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iana.belaia\Desktop\Publicare\Raport anual\2024\Anexa 2\"/>
    </mc:Choice>
  </mc:AlternateContent>
  <bookViews>
    <workbookView xWindow="0" yWindow="30" windowWidth="7485" windowHeight="4140"/>
  </bookViews>
  <sheets>
    <sheet name="F 1" sheetId="1" r:id="rId1"/>
    <sheet name="F 2" sheetId="2" r:id="rId2"/>
    <sheet name="F 3" sheetId="3" r:id="rId3"/>
    <sheet name="F 3.1" sheetId="4" r:id="rId4"/>
    <sheet name="F 3.2" sheetId="5" r:id="rId5"/>
    <sheet name="F 3.3" sheetId="6" r:id="rId6"/>
    <sheet name="F 3.4" sheetId="7" r:id="rId7"/>
    <sheet name="F 4" sheetId="8" r:id="rId8"/>
    <sheet name="F 5" sheetId="9" r:id="rId9"/>
    <sheet name="F 6" sheetId="10" r:id="rId10"/>
    <sheet name="F 6.1" sheetId="11" r:id="rId11"/>
    <sheet name="F 6.2" sheetId="12" r:id="rId12"/>
    <sheet name="F 7" sheetId="13" r:id="rId13"/>
    <sheet name="F 7.1" sheetId="14" r:id="rId14"/>
    <sheet name="F 7.1.1" sheetId="15" r:id="rId15"/>
    <sheet name="F 8" sheetId="16" r:id="rId16"/>
    <sheet name="F 9" sheetId="17" r:id="rId17"/>
    <sheet name="F 10" sheetId="18" r:id="rId18"/>
    <sheet name="F 11" sheetId="19" r:id="rId19"/>
    <sheet name="F 12" sheetId="20" r:id="rId20"/>
    <sheet name="F 13" sheetId="21" r:id="rId21"/>
    <sheet name="F 14" sheetId="22" r:id="rId22"/>
    <sheet name="F 15" sheetId="23" r:id="rId23"/>
    <sheet name="F 16" sheetId="24" r:id="rId24"/>
    <sheet name="F 17" sheetId="25" r:id="rId25"/>
    <sheet name="F 18" sheetId="26" r:id="rId26"/>
  </sheets>
  <definedNames>
    <definedName name="_xlnm.Print_Titles" localSheetId="0">'F 1'!$4:$7</definedName>
  </definedNames>
  <calcPr calcId="162913"/>
</workbook>
</file>

<file path=xl/calcChain.xml><?xml version="1.0" encoding="utf-8"?>
<calcChain xmlns="http://schemas.openxmlformats.org/spreadsheetml/2006/main">
  <c r="B154" i="26" l="1"/>
  <c r="B69" i="26"/>
  <c r="B12" i="26"/>
  <c r="C1052" i="25" l="1"/>
  <c r="C1050" i="25"/>
  <c r="C1049" i="25"/>
  <c r="C1048" i="25"/>
  <c r="C1047" i="25"/>
  <c r="C1046" i="25"/>
  <c r="C1045" i="25"/>
  <c r="C1044" i="25"/>
  <c r="C1043" i="25"/>
  <c r="C1042" i="25"/>
  <c r="C1041" i="25"/>
  <c r="C1040" i="25"/>
  <c r="C1039" i="25"/>
  <c r="C1038" i="25"/>
  <c r="C1037" i="25"/>
  <c r="C1036" i="25"/>
  <c r="C1035" i="25"/>
  <c r="C1034" i="25"/>
  <c r="C1033" i="25"/>
  <c r="C1032" i="25"/>
  <c r="C1031" i="25"/>
  <c r="C1030" i="25"/>
  <c r="C1029" i="25"/>
  <c r="C1028" i="25"/>
  <c r="C1027" i="25"/>
  <c r="C1026" i="25"/>
  <c r="C1025" i="25"/>
  <c r="C1024" i="25"/>
  <c r="C1023" i="25"/>
  <c r="C1022" i="25"/>
  <c r="C1021" i="25"/>
  <c r="C1020" i="25"/>
  <c r="C1019" i="25"/>
  <c r="C1018" i="25"/>
  <c r="C1017" i="25"/>
  <c r="J1016" i="25"/>
  <c r="J1014" i="25" s="1"/>
  <c r="I1016" i="25"/>
  <c r="I1014" i="25" s="1"/>
  <c r="H1016" i="25"/>
  <c r="H1014" i="25" s="1"/>
  <c r="G1016" i="25"/>
  <c r="G1014" i="25" s="1"/>
  <c r="F1016" i="25"/>
  <c r="E1016" i="25"/>
  <c r="D1016" i="25"/>
  <c r="C1016" i="25" s="1"/>
  <c r="J1015" i="25"/>
  <c r="I1015" i="25"/>
  <c r="H1015" i="25"/>
  <c r="G1015" i="25"/>
  <c r="F1015" i="25"/>
  <c r="F1014" i="25" s="1"/>
  <c r="E1015" i="25"/>
  <c r="C1015" i="25" s="1"/>
  <c r="D1015" i="25"/>
  <c r="D1014" i="25" s="1"/>
  <c r="C1012" i="25"/>
  <c r="C1011" i="25"/>
  <c r="C1010" i="25"/>
  <c r="C1009" i="25"/>
  <c r="C1008" i="25"/>
  <c r="C1007" i="25"/>
  <c r="C1006" i="25"/>
  <c r="C1005" i="25"/>
  <c r="C1004" i="25"/>
  <c r="C1003" i="25"/>
  <c r="C1002" i="25"/>
  <c r="C1001" i="25"/>
  <c r="C1000" i="25"/>
  <c r="C999" i="25"/>
  <c r="C998" i="25"/>
  <c r="C997" i="25"/>
  <c r="C996" i="25"/>
  <c r="C995" i="25"/>
  <c r="C994" i="25"/>
  <c r="C993" i="25"/>
  <c r="C992" i="25"/>
  <c r="C991" i="25"/>
  <c r="C990" i="25"/>
  <c r="C989" i="25"/>
  <c r="C988" i="25"/>
  <c r="C987" i="25"/>
  <c r="C986" i="25"/>
  <c r="C985" i="25"/>
  <c r="C984" i="25"/>
  <c r="C983" i="25"/>
  <c r="C982" i="25"/>
  <c r="C981" i="25"/>
  <c r="J980" i="25"/>
  <c r="I980" i="25"/>
  <c r="H980" i="25"/>
  <c r="H978" i="25" s="1"/>
  <c r="G980" i="25"/>
  <c r="G978" i="25" s="1"/>
  <c r="F980" i="25"/>
  <c r="F978" i="25" s="1"/>
  <c r="E980" i="25"/>
  <c r="C980" i="25" s="1"/>
  <c r="D980" i="25"/>
  <c r="J979" i="25"/>
  <c r="I979" i="25"/>
  <c r="H979" i="25"/>
  <c r="G979" i="25"/>
  <c r="F979" i="25"/>
  <c r="E979" i="25"/>
  <c r="D979" i="25"/>
  <c r="D978" i="25" s="1"/>
  <c r="J978" i="25"/>
  <c r="I978" i="25"/>
  <c r="C976" i="25"/>
  <c r="C975" i="25"/>
  <c r="C974" i="25"/>
  <c r="C973" i="25"/>
  <c r="C972" i="25"/>
  <c r="C971" i="25"/>
  <c r="C970" i="25"/>
  <c r="C969" i="25"/>
  <c r="C968" i="25"/>
  <c r="C967" i="25"/>
  <c r="C966" i="25"/>
  <c r="C965" i="25"/>
  <c r="C964" i="25"/>
  <c r="C963" i="25"/>
  <c r="C962" i="25"/>
  <c r="C961" i="25"/>
  <c r="J960" i="25"/>
  <c r="J958" i="25" s="1"/>
  <c r="I960" i="25"/>
  <c r="H960" i="25"/>
  <c r="G960" i="25"/>
  <c r="F960" i="25"/>
  <c r="E960" i="25"/>
  <c r="D960" i="25"/>
  <c r="C960" i="25" s="1"/>
  <c r="J959" i="25"/>
  <c r="I959" i="25"/>
  <c r="H959" i="25"/>
  <c r="H958" i="25" s="1"/>
  <c r="G959" i="25"/>
  <c r="G958" i="25" s="1"/>
  <c r="F959" i="25"/>
  <c r="F958" i="25" s="1"/>
  <c r="E959" i="25"/>
  <c r="C959" i="25" s="1"/>
  <c r="D959" i="25"/>
  <c r="I958" i="25"/>
  <c r="D958" i="25"/>
  <c r="C956" i="25"/>
  <c r="C955" i="25"/>
  <c r="C954" i="25"/>
  <c r="C953" i="25"/>
  <c r="C952" i="25"/>
  <c r="C951" i="25"/>
  <c r="C950" i="25"/>
  <c r="C949" i="25"/>
  <c r="C948" i="25"/>
  <c r="C947" i="25"/>
  <c r="C946" i="25"/>
  <c r="C945" i="25"/>
  <c r="C944" i="25"/>
  <c r="C943" i="25"/>
  <c r="C942" i="25"/>
  <c r="C941" i="25"/>
  <c r="C940" i="25"/>
  <c r="C939" i="25"/>
  <c r="C938" i="25"/>
  <c r="C937" i="25"/>
  <c r="C936" i="25"/>
  <c r="C935" i="25"/>
  <c r="C934" i="25"/>
  <c r="C933" i="25"/>
  <c r="J932" i="25"/>
  <c r="J930" i="25" s="1"/>
  <c r="I932" i="25"/>
  <c r="H932" i="25"/>
  <c r="G932" i="25"/>
  <c r="F932" i="25"/>
  <c r="E932" i="25"/>
  <c r="D932" i="25"/>
  <c r="C932" i="25" s="1"/>
  <c r="J931" i="25"/>
  <c r="I931" i="25"/>
  <c r="H931" i="25"/>
  <c r="H930" i="25" s="1"/>
  <c r="G931" i="25"/>
  <c r="G930" i="25" s="1"/>
  <c r="F931" i="25"/>
  <c r="F930" i="25" s="1"/>
  <c r="E931" i="25"/>
  <c r="C931" i="25" s="1"/>
  <c r="D931" i="25"/>
  <c r="I930" i="25"/>
  <c r="D930" i="25"/>
  <c r="C928" i="25"/>
  <c r="C927" i="25"/>
  <c r="C926" i="25"/>
  <c r="C925" i="25"/>
  <c r="C924" i="25"/>
  <c r="C923" i="25"/>
  <c r="C922" i="25"/>
  <c r="C921" i="25"/>
  <c r="C920" i="25"/>
  <c r="C919" i="25"/>
  <c r="C918" i="25"/>
  <c r="C917" i="25"/>
  <c r="C916" i="25"/>
  <c r="C915" i="25"/>
  <c r="C914" i="25"/>
  <c r="C913" i="25"/>
  <c r="C912" i="25"/>
  <c r="C911" i="25"/>
  <c r="C910" i="25"/>
  <c r="C909" i="25"/>
  <c r="C908" i="25"/>
  <c r="C907" i="25"/>
  <c r="C906" i="25"/>
  <c r="C905" i="25"/>
  <c r="J904" i="25"/>
  <c r="J902" i="25" s="1"/>
  <c r="I904" i="25"/>
  <c r="H904" i="25"/>
  <c r="G904" i="25"/>
  <c r="F904" i="25"/>
  <c r="E904" i="25"/>
  <c r="D904" i="25"/>
  <c r="C904" i="25" s="1"/>
  <c r="J903" i="25"/>
  <c r="I903" i="25"/>
  <c r="H903" i="25"/>
  <c r="H902" i="25" s="1"/>
  <c r="G903" i="25"/>
  <c r="G902" i="25" s="1"/>
  <c r="F903" i="25"/>
  <c r="F902" i="25" s="1"/>
  <c r="E903" i="25"/>
  <c r="C903" i="25" s="1"/>
  <c r="D903" i="25"/>
  <c r="I902" i="25"/>
  <c r="D902" i="25"/>
  <c r="C900" i="25"/>
  <c r="C899" i="25"/>
  <c r="C898" i="25"/>
  <c r="C897" i="25"/>
  <c r="C896" i="25"/>
  <c r="C895" i="25"/>
  <c r="C894" i="25"/>
  <c r="C893" i="25"/>
  <c r="C892" i="25"/>
  <c r="C891" i="25"/>
  <c r="C890" i="25"/>
  <c r="C889" i="25"/>
  <c r="C888" i="25"/>
  <c r="C887" i="25"/>
  <c r="C886" i="25"/>
  <c r="C885" i="25"/>
  <c r="C884" i="25"/>
  <c r="C883" i="25"/>
  <c r="C882" i="25"/>
  <c r="C881" i="25"/>
  <c r="C880" i="25"/>
  <c r="C879" i="25"/>
  <c r="C878" i="25"/>
  <c r="C877" i="25"/>
  <c r="C876" i="25"/>
  <c r="C875" i="25"/>
  <c r="C874" i="25"/>
  <c r="C873" i="25"/>
  <c r="J872" i="25"/>
  <c r="I872" i="25"/>
  <c r="H872" i="25"/>
  <c r="G872" i="25"/>
  <c r="F872" i="25"/>
  <c r="E872" i="25"/>
  <c r="D872" i="25"/>
  <c r="D870" i="25" s="1"/>
  <c r="J871" i="25"/>
  <c r="J870" i="25" s="1"/>
  <c r="I871" i="25"/>
  <c r="H871" i="25"/>
  <c r="G871" i="25"/>
  <c r="F871" i="25"/>
  <c r="E871" i="25"/>
  <c r="E870" i="25" s="1"/>
  <c r="D871" i="25"/>
  <c r="C871" i="25" s="1"/>
  <c r="H870" i="25"/>
  <c r="G870" i="25"/>
  <c r="F870" i="25"/>
  <c r="C868" i="25"/>
  <c r="C867" i="25"/>
  <c r="C866" i="25"/>
  <c r="C865" i="25"/>
  <c r="C864" i="25"/>
  <c r="C863" i="25"/>
  <c r="C862" i="25"/>
  <c r="C861" i="25"/>
  <c r="C860" i="25"/>
  <c r="C859" i="25"/>
  <c r="C858" i="25"/>
  <c r="C857" i="25"/>
  <c r="C856" i="25"/>
  <c r="C855" i="25"/>
  <c r="C854" i="25"/>
  <c r="C853" i="25"/>
  <c r="C852" i="25"/>
  <c r="C851" i="25"/>
  <c r="C850" i="25"/>
  <c r="C849" i="25"/>
  <c r="C848" i="25"/>
  <c r="C847" i="25"/>
  <c r="C846" i="25"/>
  <c r="C845" i="25"/>
  <c r="C844" i="25"/>
  <c r="C843" i="25"/>
  <c r="C842" i="25"/>
  <c r="C841" i="25"/>
  <c r="C840" i="25"/>
  <c r="C839" i="25"/>
  <c r="C838" i="25"/>
  <c r="C837" i="25"/>
  <c r="C836" i="25"/>
  <c r="C835" i="25"/>
  <c r="C834" i="25"/>
  <c r="C833" i="25"/>
  <c r="J832" i="25"/>
  <c r="I832" i="25"/>
  <c r="H832" i="25"/>
  <c r="G832" i="25"/>
  <c r="F832" i="25"/>
  <c r="E832" i="25"/>
  <c r="D832" i="25"/>
  <c r="D830" i="25" s="1"/>
  <c r="J831" i="25"/>
  <c r="J830" i="25" s="1"/>
  <c r="I831" i="25"/>
  <c r="H831" i="25"/>
  <c r="G831" i="25"/>
  <c r="F831" i="25"/>
  <c r="E831" i="25"/>
  <c r="D831" i="25"/>
  <c r="H830" i="25"/>
  <c r="G830" i="25"/>
  <c r="F830" i="25"/>
  <c r="E830" i="25"/>
  <c r="C828" i="25"/>
  <c r="C827" i="25"/>
  <c r="C826" i="25"/>
  <c r="C825" i="25"/>
  <c r="C824" i="25"/>
  <c r="C823" i="25"/>
  <c r="C822" i="25"/>
  <c r="C821" i="25"/>
  <c r="C820" i="25"/>
  <c r="C819" i="25"/>
  <c r="C818" i="25"/>
  <c r="C817" i="25"/>
  <c r="C816" i="25"/>
  <c r="C815" i="25"/>
  <c r="C814" i="25"/>
  <c r="C813" i="25"/>
  <c r="C812" i="25"/>
  <c r="C811" i="25"/>
  <c r="C810" i="25"/>
  <c r="C809" i="25"/>
  <c r="C808" i="25"/>
  <c r="C807" i="25"/>
  <c r="C806" i="25"/>
  <c r="C805" i="25"/>
  <c r="C804" i="25"/>
  <c r="C803" i="25"/>
  <c r="C802" i="25"/>
  <c r="J801" i="25"/>
  <c r="I801" i="25"/>
  <c r="H801" i="25"/>
  <c r="G801" i="25"/>
  <c r="G799" i="25" s="1"/>
  <c r="F801" i="25"/>
  <c r="F799" i="25" s="1"/>
  <c r="E801" i="25"/>
  <c r="E799" i="25" s="1"/>
  <c r="D801" i="25"/>
  <c r="C801" i="25" s="1"/>
  <c r="J800" i="25"/>
  <c r="I800" i="25"/>
  <c r="H800" i="25"/>
  <c r="C800" i="25" s="1"/>
  <c r="G800" i="25"/>
  <c r="F800" i="25"/>
  <c r="E800" i="25"/>
  <c r="D800" i="25"/>
  <c r="J799" i="25"/>
  <c r="I799" i="25"/>
  <c r="C797" i="25"/>
  <c r="C796" i="25"/>
  <c r="C795" i="25"/>
  <c r="C794" i="25"/>
  <c r="C793" i="25"/>
  <c r="C792" i="25"/>
  <c r="C791" i="25"/>
  <c r="C790" i="25"/>
  <c r="C789" i="25"/>
  <c r="C788" i="25"/>
  <c r="C787" i="25"/>
  <c r="C786" i="25"/>
  <c r="C785" i="25"/>
  <c r="C784" i="25"/>
  <c r="C783" i="25"/>
  <c r="C782" i="25"/>
  <c r="C781" i="25"/>
  <c r="C780" i="25"/>
  <c r="C779" i="25"/>
  <c r="C778" i="25"/>
  <c r="C777" i="25"/>
  <c r="C776" i="25"/>
  <c r="C775" i="25"/>
  <c r="C774" i="25"/>
  <c r="C773" i="25"/>
  <c r="C772" i="25"/>
  <c r="C771" i="25"/>
  <c r="C770" i="25"/>
  <c r="C769" i="25"/>
  <c r="J768" i="25"/>
  <c r="J766" i="25" s="1"/>
  <c r="I768" i="25"/>
  <c r="I766" i="25" s="1"/>
  <c r="H768" i="25"/>
  <c r="G768" i="25"/>
  <c r="F768" i="25"/>
  <c r="E768" i="25"/>
  <c r="D768" i="25"/>
  <c r="C768" i="25" s="1"/>
  <c r="J767" i="25"/>
  <c r="I767" i="25"/>
  <c r="H767" i="25"/>
  <c r="H766" i="25" s="1"/>
  <c r="G767" i="25"/>
  <c r="G766" i="25" s="1"/>
  <c r="F767" i="25"/>
  <c r="F766" i="25" s="1"/>
  <c r="E767" i="25"/>
  <c r="D767" i="25"/>
  <c r="D766" i="25"/>
  <c r="C764" i="25"/>
  <c r="C763" i="25"/>
  <c r="C762" i="25"/>
  <c r="C761" i="25"/>
  <c r="C760" i="25"/>
  <c r="C759" i="25"/>
  <c r="C758" i="25"/>
  <c r="C757" i="25"/>
  <c r="C756" i="25"/>
  <c r="C755" i="25"/>
  <c r="C754" i="25"/>
  <c r="C753" i="25"/>
  <c r="C752" i="25"/>
  <c r="C751" i="25"/>
  <c r="C750" i="25"/>
  <c r="C749" i="25"/>
  <c r="C748" i="25"/>
  <c r="C747" i="25"/>
  <c r="C746" i="25"/>
  <c r="C745" i="25"/>
  <c r="C744" i="25"/>
  <c r="C743" i="25"/>
  <c r="C742" i="25"/>
  <c r="C741" i="25"/>
  <c r="C740" i="25"/>
  <c r="C739" i="25"/>
  <c r="J738" i="25"/>
  <c r="I738" i="25"/>
  <c r="H738" i="25"/>
  <c r="G738" i="25"/>
  <c r="C738" i="25" s="1"/>
  <c r="F738" i="25"/>
  <c r="E738" i="25"/>
  <c r="D738" i="25"/>
  <c r="J737" i="25"/>
  <c r="J736" i="25" s="1"/>
  <c r="I737" i="25"/>
  <c r="I736" i="25" s="1"/>
  <c r="H737" i="25"/>
  <c r="H736" i="25" s="1"/>
  <c r="G737" i="25"/>
  <c r="F737" i="25"/>
  <c r="E737" i="25"/>
  <c r="D737" i="25"/>
  <c r="C737" i="25"/>
  <c r="F736" i="25"/>
  <c r="E736" i="25"/>
  <c r="D736" i="25"/>
  <c r="C734" i="25"/>
  <c r="C733" i="25"/>
  <c r="C732" i="25"/>
  <c r="C731" i="25"/>
  <c r="C730" i="25"/>
  <c r="C729" i="25"/>
  <c r="C728" i="25"/>
  <c r="C727" i="25"/>
  <c r="C726" i="25"/>
  <c r="C725" i="25"/>
  <c r="C724" i="25"/>
  <c r="C723" i="25"/>
  <c r="C722" i="25"/>
  <c r="C721" i="25"/>
  <c r="C720" i="25"/>
  <c r="C719" i="25"/>
  <c r="C718" i="25"/>
  <c r="C717" i="25"/>
  <c r="C716" i="25"/>
  <c r="C715" i="25"/>
  <c r="C714" i="25"/>
  <c r="C713" i="25"/>
  <c r="C712" i="25"/>
  <c r="C711" i="25"/>
  <c r="C710" i="25"/>
  <c r="C709" i="25"/>
  <c r="C708" i="25"/>
  <c r="C707" i="25"/>
  <c r="C706" i="25"/>
  <c r="C705" i="25"/>
  <c r="C704" i="25"/>
  <c r="C703" i="25"/>
  <c r="C702" i="25"/>
  <c r="C701" i="25"/>
  <c r="C700" i="25"/>
  <c r="C699" i="25"/>
  <c r="C698" i="25"/>
  <c r="C697" i="25"/>
  <c r="C696" i="25"/>
  <c r="J695" i="25"/>
  <c r="C695" i="25" s="1"/>
  <c r="I695" i="25"/>
  <c r="H695" i="25"/>
  <c r="G695" i="25"/>
  <c r="F695" i="25"/>
  <c r="E695" i="25"/>
  <c r="E693" i="25" s="1"/>
  <c r="D695" i="25"/>
  <c r="D693" i="25" s="1"/>
  <c r="J694" i="25"/>
  <c r="J693" i="25" s="1"/>
  <c r="I694" i="25"/>
  <c r="H694" i="25"/>
  <c r="G694" i="25"/>
  <c r="F694" i="25"/>
  <c r="E694" i="25"/>
  <c r="D694" i="25"/>
  <c r="I693" i="25"/>
  <c r="H693" i="25"/>
  <c r="G693" i="25"/>
  <c r="F693" i="25"/>
  <c r="C691" i="25"/>
  <c r="C690" i="25"/>
  <c r="C689" i="25"/>
  <c r="C688" i="25"/>
  <c r="C687" i="25"/>
  <c r="C686" i="25"/>
  <c r="C685" i="25"/>
  <c r="C684" i="25"/>
  <c r="C683" i="25"/>
  <c r="C682" i="25"/>
  <c r="C681" i="25"/>
  <c r="C680" i="25"/>
  <c r="C679" i="25"/>
  <c r="C678" i="25"/>
  <c r="C677" i="25"/>
  <c r="C676" i="25"/>
  <c r="C675" i="25"/>
  <c r="C674" i="25"/>
  <c r="C673" i="25"/>
  <c r="C672" i="25"/>
  <c r="C671" i="25"/>
  <c r="C670" i="25"/>
  <c r="J669" i="25"/>
  <c r="I669" i="25"/>
  <c r="H669" i="25"/>
  <c r="C669" i="25" s="1"/>
  <c r="G669" i="25"/>
  <c r="F669" i="25"/>
  <c r="E669" i="25"/>
  <c r="D669" i="25"/>
  <c r="J668" i="25"/>
  <c r="J667" i="25" s="1"/>
  <c r="I668" i="25"/>
  <c r="I667" i="25" s="1"/>
  <c r="H668" i="25"/>
  <c r="G668" i="25"/>
  <c r="F668" i="25"/>
  <c r="E668" i="25"/>
  <c r="D668" i="25"/>
  <c r="C668" i="25" s="1"/>
  <c r="G667" i="25"/>
  <c r="F667" i="25"/>
  <c r="E667" i="25"/>
  <c r="C665" i="25"/>
  <c r="C664" i="25"/>
  <c r="C663" i="25"/>
  <c r="C662" i="25"/>
  <c r="C661" i="25"/>
  <c r="C660" i="25"/>
  <c r="C659" i="25"/>
  <c r="C658" i="25"/>
  <c r="C657" i="25"/>
  <c r="C656" i="25"/>
  <c r="C655" i="25"/>
  <c r="C654" i="25"/>
  <c r="C653" i="25"/>
  <c r="C652" i="25"/>
  <c r="C651" i="25"/>
  <c r="C650" i="25"/>
  <c r="C649" i="25"/>
  <c r="C648" i="25"/>
  <c r="C647" i="25"/>
  <c r="C646" i="25"/>
  <c r="C645" i="25"/>
  <c r="C644" i="25"/>
  <c r="C643" i="25"/>
  <c r="C642" i="25"/>
  <c r="J641" i="25"/>
  <c r="I641" i="25"/>
  <c r="H641" i="25"/>
  <c r="C641" i="25" s="1"/>
  <c r="G641" i="25"/>
  <c r="F641" i="25"/>
  <c r="E641" i="25"/>
  <c r="D641" i="25"/>
  <c r="J640" i="25"/>
  <c r="J639" i="25" s="1"/>
  <c r="I640" i="25"/>
  <c r="I639" i="25" s="1"/>
  <c r="H640" i="25"/>
  <c r="H639" i="25" s="1"/>
  <c r="G640" i="25"/>
  <c r="F640" i="25"/>
  <c r="E640" i="25"/>
  <c r="D640" i="25"/>
  <c r="G639" i="25"/>
  <c r="F639" i="25"/>
  <c r="E639" i="25"/>
  <c r="D639" i="25"/>
  <c r="C637" i="25"/>
  <c r="C636" i="25"/>
  <c r="C635" i="25"/>
  <c r="C634" i="25"/>
  <c r="C633" i="25"/>
  <c r="C632" i="25"/>
  <c r="C631" i="25"/>
  <c r="C630" i="25"/>
  <c r="C629" i="25"/>
  <c r="C628" i="25"/>
  <c r="C627" i="25"/>
  <c r="C626" i="25"/>
  <c r="C625" i="25"/>
  <c r="C624" i="25"/>
  <c r="C623" i="25"/>
  <c r="C622" i="25"/>
  <c r="C621" i="25"/>
  <c r="C620" i="25"/>
  <c r="C619" i="25"/>
  <c r="C618" i="25"/>
  <c r="C617" i="25"/>
  <c r="C616" i="25"/>
  <c r="C615" i="25"/>
  <c r="C614" i="25"/>
  <c r="C613" i="25"/>
  <c r="C612" i="25"/>
  <c r="J611" i="25"/>
  <c r="C611" i="25" s="1"/>
  <c r="I611" i="25"/>
  <c r="H611" i="25"/>
  <c r="G611" i="25"/>
  <c r="F611" i="25"/>
  <c r="E611" i="25"/>
  <c r="E609" i="25" s="1"/>
  <c r="D611" i="25"/>
  <c r="D609" i="25" s="1"/>
  <c r="J610" i="25"/>
  <c r="I610" i="25"/>
  <c r="H610" i="25"/>
  <c r="G610" i="25"/>
  <c r="F610" i="25"/>
  <c r="F609" i="25" s="1"/>
  <c r="E610" i="25"/>
  <c r="C610" i="25" s="1"/>
  <c r="D610" i="25"/>
  <c r="I609" i="25"/>
  <c r="H609" i="25"/>
  <c r="G609" i="25"/>
  <c r="C607" i="25"/>
  <c r="C606" i="25"/>
  <c r="C605" i="25"/>
  <c r="C604" i="25"/>
  <c r="C603" i="25"/>
  <c r="C602" i="25"/>
  <c r="C601" i="25"/>
  <c r="C600" i="25"/>
  <c r="C599" i="25"/>
  <c r="C598" i="25"/>
  <c r="C597" i="25"/>
  <c r="C596" i="25"/>
  <c r="C595" i="25"/>
  <c r="C594" i="25"/>
  <c r="C593" i="25"/>
  <c r="C592" i="25"/>
  <c r="C591" i="25"/>
  <c r="C590" i="25"/>
  <c r="C589" i="25"/>
  <c r="C588" i="25"/>
  <c r="C587" i="25"/>
  <c r="C586" i="25"/>
  <c r="C585" i="25"/>
  <c r="C584" i="25"/>
  <c r="C583" i="25"/>
  <c r="C582" i="25"/>
  <c r="J581" i="25"/>
  <c r="I581" i="25"/>
  <c r="H581" i="25"/>
  <c r="G581" i="25"/>
  <c r="G579" i="25" s="1"/>
  <c r="F581" i="25"/>
  <c r="F579" i="25" s="1"/>
  <c r="E581" i="25"/>
  <c r="E579" i="25" s="1"/>
  <c r="D581" i="25"/>
  <c r="C581" i="25" s="1"/>
  <c r="J580" i="25"/>
  <c r="I580" i="25"/>
  <c r="H580" i="25"/>
  <c r="C580" i="25" s="1"/>
  <c r="G580" i="25"/>
  <c r="F580" i="25"/>
  <c r="E580" i="25"/>
  <c r="D580" i="25"/>
  <c r="J579" i="25"/>
  <c r="I579" i="25"/>
  <c r="H579" i="25"/>
  <c r="D579" i="25"/>
  <c r="C579" i="25" s="1"/>
  <c r="C577" i="25"/>
  <c r="C576" i="25"/>
  <c r="C575" i="25"/>
  <c r="C574" i="25"/>
  <c r="C573" i="25"/>
  <c r="C572" i="25"/>
  <c r="C571" i="25"/>
  <c r="C570" i="25"/>
  <c r="C569" i="25"/>
  <c r="C568" i="25"/>
  <c r="C567" i="25"/>
  <c r="C566" i="25"/>
  <c r="C565" i="25"/>
  <c r="C564" i="25"/>
  <c r="C563" i="25"/>
  <c r="C562" i="25"/>
  <c r="C561" i="25"/>
  <c r="C560" i="25"/>
  <c r="C559" i="25"/>
  <c r="C558" i="25"/>
  <c r="C557" i="25"/>
  <c r="C556" i="25"/>
  <c r="C555" i="25"/>
  <c r="C554" i="25"/>
  <c r="C553" i="25"/>
  <c r="C552" i="25"/>
  <c r="C551" i="25"/>
  <c r="C550" i="25"/>
  <c r="C549" i="25"/>
  <c r="C548" i="25"/>
  <c r="C547" i="25"/>
  <c r="C546" i="25"/>
  <c r="C545" i="25"/>
  <c r="C544" i="25"/>
  <c r="C543" i="25"/>
  <c r="C542" i="25"/>
  <c r="C541" i="25"/>
  <c r="C540" i="25"/>
  <c r="C539" i="25"/>
  <c r="C538" i="25"/>
  <c r="J537" i="25"/>
  <c r="J535" i="25" s="1"/>
  <c r="I537" i="25"/>
  <c r="I535" i="25" s="1"/>
  <c r="H537" i="25"/>
  <c r="H535" i="25" s="1"/>
  <c r="G537" i="25"/>
  <c r="F537" i="25"/>
  <c r="E537" i="25"/>
  <c r="D537" i="25"/>
  <c r="C537" i="25" s="1"/>
  <c r="J536" i="25"/>
  <c r="I536" i="25"/>
  <c r="H536" i="25"/>
  <c r="G536" i="25"/>
  <c r="G535" i="25" s="1"/>
  <c r="F536" i="25"/>
  <c r="F535" i="25" s="1"/>
  <c r="E536" i="25"/>
  <c r="E535" i="25" s="1"/>
  <c r="D536" i="25"/>
  <c r="C533" i="25"/>
  <c r="C532" i="25"/>
  <c r="C531" i="25"/>
  <c r="C530" i="25"/>
  <c r="C529" i="25"/>
  <c r="C528" i="25"/>
  <c r="C527" i="25"/>
  <c r="C526" i="25"/>
  <c r="C525" i="25"/>
  <c r="C524" i="25"/>
  <c r="C523" i="25"/>
  <c r="C522" i="25"/>
  <c r="C521" i="25"/>
  <c r="C520" i="25"/>
  <c r="C519" i="25"/>
  <c r="C518" i="25"/>
  <c r="C517" i="25"/>
  <c r="C516" i="25"/>
  <c r="C515" i="25"/>
  <c r="C514" i="25"/>
  <c r="J513" i="25"/>
  <c r="I513" i="25"/>
  <c r="H513" i="25"/>
  <c r="G513" i="25"/>
  <c r="G511" i="25" s="1"/>
  <c r="F513" i="25"/>
  <c r="F511" i="25" s="1"/>
  <c r="E513" i="25"/>
  <c r="E511" i="25" s="1"/>
  <c r="D513" i="25"/>
  <c r="C513" i="25" s="1"/>
  <c r="J512" i="25"/>
  <c r="I512" i="25"/>
  <c r="H512" i="25"/>
  <c r="C512" i="25" s="1"/>
  <c r="G512" i="25"/>
  <c r="F512" i="25"/>
  <c r="E512" i="25"/>
  <c r="D512" i="25"/>
  <c r="J511" i="25"/>
  <c r="I511" i="25"/>
  <c r="H511" i="25"/>
  <c r="C509" i="25"/>
  <c r="C508" i="25"/>
  <c r="C507" i="25"/>
  <c r="C506" i="25"/>
  <c r="C505" i="25"/>
  <c r="C504" i="25"/>
  <c r="C503" i="25"/>
  <c r="C502" i="25"/>
  <c r="C501" i="25"/>
  <c r="C500" i="25"/>
  <c r="C499" i="25"/>
  <c r="C498" i="25"/>
  <c r="C497" i="25"/>
  <c r="C496" i="25"/>
  <c r="C495" i="25"/>
  <c r="C494" i="25"/>
  <c r="C493" i="25"/>
  <c r="C492" i="25"/>
  <c r="C491" i="25"/>
  <c r="C490" i="25"/>
  <c r="C489" i="25"/>
  <c r="C488" i="25"/>
  <c r="C487" i="25"/>
  <c r="C486" i="25"/>
  <c r="C485" i="25"/>
  <c r="C484" i="25"/>
  <c r="C483" i="25"/>
  <c r="C482" i="25"/>
  <c r="C481" i="25"/>
  <c r="C480" i="25"/>
  <c r="C479" i="25"/>
  <c r="C478" i="25"/>
  <c r="C477" i="25"/>
  <c r="C476" i="25"/>
  <c r="C475" i="25"/>
  <c r="C474" i="25"/>
  <c r="C473" i="25"/>
  <c r="C472" i="25"/>
  <c r="C471" i="25"/>
  <c r="C470" i="25"/>
  <c r="C469" i="25"/>
  <c r="J468" i="25"/>
  <c r="J466" i="25" s="1"/>
  <c r="I468" i="25"/>
  <c r="H468" i="25"/>
  <c r="G468" i="25"/>
  <c r="F468" i="25"/>
  <c r="E468" i="25"/>
  <c r="D468" i="25"/>
  <c r="C468" i="25" s="1"/>
  <c r="J467" i="25"/>
  <c r="I467" i="25"/>
  <c r="H467" i="25"/>
  <c r="H466" i="25" s="1"/>
  <c r="G467" i="25"/>
  <c r="G466" i="25" s="1"/>
  <c r="F467" i="25"/>
  <c r="F466" i="25" s="1"/>
  <c r="E467" i="25"/>
  <c r="D467" i="25"/>
  <c r="I466" i="25"/>
  <c r="D466" i="25"/>
  <c r="C464" i="25"/>
  <c r="C463" i="25"/>
  <c r="C462" i="25"/>
  <c r="C461" i="25"/>
  <c r="C460" i="25"/>
  <c r="C459" i="25"/>
  <c r="C458" i="25"/>
  <c r="C457" i="25"/>
  <c r="C456" i="25"/>
  <c r="C455" i="25"/>
  <c r="C454" i="25"/>
  <c r="C453" i="25"/>
  <c r="C452" i="25"/>
  <c r="C451" i="25"/>
  <c r="C450" i="25"/>
  <c r="C449" i="25"/>
  <c r="C448" i="25"/>
  <c r="C447" i="25"/>
  <c r="C446" i="25"/>
  <c r="C445" i="25"/>
  <c r="C444" i="25"/>
  <c r="C443" i="25"/>
  <c r="C442" i="25"/>
  <c r="C441" i="25"/>
  <c r="C440" i="25"/>
  <c r="C439" i="25"/>
  <c r="C438" i="25"/>
  <c r="C437" i="25"/>
  <c r="C436" i="25"/>
  <c r="C435" i="25"/>
  <c r="C434" i="25"/>
  <c r="C433" i="25"/>
  <c r="C432" i="25"/>
  <c r="C431" i="25"/>
  <c r="J430" i="25"/>
  <c r="J428" i="25" s="1"/>
  <c r="I430" i="25"/>
  <c r="I428" i="25" s="1"/>
  <c r="H430" i="25"/>
  <c r="H428" i="25" s="1"/>
  <c r="G430" i="25"/>
  <c r="F430" i="25"/>
  <c r="E430" i="25"/>
  <c r="D430" i="25"/>
  <c r="C430" i="25"/>
  <c r="J429" i="25"/>
  <c r="I429" i="25"/>
  <c r="H429" i="25"/>
  <c r="G429" i="25"/>
  <c r="F429" i="25"/>
  <c r="F428" i="25" s="1"/>
  <c r="E429" i="25"/>
  <c r="E428" i="25" s="1"/>
  <c r="D429" i="25"/>
  <c r="D428" i="25" s="1"/>
  <c r="C429" i="25"/>
  <c r="G428" i="25"/>
  <c r="C426" i="25"/>
  <c r="C425" i="25"/>
  <c r="C424" i="25"/>
  <c r="C423" i="25"/>
  <c r="C422" i="25"/>
  <c r="C421" i="25"/>
  <c r="C420" i="25"/>
  <c r="C419" i="25"/>
  <c r="C418" i="25"/>
  <c r="C417" i="25"/>
  <c r="C416" i="25"/>
  <c r="C415" i="25"/>
  <c r="C414" i="25"/>
  <c r="C413" i="25"/>
  <c r="C412" i="25"/>
  <c r="C411" i="25"/>
  <c r="C410" i="25"/>
  <c r="C409" i="25"/>
  <c r="C408" i="25"/>
  <c r="C407" i="25"/>
  <c r="C406" i="25"/>
  <c r="C405" i="25"/>
  <c r="C404" i="25"/>
  <c r="C403" i="25"/>
  <c r="C402" i="25"/>
  <c r="C401" i="25"/>
  <c r="C400" i="25"/>
  <c r="C399" i="25"/>
  <c r="C398" i="25"/>
  <c r="C397" i="25"/>
  <c r="C396" i="25"/>
  <c r="C395" i="25"/>
  <c r="C394" i="25"/>
  <c r="J393" i="25"/>
  <c r="I393" i="25"/>
  <c r="H393" i="25"/>
  <c r="G393" i="25"/>
  <c r="G391" i="25" s="1"/>
  <c r="F393" i="25"/>
  <c r="F391" i="25" s="1"/>
  <c r="E393" i="25"/>
  <c r="E391" i="25" s="1"/>
  <c r="D393" i="25"/>
  <c r="C393" i="25" s="1"/>
  <c r="J392" i="25"/>
  <c r="I392" i="25"/>
  <c r="H392" i="25"/>
  <c r="C392" i="25" s="1"/>
  <c r="G392" i="25"/>
  <c r="F392" i="25"/>
  <c r="E392" i="25"/>
  <c r="D392" i="25"/>
  <c r="J391" i="25"/>
  <c r="I391" i="25"/>
  <c r="H391" i="25"/>
  <c r="D391" i="25"/>
  <c r="C389" i="25"/>
  <c r="C388" i="25"/>
  <c r="C387" i="25"/>
  <c r="C386" i="25"/>
  <c r="C385" i="25"/>
  <c r="C384" i="25"/>
  <c r="C383" i="25"/>
  <c r="C382" i="25"/>
  <c r="C381" i="25"/>
  <c r="C380" i="25"/>
  <c r="C379" i="25"/>
  <c r="C378" i="25"/>
  <c r="J377" i="25"/>
  <c r="I377" i="25"/>
  <c r="H377" i="25"/>
  <c r="G377" i="25"/>
  <c r="G375" i="25" s="1"/>
  <c r="F377" i="25"/>
  <c r="F375" i="25" s="1"/>
  <c r="E377" i="25"/>
  <c r="E375" i="25" s="1"/>
  <c r="D377" i="25"/>
  <c r="C377" i="25" s="1"/>
  <c r="J376" i="25"/>
  <c r="I376" i="25"/>
  <c r="H376" i="25"/>
  <c r="C376" i="25" s="1"/>
  <c r="G376" i="25"/>
  <c r="F376" i="25"/>
  <c r="E376" i="25"/>
  <c r="D376" i="25"/>
  <c r="J375" i="25"/>
  <c r="I375" i="25"/>
  <c r="C373" i="25"/>
  <c r="C372" i="25"/>
  <c r="C371" i="25"/>
  <c r="C370" i="25"/>
  <c r="C369" i="25"/>
  <c r="C368" i="25"/>
  <c r="C367" i="25"/>
  <c r="C366" i="25"/>
  <c r="C365" i="25"/>
  <c r="C364" i="25"/>
  <c r="C363" i="25"/>
  <c r="C362" i="25"/>
  <c r="C361" i="25"/>
  <c r="C360" i="25"/>
  <c r="C359" i="25"/>
  <c r="C358" i="25"/>
  <c r="C357" i="25"/>
  <c r="C356" i="25"/>
  <c r="C355" i="25"/>
  <c r="C354" i="25"/>
  <c r="C353" i="25"/>
  <c r="C352" i="25"/>
  <c r="C351" i="25"/>
  <c r="C350" i="25"/>
  <c r="C349" i="25"/>
  <c r="C348" i="25"/>
  <c r="C347" i="25"/>
  <c r="C346" i="25"/>
  <c r="C345" i="25"/>
  <c r="J344" i="25"/>
  <c r="J342" i="25" s="1"/>
  <c r="I344" i="25"/>
  <c r="I342" i="25" s="1"/>
  <c r="H344" i="25"/>
  <c r="G344" i="25"/>
  <c r="F344" i="25"/>
  <c r="E344" i="25"/>
  <c r="D344" i="25"/>
  <c r="C344" i="25" s="1"/>
  <c r="J343" i="25"/>
  <c r="I343" i="25"/>
  <c r="H343" i="25"/>
  <c r="H342" i="25" s="1"/>
  <c r="G343" i="25"/>
  <c r="G342" i="25" s="1"/>
  <c r="F343" i="25"/>
  <c r="F342" i="25" s="1"/>
  <c r="E343" i="25"/>
  <c r="D343" i="25"/>
  <c r="D342" i="25"/>
  <c r="C340" i="25"/>
  <c r="C339" i="25"/>
  <c r="C338" i="25"/>
  <c r="C337" i="25"/>
  <c r="C336" i="25"/>
  <c r="C335" i="25"/>
  <c r="C334" i="25"/>
  <c r="C333" i="25"/>
  <c r="C332" i="25"/>
  <c r="C331" i="25"/>
  <c r="C330" i="25"/>
  <c r="C329" i="25"/>
  <c r="C328" i="25"/>
  <c r="C327" i="25"/>
  <c r="C326" i="25"/>
  <c r="C325" i="25"/>
  <c r="C324" i="25"/>
  <c r="C323" i="25"/>
  <c r="C322" i="25"/>
  <c r="C321" i="25"/>
  <c r="C320" i="25"/>
  <c r="C319" i="25"/>
  <c r="C318" i="25"/>
  <c r="J317" i="25"/>
  <c r="J315" i="25" s="1"/>
  <c r="I317" i="25"/>
  <c r="I315" i="25" s="1"/>
  <c r="H317" i="25"/>
  <c r="H315" i="25" s="1"/>
  <c r="G317" i="25"/>
  <c r="F317" i="25"/>
  <c r="E317" i="25"/>
  <c r="D317" i="25"/>
  <c r="C317" i="25" s="1"/>
  <c r="J316" i="25"/>
  <c r="I316" i="25"/>
  <c r="H316" i="25"/>
  <c r="G316" i="25"/>
  <c r="G315" i="25" s="1"/>
  <c r="F316" i="25"/>
  <c r="F315" i="25" s="1"/>
  <c r="E316" i="25"/>
  <c r="E315" i="25" s="1"/>
  <c r="D316" i="25"/>
  <c r="C313" i="25"/>
  <c r="C312" i="25"/>
  <c r="C311" i="25"/>
  <c r="C310" i="25"/>
  <c r="C309" i="25"/>
  <c r="C308" i="25"/>
  <c r="C307" i="25"/>
  <c r="C306" i="25"/>
  <c r="C305" i="25"/>
  <c r="C304" i="25"/>
  <c r="C303" i="25"/>
  <c r="C302" i="25"/>
  <c r="C301" i="25"/>
  <c r="C300" i="25"/>
  <c r="C299" i="25"/>
  <c r="C298" i="25"/>
  <c r="C297" i="25"/>
  <c r="C296" i="25"/>
  <c r="C295" i="25"/>
  <c r="C294" i="25"/>
  <c r="C293" i="25"/>
  <c r="C292" i="25"/>
  <c r="C291" i="25"/>
  <c r="C290" i="25"/>
  <c r="C289" i="25"/>
  <c r="C288" i="25"/>
  <c r="J287" i="25"/>
  <c r="I287" i="25"/>
  <c r="H287" i="25"/>
  <c r="G287" i="25"/>
  <c r="F287" i="25"/>
  <c r="E287" i="25"/>
  <c r="D287" i="25"/>
  <c r="J286" i="25"/>
  <c r="I286" i="25"/>
  <c r="I285" i="25" s="1"/>
  <c r="H286" i="25"/>
  <c r="H285" i="25" s="1"/>
  <c r="G286" i="25"/>
  <c r="G285" i="25" s="1"/>
  <c r="F286" i="25"/>
  <c r="E286" i="25"/>
  <c r="D286" i="25"/>
  <c r="J285" i="25"/>
  <c r="E285" i="25"/>
  <c r="D285" i="25"/>
  <c r="C283" i="25"/>
  <c r="C282" i="25"/>
  <c r="C281" i="25"/>
  <c r="C280" i="25"/>
  <c r="C279" i="25"/>
  <c r="C278" i="25"/>
  <c r="C277" i="25"/>
  <c r="C276" i="25"/>
  <c r="C275" i="25"/>
  <c r="C274" i="25"/>
  <c r="C273" i="25"/>
  <c r="C272" i="25"/>
  <c r="C271" i="25"/>
  <c r="C270" i="25"/>
  <c r="C269" i="25"/>
  <c r="C268" i="25"/>
  <c r="C267" i="25"/>
  <c r="C266" i="25"/>
  <c r="C265" i="25"/>
  <c r="C264" i="25"/>
  <c r="C263" i="25"/>
  <c r="C262" i="25"/>
  <c r="C261" i="25"/>
  <c r="C260" i="25"/>
  <c r="J259" i="25"/>
  <c r="J257" i="25" s="1"/>
  <c r="I259" i="25"/>
  <c r="H259" i="25"/>
  <c r="G259" i="25"/>
  <c r="F259" i="25"/>
  <c r="E259" i="25"/>
  <c r="D259" i="25"/>
  <c r="C259" i="25" s="1"/>
  <c r="J258" i="25"/>
  <c r="I258" i="25"/>
  <c r="I257" i="25" s="1"/>
  <c r="H258" i="25"/>
  <c r="H257" i="25" s="1"/>
  <c r="G258" i="25"/>
  <c r="G257" i="25" s="1"/>
  <c r="F258" i="25"/>
  <c r="E258" i="25"/>
  <c r="D258" i="25"/>
  <c r="E257" i="25"/>
  <c r="D257" i="25"/>
  <c r="C255" i="25"/>
  <c r="C254" i="25"/>
  <c r="C253" i="25"/>
  <c r="C252" i="25"/>
  <c r="C251" i="25"/>
  <c r="C250" i="25"/>
  <c r="C249" i="25"/>
  <c r="C248" i="25"/>
  <c r="C247" i="25"/>
  <c r="C246" i="25"/>
  <c r="C245" i="25"/>
  <c r="C244" i="25"/>
  <c r="C243" i="25"/>
  <c r="C242" i="25"/>
  <c r="C241" i="25"/>
  <c r="C240" i="25"/>
  <c r="C239" i="25"/>
  <c r="C238" i="25"/>
  <c r="C237" i="25"/>
  <c r="C236" i="25"/>
  <c r="C235" i="25"/>
  <c r="C234" i="25"/>
  <c r="C233" i="25"/>
  <c r="C232" i="25"/>
  <c r="C231" i="25"/>
  <c r="C230" i="25"/>
  <c r="C229" i="25"/>
  <c r="C228" i="25"/>
  <c r="J227" i="25"/>
  <c r="C227" i="25" s="1"/>
  <c r="I227" i="25"/>
  <c r="H227" i="25"/>
  <c r="G227" i="25"/>
  <c r="F227" i="25"/>
  <c r="E227" i="25"/>
  <c r="D227" i="25"/>
  <c r="D225" i="25" s="1"/>
  <c r="J226" i="25"/>
  <c r="I226" i="25"/>
  <c r="H226" i="25"/>
  <c r="G226" i="25"/>
  <c r="G225" i="25" s="1"/>
  <c r="F226" i="25"/>
  <c r="F225" i="25" s="1"/>
  <c r="E226" i="25"/>
  <c r="E225" i="25" s="1"/>
  <c r="D226" i="25"/>
  <c r="C226" i="25" s="1"/>
  <c r="I225" i="25"/>
  <c r="H225" i="25"/>
  <c r="C223" i="25"/>
  <c r="C222" i="25"/>
  <c r="C221" i="25"/>
  <c r="C220" i="25"/>
  <c r="C219" i="25"/>
  <c r="C218" i="25"/>
  <c r="C217" i="25"/>
  <c r="C216" i="25"/>
  <c r="C215" i="25"/>
  <c r="C214" i="25"/>
  <c r="C213" i="25"/>
  <c r="C212" i="25"/>
  <c r="C211" i="25"/>
  <c r="C210" i="25"/>
  <c r="C209" i="25"/>
  <c r="C208" i="25"/>
  <c r="C207" i="25"/>
  <c r="C206" i="25"/>
  <c r="C205" i="25"/>
  <c r="C204" i="25"/>
  <c r="C203" i="25"/>
  <c r="C202" i="25"/>
  <c r="C201" i="25"/>
  <c r="C200" i="25"/>
  <c r="C199" i="25"/>
  <c r="C198" i="25"/>
  <c r="C197" i="25"/>
  <c r="C196" i="25"/>
  <c r="C195" i="25"/>
  <c r="J194" i="25"/>
  <c r="J192" i="25" s="1"/>
  <c r="I194" i="25"/>
  <c r="I192" i="25" s="1"/>
  <c r="H194" i="25"/>
  <c r="G194" i="25"/>
  <c r="C194" i="25" s="1"/>
  <c r="F194" i="25"/>
  <c r="E194" i="25"/>
  <c r="D194" i="25"/>
  <c r="J193" i="25"/>
  <c r="I193" i="25"/>
  <c r="H193" i="25"/>
  <c r="G193" i="25"/>
  <c r="F193" i="25"/>
  <c r="F192" i="25" s="1"/>
  <c r="E193" i="25"/>
  <c r="E192" i="25" s="1"/>
  <c r="D193" i="25"/>
  <c r="D192" i="25" s="1"/>
  <c r="C193" i="25"/>
  <c r="H192" i="25"/>
  <c r="C190" i="25"/>
  <c r="C189" i="25"/>
  <c r="C188" i="25"/>
  <c r="C187" i="25"/>
  <c r="C186" i="25"/>
  <c r="C185" i="25"/>
  <c r="C184" i="25"/>
  <c r="C183" i="25"/>
  <c r="C182" i="25"/>
  <c r="C181" i="25"/>
  <c r="C180" i="25"/>
  <c r="C179" i="25"/>
  <c r="C178" i="25"/>
  <c r="C177" i="25"/>
  <c r="C176" i="25"/>
  <c r="C175" i="25"/>
  <c r="C174" i="25"/>
  <c r="C173" i="25"/>
  <c r="C172" i="25"/>
  <c r="C171" i="25"/>
  <c r="C170" i="25"/>
  <c r="C169" i="25"/>
  <c r="C168" i="25"/>
  <c r="C167" i="25"/>
  <c r="C166" i="25"/>
  <c r="C165" i="25"/>
  <c r="C164" i="25"/>
  <c r="C163" i="25"/>
  <c r="J162" i="25"/>
  <c r="I162" i="25"/>
  <c r="H162" i="25"/>
  <c r="G162" i="25"/>
  <c r="C162" i="25" s="1"/>
  <c r="F162" i="25"/>
  <c r="E162" i="25"/>
  <c r="D162" i="25"/>
  <c r="J161" i="25"/>
  <c r="J160" i="25" s="1"/>
  <c r="I161" i="25"/>
  <c r="I160" i="25" s="1"/>
  <c r="H161" i="25"/>
  <c r="H160" i="25" s="1"/>
  <c r="G161" i="25"/>
  <c r="F161" i="25"/>
  <c r="E161" i="25"/>
  <c r="D161" i="25"/>
  <c r="D160" i="25" s="1"/>
  <c r="C161" i="25"/>
  <c r="F160" i="25"/>
  <c r="E160" i="25"/>
  <c r="C158" i="25"/>
  <c r="C157" i="25"/>
  <c r="C156" i="25"/>
  <c r="C155" i="25"/>
  <c r="C154" i="25"/>
  <c r="C153" i="25"/>
  <c r="C152" i="25"/>
  <c r="C151" i="25"/>
  <c r="C150" i="25"/>
  <c r="C149" i="25"/>
  <c r="C148" i="25"/>
  <c r="C147" i="25"/>
  <c r="C146" i="25"/>
  <c r="C145" i="25"/>
  <c r="C144" i="25"/>
  <c r="C143" i="25"/>
  <c r="C142" i="25"/>
  <c r="C141" i="25"/>
  <c r="C140" i="25"/>
  <c r="C139" i="25"/>
  <c r="C138" i="25"/>
  <c r="C137" i="25"/>
  <c r="C136" i="25"/>
  <c r="C135" i="25"/>
  <c r="C134" i="25"/>
  <c r="C133" i="25"/>
  <c r="C132" i="25"/>
  <c r="C131" i="25"/>
  <c r="C130" i="25"/>
  <c r="C129" i="25"/>
  <c r="C128" i="25"/>
  <c r="C127" i="25"/>
  <c r="C126" i="25"/>
  <c r="C125" i="25"/>
  <c r="C124" i="25"/>
  <c r="C123" i="25"/>
  <c r="C122" i="25"/>
  <c r="C121" i="25"/>
  <c r="J120" i="25"/>
  <c r="I120" i="25"/>
  <c r="C120" i="25" s="1"/>
  <c r="H120" i="25"/>
  <c r="G120" i="25"/>
  <c r="F120" i="25"/>
  <c r="E120" i="25"/>
  <c r="D120" i="25"/>
  <c r="J119" i="25"/>
  <c r="J118" i="25" s="1"/>
  <c r="I119" i="25"/>
  <c r="I118" i="25" s="1"/>
  <c r="H119" i="25"/>
  <c r="G119" i="25"/>
  <c r="F119" i="25"/>
  <c r="F118" i="25" s="1"/>
  <c r="E119" i="25"/>
  <c r="D119" i="25"/>
  <c r="D118" i="25" s="1"/>
  <c r="H118" i="25"/>
  <c r="G118" i="25"/>
  <c r="E118" i="25"/>
  <c r="C116" i="25"/>
  <c r="C115" i="25"/>
  <c r="C114" i="25"/>
  <c r="C113" i="25"/>
  <c r="C112" i="25"/>
  <c r="C111" i="25"/>
  <c r="C110" i="25"/>
  <c r="C109" i="25"/>
  <c r="C108" i="25"/>
  <c r="C107" i="25"/>
  <c r="C106" i="25"/>
  <c r="C105" i="25"/>
  <c r="C104" i="25"/>
  <c r="C103" i="25"/>
  <c r="C102" i="25"/>
  <c r="C101" i="25"/>
  <c r="C100" i="25"/>
  <c r="C99" i="25"/>
  <c r="C98" i="25"/>
  <c r="C97" i="25"/>
  <c r="C96" i="25"/>
  <c r="C95" i="25"/>
  <c r="C94" i="25"/>
  <c r="C93" i="25"/>
  <c r="C92" i="25"/>
  <c r="C91" i="25"/>
  <c r="C90" i="25"/>
  <c r="C89" i="25"/>
  <c r="C88" i="25"/>
  <c r="J87" i="25"/>
  <c r="I87" i="25"/>
  <c r="H87" i="25"/>
  <c r="H85" i="25" s="1"/>
  <c r="G87" i="25"/>
  <c r="F87" i="25"/>
  <c r="C87" i="25" s="1"/>
  <c r="E87" i="25"/>
  <c r="D87" i="25"/>
  <c r="J86" i="25"/>
  <c r="C86" i="25" s="1"/>
  <c r="I86" i="25"/>
  <c r="I85" i="25" s="1"/>
  <c r="H86" i="25"/>
  <c r="G86" i="25"/>
  <c r="F86" i="25"/>
  <c r="E86" i="25"/>
  <c r="E85" i="25" s="1"/>
  <c r="D86" i="25"/>
  <c r="D85" i="25" s="1"/>
  <c r="G85" i="25"/>
  <c r="F85" i="25"/>
  <c r="C83" i="25"/>
  <c r="C82" i="25"/>
  <c r="C81" i="25"/>
  <c r="C80" i="25"/>
  <c r="C79" i="25"/>
  <c r="C78" i="25"/>
  <c r="C77" i="25"/>
  <c r="C76" i="25"/>
  <c r="J75" i="25"/>
  <c r="C75" i="25" s="1"/>
  <c r="I75" i="25"/>
  <c r="H75" i="25"/>
  <c r="G75" i="25"/>
  <c r="F75" i="25"/>
  <c r="E75" i="25"/>
  <c r="D75" i="25"/>
  <c r="D73" i="25" s="1"/>
  <c r="J74" i="25"/>
  <c r="J73" i="25" s="1"/>
  <c r="I74" i="25"/>
  <c r="H74" i="25"/>
  <c r="G74" i="25"/>
  <c r="G73" i="25" s="1"/>
  <c r="F74" i="25"/>
  <c r="C74" i="25" s="1"/>
  <c r="E74" i="25"/>
  <c r="E73" i="25" s="1"/>
  <c r="D74" i="25"/>
  <c r="I73" i="25"/>
  <c r="H73" i="25"/>
  <c r="C71" i="25"/>
  <c r="C70" i="25"/>
  <c r="C69" i="25"/>
  <c r="C68" i="25"/>
  <c r="C67" i="25"/>
  <c r="C66" i="25"/>
  <c r="C65" i="25"/>
  <c r="C64" i="25"/>
  <c r="C63" i="25"/>
  <c r="C62" i="25"/>
  <c r="C61" i="25"/>
  <c r="C60" i="25"/>
  <c r="C59" i="25"/>
  <c r="C58" i="25"/>
  <c r="C57" i="25"/>
  <c r="C56" i="25"/>
  <c r="C55" i="25"/>
  <c r="C54" i="25"/>
  <c r="C53" i="25"/>
  <c r="C52" i="25"/>
  <c r="C51" i="25"/>
  <c r="C50" i="25"/>
  <c r="C49" i="25"/>
  <c r="C48" i="25"/>
  <c r="C47" i="25"/>
  <c r="C46" i="25"/>
  <c r="C45" i="25"/>
  <c r="J44" i="25"/>
  <c r="I44" i="25"/>
  <c r="H44" i="25"/>
  <c r="H42" i="25" s="1"/>
  <c r="G44" i="25"/>
  <c r="G42" i="25" s="1"/>
  <c r="F44" i="25"/>
  <c r="E44" i="25"/>
  <c r="D44" i="25"/>
  <c r="J43" i="25"/>
  <c r="J42" i="25" s="1"/>
  <c r="I43" i="25"/>
  <c r="C43" i="25" s="1"/>
  <c r="H43" i="25"/>
  <c r="G43" i="25"/>
  <c r="F43" i="25"/>
  <c r="E43" i="25"/>
  <c r="D43" i="25"/>
  <c r="D42" i="25" s="1"/>
  <c r="I42" i="25"/>
  <c r="F42" i="25"/>
  <c r="E42" i="25"/>
  <c r="C40" i="25"/>
  <c r="C39" i="25"/>
  <c r="C38" i="25"/>
  <c r="C37" i="25"/>
  <c r="C36" i="25"/>
  <c r="C35" i="25"/>
  <c r="C34" i="25"/>
  <c r="C33" i="25"/>
  <c r="C32" i="25"/>
  <c r="C31" i="25"/>
  <c r="C30" i="25"/>
  <c r="C29" i="25"/>
  <c r="C28" i="25"/>
  <c r="C27" i="25"/>
  <c r="C26" i="25"/>
  <c r="C25" i="25"/>
  <c r="C24" i="25"/>
  <c r="C23" i="25"/>
  <c r="C22" i="25"/>
  <c r="J21" i="25"/>
  <c r="I21" i="25"/>
  <c r="H21" i="25"/>
  <c r="G21" i="25"/>
  <c r="F21" i="25"/>
  <c r="E21" i="25"/>
  <c r="D21" i="25"/>
  <c r="J20" i="25"/>
  <c r="I20" i="25"/>
  <c r="H20" i="25"/>
  <c r="G20" i="25"/>
  <c r="F20" i="25"/>
  <c r="E20" i="25"/>
  <c r="D20" i="25"/>
  <c r="D19" i="25" s="1"/>
  <c r="G19" i="25"/>
  <c r="F19" i="25"/>
  <c r="C17" i="25"/>
  <c r="C16" i="25"/>
  <c r="C15" i="25"/>
  <c r="J14" i="25"/>
  <c r="I14" i="25"/>
  <c r="H14" i="25"/>
  <c r="G14" i="25"/>
  <c r="F14" i="25"/>
  <c r="E14" i="25"/>
  <c r="E12" i="25" s="1"/>
  <c r="D14" i="25"/>
  <c r="D10" i="25" s="1"/>
  <c r="C14" i="25"/>
  <c r="J13" i="25"/>
  <c r="I13" i="25"/>
  <c r="H13" i="25"/>
  <c r="H12" i="25" s="1"/>
  <c r="G13" i="25"/>
  <c r="C13" i="25" s="1"/>
  <c r="F13" i="25"/>
  <c r="F12" i="25" s="1"/>
  <c r="E13" i="25"/>
  <c r="D13" i="25"/>
  <c r="J12" i="25"/>
  <c r="I12" i="25"/>
  <c r="G12" i="25"/>
  <c r="D12" i="25"/>
  <c r="C12" i="25"/>
  <c r="I10" i="25" l="1"/>
  <c r="J10" i="25"/>
  <c r="F9" i="25"/>
  <c r="I870" i="25"/>
  <c r="H9" i="25"/>
  <c r="H8" i="25" s="1"/>
  <c r="H19" i="25"/>
  <c r="F10" i="25"/>
  <c r="C85" i="25"/>
  <c r="G192" i="25"/>
  <c r="C192" i="25" s="1"/>
  <c r="C767" i="25"/>
  <c r="E766" i="25"/>
  <c r="I830" i="25"/>
  <c r="C693" i="25"/>
  <c r="C391" i="25"/>
  <c r="C978" i="25"/>
  <c r="C21" i="25"/>
  <c r="H10" i="25"/>
  <c r="C958" i="25"/>
  <c r="D511" i="25"/>
  <c r="C511" i="25" s="1"/>
  <c r="C258" i="25"/>
  <c r="F257" i="25"/>
  <c r="C257" i="25" s="1"/>
  <c r="C343" i="25"/>
  <c r="E342" i="25"/>
  <c r="C342" i="25" s="1"/>
  <c r="C20" i="25"/>
  <c r="D9" i="25"/>
  <c r="C639" i="25"/>
  <c r="C286" i="25"/>
  <c r="F285" i="25"/>
  <c r="C285" i="25" s="1"/>
  <c r="C428" i="25"/>
  <c r="D799" i="25"/>
  <c r="C799" i="25" s="1"/>
  <c r="D375" i="25"/>
  <c r="C375" i="25" s="1"/>
  <c r="C466" i="25"/>
  <c r="C536" i="25"/>
  <c r="D535" i="25"/>
  <c r="C535" i="25" s="1"/>
  <c r="J609" i="25"/>
  <c r="H667" i="25"/>
  <c r="C694" i="25"/>
  <c r="H799" i="25"/>
  <c r="C902" i="25"/>
  <c r="I9" i="25"/>
  <c r="I8" i="25" s="1"/>
  <c r="F73" i="25"/>
  <c r="C73" i="25" s="1"/>
  <c r="J225" i="25"/>
  <c r="C225" i="25" s="1"/>
  <c r="C870" i="25"/>
  <c r="G160" i="25"/>
  <c r="C160" i="25" s="1"/>
  <c r="C316" i="25"/>
  <c r="D315" i="25"/>
  <c r="C315" i="25" s="1"/>
  <c r="C640" i="25"/>
  <c r="C766" i="25"/>
  <c r="C830" i="25"/>
  <c r="C42" i="25"/>
  <c r="H375" i="25"/>
  <c r="C609" i="25"/>
  <c r="G736" i="25"/>
  <c r="C736" i="25" s="1"/>
  <c r="C831" i="25"/>
  <c r="J9" i="25"/>
  <c r="J8" i="25" s="1"/>
  <c r="C118" i="25"/>
  <c r="C467" i="25"/>
  <c r="E466" i="25"/>
  <c r="E9" i="25"/>
  <c r="G9" i="25"/>
  <c r="C44" i="25"/>
  <c r="E10" i="25"/>
  <c r="C10" i="25" s="1"/>
  <c r="J85" i="25"/>
  <c r="C119" i="25"/>
  <c r="C287" i="25"/>
  <c r="D667" i="25"/>
  <c r="C667" i="25" s="1"/>
  <c r="C832" i="25"/>
  <c r="C872" i="25"/>
  <c r="C979" i="25"/>
  <c r="E1014" i="25"/>
  <c r="C1014" i="25" s="1"/>
  <c r="E19" i="25"/>
  <c r="C19" i="25" s="1"/>
  <c r="E958" i="25"/>
  <c r="I19" i="25"/>
  <c r="E930" i="25"/>
  <c r="C930" i="25" s="1"/>
  <c r="J19" i="25"/>
  <c r="G10" i="25"/>
  <c r="E902" i="25"/>
  <c r="E978" i="25"/>
  <c r="G8" i="25" l="1"/>
  <c r="F8" i="25"/>
  <c r="E8" i="25"/>
  <c r="C9" i="25"/>
  <c r="D8" i="25"/>
  <c r="C8" i="25" s="1"/>
  <c r="F136" i="24" l="1"/>
  <c r="N136" i="24" s="1"/>
  <c r="C136" i="24"/>
  <c r="O136" i="24" s="1"/>
  <c r="B136" i="24"/>
  <c r="O135" i="24"/>
  <c r="K135" i="24"/>
  <c r="F135" i="24"/>
  <c r="C135" i="24"/>
  <c r="B135" i="24" s="1"/>
  <c r="P133" i="24"/>
  <c r="F133" i="24"/>
  <c r="N133" i="24" s="1"/>
  <c r="B133" i="24"/>
  <c r="F132" i="24"/>
  <c r="C132" i="24"/>
  <c r="H131" i="24"/>
  <c r="P131" i="24" s="1"/>
  <c r="D131" i="24"/>
  <c r="B131" i="24"/>
  <c r="G130" i="24"/>
  <c r="H129" i="24"/>
  <c r="D129" i="24"/>
  <c r="P127" i="24"/>
  <c r="F127" i="24"/>
  <c r="N127" i="24" s="1"/>
  <c r="B127" i="24"/>
  <c r="P126" i="24"/>
  <c r="F126" i="24"/>
  <c r="N126" i="24" s="1"/>
  <c r="B126" i="24"/>
  <c r="P125" i="24"/>
  <c r="N125" i="24"/>
  <c r="F125" i="24"/>
  <c r="B125" i="24"/>
  <c r="P124" i="24"/>
  <c r="F124" i="24"/>
  <c r="N124" i="24" s="1"/>
  <c r="B124" i="24"/>
  <c r="P123" i="24"/>
  <c r="F123" i="24"/>
  <c r="N123" i="24" s="1"/>
  <c r="B123" i="24"/>
  <c r="P122" i="24"/>
  <c r="N122" i="24"/>
  <c r="F122" i="24"/>
  <c r="B122" i="24"/>
  <c r="P121" i="24"/>
  <c r="F121" i="24"/>
  <c r="N121" i="24" s="1"/>
  <c r="B121" i="24"/>
  <c r="P120" i="24"/>
  <c r="F120" i="24"/>
  <c r="N120" i="24" s="1"/>
  <c r="B120" i="24"/>
  <c r="B117" i="24" s="1"/>
  <c r="P119" i="24"/>
  <c r="N119" i="24"/>
  <c r="F119" i="24"/>
  <c r="B119" i="24"/>
  <c r="F118" i="24"/>
  <c r="N118" i="24" s="1"/>
  <c r="C118" i="24"/>
  <c r="O118" i="24" s="1"/>
  <c r="B118" i="24"/>
  <c r="H117" i="24"/>
  <c r="F117" i="24"/>
  <c r="D117" i="24"/>
  <c r="D115" i="24" s="1"/>
  <c r="G116" i="24"/>
  <c r="O116" i="24" s="1"/>
  <c r="F116" i="24"/>
  <c r="N116" i="24" s="1"/>
  <c r="C116" i="24"/>
  <c r="C115" i="24" s="1"/>
  <c r="B115" i="24" s="1"/>
  <c r="B116" i="24"/>
  <c r="H115" i="24"/>
  <c r="G115" i="24"/>
  <c r="F113" i="24"/>
  <c r="N113" i="24" s="1"/>
  <c r="C113" i="24"/>
  <c r="C111" i="24" s="1"/>
  <c r="B113" i="24"/>
  <c r="P112" i="24"/>
  <c r="F112" i="24"/>
  <c r="N112" i="24" s="1"/>
  <c r="B112" i="24"/>
  <c r="G111" i="24"/>
  <c r="F111" i="24"/>
  <c r="H110" i="24"/>
  <c r="F110" i="24"/>
  <c r="D110" i="24"/>
  <c r="G109" i="24"/>
  <c r="O107" i="24"/>
  <c r="N107" i="24"/>
  <c r="K107" i="24"/>
  <c r="F107" i="24"/>
  <c r="J107" i="24" s="1"/>
  <c r="C107" i="24"/>
  <c r="B107" i="24"/>
  <c r="P106" i="24"/>
  <c r="F106" i="24"/>
  <c r="N106" i="24" s="1"/>
  <c r="B106" i="24"/>
  <c r="O105" i="24"/>
  <c r="F105" i="24"/>
  <c r="N105" i="24" s="1"/>
  <c r="C105" i="24"/>
  <c r="B105" i="24" s="1"/>
  <c r="H104" i="24"/>
  <c r="H102" i="24" s="1"/>
  <c r="G104" i="24"/>
  <c r="G102" i="24" s="1"/>
  <c r="F104" i="24"/>
  <c r="D104" i="24"/>
  <c r="C104" i="24"/>
  <c r="B104" i="24" s="1"/>
  <c r="G103" i="24"/>
  <c r="F103" i="24"/>
  <c r="N103" i="24" s="1"/>
  <c r="C103" i="24"/>
  <c r="O103" i="24" s="1"/>
  <c r="B103" i="24"/>
  <c r="P100" i="24"/>
  <c r="F100" i="24"/>
  <c r="N100" i="24" s="1"/>
  <c r="B100" i="24"/>
  <c r="P99" i="24"/>
  <c r="N99" i="24"/>
  <c r="F99" i="24"/>
  <c r="B99" i="24"/>
  <c r="Q98" i="24"/>
  <c r="F98" i="24"/>
  <c r="N98" i="24" s="1"/>
  <c r="B98" i="24"/>
  <c r="P97" i="24"/>
  <c r="F97" i="24"/>
  <c r="N97" i="24" s="1"/>
  <c r="B97" i="24"/>
  <c r="B96" i="24" s="1"/>
  <c r="Q96" i="24"/>
  <c r="P96" i="24"/>
  <c r="I96" i="24"/>
  <c r="H96" i="24"/>
  <c r="E96" i="24"/>
  <c r="E94" i="24" s="1"/>
  <c r="D96" i="24"/>
  <c r="D94" i="24" s="1"/>
  <c r="B94" i="24" s="1"/>
  <c r="I94" i="24"/>
  <c r="Q94" i="24" s="1"/>
  <c r="H94" i="24"/>
  <c r="F92" i="24"/>
  <c r="N92" i="24" s="1"/>
  <c r="C92" i="24"/>
  <c r="C90" i="24" s="1"/>
  <c r="B92" i="24"/>
  <c r="G90" i="24"/>
  <c r="P87" i="24"/>
  <c r="N87" i="24"/>
  <c r="J87" i="24"/>
  <c r="F87" i="24"/>
  <c r="B87" i="24"/>
  <c r="H85" i="24"/>
  <c r="H84" i="24" s="1"/>
  <c r="F85" i="24"/>
  <c r="J85" i="24" s="1"/>
  <c r="D85" i="24"/>
  <c r="D84" i="24" s="1"/>
  <c r="B84" i="24" s="1"/>
  <c r="B85" i="24"/>
  <c r="F82" i="24"/>
  <c r="N82" i="24" s="1"/>
  <c r="C82" i="24"/>
  <c r="C80" i="24" s="1"/>
  <c r="B82" i="24"/>
  <c r="G80" i="24"/>
  <c r="O77" i="24"/>
  <c r="N77" i="24"/>
  <c r="K77" i="24"/>
  <c r="F77" i="24"/>
  <c r="C77" i="24"/>
  <c r="B77" i="24" s="1"/>
  <c r="J77" i="24" s="1"/>
  <c r="P76" i="24"/>
  <c r="F76" i="24"/>
  <c r="N76" i="24" s="1"/>
  <c r="B76" i="24"/>
  <c r="O75" i="24"/>
  <c r="K75" i="24"/>
  <c r="G75" i="24"/>
  <c r="F75" i="24" s="1"/>
  <c r="C75" i="24"/>
  <c r="B75" i="24" s="1"/>
  <c r="H74" i="24"/>
  <c r="H73" i="24" s="1"/>
  <c r="P73" i="24" s="1"/>
  <c r="F74" i="24"/>
  <c r="N74" i="24" s="1"/>
  <c r="D74" i="24"/>
  <c r="D73" i="24" s="1"/>
  <c r="B73" i="24" s="1"/>
  <c r="B74" i="24"/>
  <c r="C73" i="24"/>
  <c r="O71" i="24"/>
  <c r="F71" i="24"/>
  <c r="N71" i="24" s="1"/>
  <c r="C71" i="24"/>
  <c r="B71" i="24" s="1"/>
  <c r="G69" i="24"/>
  <c r="O69" i="24" s="1"/>
  <c r="F69" i="24"/>
  <c r="N69" i="24" s="1"/>
  <c r="C69" i="24"/>
  <c r="C68" i="24" s="1"/>
  <c r="B68" i="24" s="1"/>
  <c r="B69" i="24"/>
  <c r="G68" i="24"/>
  <c r="O68" i="24" s="1"/>
  <c r="F68" i="24"/>
  <c r="N68" i="24" s="1"/>
  <c r="F66" i="24"/>
  <c r="N66" i="24" s="1"/>
  <c r="C66" i="24"/>
  <c r="O66" i="24" s="1"/>
  <c r="B66" i="24"/>
  <c r="G64" i="24"/>
  <c r="F64" i="24"/>
  <c r="C64" i="24"/>
  <c r="P61" i="24"/>
  <c r="F61" i="24"/>
  <c r="N61" i="24" s="1"/>
  <c r="B61" i="24"/>
  <c r="B60" i="24" s="1"/>
  <c r="P60" i="24"/>
  <c r="H60" i="24"/>
  <c r="F60" i="24" s="1"/>
  <c r="N60" i="24" s="1"/>
  <c r="D60" i="24"/>
  <c r="H58" i="24"/>
  <c r="P58" i="24" s="1"/>
  <c r="F58" i="24"/>
  <c r="D58" i="24"/>
  <c r="B58" i="24"/>
  <c r="O56" i="24"/>
  <c r="F56" i="24"/>
  <c r="C56" i="24"/>
  <c r="B56" i="24" s="1"/>
  <c r="G54" i="24"/>
  <c r="G53" i="24" s="1"/>
  <c r="F53" i="24" s="1"/>
  <c r="N53" i="24" s="1"/>
  <c r="F54" i="24"/>
  <c r="N54" i="24" s="1"/>
  <c r="C54" i="24"/>
  <c r="C53" i="24" s="1"/>
  <c r="B53" i="24" s="1"/>
  <c r="B54" i="24"/>
  <c r="P51" i="24"/>
  <c r="F51" i="24"/>
  <c r="N51" i="24" s="1"/>
  <c r="B51" i="24"/>
  <c r="O50" i="24"/>
  <c r="K50" i="24"/>
  <c r="J50" i="24"/>
  <c r="F50" i="24"/>
  <c r="C50" i="24"/>
  <c r="B50" i="24" s="1"/>
  <c r="N50" i="24" s="1"/>
  <c r="H49" i="24"/>
  <c r="P49" i="24" s="1"/>
  <c r="F49" i="24"/>
  <c r="N49" i="24" s="1"/>
  <c r="D49" i="24"/>
  <c r="D47" i="24" s="1"/>
  <c r="B49" i="24"/>
  <c r="G48" i="24"/>
  <c r="F48" i="24" s="1"/>
  <c r="H47" i="24"/>
  <c r="P47" i="24" s="1"/>
  <c r="G47" i="24"/>
  <c r="F45" i="24"/>
  <c r="N45" i="24" s="1"/>
  <c r="C45" i="24"/>
  <c r="C44" i="24" s="1"/>
  <c r="B45" i="24"/>
  <c r="G44" i="24"/>
  <c r="O40" i="24"/>
  <c r="K40" i="24"/>
  <c r="F40" i="24"/>
  <c r="C40" i="24"/>
  <c r="B40" i="24" s="1"/>
  <c r="N40" i="24" s="1"/>
  <c r="G38" i="24"/>
  <c r="F38" i="24"/>
  <c r="C38" i="24"/>
  <c r="C37" i="24" s="1"/>
  <c r="B37" i="24" s="1"/>
  <c r="B38" i="24"/>
  <c r="F35" i="24"/>
  <c r="C35" i="24"/>
  <c r="G34" i="24"/>
  <c r="F34" i="24"/>
  <c r="G32" i="24"/>
  <c r="F32" i="24"/>
  <c r="F30" i="24"/>
  <c r="N30" i="24" s="1"/>
  <c r="C30" i="24"/>
  <c r="O30" i="24" s="1"/>
  <c r="B30" i="24"/>
  <c r="G28" i="24"/>
  <c r="F28" i="24"/>
  <c r="G27" i="24"/>
  <c r="F27" i="24"/>
  <c r="O25" i="24"/>
  <c r="N25" i="24"/>
  <c r="F25" i="24"/>
  <c r="C25" i="24"/>
  <c r="B25" i="24"/>
  <c r="G23" i="24"/>
  <c r="G22" i="24" s="1"/>
  <c r="F22" i="24" s="1"/>
  <c r="N22" i="24" s="1"/>
  <c r="F23" i="24"/>
  <c r="C23" i="24"/>
  <c r="C22" i="24" s="1"/>
  <c r="B22" i="24" s="1"/>
  <c r="B23" i="24"/>
  <c r="F20" i="24"/>
  <c r="N20" i="24" s="1"/>
  <c r="C20" i="24"/>
  <c r="C18" i="24" s="1"/>
  <c r="B20" i="24"/>
  <c r="O18" i="24"/>
  <c r="G18" i="24"/>
  <c r="F18" i="24"/>
  <c r="G17" i="24"/>
  <c r="F17" i="24"/>
  <c r="Q15" i="24"/>
  <c r="I15" i="24"/>
  <c r="E15" i="24"/>
  <c r="I13" i="24"/>
  <c r="E13" i="24"/>
  <c r="B44" i="24" l="1"/>
  <c r="C42" i="24"/>
  <c r="B42" i="24" s="1"/>
  <c r="Q13" i="24"/>
  <c r="F47" i="24"/>
  <c r="N56" i="24"/>
  <c r="N64" i="24"/>
  <c r="P84" i="24"/>
  <c r="F84" i="24"/>
  <c r="J132" i="24"/>
  <c r="B64" i="24"/>
  <c r="C63" i="24"/>
  <c r="B63" i="24" s="1"/>
  <c r="N75" i="24"/>
  <c r="F80" i="24"/>
  <c r="F14" i="24" s="1"/>
  <c r="G79" i="24"/>
  <c r="O80" i="24"/>
  <c r="G14" i="24"/>
  <c r="J75" i="24"/>
  <c r="D15" i="24"/>
  <c r="D102" i="24"/>
  <c r="O64" i="24"/>
  <c r="N104" i="24"/>
  <c r="N117" i="24"/>
  <c r="J40" i="24"/>
  <c r="C79" i="24"/>
  <c r="B79" i="24" s="1"/>
  <c r="B80" i="24"/>
  <c r="F102" i="24"/>
  <c r="O102" i="24"/>
  <c r="P117" i="24"/>
  <c r="P129" i="24"/>
  <c r="N135" i="24"/>
  <c r="C17" i="24"/>
  <c r="B17" i="24" s="1"/>
  <c r="B18" i="24"/>
  <c r="N18" i="24" s="1"/>
  <c r="N58" i="24"/>
  <c r="F90" i="24"/>
  <c r="G89" i="24"/>
  <c r="O90" i="24"/>
  <c r="P102" i="24"/>
  <c r="F130" i="24"/>
  <c r="K130" i="24"/>
  <c r="G129" i="24"/>
  <c r="J135" i="24"/>
  <c r="O111" i="24"/>
  <c r="B111" i="24"/>
  <c r="N111" i="24" s="1"/>
  <c r="C109" i="24"/>
  <c r="O22" i="24"/>
  <c r="O53" i="24"/>
  <c r="O109" i="24"/>
  <c r="F44" i="24"/>
  <c r="G15" i="24"/>
  <c r="O44" i="24"/>
  <c r="G42" i="24"/>
  <c r="C89" i="24"/>
  <c r="B89" i="24" s="1"/>
  <c r="B90" i="24"/>
  <c r="K102" i="24"/>
  <c r="B110" i="24"/>
  <c r="N110" i="24" s="1"/>
  <c r="D109" i="24"/>
  <c r="D14" i="24"/>
  <c r="F115" i="24"/>
  <c r="N115" i="24" s="1"/>
  <c r="O115" i="24"/>
  <c r="B35" i="24"/>
  <c r="C34" i="24"/>
  <c r="O35" i="24"/>
  <c r="P115" i="24"/>
  <c r="N17" i="24"/>
  <c r="N23" i="24"/>
  <c r="N35" i="24"/>
  <c r="F94" i="24"/>
  <c r="N94" i="24" s="1"/>
  <c r="P94" i="24"/>
  <c r="P110" i="24"/>
  <c r="B132" i="24"/>
  <c r="N132" i="24" s="1"/>
  <c r="K132" i="24"/>
  <c r="C130" i="24"/>
  <c r="O132" i="24"/>
  <c r="J38" i="24"/>
  <c r="H14" i="24"/>
  <c r="K38" i="24"/>
  <c r="J104" i="24"/>
  <c r="H15" i="24"/>
  <c r="O23" i="24"/>
  <c r="N38" i="24"/>
  <c r="J30" i="24"/>
  <c r="O38" i="24"/>
  <c r="G73" i="24"/>
  <c r="C102" i="24"/>
  <c r="B102" i="24" s="1"/>
  <c r="H109" i="24"/>
  <c r="O113" i="24"/>
  <c r="F131" i="24"/>
  <c r="N131" i="24" s="1"/>
  <c r="O20" i="24"/>
  <c r="G37" i="24"/>
  <c r="O54" i="24"/>
  <c r="P74" i="24"/>
  <c r="O82" i="24"/>
  <c r="O92" i="24"/>
  <c r="K30" i="24"/>
  <c r="C48" i="24"/>
  <c r="G63" i="24"/>
  <c r="N85" i="24"/>
  <c r="F96" i="24"/>
  <c r="N96" i="24" s="1"/>
  <c r="O104" i="24"/>
  <c r="J136" i="24"/>
  <c r="K104" i="24"/>
  <c r="O45" i="24"/>
  <c r="C28" i="24"/>
  <c r="P85" i="24"/>
  <c r="P104" i="24"/>
  <c r="K136" i="24"/>
  <c r="F79" i="24" l="1"/>
  <c r="N79" i="24" s="1"/>
  <c r="O79" i="24"/>
  <c r="P14" i="24"/>
  <c r="H13" i="24"/>
  <c r="L14" i="24"/>
  <c r="D13" i="24"/>
  <c r="P15" i="24"/>
  <c r="N102" i="24"/>
  <c r="J102" i="24"/>
  <c r="F89" i="24"/>
  <c r="N89" i="24" s="1"/>
  <c r="O89" i="24"/>
  <c r="P109" i="24"/>
  <c r="F109" i="24"/>
  <c r="O14" i="24"/>
  <c r="K14" i="24"/>
  <c r="G13" i="24"/>
  <c r="B109" i="24"/>
  <c r="N80" i="24"/>
  <c r="O63" i="24"/>
  <c r="F63" i="24"/>
  <c r="N63" i="24" s="1"/>
  <c r="O42" i="24"/>
  <c r="F42" i="24"/>
  <c r="N42" i="24" s="1"/>
  <c r="O48" i="24"/>
  <c r="C47" i="24"/>
  <c r="B48" i="24"/>
  <c r="K48" i="24"/>
  <c r="O15" i="24"/>
  <c r="K15" i="24"/>
  <c r="K73" i="24"/>
  <c r="F73" i="24"/>
  <c r="O73" i="24"/>
  <c r="O28" i="24"/>
  <c r="B28" i="24"/>
  <c r="C27" i="24"/>
  <c r="C14" i="24"/>
  <c r="K28" i="24"/>
  <c r="N84" i="24"/>
  <c r="J84" i="24"/>
  <c r="N130" i="24"/>
  <c r="J130" i="24"/>
  <c r="O37" i="24"/>
  <c r="K37" i="24"/>
  <c r="F37" i="24"/>
  <c r="N90" i="24"/>
  <c r="C129" i="24"/>
  <c r="B129" i="24" s="1"/>
  <c r="B130" i="24"/>
  <c r="O34" i="24"/>
  <c r="B34" i="24"/>
  <c r="N34" i="24" s="1"/>
  <c r="C15" i="24"/>
  <c r="B15" i="24" s="1"/>
  <c r="C32" i="24"/>
  <c r="F15" i="24"/>
  <c r="N44" i="24"/>
  <c r="K129" i="24"/>
  <c r="O129" i="24"/>
  <c r="F129" i="24"/>
  <c r="O130" i="24"/>
  <c r="O17" i="24"/>
  <c r="N15" i="24" l="1"/>
  <c r="J15" i="24"/>
  <c r="B32" i="24"/>
  <c r="N32" i="24" s="1"/>
  <c r="O32" i="24"/>
  <c r="N129" i="24"/>
  <c r="J129" i="24"/>
  <c r="P13" i="24"/>
  <c r="L13" i="24"/>
  <c r="N109" i="24"/>
  <c r="B47" i="24"/>
  <c r="K47" i="24"/>
  <c r="O47" i="24"/>
  <c r="N37" i="24"/>
  <c r="J37" i="24"/>
  <c r="N73" i="24"/>
  <c r="J73" i="24"/>
  <c r="J48" i="24"/>
  <c r="N48" i="24"/>
  <c r="C13" i="24"/>
  <c r="B13" i="24" s="1"/>
  <c r="B14" i="24"/>
  <c r="B27" i="24"/>
  <c r="O27" i="24"/>
  <c r="K27" i="24"/>
  <c r="F13" i="24"/>
  <c r="N28" i="24"/>
  <c r="J28" i="24"/>
  <c r="J47" i="24" l="1"/>
  <c r="N47" i="24"/>
  <c r="J27" i="24"/>
  <c r="N27" i="24"/>
  <c r="N14" i="24"/>
  <c r="J14" i="24"/>
  <c r="K13" i="24"/>
  <c r="O13" i="24"/>
  <c r="J13" i="24"/>
  <c r="N13" i="24"/>
  <c r="F611" i="23" l="1"/>
  <c r="F610" i="23"/>
  <c r="G517" i="23"/>
  <c r="F517" i="23"/>
  <c r="E517" i="23"/>
  <c r="I507" i="23"/>
  <c r="H507" i="23"/>
  <c r="G506" i="23"/>
  <c r="F506" i="23"/>
  <c r="I500" i="23"/>
  <c r="H500" i="23"/>
  <c r="G499" i="23"/>
  <c r="F499" i="23"/>
  <c r="G498" i="23"/>
  <c r="F498" i="23"/>
  <c r="G459" i="23"/>
  <c r="F459" i="23"/>
  <c r="G450" i="23"/>
  <c r="F450" i="23"/>
  <c r="J30" i="18" l="1"/>
  <c r="AB260" i="17" l="1"/>
  <c r="AA260" i="17"/>
  <c r="Z260" i="17"/>
  <c r="Y260" i="17"/>
  <c r="X260" i="17"/>
  <c r="W260" i="17"/>
  <c r="V260" i="17"/>
  <c r="U260" i="17"/>
  <c r="AB259" i="17"/>
  <c r="AA259" i="17"/>
  <c r="Z259" i="17"/>
  <c r="Y259" i="17"/>
  <c r="X259" i="17"/>
  <c r="W259" i="17"/>
  <c r="V259" i="17"/>
  <c r="U259" i="17"/>
  <c r="AB258" i="17"/>
  <c r="AA258" i="17"/>
  <c r="Z258" i="17"/>
  <c r="Y258" i="17"/>
  <c r="X258" i="17"/>
  <c r="W258" i="17"/>
  <c r="V258" i="17"/>
  <c r="U258" i="17"/>
  <c r="AB257" i="17"/>
  <c r="AA257" i="17"/>
  <c r="Z257" i="17"/>
  <c r="Y257" i="17"/>
  <c r="X257" i="17"/>
  <c r="W257" i="17"/>
  <c r="V257" i="17"/>
  <c r="U257" i="17"/>
  <c r="AB256" i="17"/>
  <c r="AA256" i="17"/>
  <c r="Z256" i="17"/>
  <c r="Y256" i="17"/>
  <c r="X256" i="17"/>
  <c r="W256" i="17"/>
  <c r="V256" i="17"/>
  <c r="U256" i="17"/>
  <c r="AB255" i="17"/>
  <c r="AA255" i="17"/>
  <c r="Z255" i="17"/>
  <c r="Y255" i="17"/>
  <c r="X255" i="17"/>
  <c r="W255" i="17"/>
  <c r="V255" i="17"/>
  <c r="U255" i="17"/>
  <c r="AB254" i="17"/>
  <c r="AA254" i="17"/>
  <c r="Z254" i="17"/>
  <c r="Y254" i="17"/>
  <c r="X254" i="17"/>
  <c r="W254" i="17"/>
  <c r="V254" i="17"/>
  <c r="U254" i="17"/>
  <c r="AB253" i="17"/>
  <c r="AA253" i="17"/>
  <c r="Z253" i="17"/>
  <c r="Y253" i="17"/>
  <c r="X253" i="17"/>
  <c r="W253" i="17"/>
  <c r="V253" i="17"/>
  <c r="U253" i="17"/>
  <c r="AB252" i="17"/>
  <c r="AA252" i="17"/>
  <c r="Z252" i="17"/>
  <c r="Y252" i="17"/>
  <c r="X252" i="17"/>
  <c r="W252" i="17"/>
  <c r="V252" i="17"/>
  <c r="U252" i="17"/>
  <c r="AB251" i="17"/>
  <c r="AA251" i="17"/>
  <c r="Z251" i="17"/>
  <c r="Y251" i="17"/>
  <c r="X251" i="17"/>
  <c r="W251" i="17"/>
  <c r="V251" i="17"/>
  <c r="U251" i="17"/>
  <c r="AB250" i="17"/>
  <c r="AA250" i="17"/>
  <c r="Z250" i="17"/>
  <c r="Y250" i="17"/>
  <c r="X250" i="17"/>
  <c r="W250" i="17"/>
  <c r="V250" i="17"/>
  <c r="U250" i="17"/>
  <c r="AB249" i="17"/>
  <c r="AA249" i="17"/>
  <c r="Z249" i="17"/>
  <c r="Y249" i="17"/>
  <c r="X249" i="17"/>
  <c r="W249" i="17"/>
  <c r="V249" i="17"/>
  <c r="U249" i="17"/>
  <c r="AB248" i="17"/>
  <c r="AA248" i="17"/>
  <c r="Z248" i="17"/>
  <c r="Y248" i="17"/>
  <c r="X248" i="17"/>
  <c r="W248" i="17"/>
  <c r="V248" i="17"/>
  <c r="U248" i="17"/>
  <c r="AB247" i="17"/>
  <c r="AA247" i="17"/>
  <c r="Z247" i="17"/>
  <c r="Y247" i="17"/>
  <c r="X247" i="17"/>
  <c r="W247" i="17"/>
  <c r="V247" i="17"/>
  <c r="U247" i="17"/>
  <c r="AB246" i="17"/>
  <c r="AA246" i="17"/>
  <c r="Z246" i="17"/>
  <c r="Y246" i="17"/>
  <c r="X246" i="17"/>
  <c r="W246" i="17"/>
  <c r="V246" i="17"/>
  <c r="U246" i="17"/>
  <c r="AB245" i="17"/>
  <c r="AA245" i="17"/>
  <c r="Z245" i="17"/>
  <c r="Y245" i="17"/>
  <c r="X245" i="17"/>
  <c r="W245" i="17"/>
  <c r="V245" i="17"/>
  <c r="U245" i="17"/>
  <c r="AB244" i="17"/>
  <c r="AA244" i="17"/>
  <c r="Z244" i="17"/>
  <c r="Y244" i="17"/>
  <c r="X244" i="17"/>
  <c r="W244" i="17"/>
  <c r="V244" i="17"/>
  <c r="U244" i="17"/>
  <c r="AB243" i="17"/>
  <c r="AA243" i="17"/>
  <c r="Z243" i="17"/>
  <c r="Y243" i="17"/>
  <c r="X243" i="17"/>
  <c r="W243" i="17"/>
  <c r="V243" i="17"/>
  <c r="U243" i="17"/>
  <c r="AB242" i="17"/>
  <c r="AA242" i="17"/>
  <c r="Z242" i="17"/>
  <c r="Y242" i="17"/>
  <c r="X242" i="17"/>
  <c r="W242" i="17"/>
  <c r="V242" i="17"/>
  <c r="U242" i="17"/>
  <c r="AB241" i="17"/>
  <c r="AA241" i="17"/>
  <c r="Z241" i="17"/>
  <c r="Y241" i="17"/>
  <c r="X241" i="17"/>
  <c r="W241" i="17"/>
  <c r="V241" i="17"/>
  <c r="U241" i="17"/>
  <c r="AB240" i="17"/>
  <c r="AA240" i="17"/>
  <c r="Z240" i="17"/>
  <c r="Y240" i="17"/>
  <c r="X240" i="17"/>
  <c r="W240" i="17"/>
  <c r="V240" i="17"/>
  <c r="U240" i="17"/>
  <c r="AB239" i="17"/>
  <c r="AA239" i="17"/>
  <c r="Z239" i="17"/>
  <c r="Y239" i="17"/>
  <c r="X239" i="17"/>
  <c r="W239" i="17"/>
  <c r="V239" i="17"/>
  <c r="U239" i="17"/>
  <c r="AB238" i="17"/>
  <c r="AA238" i="17"/>
  <c r="Z238" i="17"/>
  <c r="Y238" i="17"/>
  <c r="X238" i="17"/>
  <c r="W238" i="17"/>
  <c r="V238" i="17"/>
  <c r="U238" i="17"/>
  <c r="AB237" i="17"/>
  <c r="AA237" i="17"/>
  <c r="Z237" i="17"/>
  <c r="Y237" i="17"/>
  <c r="X237" i="17"/>
  <c r="W237" i="17"/>
  <c r="V237" i="17"/>
  <c r="U237" i="17"/>
  <c r="AB236" i="17"/>
  <c r="AA236" i="17"/>
  <c r="Z236" i="17"/>
  <c r="Y236" i="17"/>
  <c r="X236" i="17"/>
  <c r="W236" i="17"/>
  <c r="V236" i="17"/>
  <c r="U236" i="17"/>
  <c r="AB235" i="17"/>
  <c r="AA235" i="17"/>
  <c r="Z235" i="17"/>
  <c r="Y235" i="17"/>
  <c r="X235" i="17"/>
  <c r="W235" i="17"/>
  <c r="V235" i="17"/>
  <c r="U235" i="17"/>
  <c r="AB234" i="17"/>
  <c r="AA234" i="17"/>
  <c r="Z234" i="17"/>
  <c r="Y234" i="17"/>
  <c r="X234" i="17"/>
  <c r="W234" i="17"/>
  <c r="V234" i="17"/>
  <c r="U234" i="17"/>
  <c r="AB233" i="17"/>
  <c r="AA233" i="17"/>
  <c r="Z233" i="17"/>
  <c r="Y233" i="17"/>
  <c r="X233" i="17"/>
  <c r="W233" i="17"/>
  <c r="V233" i="17"/>
  <c r="U233" i="17"/>
  <c r="AB232" i="17"/>
  <c r="AA232" i="17"/>
  <c r="Z232" i="17"/>
  <c r="Y232" i="17"/>
  <c r="X232" i="17"/>
  <c r="W232" i="17"/>
  <c r="V232" i="17"/>
  <c r="U232" i="17"/>
  <c r="AB231" i="17"/>
  <c r="AA231" i="17"/>
  <c r="Z231" i="17"/>
  <c r="Y231" i="17"/>
  <c r="X231" i="17"/>
  <c r="W231" i="17"/>
  <c r="V231" i="17"/>
  <c r="U231" i="17"/>
  <c r="AB230" i="17"/>
  <c r="AA230" i="17"/>
  <c r="Z230" i="17"/>
  <c r="Y230" i="17"/>
  <c r="X230" i="17"/>
  <c r="W230" i="17"/>
  <c r="V230" i="17"/>
  <c r="U230" i="17"/>
  <c r="AB229" i="17"/>
  <c r="AA229" i="17"/>
  <c r="Z229" i="17"/>
  <c r="Y229" i="17"/>
  <c r="X229" i="17"/>
  <c r="W229" i="17"/>
  <c r="V229" i="17"/>
  <c r="U229" i="17"/>
  <c r="AB228" i="17"/>
  <c r="AA228" i="17"/>
  <c r="Z228" i="17"/>
  <c r="Y228" i="17"/>
  <c r="X228" i="17"/>
  <c r="W228" i="17"/>
  <c r="V228" i="17"/>
  <c r="U228" i="17"/>
  <c r="AB227" i="17"/>
  <c r="AA227" i="17"/>
  <c r="Z227" i="17"/>
  <c r="Y227" i="17"/>
  <c r="X227" i="17"/>
  <c r="W227" i="17"/>
  <c r="V227" i="17"/>
  <c r="U227" i="17"/>
  <c r="AB226" i="17"/>
  <c r="AA226" i="17"/>
  <c r="Z226" i="17"/>
  <c r="Y226" i="17"/>
  <c r="X226" i="17"/>
  <c r="W226" i="17"/>
  <c r="V226" i="17"/>
  <c r="U226" i="17"/>
  <c r="AB225" i="17"/>
  <c r="AA225" i="17"/>
  <c r="Z225" i="17"/>
  <c r="Y225" i="17"/>
  <c r="X225" i="17"/>
  <c r="W225" i="17"/>
  <c r="V225" i="17"/>
  <c r="U225" i="17"/>
  <c r="AB224" i="17"/>
  <c r="AA224" i="17"/>
  <c r="Z224" i="17"/>
  <c r="Y224" i="17"/>
  <c r="X224" i="17"/>
  <c r="W224" i="17"/>
  <c r="V224" i="17"/>
  <c r="U224" i="17"/>
  <c r="AB223" i="17"/>
  <c r="AA223" i="17"/>
  <c r="Z223" i="17"/>
  <c r="Y223" i="17"/>
  <c r="X223" i="17"/>
  <c r="W223" i="17"/>
  <c r="V223" i="17"/>
  <c r="U223" i="17"/>
  <c r="AB222" i="17"/>
  <c r="AA222" i="17"/>
  <c r="Z222" i="17"/>
  <c r="Y222" i="17"/>
  <c r="X222" i="17"/>
  <c r="W222" i="17"/>
  <c r="V222" i="17"/>
  <c r="U222" i="17"/>
  <c r="AB221" i="17"/>
  <c r="AA221" i="17"/>
  <c r="Z221" i="17"/>
  <c r="Y221" i="17"/>
  <c r="X221" i="17"/>
  <c r="W221" i="17"/>
  <c r="V221" i="17"/>
  <c r="U221" i="17"/>
  <c r="AB220" i="17"/>
  <c r="AA220" i="17"/>
  <c r="Z220" i="17"/>
  <c r="Y220" i="17"/>
  <c r="X220" i="17"/>
  <c r="W220" i="17"/>
  <c r="V220" i="17"/>
  <c r="U220" i="17"/>
  <c r="AB219" i="17"/>
  <c r="AA219" i="17"/>
  <c r="Z219" i="17"/>
  <c r="Y219" i="17"/>
  <c r="X219" i="17"/>
  <c r="W219" i="17"/>
  <c r="V219" i="17"/>
  <c r="U219" i="17"/>
  <c r="AB218" i="17"/>
  <c r="AA218" i="17"/>
  <c r="Z218" i="17"/>
  <c r="Y218" i="17"/>
  <c r="X218" i="17"/>
  <c r="W218" i="17"/>
  <c r="V218" i="17"/>
  <c r="U218" i="17"/>
  <c r="AB217" i="17"/>
  <c r="AA217" i="17"/>
  <c r="Z217" i="17"/>
  <c r="Y217" i="17"/>
  <c r="X217" i="17"/>
  <c r="W217" i="17"/>
  <c r="V217" i="17"/>
  <c r="U217" i="17"/>
  <c r="AB216" i="17"/>
  <c r="AA216" i="17"/>
  <c r="Z216" i="17"/>
  <c r="Y216" i="17"/>
  <c r="X216" i="17"/>
  <c r="W216" i="17"/>
  <c r="V216" i="17"/>
  <c r="U216" i="17"/>
  <c r="AB215" i="17"/>
  <c r="AA215" i="17"/>
  <c r="Z215" i="17"/>
  <c r="Y215" i="17"/>
  <c r="X215" i="17"/>
  <c r="W215" i="17"/>
  <c r="V215" i="17"/>
  <c r="U215" i="17"/>
  <c r="AB214" i="17"/>
  <c r="AA214" i="17"/>
  <c r="Z214" i="17"/>
  <c r="Y214" i="17"/>
  <c r="X214" i="17"/>
  <c r="W214" i="17"/>
  <c r="V214" i="17"/>
  <c r="U214" i="17"/>
  <c r="AB213" i="17"/>
  <c r="AA213" i="17"/>
  <c r="Z213" i="17"/>
  <c r="Y213" i="17"/>
  <c r="X213" i="17"/>
  <c r="W213" i="17"/>
  <c r="V213" i="17"/>
  <c r="U213" i="17"/>
  <c r="AB212" i="17"/>
  <c r="AA212" i="17"/>
  <c r="Z212" i="17"/>
  <c r="Y212" i="17"/>
  <c r="X212" i="17"/>
  <c r="W212" i="17"/>
  <c r="V212" i="17"/>
  <c r="U212" i="17"/>
  <c r="AB211" i="17"/>
  <c r="AA211" i="17"/>
  <c r="Z211" i="17"/>
  <c r="Y211" i="17"/>
  <c r="X211" i="17"/>
  <c r="W211" i="17"/>
  <c r="V211" i="17"/>
  <c r="U211" i="17"/>
  <c r="AB210" i="17"/>
  <c r="AA210" i="17"/>
  <c r="Z210" i="17"/>
  <c r="Y210" i="17"/>
  <c r="X210" i="17"/>
  <c r="W210" i="17"/>
  <c r="V210" i="17"/>
  <c r="U210" i="17"/>
  <c r="AB209" i="17"/>
  <c r="AA209" i="17"/>
  <c r="Z209" i="17"/>
  <c r="Y209" i="17"/>
  <c r="X209" i="17"/>
  <c r="W209" i="17"/>
  <c r="V209" i="17"/>
  <c r="U209" i="17"/>
  <c r="AB208" i="17"/>
  <c r="AA208" i="17"/>
  <c r="Z208" i="17"/>
  <c r="Y208" i="17"/>
  <c r="X208" i="17"/>
  <c r="W208" i="17"/>
  <c r="V208" i="17"/>
  <c r="U208" i="17"/>
  <c r="AB207" i="17"/>
  <c r="AA207" i="17"/>
  <c r="Z207" i="17"/>
  <c r="Y207" i="17"/>
  <c r="X207" i="17"/>
  <c r="W207" i="17"/>
  <c r="V207" i="17"/>
  <c r="U207" i="17"/>
  <c r="AB206" i="17"/>
  <c r="AA206" i="17"/>
  <c r="Z206" i="17"/>
  <c r="Y206" i="17"/>
  <c r="X206" i="17"/>
  <c r="W206" i="17"/>
  <c r="V206" i="17"/>
  <c r="U206" i="17"/>
  <c r="AB205" i="17"/>
  <c r="AA205" i="17"/>
  <c r="Z205" i="17"/>
  <c r="Y205" i="17"/>
  <c r="X205" i="17"/>
  <c r="W205" i="17"/>
  <c r="V205" i="17"/>
  <c r="U205" i="17"/>
  <c r="AB204" i="17"/>
  <c r="AA204" i="17"/>
  <c r="Z204" i="17"/>
  <c r="Y204" i="17"/>
  <c r="X204" i="17"/>
  <c r="W204" i="17"/>
  <c r="V204" i="17"/>
  <c r="U204" i="17"/>
  <c r="AB203" i="17"/>
  <c r="AA203" i="17"/>
  <c r="Z203" i="17"/>
  <c r="Y203" i="17"/>
  <c r="X203" i="17"/>
  <c r="W203" i="17"/>
  <c r="V203" i="17"/>
  <c r="U203" i="17"/>
  <c r="AB202" i="17"/>
  <c r="AA202" i="17"/>
  <c r="Z202" i="17"/>
  <c r="Y202" i="17"/>
  <c r="X202" i="17"/>
  <c r="W202" i="17"/>
  <c r="V202" i="17"/>
  <c r="U202" i="17"/>
  <c r="AB201" i="17"/>
  <c r="AA201" i="17"/>
  <c r="Z201" i="17"/>
  <c r="Y201" i="17"/>
  <c r="X201" i="17"/>
  <c r="W201" i="17"/>
  <c r="V201" i="17"/>
  <c r="U201" i="17"/>
  <c r="AB200" i="17"/>
  <c r="AA200" i="17"/>
  <c r="Z200" i="17"/>
  <c r="Y200" i="17"/>
  <c r="X200" i="17"/>
  <c r="W200" i="17"/>
  <c r="V200" i="17"/>
  <c r="U200" i="17"/>
  <c r="AB199" i="17"/>
  <c r="AA199" i="17"/>
  <c r="Z199" i="17"/>
  <c r="Y199" i="17"/>
  <c r="X199" i="17"/>
  <c r="W199" i="17"/>
  <c r="V199" i="17"/>
  <c r="U199" i="17"/>
  <c r="AB198" i="17"/>
  <c r="AA198" i="17"/>
  <c r="Z198" i="17"/>
  <c r="Y198" i="17"/>
  <c r="X198" i="17"/>
  <c r="W198" i="17"/>
  <c r="V198" i="17"/>
  <c r="U198" i="17"/>
  <c r="AB197" i="17"/>
  <c r="AA197" i="17"/>
  <c r="Z197" i="17"/>
  <c r="Y197" i="17"/>
  <c r="X197" i="17"/>
  <c r="W197" i="17"/>
  <c r="V197" i="17"/>
  <c r="U197" i="17"/>
  <c r="AB196" i="17"/>
  <c r="AA196" i="17"/>
  <c r="Z196" i="17"/>
  <c r="Y196" i="17"/>
  <c r="X196" i="17"/>
  <c r="W196" i="17"/>
  <c r="V196" i="17"/>
  <c r="U196" i="17"/>
  <c r="AB195" i="17"/>
  <c r="AA195" i="17"/>
  <c r="Z195" i="17"/>
  <c r="Y195" i="17"/>
  <c r="X195" i="17"/>
  <c r="W195" i="17"/>
  <c r="V195" i="17"/>
  <c r="U195" i="17"/>
  <c r="AB194" i="17"/>
  <c r="AA194" i="17"/>
  <c r="Z194" i="17"/>
  <c r="Y194" i="17"/>
  <c r="X194" i="17"/>
  <c r="W194" i="17"/>
  <c r="V194" i="17"/>
  <c r="U194" i="17"/>
  <c r="AB193" i="17"/>
  <c r="AA193" i="17"/>
  <c r="Z193" i="17"/>
  <c r="Y193" i="17"/>
  <c r="X193" i="17"/>
  <c r="W193" i="17"/>
  <c r="V193" i="17"/>
  <c r="U193" i="17"/>
  <c r="AB192" i="17"/>
  <c r="AA192" i="17"/>
  <c r="Z192" i="17"/>
  <c r="Y192" i="17"/>
  <c r="X192" i="17"/>
  <c r="W192" i="17"/>
  <c r="V192" i="17"/>
  <c r="U192" i="17"/>
  <c r="AB191" i="17"/>
  <c r="AA191" i="17"/>
  <c r="Z191" i="17"/>
  <c r="Y191" i="17"/>
  <c r="X191" i="17"/>
  <c r="W191" i="17"/>
  <c r="V191" i="17"/>
  <c r="U191" i="17"/>
  <c r="AB190" i="17"/>
  <c r="AA190" i="17"/>
  <c r="Z190" i="17"/>
  <c r="Y190" i="17"/>
  <c r="X190" i="17"/>
  <c r="W190" i="17"/>
  <c r="V190" i="17"/>
  <c r="U190" i="17"/>
  <c r="AB189" i="17"/>
  <c r="AA189" i="17"/>
  <c r="Z189" i="17"/>
  <c r="Y189" i="17"/>
  <c r="X189" i="17"/>
  <c r="W189" i="17"/>
  <c r="V189" i="17"/>
  <c r="U189" i="17"/>
  <c r="AB188" i="17"/>
  <c r="AA188" i="17"/>
  <c r="Z188" i="17"/>
  <c r="Y188" i="17"/>
  <c r="X188" i="17"/>
  <c r="W188" i="17"/>
  <c r="V188" i="17"/>
  <c r="U188" i="17"/>
  <c r="AB187" i="17"/>
  <c r="AA187" i="17"/>
  <c r="Z187" i="17"/>
  <c r="Y187" i="17"/>
  <c r="X187" i="17"/>
  <c r="W187" i="17"/>
  <c r="V187" i="17"/>
  <c r="U187" i="17"/>
  <c r="AB186" i="17"/>
  <c r="AA186" i="17"/>
  <c r="Z186" i="17"/>
  <c r="Y186" i="17"/>
  <c r="X186" i="17"/>
  <c r="W186" i="17"/>
  <c r="V186" i="17"/>
  <c r="U186" i="17"/>
  <c r="AB185" i="17"/>
  <c r="AA185" i="17"/>
  <c r="Z185" i="17"/>
  <c r="Y185" i="17"/>
  <c r="X185" i="17"/>
  <c r="W185" i="17"/>
  <c r="V185" i="17"/>
  <c r="U185" i="17"/>
  <c r="AB184" i="17"/>
  <c r="AA184" i="17"/>
  <c r="Z184" i="17"/>
  <c r="Y184" i="17"/>
  <c r="X184" i="17"/>
  <c r="W184" i="17"/>
  <c r="V184" i="17"/>
  <c r="U184" i="17"/>
  <c r="AB183" i="17"/>
  <c r="AA183" i="17"/>
  <c r="Z183" i="17"/>
  <c r="Y183" i="17"/>
  <c r="X183" i="17"/>
  <c r="W183" i="17"/>
  <c r="V183" i="17"/>
  <c r="U183" i="17"/>
  <c r="AB182" i="17"/>
  <c r="AA182" i="17"/>
  <c r="Z182" i="17"/>
  <c r="Y182" i="17"/>
  <c r="X182" i="17"/>
  <c r="W182" i="17"/>
  <c r="V182" i="17"/>
  <c r="U182" i="17"/>
  <c r="AB181" i="17"/>
  <c r="AA181" i="17"/>
  <c r="Z181" i="17"/>
  <c r="Y181" i="17"/>
  <c r="X181" i="17"/>
  <c r="W181" i="17"/>
  <c r="V181" i="17"/>
  <c r="U181" i="17"/>
  <c r="AB180" i="17"/>
  <c r="AA180" i="17"/>
  <c r="Z180" i="17"/>
  <c r="Y180" i="17"/>
  <c r="X180" i="17"/>
  <c r="W180" i="17"/>
  <c r="V180" i="17"/>
  <c r="U180" i="17"/>
  <c r="AB179" i="17"/>
  <c r="AA179" i="17"/>
  <c r="Z179" i="17"/>
  <c r="Y179" i="17"/>
  <c r="X179" i="17"/>
  <c r="W179" i="17"/>
  <c r="V179" i="17"/>
  <c r="U179" i="17"/>
  <c r="AB178" i="17"/>
  <c r="AA178" i="17"/>
  <c r="Z178" i="17"/>
  <c r="Y178" i="17"/>
  <c r="X178" i="17"/>
  <c r="W178" i="17"/>
  <c r="V178" i="17"/>
  <c r="U178" i="17"/>
  <c r="AB177" i="17"/>
  <c r="AA177" i="17"/>
  <c r="Z177" i="17"/>
  <c r="Y177" i="17"/>
  <c r="X177" i="17"/>
  <c r="W177" i="17"/>
  <c r="V177" i="17"/>
  <c r="U177" i="17"/>
  <c r="AB176" i="17"/>
  <c r="AA176" i="17"/>
  <c r="Z176" i="17"/>
  <c r="Y176" i="17"/>
  <c r="X176" i="17"/>
  <c r="W176" i="17"/>
  <c r="V176" i="17"/>
  <c r="U176" i="17"/>
  <c r="AB175" i="17"/>
  <c r="AA175" i="17"/>
  <c r="Z175" i="17"/>
  <c r="Y175" i="17"/>
  <c r="X175" i="17"/>
  <c r="W175" i="17"/>
  <c r="V175" i="17"/>
  <c r="U175" i="17"/>
  <c r="AB174" i="17"/>
  <c r="AA174" i="17"/>
  <c r="Z174" i="17"/>
  <c r="Y174" i="17"/>
  <c r="X174" i="17"/>
  <c r="W174" i="17"/>
  <c r="V174" i="17"/>
  <c r="U174" i="17"/>
  <c r="AB173" i="17"/>
  <c r="AA173" i="17"/>
  <c r="Z173" i="17"/>
  <c r="Y173" i="17"/>
  <c r="X173" i="17"/>
  <c r="W173" i="17"/>
  <c r="V173" i="17"/>
  <c r="U173" i="17"/>
  <c r="AB172" i="17"/>
  <c r="AA172" i="17"/>
  <c r="Z172" i="17"/>
  <c r="Y172" i="17"/>
  <c r="X172" i="17"/>
  <c r="W172" i="17"/>
  <c r="V172" i="17"/>
  <c r="U172" i="17"/>
  <c r="AB171" i="17"/>
  <c r="AA171" i="17"/>
  <c r="Z171" i="17"/>
  <c r="Y171" i="17"/>
  <c r="X171" i="17"/>
  <c r="W171" i="17"/>
  <c r="V171" i="17"/>
  <c r="U171" i="17"/>
  <c r="AB170" i="17"/>
  <c r="AA170" i="17"/>
  <c r="Z170" i="17"/>
  <c r="Y170" i="17"/>
  <c r="X170" i="17"/>
  <c r="W170" i="17"/>
  <c r="V170" i="17"/>
  <c r="U170" i="17"/>
  <c r="AB169" i="17"/>
  <c r="AA169" i="17"/>
  <c r="Z169" i="17"/>
  <c r="Y169" i="17"/>
  <c r="X169" i="17"/>
  <c r="W169" i="17"/>
  <c r="V169" i="17"/>
  <c r="U169" i="17"/>
  <c r="AB168" i="17"/>
  <c r="AA168" i="17"/>
  <c r="Z168" i="17"/>
  <c r="Y168" i="17"/>
  <c r="X168" i="17"/>
  <c r="W168" i="17"/>
  <c r="V168" i="17"/>
  <c r="U168" i="17"/>
  <c r="AB167" i="17"/>
  <c r="AA167" i="17"/>
  <c r="Z167" i="17"/>
  <c r="Y167" i="17"/>
  <c r="X167" i="17"/>
  <c r="W167" i="17"/>
  <c r="V167" i="17"/>
  <c r="U167" i="17"/>
  <c r="AB166" i="17"/>
  <c r="AA166" i="17"/>
  <c r="Z166" i="17"/>
  <c r="Y166" i="17"/>
  <c r="X166" i="17"/>
  <c r="W166" i="17"/>
  <c r="V166" i="17"/>
  <c r="U166" i="17"/>
  <c r="AB165" i="17"/>
  <c r="AA165" i="17"/>
  <c r="Z165" i="17"/>
  <c r="Y165" i="17"/>
  <c r="X165" i="17"/>
  <c r="W165" i="17"/>
  <c r="V165" i="17"/>
  <c r="U165" i="17"/>
  <c r="AB164" i="17"/>
  <c r="AA164" i="17"/>
  <c r="Z164" i="17"/>
  <c r="Y164" i="17"/>
  <c r="X164" i="17"/>
  <c r="W164" i="17"/>
  <c r="V164" i="17"/>
  <c r="U164" i="17"/>
  <c r="AB163" i="17"/>
  <c r="AA163" i="17"/>
  <c r="Z163" i="17"/>
  <c r="Y163" i="17"/>
  <c r="X163" i="17"/>
  <c r="W163" i="17"/>
  <c r="V163" i="17"/>
  <c r="U163" i="17"/>
  <c r="AB162" i="17"/>
  <c r="AA162" i="17"/>
  <c r="Z162" i="17"/>
  <c r="Y162" i="17"/>
  <c r="X162" i="17"/>
  <c r="W162" i="17"/>
  <c r="V162" i="17"/>
  <c r="U162" i="17"/>
  <c r="AB161" i="17"/>
  <c r="AA161" i="17"/>
  <c r="Z161" i="17"/>
  <c r="Y161" i="17"/>
  <c r="X161" i="17"/>
  <c r="W161" i="17"/>
  <c r="V161" i="17"/>
  <c r="U161" i="17"/>
  <c r="AB160" i="17"/>
  <c r="AA160" i="17"/>
  <c r="Z160" i="17"/>
  <c r="Y160" i="17"/>
  <c r="X160" i="17"/>
  <c r="W160" i="17"/>
  <c r="V160" i="17"/>
  <c r="U160" i="17"/>
  <c r="AB159" i="17"/>
  <c r="AA159" i="17"/>
  <c r="Z159" i="17"/>
  <c r="Y159" i="17"/>
  <c r="X159" i="17"/>
  <c r="W159" i="17"/>
  <c r="V159" i="17"/>
  <c r="U159" i="17"/>
  <c r="AB158" i="17"/>
  <c r="AA158" i="17"/>
  <c r="Z158" i="17"/>
  <c r="Y158" i="17"/>
  <c r="X158" i="17"/>
  <c r="W158" i="17"/>
  <c r="V158" i="17"/>
  <c r="U158" i="17"/>
  <c r="AB157" i="17"/>
  <c r="AA157" i="17"/>
  <c r="Z157" i="17"/>
  <c r="Y157" i="17"/>
  <c r="X157" i="17"/>
  <c r="W157" i="17"/>
  <c r="V157" i="17"/>
  <c r="U157" i="17"/>
  <c r="AB156" i="17"/>
  <c r="AA156" i="17"/>
  <c r="Z156" i="17"/>
  <c r="Y156" i="17"/>
  <c r="X156" i="17"/>
  <c r="W156" i="17"/>
  <c r="V156" i="17"/>
  <c r="U156" i="17"/>
  <c r="AB155" i="17"/>
  <c r="AA155" i="17"/>
  <c r="Z155" i="17"/>
  <c r="Y155" i="17"/>
  <c r="X155" i="17"/>
  <c r="W155" i="17"/>
  <c r="V155" i="17"/>
  <c r="U155" i="17"/>
  <c r="AB154" i="17"/>
  <c r="AA154" i="17"/>
  <c r="Z154" i="17"/>
  <c r="Y154" i="17"/>
  <c r="X154" i="17"/>
  <c r="W154" i="17"/>
  <c r="V154" i="17"/>
  <c r="U154" i="17"/>
  <c r="AB153" i="17"/>
  <c r="AA153" i="17"/>
  <c r="Z153" i="17"/>
  <c r="Y153" i="17"/>
  <c r="X153" i="17"/>
  <c r="W153" i="17"/>
  <c r="V153" i="17"/>
  <c r="U153" i="17"/>
  <c r="AB152" i="17"/>
  <c r="AA152" i="17"/>
  <c r="Z152" i="17"/>
  <c r="Y152" i="17"/>
  <c r="X152" i="17"/>
  <c r="W152" i="17"/>
  <c r="V152" i="17"/>
  <c r="U152" i="17"/>
  <c r="AB151" i="17"/>
  <c r="AA151" i="17"/>
  <c r="Z151" i="17"/>
  <c r="Y151" i="17"/>
  <c r="X151" i="17"/>
  <c r="W151" i="17"/>
  <c r="V151" i="17"/>
  <c r="U151" i="17"/>
  <c r="AB150" i="17"/>
  <c r="AA150" i="17"/>
  <c r="Z150" i="17"/>
  <c r="Y150" i="17"/>
  <c r="X150" i="17"/>
  <c r="W150" i="17"/>
  <c r="V150" i="17"/>
  <c r="U150" i="17"/>
  <c r="AB149" i="17"/>
  <c r="AA149" i="17"/>
  <c r="Z149" i="17"/>
  <c r="Y149" i="17"/>
  <c r="X149" i="17"/>
  <c r="W149" i="17"/>
  <c r="V149" i="17"/>
  <c r="U149" i="17"/>
  <c r="AB148" i="17"/>
  <c r="AA148" i="17"/>
  <c r="Z148" i="17"/>
  <c r="Y148" i="17"/>
  <c r="X148" i="17"/>
  <c r="W148" i="17"/>
  <c r="V148" i="17"/>
  <c r="U148" i="17"/>
  <c r="AB147" i="17"/>
  <c r="AA147" i="17"/>
  <c r="Z147" i="17"/>
  <c r="Y147" i="17"/>
  <c r="X147" i="17"/>
  <c r="W147" i="17"/>
  <c r="V147" i="17"/>
  <c r="U147" i="17"/>
  <c r="AB146" i="17"/>
  <c r="AA146" i="17"/>
  <c r="Z146" i="17"/>
  <c r="Y146" i="17"/>
  <c r="X146" i="17"/>
  <c r="W146" i="17"/>
  <c r="V146" i="17"/>
  <c r="U146" i="17"/>
  <c r="AB145" i="17"/>
  <c r="AA145" i="17"/>
  <c r="Z145" i="17"/>
  <c r="Y145" i="17"/>
  <c r="X145" i="17"/>
  <c r="W145" i="17"/>
  <c r="V145" i="17"/>
  <c r="U145" i="17"/>
  <c r="AB144" i="17"/>
  <c r="AA144" i="17"/>
  <c r="Z144" i="17"/>
  <c r="Y144" i="17"/>
  <c r="X144" i="17"/>
  <c r="W144" i="17"/>
  <c r="V144" i="17"/>
  <c r="U144" i="17"/>
  <c r="AB143" i="17"/>
  <c r="AA143" i="17"/>
  <c r="Z143" i="17"/>
  <c r="Y143" i="17"/>
  <c r="X143" i="17"/>
  <c r="W143" i="17"/>
  <c r="V143" i="17"/>
  <c r="U143" i="17"/>
  <c r="AB142" i="17"/>
  <c r="AA142" i="17"/>
  <c r="Z142" i="17"/>
  <c r="Y142" i="17"/>
  <c r="X142" i="17"/>
  <c r="W142" i="17"/>
  <c r="V142" i="17"/>
  <c r="U142" i="17"/>
  <c r="AB141" i="17"/>
  <c r="AA141" i="17"/>
  <c r="Z141" i="17"/>
  <c r="Y141" i="17"/>
  <c r="X141" i="17"/>
  <c r="W141" i="17"/>
  <c r="V141" i="17"/>
  <c r="U141" i="17"/>
  <c r="AB140" i="17"/>
  <c r="AA140" i="17"/>
  <c r="Z140" i="17"/>
  <c r="Y140" i="17"/>
  <c r="X140" i="17"/>
  <c r="W140" i="17"/>
  <c r="V140" i="17"/>
  <c r="U140" i="17"/>
  <c r="AB139" i="17"/>
  <c r="AA139" i="17"/>
  <c r="Z139" i="17"/>
  <c r="Y139" i="17"/>
  <c r="X139" i="17"/>
  <c r="W139" i="17"/>
  <c r="V139" i="17"/>
  <c r="U139" i="17"/>
  <c r="AB138" i="17"/>
  <c r="AA138" i="17"/>
  <c r="Z138" i="17"/>
  <c r="Y138" i="17"/>
  <c r="X138" i="17"/>
  <c r="W138" i="17"/>
  <c r="V138" i="17"/>
  <c r="U138" i="17"/>
  <c r="AB137" i="17"/>
  <c r="AA137" i="17"/>
  <c r="Z137" i="17"/>
  <c r="Y137" i="17"/>
  <c r="X137" i="17"/>
  <c r="W137" i="17"/>
  <c r="V137" i="17"/>
  <c r="U137" i="17"/>
  <c r="AB136" i="17"/>
  <c r="AA136" i="17"/>
  <c r="Z136" i="17"/>
  <c r="Y136" i="17"/>
  <c r="X136" i="17"/>
  <c r="W136" i="17"/>
  <c r="V136" i="17"/>
  <c r="U136" i="17"/>
  <c r="AB135" i="17"/>
  <c r="AA135" i="17"/>
  <c r="Z135" i="17"/>
  <c r="Y135" i="17"/>
  <c r="X135" i="17"/>
  <c r="W135" i="17"/>
  <c r="V135" i="17"/>
  <c r="U135" i="17"/>
  <c r="AB134" i="17"/>
  <c r="AA134" i="17"/>
  <c r="Z134" i="17"/>
  <c r="Y134" i="17"/>
  <c r="X134" i="17"/>
  <c r="W134" i="17"/>
  <c r="V134" i="17"/>
  <c r="U134" i="17"/>
  <c r="AB133" i="17"/>
  <c r="AA133" i="17"/>
  <c r="Z133" i="17"/>
  <c r="Y133" i="17"/>
  <c r="X133" i="17"/>
  <c r="W133" i="17"/>
  <c r="V133" i="17"/>
  <c r="U133" i="17"/>
  <c r="AB132" i="17"/>
  <c r="AA132" i="17"/>
  <c r="Z132" i="17"/>
  <c r="Y132" i="17"/>
  <c r="X132" i="17"/>
  <c r="W132" i="17"/>
  <c r="V132" i="17"/>
  <c r="U132" i="17"/>
  <c r="AB131" i="17"/>
  <c r="AA131" i="17"/>
  <c r="Z131" i="17"/>
  <c r="Y131" i="17"/>
  <c r="X131" i="17"/>
  <c r="W131" i="17"/>
  <c r="V131" i="17"/>
  <c r="U131" i="17"/>
  <c r="AB130" i="17"/>
  <c r="AA130" i="17"/>
  <c r="Z130" i="17"/>
  <c r="Y130" i="17"/>
  <c r="X130" i="17"/>
  <c r="W130" i="17"/>
  <c r="V130" i="17"/>
  <c r="U130" i="17"/>
  <c r="AB129" i="17"/>
  <c r="AA129" i="17"/>
  <c r="Z129" i="17"/>
  <c r="Y129" i="17"/>
  <c r="X129" i="17"/>
  <c r="W129" i="17"/>
  <c r="V129" i="17"/>
  <c r="U129" i="17"/>
  <c r="AB128" i="17"/>
  <c r="AA128" i="17"/>
  <c r="Z128" i="17"/>
  <c r="Y128" i="17"/>
  <c r="X128" i="17"/>
  <c r="W128" i="17"/>
  <c r="V128" i="17"/>
  <c r="U128" i="17"/>
  <c r="AB127" i="17"/>
  <c r="AA127" i="17"/>
  <c r="Z127" i="17"/>
  <c r="Y127" i="17"/>
  <c r="X127" i="17"/>
  <c r="W127" i="17"/>
  <c r="V127" i="17"/>
  <c r="U127" i="17"/>
  <c r="AB126" i="17"/>
  <c r="AA126" i="17"/>
  <c r="Z126" i="17"/>
  <c r="Y126" i="17"/>
  <c r="X126" i="17"/>
  <c r="W126" i="17"/>
  <c r="V126" i="17"/>
  <c r="U126" i="17"/>
  <c r="AB125" i="17"/>
  <c r="AA125" i="17"/>
  <c r="Z125" i="17"/>
  <c r="Y125" i="17"/>
  <c r="X125" i="17"/>
  <c r="W125" i="17"/>
  <c r="V125" i="17"/>
  <c r="U125" i="17"/>
  <c r="AB124" i="17"/>
  <c r="AA124" i="17"/>
  <c r="Z124" i="17"/>
  <c r="Y124" i="17"/>
  <c r="X124" i="17"/>
  <c r="W124" i="17"/>
  <c r="V124" i="17"/>
  <c r="U124" i="17"/>
  <c r="AB123" i="17"/>
  <c r="AA123" i="17"/>
  <c r="Z123" i="17"/>
  <c r="Y123" i="17"/>
  <c r="X123" i="17"/>
  <c r="W123" i="17"/>
  <c r="V123" i="17"/>
  <c r="U123" i="17"/>
  <c r="AB122" i="17"/>
  <c r="AA122" i="17"/>
  <c r="Z122" i="17"/>
  <c r="Y122" i="17"/>
  <c r="X122" i="17"/>
  <c r="W122" i="17"/>
  <c r="V122" i="17"/>
  <c r="U122" i="17"/>
  <c r="AB121" i="17"/>
  <c r="AA121" i="17"/>
  <c r="Z121" i="17"/>
  <c r="Y121" i="17"/>
  <c r="X121" i="17"/>
  <c r="W121" i="17"/>
  <c r="V121" i="17"/>
  <c r="U121" i="17"/>
  <c r="AB120" i="17"/>
  <c r="AA120" i="17"/>
  <c r="Z120" i="17"/>
  <c r="Y120" i="17"/>
  <c r="X120" i="17"/>
  <c r="W120" i="17"/>
  <c r="V120" i="17"/>
  <c r="U120" i="17"/>
  <c r="AB119" i="17"/>
  <c r="AA119" i="17"/>
  <c r="Z119" i="17"/>
  <c r="Y119" i="17"/>
  <c r="X119" i="17"/>
  <c r="W119" i="17"/>
  <c r="V119" i="17"/>
  <c r="U119" i="17"/>
  <c r="AB118" i="17"/>
  <c r="AA118" i="17"/>
  <c r="Z118" i="17"/>
  <c r="Y118" i="17"/>
  <c r="X118" i="17"/>
  <c r="W118" i="17"/>
  <c r="V118" i="17"/>
  <c r="U118" i="17"/>
  <c r="AB117" i="17"/>
  <c r="AA117" i="17"/>
  <c r="Z117" i="17"/>
  <c r="Y117" i="17"/>
  <c r="X117" i="17"/>
  <c r="W117" i="17"/>
  <c r="V117" i="17"/>
  <c r="U117" i="17"/>
  <c r="AB116" i="17"/>
  <c r="AA116" i="17"/>
  <c r="Z116" i="17"/>
  <c r="Y116" i="17"/>
  <c r="X116" i="17"/>
  <c r="W116" i="17"/>
  <c r="V116" i="17"/>
  <c r="U116" i="17"/>
  <c r="AB115" i="17"/>
  <c r="AA115" i="17"/>
  <c r="Z115" i="17"/>
  <c r="Y115" i="17"/>
  <c r="X115" i="17"/>
  <c r="W115" i="17"/>
  <c r="V115" i="17"/>
  <c r="U115" i="17"/>
  <c r="AB114" i="17"/>
  <c r="AA114" i="17"/>
  <c r="Z114" i="17"/>
  <c r="Y114" i="17"/>
  <c r="X114" i="17"/>
  <c r="W114" i="17"/>
  <c r="V114" i="17"/>
  <c r="U114" i="17"/>
  <c r="AB113" i="17"/>
  <c r="AA113" i="17"/>
  <c r="Z113" i="17"/>
  <c r="Y113" i="17"/>
  <c r="X113" i="17"/>
  <c r="W113" i="17"/>
  <c r="V113" i="17"/>
  <c r="U113" i="17"/>
  <c r="AB112" i="17"/>
  <c r="AA112" i="17"/>
  <c r="Z112" i="17"/>
  <c r="Y112" i="17"/>
  <c r="X112" i="17"/>
  <c r="W112" i="17"/>
  <c r="V112" i="17"/>
  <c r="U112" i="17"/>
  <c r="AB111" i="17"/>
  <c r="AA111" i="17"/>
  <c r="Z111" i="17"/>
  <c r="Y111" i="17"/>
  <c r="X111" i="17"/>
  <c r="W111" i="17"/>
  <c r="V111" i="17"/>
  <c r="U111" i="17"/>
  <c r="AB110" i="17"/>
  <c r="AA110" i="17"/>
  <c r="Z110" i="17"/>
  <c r="Y110" i="17"/>
  <c r="X110" i="17"/>
  <c r="W110" i="17"/>
  <c r="V110" i="17"/>
  <c r="U110" i="17"/>
  <c r="AB109" i="17"/>
  <c r="AA109" i="17"/>
  <c r="Z109" i="17"/>
  <c r="Y109" i="17"/>
  <c r="X109" i="17"/>
  <c r="W109" i="17"/>
  <c r="V109" i="17"/>
  <c r="U109" i="17"/>
  <c r="AB108" i="17"/>
  <c r="AA108" i="17"/>
  <c r="Z108" i="17"/>
  <c r="Y108" i="17"/>
  <c r="X108" i="17"/>
  <c r="W108" i="17"/>
  <c r="V108" i="17"/>
  <c r="U108" i="17"/>
  <c r="AB107" i="17"/>
  <c r="AA107" i="17"/>
  <c r="Z107" i="17"/>
  <c r="Y107" i="17"/>
  <c r="X107" i="17"/>
  <c r="W107" i="17"/>
  <c r="V107" i="17"/>
  <c r="U107" i="17"/>
  <c r="AB106" i="17"/>
  <c r="AA106" i="17"/>
  <c r="Z106" i="17"/>
  <c r="Y106" i="17"/>
  <c r="X106" i="17"/>
  <c r="W106" i="17"/>
  <c r="V106" i="17"/>
  <c r="U106" i="17"/>
  <c r="AB105" i="17"/>
  <c r="AA105" i="17"/>
  <c r="Z105" i="17"/>
  <c r="Y105" i="17"/>
  <c r="X105" i="17"/>
  <c r="W105" i="17"/>
  <c r="V105" i="17"/>
  <c r="U105" i="17"/>
  <c r="AB104" i="17"/>
  <c r="AA104" i="17"/>
  <c r="Z104" i="17"/>
  <c r="Y104" i="17"/>
  <c r="X104" i="17"/>
  <c r="W104" i="17"/>
  <c r="V104" i="17"/>
  <c r="U104" i="17"/>
  <c r="AB103" i="17"/>
  <c r="AA103" i="17"/>
  <c r="Z103" i="17"/>
  <c r="Y103" i="17"/>
  <c r="X103" i="17"/>
  <c r="W103" i="17"/>
  <c r="V103" i="17"/>
  <c r="U103" i="17"/>
  <c r="AB102" i="17"/>
  <c r="AA102" i="17"/>
  <c r="Z102" i="17"/>
  <c r="Y102" i="17"/>
  <c r="X102" i="17"/>
  <c r="W102" i="17"/>
  <c r="V102" i="17"/>
  <c r="U102" i="17"/>
  <c r="AB101" i="17"/>
  <c r="AA101" i="17"/>
  <c r="Z101" i="17"/>
  <c r="Y101" i="17"/>
  <c r="X101" i="17"/>
  <c r="W101" i="17"/>
  <c r="V101" i="17"/>
  <c r="U101" i="17"/>
  <c r="AB100" i="17"/>
  <c r="AA100" i="17"/>
  <c r="Z100" i="17"/>
  <c r="Y100" i="17"/>
  <c r="X100" i="17"/>
  <c r="W100" i="17"/>
  <c r="V100" i="17"/>
  <c r="U100" i="17"/>
  <c r="AB99" i="17"/>
  <c r="AA99" i="17"/>
  <c r="Z99" i="17"/>
  <c r="Y99" i="17"/>
  <c r="X99" i="17"/>
  <c r="W99" i="17"/>
  <c r="V99" i="17"/>
  <c r="U99" i="17"/>
  <c r="AB98" i="17"/>
  <c r="AA98" i="17"/>
  <c r="Z98" i="17"/>
  <c r="Y98" i="17"/>
  <c r="X98" i="17"/>
  <c r="W98" i="17"/>
  <c r="V98" i="17"/>
  <c r="U98" i="17"/>
  <c r="AB97" i="17"/>
  <c r="AA97" i="17"/>
  <c r="Z97" i="17"/>
  <c r="Y97" i="17"/>
  <c r="X97" i="17"/>
  <c r="W97" i="17"/>
  <c r="V97" i="17"/>
  <c r="U97" i="17"/>
  <c r="AB96" i="17"/>
  <c r="AA96" i="17"/>
  <c r="Z96" i="17"/>
  <c r="Y96" i="17"/>
  <c r="X96" i="17"/>
  <c r="W96" i="17"/>
  <c r="V96" i="17"/>
  <c r="U96" i="17"/>
  <c r="AB95" i="17"/>
  <c r="AA95" i="17"/>
  <c r="Z95" i="17"/>
  <c r="Y95" i="17"/>
  <c r="X95" i="17"/>
  <c r="W95" i="17"/>
  <c r="V95" i="17"/>
  <c r="U95" i="17"/>
  <c r="AB94" i="17"/>
  <c r="AA94" i="17"/>
  <c r="Z94" i="17"/>
  <c r="Y94" i="17"/>
  <c r="X94" i="17"/>
  <c r="W94" i="17"/>
  <c r="V94" i="17"/>
  <c r="U94" i="17"/>
  <c r="AB93" i="17"/>
  <c r="AA93" i="17"/>
  <c r="Z93" i="17"/>
  <c r="Y93" i="17"/>
  <c r="X93" i="17"/>
  <c r="W93" i="17"/>
  <c r="V93" i="17"/>
  <c r="U93" i="17"/>
  <c r="AB92" i="17"/>
  <c r="AA92" i="17"/>
  <c r="Z92" i="17"/>
  <c r="Y92" i="17"/>
  <c r="X92" i="17"/>
  <c r="W92" i="17"/>
  <c r="V92" i="17"/>
  <c r="U92" i="17"/>
  <c r="AB91" i="17"/>
  <c r="AA91" i="17"/>
  <c r="Z91" i="17"/>
  <c r="Y91" i="17"/>
  <c r="X91" i="17"/>
  <c r="W91" i="17"/>
  <c r="V91" i="17"/>
  <c r="U91" i="17"/>
  <c r="AB90" i="17"/>
  <c r="AA90" i="17"/>
  <c r="Z90" i="17"/>
  <c r="Y90" i="17"/>
  <c r="X90" i="17"/>
  <c r="W90" i="17"/>
  <c r="V90" i="17"/>
  <c r="U90" i="17"/>
  <c r="AB89" i="17"/>
  <c r="AA89" i="17"/>
  <c r="Z89" i="17"/>
  <c r="Y89" i="17"/>
  <c r="X89" i="17"/>
  <c r="W89" i="17"/>
  <c r="V89" i="17"/>
  <c r="U89" i="17"/>
  <c r="AB88" i="17"/>
  <c r="AA88" i="17"/>
  <c r="Z88" i="17"/>
  <c r="Y88" i="17"/>
  <c r="X88" i="17"/>
  <c r="W88" i="17"/>
  <c r="V88" i="17"/>
  <c r="U88" i="17"/>
  <c r="AB87" i="17"/>
  <c r="AA87" i="17"/>
  <c r="Z87" i="17"/>
  <c r="Y87" i="17"/>
  <c r="X87" i="17"/>
  <c r="W87" i="17"/>
  <c r="V87" i="17"/>
  <c r="U87" i="17"/>
  <c r="AB86" i="17"/>
  <c r="AA86" i="17"/>
  <c r="Z86" i="17"/>
  <c r="Y86" i="17"/>
  <c r="X86" i="17"/>
  <c r="W86" i="17"/>
  <c r="V86" i="17"/>
  <c r="U86" i="17"/>
  <c r="AB85" i="17"/>
  <c r="AA85" i="17"/>
  <c r="Z85" i="17"/>
  <c r="Y85" i="17"/>
  <c r="X85" i="17"/>
  <c r="W85" i="17"/>
  <c r="V85" i="17"/>
  <c r="U85" i="17"/>
  <c r="AB84" i="17"/>
  <c r="AA84" i="17"/>
  <c r="Z84" i="17"/>
  <c r="Y84" i="17"/>
  <c r="X84" i="17"/>
  <c r="W84" i="17"/>
  <c r="V84" i="17"/>
  <c r="U84" i="17"/>
  <c r="AB83" i="17"/>
  <c r="AA83" i="17"/>
  <c r="Z83" i="17"/>
  <c r="Y83" i="17"/>
  <c r="X83" i="17"/>
  <c r="W83" i="17"/>
  <c r="V83" i="17"/>
  <c r="U83" i="17"/>
  <c r="AB82" i="17"/>
  <c r="AA82" i="17"/>
  <c r="Z82" i="17"/>
  <c r="Y82" i="17"/>
  <c r="X82" i="17"/>
  <c r="W82" i="17"/>
  <c r="V82" i="17"/>
  <c r="U82" i="17"/>
  <c r="AB81" i="17"/>
  <c r="AA81" i="17"/>
  <c r="Z81" i="17"/>
  <c r="Y81" i="17"/>
  <c r="X81" i="17"/>
  <c r="W81" i="17"/>
  <c r="V81" i="17"/>
  <c r="U81" i="17"/>
  <c r="AB80" i="17"/>
  <c r="AA80" i="17"/>
  <c r="Z80" i="17"/>
  <c r="Y80" i="17"/>
  <c r="X80" i="17"/>
  <c r="W80" i="17"/>
  <c r="V80" i="17"/>
  <c r="U80" i="17"/>
  <c r="AB79" i="17"/>
  <c r="AA79" i="17"/>
  <c r="Z79" i="17"/>
  <c r="Y79" i="17"/>
  <c r="X79" i="17"/>
  <c r="W79" i="17"/>
  <c r="V79" i="17"/>
  <c r="U79" i="17"/>
  <c r="AB78" i="17"/>
  <c r="AA78" i="17"/>
  <c r="Z78" i="17"/>
  <c r="Y78" i="17"/>
  <c r="X78" i="17"/>
  <c r="W78" i="17"/>
  <c r="V78" i="17"/>
  <c r="U78" i="17"/>
  <c r="AB77" i="17"/>
  <c r="AA77" i="17"/>
  <c r="Z77" i="17"/>
  <c r="Y77" i="17"/>
  <c r="X77" i="17"/>
  <c r="W77" i="17"/>
  <c r="V77" i="17"/>
  <c r="U77" i="17"/>
  <c r="AB76" i="17"/>
  <c r="AA76" i="17"/>
  <c r="Z76" i="17"/>
  <c r="Y76" i="17"/>
  <c r="X76" i="17"/>
  <c r="W76" i="17"/>
  <c r="V76" i="17"/>
  <c r="U76" i="17"/>
  <c r="AB75" i="17"/>
  <c r="AA75" i="17"/>
  <c r="Z75" i="17"/>
  <c r="Y75" i="17"/>
  <c r="X75" i="17"/>
  <c r="W75" i="17"/>
  <c r="V75" i="17"/>
  <c r="U75" i="17"/>
  <c r="AB74" i="17"/>
  <c r="AA74" i="17"/>
  <c r="Z74" i="17"/>
  <c r="Y74" i="17"/>
  <c r="X74" i="17"/>
  <c r="W74" i="17"/>
  <c r="V74" i="17"/>
  <c r="U74" i="17"/>
  <c r="AB73" i="17"/>
  <c r="AA73" i="17"/>
  <c r="Z73" i="17"/>
  <c r="Y73" i="17"/>
  <c r="X73" i="17"/>
  <c r="W73" i="17"/>
  <c r="V73" i="17"/>
  <c r="U73" i="17"/>
  <c r="AB72" i="17"/>
  <c r="AA72" i="17"/>
  <c r="Z72" i="17"/>
  <c r="Y72" i="17"/>
  <c r="X72" i="17"/>
  <c r="W72" i="17"/>
  <c r="V72" i="17"/>
  <c r="U72" i="17"/>
  <c r="AB71" i="17"/>
  <c r="AA71" i="17"/>
  <c r="Z71" i="17"/>
  <c r="Y71" i="17"/>
  <c r="X71" i="17"/>
  <c r="W71" i="17"/>
  <c r="V71" i="17"/>
  <c r="U71" i="17"/>
  <c r="AB70" i="17"/>
  <c r="AA70" i="17"/>
  <c r="Z70" i="17"/>
  <c r="Y70" i="17"/>
  <c r="X70" i="17"/>
  <c r="W70" i="17"/>
  <c r="V70" i="17"/>
  <c r="U70" i="17"/>
  <c r="AB69" i="17"/>
  <c r="AA69" i="17"/>
  <c r="Z69" i="17"/>
  <c r="Y69" i="17"/>
  <c r="X69" i="17"/>
  <c r="W69" i="17"/>
  <c r="V69" i="17"/>
  <c r="U69" i="17"/>
  <c r="AB68" i="17"/>
  <c r="AA68" i="17"/>
  <c r="Z68" i="17"/>
  <c r="Y68" i="17"/>
  <c r="X68" i="17"/>
  <c r="W68" i="17"/>
  <c r="V68" i="17"/>
  <c r="U68" i="17"/>
  <c r="AB67" i="17"/>
  <c r="AA67" i="17"/>
  <c r="Z67" i="17"/>
  <c r="Y67" i="17"/>
  <c r="X67" i="17"/>
  <c r="W67" i="17"/>
  <c r="V67" i="17"/>
  <c r="U67" i="17"/>
  <c r="AB66" i="17"/>
  <c r="AA66" i="17"/>
  <c r="Z66" i="17"/>
  <c r="Y66" i="17"/>
  <c r="X66" i="17"/>
  <c r="W66" i="17"/>
  <c r="V66" i="17"/>
  <c r="U66" i="17"/>
  <c r="AB65" i="17"/>
  <c r="AA65" i="17"/>
  <c r="Z65" i="17"/>
  <c r="Y65" i="17"/>
  <c r="X65" i="17"/>
  <c r="W65" i="17"/>
  <c r="V65" i="17"/>
  <c r="U65" i="17"/>
  <c r="AB64" i="17"/>
  <c r="AA64" i="17"/>
  <c r="Z64" i="17"/>
  <c r="Y64" i="17"/>
  <c r="X64" i="17"/>
  <c r="W64" i="17"/>
  <c r="V64" i="17"/>
  <c r="U64" i="17"/>
  <c r="AB63" i="17"/>
  <c r="AA63" i="17"/>
  <c r="Z63" i="17"/>
  <c r="Y63" i="17"/>
  <c r="X63" i="17"/>
  <c r="W63" i="17"/>
  <c r="V63" i="17"/>
  <c r="U63" i="17"/>
  <c r="AB62" i="17"/>
  <c r="AA62" i="17"/>
  <c r="Z62" i="17"/>
  <c r="Y62" i="17"/>
  <c r="X62" i="17"/>
  <c r="W62" i="17"/>
  <c r="V62" i="17"/>
  <c r="U62" i="17"/>
  <c r="AB61" i="17"/>
  <c r="AA61" i="17"/>
  <c r="Z61" i="17"/>
  <c r="Y61" i="17"/>
  <c r="X61" i="17"/>
  <c r="W61" i="17"/>
  <c r="V61" i="17"/>
  <c r="U61" i="17"/>
  <c r="AB60" i="17"/>
  <c r="AA60" i="17"/>
  <c r="Z60" i="17"/>
  <c r="Y60" i="17"/>
  <c r="X60" i="17"/>
  <c r="W60" i="17"/>
  <c r="V60" i="17"/>
  <c r="U60" i="17"/>
  <c r="AB59" i="17"/>
  <c r="AA59" i="17"/>
  <c r="Z59" i="17"/>
  <c r="Y59" i="17"/>
  <c r="X59" i="17"/>
  <c r="W59" i="17"/>
  <c r="V59" i="17"/>
  <c r="U59" i="17"/>
  <c r="AB58" i="17"/>
  <c r="AA58" i="17"/>
  <c r="Z58" i="17"/>
  <c r="Y58" i="17"/>
  <c r="X58" i="17"/>
  <c r="W58" i="17"/>
  <c r="V58" i="17"/>
  <c r="U58" i="17"/>
  <c r="AB57" i="17"/>
  <c r="AA57" i="17"/>
  <c r="Z57" i="17"/>
  <c r="Y57" i="17"/>
  <c r="X57" i="17"/>
  <c r="W57" i="17"/>
  <c r="V57" i="17"/>
  <c r="U57" i="17"/>
  <c r="AB56" i="17"/>
  <c r="AA56" i="17"/>
  <c r="Z56" i="17"/>
  <c r="Y56" i="17"/>
  <c r="X56" i="17"/>
  <c r="W56" i="17"/>
  <c r="V56" i="17"/>
  <c r="U56" i="17"/>
  <c r="AB55" i="17"/>
  <c r="AA55" i="17"/>
  <c r="Z55" i="17"/>
  <c r="Y55" i="17"/>
  <c r="X55" i="17"/>
  <c r="W55" i="17"/>
  <c r="V55" i="17"/>
  <c r="U55" i="17"/>
  <c r="AB54" i="17"/>
  <c r="AA54" i="17"/>
  <c r="Z54" i="17"/>
  <c r="Y54" i="17"/>
  <c r="X54" i="17"/>
  <c r="W54" i="17"/>
  <c r="V54" i="17"/>
  <c r="U54" i="17"/>
  <c r="AB53" i="17"/>
  <c r="AA53" i="17"/>
  <c r="Z53" i="17"/>
  <c r="Y53" i="17"/>
  <c r="X53" i="17"/>
  <c r="W53" i="17"/>
  <c r="V53" i="17"/>
  <c r="U53" i="17"/>
  <c r="AB52" i="17"/>
  <c r="AA52" i="17"/>
  <c r="Z52" i="17"/>
  <c r="Y52" i="17"/>
  <c r="X52" i="17"/>
  <c r="W52" i="17"/>
  <c r="V52" i="17"/>
  <c r="U52" i="17"/>
  <c r="AB51" i="17"/>
  <c r="AA51" i="17"/>
  <c r="Z51" i="17"/>
  <c r="Y51" i="17"/>
  <c r="X51" i="17"/>
  <c r="W51" i="17"/>
  <c r="V51" i="17"/>
  <c r="U51" i="17"/>
  <c r="AB50" i="17"/>
  <c r="AA50" i="17"/>
  <c r="Z50" i="17"/>
  <c r="Y50" i="17"/>
  <c r="X50" i="17"/>
  <c r="W50" i="17"/>
  <c r="V50" i="17"/>
  <c r="U50" i="17"/>
  <c r="AB49" i="17"/>
  <c r="AA49" i="17"/>
  <c r="Z49" i="17"/>
  <c r="Y49" i="17"/>
  <c r="X49" i="17"/>
  <c r="W49" i="17"/>
  <c r="V49" i="17"/>
  <c r="U49" i="17"/>
  <c r="AB48" i="17"/>
  <c r="AA48" i="17"/>
  <c r="Z48" i="17"/>
  <c r="Y48" i="17"/>
  <c r="X48" i="17"/>
  <c r="W48" i="17"/>
  <c r="V48" i="17"/>
  <c r="U48" i="17"/>
  <c r="AB47" i="17"/>
  <c r="AA47" i="17"/>
  <c r="Z47" i="17"/>
  <c r="Y47" i="17"/>
  <c r="X47" i="17"/>
  <c r="W47" i="17"/>
  <c r="V47" i="17"/>
  <c r="U47" i="17"/>
  <c r="AB46" i="17"/>
  <c r="AA46" i="17"/>
  <c r="Z46" i="17"/>
  <c r="Y46" i="17"/>
  <c r="X46" i="17"/>
  <c r="W46" i="17"/>
  <c r="V46" i="17"/>
  <c r="U46" i="17"/>
  <c r="AB45" i="17"/>
  <c r="AA45" i="17"/>
  <c r="Z45" i="17"/>
  <c r="Y45" i="17"/>
  <c r="X45" i="17"/>
  <c r="W45" i="17"/>
  <c r="V45" i="17"/>
  <c r="U45" i="17"/>
  <c r="AB44" i="17"/>
  <c r="AA44" i="17"/>
  <c r="Z44" i="17"/>
  <c r="Y44" i="17"/>
  <c r="X44" i="17"/>
  <c r="W44" i="17"/>
  <c r="V44" i="17"/>
  <c r="U44" i="17"/>
  <c r="AB43" i="17"/>
  <c r="AA43" i="17"/>
  <c r="Z43" i="17"/>
  <c r="Y43" i="17"/>
  <c r="X43" i="17"/>
  <c r="W43" i="17"/>
  <c r="V43" i="17"/>
  <c r="U43" i="17"/>
  <c r="AB42" i="17"/>
  <c r="AA42" i="17"/>
  <c r="Z42" i="17"/>
  <c r="Y42" i="17"/>
  <c r="X42" i="17"/>
  <c r="W42" i="17"/>
  <c r="V42" i="17"/>
  <c r="U42" i="17"/>
  <c r="AB41" i="17"/>
  <c r="AA41" i="17"/>
  <c r="Z41" i="17"/>
  <c r="Y41" i="17"/>
  <c r="X41" i="17"/>
  <c r="W41" i="17"/>
  <c r="V41" i="17"/>
  <c r="U41" i="17"/>
  <c r="AB40" i="17"/>
  <c r="AA40" i="17"/>
  <c r="Z40" i="17"/>
  <c r="Y40" i="17"/>
  <c r="X40" i="17"/>
  <c r="W40" i="17"/>
  <c r="V40" i="17"/>
  <c r="U40" i="17"/>
  <c r="AB39" i="17"/>
  <c r="AA39" i="17"/>
  <c r="Z39" i="17"/>
  <c r="Y39" i="17"/>
  <c r="X39" i="17"/>
  <c r="W39" i="17"/>
  <c r="V39" i="17"/>
  <c r="U39" i="17"/>
  <c r="AB38" i="17"/>
  <c r="AA38" i="17"/>
  <c r="Z38" i="17"/>
  <c r="Y38" i="17"/>
  <c r="X38" i="17"/>
  <c r="W38" i="17"/>
  <c r="V38" i="17"/>
  <c r="U38" i="17"/>
  <c r="AB37" i="17"/>
  <c r="AA37" i="17"/>
  <c r="Z37" i="17"/>
  <c r="Y37" i="17"/>
  <c r="X37" i="17"/>
  <c r="W37" i="17"/>
  <c r="V37" i="17"/>
  <c r="U37" i="17"/>
  <c r="AB36" i="17"/>
  <c r="AA36" i="17"/>
  <c r="Z36" i="17"/>
  <c r="Y36" i="17"/>
  <c r="X36" i="17"/>
  <c r="W36" i="17"/>
  <c r="V36" i="17"/>
  <c r="U36" i="17"/>
  <c r="AB35" i="17"/>
  <c r="AA35" i="17"/>
  <c r="Z35" i="17"/>
  <c r="Y35" i="17"/>
  <c r="X35" i="17"/>
  <c r="W35" i="17"/>
  <c r="V35" i="17"/>
  <c r="U35" i="17"/>
  <c r="AB34" i="17"/>
  <c r="AA34" i="17"/>
  <c r="Z34" i="17"/>
  <c r="Y34" i="17"/>
  <c r="X34" i="17"/>
  <c r="W34" i="17"/>
  <c r="V34" i="17"/>
  <c r="U34" i="17"/>
  <c r="AB33" i="17"/>
  <c r="AA33" i="17"/>
  <c r="Z33" i="17"/>
  <c r="Y33" i="17"/>
  <c r="X33" i="17"/>
  <c r="W33" i="17"/>
  <c r="V33" i="17"/>
  <c r="U33" i="17"/>
  <c r="AB32" i="17"/>
  <c r="AA32" i="17"/>
  <c r="Z32" i="17"/>
  <c r="Y32" i="17"/>
  <c r="X32" i="17"/>
  <c r="W32" i="17"/>
  <c r="V32" i="17"/>
  <c r="U32" i="17"/>
  <c r="AB31" i="17"/>
  <c r="AA31" i="17"/>
  <c r="Z31" i="17"/>
  <c r="Y31" i="17"/>
  <c r="X31" i="17"/>
  <c r="W31" i="17"/>
  <c r="V31" i="17"/>
  <c r="U31" i="17"/>
  <c r="AB30" i="17"/>
  <c r="AA30" i="17"/>
  <c r="Z30" i="17"/>
  <c r="Y30" i="17"/>
  <c r="X30" i="17"/>
  <c r="W30" i="17"/>
  <c r="V30" i="17"/>
  <c r="U30" i="17"/>
  <c r="AB29" i="17"/>
  <c r="AA29" i="17"/>
  <c r="Z29" i="17"/>
  <c r="Y29" i="17"/>
  <c r="X29" i="17"/>
  <c r="W29" i="17"/>
  <c r="V29" i="17"/>
  <c r="U29" i="17"/>
  <c r="AB28" i="17"/>
  <c r="AA28" i="17"/>
  <c r="Z28" i="17"/>
  <c r="Y28" i="17"/>
  <c r="X28" i="17"/>
  <c r="W28" i="17"/>
  <c r="V28" i="17"/>
  <c r="U28" i="17"/>
  <c r="AB27" i="17"/>
  <c r="AA27" i="17"/>
  <c r="Z27" i="17"/>
  <c r="Y27" i="17"/>
  <c r="X27" i="17"/>
  <c r="W27" i="17"/>
  <c r="V27" i="17"/>
  <c r="U27" i="17"/>
  <c r="AB26" i="17"/>
  <c r="AA26" i="17"/>
  <c r="Z26" i="17"/>
  <c r="Y26" i="17"/>
  <c r="X26" i="17"/>
  <c r="W26" i="17"/>
  <c r="V26" i="17"/>
  <c r="U26" i="17"/>
  <c r="AB25" i="17"/>
  <c r="AA25" i="17"/>
  <c r="Z25" i="17"/>
  <c r="Y25" i="17"/>
  <c r="X25" i="17"/>
  <c r="W25" i="17"/>
  <c r="V25" i="17"/>
  <c r="U25" i="17"/>
  <c r="AB24" i="17"/>
  <c r="AA24" i="17"/>
  <c r="Z24" i="17"/>
  <c r="Y24" i="17"/>
  <c r="X24" i="17"/>
  <c r="W24" i="17"/>
  <c r="V24" i="17"/>
  <c r="U24" i="17"/>
  <c r="AB23" i="17"/>
  <c r="AA23" i="17"/>
  <c r="Z23" i="17"/>
  <c r="Y23" i="17"/>
  <c r="X23" i="17"/>
  <c r="W23" i="17"/>
  <c r="V23" i="17"/>
  <c r="U23" i="17"/>
  <c r="AB22" i="17"/>
  <c r="AA22" i="17"/>
  <c r="Z22" i="17"/>
  <c r="Y22" i="17"/>
  <c r="X22" i="17"/>
  <c r="W22" i="17"/>
  <c r="V22" i="17"/>
  <c r="U22" i="17"/>
  <c r="AB21" i="17"/>
  <c r="AA21" i="17"/>
  <c r="Z21" i="17"/>
  <c r="Y21" i="17"/>
  <c r="X21" i="17"/>
  <c r="W21" i="17"/>
  <c r="V21" i="17"/>
  <c r="U21" i="17"/>
  <c r="AB20" i="17"/>
  <c r="AA20" i="17"/>
  <c r="Z20" i="17"/>
  <c r="Y20" i="17"/>
  <c r="X20" i="17"/>
  <c r="W20" i="17"/>
  <c r="V20" i="17"/>
  <c r="U20" i="17"/>
  <c r="AB19" i="17"/>
  <c r="AA19" i="17"/>
  <c r="Z19" i="17"/>
  <c r="Y19" i="17"/>
  <c r="X19" i="17"/>
  <c r="W19" i="17"/>
  <c r="V19" i="17"/>
  <c r="U19" i="17"/>
  <c r="AB18" i="17"/>
  <c r="AA18" i="17"/>
  <c r="Z18" i="17"/>
  <c r="Y18" i="17"/>
  <c r="X18" i="17"/>
  <c r="W18" i="17"/>
  <c r="V18" i="17"/>
  <c r="U18" i="17"/>
  <c r="AB17" i="17"/>
  <c r="AA17" i="17"/>
  <c r="Z17" i="17"/>
  <c r="Y17" i="17"/>
  <c r="X17" i="17"/>
  <c r="W17" i="17"/>
  <c r="V17" i="17"/>
  <c r="U17" i="17"/>
  <c r="AB16" i="17"/>
  <c r="AA16" i="17"/>
  <c r="Z16" i="17"/>
  <c r="Y16" i="17"/>
  <c r="X16" i="17"/>
  <c r="W16" i="17"/>
  <c r="V16" i="17"/>
  <c r="U16" i="17"/>
  <c r="AB15" i="17"/>
  <c r="AA15" i="17"/>
  <c r="Z15" i="17"/>
  <c r="Y15" i="17"/>
  <c r="X15" i="17"/>
  <c r="W15" i="17"/>
  <c r="V15" i="17"/>
  <c r="U15" i="17"/>
  <c r="F409" i="16" l="1"/>
  <c r="F408" i="16"/>
  <c r="F407" i="16"/>
  <c r="F406" i="16"/>
  <c r="F355" i="16"/>
  <c r="F22" i="8" l="1"/>
</calcChain>
</file>

<file path=xl/sharedStrings.xml><?xml version="1.0" encoding="utf-8"?>
<sst xmlns="http://schemas.openxmlformats.org/spreadsheetml/2006/main" count="16850" uniqueCount="4266">
  <si>
    <t>VENITURI, total</t>
  </si>
  <si>
    <t>1</t>
  </si>
  <si>
    <t xml:space="preserve"> 100.0</t>
  </si>
  <si>
    <t>Impozite si taxe</t>
  </si>
  <si>
    <t>11</t>
  </si>
  <si>
    <t xml:space="preserve">  99.6</t>
  </si>
  <si>
    <t>Granturi primite</t>
  </si>
  <si>
    <t>13</t>
  </si>
  <si>
    <t xml:space="preserve"> 104.3</t>
  </si>
  <si>
    <t>Alte venituri</t>
  </si>
  <si>
    <t>14</t>
  </si>
  <si>
    <t xml:space="preserve"> 103.2</t>
  </si>
  <si>
    <t>Transferuri primite in cadrul bugetului public national</t>
  </si>
  <si>
    <t>19</t>
  </si>
  <si>
    <t xml:space="preserve">  68.9</t>
  </si>
  <si>
    <t>CHELTUIELI, total</t>
  </si>
  <si>
    <t>2</t>
  </si>
  <si>
    <t xml:space="preserve">  97.5</t>
  </si>
  <si>
    <t xml:space="preserve">  dintre care:</t>
  </si>
  <si>
    <t/>
  </si>
  <si>
    <t>Cheltuieli de personal</t>
  </si>
  <si>
    <t>21</t>
  </si>
  <si>
    <t>Transferuri acordate in cadrul bugetului public national</t>
  </si>
  <si>
    <t>29</t>
  </si>
  <si>
    <t xml:space="preserve">  98.8</t>
  </si>
  <si>
    <t>Investitii capitale in active in curs de executie</t>
  </si>
  <si>
    <t>319</t>
  </si>
  <si>
    <t xml:space="preserve">  86.1</t>
  </si>
  <si>
    <t>SOLD BUGETAR</t>
  </si>
  <si>
    <t xml:space="preserve">  86.7</t>
  </si>
  <si>
    <t>SURSE DE FINANTARE, total</t>
  </si>
  <si>
    <t>4</t>
  </si>
  <si>
    <t>ACTIVE FINANCIARE</t>
  </si>
  <si>
    <t xml:space="preserve">  &gt;200</t>
  </si>
  <si>
    <t>Creante interne</t>
  </si>
  <si>
    <t>41</t>
  </si>
  <si>
    <t xml:space="preserve"> 103.4</t>
  </si>
  <si>
    <t>Diferenta de curs valutar</t>
  </si>
  <si>
    <t>42</t>
  </si>
  <si>
    <t>Credite interne institutiilor nefinanciare si financiare</t>
  </si>
  <si>
    <t>45</t>
  </si>
  <si>
    <t>Imprumuturi recreditate interne intre bugete</t>
  </si>
  <si>
    <t>46</t>
  </si>
  <si>
    <t xml:space="preserve">  89.0</t>
  </si>
  <si>
    <t>Imprumuturi recreditate interne institutiilor nefinanciare si financiare</t>
  </si>
  <si>
    <t>47</t>
  </si>
  <si>
    <t xml:space="preserve"> 158.2</t>
  </si>
  <si>
    <t>Creante externe</t>
  </si>
  <si>
    <t>48</t>
  </si>
  <si>
    <t xml:space="preserve">  96.8</t>
  </si>
  <si>
    <t>DATORII</t>
  </si>
  <si>
    <t>5</t>
  </si>
  <si>
    <t xml:space="preserve">  99.5</t>
  </si>
  <si>
    <t>Datorii interne</t>
  </si>
  <si>
    <t>51</t>
  </si>
  <si>
    <t xml:space="preserve"> 102.1</t>
  </si>
  <si>
    <t>Imprumuturi externe</t>
  </si>
  <si>
    <t>59</t>
  </si>
  <si>
    <t xml:space="preserve">  98.6</t>
  </si>
  <si>
    <t>MODIFICAREA SOLDULUI DE MIJLOACE BANESTI</t>
  </si>
  <si>
    <t>9</t>
  </si>
  <si>
    <t xml:space="preserve"> 167.0</t>
  </si>
  <si>
    <t>Sold de mijloace banesti la inceputul perioadei</t>
  </si>
  <si>
    <t>91</t>
  </si>
  <si>
    <t>Corectarea soldului de mijloace banesti</t>
  </si>
  <si>
    <t>92</t>
  </si>
  <si>
    <t>Sold de mijloace banesti la sfirsitul perioadei</t>
  </si>
  <si>
    <t>93</t>
  </si>
  <si>
    <t xml:space="preserve"> 121.6</t>
  </si>
  <si>
    <t xml:space="preserve">Formularul nr.1_x000D_
</t>
  </si>
  <si>
    <t>aprobat prin ordinul ministerului finantelor_x000D_
nr. 18 din 27 ianuarie 2020</t>
  </si>
  <si>
    <t>(mii lei)</t>
  </si>
  <si>
    <t>Denumirea</t>
  </si>
  <si>
    <t>Cod ECO</t>
  </si>
  <si>
    <t>Aprobat</t>
  </si>
  <si>
    <t>Precizat</t>
  </si>
  <si>
    <t xml:space="preserve">Executat </t>
  </si>
  <si>
    <t>Executat fata de precizat</t>
  </si>
  <si>
    <t>devieri (+/-)</t>
  </si>
  <si>
    <t>in %</t>
  </si>
  <si>
    <t>2+3</t>
  </si>
  <si>
    <t>1-(2+3)</t>
  </si>
  <si>
    <t>4+5+9</t>
  </si>
  <si>
    <t>Victoria Belous</t>
  </si>
  <si>
    <t xml:space="preserve">     Secretar general al ministerului</t>
  </si>
  <si>
    <t xml:space="preserve">     Secretar de stat</t>
  </si>
  <si>
    <t>Alina Certan</t>
  </si>
  <si>
    <t>Maxim Ciobanu</t>
  </si>
  <si>
    <t>Nadejda Slova</t>
  </si>
  <si>
    <t>Natalia Sclearuc</t>
  </si>
  <si>
    <t xml:space="preserve">     Ministrul Finanțelor</t>
  </si>
  <si>
    <t xml:space="preserve">     Șef Direcție generală politici și sinteză bugetară</t>
  </si>
  <si>
    <t xml:space="preserve">     Șef Direcție generală Trezoreria de Stat</t>
  </si>
  <si>
    <t xml:space="preserve">     Șef Direcție raportare</t>
  </si>
  <si>
    <t>Raport _x000D_
privind executarea indicatorilor generali și _x000D_
surselor de finanțare ale bugetului de stat pe anul 2024_x000D_
(conform anexei nr.1 la Legea bugetului de stat pe anul 2024)</t>
  </si>
  <si>
    <t>Dina Roșca</t>
  </si>
  <si>
    <t xml:space="preserve">Formularul nr.2_x000D_
</t>
  </si>
  <si>
    <t>Raport _x000D_
privind executarea veniturilor bugetului de stat și surselor de finanțare _x000D_
a soldului bugetar pe anul 2024_x000D_
(conform anexei nr.2 la Legea bugetului de stat pe anul 2024)</t>
  </si>
  <si>
    <t>VENITURI</t>
  </si>
  <si>
    <t>Impozite pe venit</t>
  </si>
  <si>
    <t>111</t>
  </si>
  <si>
    <t xml:space="preserve"> 100.8</t>
  </si>
  <si>
    <t>Impozit pe venitul persoanelor fizice</t>
  </si>
  <si>
    <t>1111</t>
  </si>
  <si>
    <t xml:space="preserve">  98.7</t>
  </si>
  <si>
    <t>Impozit pe venitul persoanelor juridice</t>
  </si>
  <si>
    <t>1112</t>
  </si>
  <si>
    <t xml:space="preserve"> 101.5</t>
  </si>
  <si>
    <t>Impozite pe proprietate</t>
  </si>
  <si>
    <t>113</t>
  </si>
  <si>
    <t xml:space="preserve">  80.0</t>
  </si>
  <si>
    <t>Impozite pe proprietate cu caracter ocazional</t>
  </si>
  <si>
    <t>1133</t>
  </si>
  <si>
    <t xml:space="preserve">  25.4</t>
  </si>
  <si>
    <t>Alte impozite pe proprietate</t>
  </si>
  <si>
    <t>1136</t>
  </si>
  <si>
    <t xml:space="preserve">  87.9</t>
  </si>
  <si>
    <t>Impozite si taxe pe marfuri si servicii</t>
  </si>
  <si>
    <t>114</t>
  </si>
  <si>
    <t xml:space="preserve">  99.3</t>
  </si>
  <si>
    <t>Taxa pe valoarea adaugata</t>
  </si>
  <si>
    <t>1141</t>
  </si>
  <si>
    <t xml:space="preserve">  99.8</t>
  </si>
  <si>
    <t>Accize</t>
  </si>
  <si>
    <t>1142</t>
  </si>
  <si>
    <t>Taxe pentru servicii specifice</t>
  </si>
  <si>
    <t>1144</t>
  </si>
  <si>
    <t xml:space="preserve"> 134.3</t>
  </si>
  <si>
    <t>Taxe si plati pentru utilizarea marfurilor si pentru practicarea unor genuri de activitate</t>
  </si>
  <si>
    <t>1145</t>
  </si>
  <si>
    <t xml:space="preserve">  92.4</t>
  </si>
  <si>
    <t>Alte taxe pentru marfuri si servicii</t>
  </si>
  <si>
    <t>1146</t>
  </si>
  <si>
    <t xml:space="preserve"> 104.8</t>
  </si>
  <si>
    <t>Taxa asupra comertului exterior si operatiunilor externe</t>
  </si>
  <si>
    <t>115</t>
  </si>
  <si>
    <t>Taxe vamale si alte taxe de import</t>
  </si>
  <si>
    <t>1151</t>
  </si>
  <si>
    <t xml:space="preserve"> 100.6</t>
  </si>
  <si>
    <t>Alte taxe asupra comertului exterior si operatiunilor externe</t>
  </si>
  <si>
    <t>1156</t>
  </si>
  <si>
    <t xml:space="preserve"> 103.5</t>
  </si>
  <si>
    <t>Granturi primite de la guvernele altor state</t>
  </si>
  <si>
    <t>131</t>
  </si>
  <si>
    <t xml:space="preserve"> 133.8</t>
  </si>
  <si>
    <t>Granturi curente primite de la guvernele altor state</t>
  </si>
  <si>
    <t>1311</t>
  </si>
  <si>
    <t xml:space="preserve">  50.2</t>
  </si>
  <si>
    <t>Granturi capitale primite de la guvernele altor state</t>
  </si>
  <si>
    <t>1312</t>
  </si>
  <si>
    <t>Granturi primite de la organizatiile internationale</t>
  </si>
  <si>
    <t>132</t>
  </si>
  <si>
    <t xml:space="preserve"> 103.1</t>
  </si>
  <si>
    <t>Granturi curente primite de la organizatiile internationale</t>
  </si>
  <si>
    <t>1321</t>
  </si>
  <si>
    <t xml:space="preserve"> 103.9</t>
  </si>
  <si>
    <t>Granturi capitale primite de la organizatiile internationale</t>
  </si>
  <si>
    <t>1322</t>
  </si>
  <si>
    <t xml:space="preserve">  94.4</t>
  </si>
  <si>
    <t>Venituri din proprietate</t>
  </si>
  <si>
    <t>141</t>
  </si>
  <si>
    <t xml:space="preserve">  99.7</t>
  </si>
  <si>
    <t>Dobinzi incasate</t>
  </si>
  <si>
    <t>1411</t>
  </si>
  <si>
    <t xml:space="preserve"> 100.3</t>
  </si>
  <si>
    <t>Dividende primite</t>
  </si>
  <si>
    <t>1412</t>
  </si>
  <si>
    <t>Soldul profitului Bancii Nationale a Moldovei</t>
  </si>
  <si>
    <t>14121</t>
  </si>
  <si>
    <t>Renta</t>
  </si>
  <si>
    <t>1415</t>
  </si>
  <si>
    <t xml:space="preserve">  86.4</t>
  </si>
  <si>
    <t>Venituri din vinzarea marfurilor si serviciilor</t>
  </si>
  <si>
    <t>142</t>
  </si>
  <si>
    <t xml:space="preserve"> 110.1</t>
  </si>
  <si>
    <t>Taxe si plati administrative</t>
  </si>
  <si>
    <t>1422</t>
  </si>
  <si>
    <t xml:space="preserve"> 110.3</t>
  </si>
  <si>
    <t>Comercializarea marfurilor si serviciilor de catre institutiile bugetare</t>
  </si>
  <si>
    <t>1423</t>
  </si>
  <si>
    <t xml:space="preserve"> 110.0</t>
  </si>
  <si>
    <t>Amenzi si sanctiuni</t>
  </si>
  <si>
    <t>143</t>
  </si>
  <si>
    <t xml:space="preserve"> 113.1</t>
  </si>
  <si>
    <t>Donatii voluntare</t>
  </si>
  <si>
    <t>144</t>
  </si>
  <si>
    <t xml:space="preserve">  87.4</t>
  </si>
  <si>
    <t>Alte venituri si venituri neidentificate</t>
  </si>
  <si>
    <t>145</t>
  </si>
  <si>
    <t xml:space="preserve">  87.8</t>
  </si>
  <si>
    <t>Transferuri primite intre bugetul de stat si bugetele locale</t>
  </si>
  <si>
    <t>191</t>
  </si>
  <si>
    <t>Actiuni si alte forme de participare in capital in interiorul tarii</t>
  </si>
  <si>
    <t>415</t>
  </si>
  <si>
    <t xml:space="preserve"> 105.3</t>
  </si>
  <si>
    <t>Alte creante interne ale bugetului</t>
  </si>
  <si>
    <t>418</t>
  </si>
  <si>
    <t xml:space="preserve">  94.6</t>
  </si>
  <si>
    <t>Micsorarea altor creante interne ale bugetului</t>
  </si>
  <si>
    <t>41812</t>
  </si>
  <si>
    <t xml:space="preserve">  38.7</t>
  </si>
  <si>
    <t>Rambursarea mijloacelor bugetare din anii precedenti la buget</t>
  </si>
  <si>
    <t>41813</t>
  </si>
  <si>
    <t xml:space="preserve"> 122.5</t>
  </si>
  <si>
    <t>Imprumuturi recreditate intre bugetul de stat si bugetele locale</t>
  </si>
  <si>
    <t>461</t>
  </si>
  <si>
    <t>Imprumuturi recreditate institutiilor nefinanciare</t>
  </si>
  <si>
    <t>471</t>
  </si>
  <si>
    <t xml:space="preserve"> 184.4</t>
  </si>
  <si>
    <t>Imprumuturi recreditate institutiilor financiare</t>
  </si>
  <si>
    <t>472</t>
  </si>
  <si>
    <t xml:space="preserve"> 108.1</t>
  </si>
  <si>
    <t>Actiuni si alte forme de participare in capital peste hotare</t>
  </si>
  <si>
    <t>485</t>
  </si>
  <si>
    <t>Majorarea volumului actiunilor si cotei de participare in capital peste hotare</t>
  </si>
  <si>
    <t>4851</t>
  </si>
  <si>
    <t>Valori mobiliare de stat cu exceptia actiunilor</t>
  </si>
  <si>
    <t>513</t>
  </si>
  <si>
    <t>Valori mobiliare de stat emise pe piata primara</t>
  </si>
  <si>
    <t>5131</t>
  </si>
  <si>
    <t xml:space="preserve">  98.9</t>
  </si>
  <si>
    <t>Valori mobiliare de stat convertite</t>
  </si>
  <si>
    <t>5132</t>
  </si>
  <si>
    <t>Valori mobiliare de stat emise pentru alte scopuri</t>
  </si>
  <si>
    <t>5134</t>
  </si>
  <si>
    <t>Garantii interne</t>
  </si>
  <si>
    <t>514</t>
  </si>
  <si>
    <t xml:space="preserve">   3.6</t>
  </si>
  <si>
    <t>5141</t>
  </si>
  <si>
    <t>Alte datorii interne ale bugetului</t>
  </si>
  <si>
    <t>518</t>
  </si>
  <si>
    <t>595</t>
  </si>
  <si>
    <t>Primirea imprumuturilor externe</t>
  </si>
  <si>
    <t xml:space="preserve">  97.4</t>
  </si>
  <si>
    <t>Rambursarea imprumuturilor externe</t>
  </si>
  <si>
    <t xml:space="preserve">  95.0</t>
  </si>
  <si>
    <t>Modificarea soldului de mijloace banesti</t>
  </si>
  <si>
    <t xml:space="preserve">Formularul nr.3_x000D_
</t>
  </si>
  <si>
    <t>Raport _x000D_
privind executarea bugetelor autorităților finanțate de la bugetul de stat_x000D_
la partea de cheltuieli pe anul  2024_x000D_
(conform anexei nr.3 la Legea bugetului de stat pe anul 2024)</t>
  </si>
  <si>
    <t>Cod</t>
  </si>
  <si>
    <t>SECRETARIATUL PARLAMENTULUI RM</t>
  </si>
  <si>
    <t>0101</t>
  </si>
  <si>
    <t>CHELTUIELI SI ACTIVE NEFINANCIARE, TOTAL</t>
  </si>
  <si>
    <t xml:space="preserve">  99.4</t>
  </si>
  <si>
    <t>Servicii de stat cu destinatie generala</t>
  </si>
  <si>
    <t>01</t>
  </si>
  <si>
    <t>Cheltuieli si active nefinanciare, total</t>
  </si>
  <si>
    <t>Activitatea Parlamentului</t>
  </si>
  <si>
    <t>APARATUL PRESEDINTELUI REPUBLICII MOLDOVA</t>
  </si>
  <si>
    <t>0102</t>
  </si>
  <si>
    <t xml:space="preserve">  91.4</t>
  </si>
  <si>
    <t>Activitatea Presedintelui Republicii Moldova</t>
  </si>
  <si>
    <t>0201</t>
  </si>
  <si>
    <t>CURTEA CONSTITUTIONALA</t>
  </si>
  <si>
    <t>0103</t>
  </si>
  <si>
    <t xml:space="preserve">  90.9</t>
  </si>
  <si>
    <t>dintre care din fondurile de urgenta ale Guvernului si Programului de reintegrare a tarii</t>
  </si>
  <si>
    <t xml:space="preserve">  17.9</t>
  </si>
  <si>
    <t>Jurisdictie constitiutionala</t>
  </si>
  <si>
    <t>0401</t>
  </si>
  <si>
    <t>CURTEA DE CONTURI</t>
  </si>
  <si>
    <t>0104</t>
  </si>
  <si>
    <t>Auditul extern al finantelor publice</t>
  </si>
  <si>
    <t>0510</t>
  </si>
  <si>
    <t>CANCELARIA DE STAT</t>
  </si>
  <si>
    <t xml:space="preserve">  91.5</t>
  </si>
  <si>
    <t>Exercitarea guvernarii</t>
  </si>
  <si>
    <t>0301</t>
  </si>
  <si>
    <t xml:space="preserve">  96.3</t>
  </si>
  <si>
    <t>Servicii de suport pentru exercitarea guvernarii</t>
  </si>
  <si>
    <t>0302</t>
  </si>
  <si>
    <t>e-Transformare a Guvernarii</t>
  </si>
  <si>
    <t>0303</t>
  </si>
  <si>
    <t>Reforma administratiei publice</t>
  </si>
  <si>
    <t>0804</t>
  </si>
  <si>
    <t>Sustinerea diasporei</t>
  </si>
  <si>
    <t>2403</t>
  </si>
  <si>
    <t xml:space="preserve">  82.3</t>
  </si>
  <si>
    <t>Servicii in domeniul economiei</t>
  </si>
  <si>
    <t>04</t>
  </si>
  <si>
    <t>Promovarea exporturilor</t>
  </si>
  <si>
    <t>5002</t>
  </si>
  <si>
    <t>Sistem de evaluare si reevaluare a bunurilor imobiliare</t>
  </si>
  <si>
    <t>6904</t>
  </si>
  <si>
    <t>Protectie sociala</t>
  </si>
  <si>
    <t>10</t>
  </si>
  <si>
    <t>Protectie sociala in cazuri exceptionale</t>
  </si>
  <si>
    <t>9012</t>
  </si>
  <si>
    <t>MINISTERUL FINANTELOR</t>
  </si>
  <si>
    <t>0203</t>
  </si>
  <si>
    <t>Politici si management in domeniul bugetar-fiscal</t>
  </si>
  <si>
    <t>0501</t>
  </si>
  <si>
    <t xml:space="preserve">  98.2</t>
  </si>
  <si>
    <t>Administrarea veniturilor publice</t>
  </si>
  <si>
    <t>0502</t>
  </si>
  <si>
    <t xml:space="preserve">  99.1</t>
  </si>
  <si>
    <t>Inspectarea financiara</t>
  </si>
  <si>
    <t>0504</t>
  </si>
  <si>
    <t xml:space="preserve">  96.6</t>
  </si>
  <si>
    <t>Administrarea achizitiilor publice</t>
  </si>
  <si>
    <t>0508</t>
  </si>
  <si>
    <t xml:space="preserve">  72.4</t>
  </si>
  <si>
    <t>MINISTERUL JUSTITIEI</t>
  </si>
  <si>
    <t>0204</t>
  </si>
  <si>
    <t xml:space="preserve">  99.0</t>
  </si>
  <si>
    <t>Cercetari stiintifice aplicate in directia strategica "Patrimoniul national si dezvoltarea societatii"</t>
  </si>
  <si>
    <t>0807</t>
  </si>
  <si>
    <t>Servicii de arhiva</t>
  </si>
  <si>
    <t>1203</t>
  </si>
  <si>
    <t>Ordine publica si securitate nationala</t>
  </si>
  <si>
    <t>03</t>
  </si>
  <si>
    <t>Politici si management in domeniul justitiei</t>
  </si>
  <si>
    <t>4001</t>
  </si>
  <si>
    <t xml:space="preserve">  95.3</t>
  </si>
  <si>
    <t>Aparare a drepturilor si intereselor legale ale persoanelor</t>
  </si>
  <si>
    <t>4008</t>
  </si>
  <si>
    <t>Expertiza legala</t>
  </si>
  <si>
    <t>4009</t>
  </si>
  <si>
    <t>Sistem integrat de informare juridica</t>
  </si>
  <si>
    <t>4010</t>
  </si>
  <si>
    <t xml:space="preserve">  91.2</t>
  </si>
  <si>
    <t>Administrare judecatoreasca</t>
  </si>
  <si>
    <t>4015</t>
  </si>
  <si>
    <t xml:space="preserve">  97.8</t>
  </si>
  <si>
    <t>Asigurarea masurilor alternative de detentie</t>
  </si>
  <si>
    <t>4016</t>
  </si>
  <si>
    <t>Sistemul penitenciar</t>
  </si>
  <si>
    <t>4302</t>
  </si>
  <si>
    <t>MINISTERUL AFACERILOR INTERNE</t>
  </si>
  <si>
    <t>0205</t>
  </si>
  <si>
    <t xml:space="preserve">  99.9</t>
  </si>
  <si>
    <t>Politici si management in domeniul cercetarilor stiintifice</t>
  </si>
  <si>
    <t>1901</t>
  </si>
  <si>
    <t xml:space="preserve">  89.7</t>
  </si>
  <si>
    <t>Politici si managment al rezervelor materiale ale statului</t>
  </si>
  <si>
    <t>2701</t>
  </si>
  <si>
    <t>Rezerve materiale ale statului</t>
  </si>
  <si>
    <t>2702</t>
  </si>
  <si>
    <t>Servicii de suport in domeniul rezervelor materiale ale statului</t>
  </si>
  <si>
    <t>2703</t>
  </si>
  <si>
    <t>Politici si management in domeniul  afacerilor interne</t>
  </si>
  <si>
    <t>3501</t>
  </si>
  <si>
    <t xml:space="preserve">  99.2</t>
  </si>
  <si>
    <t>Ordine si siguranta publica</t>
  </si>
  <si>
    <t>3502</t>
  </si>
  <si>
    <t>Migratie si azil</t>
  </si>
  <si>
    <t>3503</t>
  </si>
  <si>
    <t>Trupe de carabinieri</t>
  </si>
  <si>
    <t>3504</t>
  </si>
  <si>
    <t>Servicii de suport in domeniul afacerilor interne</t>
  </si>
  <si>
    <t>3505</t>
  </si>
  <si>
    <t xml:space="preserve">  90.5</t>
  </si>
  <si>
    <t>Managementul  frontierei</t>
  </si>
  <si>
    <t>3506</t>
  </si>
  <si>
    <t>Cercetari stiintifice aplicate in domeniul afacerilor interne</t>
  </si>
  <si>
    <t>3507</t>
  </si>
  <si>
    <t xml:space="preserve">  26.1</t>
  </si>
  <si>
    <t>Protectia civila si apararea  impotriva incendiilor</t>
  </si>
  <si>
    <t>3702</t>
  </si>
  <si>
    <t>Protectia mediului</t>
  </si>
  <si>
    <t>05</t>
  </si>
  <si>
    <t>Managementul deseurilor radioactive</t>
  </si>
  <si>
    <t>7006</t>
  </si>
  <si>
    <t>Ocrotirea sanatatii</t>
  </si>
  <si>
    <t>07</t>
  </si>
  <si>
    <t>Asistenta medicala primara</t>
  </si>
  <si>
    <t>8005</t>
  </si>
  <si>
    <t>Asistenta medicala spitaliceasca</t>
  </si>
  <si>
    <t>8010</t>
  </si>
  <si>
    <t>Invatamint</t>
  </si>
  <si>
    <t>09</t>
  </si>
  <si>
    <t>Invatamint  profesional-tehnic postsecundar</t>
  </si>
  <si>
    <t>8809</t>
  </si>
  <si>
    <t>Invatamint  superior</t>
  </si>
  <si>
    <t>8810</t>
  </si>
  <si>
    <t>Perfectionarea cadrelor</t>
  </si>
  <si>
    <t>8812</t>
  </si>
  <si>
    <t>Protectie sociala a unor categorii de cetateni</t>
  </si>
  <si>
    <t>9019</t>
  </si>
  <si>
    <t>MINISTERUL AFACERILOR EXTERNE</t>
  </si>
  <si>
    <t>0206</t>
  </si>
  <si>
    <t xml:space="preserve">  96.0</t>
  </si>
  <si>
    <t>Politici si management in domeniul relatiilor externe</t>
  </si>
  <si>
    <t>0601</t>
  </si>
  <si>
    <t xml:space="preserve">  92.7</t>
  </si>
  <si>
    <t>Promovarea intereselor nationale prin intermediul institutiilor serviciului diplomatic</t>
  </si>
  <si>
    <t>0602</t>
  </si>
  <si>
    <t xml:space="preserve">  96.4</t>
  </si>
  <si>
    <t>MINISTERUL APARARII</t>
  </si>
  <si>
    <t>0207</t>
  </si>
  <si>
    <t>Aparare nationala</t>
  </si>
  <si>
    <t>02</t>
  </si>
  <si>
    <t>Politici si management in domeniul apararii</t>
  </si>
  <si>
    <t>3101</t>
  </si>
  <si>
    <t>Servicii de suport in domeniul apararii  nationale</t>
  </si>
  <si>
    <t>3104</t>
  </si>
  <si>
    <t>Fortele Armatei Nationale</t>
  </si>
  <si>
    <t>3106</t>
  </si>
  <si>
    <t xml:space="preserve">  98.4</t>
  </si>
  <si>
    <t xml:space="preserve">  96.5</t>
  </si>
  <si>
    <t xml:space="preserve">  66.6</t>
  </si>
  <si>
    <t>MINISTERUL DEZVOLTARII ECONOMICE SI DIGITALIZARII</t>
  </si>
  <si>
    <t>0222</t>
  </si>
  <si>
    <t xml:space="preserve">  97.7</t>
  </si>
  <si>
    <t xml:space="preserve">  74.9</t>
  </si>
  <si>
    <t>Tehnoligii informationale</t>
  </si>
  <si>
    <t>1504</t>
  </si>
  <si>
    <t xml:space="preserve">  98.0</t>
  </si>
  <si>
    <t>Politici si management  in domeniul macroeconomic si de dezvoltare a economiei</t>
  </si>
  <si>
    <t>5001</t>
  </si>
  <si>
    <t xml:space="preserve">  93.0</t>
  </si>
  <si>
    <t>Sustinerea intreprinderilor mici si mijlocii</t>
  </si>
  <si>
    <t>5004</t>
  </si>
  <si>
    <t>Protectia drepturilor consumatorilor</t>
  </si>
  <si>
    <t>5008</t>
  </si>
  <si>
    <t>Tehnologii informationale in sistemul de alerta</t>
  </si>
  <si>
    <t>5019</t>
  </si>
  <si>
    <t>Dezvoltarea sistemului national de  standardizare</t>
  </si>
  <si>
    <t>6802</t>
  </si>
  <si>
    <t>Dezvoltarea sistemului national de  metrologie</t>
  </si>
  <si>
    <t>6804</t>
  </si>
  <si>
    <t>Dezvoltarea sistemului national de  acreditare</t>
  </si>
  <si>
    <t>6805</t>
  </si>
  <si>
    <t>MINISTERUL INFRASTRUCTURII SI DEZVOLTARII REGIONALE</t>
  </si>
  <si>
    <t>0223</t>
  </si>
  <si>
    <t xml:space="preserve">  94.3</t>
  </si>
  <si>
    <t xml:space="preserve">  94.2</t>
  </si>
  <si>
    <t>Securitate industriala</t>
  </si>
  <si>
    <t>5011</t>
  </si>
  <si>
    <t>Surse regenerabile</t>
  </si>
  <si>
    <t>5809</t>
  </si>
  <si>
    <t>Eficienta energetica</t>
  </si>
  <si>
    <t>5810</t>
  </si>
  <si>
    <t>Politici si management in domeniul infrastructurii si dezvoltarii regionale</t>
  </si>
  <si>
    <t>6101</t>
  </si>
  <si>
    <t>Dezvoltarea bazei normative in constructii</t>
  </si>
  <si>
    <t>6104</t>
  </si>
  <si>
    <t xml:space="preserve">  66.3</t>
  </si>
  <si>
    <t>Implementarea politicii de dezvoltare regionala</t>
  </si>
  <si>
    <t>6105</t>
  </si>
  <si>
    <t xml:space="preserve">  95.4</t>
  </si>
  <si>
    <t>Dezvoltarea drumurilor</t>
  </si>
  <si>
    <t>6402</t>
  </si>
  <si>
    <t>Dezvoltarea transportului  naval</t>
  </si>
  <si>
    <t>6403</t>
  </si>
  <si>
    <t xml:space="preserve">  87.3</t>
  </si>
  <si>
    <t>Dezvoltarea transportului auto</t>
  </si>
  <si>
    <t>6404</t>
  </si>
  <si>
    <t xml:space="preserve">  93.5</t>
  </si>
  <si>
    <t>Dezvoltarea  transportului feroviar</t>
  </si>
  <si>
    <t>6405</t>
  </si>
  <si>
    <t xml:space="preserve">  32.1</t>
  </si>
  <si>
    <t>Dezvoltarea transportului  aerian</t>
  </si>
  <si>
    <t>6406</t>
  </si>
  <si>
    <t xml:space="preserve">  94.0</t>
  </si>
  <si>
    <t>Dezvoltarea turismului</t>
  </si>
  <si>
    <t>6602</t>
  </si>
  <si>
    <t>Gospodaria de locuinte si gospodaria serviciilor comunale</t>
  </si>
  <si>
    <t>06</t>
  </si>
  <si>
    <t>Dezvoltarea gospodariei de locuinte si serviciilor comunale</t>
  </si>
  <si>
    <t>7502</t>
  </si>
  <si>
    <t>Aprovizionarea cu apa si canalizare</t>
  </si>
  <si>
    <t>7503</t>
  </si>
  <si>
    <t xml:space="preserve">  96.2</t>
  </si>
  <si>
    <t>Constructia locuintelor</t>
  </si>
  <si>
    <t>7504</t>
  </si>
  <si>
    <t xml:space="preserve">  51.8</t>
  </si>
  <si>
    <t>Iluminarea stradala</t>
  </si>
  <si>
    <t>7505</t>
  </si>
  <si>
    <t xml:space="preserve">   7.0</t>
  </si>
  <si>
    <t xml:space="preserve">  73.5</t>
  </si>
  <si>
    <t>Educatie timpurie</t>
  </si>
  <si>
    <t>8802</t>
  </si>
  <si>
    <t>Invatamint primar</t>
  </si>
  <si>
    <t>8803</t>
  </si>
  <si>
    <t>Invatamint  gimnazial</t>
  </si>
  <si>
    <t>8804</t>
  </si>
  <si>
    <t xml:space="preserve">  89.5</t>
  </si>
  <si>
    <t>Invatamint  liceal</t>
  </si>
  <si>
    <t>8806</t>
  </si>
  <si>
    <t xml:space="preserve">  69.4</t>
  </si>
  <si>
    <t>MINISTERUL AGRICULTURII SI INDUSTRIEI ALIMENTARE</t>
  </si>
  <si>
    <t>0224</t>
  </si>
  <si>
    <t xml:space="preserve">  94.5</t>
  </si>
  <si>
    <t>Politici si management in domeniul agriculturii si industriei alimentare</t>
  </si>
  <si>
    <t>5101</t>
  </si>
  <si>
    <t xml:space="preserve">  92.5</t>
  </si>
  <si>
    <t>Dezvoltarea durabila a sectoarelor fitotehnie si horticultura</t>
  </si>
  <si>
    <t>5102</t>
  </si>
  <si>
    <t xml:space="preserve">  81.7</t>
  </si>
  <si>
    <t>Cresterea si sanatatea animalelor</t>
  </si>
  <si>
    <t>5103</t>
  </si>
  <si>
    <t xml:space="preserve">  94.9</t>
  </si>
  <si>
    <t>Dezvoltarea viticulturii si vinificatiei</t>
  </si>
  <si>
    <t>5104</t>
  </si>
  <si>
    <t>Subventionarea producatorilor agricoli</t>
  </si>
  <si>
    <t>5105</t>
  </si>
  <si>
    <t>Securitate alimentara</t>
  </si>
  <si>
    <t>5106</t>
  </si>
  <si>
    <t xml:space="preserve">  55.5</t>
  </si>
  <si>
    <t>Cercetari stiintifice aplicate in domeniul agriculturii, in directia strategica "Biotehnologie"</t>
  </si>
  <si>
    <t>5107</t>
  </si>
  <si>
    <t xml:space="preserve">  95.6</t>
  </si>
  <si>
    <t>Sisteme de irigare ?i desecare</t>
  </si>
  <si>
    <t>5108</t>
  </si>
  <si>
    <t xml:space="preserve">  36.0</t>
  </si>
  <si>
    <t>Conservarea si sporirea fertilitatii solului</t>
  </si>
  <si>
    <t>6903</t>
  </si>
  <si>
    <t xml:space="preserve">  93.8</t>
  </si>
  <si>
    <t>MINISTERUL MEDIULUI</t>
  </si>
  <si>
    <t>0225</t>
  </si>
  <si>
    <t xml:space="preserve">  92.0</t>
  </si>
  <si>
    <t>Managementul in domeniul  sectorului forestier</t>
  </si>
  <si>
    <t>5401</t>
  </si>
  <si>
    <t>Amenajarea, regenerarea, extinderea si protectia fondului forestier national</t>
  </si>
  <si>
    <t>5402</t>
  </si>
  <si>
    <t>Dezvoltarea ariilor naturale protejate de stat</t>
  </si>
  <si>
    <t>5404</t>
  </si>
  <si>
    <t>Reglementare si control al extractiei  resurselor  minerale utilile</t>
  </si>
  <si>
    <t>5902</t>
  </si>
  <si>
    <t xml:space="preserve">  91.9</t>
  </si>
  <si>
    <t>Explorarea subsolului</t>
  </si>
  <si>
    <t>5903</t>
  </si>
  <si>
    <t xml:space="preserve">  86.3</t>
  </si>
  <si>
    <t>Schimbari climatice-predictii, prognoze si avertizari</t>
  </si>
  <si>
    <t>5010</t>
  </si>
  <si>
    <t>Politici si management in domeniul protectiei mediului</t>
  </si>
  <si>
    <t>7001</t>
  </si>
  <si>
    <t>Managementul integrat al deseurilor si a substantelor chimice</t>
  </si>
  <si>
    <t>7002</t>
  </si>
  <si>
    <t xml:space="preserve">  85.7</t>
  </si>
  <si>
    <t>Controlul si supravegherea respectarii legislatiei de  mediu</t>
  </si>
  <si>
    <t>7003</t>
  </si>
  <si>
    <t>Protectia si gestionarea resurselor de apa, a inundatiilor si secetelor</t>
  </si>
  <si>
    <t>7004</t>
  </si>
  <si>
    <t xml:space="preserve">  78.1</t>
  </si>
  <si>
    <t>Protectia si conservarea biodiversitatii</t>
  </si>
  <si>
    <t>7005</t>
  </si>
  <si>
    <t xml:space="preserve">  51.4</t>
  </si>
  <si>
    <t>Radioprotectie, securitate nucleara si chimica</t>
  </si>
  <si>
    <t>7008</t>
  </si>
  <si>
    <t>Atenuarea si adaptarea la schimbarile climatice</t>
  </si>
  <si>
    <t>7011</t>
  </si>
  <si>
    <t xml:space="preserve">  78.2</t>
  </si>
  <si>
    <t>MINISTERUL EDUCATIEI SI CERCETARII</t>
  </si>
  <si>
    <t>0226</t>
  </si>
  <si>
    <t xml:space="preserve">  98.1</t>
  </si>
  <si>
    <t>Cercetari stiintifice fundamentale in directia strategica "Patrimoniul national si dezvoltarea societatii"</t>
  </si>
  <si>
    <t>1606</t>
  </si>
  <si>
    <t xml:space="preserve">  98.3</t>
  </si>
  <si>
    <t>dintre care transferuri acordate intre institutii din cadrul bugetului de stat</t>
  </si>
  <si>
    <t>Servicii de suport pentru sfera stiintei si inovarii</t>
  </si>
  <si>
    <t>1907</t>
  </si>
  <si>
    <t xml:space="preserve">  95.7</t>
  </si>
  <si>
    <t>Cercetari stiintifice aplicate in domeniul politicilor macroeconomice si programelor de dezvoltare economica, in directia strategica "Materiale, tehnologii si produse inovative ".</t>
  </si>
  <si>
    <t>5007</t>
  </si>
  <si>
    <t xml:space="preserve">  93.7</t>
  </si>
  <si>
    <t>Cercetari stiintifice aplicate in domeniul protectiei mediului</t>
  </si>
  <si>
    <t>7007</t>
  </si>
  <si>
    <t>Cultura,  sport,  tineret, culte si  odihna</t>
  </si>
  <si>
    <t>08</t>
  </si>
  <si>
    <t xml:space="preserve">  97.1</t>
  </si>
  <si>
    <t>Politici si management in domeniul tineretului si sportului</t>
  </si>
  <si>
    <t>8601</t>
  </si>
  <si>
    <t xml:space="preserve">  85.4</t>
  </si>
  <si>
    <t>Sport</t>
  </si>
  <si>
    <t>8602</t>
  </si>
  <si>
    <t>Tineret</t>
  </si>
  <si>
    <t>8603</t>
  </si>
  <si>
    <t>Politicii si management in domeniul  educatiei si cercetarii</t>
  </si>
  <si>
    <t>8801</t>
  </si>
  <si>
    <t xml:space="preserve">  77.1</t>
  </si>
  <si>
    <t>Invatamint  special</t>
  </si>
  <si>
    <t>8805</t>
  </si>
  <si>
    <t>Invatamint  profesional-tehnic secundar</t>
  </si>
  <si>
    <t>8808</t>
  </si>
  <si>
    <t xml:space="preserve">  94.8</t>
  </si>
  <si>
    <t>Servicii generale in educatie</t>
  </si>
  <si>
    <t>8813</t>
  </si>
  <si>
    <t>Educatie extrascolara si sustinerea elevilor dotati</t>
  </si>
  <si>
    <t>8814</t>
  </si>
  <si>
    <t>Curriculum</t>
  </si>
  <si>
    <t>8815</t>
  </si>
  <si>
    <t>Asigurarea calitatii in invatamint</t>
  </si>
  <si>
    <t>8816</t>
  </si>
  <si>
    <t xml:space="preserve">  87.1</t>
  </si>
  <si>
    <t>MINISTERUL CULTURII</t>
  </si>
  <si>
    <t>0227</t>
  </si>
  <si>
    <t xml:space="preserve">  96.9</t>
  </si>
  <si>
    <t xml:space="preserve">  92.2</t>
  </si>
  <si>
    <t>Politici si management in domeniul turismului</t>
  </si>
  <si>
    <t>6601</t>
  </si>
  <si>
    <t>Politici si management in domeniul culturii</t>
  </si>
  <si>
    <t>8501</t>
  </si>
  <si>
    <t>Dezvoltarea culturii</t>
  </si>
  <si>
    <t>8502</t>
  </si>
  <si>
    <t>Potejarea si punerea in valoare a patrimoniului cultural national</t>
  </si>
  <si>
    <t>8503</t>
  </si>
  <si>
    <t>Sustinerea culturii scrise</t>
  </si>
  <si>
    <t>8504</t>
  </si>
  <si>
    <t xml:space="preserve">  93.6</t>
  </si>
  <si>
    <t>Sustinerea cinematografiei</t>
  </si>
  <si>
    <t>8510</t>
  </si>
  <si>
    <t>MINISTERUL MUNCII SI PROTECTIEI SOCIALE</t>
  </si>
  <si>
    <t>0228</t>
  </si>
  <si>
    <t>97.8</t>
  </si>
  <si>
    <t>99.3</t>
  </si>
  <si>
    <t>Servicii generale in domeniul fortei de munca</t>
  </si>
  <si>
    <t>5003</t>
  </si>
  <si>
    <t>Politici si management in domeniul protectiei sociale</t>
  </si>
  <si>
    <t>9001</t>
  </si>
  <si>
    <t xml:space="preserve">  95.1</t>
  </si>
  <si>
    <t>98.2</t>
  </si>
  <si>
    <t>Protectie a persoanelor in etate</t>
  </si>
  <si>
    <t>9004</t>
  </si>
  <si>
    <t>100.0</t>
  </si>
  <si>
    <t>Protectie a familiei si copilului</t>
  </si>
  <si>
    <t>9006</t>
  </si>
  <si>
    <t>Protectie a somerilor</t>
  </si>
  <si>
    <t>9008</t>
  </si>
  <si>
    <t>Protectia sociala a persoanelor cu dizabilitati</t>
  </si>
  <si>
    <t>9010</t>
  </si>
  <si>
    <t xml:space="preserve">  97.6</t>
  </si>
  <si>
    <t xml:space="preserve">  89.4</t>
  </si>
  <si>
    <t>Serviciul public in domeniul protectiei sociale</t>
  </si>
  <si>
    <t>9017</t>
  </si>
  <si>
    <t xml:space="preserve">  93.9</t>
  </si>
  <si>
    <t>Sustinerea activitatilor sistemului de protectie sociala</t>
  </si>
  <si>
    <t>9020</t>
  </si>
  <si>
    <t xml:space="preserve">  95.8</t>
  </si>
  <si>
    <t>MINISTERUL SANATATII</t>
  </si>
  <si>
    <t>0229</t>
  </si>
  <si>
    <t xml:space="preserve">  88.3</t>
  </si>
  <si>
    <t>Pregatirea cadrelor prin postdoctorat</t>
  </si>
  <si>
    <t>1908</t>
  </si>
  <si>
    <t>Politici si management in domeniul ocrotirii sanatatii</t>
  </si>
  <si>
    <t>8001</t>
  </si>
  <si>
    <t>Sanatate publica</t>
  </si>
  <si>
    <t>8004</t>
  </si>
  <si>
    <t>Asistenta medicala specializata de ambulatoriu</t>
  </si>
  <si>
    <t>8006</t>
  </si>
  <si>
    <t>Cercetari stiintifice aplicate in domeniul sanatatii publice si serviciilor medicale, in directia strategica "Sanatate si biomedicina"</t>
  </si>
  <si>
    <t>8007</t>
  </si>
  <si>
    <t>Asistenta medicala  de reabilitare si recuperare</t>
  </si>
  <si>
    <t>8013</t>
  </si>
  <si>
    <t>Medicina legala</t>
  </si>
  <si>
    <t>8014</t>
  </si>
  <si>
    <t xml:space="preserve">  97.0</t>
  </si>
  <si>
    <t>Programe nationale si speciale in domeniul ocrotirii sanatatii</t>
  </si>
  <si>
    <t>8018</t>
  </si>
  <si>
    <t xml:space="preserve">  97.9</t>
  </si>
  <si>
    <t>Dezvoltarea si modernizarea institutiilor in domeniul ocrotirii sanatatii</t>
  </si>
  <si>
    <t>8019</t>
  </si>
  <si>
    <t xml:space="preserve">  91.8</t>
  </si>
  <si>
    <t>Invatamint  superior postuniversitar</t>
  </si>
  <si>
    <t>8811</t>
  </si>
  <si>
    <t xml:space="preserve">  81.3</t>
  </si>
  <si>
    <t>MINISTERUL ENERGIEI</t>
  </si>
  <si>
    <t>0230</t>
  </si>
  <si>
    <t xml:space="preserve">  39.9</t>
  </si>
  <si>
    <t>Politici si management in sectorul energetic</t>
  </si>
  <si>
    <t>5801</t>
  </si>
  <si>
    <t xml:space="preserve">  92.3</t>
  </si>
  <si>
    <t>Retele si conducte de gaz</t>
  </si>
  <si>
    <t>5802</t>
  </si>
  <si>
    <t>Retele electrice</t>
  </si>
  <si>
    <t>5803</t>
  </si>
  <si>
    <t xml:space="preserve">  84.3</t>
  </si>
  <si>
    <t>Retele termice</t>
  </si>
  <si>
    <t>5805</t>
  </si>
  <si>
    <t xml:space="preserve">  76.3</t>
  </si>
  <si>
    <t xml:space="preserve">  23.1</t>
  </si>
  <si>
    <t>BIROUL NATIONAL DE STATISTICA AL REPUBLICII MOLDOVA</t>
  </si>
  <si>
    <t>0241</t>
  </si>
  <si>
    <t>Politici si management in domeniul statisticii</t>
  </si>
  <si>
    <t>1201</t>
  </si>
  <si>
    <t xml:space="preserve">  95.5</t>
  </si>
  <si>
    <t>Lucrari statistice</t>
  </si>
  <si>
    <t>1202</t>
  </si>
  <si>
    <t>Desfasurarea recensamintelor</t>
  </si>
  <si>
    <t>1204</t>
  </si>
  <si>
    <t>AGENTIA GEODEZIE, CARTOGRAFIE SI CADASTRU</t>
  </si>
  <si>
    <t>0242</t>
  </si>
  <si>
    <t>Politici si management in domeniul geodeziei, cartografiei si cadastrului</t>
  </si>
  <si>
    <t>6901</t>
  </si>
  <si>
    <t>Dezvoltarea relatiilor funciare si a cadastrului</t>
  </si>
  <si>
    <t>6902</t>
  </si>
  <si>
    <t xml:space="preserve">  75.7</t>
  </si>
  <si>
    <t>Geodezie, cartografie si geoinformatica</t>
  </si>
  <si>
    <t>6905</t>
  </si>
  <si>
    <t>AGENTIA RELATII INTERETNICE</t>
  </si>
  <si>
    <t>0243</t>
  </si>
  <si>
    <t xml:space="preserve">  94.7</t>
  </si>
  <si>
    <t>Politici si management in domeniul minoritatilor nationale</t>
  </si>
  <si>
    <t>2401</t>
  </si>
  <si>
    <t>Relatii interetnice</t>
  </si>
  <si>
    <t>2402</t>
  </si>
  <si>
    <t>AGENTIA MEDICAMENTULUI SI DISPOZITIVELOR MEDICALE</t>
  </si>
  <si>
    <t>0248</t>
  </si>
  <si>
    <t xml:space="preserve">  86.5</t>
  </si>
  <si>
    <t>Management  al medicamentelor si dispozitivelor medicale</t>
  </si>
  <si>
    <t>8016</t>
  </si>
  <si>
    <t xml:space="preserve">  16.5</t>
  </si>
  <si>
    <t>AGENTIA PROPRIETATII PUBLICE</t>
  </si>
  <si>
    <t>0249</t>
  </si>
  <si>
    <t xml:space="preserve">  73.2</t>
  </si>
  <si>
    <t>Administrarea patrimoniului de stat</t>
  </si>
  <si>
    <t>5009</t>
  </si>
  <si>
    <t>AGENTIA NATIONALA PENTRU CERCETARE SI DEZVOLTARE</t>
  </si>
  <si>
    <t>0250</t>
  </si>
  <si>
    <t xml:space="preserve">  90.8</t>
  </si>
  <si>
    <t xml:space="preserve">  89.6</t>
  </si>
  <si>
    <t xml:space="preserve">  88.2</t>
  </si>
  <si>
    <t>dintre care transferuri acordate intre institutii din cadrul bugetului de statt</t>
  </si>
  <si>
    <t xml:space="preserve">  86.0</t>
  </si>
  <si>
    <t xml:space="preserve">  84.0</t>
  </si>
  <si>
    <t>AGENTIA DE STAT PENTRU PROPRIETATEA INTELECTUALA</t>
  </si>
  <si>
    <t>0252</t>
  </si>
  <si>
    <t xml:space="preserve">  88.4</t>
  </si>
  <si>
    <t>Proprietate intelectuala</t>
  </si>
  <si>
    <t>5017</t>
  </si>
  <si>
    <t>AGENTIA NATIONALA DE PREVENIRE SI COMBATERE A VIOLENTEI IMPOTRIVA FEMEILOR SI A VIOLENTEI IN FAMILIILE</t>
  </si>
  <si>
    <t>0253</t>
  </si>
  <si>
    <t>BIROUL DE INVESTIGARE A ACCIDENTELOR SI INCIDENTELOR IN TRANSPORTURI</t>
  </si>
  <si>
    <t>0254</t>
  </si>
  <si>
    <t xml:space="preserve">  36.3</t>
  </si>
  <si>
    <t>Investiga?ii tehnice privind siguran?a ?n transporturi</t>
  </si>
  <si>
    <t>6408</t>
  </si>
  <si>
    <t>AGENTIA NATIONALA PENTRU SIGURANTA ALIMENTELOR</t>
  </si>
  <si>
    <t>0275</t>
  </si>
  <si>
    <t xml:space="preserve">  93.1</t>
  </si>
  <si>
    <t xml:space="preserve">  66.2</t>
  </si>
  <si>
    <t xml:space="preserve">  43.2</t>
  </si>
  <si>
    <t>AGENTIA NATIONALA ANTIDOPING</t>
  </si>
  <si>
    <t>0277</t>
  </si>
  <si>
    <t xml:space="preserve">  81.6</t>
  </si>
  <si>
    <t>CENTRUL SERVICIULUI CIVIL</t>
  </si>
  <si>
    <t>0279</t>
  </si>
  <si>
    <t>Serviciul civil de alternativa</t>
  </si>
  <si>
    <t>3105</t>
  </si>
  <si>
    <t>CONSILIUL SUPERIOR AL MAGISTRATURII</t>
  </si>
  <si>
    <t>Organizare a sistemului judecatoresc</t>
  </si>
  <si>
    <t>4002</t>
  </si>
  <si>
    <t>Infaptuirea justitiei</t>
  </si>
  <si>
    <t>4018</t>
  </si>
  <si>
    <t>CONSILIUL SUPERIOR AL PROCURORILOR</t>
  </si>
  <si>
    <t>Organizarea activitatii sistemului Procuraturii</t>
  </si>
  <si>
    <t>4019</t>
  </si>
  <si>
    <t>PROCURATURA GENERALA</t>
  </si>
  <si>
    <t>Implementare a politicii penale a statului</t>
  </si>
  <si>
    <t>4006</t>
  </si>
  <si>
    <t>OFICIUL AVOCATULUI POPORULUI</t>
  </si>
  <si>
    <t>Respectarea drepturilor si libertatilor omului</t>
  </si>
  <si>
    <t>0402</t>
  </si>
  <si>
    <t>COMISIA ELECTORALA CENTRALA</t>
  </si>
  <si>
    <t>Sistemul electoral</t>
  </si>
  <si>
    <t>2202</t>
  </si>
  <si>
    <t>CENTRUL NATIONAL PENTRU PROTECTIA DATELOR CU CARACTER PERSONAL</t>
  </si>
  <si>
    <t>0403</t>
  </si>
  <si>
    <t>Protectia datelor personale</t>
  </si>
  <si>
    <t>1503</t>
  </si>
  <si>
    <t>CONSILIUL AUDIOVIZUALULUI</t>
  </si>
  <si>
    <t>0404</t>
  </si>
  <si>
    <t>Asigurarea controlului asupra institutiilor in domeniul audiovizualului</t>
  </si>
  <si>
    <t>8509</t>
  </si>
  <si>
    <t>CONSILIUL CONCURENTEI</t>
  </si>
  <si>
    <t>0405</t>
  </si>
  <si>
    <t>Protectia concurentei</t>
  </si>
  <si>
    <t>5005</t>
  </si>
  <si>
    <t>SERVICIUL DE INFORMATII SI SECURITATE</t>
  </si>
  <si>
    <t>0406</t>
  </si>
  <si>
    <t>Politici si management in domeniul securitatii nationale</t>
  </si>
  <si>
    <t>3601</t>
  </si>
  <si>
    <t>Asigurarea securitatii de stat</t>
  </si>
  <si>
    <t>3602</t>
  </si>
  <si>
    <t>Sistemul  de curierat</t>
  </si>
  <si>
    <t>6502</t>
  </si>
  <si>
    <t>AUTORITATEA NATIONALA DE INTEGRITATE</t>
  </si>
  <si>
    <t>0407</t>
  </si>
  <si>
    <t>Controlul  averii, intereselor personale, regimului juridic al conflictelor de interese, incompatibilitatilor si restrictiilor</t>
  </si>
  <si>
    <t>0702</t>
  </si>
  <si>
    <t>SERVICIUL DE PROTECTIE SI PAZA DE STAT</t>
  </si>
  <si>
    <t>0408</t>
  </si>
  <si>
    <t>CONSILIUL PENTRU EGALITATE</t>
  </si>
  <si>
    <t>0409</t>
  </si>
  <si>
    <t>Protectia impotriva discriminarii</t>
  </si>
  <si>
    <t>AGENTIA NATIONALA PENTRU SOLUTIONAREA CONTESTATIILOR</t>
  </si>
  <si>
    <t>0410</t>
  </si>
  <si>
    <t xml:space="preserve">  90.4</t>
  </si>
  <si>
    <t>SERVICIUL PREVENIREA SI COMBATEREA SPALARII BANILOR</t>
  </si>
  <si>
    <t>0411</t>
  </si>
  <si>
    <t>Prevenirea si combaterea spalarii banilor si finantarii terorismului</t>
  </si>
  <si>
    <t>4803</t>
  </si>
  <si>
    <t>CENTRUL NATIONAL ANTICORUPTIE</t>
  </si>
  <si>
    <t>0412</t>
  </si>
  <si>
    <t>Prevenire, cercetare  si combaterea  contraventiilor coruptionale</t>
  </si>
  <si>
    <t>4802</t>
  </si>
  <si>
    <t>CENTRUL PENTRU COMUNICARE STRATEGICA SI COMBATERE A DEZINFORMARII</t>
  </si>
  <si>
    <t>0413</t>
  </si>
  <si>
    <t xml:space="preserve">  65.5</t>
  </si>
  <si>
    <t>Prevenirea si combaterea dezinformarii</t>
  </si>
  <si>
    <t>0809</t>
  </si>
  <si>
    <t>ACADEMIA DE STIINTE A MOLDOVEI</t>
  </si>
  <si>
    <t xml:space="preserve">  90.7</t>
  </si>
  <si>
    <t>INSTITUTUL NATIONAL AL JUSTITIEI</t>
  </si>
  <si>
    <t>Instruire initiala si continua in domeniul justitiei</t>
  </si>
  <si>
    <t>4012</t>
  </si>
  <si>
    <t>INSTITUTIA PUBLICA NATIONALA A AUDIOVIZUALULUI COMPANIA "TELERADIO-MOLDOVA"</t>
  </si>
  <si>
    <t>0503</t>
  </si>
  <si>
    <t>Sustinerea  televiziunii si radoidifuziunii publice</t>
  </si>
  <si>
    <t>8505</t>
  </si>
  <si>
    <t>ACTIUNI GENERALE</t>
  </si>
  <si>
    <t>0799</t>
  </si>
  <si>
    <t xml:space="preserve">  96.1</t>
  </si>
  <si>
    <t xml:space="preserve">  90.3</t>
  </si>
  <si>
    <t>Cooperare extermna</t>
  </si>
  <si>
    <t>0604</t>
  </si>
  <si>
    <t>Gestionarea fondurilor de rezerva si  de interventie</t>
  </si>
  <si>
    <t>0802</t>
  </si>
  <si>
    <t>Reintegrarea tarii</t>
  </si>
  <si>
    <t>0803</t>
  </si>
  <si>
    <t>Actiuni cu caracter general</t>
  </si>
  <si>
    <t>0808</t>
  </si>
  <si>
    <t xml:space="preserve">  35.2</t>
  </si>
  <si>
    <t>Raporturi interbugetare pentru nivelarea posibilitatilor financiare</t>
  </si>
  <si>
    <t>1101</t>
  </si>
  <si>
    <t>Raporturi interbugetare cu destinatie speciala</t>
  </si>
  <si>
    <t>1102</t>
  </si>
  <si>
    <t>Datoria de stat interna</t>
  </si>
  <si>
    <t>1701</t>
  </si>
  <si>
    <t>Datoria de stat externa</t>
  </si>
  <si>
    <t>1702</t>
  </si>
  <si>
    <t xml:space="preserve">  93.3</t>
  </si>
  <si>
    <t>Asigurarea obligatorie de asistenta medicala din partea statului</t>
  </si>
  <si>
    <t>8020</t>
  </si>
  <si>
    <t>Asigurarea de catre stat a scolilor sportive la nivel local</t>
  </si>
  <si>
    <t>8604</t>
  </si>
  <si>
    <t>Asigurarea de catre stat a invatamintului la nivel local</t>
  </si>
  <si>
    <t>8817</t>
  </si>
  <si>
    <t>Protectie in domeniul asigurarii cu locuinte</t>
  </si>
  <si>
    <t>9009</t>
  </si>
  <si>
    <t xml:space="preserve">  86.9</t>
  </si>
  <si>
    <t>Sustinerea suplimentara a unor categorii de populatie</t>
  </si>
  <si>
    <t>9011</t>
  </si>
  <si>
    <t>Compensarea pierderilor pentru depunerile banesti ale cetatenilor in Banca de Economii</t>
  </si>
  <si>
    <t>9014</t>
  </si>
  <si>
    <t xml:space="preserve">  65.6</t>
  </si>
  <si>
    <t>Protectia sociala a persoanelor   in situatii de risc</t>
  </si>
  <si>
    <t>9015</t>
  </si>
  <si>
    <t>Sustinerea sistemului public de  asigurari sociale</t>
  </si>
  <si>
    <t>9016</t>
  </si>
  <si>
    <t xml:space="preserve">  53.1</t>
  </si>
  <si>
    <t>Compensarea diferentei de tarife la energia electrica si gazele naturale  pentru populatia din unele localitati din raioanele Dubasari si Causeni si din satul Varnita din raionul Anenii Noi</t>
  </si>
  <si>
    <t>9030</t>
  </si>
  <si>
    <t>Asistenta sociala de catre stat a unor categorii de cetateni la nivel local</t>
  </si>
  <si>
    <t>9032</t>
  </si>
  <si>
    <t xml:space="preserve">  80.6</t>
  </si>
  <si>
    <t>TOTAL</t>
  </si>
  <si>
    <t xml:space="preserve">  97.3</t>
  </si>
  <si>
    <t xml:space="preserve">     Secretar de stat </t>
  </si>
  <si>
    <t>Natalia Sсlearuc</t>
  </si>
  <si>
    <t xml:space="preserve">     Șef Direcție generală politici bugetare sectoriale</t>
  </si>
  <si>
    <t>Vasile Botica</t>
  </si>
  <si>
    <t xml:space="preserve">Formularul nr.3.1_x000D_
</t>
  </si>
  <si>
    <t>Raport _x000D_
privind executarea bugetelor autorităților finanțate de la bugetul de stat_x000D_
la partea de resurse totale pe anul 2024_x000D_
(conform anexei nr.3 la Legea bugetului de stat pe anul 2024)</t>
  </si>
  <si>
    <t xml:space="preserve">dintre care transferuri primite intre institutii in cadrul bugetului de stat </t>
  </si>
  <si>
    <t>dintre care transferuri primite intre institutii in cadrul bugetului de stat</t>
  </si>
  <si>
    <t xml:space="preserve">Formularul nr.3.2_x000D_
</t>
  </si>
  <si>
    <t>Raport _x000D_
privind executarea bugetelor autorităților finanțate de la bugetul de stat_x000D_
la partea de resurse generale pe anul 2024_x000D_
(conform anexei nr.3 la Legea bugetului de stat pe anul 2024)</t>
  </si>
  <si>
    <t xml:space="preserve">  98.5</t>
  </si>
  <si>
    <t xml:space="preserve">  95.9</t>
  </si>
  <si>
    <t xml:space="preserve">  29.2</t>
  </si>
  <si>
    <t xml:space="preserve">  97.2</t>
  </si>
  <si>
    <t xml:space="preserve">  91.1</t>
  </si>
  <si>
    <t xml:space="preserve">  93.2</t>
  </si>
  <si>
    <t xml:space="preserve">  91.3</t>
  </si>
  <si>
    <t xml:space="preserve">  82.1</t>
  </si>
  <si>
    <t xml:space="preserve">  92.8</t>
  </si>
  <si>
    <t xml:space="preserve">Formularul nr.3.3_x000D_
</t>
  </si>
  <si>
    <t>Raport _x000D_
privind executarea bugetelor autorităților finanțate de la bugetul de stat_x000D_
la partea de venituri colectate pe anul 2024_x000D_
(conform anexei nr.3 la Legea bugetului de stat pe anul 2024)</t>
  </si>
  <si>
    <t xml:space="preserve"> 123.6</t>
  </si>
  <si>
    <t xml:space="preserve"> 112.3</t>
  </si>
  <si>
    <t xml:space="preserve">  84.9</t>
  </si>
  <si>
    <t xml:space="preserve">  87.6</t>
  </si>
  <si>
    <t xml:space="preserve"> 137.5</t>
  </si>
  <si>
    <t xml:space="preserve">  85.0</t>
  </si>
  <si>
    <t xml:space="preserve"> 102.0</t>
  </si>
  <si>
    <t xml:space="preserve"> 105.4</t>
  </si>
  <si>
    <t xml:space="preserve">  80.5</t>
  </si>
  <si>
    <t xml:space="preserve"> 113.9</t>
  </si>
  <si>
    <t xml:space="preserve"> 130.0</t>
  </si>
  <si>
    <t xml:space="preserve"> 127.0</t>
  </si>
  <si>
    <t xml:space="preserve"> 103.7</t>
  </si>
  <si>
    <t xml:space="preserve"> 136.9</t>
  </si>
  <si>
    <t xml:space="preserve"> 117.3</t>
  </si>
  <si>
    <t xml:space="preserve">  90.6</t>
  </si>
  <si>
    <t xml:space="preserve">  12.9</t>
  </si>
  <si>
    <t xml:space="preserve"> 100.5</t>
  </si>
  <si>
    <t xml:space="preserve"> 129.0</t>
  </si>
  <si>
    <t xml:space="preserve">  62.7</t>
  </si>
  <si>
    <t xml:space="preserve">  87.5</t>
  </si>
  <si>
    <t xml:space="preserve">  25.0</t>
  </si>
  <si>
    <t xml:space="preserve"> 109.0</t>
  </si>
  <si>
    <t xml:space="preserve">     Șef  Direcție generală politici și sinteză bugetară</t>
  </si>
  <si>
    <t xml:space="preserve">    Șef  Direcție generală Trezoreria de Stat</t>
  </si>
  <si>
    <t xml:space="preserve">     Șef  Direcție generală politici bugetare sectoriale</t>
  </si>
  <si>
    <t xml:space="preserve">     Șef  Direcție raportare</t>
  </si>
  <si>
    <t xml:space="preserve">Formularul nr.3.4_x000D_
</t>
  </si>
  <si>
    <t>Raport _x000D_
privind executarea bugetelor autorităților finanțate de la bugetul de stat_x000D_
la partea de resurse ale proiecelor finanțate din surse externe pe anul 2024_x000D_
(conform anexei nr.3 la Legea bugetului de stat pe anul 2024)</t>
  </si>
  <si>
    <t xml:space="preserve">  85.2</t>
  </si>
  <si>
    <t xml:space="preserve">           dintre care transferuri primite între instituții în cadrul bugetului de stat</t>
  </si>
  <si>
    <t xml:space="preserve">  65.2</t>
  </si>
  <si>
    <t xml:space="preserve">  61.9</t>
  </si>
  <si>
    <t xml:space="preserve">  75.2</t>
  </si>
  <si>
    <t xml:space="preserve">  79.4</t>
  </si>
  <si>
    <t xml:space="preserve">            dintre care transferuri primite între instituții în cadrul bugetului de stat</t>
  </si>
  <si>
    <t xml:space="preserve">  92.1</t>
  </si>
  <si>
    <t xml:space="preserve">  48.7</t>
  </si>
  <si>
    <t xml:space="preserve">  94.1</t>
  </si>
  <si>
    <t xml:space="preserve">Formularul nr.4_x000D_
</t>
  </si>
  <si>
    <t>Raport _x000D_
privind executarea cheltuielilor bugetului de stat conform clasificației funcționale pe anul 2024_x000D_
(conform anexei nr.4 la Legea bugetului de stat pe anul 2024)</t>
  </si>
  <si>
    <t>SERVICII DE STAT CU DESTINATIE GENERALA</t>
  </si>
  <si>
    <t xml:space="preserve">     dintre care din fondurile de urgenta ale Guvernului si Programului de reintegrare a tarii</t>
  </si>
  <si>
    <t>Autoritati  legislative si executive, servicii bugetar-fiscale, afaceri externe</t>
  </si>
  <si>
    <t>011</t>
  </si>
  <si>
    <t>Servicii generale</t>
  </si>
  <si>
    <t>013</t>
  </si>
  <si>
    <t>Cercetari stiintifice fundamentale</t>
  </si>
  <si>
    <t>014</t>
  </si>
  <si>
    <t>Cercetari stiintifice aplicate legate de servicii de stat cu destinatie generala</t>
  </si>
  <si>
    <t>015</t>
  </si>
  <si>
    <t>Servicii de stat cu destinatie generala neatribuite la alte grupe</t>
  </si>
  <si>
    <t>016</t>
  </si>
  <si>
    <t>Serviciul datoriei</t>
  </si>
  <si>
    <t>017</t>
  </si>
  <si>
    <t>Raporturi intre nivelele administratiei publice</t>
  </si>
  <si>
    <t>018</t>
  </si>
  <si>
    <t>APARARE NATIONALA</t>
  </si>
  <si>
    <t>Forte de aparare nationala</t>
  </si>
  <si>
    <t>021</t>
  </si>
  <si>
    <t>Alte servicii in domeniul apararii neatribuite la alte grupe</t>
  </si>
  <si>
    <t>025</t>
  </si>
  <si>
    <t>ORDINE PUBLICA SI SECURITATE NATIONALA</t>
  </si>
  <si>
    <t>Afaceri interne</t>
  </si>
  <si>
    <t>031</t>
  </si>
  <si>
    <t>Servicii de protectie civila si  situatii exceptionale</t>
  </si>
  <si>
    <t>032</t>
  </si>
  <si>
    <t>Justitie</t>
  </si>
  <si>
    <t>033</t>
  </si>
  <si>
    <t>034</t>
  </si>
  <si>
    <t>Cercetari stiintifice aplicate in domeniul ordinii publice si securitatii nationale</t>
  </si>
  <si>
    <t>035</t>
  </si>
  <si>
    <t xml:space="preserve">  43.3</t>
  </si>
  <si>
    <t>Alte servicii in domeniul  ordinii publice si securitatii nationale neatribuite la alte grupe</t>
  </si>
  <si>
    <t>036</t>
  </si>
  <si>
    <t>SERVICII IN DOMENIUL ECONOMIEI</t>
  </si>
  <si>
    <t>Servicii  economice generale, comerciale si in domeniul fortei de munca</t>
  </si>
  <si>
    <t>041</t>
  </si>
  <si>
    <t>Agricultura, gospodarie silvica, gospodarie piscicola si gospodarie de vinatoare</t>
  </si>
  <si>
    <t>042</t>
  </si>
  <si>
    <t>Combustibil si energie</t>
  </si>
  <si>
    <t>043</t>
  </si>
  <si>
    <t xml:space="preserve">  40.0</t>
  </si>
  <si>
    <t>Minerit, industrie si constructii</t>
  </si>
  <si>
    <t>044</t>
  </si>
  <si>
    <t>Transport</t>
  </si>
  <si>
    <t>045</t>
  </si>
  <si>
    <t>Comunicatii</t>
  </si>
  <si>
    <t>046</t>
  </si>
  <si>
    <t>Alte activitati economice</t>
  </si>
  <si>
    <t>047</t>
  </si>
  <si>
    <t>Cercetari stiintifice aplicate in domeniul  economiei</t>
  </si>
  <si>
    <t>048</t>
  </si>
  <si>
    <t>PROTECTIA MEDIULUI</t>
  </si>
  <si>
    <t xml:space="preserve">  88.8</t>
  </si>
  <si>
    <t>Colectarea si distrugerea deseurilor</t>
  </si>
  <si>
    <t>051</t>
  </si>
  <si>
    <t xml:space="preserve">  86.6</t>
  </si>
  <si>
    <t>Protectie impotriva poluarii mediului</t>
  </si>
  <si>
    <t>053</t>
  </si>
  <si>
    <t xml:space="preserve">  84.8</t>
  </si>
  <si>
    <t>Protectie a biodiversitatii</t>
  </si>
  <si>
    <t>054</t>
  </si>
  <si>
    <t>055</t>
  </si>
  <si>
    <t>Alte servicii in domeniul protectiei mediului neatribuite la alte grupe</t>
  </si>
  <si>
    <t>056</t>
  </si>
  <si>
    <t>GOSPODARIA DE LOCUINTE SI GOSPODARIA SERVICIILOR COMUNALE</t>
  </si>
  <si>
    <t>Gospodaria  de locuinte</t>
  </si>
  <si>
    <t>061</t>
  </si>
  <si>
    <t>Dezvoltare comunala si amenajare</t>
  </si>
  <si>
    <t>062</t>
  </si>
  <si>
    <t>Aprovizionarea cu apa</t>
  </si>
  <si>
    <t>063</t>
  </si>
  <si>
    <t>Iluminarea strazilor</t>
  </si>
  <si>
    <t>064</t>
  </si>
  <si>
    <t>OCROTIREA SANATATII</t>
  </si>
  <si>
    <t>Produse, utilaje si echipament medical</t>
  </si>
  <si>
    <t>071</t>
  </si>
  <si>
    <t>Servicii de ambulator</t>
  </si>
  <si>
    <t>072</t>
  </si>
  <si>
    <t>Servicii spitalicesti</t>
  </si>
  <si>
    <t>073</t>
  </si>
  <si>
    <t>Servicii de sanatate publica</t>
  </si>
  <si>
    <t>074</t>
  </si>
  <si>
    <t xml:space="preserve">    dintre care transferuri acordate intre institutii din cadrul bugetului de stat</t>
  </si>
  <si>
    <t>Cercetari stiintifice aplicate in domeniul ocrotirii sanatatii</t>
  </si>
  <si>
    <t>075</t>
  </si>
  <si>
    <t>Alte servicii in domeniul sanatatii neatribuite la alte grupe</t>
  </si>
  <si>
    <t>076</t>
  </si>
  <si>
    <t>CULTURA,  SPORT,  TINERET, CULTE SI  ODIHNA</t>
  </si>
  <si>
    <t>Servicii de sport, tineret si  odihna</t>
  </si>
  <si>
    <t>081</t>
  </si>
  <si>
    <t>Servicii in domeniul culturii</t>
  </si>
  <si>
    <t>082</t>
  </si>
  <si>
    <t>Servicii tele-radio si de presa</t>
  </si>
  <si>
    <t>083</t>
  </si>
  <si>
    <t>Alte servicii in domeniul culturii, tineretului, sportului, odihnei si cultelor neatribuite la alte grupe</t>
  </si>
  <si>
    <t>086</t>
  </si>
  <si>
    <t>INVATAMINT</t>
  </si>
  <si>
    <t>Educatie timpurie  si invatamint  primar</t>
  </si>
  <si>
    <t>091</t>
  </si>
  <si>
    <t>Invatamint secundar</t>
  </si>
  <si>
    <t>092</t>
  </si>
  <si>
    <t>Invatamint  profesional tehnic</t>
  </si>
  <si>
    <t>093</t>
  </si>
  <si>
    <t>Invatamint superior profesional</t>
  </si>
  <si>
    <t>094</t>
  </si>
  <si>
    <t>Invatamint nedefinit dupa nivel</t>
  </si>
  <si>
    <t>095</t>
  </si>
  <si>
    <t>Servicii afiliate invatamintului</t>
  </si>
  <si>
    <t>096</t>
  </si>
  <si>
    <t>Alte servicii din domeniul invatamintului neatribuite la alte grupe</t>
  </si>
  <si>
    <t>098</t>
  </si>
  <si>
    <t xml:space="preserve">  79.7</t>
  </si>
  <si>
    <t>PROTECTIE SOCIALA</t>
  </si>
  <si>
    <t>Protectie in caz de boala sau incapacitate de munca</t>
  </si>
  <si>
    <t>101</t>
  </si>
  <si>
    <t>Protectie persoanelor in etate</t>
  </si>
  <si>
    <t>102</t>
  </si>
  <si>
    <t>Protectie a familiei si a copiilor</t>
  </si>
  <si>
    <t>104</t>
  </si>
  <si>
    <t>Protectie in caz de somaj</t>
  </si>
  <si>
    <t>105</t>
  </si>
  <si>
    <t>Protectie in domeniul asigurarii cu  locuinte</t>
  </si>
  <si>
    <t>106</t>
  </si>
  <si>
    <t>Protectie  impotriva excluziunii sociale</t>
  </si>
  <si>
    <t>107</t>
  </si>
  <si>
    <t xml:space="preserve">  89.9</t>
  </si>
  <si>
    <t>Alte servicii in domeniul proteciei sociale neatribuite la alte grupe</t>
  </si>
  <si>
    <t>109</t>
  </si>
  <si>
    <t xml:space="preserve">     Șef Direcție generală politici și sintezaâă bugetară</t>
  </si>
  <si>
    <t xml:space="preserve">Formularul nr.5_x000D_
</t>
  </si>
  <si>
    <t>Raport _x000D_
privind executarea cheltuielilor de personal pe autorități bugetare pe anul 2024_x000D_
(conform anexei nr.5 la Legea bugetului de stat pe anul 2024)</t>
  </si>
  <si>
    <t xml:space="preserve">  69.7</t>
  </si>
  <si>
    <t xml:space="preserve">     Șef Direcție politici salariale</t>
  </si>
  <si>
    <t>Alexandru Lungu</t>
  </si>
  <si>
    <t>Formularul nr.6</t>
  </si>
  <si>
    <t>aprobat prin Ordinul ministrului finantelor_x000D_
nr. 18 din 27 ianuarie 2024</t>
  </si>
  <si>
    <t>Raport_x000D_
privind executarea cheltuielilor pentru investiții capitale pe autorități bugetare la total pe anul 2024_x000D_
(conform anexei nr.6 la Legea bugetului de stat pe anul 2024)</t>
  </si>
  <si>
    <t>Codul</t>
  </si>
  <si>
    <t>Autoritatea publica centrala / Program / Proiect</t>
  </si>
  <si>
    <t>Executat</t>
  </si>
  <si>
    <t>TOTAL GENERAL</t>
  </si>
  <si>
    <t>Reconstructia cladirii administrative, str. Vlaicu Parcalab, nr.45, mun. Chisinau</t>
  </si>
  <si>
    <t>Constructia infrastructurii Punctului provizoriu de trecere a frontierei de stat Leova-Bumbata</t>
  </si>
  <si>
    <t>Reconstructia zonei de control vamal si constructia sistemului de scanare la Postul Vamal Giurgiulesti, r. Cahul</t>
  </si>
  <si>
    <t>Reconstructia sectorului marfar al Postului Vamal Leuseni, r. Hancesti</t>
  </si>
  <si>
    <t xml:space="preserve">  83.8</t>
  </si>
  <si>
    <t>Constructia cladirilor Penitenciarului nr.13 (izolator de urmarire penala), str. Uzinelor nr.251, mun. Chisinau</t>
  </si>
  <si>
    <t>Constructia casei de arest din municipiul Balti</t>
  </si>
  <si>
    <t>Reconstructia Penitenciarului nr.5,  mun. Cahul</t>
  </si>
  <si>
    <t>Reconstructia perimetrului de paza al Penitenciarului nr. 7, s. Rusca, r. Hancesti</t>
  </si>
  <si>
    <t xml:space="preserve">  80.7</t>
  </si>
  <si>
    <t>Reconstructia perimetrului de paza al Penitenciarului nr.10, s. Goian, mun. Chisinau</t>
  </si>
  <si>
    <t>Reconstructia sediului Inspectoratului de Politie Dubasari, s. Ustia
(HG nr.379/2024 din fondul de rezervă al Guvernulu)</t>
  </si>
  <si>
    <t>Extinderea sistemului automatizat de supraveghere a circulatiei rutiere „Controlul traficului”</t>
  </si>
  <si>
    <t>Constructia sistemului de comunicatii al Politiei de Frontiera (TETRA) pe segmentul moldo-ucrainean al frontierei</t>
  </si>
  <si>
    <t>Constructia infrastructurii de telecomunicatii in Punctul de trecere a frontierei de stat Leova-Bumbata</t>
  </si>
  <si>
    <t>Constructia sediului Unitatii de salvatori si pompieri, or. Soldanesti</t>
  </si>
  <si>
    <t>Constructia sediului Unitatii de salvatori si pompieri, or. Cainari, r. Causeni</t>
  </si>
  <si>
    <t>Constructia sediului Unitatii de salvatori si pompieri, or. Donduseni</t>
  </si>
  <si>
    <t>Constructia sediului Unitatii de salvatori si pompieri, or. Ocnita</t>
  </si>
  <si>
    <t>Constructia Taberei Militare Permanente nr.136, com. Bacioi, mun. Chisinau</t>
  </si>
  <si>
    <t xml:space="preserve">  53.0</t>
  </si>
  <si>
    <t>Dezvoltarea Sistemului informational „e-Inspectii”</t>
  </si>
  <si>
    <t>Elaborarea Sistemului informational de gestionare a proceselor interne in cadrul institutiilor de infrastructura a calitatii</t>
  </si>
  <si>
    <t>Extinderea la nivel local a Sistemului informational automatizat de gestionare si eliberare a actelor permisive (SIA GEAP)</t>
  </si>
  <si>
    <t>Actualizarea Sistemului informational automatizat de gestionare si eliberare a actelor permisive (SIA GEAP)</t>
  </si>
  <si>
    <t>Elaborarea Sistemului informational de generare aleatorie a controlului la pompa (SI GACP)</t>
  </si>
  <si>
    <t>Elaborarea platformei electronice de identificare la distanta a beneficiarului (e-KYC)</t>
  </si>
  <si>
    <t xml:space="preserve">  86.2</t>
  </si>
  <si>
    <t>Proiectul „Sustinerea Programului in sectorul drumurilor”</t>
  </si>
  <si>
    <t>Reconstructia drumului M2 drumul de centura a mun. Chisinau (sector nr.2)</t>
  </si>
  <si>
    <t>Constructia drumului de acces spre Postul vamal Ungheni</t>
  </si>
  <si>
    <t>Reconstructia drumului de acces spre Postul vamal Leuseni, r. Hancesti</t>
  </si>
  <si>
    <t>Constructia drumului de ocolire a orasului Cimislia, M3 Chisinau - Comrat - Giurgiulesti - frontiera cu Romania</t>
  </si>
  <si>
    <t>Proiectul „Conectivitate rurala Moldova”</t>
  </si>
  <si>
    <t>Reconstructia drumului M1 frontiera cu Romania – Leuseni – Chisinau – Dubasari – frontiera cu Ucraina</t>
  </si>
  <si>
    <t>Reconstructia drumului M5 frontiera cu Ucraina - Criva - Balti - Chisinau - Tiraspol - frontiera cu Ucraina</t>
  </si>
  <si>
    <t>Reconstructia drumului R34 Hancesti - Leova - Cantemir - Cahul - Giurgiulesti</t>
  </si>
  <si>
    <t>Constructia drumului M3 Porumbrei-Cimislia</t>
  </si>
  <si>
    <t>Constructia drumului de ocolire a mun. Comrat pe drumul M3</t>
  </si>
  <si>
    <t>Constructia blocurilor sanitare si a retelelor de aprovizionare cu apa si canalizare in institutiile de invatamant selectate</t>
  </si>
  <si>
    <t xml:space="preserve">  21.2</t>
  </si>
  <si>
    <t>Proiectul-pilot de imbunatatire a sanitatiei in gospodariile casnice</t>
  </si>
  <si>
    <t>Constructia statiei de epurare si a infrastructurii de canalizare in municipiul Soroca</t>
  </si>
  <si>
    <t>Constructia infrastructurii alimentarii cu apa a raionului Rascani</t>
  </si>
  <si>
    <t>Constructia blocurilor sanitare si a retelelor de aprovizionare cu apa si canalizare in institutiile medico-sanitare selectate</t>
  </si>
  <si>
    <t xml:space="preserve">  29.4</t>
  </si>
  <si>
    <t>Constructia infrastructurii alimentarii cu apa a localitatilor din raioanele Cahul si Vulcanesti</t>
  </si>
  <si>
    <t>Constructia apeductului magistral Chisinau-Straseni-Calarasi</t>
  </si>
  <si>
    <t>Constructia statiei de epurare si a infrastructurii de canalizare in municipiul Comrat</t>
  </si>
  <si>
    <t>Proiectul „Constructia locuintelor sociale II”</t>
  </si>
  <si>
    <t xml:space="preserve">  50.5</t>
  </si>
  <si>
    <t>Constructia blocului de studii al Liceului Teoretic „Mihai Eminescu”, mun. Comrat, UTA Gagauzia</t>
  </si>
  <si>
    <t xml:space="preserve">  64.0</t>
  </si>
  <si>
    <t xml:space="preserve">  83.7</t>
  </si>
  <si>
    <t>Proiectul „Imbunatatirea capacitatilor pentru transformarea zonei rurale (IFAD VIII)”</t>
  </si>
  <si>
    <t>Proiectul „Programul de rezilienta rurala (IFAD VII)”</t>
  </si>
  <si>
    <t xml:space="preserve">   9.4</t>
  </si>
  <si>
    <t>Constructia Centrului tehnico-didactic in mecanizare agricola al Colegiului Tehnic Agricol din Soroca</t>
  </si>
  <si>
    <t>Constructia depozitului frigorific pentru pastrarea materialului saditor si a strugurilor de masa al Institutului Stiintifico-Practic de Horticultura si Tehnologii Alimentare, or. Codru, mun. Chisinau</t>
  </si>
  <si>
    <t>Constructia halei didactice cu laborator de sortare si ambalare a produselor horticole si a laboratorului de reparatie a masinilor agricole ale Colegiului Tehnic Agricol din Svetlai, UTA Gagauzia</t>
  </si>
  <si>
    <t>Constructia laboratorului didactic pentru procesarea si controlul calitatii uleiurilor esentiale al Colegiului Agroindustrial din Rascani</t>
  </si>
  <si>
    <t>Constructia laboratorului tehnico-didactic in mecanizare agricola al Colegiului Agroindustrial „Gheorghe Raducan” din s. Grinauti, r. Ocnita</t>
  </si>
  <si>
    <t xml:space="preserve">  79.9</t>
  </si>
  <si>
    <t>Constructia Centrului metodico-didactic de instruire in horticultura al Centrului de Excelenta in Horticultura si Tehnologii Alimentare din s.Taul, r. Donduseni</t>
  </si>
  <si>
    <t>Constructia Statiunii didactico-experimentale in viticultura si vinificatie a Centrului de Excelenta in Viticultura si Vinificatie din Chisinau, or.Stauceni</t>
  </si>
  <si>
    <t xml:space="preserve">  35.7</t>
  </si>
  <si>
    <t>Constructia unitatii de procesare a produselor de origine animala, nedestinate consumului uman, r. Criuleni</t>
  </si>
  <si>
    <t>Constructia depozitelor regionale pentru deseuri menajere solide</t>
  </si>
  <si>
    <t xml:space="preserve">  57.6</t>
  </si>
  <si>
    <t>Reconstructia si modernizarea cladirilor Centrului de Excelenta in Educatie Artistica „Stefan Neaga”, str. Hristo Botev, nr.4, mun. Chisinau</t>
  </si>
  <si>
    <t xml:space="preserve">  78.5</t>
  </si>
  <si>
    <t>Reconstructia si modernizarea cladirilor Centrului de Excelenta in Constructii, str. Gheorghe Asachi, nr.71, mun. Chisinau</t>
  </si>
  <si>
    <t>Reconstructia si modernizarea cladirilor Centrului de Excelenta in Energetica si Electronica, str. Melestiu, nr.12, mun. Chisinau</t>
  </si>
  <si>
    <t xml:space="preserve">  33.8</t>
  </si>
  <si>
    <t>Crearea Sistemului informational „Digitalizarea arhivei diplomelor”</t>
  </si>
  <si>
    <t xml:space="preserve">  41.4</t>
  </si>
  <si>
    <t>Crearea Sistemului informational „Managementul in invatamantul superior (HEMIS)”</t>
  </si>
  <si>
    <t xml:space="preserve">  43.0</t>
  </si>
  <si>
    <t>Crearea Sistemului informational „e - Admitere”</t>
  </si>
  <si>
    <t xml:space="preserve">   2.6</t>
  </si>
  <si>
    <t>Restaurarea caselor traditionale taranesti din cadrul Rezervatiei cultural-naturale „Orheiul Vechi”, s. Butuceni si s. Morovaia, r. Orhei</t>
  </si>
  <si>
    <t>Restaurarea edificiului „Casa Zemstvei” al Muzeului National de Etnografie si Istorie Naturala, str. Mihail Kogalniceanu, nr.82, mun. Chisinau</t>
  </si>
  <si>
    <t>Reconstructia blocului „B” al Muzeului National de Istorie a Moldovei (Muzeul Victimelor Deportarilor si Represiunilor Politice), str. Mitropolit Gavriil Banulescu-Bodoni, nr.16, mun. Chisinau</t>
  </si>
  <si>
    <t>Constructia edificiului Teatrului Republican Muzical-Dramatic „Bogdan Petriceicu Hasdeu”, str. B. P. Hasdeu, nr.6, mun. Cahul</t>
  </si>
  <si>
    <t>Restaurarea edificiului „Vila inginerului Pronin” al Muzeului National al Literaturii Romane, str. Alexei Mateevici, nr.79, mun. Chisinau</t>
  </si>
  <si>
    <t xml:space="preserve">  13.8</t>
  </si>
  <si>
    <t>Consolidarea, conservarea si dezvoltarea infrastructurii turistice din cadrul Rezervatiei cultural-naturale „Orheiul Vechi”, s. Butuceni, r. Orhei</t>
  </si>
  <si>
    <t xml:space="preserve">  24.4</t>
  </si>
  <si>
    <t>Reconstructia Unitatii de primiri urgente a Spitalului Clinic Municipal din Balti</t>
  </si>
  <si>
    <t>Constructia anexei la blocul nr.1 al Institutului de Neurologie si Neurochirurgie „Diomid Gherman”, str. Vladimir Korolenko nr. 2, mun. Chisinau</t>
  </si>
  <si>
    <t xml:space="preserve">  21.8</t>
  </si>
  <si>
    <t>Proiectul „Constructia spitalului regional din mun. Balti”</t>
  </si>
  <si>
    <t xml:space="preserve">  84.7</t>
  </si>
  <si>
    <t>Restaurarea sediului Oficiului Avocatului Poporului, str. Sfatul Tarii, nr.16, mun. Chisinau</t>
  </si>
  <si>
    <t>Proiect de investitii capitale nr.4</t>
  </si>
  <si>
    <t>Proiect de investitii capitale nr.10</t>
  </si>
  <si>
    <t xml:space="preserve">     Șef Direcție investiții</t>
  </si>
  <si>
    <t>Viorel Pană</t>
  </si>
  <si>
    <t>Formularul nr.6.1</t>
  </si>
  <si>
    <t>Raport_x000D_
privind executarea cheltuielilor pentru investiții capitale pe autorități bugetare din contul resurselor generale și veniturilor colectate pe anul 2024_x000D_
(conform anexei nr.6 la Legea bugetului de stat pe anul 2024)</t>
  </si>
  <si>
    <t>Reconstructia sediului Inspectoratului de Politie Dubasari, s. Ustia 
(HG nr.379/2024 din fondul de rezervă al Guvernulu)</t>
  </si>
  <si>
    <t xml:space="preserve">     Șef Direcție investiții </t>
  </si>
  <si>
    <t>Formularul nr.6.2</t>
  </si>
  <si>
    <t>aprobat prin ordinul ministrului finantelor_x000D_
nr. 18 din 27 ianuarie 2024</t>
  </si>
  <si>
    <t>Raport_x000D_
privind executarea cheltuielilor pentru investiții capitale pe autorități bugetare din contul proiectelor finanțate din surse externe pe anul 2024_x000D_
(conform anexei nr.6 la Legea bugetului de stat pe anul 2024)</t>
  </si>
  <si>
    <t>70407</t>
  </si>
  <si>
    <t>Proiectul "Modernizarea infrastructurii în cadrul Mecanismului pentru Interconectarea Europei (CEF)", inclusiv:</t>
  </si>
  <si>
    <t>70097</t>
  </si>
  <si>
    <t>Proiectul "Constructia penitenciarului din municipiul Chisinau"</t>
  </si>
  <si>
    <t>70372</t>
  </si>
  <si>
    <t>Proiectul „Competitivitatea intreprinderilor micro, mici si mijlocii (IMMM) (PAC III)</t>
  </si>
  <si>
    <t>70024</t>
  </si>
  <si>
    <t>Proiectul de sustinere a Programului in sectorul drumurilor</t>
  </si>
  <si>
    <t>70408</t>
  </si>
  <si>
    <t>Proiectul „Moldova Drumuri III”</t>
  </si>
  <si>
    <t>70409</t>
  </si>
  <si>
    <t>Proiectul „Moldova Drumuri IV”</t>
  </si>
  <si>
    <t>70410</t>
  </si>
  <si>
    <t>Proiectul „Moldova Drumuri V”</t>
  </si>
  <si>
    <t>70411</t>
  </si>
  <si>
    <t>Proiectul "Conectivitate rurala Moldova", inclusiv:</t>
  </si>
  <si>
    <t>70277</t>
  </si>
  <si>
    <t>Proiectul „Imbunatatirea infrastructurii de apa in Moldova Centrala”</t>
  </si>
  <si>
    <t>70324</t>
  </si>
  <si>
    <t>Proiectul „Securitatea aprovizionarii cu apa si canalizare in Moldova”</t>
  </si>
  <si>
    <t xml:space="preserve">  54.2</t>
  </si>
  <si>
    <t>70022</t>
  </si>
  <si>
    <t>Proiectul "Constructia locuintelor sociale II"</t>
  </si>
  <si>
    <t>70351</t>
  </si>
  <si>
    <t>Proiectul „Locuinte publice  III”</t>
  </si>
  <si>
    <t>70073</t>
  </si>
  <si>
    <t>Proiectul "Programul de asistenta tehnica si financiara acordata de Guvernul Rominiei pentru institutiile prescolare din Republica Moldova"</t>
  </si>
  <si>
    <t xml:space="preserve">  63.8</t>
  </si>
  <si>
    <t xml:space="preserve">  83.6</t>
  </si>
  <si>
    <t>70092</t>
  </si>
  <si>
    <t>Proiectul "Livada Moldovei"</t>
  </si>
  <si>
    <t>70201</t>
  </si>
  <si>
    <t>Proiectul "Programul de rezilienta rurala (IFAD VII)"</t>
  </si>
  <si>
    <t>70276</t>
  </si>
  <si>
    <t>Proiectul „Imbunatatirea capacitatilor pentru transformarea zonei rurale (IFAD VIII)</t>
  </si>
  <si>
    <t>70103</t>
  </si>
  <si>
    <t>Proiectul "Agricultura Competitiva"</t>
  </si>
  <si>
    <t>70183</t>
  </si>
  <si>
    <t>Proiectul "Deseuri solide in Republica Moldova"</t>
  </si>
  <si>
    <t>70240</t>
  </si>
  <si>
    <t>Proiectul ''Invatamantul superior"</t>
  </si>
  <si>
    <t>70316</t>
  </si>
  <si>
    <t>Proiectul "Istoria si muzica-valori care ne unesc"</t>
  </si>
  <si>
    <t>70405</t>
  </si>
  <si>
    <t>Proiectul „Constructia spitalului regional mun.Balti”</t>
  </si>
  <si>
    <t>Formularul nr.7
aprobat prin Ordinul ministrului finantelor_x000D_
nr. 18  din  27 ianuarie  2020</t>
  </si>
  <si>
    <t>Raport
 privind transferurile de la bugetul de stat către bugetele locale pe anul 2024 
(conform anexei nr.7 la Legea bugetului de stat pe anul 2024)</t>
  </si>
  <si>
    <t>Cod S1S2</t>
  </si>
  <si>
    <t>Cod Regiune</t>
  </si>
  <si>
    <t>Cod Org1 benef</t>
  </si>
  <si>
    <t xml:space="preserve">nr. rind </t>
  </si>
  <si>
    <t xml:space="preserve">Unitatea administrativ-teritorială </t>
  </si>
  <si>
    <t>Aprobat pe an</t>
  </si>
  <si>
    <t>Precizat pe an</t>
  </si>
  <si>
    <t>Executat față de precizat pe an</t>
  </si>
  <si>
    <t>devieri (+,-)</t>
  </si>
  <si>
    <t>în %</t>
  </si>
  <si>
    <t>Total general</t>
  </si>
  <si>
    <t>inclusiv</t>
  </si>
  <si>
    <t>cu destinatie generala (de echilibrare)</t>
  </si>
  <si>
    <t xml:space="preserve"> cu destinație specială</t>
  </si>
  <si>
    <t>alte transferuri cu destinatie generala</t>
  </si>
  <si>
    <t>2=3+4+5</t>
  </si>
  <si>
    <t>6=7+8+9</t>
  </si>
  <si>
    <t>10=11+12+13</t>
  </si>
  <si>
    <t>14=10-6</t>
  </si>
  <si>
    <t>15=11-7</t>
  </si>
  <si>
    <t>16=12-8</t>
  </si>
  <si>
    <t>17=13-9</t>
  </si>
  <si>
    <t>18=10/6*100</t>
  </si>
  <si>
    <t>19=11/7*100</t>
  </si>
  <si>
    <t>20=12/8*100</t>
  </si>
  <si>
    <t>21=13/9*100</t>
  </si>
  <si>
    <t>Total nivelul II</t>
  </si>
  <si>
    <t>Total nivelul I</t>
  </si>
  <si>
    <t>mun. Bălți</t>
  </si>
  <si>
    <t>Consiliul Municipal</t>
  </si>
  <si>
    <t>Elizaveta</t>
  </si>
  <si>
    <t>Sadovoe</t>
  </si>
  <si>
    <t>mun. Chișinău</t>
  </si>
  <si>
    <t>Băcioi</t>
  </si>
  <si>
    <t>Bubuieci</t>
  </si>
  <si>
    <t>Budești</t>
  </si>
  <si>
    <t>Ciorescu</t>
  </si>
  <si>
    <t>Codru</t>
  </si>
  <si>
    <t>Colonița</t>
  </si>
  <si>
    <t>Condrița</t>
  </si>
  <si>
    <t>Cricova</t>
  </si>
  <si>
    <t>Cruzești</t>
  </si>
  <si>
    <t>Durlești</t>
  </si>
  <si>
    <t>Ghidighici</t>
  </si>
  <si>
    <t>Grătiești</t>
  </si>
  <si>
    <t>Sîngera</t>
  </si>
  <si>
    <t>Stăuceni</t>
  </si>
  <si>
    <t>Tohatin</t>
  </si>
  <si>
    <t>Trușeni</t>
  </si>
  <si>
    <t>Vadul lui Vodă</t>
  </si>
  <si>
    <t>Vatra</t>
  </si>
  <si>
    <t>Anenii Noi</t>
  </si>
  <si>
    <t>Consiliul Raional</t>
  </si>
  <si>
    <t>Botnărești</t>
  </si>
  <si>
    <t>Bulboaca</t>
  </si>
  <si>
    <t>Calfa</t>
  </si>
  <si>
    <t>Chetrosu</t>
  </si>
  <si>
    <t>Chirca</t>
  </si>
  <si>
    <t>Ciobanovca</t>
  </si>
  <si>
    <t>Cobusca Nouă</t>
  </si>
  <si>
    <t>Cobusca Veche</t>
  </si>
  <si>
    <t>Delacău</t>
  </si>
  <si>
    <t>Floreni</t>
  </si>
  <si>
    <t>Geamăna</t>
  </si>
  <si>
    <t>Gura Bîcului</t>
  </si>
  <si>
    <t>Hîrbovăț</t>
  </si>
  <si>
    <t>Maximovca</t>
  </si>
  <si>
    <t>Mereni</t>
  </si>
  <si>
    <t>Merenii Noi</t>
  </si>
  <si>
    <t>Ochiul Roș</t>
  </si>
  <si>
    <t>Puhăceni</t>
  </si>
  <si>
    <t>Roșcani</t>
  </si>
  <si>
    <t>Speia</t>
  </si>
  <si>
    <t>Șerpeni</t>
  </si>
  <si>
    <t>Telița</t>
  </si>
  <si>
    <t>Ţînţăreni</t>
  </si>
  <si>
    <t>Zolotievca</t>
  </si>
  <si>
    <t>Varnița</t>
  </si>
  <si>
    <t>Basarabeasca</t>
  </si>
  <si>
    <t>Abaclia</t>
  </si>
  <si>
    <t>Başcalia</t>
  </si>
  <si>
    <t>Carabetovca</t>
  </si>
  <si>
    <t>Iordanovca</t>
  </si>
  <si>
    <t>Iserlia</t>
  </si>
  <si>
    <t>Sadaclia</t>
  </si>
  <si>
    <t>Briceni</t>
  </si>
  <si>
    <t>Balasineşti</t>
  </si>
  <si>
    <t>Bălcăuți</t>
  </si>
  <si>
    <t>Beleavinţi</t>
  </si>
  <si>
    <t>Berliniţi</t>
  </si>
  <si>
    <t>Bogdănești</t>
  </si>
  <si>
    <t>Caracuşenii Vechi</t>
  </si>
  <si>
    <t>Coteala</t>
  </si>
  <si>
    <t>Cotiujeni</t>
  </si>
  <si>
    <t>Colicăuți</t>
  </si>
  <si>
    <t>Corjeuți</t>
  </si>
  <si>
    <t>Criva</t>
  </si>
  <si>
    <t>Drepcăuți</t>
  </si>
  <si>
    <t>Grimăncăuți</t>
  </si>
  <si>
    <t>Halahora de Sus</t>
  </si>
  <si>
    <t>Hlina</t>
  </si>
  <si>
    <t>Larga</t>
  </si>
  <si>
    <t>Lipcani</t>
  </si>
  <si>
    <t>Mărcăuți</t>
  </si>
  <si>
    <t>Medveja</t>
  </si>
  <si>
    <t>Mihăileni</t>
  </si>
  <si>
    <t>Pererita</t>
  </si>
  <si>
    <t>Şirăuţi</t>
  </si>
  <si>
    <t>Slobozia-Şirăuţi</t>
  </si>
  <si>
    <t>Tabani</t>
  </si>
  <si>
    <t>Tețcani</t>
  </si>
  <si>
    <t>Trebisăuți</t>
  </si>
  <si>
    <t>Cahul</t>
  </si>
  <si>
    <t>Alexanderfeld</t>
  </si>
  <si>
    <t>Alexandru Ioan Cuza</t>
  </si>
  <si>
    <t>Andrușul de Jos</t>
  </si>
  <si>
    <t>Andrușul de Sus</t>
  </si>
  <si>
    <t>Badicul Moldovenesc</t>
  </si>
  <si>
    <t>Baurci-Moldoveni</t>
  </si>
  <si>
    <t>Borceag</t>
  </si>
  <si>
    <t>Brînza</t>
  </si>
  <si>
    <t>Bucuria</t>
  </si>
  <si>
    <t>Burlacu</t>
  </si>
  <si>
    <t>Burlăceni</t>
  </si>
  <si>
    <t>Cîşliţa-Prut</t>
  </si>
  <si>
    <t>Colibași</t>
  </si>
  <si>
    <t>Chioselia Mare</t>
  </si>
  <si>
    <t>Crihana Veche</t>
  </si>
  <si>
    <t>Cucoara</t>
  </si>
  <si>
    <t>Doina</t>
  </si>
  <si>
    <t>Găvănoasa</t>
  </si>
  <si>
    <t>Giurgiulești</t>
  </si>
  <si>
    <t>Huluboaia</t>
  </si>
  <si>
    <t>Iujnoe</t>
  </si>
  <si>
    <t>Larga Nouă</t>
  </si>
  <si>
    <t>Lebedenco</t>
  </si>
  <si>
    <t>Lopăţica</t>
  </si>
  <si>
    <t>Lucești</t>
  </si>
  <si>
    <t>Manta</t>
  </si>
  <si>
    <t>Moscovei</t>
  </si>
  <si>
    <t>Pelinei</t>
  </si>
  <si>
    <t>Roșu</t>
  </si>
  <si>
    <t>Slobozia Mare</t>
  </si>
  <si>
    <t>Taraclia de Salcie</t>
  </si>
  <si>
    <t>Tartaul de Salcie</t>
  </si>
  <si>
    <t>Tătărești</t>
  </si>
  <si>
    <t>Vadul lui Isac</t>
  </si>
  <si>
    <t>Văleni</t>
  </si>
  <si>
    <t>Zîrnești</t>
  </si>
  <si>
    <t>Cantemir</t>
  </si>
  <si>
    <t>Antonești</t>
  </si>
  <si>
    <t>Baimaclia</t>
  </si>
  <si>
    <t>Cania</t>
  </si>
  <si>
    <t>Capaclia</t>
  </si>
  <si>
    <t>Cîietu</t>
  </si>
  <si>
    <t>Chioselia</t>
  </si>
  <si>
    <t>Cîşla</t>
  </si>
  <si>
    <t>Ciobalaccia</t>
  </si>
  <si>
    <t>Cîrpești</t>
  </si>
  <si>
    <t>Cociulia</t>
  </si>
  <si>
    <t>Coştangalia</t>
  </si>
  <si>
    <t>Enichioi</t>
  </si>
  <si>
    <t>Gotești</t>
  </si>
  <si>
    <t>Haragîş</t>
  </si>
  <si>
    <t>Lărguța</t>
  </si>
  <si>
    <t>Lingura</t>
  </si>
  <si>
    <t>Pleșeni</t>
  </si>
  <si>
    <t>Plopi</t>
  </si>
  <si>
    <t>Porumbești</t>
  </si>
  <si>
    <t>Sadîc</t>
  </si>
  <si>
    <t>Şamalia</t>
  </si>
  <si>
    <t>Stoianovca</t>
  </si>
  <si>
    <t>Tartaul</t>
  </si>
  <si>
    <t>Țiganca</t>
  </si>
  <si>
    <t>Toceni</t>
  </si>
  <si>
    <t>Vişniovca</t>
  </si>
  <si>
    <t>Călărași</t>
  </si>
  <si>
    <t>Bahmut</t>
  </si>
  <si>
    <t>Bravicea</t>
  </si>
  <si>
    <t>Buda</t>
  </si>
  <si>
    <t>Căbăiești</t>
  </si>
  <si>
    <t>Dereneu</t>
  </si>
  <si>
    <t>Frumoasa</t>
  </si>
  <si>
    <t>Hîrjauca</t>
  </si>
  <si>
    <t>Hirova</t>
  </si>
  <si>
    <t>Hoginești</t>
  </si>
  <si>
    <t>Horodiște</t>
  </si>
  <si>
    <t>Meleșeni</t>
  </si>
  <si>
    <t>Nișcani</t>
  </si>
  <si>
    <t>Onișcani</t>
  </si>
  <si>
    <t>Păulești</t>
  </si>
  <si>
    <t>Peticeni</t>
  </si>
  <si>
    <t>Pitușca</t>
  </si>
  <si>
    <t>Pîrjolteni</t>
  </si>
  <si>
    <t>Răciula</t>
  </si>
  <si>
    <t>Rădeni</t>
  </si>
  <si>
    <t>Sadova</t>
  </si>
  <si>
    <t>Săseni</t>
  </si>
  <si>
    <t>Sipoteni</t>
  </si>
  <si>
    <t>Temeleuți</t>
  </si>
  <si>
    <t>Ţibirica</t>
  </si>
  <si>
    <t>Tuzara</t>
  </si>
  <si>
    <t>Vălcineț</t>
  </si>
  <si>
    <t>Vărzăreștii Noi</t>
  </si>
  <si>
    <t>Căușeni</t>
  </si>
  <si>
    <t>Baccealia</t>
  </si>
  <si>
    <t>Căinari</t>
  </si>
  <si>
    <t>Chircăiești</t>
  </si>
  <si>
    <t>Chircăieștii Noi</t>
  </si>
  <si>
    <t>Ciuflești</t>
  </si>
  <si>
    <t>Cîrnățeni</t>
  </si>
  <si>
    <t>Cîrnățenii Noi</t>
  </si>
  <si>
    <t>Coșcalia</t>
  </si>
  <si>
    <t>Copanca</t>
  </si>
  <si>
    <t>Fîrlădeni</t>
  </si>
  <si>
    <t>Grădinița</t>
  </si>
  <si>
    <t>Grigorievca</t>
  </si>
  <si>
    <t>Hagimus</t>
  </si>
  <si>
    <t>Opaci</t>
  </si>
  <si>
    <t>Pervomaisc</t>
  </si>
  <si>
    <t>Plop-Știubei</t>
  </si>
  <si>
    <t>Săiți</t>
  </si>
  <si>
    <t>Sălcuța</t>
  </si>
  <si>
    <t>Tănătari</t>
  </si>
  <si>
    <t>Tănătarii Noi</t>
  </si>
  <si>
    <t>Taraclia</t>
  </si>
  <si>
    <t>Tocuz</t>
  </si>
  <si>
    <t>Ucrainca</t>
  </si>
  <si>
    <t>Ursoaia</t>
  </si>
  <si>
    <t>Zaim</t>
  </si>
  <si>
    <t>Cimișlia</t>
  </si>
  <si>
    <t>Albina</t>
  </si>
  <si>
    <t>Batîr</t>
  </si>
  <si>
    <t>Cenac</t>
  </si>
  <si>
    <t>Ciucur-Mingir</t>
  </si>
  <si>
    <t>Codreni</t>
  </si>
  <si>
    <t>Ecaterinovca</t>
  </si>
  <si>
    <t>Gradişte</t>
  </si>
  <si>
    <t>Gura Galbenei</t>
  </si>
  <si>
    <t>Hîrtop</t>
  </si>
  <si>
    <t>Ialpujeni</t>
  </si>
  <si>
    <t>Ivanovca Nouă</t>
  </si>
  <si>
    <t>Javgur</t>
  </si>
  <si>
    <t>Lipoveni</t>
  </si>
  <si>
    <t>Mihailovca</t>
  </si>
  <si>
    <t>Porumbrei</t>
  </si>
  <si>
    <t>Sagaidac</t>
  </si>
  <si>
    <t>Satul Nou</t>
  </si>
  <si>
    <t>Selemet</t>
  </si>
  <si>
    <t>Suric</t>
  </si>
  <si>
    <t>Topala</t>
  </si>
  <si>
    <t>Troiţcoe</t>
  </si>
  <si>
    <t>Valea Perjei</t>
  </si>
  <si>
    <t>Criuleni</t>
  </si>
  <si>
    <t>Bălăbănești</t>
  </si>
  <si>
    <t>Bălțata</t>
  </si>
  <si>
    <t>Boşcana</t>
  </si>
  <si>
    <t>Cimișeni</t>
  </si>
  <si>
    <t>Corjova</t>
  </si>
  <si>
    <t>Coșernița</t>
  </si>
  <si>
    <t>Cruglic</t>
  </si>
  <si>
    <t>Dolinnoe</t>
  </si>
  <si>
    <t>Drăsliceni</t>
  </si>
  <si>
    <t>Dubăsarii Vechi</t>
  </si>
  <si>
    <t>Hîrtopul Mare</t>
  </si>
  <si>
    <t>Hrușova</t>
  </si>
  <si>
    <t>Işnovăţ</t>
  </si>
  <si>
    <t>Izbiște</t>
  </si>
  <si>
    <t>Jevreni</t>
  </si>
  <si>
    <t>Maşcăuţi</t>
  </si>
  <si>
    <t>Măgdăcești</t>
  </si>
  <si>
    <t>Miclești</t>
  </si>
  <si>
    <t>Onițcani</t>
  </si>
  <si>
    <t>Pașcani</t>
  </si>
  <si>
    <t>Răculești</t>
  </si>
  <si>
    <t>Rîșcova</t>
  </si>
  <si>
    <t>Slobozia-Dușca</t>
  </si>
  <si>
    <t>Zăicana</t>
  </si>
  <si>
    <t>Dondușeni</t>
  </si>
  <si>
    <t>Arionești</t>
  </si>
  <si>
    <t>Baraboi</t>
  </si>
  <si>
    <t>Cernoleuca</t>
  </si>
  <si>
    <t>Climăuți</t>
  </si>
  <si>
    <t>Corbu</t>
  </si>
  <si>
    <t>Crișcăuți</t>
  </si>
  <si>
    <t>Elizavetovca</t>
  </si>
  <si>
    <t>Frasin</t>
  </si>
  <si>
    <t>Moşana</t>
  </si>
  <si>
    <t>Orașul Dondușeni</t>
  </si>
  <si>
    <t>Pivniceni</t>
  </si>
  <si>
    <t>Plop</t>
  </si>
  <si>
    <t>Pocrovca</t>
  </si>
  <si>
    <t>Rediul Mare</t>
  </si>
  <si>
    <t>Scăieni</t>
  </si>
  <si>
    <t>Sudarca</t>
  </si>
  <si>
    <t>Ţaul</t>
  </si>
  <si>
    <t>Teleșeuca</t>
  </si>
  <si>
    <t>Tîrnova</t>
  </si>
  <si>
    <t>Drochia</t>
  </si>
  <si>
    <t>Antoneuca</t>
  </si>
  <si>
    <t>Baroncea</t>
  </si>
  <si>
    <t>Cotova</t>
  </si>
  <si>
    <t>Dominteni</t>
  </si>
  <si>
    <t>Fîntînița</t>
  </si>
  <si>
    <t>Gribova</t>
  </si>
  <si>
    <t>Hăsnăşenii Mari</t>
  </si>
  <si>
    <t>Hăsnăşenii Noi</t>
  </si>
  <si>
    <t>Maramonovca</t>
  </si>
  <si>
    <t>Miciurin</t>
  </si>
  <si>
    <t>Mîndîc</t>
  </si>
  <si>
    <t>Moara de Piatră</t>
  </si>
  <si>
    <t>Nicoreni</t>
  </si>
  <si>
    <t>Ochiul Alb</t>
  </si>
  <si>
    <t>Orașul Drochia</t>
  </si>
  <si>
    <t>Palanca</t>
  </si>
  <si>
    <t>Pelinia</t>
  </si>
  <si>
    <t>Pervomaiscoe</t>
  </si>
  <si>
    <t>Petreni</t>
  </si>
  <si>
    <t>Popeștii de Jos</t>
  </si>
  <si>
    <t>Popeștii de Sus</t>
  </si>
  <si>
    <t>Şalvirii Vechi</t>
  </si>
  <si>
    <t>Sofia</t>
  </si>
  <si>
    <t>Şuri</t>
  </si>
  <si>
    <t>Țarigrad</t>
  </si>
  <si>
    <t>Zgurița</t>
  </si>
  <si>
    <t>Dubăsari</t>
  </si>
  <si>
    <t>Cocieri</t>
  </si>
  <si>
    <t>Coșnița</t>
  </si>
  <si>
    <t>Doroţcaia</t>
  </si>
  <si>
    <t>Holercani</t>
  </si>
  <si>
    <t>Marcăuţi</t>
  </si>
  <si>
    <t>Molovata</t>
  </si>
  <si>
    <t>Molovata Nouă</t>
  </si>
  <si>
    <t>Oxentea</t>
  </si>
  <si>
    <t>Pîrîta</t>
  </si>
  <si>
    <t>Ustia</t>
  </si>
  <si>
    <t>Edineț</t>
  </si>
  <si>
    <t>Alexeevca</t>
  </si>
  <si>
    <t>Bădragii Noi</t>
  </si>
  <si>
    <t>Bădragii Vechi</t>
  </si>
  <si>
    <t>Bleșteni</t>
  </si>
  <si>
    <t>Brătușeni</t>
  </si>
  <si>
    <t>Brînzeni</t>
  </si>
  <si>
    <t>Burlănești</t>
  </si>
  <si>
    <t>Cepeleuți</t>
  </si>
  <si>
    <t>Chetroșica Nouă</t>
  </si>
  <si>
    <t>Constantinovca</t>
  </si>
  <si>
    <t>Corpaci</t>
  </si>
  <si>
    <t>Cuconeștii Noi</t>
  </si>
  <si>
    <t>Cupcini</t>
  </si>
  <si>
    <t>Fetești</t>
  </si>
  <si>
    <t>Gaşpar</t>
  </si>
  <si>
    <t>Goleni</t>
  </si>
  <si>
    <t>Gordinești</t>
  </si>
  <si>
    <t>Hancăuţi</t>
  </si>
  <si>
    <t>Hincăuţi</t>
  </si>
  <si>
    <t>Hlinaia</t>
  </si>
  <si>
    <t>Lopatnic</t>
  </si>
  <si>
    <t>Parcova</t>
  </si>
  <si>
    <t>Rotunda</t>
  </si>
  <si>
    <t>Ruseni</t>
  </si>
  <si>
    <t>Stolniceni</t>
  </si>
  <si>
    <t>Şofrîncani</t>
  </si>
  <si>
    <t>Terebna</t>
  </si>
  <si>
    <t>Trinca</t>
  </si>
  <si>
    <t>Viișoara</t>
  </si>
  <si>
    <t>Zăbriceni</t>
  </si>
  <si>
    <t>Fălești</t>
  </si>
  <si>
    <t>Albinețul Vechi</t>
  </si>
  <si>
    <t>Bocani</t>
  </si>
  <si>
    <t>Catranîc</t>
  </si>
  <si>
    <t>Călinești</t>
  </si>
  <si>
    <t>Călugăr</t>
  </si>
  <si>
    <t>Chetriș</t>
  </si>
  <si>
    <t>Ciolacu Nou</t>
  </si>
  <si>
    <t>Egorovca</t>
  </si>
  <si>
    <t>Făleștii Noi</t>
  </si>
  <si>
    <t>Glinjeni</t>
  </si>
  <si>
    <t>Hiliuți</t>
  </si>
  <si>
    <t>Hîncești</t>
  </si>
  <si>
    <t>Horești</t>
  </si>
  <si>
    <t>Ilenuța</t>
  </si>
  <si>
    <t>Işcălău</t>
  </si>
  <si>
    <t>Izvoare</t>
  </si>
  <si>
    <t>Logofteni</t>
  </si>
  <si>
    <t>Mărăndeni</t>
  </si>
  <si>
    <t>Musteața</t>
  </si>
  <si>
    <t>Natalievca</t>
  </si>
  <si>
    <t>Năvîrneţ</t>
  </si>
  <si>
    <t>Obreja Veche</t>
  </si>
  <si>
    <t>Pietrosu</t>
  </si>
  <si>
    <t>Pînzăreni</t>
  </si>
  <si>
    <t>Pîrlița</t>
  </si>
  <si>
    <t>Pompa</t>
  </si>
  <si>
    <t>Pruteni</t>
  </si>
  <si>
    <t>Răuțel</t>
  </si>
  <si>
    <t>Risipeni</t>
  </si>
  <si>
    <t>Sărata Veche</t>
  </si>
  <si>
    <t>Scumpia</t>
  </si>
  <si>
    <t>Taxobeni</t>
  </si>
  <si>
    <t>Florești</t>
  </si>
  <si>
    <t>Băhrinești</t>
  </si>
  <si>
    <t>Caşunca</t>
  </si>
  <si>
    <t>Cernița</t>
  </si>
  <si>
    <t>Ciripcău</t>
  </si>
  <si>
    <t>Ciutulești</t>
  </si>
  <si>
    <t>Cuhureștii de Jos</t>
  </si>
  <si>
    <t>Cuhureștii de Sus</t>
  </si>
  <si>
    <t>Cunicea</t>
  </si>
  <si>
    <t>Domulgeni</t>
  </si>
  <si>
    <t>Frumușica</t>
  </si>
  <si>
    <t>Ghindești</t>
  </si>
  <si>
    <t>Gura Camencii</t>
  </si>
  <si>
    <t>Gura Căinarului</t>
  </si>
  <si>
    <t>Iliciovca</t>
  </si>
  <si>
    <t>Japca</t>
  </si>
  <si>
    <t>Lunga</t>
  </si>
  <si>
    <t>Mărculești</t>
  </si>
  <si>
    <t>Orașul Ghindești</t>
  </si>
  <si>
    <t>Orașul Mărculești</t>
  </si>
  <si>
    <t>Napadova</t>
  </si>
  <si>
    <t>Nicolaevca</t>
  </si>
  <si>
    <t>Prajila</t>
  </si>
  <si>
    <t>Prodănești</t>
  </si>
  <si>
    <t>Putinești</t>
  </si>
  <si>
    <t>Rădulenii Vechi</t>
  </si>
  <si>
    <t>Roșietici</t>
  </si>
  <si>
    <t>Sănătăuca</t>
  </si>
  <si>
    <t>Sevirova</t>
  </si>
  <si>
    <t>Ștefănești</t>
  </si>
  <si>
    <t>Tîrgul Vertiujeni</t>
  </si>
  <si>
    <t>Trifănești</t>
  </si>
  <si>
    <t>Vărvăreuca</t>
  </si>
  <si>
    <t>Văscăuţi</t>
  </si>
  <si>
    <t>Vertiujeni</t>
  </si>
  <si>
    <t>Zăluceni</t>
  </si>
  <si>
    <t>Glodeni</t>
  </si>
  <si>
    <t>Balatina</t>
  </si>
  <si>
    <t>Cajba</t>
  </si>
  <si>
    <t>Camenca</t>
  </si>
  <si>
    <t>Ciuciulea</t>
  </si>
  <si>
    <t>Cobani</t>
  </si>
  <si>
    <t>Cuhnești</t>
  </si>
  <si>
    <t>Danu</t>
  </si>
  <si>
    <t>Dușmani</t>
  </si>
  <si>
    <t>Fundurii Noi</t>
  </si>
  <si>
    <t>Fundurii Vechi</t>
  </si>
  <si>
    <t>Hîjdieni</t>
  </si>
  <si>
    <t>Iabloana</t>
  </si>
  <si>
    <t>Limbenii Noi</t>
  </si>
  <si>
    <t>Limbenii Vechi</t>
  </si>
  <si>
    <t>Petrunea</t>
  </si>
  <si>
    <t>Sturzovca</t>
  </si>
  <si>
    <t>Bălceana</t>
  </si>
  <si>
    <t>Bobeica</t>
  </si>
  <si>
    <t>Boghiceni</t>
  </si>
  <si>
    <t>Bozieni</t>
  </si>
  <si>
    <t>Bujor</t>
  </si>
  <si>
    <t>Buţeni</t>
  </si>
  <si>
    <t>Caracui</t>
  </si>
  <si>
    <t>Călmățui</t>
  </si>
  <si>
    <t>Cărpineni</t>
  </si>
  <si>
    <t>Cățeleni</t>
  </si>
  <si>
    <t>Cioara</t>
  </si>
  <si>
    <t>Ciuciuleni</t>
  </si>
  <si>
    <t>Cotul Morii</t>
  </si>
  <si>
    <t>Crasnoarmeiscoe</t>
  </si>
  <si>
    <t>Dancu</t>
  </si>
  <si>
    <t>Drăgușenii Noi</t>
  </si>
  <si>
    <t>Fundul Galbenei</t>
  </si>
  <si>
    <t>Ivanovca</t>
  </si>
  <si>
    <t>Lăpușna</t>
  </si>
  <si>
    <t>Leușeni</t>
  </si>
  <si>
    <t>Logănești</t>
  </si>
  <si>
    <t>Mereșeni</t>
  </si>
  <si>
    <t>Mingir</t>
  </si>
  <si>
    <t>Mirești</t>
  </si>
  <si>
    <t>Negrea</t>
  </si>
  <si>
    <t>Nemțeni</t>
  </si>
  <si>
    <t>Obileni</t>
  </si>
  <si>
    <t>Onești</t>
  </si>
  <si>
    <t>Pogănești</t>
  </si>
  <si>
    <t>Sărata-Galbenă</t>
  </si>
  <si>
    <t>Secăreni</t>
  </si>
  <si>
    <t>Șipoteni</t>
  </si>
  <si>
    <t>Voinescu</t>
  </si>
  <si>
    <t>Ialoveni</t>
  </si>
  <si>
    <t>Bardar</t>
  </si>
  <si>
    <t>Cărbuna</t>
  </si>
  <si>
    <t>Cigîrleni</t>
  </si>
  <si>
    <t>Costești</t>
  </si>
  <si>
    <t>Dănceni</t>
  </si>
  <si>
    <t>Gangura</t>
  </si>
  <si>
    <t>Hansca</t>
  </si>
  <si>
    <t>Horodca</t>
  </si>
  <si>
    <t>Malcoci</t>
  </si>
  <si>
    <t>Mileștii Mici</t>
  </si>
  <si>
    <t>Molești</t>
  </si>
  <si>
    <t>Nimoreni</t>
  </si>
  <si>
    <t>Pojăreni</t>
  </si>
  <si>
    <t>Puhoi</t>
  </si>
  <si>
    <t>Răzeni</t>
  </si>
  <si>
    <t>Ruseștii Noi</t>
  </si>
  <si>
    <t>Sociteni</t>
  </si>
  <si>
    <t>Suruceni</t>
  </si>
  <si>
    <t>Ţipala</t>
  </si>
  <si>
    <t>Ulmu</t>
  </si>
  <si>
    <t>Văsieni</t>
  </si>
  <si>
    <t>Văratic</t>
  </si>
  <si>
    <t>Zîmbreni</t>
  </si>
  <si>
    <t>Leova</t>
  </si>
  <si>
    <t>Băiuș</t>
  </si>
  <si>
    <t>Beştemac</t>
  </si>
  <si>
    <t>Borogani</t>
  </si>
  <si>
    <t>Cazangic</t>
  </si>
  <si>
    <t>Ceadîr</t>
  </si>
  <si>
    <t>Cneazevca</t>
  </si>
  <si>
    <t>Colibabovca</t>
  </si>
  <si>
    <t>Covurlui</t>
  </si>
  <si>
    <t>Cupcui</t>
  </si>
  <si>
    <t>Filipeni</t>
  </si>
  <si>
    <t>Hănăsenii Noi</t>
  </si>
  <si>
    <t>Iargara</t>
  </si>
  <si>
    <t>Orac</t>
  </si>
  <si>
    <t>Romanovca</t>
  </si>
  <si>
    <t>Sărata Nouă</t>
  </si>
  <si>
    <t>Sărata-Răzeși</t>
  </si>
  <si>
    <t>Sărăteni</t>
  </si>
  <si>
    <t>Sărățica Nouă</t>
  </si>
  <si>
    <t>Sîrma</t>
  </si>
  <si>
    <t>Tigheci</t>
  </si>
  <si>
    <t>Tochile-Răducani</t>
  </si>
  <si>
    <t>Tomai</t>
  </si>
  <si>
    <t>Tomaiul Nou</t>
  </si>
  <si>
    <t>Vozneseni</t>
  </si>
  <si>
    <t>Nisporeni</t>
  </si>
  <si>
    <t>Bălăureşti</t>
  </si>
  <si>
    <t>Bălănești</t>
  </si>
  <si>
    <t>Bărboieni</t>
  </si>
  <si>
    <t>Boldurești</t>
  </si>
  <si>
    <t>Bolțun</t>
  </si>
  <si>
    <t>Brătuleni</t>
  </si>
  <si>
    <t>Bursuc</t>
  </si>
  <si>
    <t>Călimănești</t>
  </si>
  <si>
    <t>Ciorești</t>
  </si>
  <si>
    <t>Ciutești</t>
  </si>
  <si>
    <t>Cristești</t>
  </si>
  <si>
    <t>Grozești</t>
  </si>
  <si>
    <t>Iurceni</t>
  </si>
  <si>
    <t>Marinici</t>
  </si>
  <si>
    <t>Milești</t>
  </si>
  <si>
    <t>Seliște</t>
  </si>
  <si>
    <t>Soltănești</t>
  </si>
  <si>
    <t>Șișcani</t>
  </si>
  <si>
    <t>Valea-Trestieni</t>
  </si>
  <si>
    <t>Vărzăreşti</t>
  </si>
  <si>
    <t>Vînători</t>
  </si>
  <si>
    <t>Zberoaia</t>
  </si>
  <si>
    <t>Ocnița</t>
  </si>
  <si>
    <t>Bîrlădeni</t>
  </si>
  <si>
    <t>Bîrnova</t>
  </si>
  <si>
    <t>Calaraşovca</t>
  </si>
  <si>
    <t>Clocușna</t>
  </si>
  <si>
    <t>Corestăuți</t>
  </si>
  <si>
    <t>Dîngeni</t>
  </si>
  <si>
    <t>Frunză</t>
  </si>
  <si>
    <t>Gîrbova</t>
  </si>
  <si>
    <t>Grinăuţi-Moldova</t>
  </si>
  <si>
    <t>Hădărăuți</t>
  </si>
  <si>
    <t>Lencăuți</t>
  </si>
  <si>
    <t>Lipnic</t>
  </si>
  <si>
    <t>Mereșeuca</t>
  </si>
  <si>
    <t>Mihălășeni</t>
  </si>
  <si>
    <t>Naslavcea</t>
  </si>
  <si>
    <t>Orașul Ocnița</t>
  </si>
  <si>
    <t>Otaci</t>
  </si>
  <si>
    <t>Sauca</t>
  </si>
  <si>
    <t>Unguri</t>
  </si>
  <si>
    <t>Orhei</t>
  </si>
  <si>
    <t>Berezlogi</t>
  </si>
  <si>
    <t>Biești</t>
  </si>
  <si>
    <t>Bolohan</t>
  </si>
  <si>
    <t>Brăviceni</t>
  </si>
  <si>
    <t>Bulăiești</t>
  </si>
  <si>
    <t>Chiperceni</t>
  </si>
  <si>
    <t>Ciocîlteni</t>
  </si>
  <si>
    <t>Clişova</t>
  </si>
  <si>
    <t>Crihana</t>
  </si>
  <si>
    <t>Cucuruzeni</t>
  </si>
  <si>
    <t>Donici</t>
  </si>
  <si>
    <t>Ghetlova</t>
  </si>
  <si>
    <t>Isacova</t>
  </si>
  <si>
    <t>Ivancea</t>
  </si>
  <si>
    <t>Jora de Mijloc</t>
  </si>
  <si>
    <t>Mălăiești</t>
  </si>
  <si>
    <t>Mitoc</t>
  </si>
  <si>
    <t>Mîrzești</t>
  </si>
  <si>
    <t>Morozeni</t>
  </si>
  <si>
    <t>Neculăieuca</t>
  </si>
  <si>
    <t>Pelivan</t>
  </si>
  <si>
    <t>Peresecina</t>
  </si>
  <si>
    <t>Piatra</t>
  </si>
  <si>
    <t>Podgoreni</t>
  </si>
  <si>
    <t>Pohorniceni</t>
  </si>
  <si>
    <t>Pohrebeni</t>
  </si>
  <si>
    <t>Puțintei</t>
  </si>
  <si>
    <t>Sămănanca</t>
  </si>
  <si>
    <t>Susleni</t>
  </si>
  <si>
    <t>Step-Soci</t>
  </si>
  <si>
    <t>Teleșeu</t>
  </si>
  <si>
    <t>Trebujeni</t>
  </si>
  <si>
    <t>Vatici</t>
  </si>
  <si>
    <t>Vîşcăuţi</t>
  </si>
  <si>
    <t>Zahoreni</t>
  </si>
  <si>
    <t>Zorile</t>
  </si>
  <si>
    <t>Rezina</t>
  </si>
  <si>
    <t>Buşăuca</t>
  </si>
  <si>
    <t>Cinișeuți</t>
  </si>
  <si>
    <t>Cogîlniceni</t>
  </si>
  <si>
    <t>Cuizăuca</t>
  </si>
  <si>
    <t>Echimăuți</t>
  </si>
  <si>
    <t>Ghiduleni</t>
  </si>
  <si>
    <t>Ignăţei</t>
  </si>
  <si>
    <t>Lalova</t>
  </si>
  <si>
    <t>Lipceni</t>
  </si>
  <si>
    <t>Mateuți</t>
  </si>
  <si>
    <t>Meşeni</t>
  </si>
  <si>
    <t>Mincenii de Jos</t>
  </si>
  <si>
    <t>Otac</t>
  </si>
  <si>
    <t>Păpăuți</t>
  </si>
  <si>
    <t>Peciște</t>
  </si>
  <si>
    <t>Pereni</t>
  </si>
  <si>
    <t>Pripiceni-Răzeși</t>
  </si>
  <si>
    <t>Saharna Nouă</t>
  </si>
  <si>
    <t>Sîrcova</t>
  </si>
  <si>
    <t>Solonceni</t>
  </si>
  <si>
    <t>Ţareuca</t>
  </si>
  <si>
    <t>Trifești</t>
  </si>
  <si>
    <t>Rîșcani</t>
  </si>
  <si>
    <t>Alexăndrești</t>
  </si>
  <si>
    <t>Aluniș</t>
  </si>
  <si>
    <t>Borosenii Noi</t>
  </si>
  <si>
    <t>Braniște</t>
  </si>
  <si>
    <t>Corlăteni</t>
  </si>
  <si>
    <t>Duruitoarea Nouă</t>
  </si>
  <si>
    <t>Gălășeni</t>
  </si>
  <si>
    <t>Grinăuți</t>
  </si>
  <si>
    <t>Malinovscoe</t>
  </si>
  <si>
    <t>Nihoreni</t>
  </si>
  <si>
    <t>Petrușeni</t>
  </si>
  <si>
    <t>Pociumbăuți</t>
  </si>
  <si>
    <t>Pociumbeni</t>
  </si>
  <si>
    <t>Pîrjota</t>
  </si>
  <si>
    <t>Răcăria</t>
  </si>
  <si>
    <t>Recea</t>
  </si>
  <si>
    <t>Rîşcani</t>
  </si>
  <si>
    <t>Singureni</t>
  </si>
  <si>
    <t>Sturzeni</t>
  </si>
  <si>
    <t>Şumna</t>
  </si>
  <si>
    <t>Șaptebani</t>
  </si>
  <si>
    <t>Vasileuți</t>
  </si>
  <si>
    <t>Zăicani</t>
  </si>
  <si>
    <t>Sîngerei</t>
  </si>
  <si>
    <t>Alexăndreni</t>
  </si>
  <si>
    <t>Bălășești</t>
  </si>
  <si>
    <t>Bilicenii Noi</t>
  </si>
  <si>
    <t>Bilicenii Vechi</t>
  </si>
  <si>
    <t>Biruința</t>
  </si>
  <si>
    <t>Bursuceni</t>
  </si>
  <si>
    <t>Chișcăreni</t>
  </si>
  <si>
    <t>Ciuciuieni</t>
  </si>
  <si>
    <t>Copăceni</t>
  </si>
  <si>
    <t>Coșcodeni</t>
  </si>
  <si>
    <t>Cotiujenii Mici</t>
  </si>
  <si>
    <t>Cubolta</t>
  </si>
  <si>
    <t>Dobrogea Veche</t>
  </si>
  <si>
    <t>Drăgănești</t>
  </si>
  <si>
    <t>Dumbrăvița</t>
  </si>
  <si>
    <t>Grigorăuca</t>
  </si>
  <si>
    <t>Heciul Nou</t>
  </si>
  <si>
    <t>Iezărenii Vechi</t>
  </si>
  <si>
    <t>Pepeni</t>
  </si>
  <si>
    <t>Prepelița</t>
  </si>
  <si>
    <t>Rădoaia</t>
  </si>
  <si>
    <t>Sîngereii Noi</t>
  </si>
  <si>
    <t>Ţambula</t>
  </si>
  <si>
    <t>Tăura Veche</t>
  </si>
  <si>
    <t>Soroca</t>
  </si>
  <si>
    <t>Băxani</t>
  </si>
  <si>
    <t>Bădiceni</t>
  </si>
  <si>
    <t>Bulboci</t>
  </si>
  <si>
    <t>Căinarii Vechi</t>
  </si>
  <si>
    <t>Cosăuţi</t>
  </si>
  <si>
    <t>Cremenciug</t>
  </si>
  <si>
    <t>Dărcăuți</t>
  </si>
  <si>
    <t>Dubna</t>
  </si>
  <si>
    <t>Egoreni</t>
  </si>
  <si>
    <t>Holoșnița</t>
  </si>
  <si>
    <t>Hristici</t>
  </si>
  <si>
    <t>Iarova</t>
  </si>
  <si>
    <t>Nimereuca</t>
  </si>
  <si>
    <t>Oclanda</t>
  </si>
  <si>
    <t>Ocolina</t>
  </si>
  <si>
    <t>Parcani</t>
  </si>
  <si>
    <t>Pîrliţa</t>
  </si>
  <si>
    <t>Racovăț</t>
  </si>
  <si>
    <t>Regina Maria</t>
  </si>
  <si>
    <t>Redi-Cereşnovăţ</t>
  </si>
  <si>
    <t>Rublenița</t>
  </si>
  <si>
    <t>Rudi</t>
  </si>
  <si>
    <t>Schineni</t>
  </si>
  <si>
    <t>Stoicani</t>
  </si>
  <si>
    <t>Şolcani</t>
  </si>
  <si>
    <t>Șeptelici</t>
  </si>
  <si>
    <t>Tătărăuca Veche</t>
  </si>
  <si>
    <t>Trifăuți</t>
  </si>
  <si>
    <t>Vasilcău</t>
  </si>
  <si>
    <t>Vădeni</t>
  </si>
  <si>
    <t>Vărăncău</t>
  </si>
  <si>
    <t>Visoca</t>
  </si>
  <si>
    <t>Volovița</t>
  </si>
  <si>
    <t>Zastînca</t>
  </si>
  <si>
    <t>Strășeni</t>
  </si>
  <si>
    <t>Bucovăț</t>
  </si>
  <si>
    <t>Căpriana</t>
  </si>
  <si>
    <t>Chirianca</t>
  </si>
  <si>
    <t>Codreanca</t>
  </si>
  <si>
    <t>Cojuşna</t>
  </si>
  <si>
    <t>Dolna</t>
  </si>
  <si>
    <t>Gălești</t>
  </si>
  <si>
    <t>Ghelăuza</t>
  </si>
  <si>
    <t>Greblești</t>
  </si>
  <si>
    <t>Lozova</t>
  </si>
  <si>
    <t>Micăuți</t>
  </si>
  <si>
    <t>Micleușeni</t>
  </si>
  <si>
    <t>Negrești</t>
  </si>
  <si>
    <t>Pănășești</t>
  </si>
  <si>
    <t>Romăneşti</t>
  </si>
  <si>
    <t>Scoreni</t>
  </si>
  <si>
    <t>Sireţi</t>
  </si>
  <si>
    <t>Țigănești</t>
  </si>
  <si>
    <t>Voinova</t>
  </si>
  <si>
    <t>Vorniceni</t>
  </si>
  <si>
    <t>Zubrești</t>
  </si>
  <si>
    <t>Șoldănești</t>
  </si>
  <si>
    <t>Alcedar</t>
  </si>
  <si>
    <t>Climăuții de Jos</t>
  </si>
  <si>
    <t>Chipeşca</t>
  </si>
  <si>
    <t>Cobîlea</t>
  </si>
  <si>
    <t>Cotiujenii Mari</t>
  </si>
  <si>
    <t>Cușmirca</t>
  </si>
  <si>
    <t>Dobrușa</t>
  </si>
  <si>
    <t>Fuzăuca</t>
  </si>
  <si>
    <t>Găuzeni</t>
  </si>
  <si>
    <t>Mihuleni</t>
  </si>
  <si>
    <t>Olișcani</t>
  </si>
  <si>
    <t>Pohoarna</t>
  </si>
  <si>
    <t>Poiana</t>
  </si>
  <si>
    <t>Răspopeni</t>
  </si>
  <si>
    <t>Rogojeni</t>
  </si>
  <si>
    <t>Salcia</t>
  </si>
  <si>
    <t>Sămășcani</t>
  </si>
  <si>
    <t>Şestaci</t>
  </si>
  <si>
    <t>Șipca</t>
  </si>
  <si>
    <t>Vadul-Raşcov</t>
  </si>
  <si>
    <t>Ștefan Vodă</t>
  </si>
  <si>
    <t>Alava</t>
  </si>
  <si>
    <t>Brezoaia</t>
  </si>
  <si>
    <t>Carahasani</t>
  </si>
  <si>
    <t>Căplani</t>
  </si>
  <si>
    <t>Cioburciu</t>
  </si>
  <si>
    <t>Copceac</t>
  </si>
  <si>
    <t>Crocmaz</t>
  </si>
  <si>
    <t>Ermoclia</t>
  </si>
  <si>
    <t>Feștelița</t>
  </si>
  <si>
    <t>Marianca de Jos</t>
  </si>
  <si>
    <t>Olănești</t>
  </si>
  <si>
    <t>Popeasca</t>
  </si>
  <si>
    <t>Purcari</t>
  </si>
  <si>
    <t>Răscăieţi</t>
  </si>
  <si>
    <t>Semionovca</t>
  </si>
  <si>
    <t>Slobozia</t>
  </si>
  <si>
    <t>Talmaza</t>
  </si>
  <si>
    <t>Tudora</t>
  </si>
  <si>
    <t>Volintiri</t>
  </si>
  <si>
    <t>Albota de Jos</t>
  </si>
  <si>
    <t>Albota de Sus</t>
  </si>
  <si>
    <t>Aluatu</t>
  </si>
  <si>
    <t>Balabanu</t>
  </si>
  <si>
    <t>Budăi</t>
  </si>
  <si>
    <t>Cairaclia</t>
  </si>
  <si>
    <t>Cealîc</t>
  </si>
  <si>
    <t>Corten</t>
  </si>
  <si>
    <t>Musaitu</t>
  </si>
  <si>
    <t>Novosiolovca</t>
  </si>
  <si>
    <t>Tvardița</t>
  </si>
  <si>
    <t>Vinogradovca</t>
  </si>
  <si>
    <t>Telenești</t>
  </si>
  <si>
    <t>Bănești</t>
  </si>
  <si>
    <t>Bogzești</t>
  </si>
  <si>
    <t>Brînzenii Noi</t>
  </si>
  <si>
    <t>Căzănești</t>
  </si>
  <si>
    <t>Chițcanii Vechi</t>
  </si>
  <si>
    <t>Chiștelnița</t>
  </si>
  <si>
    <t>Ciulucani</t>
  </si>
  <si>
    <t>Codrul Nou</t>
  </si>
  <si>
    <t>Coropceni</t>
  </si>
  <si>
    <t>Crăsnășeni</t>
  </si>
  <si>
    <t>Ghiliceni</t>
  </si>
  <si>
    <t>Hirișeni</t>
  </si>
  <si>
    <t>Inești</t>
  </si>
  <si>
    <t>Mîndrești</t>
  </si>
  <si>
    <t>Negureni</t>
  </si>
  <si>
    <t>Nucăreni</t>
  </si>
  <si>
    <t>Ordășei</t>
  </si>
  <si>
    <t>Pistruieni</t>
  </si>
  <si>
    <t>Ratuş</t>
  </si>
  <si>
    <t>Sărătenii Vechi</t>
  </si>
  <si>
    <t>Scorțeni</t>
  </si>
  <si>
    <t>Suhuluceni</t>
  </si>
  <si>
    <t>Tîrșiței</t>
  </si>
  <si>
    <t>Țînțăreni</t>
  </si>
  <si>
    <t>Verejeni</t>
  </si>
  <si>
    <t>Zgărdești</t>
  </si>
  <si>
    <t>Ungheni</t>
  </si>
  <si>
    <t>Agronomovca</t>
  </si>
  <si>
    <t>Boghenii Noi</t>
  </si>
  <si>
    <t>Buciumeni</t>
  </si>
  <si>
    <t>Bumbăta</t>
  </si>
  <si>
    <t>Buşila</t>
  </si>
  <si>
    <t>Cetireni</t>
  </si>
  <si>
    <t>Chirileni</t>
  </si>
  <si>
    <t>Cioropcani</t>
  </si>
  <si>
    <t>Condrăteşti</t>
  </si>
  <si>
    <t>Cornești</t>
  </si>
  <si>
    <t>Cornova</t>
  </si>
  <si>
    <t>Costuleni</t>
  </si>
  <si>
    <t>Florițoaia Veche</t>
  </si>
  <si>
    <t>Hîrcești</t>
  </si>
  <si>
    <t>Mănoilești</t>
  </si>
  <si>
    <t>Măcărești</t>
  </si>
  <si>
    <t>Măgurele</t>
  </si>
  <si>
    <t>Morenii Noi</t>
  </si>
  <si>
    <t>Năpădeni</t>
  </si>
  <si>
    <t>Negurenii Vechi</t>
  </si>
  <si>
    <t>Orașul Cornești</t>
  </si>
  <si>
    <t>Petrești</t>
  </si>
  <si>
    <t>Rădenii Vechi</t>
  </si>
  <si>
    <t>Sculeni</t>
  </si>
  <si>
    <t>Sinești</t>
  </si>
  <si>
    <t>Teșcureni</t>
  </si>
  <si>
    <t>Todirești</t>
  </si>
  <si>
    <t>Unţeşti</t>
  </si>
  <si>
    <t>Valea Mare</t>
  </si>
  <si>
    <t>Zagarancea</t>
  </si>
  <si>
    <t>UTA Găgăuzia</t>
  </si>
  <si>
    <t>Ministrul Finanțelor</t>
  </si>
  <si>
    <t>Secretar general al ministerului</t>
  </si>
  <si>
    <t>Secretar de stat</t>
  </si>
  <si>
    <t>Șef Direcție generală politici și sinteză bugetară</t>
  </si>
  <si>
    <t>Șef Direcție generală Trezoreria de Stat</t>
  </si>
  <si>
    <t>Șef Direcție bugetele locale</t>
  </si>
  <si>
    <t>Ion Iaconi</t>
  </si>
  <si>
    <t>Șef Direcție raportare</t>
  </si>
  <si>
    <t>Formularul nr.7.1
aprobat prin Ordinul ministrului finantelor_x000D_
nr. 18  din  27 ianuarie  2020</t>
  </si>
  <si>
    <t>Raport
privind transferurile cu destinație specială de la bugetul de stat către bugetele locale pe anul 2024
(conform anexei nr.7 la Legea bugetului de stat pe anul 2024)</t>
  </si>
  <si>
    <t>Total</t>
  </si>
  <si>
    <t>pentru învățămîntul general</t>
  </si>
  <si>
    <t>pentru școli sportive</t>
  </si>
  <si>
    <t>pentru asistența socială</t>
  </si>
  <si>
    <t>pentru compensarea scutirilor de la plata impozitului funciar (venituri ratate) al deținăto-rilor de terenuri agricole situate după traseul Rîbnița-Tiraspol</t>
  </si>
  <si>
    <t>pentru infrastructura drumurilor publice de interes raional (municipal)</t>
  </si>
  <si>
    <t>pentru compen-sarea scutirilor de la plata impozi-tului funciar (venituri ratate) al deținăto-rilor de terenuri agricole situate după traseul Rîbnița-Tiraspol</t>
  </si>
  <si>
    <t>pentru cantine de ajutor social</t>
  </si>
  <si>
    <t>pentru consolidarea sistemului de protectie sociala a copilului, inclusiv serviciilor sociale (cod proiect 70378)</t>
  </si>
  <si>
    <t>pentru acoperirea cheltuielilor aferente utilitatilor Centrelor de plasament temporar pentru refugiati (cod proiect 70397)*</t>
  </si>
  <si>
    <t>pentru acoperirea cheltuielilor aferente utilitatilor Centrelor de plasament temporar pentru refugiati (cod proiect 70397)</t>
  </si>
  <si>
    <t>2 = 3+4+5+ 6+7</t>
  </si>
  <si>
    <t>8 = 9+10+11+ 12+13+14+ 15+16</t>
  </si>
  <si>
    <t>17 = 18+19+20+ 21+22+23+ 24+25</t>
  </si>
  <si>
    <t>26=17-8</t>
  </si>
  <si>
    <t>27=18-9</t>
  </si>
  <si>
    <t>28=19-10</t>
  </si>
  <si>
    <t>29=20-11</t>
  </si>
  <si>
    <t>30=21-12</t>
  </si>
  <si>
    <t>31=22-13</t>
  </si>
  <si>
    <t>32=23-14</t>
  </si>
  <si>
    <t>33=24-15</t>
  </si>
  <si>
    <t>34=25-16</t>
  </si>
  <si>
    <t>35= 17/8*100</t>
  </si>
  <si>
    <t>36= 18/9*100</t>
  </si>
  <si>
    <t>37= 19/10*100</t>
  </si>
  <si>
    <t>38= 20/11*100</t>
  </si>
  <si>
    <t>39= 21/12*100</t>
  </si>
  <si>
    <t>40= 22/13*100</t>
  </si>
  <si>
    <t>41= 23/14*100</t>
  </si>
  <si>
    <t>42= 24/15*100</t>
  </si>
  <si>
    <t>43= 25/16*100</t>
  </si>
  <si>
    <t>* include volumul de 207,3 mii lei pentru Primăria Copceac din UTA Găgăuzia pentru Centrul de plasament temporar pentru refugiați din localitate.</t>
  </si>
  <si>
    <t>Șef Directie generală politici și sinteză bugetară</t>
  </si>
  <si>
    <t>Șef Directie generală Trezoreria de Stat</t>
  </si>
  <si>
    <t>Șef Direcție generală politici bugetare sectoriale</t>
  </si>
  <si>
    <t>Formularul nr.7.1.1
aprobat prin Ordinul ministrului finantelor_x000D_
nr. 18  din  27 ianuarie  2020</t>
  </si>
  <si>
    <t>Raport 
privind transferurile cu destinație specială pentru asistența socială de la bugetul de stat către bugetele locale pe anul 2024
(conform anexei nr.7 la Legea bugetului de stat pe anul 2024)</t>
  </si>
  <si>
    <t>compensarea cheltuielilor pentru serviciile de  transport (pentru persoane cu dizabilitate severă și accentuată, copii cu dizabilități, persoane care însoțesc o persoană cu dizabilitate severă sau un copil cu dizabilitate, precum și pentru persoane cu dizabilități locomotorii)</t>
  </si>
  <si>
    <t>indemnizații pentru copiii adoptați și cei aflați sub tutelă (curatelă)</t>
  </si>
  <si>
    <t>compensarea diferenței de tarife la energia electrică și la gazele naturale</t>
  </si>
  <si>
    <t xml:space="preserve">indemnizații și compensații pentru absolvenții instituțiilor de învățămînt superior și postsecundar pedagogic </t>
  </si>
  <si>
    <t>servicii sociale</t>
  </si>
  <si>
    <t>prestații sociale pentru copiii plasați în serviciile sociale</t>
  </si>
  <si>
    <t>indemnizatii pentru sustinerea tinerilor specialisti din domeniul culturii</t>
  </si>
  <si>
    <t>2 = 3+4+5+6+7+8</t>
  </si>
  <si>
    <t>9 = 10+11+12+ 13+14+15+16</t>
  </si>
  <si>
    <t>17 = 18+19+20+ 21+22+23+24</t>
  </si>
  <si>
    <t>25=17-9</t>
  </si>
  <si>
    <t>26=18-10</t>
  </si>
  <si>
    <t>27=19-11</t>
  </si>
  <si>
    <t>28=20-12</t>
  </si>
  <si>
    <t>29=21-13</t>
  </si>
  <si>
    <t>30=22-14</t>
  </si>
  <si>
    <t>31=23-15</t>
  </si>
  <si>
    <t>32=24-16</t>
  </si>
  <si>
    <t>33= 17/9*100</t>
  </si>
  <si>
    <t>34= 18/10*100</t>
  </si>
  <si>
    <t>35= 19/11*100</t>
  </si>
  <si>
    <t>36= 20/12*100</t>
  </si>
  <si>
    <t>37= 21/13*100</t>
  </si>
  <si>
    <t>38= 22/14*100</t>
  </si>
  <si>
    <t>39= 23/15*100</t>
  </si>
  <si>
    <t>40= 24/16*100</t>
  </si>
  <si>
    <t xml:space="preserve">Formularul nr.8_x000D_
</t>
  </si>
  <si>
    <t>Raport _x000D_
privind executarea cheltuielilor si activelor nefinanciare ale bugetului de stat _x000D_
sub aspectul clasificației economice pe anul 2024</t>
  </si>
  <si>
    <t>Cod ECO K1-K6</t>
  </si>
  <si>
    <t>CHELTUIELI SI ACTIVE NEFINANCIARE, total</t>
  </si>
  <si>
    <t>CHELTUIELI</t>
  </si>
  <si>
    <t>Remunerarea muncii</t>
  </si>
  <si>
    <t>211</t>
  </si>
  <si>
    <t>Remunerarea muncii angajatilor conform statelor</t>
  </si>
  <si>
    <t>2111</t>
  </si>
  <si>
    <t>Salariul de baza</t>
  </si>
  <si>
    <t>21111</t>
  </si>
  <si>
    <t>211110</t>
  </si>
  <si>
    <t>Sporuri si suplimente la salariul de baza</t>
  </si>
  <si>
    <t>21112</t>
  </si>
  <si>
    <t>211120</t>
  </si>
  <si>
    <t>Majorari conform deciziilor autoritatilor locale abilitate</t>
  </si>
  <si>
    <t>21115</t>
  </si>
  <si>
    <t>211150</t>
  </si>
  <si>
    <t>21118</t>
  </si>
  <si>
    <t>211180</t>
  </si>
  <si>
    <t>Alte plati salariale</t>
  </si>
  <si>
    <t>21119</t>
  </si>
  <si>
    <t>211190</t>
  </si>
  <si>
    <t>Remunerarea muncii temporare</t>
  </si>
  <si>
    <t>2112</t>
  </si>
  <si>
    <t xml:space="preserve">  82.9</t>
  </si>
  <si>
    <t>21120</t>
  </si>
  <si>
    <t>211200</t>
  </si>
  <si>
    <t>Alte plati banesti ale angajatilor</t>
  </si>
  <si>
    <t>2113</t>
  </si>
  <si>
    <t>Compensatie pentru alimentatie</t>
  </si>
  <si>
    <t>21131</t>
  </si>
  <si>
    <t>211310</t>
  </si>
  <si>
    <t>Compensatie pentru transport</t>
  </si>
  <si>
    <t>21132</t>
  </si>
  <si>
    <t>211320</t>
  </si>
  <si>
    <t>Compensatie pentru chiria spatiului locativ si pentru serviciile comunale</t>
  </si>
  <si>
    <t>21133</t>
  </si>
  <si>
    <t>211330</t>
  </si>
  <si>
    <t>Compensatie pentru echipament</t>
  </si>
  <si>
    <t>21135</t>
  </si>
  <si>
    <t>211350</t>
  </si>
  <si>
    <t>Alte plati</t>
  </si>
  <si>
    <t>21139</t>
  </si>
  <si>
    <t>211390</t>
  </si>
  <si>
    <t>Contributii si prime de asigurari obligatorii</t>
  </si>
  <si>
    <t>212</t>
  </si>
  <si>
    <t>Contributii de asigurari sociale de stat obligatorii</t>
  </si>
  <si>
    <t>2121</t>
  </si>
  <si>
    <t>21210</t>
  </si>
  <si>
    <t>212100</t>
  </si>
  <si>
    <t>Bunuri si servicii</t>
  </si>
  <si>
    <t>22</t>
  </si>
  <si>
    <t>Servicii</t>
  </si>
  <si>
    <t>222</t>
  </si>
  <si>
    <t>Servicii energetice si comunale</t>
  </si>
  <si>
    <t>2221</t>
  </si>
  <si>
    <t>Energie electrica</t>
  </si>
  <si>
    <t>22211</t>
  </si>
  <si>
    <t xml:space="preserve">  91.6</t>
  </si>
  <si>
    <t>222110</t>
  </si>
  <si>
    <t>Gaze</t>
  </si>
  <si>
    <t>22212</t>
  </si>
  <si>
    <t>222120</t>
  </si>
  <si>
    <t>Energie termica</t>
  </si>
  <si>
    <t>22213</t>
  </si>
  <si>
    <t xml:space="preserve">  91.7</t>
  </si>
  <si>
    <t>222130</t>
  </si>
  <si>
    <t>Apa si canalizare</t>
  </si>
  <si>
    <t>22214</t>
  </si>
  <si>
    <t>222140</t>
  </si>
  <si>
    <t>Alte servicii comunale</t>
  </si>
  <si>
    <t>22219</t>
  </si>
  <si>
    <t>222190</t>
  </si>
  <si>
    <t>Servicii informationale si de telecomunicatii</t>
  </si>
  <si>
    <t>2222</t>
  </si>
  <si>
    <t>Servicii informationale</t>
  </si>
  <si>
    <t>22221</t>
  </si>
  <si>
    <t>222210</t>
  </si>
  <si>
    <t>Servicii de telecomunicatii</t>
  </si>
  <si>
    <t>22222</t>
  </si>
  <si>
    <t>222220</t>
  </si>
  <si>
    <t>Servicii de locatiune</t>
  </si>
  <si>
    <t>2223</t>
  </si>
  <si>
    <t>22230</t>
  </si>
  <si>
    <t>222300</t>
  </si>
  <si>
    <t>Servicii de transport</t>
  </si>
  <si>
    <t>2224</t>
  </si>
  <si>
    <t>22240</t>
  </si>
  <si>
    <t>222400</t>
  </si>
  <si>
    <t>Servicii de reparatii curente</t>
  </si>
  <si>
    <t>2225</t>
  </si>
  <si>
    <t>22250</t>
  </si>
  <si>
    <t>222500</t>
  </si>
  <si>
    <t>Formare profesionala</t>
  </si>
  <si>
    <t>2226</t>
  </si>
  <si>
    <t>22260</t>
  </si>
  <si>
    <t>222600</t>
  </si>
  <si>
    <t>Deplasari de serviciu</t>
  </si>
  <si>
    <t>2227</t>
  </si>
  <si>
    <t>Deplasari de serviciu in interiorul tarii</t>
  </si>
  <si>
    <t>22271</t>
  </si>
  <si>
    <t>222710</t>
  </si>
  <si>
    <t>Deplasari de serviciu peste hotare</t>
  </si>
  <si>
    <t>22272</t>
  </si>
  <si>
    <t>222720</t>
  </si>
  <si>
    <t>Delegari ale angajatilor la misiunile diplomatice si oficiile consulare</t>
  </si>
  <si>
    <t>22273</t>
  </si>
  <si>
    <t>222730</t>
  </si>
  <si>
    <t>Servicii medicale</t>
  </si>
  <si>
    <t>2228</t>
  </si>
  <si>
    <t>22281</t>
  </si>
  <si>
    <t>222810</t>
  </si>
  <si>
    <t>Servicii de asigurare medicala achitate peste hotare</t>
  </si>
  <si>
    <t>22282</t>
  </si>
  <si>
    <t>222820</t>
  </si>
  <si>
    <t>Alte servicii</t>
  </si>
  <si>
    <t>2229</t>
  </si>
  <si>
    <t>Servicii editoriale</t>
  </si>
  <si>
    <t>22291</t>
  </si>
  <si>
    <t>222910</t>
  </si>
  <si>
    <t>Servicii de protocol</t>
  </si>
  <si>
    <t>22292</t>
  </si>
  <si>
    <t>222920</t>
  </si>
  <si>
    <t>Servicii de cercetari stiintifice contractate</t>
  </si>
  <si>
    <t>22293</t>
  </si>
  <si>
    <t>222930</t>
  </si>
  <si>
    <t>Servicii de paza</t>
  </si>
  <si>
    <t>22294</t>
  </si>
  <si>
    <t>222940</t>
  </si>
  <si>
    <t>Servicii judiciare</t>
  </si>
  <si>
    <t>22295</t>
  </si>
  <si>
    <t>Servicii judiciare si servicii de asistenta juridica garantata de stat</t>
  </si>
  <si>
    <t>222950</t>
  </si>
  <si>
    <t>Servicii de evaluare a activelor</t>
  </si>
  <si>
    <t>22296</t>
  </si>
  <si>
    <t>222960</t>
  </si>
  <si>
    <t>Servicii financiare</t>
  </si>
  <si>
    <t>22297</t>
  </si>
  <si>
    <t xml:space="preserve">  90.1</t>
  </si>
  <si>
    <t>222970</t>
  </si>
  <si>
    <t>Servicii postale si curierat</t>
  </si>
  <si>
    <t>22298</t>
  </si>
  <si>
    <t>222980</t>
  </si>
  <si>
    <t>Servicii neatribuite altor aliniate</t>
  </si>
  <si>
    <t>22299</t>
  </si>
  <si>
    <t>222990</t>
  </si>
  <si>
    <t>Servicii pentru elaborarea studiilor de prefezabilitate/fezabilitate</t>
  </si>
  <si>
    <t>222991</t>
  </si>
  <si>
    <t>222999</t>
  </si>
  <si>
    <t>Dobinzi</t>
  </si>
  <si>
    <t>24</t>
  </si>
  <si>
    <t>Dobinzi achitate la datoria externa</t>
  </si>
  <si>
    <t>241</t>
  </si>
  <si>
    <t>Dobinzi pe imprumuturi externe</t>
  </si>
  <si>
    <t>2411</t>
  </si>
  <si>
    <t>24110</t>
  </si>
  <si>
    <t>241100</t>
  </si>
  <si>
    <t>Dobinzi achitate la datoria interna</t>
  </si>
  <si>
    <t>242</t>
  </si>
  <si>
    <t>Dobinzi pe  valori mobiliare de stat emise pe piata primara</t>
  </si>
  <si>
    <t>2422</t>
  </si>
  <si>
    <t>24220</t>
  </si>
  <si>
    <t>242200</t>
  </si>
  <si>
    <t>Dobinzi pe  valori mobiliare de stat convertite</t>
  </si>
  <si>
    <t>2423</t>
  </si>
  <si>
    <t>24230</t>
  </si>
  <si>
    <t>242300</t>
  </si>
  <si>
    <t>Dobinzi pe valori mobiliare de stat emise pentru alte scopuri</t>
  </si>
  <si>
    <t>2425</t>
  </si>
  <si>
    <t>Dobinzi la valori mobiliare de stat emise pentru asigurarea stabilitatii financiare</t>
  </si>
  <si>
    <t>24251</t>
  </si>
  <si>
    <t>242510</t>
  </si>
  <si>
    <t>Subventii</t>
  </si>
  <si>
    <t>25</t>
  </si>
  <si>
    <t>Subventii acordate intreprinderilor de stat si municipale</t>
  </si>
  <si>
    <t>251</t>
  </si>
  <si>
    <t>Subventii acordate intreprinderilor de stat si municipale nefinanciare</t>
  </si>
  <si>
    <t>2511</t>
  </si>
  <si>
    <t>25110</t>
  </si>
  <si>
    <t>251100</t>
  </si>
  <si>
    <t>Subventii acordate intreprinderilor private</t>
  </si>
  <si>
    <t>252</t>
  </si>
  <si>
    <t>Subventii acordate intreprinderilor private nefinanciare</t>
  </si>
  <si>
    <t>2521</t>
  </si>
  <si>
    <t>25210</t>
  </si>
  <si>
    <t>252100</t>
  </si>
  <si>
    <t>Subventii acordate institutiilor private financiare</t>
  </si>
  <si>
    <t>2522</t>
  </si>
  <si>
    <t>25220</t>
  </si>
  <si>
    <t>252200</t>
  </si>
  <si>
    <t>Subventii acordate organizatiilor necomerciale</t>
  </si>
  <si>
    <t>253</t>
  </si>
  <si>
    <t>2530</t>
  </si>
  <si>
    <t>25300</t>
  </si>
  <si>
    <t>Subsidii acordate organizatiilor obstesti</t>
  </si>
  <si>
    <t>253000</t>
  </si>
  <si>
    <t>Subventii acordate autoritatilor/institutiilor publice la autogestiune</t>
  </si>
  <si>
    <t>254</t>
  </si>
  <si>
    <t>2540</t>
  </si>
  <si>
    <t>25400</t>
  </si>
  <si>
    <t>Subsidii acordate autoritatilor/institutiilor publice la autogestiune</t>
  </si>
  <si>
    <t>254000</t>
  </si>
  <si>
    <t>Granturi acordate</t>
  </si>
  <si>
    <t>26</t>
  </si>
  <si>
    <t xml:space="preserve">  89.3</t>
  </si>
  <si>
    <t>Granturi acordate beneficiarilor in interiorul tarii</t>
  </si>
  <si>
    <t>263</t>
  </si>
  <si>
    <t>Granturi curente acordate beneficiarilor in interiorul tarii</t>
  </si>
  <si>
    <t>2631</t>
  </si>
  <si>
    <t>Granturi curente acordate institutiilor publice la autogestiune</t>
  </si>
  <si>
    <t>26311</t>
  </si>
  <si>
    <t>263110</t>
  </si>
  <si>
    <t>Granturi curente acordate altor beneficiari in interiorul tarii</t>
  </si>
  <si>
    <t>26319</t>
  </si>
  <si>
    <t>263190</t>
  </si>
  <si>
    <t>Granturi capitale acordate beneficiarilor in interiorul tarii</t>
  </si>
  <si>
    <t>2632</t>
  </si>
  <si>
    <t>Granturi capitale acordate institutiilor publice la autogestiune</t>
  </si>
  <si>
    <t>26321</t>
  </si>
  <si>
    <t xml:space="preserve">  81.2</t>
  </si>
  <si>
    <t>263210</t>
  </si>
  <si>
    <t>Granturi capitale acordate altor beneficiari in interiorul tarii</t>
  </si>
  <si>
    <t>26329</t>
  </si>
  <si>
    <t>263290</t>
  </si>
  <si>
    <t>Prestatii sociale</t>
  </si>
  <si>
    <t>27</t>
  </si>
  <si>
    <t>Prestatii de asistenta sociala</t>
  </si>
  <si>
    <t>272</t>
  </si>
  <si>
    <t>Pensii de asistenta sociala</t>
  </si>
  <si>
    <t>2721</t>
  </si>
  <si>
    <t>27210</t>
  </si>
  <si>
    <t>272100</t>
  </si>
  <si>
    <t>Indemnizatii de asistenta sociala</t>
  </si>
  <si>
    <t>2723</t>
  </si>
  <si>
    <t>27230</t>
  </si>
  <si>
    <t>272300</t>
  </si>
  <si>
    <t>Alocatii</t>
  </si>
  <si>
    <t>2724</t>
  </si>
  <si>
    <t xml:space="preserve">  84.6</t>
  </si>
  <si>
    <t>27240</t>
  </si>
  <si>
    <t>272400</t>
  </si>
  <si>
    <t>Compensatii</t>
  </si>
  <si>
    <t>2725</t>
  </si>
  <si>
    <t>27250</t>
  </si>
  <si>
    <t>272500</t>
  </si>
  <si>
    <t>Ajutoare banesti</t>
  </si>
  <si>
    <t>2726</t>
  </si>
  <si>
    <t>27260</t>
  </si>
  <si>
    <t>272600</t>
  </si>
  <si>
    <t>Alte prestatii de asistenta sociala</t>
  </si>
  <si>
    <t>2729</t>
  </si>
  <si>
    <t>27290</t>
  </si>
  <si>
    <t>272900</t>
  </si>
  <si>
    <t>Prestatii sociale ale angajatorilor</t>
  </si>
  <si>
    <t>273</t>
  </si>
  <si>
    <t>Indemnizatii membrilor familiilor personalului misiunilor diplomatice si al oficiilor consulare</t>
  </si>
  <si>
    <t>2731</t>
  </si>
  <si>
    <t>27310</t>
  </si>
  <si>
    <t>273100</t>
  </si>
  <si>
    <t>Indemnizatii la incetarea actiunii contractului de munca</t>
  </si>
  <si>
    <t>2732</t>
  </si>
  <si>
    <t>27320</t>
  </si>
  <si>
    <t>273200</t>
  </si>
  <si>
    <t>Indemnizatii viagere</t>
  </si>
  <si>
    <t>2733</t>
  </si>
  <si>
    <t>27330</t>
  </si>
  <si>
    <t>273300</t>
  </si>
  <si>
    <t>Indemnizatii pentru incapacitatea temporara de munca achitate din mijloacele financiare ale angajatorului</t>
  </si>
  <si>
    <t>2735</t>
  </si>
  <si>
    <t>27350</t>
  </si>
  <si>
    <t>273500</t>
  </si>
  <si>
    <t>Alte prestatii sociale ale angajatorilor</t>
  </si>
  <si>
    <t>2739</t>
  </si>
  <si>
    <t>27390</t>
  </si>
  <si>
    <t>273900</t>
  </si>
  <si>
    <t>Alte cheltuieli</t>
  </si>
  <si>
    <t>28</t>
  </si>
  <si>
    <t xml:space="preserve">  92.6</t>
  </si>
  <si>
    <t>Alte cheltuieli curente</t>
  </si>
  <si>
    <t>281</t>
  </si>
  <si>
    <t>Cotizatii</t>
  </si>
  <si>
    <t>2811</t>
  </si>
  <si>
    <t>Cotizatii in organizatiile internationale</t>
  </si>
  <si>
    <t>28111</t>
  </si>
  <si>
    <t>281110</t>
  </si>
  <si>
    <t>Cotizatii in organizatiile din tara</t>
  </si>
  <si>
    <t>28112</t>
  </si>
  <si>
    <t xml:space="preserve">  89.2</t>
  </si>
  <si>
    <t>281120</t>
  </si>
  <si>
    <t>Burse</t>
  </si>
  <si>
    <t>2812</t>
  </si>
  <si>
    <t>Burse de studii</t>
  </si>
  <si>
    <t>28121</t>
  </si>
  <si>
    <t>Burse de studii studentilor autohtoni</t>
  </si>
  <si>
    <t>281211</t>
  </si>
  <si>
    <t>Burse de studii studentilor de peste hotarele republicii</t>
  </si>
  <si>
    <t>281212</t>
  </si>
  <si>
    <t>Burse sociale</t>
  </si>
  <si>
    <t>28122</t>
  </si>
  <si>
    <t>Burse sociale studentilor autohtoni</t>
  </si>
  <si>
    <t>281221</t>
  </si>
  <si>
    <t>Burse sociale studentilor de peste hotarele republicii</t>
  </si>
  <si>
    <t>281222</t>
  </si>
  <si>
    <t>Alte plati asociate cu bursa</t>
  </si>
  <si>
    <t>28123</t>
  </si>
  <si>
    <t>281230</t>
  </si>
  <si>
    <t>Despagubiri civile</t>
  </si>
  <si>
    <t>2813</t>
  </si>
  <si>
    <t xml:space="preserve">  50.3</t>
  </si>
  <si>
    <t>Compensatii pentru averea persoanelor represate si ulterior reabilitate</t>
  </si>
  <si>
    <t>28132</t>
  </si>
  <si>
    <t>281320</t>
  </si>
  <si>
    <t>Plati aferente indexarii esalonate a depunerilor cetatenilor la Banca de Economii</t>
  </si>
  <si>
    <t>28135</t>
  </si>
  <si>
    <t>281350</t>
  </si>
  <si>
    <t>Plati aferente documentelor executorii</t>
  </si>
  <si>
    <t>28136</t>
  </si>
  <si>
    <t xml:space="preserve">  61.7</t>
  </si>
  <si>
    <t>Plati aferente documentelor executorii cu executare benevola</t>
  </si>
  <si>
    <t>281361</t>
  </si>
  <si>
    <t>Plati aferente documentelor executorii cu executare silita</t>
  </si>
  <si>
    <t>281362</t>
  </si>
  <si>
    <t>Plati aferente documentelor executorii in baza hotararilor si deciziilor Curtii Europene a Drepturilor Omului</t>
  </si>
  <si>
    <t>281363</t>
  </si>
  <si>
    <t>Alte despagubiri</t>
  </si>
  <si>
    <t>28139</t>
  </si>
  <si>
    <t xml:space="preserve">   6.7</t>
  </si>
  <si>
    <t>281390</t>
  </si>
  <si>
    <t>Taxe, amenzi, penalitati si alte plati obligatorii</t>
  </si>
  <si>
    <t>2814</t>
  </si>
  <si>
    <t>28140</t>
  </si>
  <si>
    <t>281400</t>
  </si>
  <si>
    <t>Rambursarea  mijloacelor bugetare  din  anii  precedenti  la  autoritatea/institutia bugetara</t>
  </si>
  <si>
    <t>2815</t>
  </si>
  <si>
    <t>28150</t>
  </si>
  <si>
    <t>281500</t>
  </si>
  <si>
    <t>Alte cheltuieli in baza de contracte cu persoane fizice</t>
  </si>
  <si>
    <t>2816</t>
  </si>
  <si>
    <t>28160</t>
  </si>
  <si>
    <t>281600</t>
  </si>
  <si>
    <t>Solda militarilor, sporurile si suplimentele la ea</t>
  </si>
  <si>
    <t>2817</t>
  </si>
  <si>
    <t>28170</t>
  </si>
  <si>
    <t>281700</t>
  </si>
  <si>
    <t>Finantarea institutiilor de invatamant la autogestiune</t>
  </si>
  <si>
    <t>2818</t>
  </si>
  <si>
    <t>28181</t>
  </si>
  <si>
    <t>Comanda de stat pentru pregatirea cadrelor</t>
  </si>
  <si>
    <t>281811</t>
  </si>
  <si>
    <t>Indemnizatii membrilor Consiliului pentru dezvoltarea strategica institutionala</t>
  </si>
  <si>
    <t>281812</t>
  </si>
  <si>
    <t>Cheltuieli curente neatribuite la alte categorii</t>
  </si>
  <si>
    <t>2819</t>
  </si>
  <si>
    <t xml:space="preserve">  72.9</t>
  </si>
  <si>
    <t>28190</t>
  </si>
  <si>
    <t>281900</t>
  </si>
  <si>
    <t>Alte cheltuieli capitale</t>
  </si>
  <si>
    <t>282</t>
  </si>
  <si>
    <t xml:space="preserve">  79.2</t>
  </si>
  <si>
    <t>Cheltuieli capitale pentru lucrari topografogeodezice, de cartografie si cadastru</t>
  </si>
  <si>
    <t>2821</t>
  </si>
  <si>
    <t>28210</t>
  </si>
  <si>
    <t>282100</t>
  </si>
  <si>
    <t>Cheltuieli capitale neatribuite la alte categorii</t>
  </si>
  <si>
    <t>2829</t>
  </si>
  <si>
    <t xml:space="preserve">  76.6</t>
  </si>
  <si>
    <t>28290</t>
  </si>
  <si>
    <t>282900</t>
  </si>
  <si>
    <t>Transferuri acordate intre bugetul de stat si bugetele locale</t>
  </si>
  <si>
    <t>291</t>
  </si>
  <si>
    <t>Transferuri acordate intre bugetul de stat si bugetele locale de nivelul 2</t>
  </si>
  <si>
    <t>2911</t>
  </si>
  <si>
    <t>Transferuri curente acordate cu destinatie speciala intre bugetul de stat si bugetele locale de nivelul 2</t>
  </si>
  <si>
    <t>29111</t>
  </si>
  <si>
    <t>Transferuri curente acordate cu destinatie speciala  intre bugetul de stat si bugetele locale de nivelul II pentru invatamantul prescolar, primar, secundar general, special si complementar (extrascolar)</t>
  </si>
  <si>
    <t>291111</t>
  </si>
  <si>
    <t>Transferuri curente acordate cu destinatie speciala  intre bugetul de stat si bugetele locale de nivelul II pentru asigurarea si asistenta sociala</t>
  </si>
  <si>
    <t>291112</t>
  </si>
  <si>
    <t>Transferuri curente acordate cu destinatie speciala intre bugetul de stat si bugetele locale de nivelul 2 pentru scolile sportive</t>
  </si>
  <si>
    <t>291113</t>
  </si>
  <si>
    <t>Alte transferuri curente acordate cu destinatie speciala intre bugetul de stat si bugetele locale de nivelul II</t>
  </si>
  <si>
    <t>291115</t>
  </si>
  <si>
    <t xml:space="preserve">  74.7</t>
  </si>
  <si>
    <t>Transferuri curente acordate cu destinatie speciala intre bugetul de stat si bugetele locale de nivelul 2  pentru infrastructura drumurilor</t>
  </si>
  <si>
    <t>291116</t>
  </si>
  <si>
    <t>Transferuri capitale acordate cu destinatie speciala intre  bugetul de stat si bugetele locale de nivelul 2</t>
  </si>
  <si>
    <t>29112</t>
  </si>
  <si>
    <t>Transferuri capitale acordate cu destinatie speciala intre bugetul de stat si bugetele locale de nivelul 2</t>
  </si>
  <si>
    <t>291120</t>
  </si>
  <si>
    <t>Transferuri curente acordate cu destinatie generala intre bugetul de stat si bugetele locale de nivelul 2</t>
  </si>
  <si>
    <t>29113</t>
  </si>
  <si>
    <t>Transferuri curente acordate cu destinatie generala  intre bugetul de stat si bugetele locale de nivelul II</t>
  </si>
  <si>
    <t>291131</t>
  </si>
  <si>
    <t>Alte transferuri curente acordate cu destinatie generala intre bugetul de stat si bugetele locale de nivelul II</t>
  </si>
  <si>
    <t>291139</t>
  </si>
  <si>
    <t>Transferuri acordate intre bugetul de stat si bugetele locale de nivelul 1</t>
  </si>
  <si>
    <t>2912</t>
  </si>
  <si>
    <t>Transferuri curente acordate cu destinatie speciala intre bugetul de stat si bugetele locale de nivelul 1</t>
  </si>
  <si>
    <t>29121</t>
  </si>
  <si>
    <t>Transferuri curente acordate cu destinatie speciala  intre bugetul de stat si bugetele locale de nivelul I pentru invatamantul prescolar, primar, secundar general, special si complementar (extrascolar)</t>
  </si>
  <si>
    <t>291211</t>
  </si>
  <si>
    <t>Transferuri curente acordate cu destinatie speciala intre bugetul de stat si bugetele locale de nivelul I pentru asigurarea si asistenta sociala</t>
  </si>
  <si>
    <t>291212</t>
  </si>
  <si>
    <t>Transferuri curente acordate cu destinatie speciala intre bugetul de stat si bugetele locale de nivelul I pentru scolile sportive</t>
  </si>
  <si>
    <t>291213</t>
  </si>
  <si>
    <t>Transferuri curente acordate cu destinatie speciala intre bugetul de stat si bugetele locale de nivelul I pentru alte competente delegate</t>
  </si>
  <si>
    <t>291214</t>
  </si>
  <si>
    <t>Transferuri capitale acordate cu destinatie speciala intre bugetul de stat si bugetele locale de nivelul 1</t>
  </si>
  <si>
    <t>29122</t>
  </si>
  <si>
    <t>Transferuri capitale acordate cu destinatie speciala intre  bugetul de stat si bugetele locale de nivelul 1</t>
  </si>
  <si>
    <t>291220</t>
  </si>
  <si>
    <t>Transferuri curente acordate cu destinatie generala intre bugetul de stat si bugetele locale de nivelul 1</t>
  </si>
  <si>
    <t>29123</t>
  </si>
  <si>
    <t>Transferuri curente acordate cu destinatie generala intre bugetul de stat si bugetele locale de nivelul I</t>
  </si>
  <si>
    <t>291231</t>
  </si>
  <si>
    <t>Alte transferuri curente acordate cu destinatie generala intre bugetul de stat si bugetele locale de nivelul 1</t>
  </si>
  <si>
    <t>291239</t>
  </si>
  <si>
    <t>Transferuri acordate intre institutiile bugetului de stat si institutiile bugetelor locale de nivelul 2</t>
  </si>
  <si>
    <t>2913</t>
  </si>
  <si>
    <t xml:space="preserve">  82.2</t>
  </si>
  <si>
    <t>Transferuri curente acordate cu destinatie speciala intre institutiile bugetului de stat si institutiile bugetelor locale de nivelul 2</t>
  </si>
  <si>
    <t>29131</t>
  </si>
  <si>
    <t xml:space="preserve">  87.2</t>
  </si>
  <si>
    <t>291310</t>
  </si>
  <si>
    <t>Transferuri capitale acordate cu destinatie speciala intre institutiile bugetului de stat si institutiile bugetelor locale de nivelul 2</t>
  </si>
  <si>
    <t>29132</t>
  </si>
  <si>
    <t xml:space="preserve">  81.8</t>
  </si>
  <si>
    <t>291320</t>
  </si>
  <si>
    <t>Transferuri acordate intre institutiile bugetului de stat si institutiile bugetelor locale de nivelul 1</t>
  </si>
  <si>
    <t>2914</t>
  </si>
  <si>
    <t>Transferuri curente acordate cu destinatie speciala intre institutiile bugetului de stat si institutiile bugetelor locale de nivelul 1</t>
  </si>
  <si>
    <t>29141</t>
  </si>
  <si>
    <t>291410</t>
  </si>
  <si>
    <t>Transferuri capitale acordate cu destinatie speciala intre institutiile bugetului de stat si institutiile bugetelor locale de nivelul 1</t>
  </si>
  <si>
    <t>29142</t>
  </si>
  <si>
    <t>291420</t>
  </si>
  <si>
    <t>Transferuri acordate in cadrul Bugetului Consolidat Central</t>
  </si>
  <si>
    <t>292</t>
  </si>
  <si>
    <t>Transferuri acordate intre bugetul de stat si bugetul asigurarilor sociale de stat</t>
  </si>
  <si>
    <t>2921</t>
  </si>
  <si>
    <t>Transferuri curente acordate cu destinatie speciala intre bugetul de stat si bugetul asigurarilor sociale de stat</t>
  </si>
  <si>
    <t>29211</t>
  </si>
  <si>
    <t>292110</t>
  </si>
  <si>
    <t>Transferuri curente acordate cu destinatie generala intre bugetul de stat si bugetul asigurarilor sociale de stat</t>
  </si>
  <si>
    <t>29213</t>
  </si>
  <si>
    <t>292130</t>
  </si>
  <si>
    <t>Transferuri acordate intre bugetul de stat si fondurile asigurarii obligatorii de asistenta medicala</t>
  </si>
  <si>
    <t>2922</t>
  </si>
  <si>
    <t>Transferuri curente acordate cu destinatie speciala intre bugetul de stat si fondurile asigurarii obligatorii de asistenta medicala</t>
  </si>
  <si>
    <t>29221</t>
  </si>
  <si>
    <t>292210</t>
  </si>
  <si>
    <t>Transferuri curente acordate cu destinatie generala intre bugetul de stat si fondurile asigurarii obligatorii de asistenta medicala</t>
  </si>
  <si>
    <t>29223</t>
  </si>
  <si>
    <t>292230</t>
  </si>
  <si>
    <t>ACTIVE NEFINANCIARE</t>
  </si>
  <si>
    <t>3</t>
  </si>
  <si>
    <t>Mijloace fixe</t>
  </si>
  <si>
    <t>31</t>
  </si>
  <si>
    <t>Cladiri</t>
  </si>
  <si>
    <t>311</t>
  </si>
  <si>
    <t>Majorarea valorii cladirilor</t>
  </si>
  <si>
    <t>3111</t>
  </si>
  <si>
    <t>Procurarea cladirilor</t>
  </si>
  <si>
    <t>31111</t>
  </si>
  <si>
    <t>311110</t>
  </si>
  <si>
    <t>Reparatii capitale ale cladirilor</t>
  </si>
  <si>
    <t>31112</t>
  </si>
  <si>
    <t>311120</t>
  </si>
  <si>
    <t>Constructii speciale</t>
  </si>
  <si>
    <t>312</t>
  </si>
  <si>
    <t xml:space="preserve">  75.1</t>
  </si>
  <si>
    <t>Majorarea valorii constructiilor speciale</t>
  </si>
  <si>
    <t>3121</t>
  </si>
  <si>
    <t>Procurarea constructiilor speciale</t>
  </si>
  <si>
    <t>31211</t>
  </si>
  <si>
    <t>312110</t>
  </si>
  <si>
    <t>Reparatii capitale ale constructiilor speciale</t>
  </si>
  <si>
    <t>31212</t>
  </si>
  <si>
    <t xml:space="preserve">  74.8</t>
  </si>
  <si>
    <t>312120</t>
  </si>
  <si>
    <t>Instalatii de transmisie</t>
  </si>
  <si>
    <t>313</t>
  </si>
  <si>
    <t>Majorarea valorii instalatiilor de transmisie</t>
  </si>
  <si>
    <t>3131</t>
  </si>
  <si>
    <t>Procurarea instalatiilor de transmisie</t>
  </si>
  <si>
    <t>31311</t>
  </si>
  <si>
    <t xml:space="preserve">  75.9</t>
  </si>
  <si>
    <t>313110</t>
  </si>
  <si>
    <t>Reparatii capitale ale instalatiilor de transmisie</t>
  </si>
  <si>
    <t>31312</t>
  </si>
  <si>
    <t>313120</t>
  </si>
  <si>
    <t>Masini si utilaje</t>
  </si>
  <si>
    <t>314</t>
  </si>
  <si>
    <t xml:space="preserve">  93.4</t>
  </si>
  <si>
    <t>Majorarea valorii masinilor si utilajelor</t>
  </si>
  <si>
    <t>3141</t>
  </si>
  <si>
    <t>Procurarea masinilor si utilajelor</t>
  </si>
  <si>
    <t>31411</t>
  </si>
  <si>
    <t>314110</t>
  </si>
  <si>
    <t>Reparatii capitale ale masinilor si utilajelor</t>
  </si>
  <si>
    <t>31412</t>
  </si>
  <si>
    <t>314120</t>
  </si>
  <si>
    <t>Micsorarea valorii masinilor si utilajelor</t>
  </si>
  <si>
    <t>3142</t>
  </si>
  <si>
    <t>Realizarea masinilor si utilajelor</t>
  </si>
  <si>
    <t>31421</t>
  </si>
  <si>
    <t>314210</t>
  </si>
  <si>
    <t>Mijloace de transport</t>
  </si>
  <si>
    <t>315</t>
  </si>
  <si>
    <t>Majorarea valorii mijloacelor de transport</t>
  </si>
  <si>
    <t>3151</t>
  </si>
  <si>
    <t>Procurarea mijloacelor de transport</t>
  </si>
  <si>
    <t>31511</t>
  </si>
  <si>
    <t>315110</t>
  </si>
  <si>
    <t>Reparatii capitale ale mijloacelor de transport</t>
  </si>
  <si>
    <t>31512</t>
  </si>
  <si>
    <t>315120</t>
  </si>
  <si>
    <t>Micsorarea valorii mijloacelor de transport</t>
  </si>
  <si>
    <t>3152</t>
  </si>
  <si>
    <t>Realizarea mijloacelor de transport</t>
  </si>
  <si>
    <t>31521</t>
  </si>
  <si>
    <t>315210</t>
  </si>
  <si>
    <t>Unelte si scule, inventar de producere si gospodaresc</t>
  </si>
  <si>
    <t>316</t>
  </si>
  <si>
    <t>Majorarea valorii uneltelor si sculelor, inventarului de producere si gospodaresc</t>
  </si>
  <si>
    <t>3161</t>
  </si>
  <si>
    <t>Procurarea uneltelor si sculelor, inventarului de producere si gospodaresc</t>
  </si>
  <si>
    <t>31611</t>
  </si>
  <si>
    <t>316110</t>
  </si>
  <si>
    <t>Reparatii capitale ale uneltelor si sculelor, inventarului de producere si gospodaresc</t>
  </si>
  <si>
    <t>31612</t>
  </si>
  <si>
    <t>316120</t>
  </si>
  <si>
    <t>Active nemateriale</t>
  </si>
  <si>
    <t>317</t>
  </si>
  <si>
    <t xml:space="preserve">  80.3</t>
  </si>
  <si>
    <t>Majorarea valorii activelor nemateriale</t>
  </si>
  <si>
    <t>3171</t>
  </si>
  <si>
    <t>Procurarea activelor nemateriale</t>
  </si>
  <si>
    <t>31711</t>
  </si>
  <si>
    <t xml:space="preserve">  74.4</t>
  </si>
  <si>
    <t>317110</t>
  </si>
  <si>
    <t>Dezvoltarea activelor nemateriale</t>
  </si>
  <si>
    <t>31712</t>
  </si>
  <si>
    <t>317120</t>
  </si>
  <si>
    <t>Alte mijloace fixe</t>
  </si>
  <si>
    <t>318</t>
  </si>
  <si>
    <t>Majorarea valorii altor mijloace fixe</t>
  </si>
  <si>
    <t>3181</t>
  </si>
  <si>
    <t>Procurarea altor mijloace fixe</t>
  </si>
  <si>
    <t>31811</t>
  </si>
  <si>
    <t>318110</t>
  </si>
  <si>
    <t>Investitii capitale in active nemateriale in curs de execuitie</t>
  </si>
  <si>
    <t>3191</t>
  </si>
  <si>
    <t xml:space="preserve">  34.2</t>
  </si>
  <si>
    <t>31910</t>
  </si>
  <si>
    <t>319100</t>
  </si>
  <si>
    <t>Investitii capitale in active materiale in curs de execuitie</t>
  </si>
  <si>
    <t>3192</t>
  </si>
  <si>
    <t>Cladiri in curs de executie</t>
  </si>
  <si>
    <t>31921</t>
  </si>
  <si>
    <t>319210</t>
  </si>
  <si>
    <t>Constructii speciale in curs de executie</t>
  </si>
  <si>
    <t>31922</t>
  </si>
  <si>
    <t>319220</t>
  </si>
  <si>
    <t>Instalatii de transmisie in curs de executie</t>
  </si>
  <si>
    <t>31923</t>
  </si>
  <si>
    <t>319230</t>
  </si>
  <si>
    <t>Pregatirea proiectelor</t>
  </si>
  <si>
    <t>31924</t>
  </si>
  <si>
    <t xml:space="preserve">  80.1</t>
  </si>
  <si>
    <t>319240</t>
  </si>
  <si>
    <t>Alte investitii capitale in active materiale in curs de executie</t>
  </si>
  <si>
    <t>31929</t>
  </si>
  <si>
    <t>319290</t>
  </si>
  <si>
    <t>Stocuri de materiale circulante</t>
  </si>
  <si>
    <t>33</t>
  </si>
  <si>
    <t>Combustibil, carburanti si lubrifianti</t>
  </si>
  <si>
    <t>331</t>
  </si>
  <si>
    <t>Majorarea valorii combustibilului, carburantilor si lubrifiantilor</t>
  </si>
  <si>
    <t>3311</t>
  </si>
  <si>
    <t>Procurarea combustibilului, carburantilor si lubrifiantilor</t>
  </si>
  <si>
    <t>33111</t>
  </si>
  <si>
    <t>331110</t>
  </si>
  <si>
    <t>Micsorarea valorii combustibilului, carburantilor si lubrifiantilor</t>
  </si>
  <si>
    <t>3312</t>
  </si>
  <si>
    <t>Realizarea combustibilului, carburantilor si lubrifiantilor</t>
  </si>
  <si>
    <t>33121</t>
  </si>
  <si>
    <t>331210</t>
  </si>
  <si>
    <t>Piese de schimb</t>
  </si>
  <si>
    <t>332</t>
  </si>
  <si>
    <t>Majorarea valorii pieselor de schimb</t>
  </si>
  <si>
    <t>3321</t>
  </si>
  <si>
    <t>Procurarea pieselor de schimb</t>
  </si>
  <si>
    <t>33211</t>
  </si>
  <si>
    <t>332110</t>
  </si>
  <si>
    <t>Micsorarea valorii pieselor de schimb</t>
  </si>
  <si>
    <t>3322</t>
  </si>
  <si>
    <t>Realizarea  pieselor de schimb</t>
  </si>
  <si>
    <t>33221</t>
  </si>
  <si>
    <t>332210</t>
  </si>
  <si>
    <t>Produse alimentare</t>
  </si>
  <si>
    <t>333</t>
  </si>
  <si>
    <t>Majorarea valorii produselor alimentare</t>
  </si>
  <si>
    <t>3331</t>
  </si>
  <si>
    <t>Procurarea produselor alimentare</t>
  </si>
  <si>
    <t>33311</t>
  </si>
  <si>
    <t>333110</t>
  </si>
  <si>
    <t>Medicamente si materiale sanitare</t>
  </si>
  <si>
    <t>334</t>
  </si>
  <si>
    <t>Majorarea valorii medicamentelor si materialelor sanitare</t>
  </si>
  <si>
    <t>3341</t>
  </si>
  <si>
    <t>Procurarea medicamentelor si materialelor sanitare</t>
  </si>
  <si>
    <t>33411</t>
  </si>
  <si>
    <t>334110</t>
  </si>
  <si>
    <t>Micsorarea valorii medicamentelor si materialelor sanitare</t>
  </si>
  <si>
    <t>3342</t>
  </si>
  <si>
    <t>Realizarea medicamentelor si materialelor sanitare</t>
  </si>
  <si>
    <t>33421</t>
  </si>
  <si>
    <t>334210</t>
  </si>
  <si>
    <t>Materiale pentru scopuri didactice, stiintifice si alte scopuri</t>
  </si>
  <si>
    <t>335</t>
  </si>
  <si>
    <t>Majorarea valorii materialelor pentru scopuri didactice, stiintifice si alte scopuri</t>
  </si>
  <si>
    <t>3351</t>
  </si>
  <si>
    <t>Procurarea materialelor pentru scopuri didactice, stiintifice si alte scopuri</t>
  </si>
  <si>
    <t>33511</t>
  </si>
  <si>
    <t>335110</t>
  </si>
  <si>
    <t>Materiale de uz gospodaresc si rechizite de birou</t>
  </si>
  <si>
    <t>336</t>
  </si>
  <si>
    <t>Majorarea valorii materialelor de uz gospodaresc si rechizitelor de birou</t>
  </si>
  <si>
    <t>3361</t>
  </si>
  <si>
    <t>Procurarea materialelor de uz gospodaresc si rechizitelor de birou</t>
  </si>
  <si>
    <t>33611</t>
  </si>
  <si>
    <t>336110</t>
  </si>
  <si>
    <t>Micsorarea valorii materialelor de uz gospodaresc si rechizitelor de birou</t>
  </si>
  <si>
    <t>3362</t>
  </si>
  <si>
    <t>Realizarea materialelor de uz gospodaresc si rechizitelor de birou</t>
  </si>
  <si>
    <t>33621</t>
  </si>
  <si>
    <t>336210</t>
  </si>
  <si>
    <t>Materiale de constructie</t>
  </si>
  <si>
    <t>337</t>
  </si>
  <si>
    <t>Majorarea valorii materialelor de constructie</t>
  </si>
  <si>
    <t>3371</t>
  </si>
  <si>
    <t>Procurarea  materialelor de constructie</t>
  </si>
  <si>
    <t>33711</t>
  </si>
  <si>
    <t>Procurarea materialelor de constructie</t>
  </si>
  <si>
    <t>337110</t>
  </si>
  <si>
    <t>Micsorarea valorii materialelor de constructie</t>
  </si>
  <si>
    <t>3372</t>
  </si>
  <si>
    <t>Realizarea materialelor de constructie</t>
  </si>
  <si>
    <t>33721</t>
  </si>
  <si>
    <t>337210</t>
  </si>
  <si>
    <t>Accesorii de pat, imbracaminte, incaltaminte</t>
  </si>
  <si>
    <t>338</t>
  </si>
  <si>
    <t>Majorarea valorii accesoriilor de pat, imbrcamintei, incaltamintei</t>
  </si>
  <si>
    <t>3381</t>
  </si>
  <si>
    <t>Procurarea accesorilor de pat, imbracamintei, incaltamintei</t>
  </si>
  <si>
    <t>33811</t>
  </si>
  <si>
    <t>338110</t>
  </si>
  <si>
    <t>Micsorarea valorii accesoriilor de pat,  imbracamintei, incaltamintei</t>
  </si>
  <si>
    <t>3382</t>
  </si>
  <si>
    <t>Realizarea accesoriilor de pat,  imbracamintei, incaltamintei</t>
  </si>
  <si>
    <t>33821</t>
  </si>
  <si>
    <t>338210</t>
  </si>
  <si>
    <t>Alte materiale</t>
  </si>
  <si>
    <t>339</t>
  </si>
  <si>
    <t>Majorarea valorii altor materiale</t>
  </si>
  <si>
    <t>3391</t>
  </si>
  <si>
    <t>Procurarea  altor materiale</t>
  </si>
  <si>
    <t>33911</t>
  </si>
  <si>
    <t>339110</t>
  </si>
  <si>
    <t>Micsorarea valorii altor materiale</t>
  </si>
  <si>
    <t>3392</t>
  </si>
  <si>
    <t>Realizarea altor materiale</t>
  </si>
  <si>
    <t>33921</t>
  </si>
  <si>
    <t>339210</t>
  </si>
  <si>
    <t>Productie in curs de executie, produse si productie finita, animale tinere la ingrasat</t>
  </si>
  <si>
    <t>34</t>
  </si>
  <si>
    <t>Productie in curs de executie</t>
  </si>
  <si>
    <t>341</t>
  </si>
  <si>
    <t>Majorarea valorii productiei in curs de executie</t>
  </si>
  <si>
    <t>3411</t>
  </si>
  <si>
    <t>34110</t>
  </si>
  <si>
    <t>341100</t>
  </si>
  <si>
    <t>Productie finita a gospodariilor agricole auxiliare</t>
  </si>
  <si>
    <t>344</t>
  </si>
  <si>
    <t>Micsorarea valorii productiei finite a gospodariilor agricole auxiliare</t>
  </si>
  <si>
    <t>3442</t>
  </si>
  <si>
    <t>Realizarea productiei finite a gospodariilor agricole auxiliare</t>
  </si>
  <si>
    <t>34421</t>
  </si>
  <si>
    <t>344210</t>
  </si>
  <si>
    <t>Marfuri</t>
  </si>
  <si>
    <t>35</t>
  </si>
  <si>
    <t>351</t>
  </si>
  <si>
    <t>Majorarea valorii marfurilor</t>
  </si>
  <si>
    <t>3511</t>
  </si>
  <si>
    <t>Procurarea marfurilor</t>
  </si>
  <si>
    <t>35111</t>
  </si>
  <si>
    <t>351110</t>
  </si>
  <si>
    <t>Valori</t>
  </si>
  <si>
    <t>36</t>
  </si>
  <si>
    <t>Activele mostenirii culturale</t>
  </si>
  <si>
    <t>363</t>
  </si>
  <si>
    <t>Majorarea valorii activelor mostenirii culturale</t>
  </si>
  <si>
    <t>3631</t>
  </si>
  <si>
    <t>Procurarea activelor mostenirii culturale</t>
  </si>
  <si>
    <t>36311</t>
  </si>
  <si>
    <t>363110</t>
  </si>
  <si>
    <t>Formularul nr.9</t>
  </si>
  <si>
    <t>aprobat prin ordinul ministrului finanțelor</t>
  </si>
  <si>
    <t xml:space="preserve"> nr.35 din 29  martie  2023</t>
  </si>
  <si>
    <t>RAPORT</t>
  </si>
  <si>
    <t xml:space="preserve">privind executarea bugetelor autotităților/instituțiilor bugetare </t>
  </si>
  <si>
    <t>finanțate de la bugetul de stat la venituri, cheltuieli și active nefinanciare  pe anul 2024</t>
  </si>
  <si>
    <t>Cod                                          ECO   K1-K6</t>
  </si>
  <si>
    <t>Venituri/           cheltuieli efective</t>
  </si>
  <si>
    <t>Creanțe total</t>
  </si>
  <si>
    <t>inclusiv cu termen  expirat</t>
  </si>
  <si>
    <t>Datorii total</t>
  </si>
  <si>
    <t>inclusiv cu termen de achitare expirat (arierate)</t>
  </si>
  <si>
    <t>mii lei cifra</t>
  </si>
  <si>
    <t>diferenta dintre formila ci cifra</t>
  </si>
  <si>
    <t>I. VENITURI, TOTAL</t>
  </si>
  <si>
    <t xml:space="preserve">Impozite si taxe </t>
  </si>
  <si>
    <t>Plata obligatorie a producatorilor de produse vitivinicole</t>
  </si>
  <si>
    <t>114640</t>
  </si>
  <si>
    <t>Granturi curente primite de la guvernele altor state pentru proiecte finantate din surse externe pentru bugetul de stat</t>
  </si>
  <si>
    <t>131121</t>
  </si>
  <si>
    <t>Granturi capitale primite de la guvernele altor state pentru proiecte finantate din surse externe pentru bugetul de stat</t>
  </si>
  <si>
    <t>131221</t>
  </si>
  <si>
    <t>Granturi curente primite de la organizatiile internationale pentru proiecte finantate din surse externe pentru bugetul de stat</t>
  </si>
  <si>
    <t>132121</t>
  </si>
  <si>
    <t>Granturi capitale primite de la organizatiile internationale pentru proiecte finantate din surse externe pentru bugetul de stat</t>
  </si>
  <si>
    <t>132221</t>
  </si>
  <si>
    <t xml:space="preserve">Alte venituri </t>
  </si>
  <si>
    <t>Taxa la cumpărarea valutei străine de către persoanele fizice în casele de schimb valutar</t>
  </si>
  <si>
    <t>Incasari de la prestarea serviciilor cu plata</t>
  </si>
  <si>
    <t>142310</t>
  </si>
  <si>
    <t>Plata pentru locatiunea bunurilor patrimoniului public</t>
  </si>
  <si>
    <t>142320</t>
  </si>
  <si>
    <t>Contributii achitate conform schemei de obligatii in domeniul eficientei energetice</t>
  </si>
  <si>
    <t>Alte mijloace banesti intrate legal in posesia autoritatilor/institutiilor bugetare</t>
  </si>
  <si>
    <t>142391</t>
  </si>
  <si>
    <t>Taxa de portabilitate a numerelor</t>
  </si>
  <si>
    <t>142392</t>
  </si>
  <si>
    <t>Taxa aeroportuara</t>
  </si>
  <si>
    <t>142393</t>
  </si>
  <si>
    <t>Donaţii voluntare pentru cheltuieli curente din surse interne pentru instituţiile bugetare</t>
  </si>
  <si>
    <t>Donatii voluntare pentru cheltuieli curente din surse externe pentru institutiile bugetare</t>
  </si>
  <si>
    <t>144124</t>
  </si>
  <si>
    <t>Donatii voluntare pentru cheltuieli capitale din surse interne pentru institutiile bugetare</t>
  </si>
  <si>
    <t>144214</t>
  </si>
  <si>
    <t>Donatii voluntare pentru cheltuieli capitale din surse externe pentru institutiile bugetare</t>
  </si>
  <si>
    <t>144224</t>
  </si>
  <si>
    <t>Alte venituri pentru proiecte finantate din surse externe</t>
  </si>
  <si>
    <t>145150</t>
  </si>
  <si>
    <t>Alte venituri si finantari</t>
  </si>
  <si>
    <t>149</t>
  </si>
  <si>
    <t>Venituri din realizarea activelor de catre institutii</t>
  </si>
  <si>
    <t>149100</t>
  </si>
  <si>
    <t>Venituri de la active intrate cu titlu gratuit</t>
  </si>
  <si>
    <t>149200</t>
  </si>
  <si>
    <t>Venituri din reevaluarea activelor (majorarea valorii )</t>
  </si>
  <si>
    <t>149300</t>
  </si>
  <si>
    <t>Venituri din recuperarea daunei materiale si lipsurilor</t>
  </si>
  <si>
    <t>149500</t>
  </si>
  <si>
    <t>Venituri din diferente de curs valutar</t>
  </si>
  <si>
    <t>Finantare de la buget</t>
  </si>
  <si>
    <t>149800</t>
  </si>
  <si>
    <t>Alte venituri ale institutiilor bugetare</t>
  </si>
  <si>
    <t>149900</t>
  </si>
  <si>
    <t>Transferuri primite în cadrul bugetului public naţional</t>
  </si>
  <si>
    <t>Transferuri capitale primite cu destinatie speciala intre institutiile bugetului de stat si institutiile bugetelor locale de nivelul 2</t>
  </si>
  <si>
    <t>191320</t>
  </si>
  <si>
    <t>Transferuri capitale primite cu destinatie generala intre institutiile bugetului de stat si institutiile bugetelor locale de nivelul II</t>
  </si>
  <si>
    <t>Transferuri capitale primite cu destinatie speciala intre institutiile bugetului de stat si institutiile bugetelor localele de nivelul 1</t>
  </si>
  <si>
    <t>191420</t>
  </si>
  <si>
    <t>Transferuri capitale primite cu destinatie generala intre institutiile bugetului de stat si institutiile bugetelor locale de nivelul I</t>
  </si>
  <si>
    <t>CHELTUIELI ȘI ACTIVE NEFINANCIARE, total</t>
  </si>
  <si>
    <t>II. CHELTUIELI, TOTAL</t>
  </si>
  <si>
    <t>Ajutor material</t>
  </si>
  <si>
    <t>Premieri</t>
  </si>
  <si>
    <t>211140</t>
  </si>
  <si>
    <t>Prime de asigurare obligatorie de asistenta medicala achitate de angajatori  pe teritoriul tarii</t>
  </si>
  <si>
    <t>212210</t>
  </si>
  <si>
    <t>Bunuri și servicii</t>
  </si>
  <si>
    <t>Bunuri - cheltuieli privind utilizarea stocurilor</t>
  </si>
  <si>
    <t>221</t>
  </si>
  <si>
    <t>Cheltuieli privind utilizarea combustibilului, carburantilor si lubrifiantilor</t>
  </si>
  <si>
    <t>221110</t>
  </si>
  <si>
    <t>Cheltuieli privind utilizarea pieselor de schimb</t>
  </si>
  <si>
    <t>221120</t>
  </si>
  <si>
    <t>Cheltuieli privind utilizarea produselor alimentare</t>
  </si>
  <si>
    <t>221130</t>
  </si>
  <si>
    <t>Cheltuieli privind utilizarea medicamentelor si materialelor sanitare</t>
  </si>
  <si>
    <t>221140</t>
  </si>
  <si>
    <t>Cheltuieli privind utilizarea materialelor pentru scopuri didactice, stiintifice si alte scopuri</t>
  </si>
  <si>
    <t>221150</t>
  </si>
  <si>
    <t>Cheltuieli privind utilizarea materialelor de uz gospodaresc si rechizitelor de birou</t>
  </si>
  <si>
    <t>221160</t>
  </si>
  <si>
    <t>Cheltuieli privind utilizarea materialelor de constructii</t>
  </si>
  <si>
    <t>221170</t>
  </si>
  <si>
    <t>Cheltuieli privind utilizarea accesoriilor de pat, imbracamintei, incaltamintei</t>
  </si>
  <si>
    <t>221180</t>
  </si>
  <si>
    <t>Cheltuieli privind utilizarea altor materiale</t>
  </si>
  <si>
    <t>221190</t>
  </si>
  <si>
    <t>Formare profesională</t>
  </si>
  <si>
    <t>Servicii poștale și curierat</t>
  </si>
  <si>
    <t>Cheltuieli privind deprecierea activelor</t>
  </si>
  <si>
    <t>Cheltuieli privind uzura mijloacelor fixe</t>
  </si>
  <si>
    <t>231</t>
  </si>
  <si>
    <t>Cheltuieli privind uzura cladirilor</t>
  </si>
  <si>
    <t>231100</t>
  </si>
  <si>
    <t>X</t>
  </si>
  <si>
    <t>Cheltuieli privind uzura constructiilor speciale</t>
  </si>
  <si>
    <t>231200</t>
  </si>
  <si>
    <t>Cheltuieli privind uzura instalatiilor de transmisie</t>
  </si>
  <si>
    <t>231300</t>
  </si>
  <si>
    <t>Cheltuielir privind uzura masinilor si utilajelor</t>
  </si>
  <si>
    <t>231400</t>
  </si>
  <si>
    <t>Cheltuieli privind uzura mijloacelor de transport</t>
  </si>
  <si>
    <t>231500</t>
  </si>
  <si>
    <t>Cheltuieli privind uzura uneltelor si sculelor, inventarului de producere si gospodaresc</t>
  </si>
  <si>
    <t>231600</t>
  </si>
  <si>
    <t>Cheltuieli privind uzura altor mijloace fixe</t>
  </si>
  <si>
    <t>231900</t>
  </si>
  <si>
    <t>Amortizarea activelor nemateriale</t>
  </si>
  <si>
    <t>232</t>
  </si>
  <si>
    <t>232000</t>
  </si>
  <si>
    <t xml:space="preserve">Subvenții </t>
  </si>
  <si>
    <t>Subventii acordate institutiilor de stat si municipale financiare</t>
  </si>
  <si>
    <t>251200</t>
  </si>
  <si>
    <t>Prestații  sociale</t>
  </si>
  <si>
    <t xml:space="preserve">Alte cheltuieli </t>
  </si>
  <si>
    <t>Alte cheltuieli ale institutiilor bugetare</t>
  </si>
  <si>
    <t>289</t>
  </si>
  <si>
    <t>Cheltuieli privind iesirea activelor</t>
  </si>
  <si>
    <t>289100</t>
  </si>
  <si>
    <t>Cheltuieli privind transmiterea activelor cu titlu gratuit</t>
  </si>
  <si>
    <t>289200</t>
  </si>
  <si>
    <t>Cheltuieli aferente deprecierii activelor (reducerea valorii)</t>
  </si>
  <si>
    <t>289300</t>
  </si>
  <si>
    <t>Cheltuieli exceptionale (Pierderi din evenimente exceptionale)</t>
  </si>
  <si>
    <t>Cheltuieli privind creantele compromise</t>
  </si>
  <si>
    <t>289500</t>
  </si>
  <si>
    <t>Cheltuieli din diferente de curs valutar</t>
  </si>
  <si>
    <t>289900</t>
  </si>
  <si>
    <t>Transferuri acordate în cadrul bugetului public naţional</t>
  </si>
  <si>
    <t>Transferuri curente acordate cu destinatie speciala intre institutiile bugetului de stat si institutiile bugetelor locale de nivelul I</t>
  </si>
  <si>
    <t>Transferuri capitale acordate cu destinaţie specială intre instituţiile bugetului de stat si instituţiile bugetelor locale de nivelul I</t>
  </si>
  <si>
    <t>III. ACTIVE NEFINANCIARE</t>
  </si>
  <si>
    <t>Reparatii capitale ale altor mijloace fixe</t>
  </si>
  <si>
    <t>318120</t>
  </si>
  <si>
    <t>Rezerve materiale de stat</t>
  </si>
  <si>
    <t>Procurarea rezervelor materiale de stat</t>
  </si>
  <si>
    <t>Rezerve de mobilizare</t>
  </si>
  <si>
    <t>Procurarea rezervelor de mobilizare</t>
  </si>
  <si>
    <t xml:space="preserve">          Ministrul Finanțelor </t>
  </si>
  <si>
    <t xml:space="preserve">          Secretar general al ministerului</t>
  </si>
  <si>
    <t xml:space="preserve">Dina Roșca </t>
  </si>
  <si>
    <t xml:space="preserve">          Secretar de stat</t>
  </si>
  <si>
    <t xml:space="preserve">          Șef  Direcție generală politici și  sinteză bugetară</t>
  </si>
  <si>
    <t xml:space="preserve">          Șef  Direcție generală Trezoreria de Stat</t>
  </si>
  <si>
    <t xml:space="preserve">          Șef  Direcție raportare</t>
  </si>
  <si>
    <t>Formularul nr.10</t>
  </si>
  <si>
    <t>Raport_x000D_
privind repartizarea și utilizarea mijloacelor fondului de rezervă al Guvernului pe anul 2024</t>
  </si>
  <si>
    <t>Numarul si data Hotararii de Guvern</t>
  </si>
  <si>
    <t>Repartizat</t>
  </si>
  <si>
    <t>Executat fata de repartizat</t>
  </si>
  <si>
    <t>Autoritatea ORG1</t>
  </si>
  <si>
    <t>Functia F1-F3</t>
  </si>
  <si>
    <t>Program/Sub- program_x000D_
P1-P2</t>
  </si>
  <si>
    <t>Activitatea P3</t>
  </si>
  <si>
    <t>ECO_x000D_
K1-K6</t>
  </si>
  <si>
    <t xml:space="preserve">  96.7</t>
  </si>
  <si>
    <t xml:space="preserve">  66.5</t>
  </si>
  <si>
    <t>Autoritati legislative si executive</t>
  </si>
  <si>
    <t>0111</t>
  </si>
  <si>
    <t>Constitutionalitatea</t>
  </si>
  <si>
    <t>Supravegherea constitutionalitatii</t>
  </si>
  <si>
    <t>00006</t>
  </si>
  <si>
    <t xml:space="preserve">  14.5</t>
  </si>
  <si>
    <t>HG nr.233 din 26.03.2024</t>
  </si>
  <si>
    <t xml:space="preserve">  40.6</t>
  </si>
  <si>
    <t xml:space="preserve">  84.4</t>
  </si>
  <si>
    <t xml:space="preserve">  48.5</t>
  </si>
  <si>
    <t>Alte servicii de stat cu destinatie generala</t>
  </si>
  <si>
    <t>0169</t>
  </si>
  <si>
    <t>Rezervele materiale de stat si de mobilizare</t>
  </si>
  <si>
    <t>Crearea rezervelor materiale  de stat</t>
  </si>
  <si>
    <t>00070</t>
  </si>
  <si>
    <t>HG nr.127 din 21.02.2024</t>
  </si>
  <si>
    <t>Crearea rezervelor materiale de mobilizare</t>
  </si>
  <si>
    <t>00071</t>
  </si>
  <si>
    <t>Pastrarea si deservirea rezervelor materiale de stat</t>
  </si>
  <si>
    <t>00078</t>
  </si>
  <si>
    <t>HG nr.42 din 17.01.2024</t>
  </si>
  <si>
    <t>Politie</t>
  </si>
  <si>
    <t>0311</t>
  </si>
  <si>
    <t>Activitatea politiei</t>
  </si>
  <si>
    <t>00082</t>
  </si>
  <si>
    <t>HG nr.379 din 29.05.2024</t>
  </si>
  <si>
    <t>Servicii de pompieri si salvatori</t>
  </si>
  <si>
    <t>0321</t>
  </si>
  <si>
    <t>Protectie si salvare in situatii exceptionale</t>
  </si>
  <si>
    <t>37</t>
  </si>
  <si>
    <t>Actiuni de protectie civila si interventie  in situatii de urgenta</t>
  </si>
  <si>
    <t>00089</t>
  </si>
  <si>
    <t>HG nr. 522 din 17.07.2024</t>
  </si>
  <si>
    <t>Servicii  de sport si cultura fizica</t>
  </si>
  <si>
    <t>0812</t>
  </si>
  <si>
    <t>Tineret si sport</t>
  </si>
  <si>
    <t>86</t>
  </si>
  <si>
    <t>Activitati sportive</t>
  </si>
  <si>
    <t>00230</t>
  </si>
  <si>
    <t>H.G. nr.745 din 06.11.2024</t>
  </si>
  <si>
    <t>H.G. nr.711 din 23.10.2024</t>
  </si>
  <si>
    <t>1040</t>
  </si>
  <si>
    <t>Protectia sociala</t>
  </si>
  <si>
    <t>90</t>
  </si>
  <si>
    <t>Servicii de asistenta parentala profesionista</t>
  </si>
  <si>
    <t>00284</t>
  </si>
  <si>
    <t>H.G nr.272 din 17.04.2024</t>
  </si>
  <si>
    <t>Sustinerea caselor de copii de tip familial</t>
  </si>
  <si>
    <t>00327</t>
  </si>
  <si>
    <t>Serviciul social de sprijin pentru familiile cu copii</t>
  </si>
  <si>
    <t>00410</t>
  </si>
  <si>
    <t>1070</t>
  </si>
  <si>
    <t>Gestionarea crizei refugiatilor</t>
  </si>
  <si>
    <t>00523</t>
  </si>
  <si>
    <t>H.G nr.172 din 06.03.2024</t>
  </si>
  <si>
    <t>H.G nr.71 din 31.01.2024</t>
  </si>
  <si>
    <t>Administrare in domeniul protectiei sociale</t>
  </si>
  <si>
    <t>1091</t>
  </si>
  <si>
    <t>00245</t>
  </si>
  <si>
    <t>Domenii generale de stat</t>
  </si>
  <si>
    <t>Administrarea fondului de rezerva</t>
  </si>
  <si>
    <t>00020</t>
  </si>
  <si>
    <t>HG nr.287 din 24.04.2024</t>
  </si>
  <si>
    <t>Transferuri interbugetare cu destinatie</t>
  </si>
  <si>
    <t>00046</t>
  </si>
  <si>
    <t xml:space="preserve">                         Ministrul Finanțelor</t>
  </si>
  <si>
    <t xml:space="preserve">                         Secretar general al ministerului</t>
  </si>
  <si>
    <t xml:space="preserve">                         Secretar de stat</t>
  </si>
  <si>
    <t xml:space="preserve">                         Șef  Direcție generală politici și sinteză bugetară</t>
  </si>
  <si>
    <t xml:space="preserve">                         Șef  Direcție generală Trezoreria de Stat</t>
  </si>
  <si>
    <t xml:space="preserve">                         Șef  Direcție raportare</t>
  </si>
  <si>
    <t>Formularul nr.11</t>
  </si>
  <si>
    <t>Raport_x000D_
privind repartizarea și utilizarea mijloacelor fondului de intervenție al Guvernului pe anul 2024</t>
  </si>
  <si>
    <t>Agricultura</t>
  </si>
  <si>
    <t>0421</t>
  </si>
  <si>
    <t>Dezvoltarea agriculturii</t>
  </si>
  <si>
    <t>Stimularea promovarii productiei agricole</t>
  </si>
  <si>
    <t>00451</t>
  </si>
  <si>
    <t>HG 102/2024</t>
  </si>
  <si>
    <t>HG 644/2024</t>
  </si>
  <si>
    <t>Invatamint profesional - tehnic secundar</t>
  </si>
  <si>
    <t>0931</t>
  </si>
  <si>
    <t>88</t>
  </si>
  <si>
    <t>Activitati centralizate</t>
  </si>
  <si>
    <t>00059</t>
  </si>
  <si>
    <t>H.G 796 din 27.11.24</t>
  </si>
  <si>
    <t>1020</t>
  </si>
  <si>
    <t>Intretinerea azilurilor pentru persoane cu disabilitati  si pensionari</t>
  </si>
  <si>
    <t>00299</t>
  </si>
  <si>
    <t>HG nr. 613 din 04.09.2024</t>
  </si>
  <si>
    <t>Intretinerea azilurilor pentru copii cu disabilitati</t>
  </si>
  <si>
    <t>00285</t>
  </si>
  <si>
    <t>H.G nr.691 din 09.10.2024</t>
  </si>
  <si>
    <t>Alte servicii de protectie sociala</t>
  </si>
  <si>
    <t>1099</t>
  </si>
  <si>
    <t>Prestarea altor tipuri  de servicii sociale unor categorii de populatie</t>
  </si>
  <si>
    <t>00348</t>
  </si>
  <si>
    <t>H.G nr.50 din 24.01.2024</t>
  </si>
  <si>
    <t>Administrarea fondului de interventie</t>
  </si>
  <si>
    <t>00021</t>
  </si>
  <si>
    <t>HG nr.796/2024</t>
  </si>
  <si>
    <t>HG nr.691/2024</t>
  </si>
  <si>
    <t>HG nr.613 din 4.09.2024</t>
  </si>
  <si>
    <t>H.G nr.691 din 09.10.2024 (mun.Ungheni)</t>
  </si>
  <si>
    <t>Formularul nr.12</t>
  </si>
  <si>
    <t>Raport_x000D_
privind repartizarea și utilizarea mijloacelor Programului de reintegrare a țării pe anul 2024</t>
  </si>
  <si>
    <t xml:space="preserve">  67.3</t>
  </si>
  <si>
    <t xml:space="preserve">  72.7</t>
  </si>
  <si>
    <t xml:space="preserve">  55.8</t>
  </si>
  <si>
    <t>0340</t>
  </si>
  <si>
    <t>43</t>
  </si>
  <si>
    <t>Administrarea  sistemului penitenciar</t>
  </si>
  <si>
    <t>00106</t>
  </si>
  <si>
    <t>HG nr.341 din 15.05.2024</t>
  </si>
  <si>
    <t>0210</t>
  </si>
  <si>
    <t>Apararea Nationala</t>
  </si>
  <si>
    <t>Activitatea fortelor de mentinere a pacii</t>
  </si>
  <si>
    <t>00076</t>
  </si>
  <si>
    <t>Invatamint gimnazial</t>
  </si>
  <si>
    <t>0921</t>
  </si>
  <si>
    <t>00201</t>
  </si>
  <si>
    <t>Invatamint pentru copii cu cerinte educationale speciale</t>
  </si>
  <si>
    <t>00202</t>
  </si>
  <si>
    <t>Invatamint liceal</t>
  </si>
  <si>
    <t>0922</t>
  </si>
  <si>
    <t>00203</t>
  </si>
  <si>
    <t xml:space="preserve">  69.9</t>
  </si>
  <si>
    <t xml:space="preserve">  70.0</t>
  </si>
  <si>
    <t xml:space="preserve">  72.2</t>
  </si>
  <si>
    <t>Activitati de reintegrare a tarii</t>
  </si>
  <si>
    <t>00007</t>
  </si>
  <si>
    <t xml:space="preserve">               Ministrul Finanțelor</t>
  </si>
  <si>
    <t xml:space="preserve">               Secretar general al ministerului</t>
  </si>
  <si>
    <t xml:space="preserve">               Secretar de stat</t>
  </si>
  <si>
    <t xml:space="preserve">               Șef Direcție generală politici și sinteză bugetară</t>
  </si>
  <si>
    <t xml:space="preserve">               Șef Direcție generală Trezoreria de Stat</t>
  </si>
  <si>
    <t xml:space="preserve">               Șef Direcție raportare</t>
  </si>
  <si>
    <t>Formularul nr.13</t>
  </si>
  <si>
    <t>nr.155 din 28 decembrie 2021</t>
  </si>
  <si>
    <t>Bilanțul contabil privind  executarea bugetului de stat pe anul  2024</t>
  </si>
  <si>
    <t>Grup de conturi</t>
  </si>
  <si>
    <t>Denumirea indicatorului</t>
  </si>
  <si>
    <t>Codul rindului</t>
  </si>
  <si>
    <t>Sold la începutul anului</t>
  </si>
  <si>
    <t>Sold la sfârșitul perioadei până la închiderea anului</t>
  </si>
  <si>
    <t>Sold la sfârșitul perioadei după   închiderea anului</t>
  </si>
  <si>
    <t xml:space="preserve">3 </t>
  </si>
  <si>
    <t xml:space="preserve"> </t>
  </si>
  <si>
    <t xml:space="preserve"> MIJLOACE FIXE </t>
  </si>
  <si>
    <t>1.1</t>
  </si>
  <si>
    <t>Clădiri</t>
  </si>
  <si>
    <t>1.1.1</t>
  </si>
  <si>
    <t>Construcţii speciale</t>
  </si>
  <si>
    <t>1.1.2</t>
  </si>
  <si>
    <t>Instalaţii de transmisie</t>
  </si>
  <si>
    <t>1.1.3</t>
  </si>
  <si>
    <t>Maşini şi utilaje</t>
  </si>
  <si>
    <t>1.1.4</t>
  </si>
  <si>
    <t>1.1.5</t>
  </si>
  <si>
    <t>Unelte şi  scule, inventar de producere şi gospodăresc</t>
  </si>
  <si>
    <t>1.1.6</t>
  </si>
  <si>
    <t>1.1.7</t>
  </si>
  <si>
    <t>1.1.8</t>
  </si>
  <si>
    <t>Investiţii capitale în active în curs de execuţie</t>
  </si>
  <si>
    <t>1.1.9</t>
  </si>
  <si>
    <t xml:space="preserve">TOTAL MIJLOACE FIXE </t>
  </si>
  <si>
    <t>1.1.999</t>
  </si>
  <si>
    <t>39</t>
  </si>
  <si>
    <t>UZURA MIJLOACELOR FIXE ŞI AMORTIZAREA ACTIVELOR NEMATERIALE</t>
  </si>
  <si>
    <t>1.2</t>
  </si>
  <si>
    <t>391</t>
  </si>
  <si>
    <t>Uzura mijloacelor fixe</t>
  </si>
  <si>
    <t>1.2.1</t>
  </si>
  <si>
    <t>392</t>
  </si>
  <si>
    <t>1.2.2</t>
  </si>
  <si>
    <t>TOTAL UZURA  MIJLOACELOR FIXE ŞI AMORTIZAREA ACTIVELOR NEMATERIALE</t>
  </si>
  <si>
    <t>1.2.999</t>
  </si>
  <si>
    <t xml:space="preserve">Valoarea de bilanţ a mijloacelor fixe </t>
  </si>
  <si>
    <t>1.3</t>
  </si>
  <si>
    <t>32</t>
  </si>
  <si>
    <t xml:space="preserve">REZERVE MATERIALE ALE STATULUI </t>
  </si>
  <si>
    <t>1.4</t>
  </si>
  <si>
    <t>321</t>
  </si>
  <si>
    <t>Rezervele materiale de stat</t>
  </si>
  <si>
    <t>1.4.1</t>
  </si>
  <si>
    <t>322</t>
  </si>
  <si>
    <t>1.4.2</t>
  </si>
  <si>
    <t>323</t>
  </si>
  <si>
    <t>Alte rezerve materiale</t>
  </si>
  <si>
    <t>1.4.3</t>
  </si>
  <si>
    <t xml:space="preserve">TOTAL REZERVE DE STAT </t>
  </si>
  <si>
    <t>1.4.999</t>
  </si>
  <si>
    <t>STOCURI DE MATERIALE CIRCULANTE</t>
  </si>
  <si>
    <t>1.5</t>
  </si>
  <si>
    <t>Combustibil, carburanţi şi lubrifianţi</t>
  </si>
  <si>
    <t>1.5.1</t>
  </si>
  <si>
    <t>1.5.2</t>
  </si>
  <si>
    <t>1.5.3</t>
  </si>
  <si>
    <t>Medicamente şi materiale sanitare</t>
  </si>
  <si>
    <t>1.5.4</t>
  </si>
  <si>
    <t>Materiale pentru scopuri didactice, ştiinţifice şi alte scopuri</t>
  </si>
  <si>
    <t>1.5.5</t>
  </si>
  <si>
    <t>Materiale de uz gospodăresc şi rechizite de birou</t>
  </si>
  <si>
    <t>1.5.6</t>
  </si>
  <si>
    <t>Materiale de construcţie</t>
  </si>
  <si>
    <t>1.5.7</t>
  </si>
  <si>
    <t>Accesorii de pat, îmbrăcăminte, încălţăminte</t>
  </si>
  <si>
    <t>1.5.8</t>
  </si>
  <si>
    <t>1.5.9</t>
  </si>
  <si>
    <t xml:space="preserve">TOTAL STOCURI DE MATERIALE CIRCULANTE </t>
  </si>
  <si>
    <t>1.5.999</t>
  </si>
  <si>
    <t>PRODUCŢIE ÎN CURS DE EXECUŢIE, PRODUSE ŞI PRODUCŢIE FINITĂ, ANIMALE TINERE LA ÎNGRĂŞAT</t>
  </si>
  <si>
    <t>1.6</t>
  </si>
  <si>
    <t xml:space="preserve">Producţie în curs de execuţie </t>
  </si>
  <si>
    <t>1.6.1</t>
  </si>
  <si>
    <t>Animale tinere şi la îngrăşat</t>
  </si>
  <si>
    <t>1.6.2</t>
  </si>
  <si>
    <t>Produse finite ale unităților de producție</t>
  </si>
  <si>
    <t>1.6.3</t>
  </si>
  <si>
    <t>Producţie finită a gospodăriilor agricole auxiliare</t>
  </si>
  <si>
    <t>1.6.4</t>
  </si>
  <si>
    <t>Produse semifabricate</t>
  </si>
  <si>
    <t>1.6.5</t>
  </si>
  <si>
    <t xml:space="preserve">TOTAL  PRODUCŢIE ÎN CURS DE EXECUŢIE, PRODUSE ŞI PRODUCŢIE FINITĂ, ANIMALE TINERE LA ÎNGRĂŞAT </t>
  </si>
  <si>
    <t>1.6.999</t>
  </si>
  <si>
    <t>MĂRFURI</t>
  </si>
  <si>
    <t>1.7</t>
  </si>
  <si>
    <t>Mărfuri</t>
  </si>
  <si>
    <t>1.7.1</t>
  </si>
  <si>
    <t xml:space="preserve">TOTAL  MĂRFURI </t>
  </si>
  <si>
    <t>1.7.999</t>
  </si>
  <si>
    <t xml:space="preserve">VALORI </t>
  </si>
  <si>
    <t>1.8</t>
  </si>
  <si>
    <t>Metale şi pietre preţioase</t>
  </si>
  <si>
    <t>1.8.1</t>
  </si>
  <si>
    <t>Articole de juvaerie</t>
  </si>
  <si>
    <t>1.8.2</t>
  </si>
  <si>
    <t>Activele moştenirii culturale</t>
  </si>
  <si>
    <t>1.8.3</t>
  </si>
  <si>
    <t xml:space="preserve">Alte valori </t>
  </si>
  <si>
    <t>1.8.4</t>
  </si>
  <si>
    <t>TOTAL  VALORI</t>
  </si>
  <si>
    <t>1.8.999</t>
  </si>
  <si>
    <t>ACTIVE NEPRODUCTIVE</t>
  </si>
  <si>
    <t>1.9</t>
  </si>
  <si>
    <t>Terenuri</t>
  </si>
  <si>
    <t>1.9.1</t>
  </si>
  <si>
    <t xml:space="preserve">Resurse naturale </t>
  </si>
  <si>
    <t>1.9.2</t>
  </si>
  <si>
    <t>TOTAL ACTIVE NEPRODUCTIVE</t>
  </si>
  <si>
    <t>1.9.999</t>
  </si>
  <si>
    <t xml:space="preserve">TOTAL ACTIVE NEFINANCIARE </t>
  </si>
  <si>
    <t xml:space="preserve">ACTIVE FINANCIARE  </t>
  </si>
  <si>
    <t xml:space="preserve"> CREANŢE INTERNE</t>
  </si>
  <si>
    <t>3.1</t>
  </si>
  <si>
    <t>Valori mobiliare de stat (cu e cepţia acţiunilor) procurate pe piaţa primara</t>
  </si>
  <si>
    <t>3.1.1</t>
  </si>
  <si>
    <t>Garanții de stat interne</t>
  </si>
  <si>
    <t>3.1.2</t>
  </si>
  <si>
    <t xml:space="preserve">Acţiuni şi alte forme de participare în capital în interiorul ţării </t>
  </si>
  <si>
    <t>3.1.3</t>
  </si>
  <si>
    <t>Alte creante interne  ale bugetului</t>
  </si>
  <si>
    <t>3.1.4</t>
  </si>
  <si>
    <t>419</t>
  </si>
  <si>
    <t>Alte creanţe ale instituţiilor bugetare</t>
  </si>
  <si>
    <t>3.1.5</t>
  </si>
  <si>
    <t xml:space="preserve">TOTAL CREANŢE INTERNE </t>
  </si>
  <si>
    <t>3.1.999</t>
  </si>
  <si>
    <t>DIFERENŢA DE CURS VALUTAR</t>
  </si>
  <si>
    <t>3.2</t>
  </si>
  <si>
    <t>Diferenţa de curs pozitivă</t>
  </si>
  <si>
    <t>3.2.1</t>
  </si>
  <si>
    <t>Diferenţa de curs negativă</t>
  </si>
  <si>
    <t>3.2.2</t>
  </si>
  <si>
    <t>Diferența de curs pozitivă pentru mijloacele temporar intrate în posesia instituțiilor</t>
  </si>
  <si>
    <t>3.2.3</t>
  </si>
  <si>
    <t>Diferența de curs negativă pentru mijloacele temporar intrate în posesia instituțiilor</t>
  </si>
  <si>
    <t>3.2.4</t>
  </si>
  <si>
    <t xml:space="preserve">TOTAL DIFERENŢA DE CURS VALUTAR </t>
  </si>
  <si>
    <t>3.2.999</t>
  </si>
  <si>
    <t>MIJLOACE BĂNEŞTI</t>
  </si>
  <si>
    <t>3.3</t>
  </si>
  <si>
    <t>Conturi curente în sistemul trezorerial</t>
  </si>
  <si>
    <t>3.3.1</t>
  </si>
  <si>
    <t>Conturi curente în afara sistemului trezorerial</t>
  </si>
  <si>
    <t>3.3.2</t>
  </si>
  <si>
    <t>Depozite</t>
  </si>
  <si>
    <t>3.3.3</t>
  </si>
  <si>
    <t>Casa</t>
  </si>
  <si>
    <t>3.3.4</t>
  </si>
  <si>
    <t>Sume în drum</t>
  </si>
  <si>
    <t>3.3.5</t>
  </si>
  <si>
    <t xml:space="preserve">Acreditive </t>
  </si>
  <si>
    <t>3.3.6</t>
  </si>
  <si>
    <t>Alte valori şi mijloace băneşti</t>
  </si>
  <si>
    <t>3.3.7</t>
  </si>
  <si>
    <t>TOTAL MIJLOACE BĂNEŞTI</t>
  </si>
  <si>
    <t>3.3.999</t>
  </si>
  <si>
    <t>CREDITE INTERNE ÎNTRE BUGETE</t>
  </si>
  <si>
    <t>3.4</t>
  </si>
  <si>
    <t xml:space="preserve">Credite între bugetul de stat si bugetele locale </t>
  </si>
  <si>
    <t>3.4.1</t>
  </si>
  <si>
    <t>Credite în cadrul bugetului consolidat central</t>
  </si>
  <si>
    <t>3.4.2</t>
  </si>
  <si>
    <t>Credite între bugetele locale în cadrul unei unități administrativ-teritoriale</t>
  </si>
  <si>
    <t>3.4.3</t>
  </si>
  <si>
    <t>Credite între bugetele locale a diferitor unități administrativ-teritoriale</t>
  </si>
  <si>
    <t>3.4.4</t>
  </si>
  <si>
    <t xml:space="preserve">TOTAL CREDITE INTERNE ÎNTRE BUGETE </t>
  </si>
  <si>
    <t>3.4.999</t>
  </si>
  <si>
    <t>CREDITE INTERNE INSTITUŢIILOR NEFINANCIARE ŞI FINANCIARE</t>
  </si>
  <si>
    <t>3.5</t>
  </si>
  <si>
    <t>Credite instituțiilor nefinanciare</t>
  </si>
  <si>
    <t>3.5.1</t>
  </si>
  <si>
    <t>Credite instituțiilor  financiare</t>
  </si>
  <si>
    <t>3.5.2</t>
  </si>
  <si>
    <t xml:space="preserve">TOTAL CREDITE INTERNE INSTITUŢIILOR NEFINANCIARE ŞI FINANCIARE </t>
  </si>
  <si>
    <t>3.5.999</t>
  </si>
  <si>
    <t>ÎMPRUMUTURI RECREDITATE INTERNE ÎNTRE BUGETE</t>
  </si>
  <si>
    <t>3.6</t>
  </si>
  <si>
    <t>Împrumuturi recreditate între bugetul de stat și bugetele locale</t>
  </si>
  <si>
    <t>3.6.1</t>
  </si>
  <si>
    <t>Împrumuturi recreditate între  bugetele locale în cadrul unei unități administrativ-teritoriale</t>
  </si>
  <si>
    <t>3.6.2</t>
  </si>
  <si>
    <t>Împrumuturi recreditate între  bugetele locale ale diferitor unități administrativ-teritoriale</t>
  </si>
  <si>
    <t>3.6.3</t>
  </si>
  <si>
    <t>TOTAL ÎMPRUMUTURI RECREDITATE INTERNE ÎNTRE BUGETE</t>
  </si>
  <si>
    <t>3.6.999</t>
  </si>
  <si>
    <t>ÎMPRUMUTURI RECREDITATE INSTITUŢIILOR NEFINANCIARE ŞI FINANCIARE</t>
  </si>
  <si>
    <t>3.7</t>
  </si>
  <si>
    <t>Împrumuturi recreditate instituțiilor nefinanciare</t>
  </si>
  <si>
    <t>3.7.1</t>
  </si>
  <si>
    <t>Împrumuturi recreditate instituțiilor  financiare</t>
  </si>
  <si>
    <t>3.7.2</t>
  </si>
  <si>
    <t>TOTAL ÎMPRUMUTURI RECREDITATE INSTITUŢIILOR NEFINANCIARE ŞI FINANCIARE</t>
  </si>
  <si>
    <t>3.7.999</t>
  </si>
  <si>
    <t>CREANŢE EXTERNE</t>
  </si>
  <si>
    <t>3.8</t>
  </si>
  <si>
    <t>Valori mobiliare procurate pe piaţa externă</t>
  </si>
  <si>
    <t>3.8.1</t>
  </si>
  <si>
    <t>Garanții externe</t>
  </si>
  <si>
    <t>3.8.2</t>
  </si>
  <si>
    <t>Acţiuni şi alte forme de participare în capital peste hotare</t>
  </si>
  <si>
    <t>3.8.3</t>
  </si>
  <si>
    <t>Alte creanţe externe ale bugetului</t>
  </si>
  <si>
    <t>3.8.4</t>
  </si>
  <si>
    <t>TOTAL CREANŢE ETERNE</t>
  </si>
  <si>
    <t>3.8.999</t>
  </si>
  <si>
    <t>CREDITE EXTERNE</t>
  </si>
  <si>
    <t>3.9</t>
  </si>
  <si>
    <t>Credite externe acordate</t>
  </si>
  <si>
    <t>3.9.1</t>
  </si>
  <si>
    <t xml:space="preserve">TOTAL CREDITE EXTERNE </t>
  </si>
  <si>
    <t>3.9.999</t>
  </si>
  <si>
    <t xml:space="preserve">TOTAL ACTIVE FINANCIARE </t>
  </si>
  <si>
    <t>TOTAL ACTIV</t>
  </si>
  <si>
    <t>6</t>
  </si>
  <si>
    <t>DATORII INTERNE</t>
  </si>
  <si>
    <t>6.1</t>
  </si>
  <si>
    <t>Valori mobiliare de stat cu excepţia acţiunilor</t>
  </si>
  <si>
    <t>6.1.1</t>
  </si>
  <si>
    <t>6.1.2</t>
  </si>
  <si>
    <t>Valori mobiliare de stat emise de autoritățile publice locale</t>
  </si>
  <si>
    <t>6.1.3</t>
  </si>
  <si>
    <t>6.1.4</t>
  </si>
  <si>
    <t>519</t>
  </si>
  <si>
    <t>Alte datorii ale instituțiilor bugetare</t>
  </si>
  <si>
    <t>6.1.5</t>
  </si>
  <si>
    <t xml:space="preserve">TOTAL DATORII INTERNE </t>
  </si>
  <si>
    <t>6.1.999</t>
  </si>
  <si>
    <t>ÎMPRUMUTURI INTERNE ÎNTRE BUGETE</t>
  </si>
  <si>
    <t>6.2</t>
  </si>
  <si>
    <t>Împrumuturi între bugetul de stat si bugetele locale</t>
  </si>
  <si>
    <t>6.2.1</t>
  </si>
  <si>
    <t>Împrumuturi în cadrul bugetului consolidat central</t>
  </si>
  <si>
    <t>6.2.2</t>
  </si>
  <si>
    <t>Împrumuturi între bugetele locale în cadrul unei unități administrativ-teritoriale</t>
  </si>
  <si>
    <t>6.2.3</t>
  </si>
  <si>
    <t>Împrumuturi între bugetele locale a diferitor unități administrativ-teritoriale</t>
  </si>
  <si>
    <t>6.2.4</t>
  </si>
  <si>
    <t xml:space="preserve">TOTAL ÎMPRUMUTURI INTERNE ÎNTRE BUGETE </t>
  </si>
  <si>
    <t>6.2.999</t>
  </si>
  <si>
    <t>ÎMPRUMUTURI INTERNE INSTITUŢIILOR NEFINANCIARE ŞI FINANCIARE</t>
  </si>
  <si>
    <t>6.3</t>
  </si>
  <si>
    <t>Împrumuturi interne de la instituțiile nefinanciare</t>
  </si>
  <si>
    <t>6.3.1</t>
  </si>
  <si>
    <t>Împrumuturi interne de la instituțiile  financiare</t>
  </si>
  <si>
    <t>6.3.2</t>
  </si>
  <si>
    <t>Împrumuturi de la banca națională a moldovei cu garanția valorilor mobiliare de stat</t>
  </si>
  <si>
    <t>6.3.3</t>
  </si>
  <si>
    <t>Alte împrumuturi</t>
  </si>
  <si>
    <t>6.3.4</t>
  </si>
  <si>
    <t>Împrumuturi din disponibilul mijloacelor temporar intrate în posesia instituțiilor</t>
  </si>
  <si>
    <t>6.3.5</t>
  </si>
  <si>
    <t xml:space="preserve">TOTAL ÎMPRUMUTURI INTERNE INSTITUŢIILOR NEFINANCIARE ŞI FINANCIARE </t>
  </si>
  <si>
    <t>6.3.999</t>
  </si>
  <si>
    <t>6.4</t>
  </si>
  <si>
    <t>6.4.1</t>
  </si>
  <si>
    <t>6.4.2</t>
  </si>
  <si>
    <t>6.4.3</t>
  </si>
  <si>
    <t xml:space="preserve">TOTAL ÎMPRUMUTURI RECREDITATE INTERNE ÎNTRE BUGETE </t>
  </si>
  <si>
    <t>6.4.999</t>
  </si>
  <si>
    <t>ÎMPRUMUTURI INTERNE RECREDITATE INSTITUŢIILOR NEFINANCIARE ŞI FINANCIARE</t>
  </si>
  <si>
    <t>6.5</t>
  </si>
  <si>
    <t>Împrumuturi interne recreditate instituțiilor nefinanciare</t>
  </si>
  <si>
    <t>6.5.1</t>
  </si>
  <si>
    <t>6.5.2</t>
  </si>
  <si>
    <t xml:space="preserve">TOTAL ÎMPRUMUTURI INTERNE RECREDITATE INSTITUŢIILOR NEFINANCIARE ŞI FINANCIARE </t>
  </si>
  <si>
    <t>6.5.999</t>
  </si>
  <si>
    <t>DATORII EXTERNE</t>
  </si>
  <si>
    <t>6.6</t>
  </si>
  <si>
    <t>Valori mobiliare de stat emise pe piaţa externă</t>
  </si>
  <si>
    <t>6.6.1</t>
  </si>
  <si>
    <t>6.6.2</t>
  </si>
  <si>
    <t>Alte datorii externe ale bugetului</t>
  </si>
  <si>
    <t>6.6.3</t>
  </si>
  <si>
    <t xml:space="preserve">TOTAL DATORII EXTERNE </t>
  </si>
  <si>
    <t>6.6.999</t>
  </si>
  <si>
    <t>ÎMPRUMUTURI EXTERNE</t>
  </si>
  <si>
    <t>6.7</t>
  </si>
  <si>
    <t>Împrumuturi externe</t>
  </si>
  <si>
    <t>6.7.1</t>
  </si>
  <si>
    <t xml:space="preserve">TOTAL ÎMPRUMUTURI EXTERNE </t>
  </si>
  <si>
    <t>6.7.999</t>
  </si>
  <si>
    <t xml:space="preserve">TOTAL DATORII </t>
  </si>
  <si>
    <t>7</t>
  </si>
  <si>
    <t xml:space="preserve">MIJLOACE TRANSMISE ŞI PRIMITE ÎNTRE CONTURI </t>
  </si>
  <si>
    <t>8</t>
  </si>
  <si>
    <t>61</t>
  </si>
  <si>
    <t xml:space="preserve">MIJLOACE TRANSMISE ŞI PRIMITE ÎNTRE CONTURI ÎN CADRUL BUGETULUI DE STAT ŞI BUGETELOR LOCALE </t>
  </si>
  <si>
    <t>8.1</t>
  </si>
  <si>
    <t>611</t>
  </si>
  <si>
    <t>Mijloace transmise /primite între Trezoreria de Stat şi trezoreriile teritoriale</t>
  </si>
  <si>
    <t>8.1.1</t>
  </si>
  <si>
    <t>612</t>
  </si>
  <si>
    <t>Mijloace transmise /primite între Trezoreria de Stat şi instituţii bugetare</t>
  </si>
  <si>
    <t>8.1.2</t>
  </si>
  <si>
    <t>613</t>
  </si>
  <si>
    <t>Mijloace transmise /primite în cadrul unei instituţii bugetare</t>
  </si>
  <si>
    <t>8.1.3</t>
  </si>
  <si>
    <t xml:space="preserve">Mijloace transmise /primite între diferite instituţii bugetare </t>
  </si>
  <si>
    <t>8.1.4</t>
  </si>
  <si>
    <t>Mijloace transmise din solduri la începutul anului</t>
  </si>
  <si>
    <t>8.1.5</t>
  </si>
  <si>
    <t>Mijloace transmise/primite în cadrul unei instituții bugetare pentru mijloacele temporar intrate</t>
  </si>
  <si>
    <t>8.1.6</t>
  </si>
  <si>
    <t>Alte mijloace transmise /primite</t>
  </si>
  <si>
    <t>8.1.7</t>
  </si>
  <si>
    <t xml:space="preserve">TOTAL MIJLOACE TRANSMISE ŞI PRIMITE ÎNTRE CONTURI ÎN CADRUL BUGETULUI DE STAT ŞI BUGETELOR LOCALE </t>
  </si>
  <si>
    <t>8.1.999</t>
  </si>
  <si>
    <t xml:space="preserve">MIJLOACE TRANSMISE ŞI PRIMITE ÎNTRE CONTURI IN CADRUL BUGETULUI ASIGURARILOR SOCIALE DE STAT </t>
  </si>
  <si>
    <t>8.2</t>
  </si>
  <si>
    <t>63</t>
  </si>
  <si>
    <t xml:space="preserve">MIJLOACE TRANSMISE ŞI PRIMITE ÎNTRE CONTURI ÎN CADRUL FONDURILOR  ASIGURĂRII OBLIGATORII DE ASISTENŢĂ MADICALĂ </t>
  </si>
  <si>
    <t>8.3</t>
  </si>
  <si>
    <t xml:space="preserve">TOTAL MIJLOACE TRANSMISE ŞI PRIMITE ÎNTRE CONTURI </t>
  </si>
  <si>
    <t xml:space="preserve">REZULTATE </t>
  </si>
  <si>
    <t>REZULTATUL E ECUTĂRII DE CASĂ A BUGETELOR</t>
  </si>
  <si>
    <t>10.1</t>
  </si>
  <si>
    <t>Rezultatul e ecutării de casă a bugetelor din anul curent</t>
  </si>
  <si>
    <t>10.1.1</t>
  </si>
  <si>
    <t>Rezultatul e ecutării de casă a bugetelor din anii precedenţi</t>
  </si>
  <si>
    <t>10.1.2</t>
  </si>
  <si>
    <t>Corectarea rezultatelor anilor precedenţi ale e ecutării de casă a bugetelor</t>
  </si>
  <si>
    <t>10.1.3</t>
  </si>
  <si>
    <t>Rezultatul e ecutării de casă a mijloacelor temporar intrate în posesia instituțiilor din anul curent</t>
  </si>
  <si>
    <t>10.1.4</t>
  </si>
  <si>
    <t>Rezultatul e ecutării de casă a mijloacelor temporar intrate în posesia instituțiilor din anii precedenți</t>
  </si>
  <si>
    <t>10.1.5</t>
  </si>
  <si>
    <t xml:space="preserve">TOTAL REZULTATUL EXECUTĂRII DE CASĂ A BUGETELOR </t>
  </si>
  <si>
    <t>10.1.999</t>
  </si>
  <si>
    <t>REZULTATUL FINANCIAR AL INSTITUŢIEI BUGETARE</t>
  </si>
  <si>
    <t>10.2</t>
  </si>
  <si>
    <t>Rezultatul financiar al autorității/instituției bugetare din anul curent</t>
  </si>
  <si>
    <t>10.2.1</t>
  </si>
  <si>
    <t>Rezultatul financiar  al autorității/institutiei bugetare din anii precedenţi</t>
  </si>
  <si>
    <t>10.2.2</t>
  </si>
  <si>
    <t xml:space="preserve">Corectarea rezultatelor anilor precedenţi ale autorității/instituțiilor bugetare </t>
  </si>
  <si>
    <t>10.2.3</t>
  </si>
  <si>
    <t>Rezultatul reorganizării autorităţilor/instituţiilor bugetare</t>
  </si>
  <si>
    <t>10.2.4</t>
  </si>
  <si>
    <t xml:space="preserve">TOTAL REZULTATUL FINANCIAR AL INSTITUŢIEI BUGETARE </t>
  </si>
  <si>
    <t>10.2.999</t>
  </si>
  <si>
    <t xml:space="preserve">TOTAL REZULTATE </t>
  </si>
  <si>
    <t xml:space="preserve">TOTAL PASIV </t>
  </si>
  <si>
    <t>12</t>
  </si>
  <si>
    <t xml:space="preserve">                          CONTURI E TRABILANTIERE</t>
  </si>
  <si>
    <t>CONTURI EXTRABILANȚIERE</t>
  </si>
  <si>
    <t>Creanţe privind creditarea bugetelor de alt nivel</t>
  </si>
  <si>
    <t>13.1</t>
  </si>
  <si>
    <t>Creanţe privind creditarea instituţiilor nefinanciare</t>
  </si>
  <si>
    <t>13.2</t>
  </si>
  <si>
    <t>Creanţe privind creditarea altor instituţii şi organizaţii</t>
  </si>
  <si>
    <t>13.3</t>
  </si>
  <si>
    <t>Creanţe ale băncilor comerciale în proces de lichidare</t>
  </si>
  <si>
    <t>13.4</t>
  </si>
  <si>
    <t>Creanţe privind garanţiile pentru împrumuturile interne</t>
  </si>
  <si>
    <t>13.5</t>
  </si>
  <si>
    <t>Creanţe privind garanţiile pentru împrumuturile externe</t>
  </si>
  <si>
    <t>13.6</t>
  </si>
  <si>
    <t>Creanţe ale bugetelor pentru împrumuturile recreditate din surse externe</t>
  </si>
  <si>
    <t>13.7</t>
  </si>
  <si>
    <t>Creanţe ale instituţiilor nefinanciare pentru împrumuturile recreditate din surse externe</t>
  </si>
  <si>
    <t>13.8</t>
  </si>
  <si>
    <t>Creanţe ale instituţiilor financiare pentru împrumuturile recreditate din surse externe</t>
  </si>
  <si>
    <t>13.9</t>
  </si>
  <si>
    <t>Creanţe privind mijloacele băneşti primite de la buget în baza hotărîrilor rămase definitive ale instanţelor judecătoreşti şi apoi anulate</t>
  </si>
  <si>
    <t>13.10</t>
  </si>
  <si>
    <t xml:space="preserve">Creanțe ale contribuabililor </t>
  </si>
  <si>
    <t>13.11</t>
  </si>
  <si>
    <t>Creanţe privind cauţiunile transferate</t>
  </si>
  <si>
    <t>13.12</t>
  </si>
  <si>
    <t>Creanţe contingente</t>
  </si>
  <si>
    <t>13.13</t>
  </si>
  <si>
    <t>Valoarea capitalului subscris în organizaţiile internaţionale în care Republica Moldova este membru achitat sub formă de “paid-in”</t>
  </si>
  <si>
    <t>13.14</t>
  </si>
  <si>
    <t>Datoria bugetului de stat privind valorile mobiliare de stat emise pe piața primară</t>
  </si>
  <si>
    <t>13.15</t>
  </si>
  <si>
    <t>Datoria bugetului de stat privind valorile mobiliare de stat convertite</t>
  </si>
  <si>
    <t>13.16</t>
  </si>
  <si>
    <t>Datoria bugetului de stat privind valorile mobiliare de stat emise pentru unele scopuri stabilite de lege</t>
  </si>
  <si>
    <t>13.17</t>
  </si>
  <si>
    <t>Datoria  privind împrumuturile acordate de alte bugete</t>
  </si>
  <si>
    <t>13.18</t>
  </si>
  <si>
    <t>Datoria privind împrumuturile acordate de instituții financiare</t>
  </si>
  <si>
    <t>13.19</t>
  </si>
  <si>
    <t xml:space="preserve">Datoria  privind  alte împrumuturi </t>
  </si>
  <si>
    <t>13.20</t>
  </si>
  <si>
    <t xml:space="preserve">Datoria privind  împrumuturile e terne acordate de alte state și organizații internaționale </t>
  </si>
  <si>
    <t>13.21</t>
  </si>
  <si>
    <t xml:space="preserve">Datoria  privind  împrumuturile e terne acordate de organizații financiare internaționale </t>
  </si>
  <si>
    <t>13.22</t>
  </si>
  <si>
    <t>Datoria  privind  împrumuturile recreditate din surse externe</t>
  </si>
  <si>
    <t>13.23</t>
  </si>
  <si>
    <t xml:space="preserve">Datoria privind alte  împrumuturi externe </t>
  </si>
  <si>
    <t>13.24</t>
  </si>
  <si>
    <t>Datoria privind  transferurile  peste hotare</t>
  </si>
  <si>
    <t>13.25</t>
  </si>
  <si>
    <t>Datoria  privind alte surse interne</t>
  </si>
  <si>
    <t>13.26</t>
  </si>
  <si>
    <t>Datoria privind despăgubirile civile</t>
  </si>
  <si>
    <t>13.27</t>
  </si>
  <si>
    <t>Datoria bugetului de stat privind soldul nefinanțat al activității vamale din contul mijloacelor încasate pentru procedurile vamale</t>
  </si>
  <si>
    <t>13.28</t>
  </si>
  <si>
    <t>Datoria bugetului de stat privind soldul mijloacelor în fondul rutier</t>
  </si>
  <si>
    <t>13.29</t>
  </si>
  <si>
    <t>Datoria bugetului de stat privind taxa pe valoare adăugată</t>
  </si>
  <si>
    <t>13.30</t>
  </si>
  <si>
    <t>Valoarea capitalului subscris în organizaţiile internaţionale în care Republica Moldova este membru</t>
  </si>
  <si>
    <t>13.31</t>
  </si>
  <si>
    <t>Datoria bugetului de stat privind drepturile de import-export achitate în avans</t>
  </si>
  <si>
    <t>13.32</t>
  </si>
  <si>
    <t xml:space="preserve">Angajamente ale bugetului de stat </t>
  </si>
  <si>
    <t>13.33</t>
  </si>
  <si>
    <t>Angajamente ale bugetului asigurărilor sociale de stat</t>
  </si>
  <si>
    <t>13.34</t>
  </si>
  <si>
    <t>Angajamente ale fondurilor asigurărilor obligatorii de asistență medicală</t>
  </si>
  <si>
    <t>13.35</t>
  </si>
  <si>
    <t>Angajamente ale bugetelor locale de nivelul II</t>
  </si>
  <si>
    <t>13.36</t>
  </si>
  <si>
    <t>Angajamente ale bugetelor locale de nivelul I</t>
  </si>
  <si>
    <t>13.37</t>
  </si>
  <si>
    <t>Active luate în locațiune/arendă/comodat</t>
  </si>
  <si>
    <t>13.38</t>
  </si>
  <si>
    <t>Valori în mărfuri și materiale primite în custodie</t>
  </si>
  <si>
    <t>13.39</t>
  </si>
  <si>
    <t>Premii și cupe sportive transmisibile</t>
  </si>
  <si>
    <t>13.40</t>
  </si>
  <si>
    <t>Valori primite în custodie de la condamnați</t>
  </si>
  <si>
    <t>13.41</t>
  </si>
  <si>
    <t>Formulare de valoare</t>
  </si>
  <si>
    <t>13.42</t>
  </si>
  <si>
    <t>Restanțele studenților și elevilor pentru valorile materiale nerestituite</t>
  </si>
  <si>
    <t>13.43</t>
  </si>
  <si>
    <t>Creanțe compromise decontate</t>
  </si>
  <si>
    <t>13.44</t>
  </si>
  <si>
    <t>Datorii înghețate și eșalonate conform actelor normative</t>
  </si>
  <si>
    <t>13.45</t>
  </si>
  <si>
    <t>Alte datorii și restanțe extrabilanțiere</t>
  </si>
  <si>
    <t>13.46</t>
  </si>
  <si>
    <t>Creanţe privind implementarea proiectelor de investiţii capitale</t>
  </si>
  <si>
    <t>13.47</t>
  </si>
  <si>
    <t>Creanţe aferente contractelor de parteneriat public-privat</t>
  </si>
  <si>
    <t>13.48</t>
  </si>
  <si>
    <t>Active transmise partenerului privat</t>
  </si>
  <si>
    <t>13.49</t>
  </si>
  <si>
    <t>Datorii privind implementarea proiectelor de investiţii capitale</t>
  </si>
  <si>
    <t>13.50</t>
  </si>
  <si>
    <t>Creanţe privind lipsurile şi delapidările de mijloace băneşti şi valori materiale aflate în organele de anchetă</t>
  </si>
  <si>
    <t>13.51</t>
  </si>
  <si>
    <t>Alte creanţe contingente ale autorităţii/instituției bugetare</t>
  </si>
  <si>
    <t>13.52</t>
  </si>
  <si>
    <t>Alte conturi extrabilanțiere</t>
  </si>
  <si>
    <t>13.53</t>
  </si>
  <si>
    <t xml:space="preserve">TOTAL CONTURI EXTRABILANȚIERE </t>
  </si>
  <si>
    <t>13.999</t>
  </si>
  <si>
    <t xml:space="preserve">Șef  Direcție operațională                                                                                                                                         </t>
  </si>
  <si>
    <t>Corina Damian</t>
  </si>
  <si>
    <t>Formularul nr.14</t>
  </si>
  <si>
    <t>aprobat prin Ordinul</t>
  </si>
  <si>
    <t>ministrului finanţelor</t>
  </si>
  <si>
    <t>Nr.18 din 27 ianuarie 2020</t>
  </si>
  <si>
    <t xml:space="preserve">                                                                                                                                       Raportul privind executarea bugetului public naţional pe anul 2024</t>
  </si>
  <si>
    <t>(mil.lei)</t>
  </si>
  <si>
    <t>Devieri (+,-)</t>
  </si>
  <si>
    <r>
      <t>în  (</t>
    </r>
    <r>
      <rPr>
        <b/>
        <i/>
        <sz val="12"/>
        <rFont val="Times New Roman"/>
        <family val="1"/>
        <charset val="204"/>
      </rPr>
      <t>%</t>
    </r>
    <r>
      <rPr>
        <b/>
        <sz val="12"/>
        <rFont val="times new roman"/>
        <family val="1"/>
        <charset val="204"/>
      </rPr>
      <t>)</t>
    </r>
  </si>
  <si>
    <t>Ponderea in  PIB  (323 800 mil. lei)</t>
  </si>
  <si>
    <t>Bugetul de stat</t>
  </si>
  <si>
    <t>Bugetul asigurărilor sociale de stat</t>
  </si>
  <si>
    <t>Fondurile asigurării obligatorii de asistență  medicală</t>
  </si>
  <si>
    <t>Operaţiunile consolidabile</t>
  </si>
  <si>
    <t>Guvernul central</t>
  </si>
  <si>
    <t>Bugetele locale</t>
  </si>
  <si>
    <t>Bugetul public naţional *</t>
  </si>
  <si>
    <t>Bugetul public naţional</t>
  </si>
  <si>
    <t>Fondurile de asigurare medicală</t>
  </si>
  <si>
    <t>Bugetele unităţilor administrativ-teritoriale</t>
  </si>
  <si>
    <t>A</t>
  </si>
  <si>
    <t>5=1+2+3+4</t>
  </si>
  <si>
    <t>8=5+6+7</t>
  </si>
  <si>
    <t>13=9+10+11+12</t>
  </si>
  <si>
    <t>16=13+14+15</t>
  </si>
  <si>
    <t>20*</t>
  </si>
  <si>
    <t>22*</t>
  </si>
  <si>
    <t>26*</t>
  </si>
  <si>
    <t>28*</t>
  </si>
  <si>
    <t>32*</t>
  </si>
  <si>
    <t>34*</t>
  </si>
  <si>
    <t>Impozite și taxe</t>
  </si>
  <si>
    <t>dintre care:</t>
  </si>
  <si>
    <t xml:space="preserve">          Impozitul pe venitul persoanelor fizice</t>
  </si>
  <si>
    <t xml:space="preserve">          Impozitul pe venitul persoanelor juridice</t>
  </si>
  <si>
    <t xml:space="preserve">          Impozitul funciar</t>
  </si>
  <si>
    <t xml:space="preserve">          Impozitul pe bunurile imobiliare</t>
  </si>
  <si>
    <t xml:space="preserve">          Impozitul pe proprietate cu caracter ocazional </t>
  </si>
  <si>
    <t>&gt;200</t>
  </si>
  <si>
    <t xml:space="preserve">         Alte impozite pe proprietate</t>
  </si>
  <si>
    <t>Impozite și taxe pe mărfuri și servicii</t>
  </si>
  <si>
    <t xml:space="preserve">     Taxa pe valoare adăugată, total</t>
  </si>
  <si>
    <t>inclusiv:</t>
  </si>
  <si>
    <t xml:space="preserve">        TVA la mărfurile produse şi serviciile prestate pe teritoriul RM</t>
  </si>
  <si>
    <t xml:space="preserve">        TVA la mărfurile importate</t>
  </si>
  <si>
    <t xml:space="preserve">        Restituirea TVA</t>
  </si>
  <si>
    <t xml:space="preserve">     Accize, total</t>
  </si>
  <si>
    <t xml:space="preserve">        Accize la mărfurile produse pe teritoriul RM</t>
  </si>
  <si>
    <t xml:space="preserve">        Accizele la mărfurile importate</t>
  </si>
  <si>
    <t xml:space="preserve">        Restituirea accizelor</t>
  </si>
  <si>
    <t xml:space="preserve">     Taxe pentru servicii specifice</t>
  </si>
  <si>
    <t xml:space="preserve">     Taxe și plăți pentru utilizarea mărfurilor și pentru practicarea unor genuri de activitate</t>
  </si>
  <si>
    <t xml:space="preserve">         Alte taxe pentru mărfuri și servicii </t>
  </si>
  <si>
    <t xml:space="preserve"> Taxa asupra comerțului exterior și operațiunilor externe</t>
  </si>
  <si>
    <t xml:space="preserve">     Taxe vamale și alte taxe de import</t>
  </si>
  <si>
    <t xml:space="preserve">         Alte taxe asupra comerțului exterior și operațiunilor externe </t>
  </si>
  <si>
    <t>Contribuţii și prime de asigurări obligatorii</t>
  </si>
  <si>
    <t>Contribuții de asigurări sociale de stat obligatorii</t>
  </si>
  <si>
    <t>Prime de asigurare obligatorie de asistență medicală</t>
  </si>
  <si>
    <t xml:space="preserve"> Granturi primite</t>
  </si>
  <si>
    <t>Granturi primite de la Guvernele altor state</t>
  </si>
  <si>
    <t>Granturi primite de la organizațiile internaționale</t>
  </si>
  <si>
    <t xml:space="preserve">Venituri din proprietate </t>
  </si>
  <si>
    <t xml:space="preserve">         Dobânzi și alte plăți încasate</t>
  </si>
  <si>
    <t xml:space="preserve">                Dobînzi încasate la împrumuturile în interiorul sistemului bugetar</t>
  </si>
  <si>
    <t xml:space="preserve">         Dividende primite</t>
  </si>
  <si>
    <t xml:space="preserve">         Renta</t>
  </si>
  <si>
    <t>Venituri din vânzarea mărfurilor și serviciilor</t>
  </si>
  <si>
    <t xml:space="preserve">     Taxe și plăți administrative</t>
  </si>
  <si>
    <t xml:space="preserve">     Comercializarea mărfurilor și serviciilor de către instituțiile bugetare</t>
  </si>
  <si>
    <t xml:space="preserve">Amenzi şi sancţiuni </t>
  </si>
  <si>
    <t>Donații voluntare</t>
  </si>
  <si>
    <t>Alte venituri și venituri neidentificate</t>
  </si>
  <si>
    <t>Transferuri, total</t>
  </si>
  <si>
    <t>Transferuri între BS și BL</t>
  </si>
  <si>
    <t>Transferuri de la BUAT componenta de bază la bugetul de stat componenta de bază</t>
  </si>
  <si>
    <t>Transferuri de la bugetul de stat mijloace speciale la BUAT mijloace speciale</t>
  </si>
  <si>
    <t>Transferuri între BS și BASS</t>
  </si>
  <si>
    <t>Transferuri între BS și FAOAM</t>
  </si>
  <si>
    <t>II. Cheltuieli și active nefinanciare, conform clasificației funcționale</t>
  </si>
  <si>
    <t>1. Serviciile de stat cu destinaţie generală</t>
  </si>
  <si>
    <t>inclusiv transferuri între BS și BL</t>
  </si>
  <si>
    <t xml:space="preserve"> dobînzi la împrumuturile altor nivele ale sistemului bugetar</t>
  </si>
  <si>
    <t>2. Apărarea naţională</t>
  </si>
  <si>
    <t>3. Ordine publică și securitate națională</t>
  </si>
  <si>
    <t>4. Servicii în domeniul economiei</t>
  </si>
  <si>
    <t>5. Protecția mediului</t>
  </si>
  <si>
    <t xml:space="preserve">6. Gospodăria de locuințe și gospodăria serviciilor </t>
  </si>
  <si>
    <t>7. Ocrotirea sănătății</t>
  </si>
  <si>
    <t>inclusiv transferuri între BS și FAOAM</t>
  </si>
  <si>
    <t xml:space="preserve">inclusiv transferuri între instituțiile BS </t>
  </si>
  <si>
    <t>8. Cultura, sport, tineret, culte și odihnă</t>
  </si>
  <si>
    <t>9. Învățământ</t>
  </si>
  <si>
    <t>10. Protecție socială</t>
  </si>
  <si>
    <t>inclusiv transferuri între BS și BASS</t>
  </si>
  <si>
    <t>III. Sold bugetar (excedent (+) /,deficit (-))</t>
  </si>
  <si>
    <t>IV. Surse de finanţare</t>
  </si>
  <si>
    <t>Active financiare</t>
  </si>
  <si>
    <t>Creanțe interne</t>
  </si>
  <si>
    <t>Acțiuni și alte forme de participare în capital în interiorul țării</t>
  </si>
  <si>
    <t xml:space="preserve">Alte creanțe interne ale bugetului </t>
  </si>
  <si>
    <t>Diferența de curs valutar</t>
  </si>
  <si>
    <t>Diferența de curs pozitivă</t>
  </si>
  <si>
    <t>Diferența de curs negativă</t>
  </si>
  <si>
    <t>Credite interne între bugete</t>
  </si>
  <si>
    <t>Credite între bugetul de stat și bugetele locale</t>
  </si>
  <si>
    <t xml:space="preserve">   Acordarea creditelor între bugetul de stat și bugetele locale de nivelul 2</t>
  </si>
  <si>
    <t xml:space="preserve">   Rambursarea creditelor între bugetul de stat și bugetele locale de nivelul 2</t>
  </si>
  <si>
    <t xml:space="preserve">   Acordarea creditelor între bugetul de stat și bugetele locale de nivelul 1</t>
  </si>
  <si>
    <t xml:space="preserve">   Rambursarea creditelor între bugetul de stat și bugetele locale de nivelul 1</t>
  </si>
  <si>
    <t>Credite în cadrul Bugetului Consolidat Central</t>
  </si>
  <si>
    <t xml:space="preserve">   Acordarea creditelor între bugetul de stat și bugetul asigurărilor sociale de stat</t>
  </si>
  <si>
    <t xml:space="preserve">   Rambursarea creditelor între bugetul de stat și bugetul asigurărilor sociale de stat</t>
  </si>
  <si>
    <t>Credite interne instituțiilor nefinanciare și financiare</t>
  </si>
  <si>
    <t>Credite instituțiilor financiare</t>
  </si>
  <si>
    <t>Împrumuturi recreditate interne între bugete</t>
  </si>
  <si>
    <t>Împrumuturi recreditate interne instituțiilor nefinanciare și financiare</t>
  </si>
  <si>
    <t>Împrumuturi recreditate instituțiilor financiare</t>
  </si>
  <si>
    <t>Creanțe externe</t>
  </si>
  <si>
    <t>Acțiuni și alte forme de participare în capital peste hotare</t>
  </si>
  <si>
    <t xml:space="preserve">Datorii </t>
  </si>
  <si>
    <t>Valori mobiliare de stat cu excepția acțiunilor</t>
  </si>
  <si>
    <t>Garanții  interne</t>
  </si>
  <si>
    <t>Valori mobiliare emise de autorități publice locale</t>
  </si>
  <si>
    <t xml:space="preserve">   Împrumuturile interne între bugete </t>
  </si>
  <si>
    <t xml:space="preserve">Împrumuturi între bugetul de stat și bugetele locale </t>
  </si>
  <si>
    <t>Primirea împrumutului între bugetul de stat și bugetele locale de nivelul 2</t>
  </si>
  <si>
    <t>Rambursarea împrumutului între bugetul de stat și bugetele locale de nivelul 2</t>
  </si>
  <si>
    <t>Primirea împrumutului între bugetul de stat și bugetele locale de nivelul 1</t>
  </si>
  <si>
    <t>Rambursarea împrumutului între bugetul de stat și bugetele locale de nivelul 1</t>
  </si>
  <si>
    <t>Împrumuturi în cadrul Bugetului Consolidat Central</t>
  </si>
  <si>
    <t>Primirea împrumutului între bugetul de stat și bugetul asigurărilor sociale de stat</t>
  </si>
  <si>
    <t>Rambursarea împrumutului între bugetul de stat și bugetul asigurărilor sociale de stat</t>
  </si>
  <si>
    <t xml:space="preserve">   Împrumuturi interne de la instituțiile nefinanciare și financiare</t>
  </si>
  <si>
    <t xml:space="preserve">     Împrumuturi interne de la instituțiile nefinanciare </t>
  </si>
  <si>
    <t xml:space="preserve">       Primirea împrumutului  de la instituțiile nefinanciare </t>
  </si>
  <si>
    <t xml:space="preserve">       Rambursarea împrumutului instituțiilor nefinanciare </t>
  </si>
  <si>
    <t xml:space="preserve">     Împrumuturi interne de la instituțiile financiare </t>
  </si>
  <si>
    <t xml:space="preserve">       Primirea împrumutului  de la instituțiile financiare </t>
  </si>
  <si>
    <t xml:space="preserve">       Rambursarea împrumutului instituțiilor financiare </t>
  </si>
  <si>
    <t xml:space="preserve">    Alte împrumuturi </t>
  </si>
  <si>
    <t xml:space="preserve">   Împrumuturi recreditate interne între bugete </t>
  </si>
  <si>
    <t xml:space="preserve">     Împrumuturi recreditate între bugetul de stat și bugetele locale </t>
  </si>
  <si>
    <t>Datorii externe</t>
  </si>
  <si>
    <t xml:space="preserve">     Garanții externe</t>
  </si>
  <si>
    <t xml:space="preserve">   Împrumuturi externe </t>
  </si>
  <si>
    <t xml:space="preserve">    Primirea împrumuturilor externe</t>
  </si>
  <si>
    <t xml:space="preserve">       Rambursarea împrumuturilor externe</t>
  </si>
  <si>
    <t>Modificarea soldului de mijloace bănești</t>
  </si>
  <si>
    <t>Sold de mijloace bănești la începutul perioadei</t>
  </si>
  <si>
    <t>Corectarea soldului de mijloace bănești</t>
  </si>
  <si>
    <t>Sold de mijloace bănești la sfârșitul perioadei</t>
  </si>
  <si>
    <t>Nota: *Cu excluderea operațiunelor consolidabile</t>
  </si>
  <si>
    <t xml:space="preserve"> Ministrul  Finanţelor </t>
  </si>
  <si>
    <t xml:space="preserve">                               </t>
  </si>
  <si>
    <t xml:space="preserve">Secretar  general al ministerului                                                                                                                                       </t>
  </si>
  <si>
    <t xml:space="preserve">Șef Direcție generală politici și sinteză bugetară                                                                                            </t>
  </si>
  <si>
    <t xml:space="preserve">Șef Direcție generală Trezoreria de Stat  </t>
  </si>
  <si>
    <t xml:space="preserve">Șef Direcție raportare </t>
  </si>
  <si>
    <t>Formularul nr.15</t>
  </si>
  <si>
    <t>nr.35 din 29 martie 2023</t>
  </si>
  <si>
    <t>privind cheltuielile proiectelor finanțate din surse externe</t>
  </si>
  <si>
    <t>pentru anul 2024</t>
  </si>
  <si>
    <t>PROIECTUL "CONSOLIDAREA DEMOCRATIEI PARLAMENTARE IN REPUBLICA MOLDOVA"</t>
  </si>
  <si>
    <t>70196</t>
  </si>
  <si>
    <t>PROIECTUL "MODERNIZAREA SERVICIILOR GUVERNAMENTALE"</t>
  </si>
  <si>
    <t>70119</t>
  </si>
  <si>
    <t xml:space="preserve">  78.9</t>
  </si>
  <si>
    <t xml:space="preserve">  75.4</t>
  </si>
  <si>
    <t xml:space="preserve">  74.1</t>
  </si>
  <si>
    <t xml:space="preserve">  76.2</t>
  </si>
  <si>
    <t>PROIECTUL "CONSOLIDAREA DEMOCRATIEI IN REPUBLICA MOLDOVA PRIN ALEGERI INCLUZIVE SI TRANSPARENTE"</t>
  </si>
  <si>
    <t>70203</t>
  </si>
  <si>
    <t>PROIECTUL ”DEZVOLTAREA CAPACITATILOR ANTREPRENORIALE ALE DIASPOREI REPUBLICII MOLDOVA”</t>
  </si>
  <si>
    <t>70229</t>
  </si>
  <si>
    <t xml:space="preserve">  77.5</t>
  </si>
  <si>
    <t xml:space="preserve">  78.0</t>
  </si>
  <si>
    <t xml:space="preserve">  60.4</t>
  </si>
  <si>
    <t xml:space="preserve">  33.4</t>
  </si>
  <si>
    <t>PROIECTUL "INREGISTRAREA SI EVALUAREA FUNCIARA"</t>
  </si>
  <si>
    <t>70237</t>
  </si>
  <si>
    <t>PROIECTUL "SUPORT PENTRU PROGRAMUL TRANSNATIONAL DUNAREA"</t>
  </si>
  <si>
    <t>70246</t>
  </si>
  <si>
    <t>PROIECTUL „SPRIJIN PENTRU GUVERNANTA DIASPOREI, MIGRATIEI SI DEZVOLTARII PRIN IMBUNATATIREA CADRELOR POLITIC SI INSTITUTIONAL”</t>
  </si>
  <si>
    <t>70401</t>
  </si>
  <si>
    <t xml:space="preserve">  64.5</t>
  </si>
  <si>
    <t xml:space="preserve">  61.5</t>
  </si>
  <si>
    <t xml:space="preserve">  83.3</t>
  </si>
  <si>
    <t xml:space="preserve">  35.6</t>
  </si>
  <si>
    <t>PROIECTUL „SUSTINEREA ACTIVITATILOR PUNCTULUI NATIONAL DE CONTACT – URBACT”</t>
  </si>
  <si>
    <t>70426</t>
  </si>
  <si>
    <t>"PROIECTUL DE MODERNIZARE A ADMINISTRARII FISCALE (TAMP)"</t>
  </si>
  <si>
    <t>70107</t>
  </si>
  <si>
    <t>PROIECTUL ”SUPORT PENTRU SECRETARIATUL TEHNIC COMUN A PROGRAMULUI OPERATIONAL COMUN ROMANIA-REPUBLICA MOLDOVA”</t>
  </si>
  <si>
    <t>70219</t>
  </si>
  <si>
    <t xml:space="preserve"> 137.1</t>
  </si>
  <si>
    <t>PROIECTUL „UNIUNEA EUROPEANA PENTRU MEDIU”</t>
  </si>
  <si>
    <t>70362</t>
  </si>
  <si>
    <t xml:space="preserve">  66.0</t>
  </si>
  <si>
    <t>PROGRAMUL UNIUNII EUROPENE „ORIZONT EUROPA” – PROGRAMUL-CADRU PENTRU CERCETARE SI INOVARE</t>
  </si>
  <si>
    <t>70370</t>
  </si>
  <si>
    <t xml:space="preserve">  60.6</t>
  </si>
  <si>
    <t xml:space="preserve">  82.5</t>
  </si>
  <si>
    <t xml:space="preserve">  71.6</t>
  </si>
  <si>
    <t xml:space="preserve">  47.4</t>
  </si>
  <si>
    <t xml:space="preserve">  46.7</t>
  </si>
  <si>
    <t>PROIECTUL „MODERNIZAREA INFRASTRUCTURII ÎN CADRUL MECANISMULUI PENTRU INTERCONECTAREA EUROPEI(CEF)”</t>
  </si>
  <si>
    <t xml:space="preserve">  72.3</t>
  </si>
  <si>
    <t xml:space="preserve">  74.2</t>
  </si>
  <si>
    <t>PROGRAMUL „VAMA” AL UNIUNII PENTRU COOPERARE IN DOMENIUL VAMAL</t>
  </si>
  <si>
    <t>70419</t>
  </si>
  <si>
    <t xml:space="preserve">  65.1</t>
  </si>
  <si>
    <t>PROGRAMUL „FISCALIS” AL UNIUNII PENTRU COOPERARE IN DOMENIUL FISCAL</t>
  </si>
  <si>
    <t>70425</t>
  </si>
  <si>
    <t xml:space="preserve">  47.2</t>
  </si>
  <si>
    <t>PROGRAMUL DE PROFILAXIE SI CONTROL AL INFECTIEI HIV/SIDA, AL INFECTIILOR CU TRANSMITERE SEXUALA SI AL TUBERCULOZEI IN MOLDOVA</t>
  </si>
  <si>
    <t>70014</t>
  </si>
  <si>
    <t>PROIECTUL "CONSTRUCTIA PENITENCIARULUI DIN MUNICIPIUL CHISINAU"</t>
  </si>
  <si>
    <t>PROIECTUL „IN SUPORTUL CELOR GREU ACCESIBILI: CRESTEREA ACCESULUI SI ABSORBTIA VACCINARII IN RANDUL POPULATIEI PENITENCIARE DIN EUROPA-RISE-VAC”</t>
  </si>
  <si>
    <t>70377</t>
  </si>
  <si>
    <t>PROIECTUL „VR4REACT-REDUCEREA AGRESIVITATII REACTIVE PRIN REALITATEA VIRTUALA”</t>
  </si>
  <si>
    <t>70392</t>
  </si>
  <si>
    <t xml:space="preserve">  87.7</t>
  </si>
  <si>
    <t xml:space="preserve">  82.4</t>
  </si>
  <si>
    <t>PROIECTUL „FACILITAREA INTEGRARII SOCIO-PROFESIONALE A PERSOANELOR AFLATE IN DETENTIE SI POST-DETENTIE”</t>
  </si>
  <si>
    <t>70404</t>
  </si>
  <si>
    <t>PROGRAMUL OPERATIONAL COMUN "BAZINUL MARII NEGRE"</t>
  </si>
  <si>
    <t>70087</t>
  </si>
  <si>
    <t xml:space="preserve">  11.0</t>
  </si>
  <si>
    <t xml:space="preserve">  13.0</t>
  </si>
  <si>
    <t xml:space="preserve">  63.1</t>
  </si>
  <si>
    <t xml:space="preserve">   5.1</t>
  </si>
  <si>
    <t xml:space="preserve">   1.0</t>
  </si>
  <si>
    <t xml:space="preserve">   1.1</t>
  </si>
  <si>
    <t>PROGRAMUL - CADRU AL UE PENTRU CERCETARE SI INOVARE - ORIZONT 2020</t>
  </si>
  <si>
    <t>70105</t>
  </si>
  <si>
    <t xml:space="preserve">  29.5</t>
  </si>
  <si>
    <t xml:space="preserve">  49.2</t>
  </si>
  <si>
    <t xml:space="preserve">  33.7</t>
  </si>
  <si>
    <t xml:space="preserve">  59.0</t>
  </si>
  <si>
    <t xml:space="preserve">   0.5</t>
  </si>
  <si>
    <t xml:space="preserve">   7.1</t>
  </si>
  <si>
    <t>PROIECTUL "ABORDAREA SCHIMBARILOR CLIMATICE PRIN ACORDAREA LIBERTATII ENERGETICEI IN PARTENERIATUL ESTIC"</t>
  </si>
  <si>
    <t>70127</t>
  </si>
  <si>
    <t>PROIECTUL "INFRASTRUCTURA DE COMUNICATII"</t>
  </si>
  <si>
    <t>70197</t>
  </si>
  <si>
    <t>PROIECTUL „PROGRAMUL-CADRU AL UE ERASMUS+ ”</t>
  </si>
  <si>
    <t>70268</t>
  </si>
  <si>
    <t xml:space="preserve">  66.1</t>
  </si>
  <si>
    <t xml:space="preserve">  91.0</t>
  </si>
  <si>
    <t>PROIECTUL „CONSOLIDAREA CAPACITATII POLITIEI MOLDOVENESTI SI ROMANE IN DOMENIUL PREVENIRII CRIMINALITATII, INCLUSIV CRIMELOR TRANSFRONTALIERE”</t>
  </si>
  <si>
    <t>70291</t>
  </si>
  <si>
    <t xml:space="preserve">  88.5</t>
  </si>
  <si>
    <t>PROIECTUL „DEZVOLTAREA UNUI CONCEPT DE PATRULARE COMUNA DE POLITIE A DRUMURILOR DIN ZONA DE FRONTIERA REPUBLICA MOLDOVA - ROMANIA”</t>
  </si>
  <si>
    <t>70299</t>
  </si>
  <si>
    <t xml:space="preserve">  53.9</t>
  </si>
  <si>
    <t xml:space="preserve">  62.4</t>
  </si>
  <si>
    <t xml:space="preserve">  68.4</t>
  </si>
  <si>
    <t xml:space="preserve">  33.2</t>
  </si>
  <si>
    <t xml:space="preserve">  34.3</t>
  </si>
  <si>
    <t>PROIECTUL "PROTEJAREA TERITORIULUI EUROPEAN DE CRIMA ORGANIZATA ASUPRA MEDIULUI PRIN INSTRUMENTE INTELIGENTE DE DETECTARE A AMENINTARILOR(PERIVALLON)"</t>
  </si>
  <si>
    <t>70380</t>
  </si>
  <si>
    <t xml:space="preserve">  61.6</t>
  </si>
  <si>
    <t xml:space="preserve">  71.5</t>
  </si>
  <si>
    <t xml:space="preserve">  24.9</t>
  </si>
  <si>
    <t>PROIECTUL "CERCETARE,INTELEGENTA SI TEHNOLOGIE PENTRU PATRIMONIU SI SECURITATEA PIETEI (RITHMS)"</t>
  </si>
  <si>
    <t>70381</t>
  </si>
  <si>
    <t xml:space="preserve">  71.7</t>
  </si>
  <si>
    <t xml:space="preserve">  32.6</t>
  </si>
  <si>
    <t xml:space="preserve">  28.2</t>
  </si>
  <si>
    <t xml:space="preserve">  68.3</t>
  </si>
  <si>
    <t>PROIECTUL "PROTOCOLUL DE INFORMATII SI INVESTIGATII PRIVIND INFRACTIUNILE DE MEDIU BAZAT PE MAI MULTE SURSE DE DATE (EMERITUS)"</t>
  </si>
  <si>
    <t>70382</t>
  </si>
  <si>
    <t xml:space="preserve">  64.9</t>
  </si>
  <si>
    <t xml:space="preserve">  52.0</t>
  </si>
  <si>
    <t xml:space="preserve">  79.0</t>
  </si>
  <si>
    <t>PROIECTUL "CONSOLIDAREA INTERCEPTARILOR LEGALE,INVESTIGATIILOR SI INFORMATIILOR(POLIIICE)"</t>
  </si>
  <si>
    <t>70383</t>
  </si>
  <si>
    <t>PROIECTUL "INFORMATII DE CALATORIE IMPOTRIVA CRIMINALITATII SI TERORISMULUI (TENACITY)"</t>
  </si>
  <si>
    <t>70384</t>
  </si>
  <si>
    <t xml:space="preserve">  76.4</t>
  </si>
  <si>
    <t xml:space="preserve">   9.2</t>
  </si>
  <si>
    <t xml:space="preserve">  17.3</t>
  </si>
  <si>
    <t>PROIECTUL "TEHNOLOGII AVANSATE DE INTELIGENTA ARTIFICIALA VERSATILA SI PUNCTE FOCALE NATIONALE INTERSECTORIALE COMPLET OPERATIONALE PENTRU COMBATEREA</t>
  </si>
  <si>
    <t>70385</t>
  </si>
  <si>
    <t xml:space="preserve">  83.2</t>
  </si>
  <si>
    <t xml:space="preserve">  80.4</t>
  </si>
  <si>
    <t xml:space="preserve">  70.7</t>
  </si>
  <si>
    <t>PROIECTUL „INFORMATII FUNDAMENTALE NECESARE INVESTIGARII DEZINFORMARII ILEGALE (VIGILANT)</t>
  </si>
  <si>
    <t>70386</t>
  </si>
  <si>
    <t xml:space="preserve">  85.6</t>
  </si>
  <si>
    <t>PROIECTUL „CPORT - PORTAL DE APLICARE A LEGII IN ICCAM(PORT)</t>
  </si>
  <si>
    <t>70389</t>
  </si>
  <si>
    <t>PROIECTUL „MANAGEMENTUL IN SIGURANTA AL DESEURILOR RADIOACTIVE IN REPUBLICA MOLDOVA”</t>
  </si>
  <si>
    <t>70391</t>
  </si>
  <si>
    <t>PROIECTUL „SUPORT PENTRU COORDONAREA IMPLEMENTARII REZOLUTIEI 1325 PRIVIND FEMEILE, PACEA SI SECURITATEA”</t>
  </si>
  <si>
    <t>70394</t>
  </si>
  <si>
    <t xml:space="preserve">  75.8</t>
  </si>
  <si>
    <t xml:space="preserve">  76.1</t>
  </si>
  <si>
    <t xml:space="preserve">  63.3</t>
  </si>
  <si>
    <t xml:space="preserve">  72.1</t>
  </si>
  <si>
    <t xml:space="preserve">  40.7</t>
  </si>
  <si>
    <t>PROIECTUL „OSINT-RADAR – PARTENERIATUL OPERATIONAL IMPOTRIVA INTRODUCERII ILEGALE DE MIGRANTI”</t>
  </si>
  <si>
    <t>70399</t>
  </si>
  <si>
    <t xml:space="preserve">  77.7</t>
  </si>
  <si>
    <t xml:space="preserve">  51.5</t>
  </si>
  <si>
    <t>PROIECTUL „ASISTENTA TEHNICA SI FINANCIARA NERAMBURSABILA ACORDATA REPUBLICII MOLDOVA DE CATRE ROMANIA”</t>
  </si>
  <si>
    <t>70400</t>
  </si>
  <si>
    <t xml:space="preserve">  33.3</t>
  </si>
  <si>
    <t>PROIECTUL „SUPORT IN IMPLEMENTAREA SISTEMULUI NATIONAL DE AVERTIZARE TIMPURIE (MD-ALERT-STUDY)”</t>
  </si>
  <si>
    <t>70406</t>
  </si>
  <si>
    <t xml:space="preserve">  76.0</t>
  </si>
  <si>
    <t xml:space="preserve">  70.8</t>
  </si>
  <si>
    <t>PROIECTUL „CADRUL INOVATOR PENTRU A PERMITE DETECTAREA, CLASIFICAREA SI URMARIREA DRONELOR UCIGASE”</t>
  </si>
  <si>
    <t>70418</t>
  </si>
  <si>
    <t xml:space="preserve">  13.5</t>
  </si>
  <si>
    <t xml:space="preserve">  16.3</t>
  </si>
  <si>
    <t xml:space="preserve">  41.7</t>
  </si>
  <si>
    <t>PROIECTUL "COOPERAREA CU SUA"</t>
  </si>
  <si>
    <t>70152</t>
  </si>
  <si>
    <t>PROIECTUL "COOPERAREA CU NATO"</t>
  </si>
  <si>
    <t>70153</t>
  </si>
  <si>
    <t>PROIECTUL „COMPETITIVITATEA INTREPRINDERILOR MICRO, MICI SI MIJLOCII (IMMM) (PAC III)</t>
  </si>
  <si>
    <t xml:space="preserve">  78.8</t>
  </si>
  <si>
    <t>PROIECTUL "CONSTRUCTIA LOCUINTELOR SOCIALE II"</t>
  </si>
  <si>
    <t xml:space="preserve">   3.7</t>
  </si>
  <si>
    <t xml:space="preserve">  22.4</t>
  </si>
  <si>
    <t xml:space="preserve">  23.4</t>
  </si>
  <si>
    <t>PROIECTUL DE SUSTINERE A PROGRAMULUI IN SECTORUL DRUMURILOR</t>
  </si>
  <si>
    <t xml:space="preserve">  69.1</t>
  </si>
  <si>
    <t>PROIECTUL NATIONAL DE ALIMENTARE CU APA SI CANALIZARE</t>
  </si>
  <si>
    <t>70040</t>
  </si>
  <si>
    <t>PROIECTULL "IMBUNATATIREA CALITATII EDUCATIEI"</t>
  </si>
  <si>
    <t>70066</t>
  </si>
  <si>
    <t xml:space="preserve">  90.2</t>
  </si>
  <si>
    <t xml:space="preserve">  74.5</t>
  </si>
  <si>
    <t xml:space="preserve">  22.3</t>
  </si>
  <si>
    <t xml:space="preserve">  20.3</t>
  </si>
  <si>
    <t>PROIECTUL "PROGRAMUL DE ASISTENTA TEHNICA SI FINANCIARA ACORDATA DE GUVERNUL ROMINIEI PENTRU INSTITUTIILE PRESCOLARE DIN REPUBLICA MOLDOVA"</t>
  </si>
  <si>
    <t>PROIECT DE ACHIZITII A LOCOMOTIVELOR SI DE RESTRUCTURARE A INFRASTRUCTURII FEROVIARE</t>
  </si>
  <si>
    <t>70124</t>
  </si>
  <si>
    <t>PROIECTUL "REABILITAREA DRUMURILOR LOCALE"</t>
  </si>
  <si>
    <t>70126</t>
  </si>
  <si>
    <t>PROIECTUL „IMBUNATATIREA INFRASTRUCTURII DE APA IN MOLDOVA CENTRALA”</t>
  </si>
  <si>
    <t>PROIECTUL „SECURITATEA APROVIZIONARII CU APA SI CANALIZARE IN MOLDOVA”</t>
  </si>
  <si>
    <t xml:space="preserve">  61.3</t>
  </si>
  <si>
    <t xml:space="preserve">  54.5</t>
  </si>
  <si>
    <t xml:space="preserve">  85.8</t>
  </si>
  <si>
    <t>PROIECTUL „LOCUINTE PUBLICE  III”</t>
  </si>
  <si>
    <t xml:space="preserve">  77.4</t>
  </si>
  <si>
    <t xml:space="preserve">  35.1</t>
  </si>
  <si>
    <t xml:space="preserve">  34.0</t>
  </si>
  <si>
    <t xml:space="preserve">  35.9</t>
  </si>
  <si>
    <t xml:space="preserve">  20.1</t>
  </si>
  <si>
    <t>PROIECTUL „MODERNIZAREA INFRASTRUCTURII ÎN CADRUL MECANISMULUI PENTRU INTERCONECTAREA EUROPEI (CEF)”</t>
  </si>
  <si>
    <t>PROIECTUL „MOLDOVA DRUMURI III”</t>
  </si>
  <si>
    <t>PROIECTUL „MOLDOVA DRUMURI IV”</t>
  </si>
  <si>
    <t>PROIECTUL „MOLDOVA DRUMURI V”</t>
  </si>
  <si>
    <t>PROIECTUL "CONECTIVITATE RURALĂ MOLDOVA"</t>
  </si>
  <si>
    <t>PROIECTUL "LIVADA MOLDOVEI"</t>
  </si>
  <si>
    <t xml:space="preserve">  88.6</t>
  </si>
  <si>
    <t>PROIECTUL "AGRICULTURA COMPETITIVA"</t>
  </si>
  <si>
    <t xml:space="preserve">  71.3</t>
  </si>
  <si>
    <t xml:space="preserve">  65.7</t>
  </si>
  <si>
    <t xml:space="preserve">  37.1</t>
  </si>
  <si>
    <t xml:space="preserve">  37.3</t>
  </si>
  <si>
    <t xml:space="preserve">  29.8</t>
  </si>
  <si>
    <t>PROIECTUL "PROGRAMUL DE REZILIENTA RURALA (IFAD VII)"</t>
  </si>
  <si>
    <t xml:space="preserve">  30.5</t>
  </si>
  <si>
    <t>PROIECTUL „IMBUNATATIREA CAPACITATILOR PENTRU TRANSFORMAREA ZONEI RURALE (IFAD VIII)</t>
  </si>
  <si>
    <t xml:space="preserve">  50.6</t>
  </si>
  <si>
    <t xml:space="preserve">  28.4</t>
  </si>
  <si>
    <t xml:space="preserve">  23.0</t>
  </si>
  <si>
    <t xml:space="preserve">  59.8</t>
  </si>
  <si>
    <t>PROIECTUL "MODERNIZAREA MASINILOR SI ECHIPAMENTELOR  AGRICOLE"</t>
  </si>
  <si>
    <t>70306</t>
  </si>
  <si>
    <t>PROIECTUL „INVESTITII PENTRU GUVERNANTA, CRESTERE SI REZILIENTA IN AGRICULTURA”</t>
  </si>
  <si>
    <t>70402</t>
  </si>
  <si>
    <t>PROIECTUL „ASIGURAREA FERMIERILOR CU FERTILIZANTI”</t>
  </si>
  <si>
    <t>70424</t>
  </si>
  <si>
    <t xml:space="preserve">   0.7</t>
  </si>
  <si>
    <t>PROIECTUL "DESEURI SOLIDE IN REPUBLICA MOLDOVA"</t>
  </si>
  <si>
    <t xml:space="preserve">  82.0</t>
  </si>
  <si>
    <t>PROIECTUL”SISTEMUL INTEGRAT DE MANAGEMENT PENTRU CONSERVAREA SI UTILIZAREA DURABILA A BIODIVERSITATII SI PARTAJARII ECHITABILE A BENEFICIILOR REZULTAT</t>
  </si>
  <si>
    <t>70265</t>
  </si>
  <si>
    <t xml:space="preserve">  65.0</t>
  </si>
  <si>
    <t xml:space="preserve">  30.3</t>
  </si>
  <si>
    <t xml:space="preserve">  92.9</t>
  </si>
  <si>
    <t xml:space="preserve">  51.7</t>
  </si>
  <si>
    <t>PROIECTUL”PREGATIREA CELEI DE-A CINCEA COMUNICARI NATIONALE IN CADRUL CONVENTIEI-CADRU A ORGANIZATIEI NATIUNILOR UNITE PRIVIND SCHIMBARILE CLIMATICE”</t>
  </si>
  <si>
    <t>70266</t>
  </si>
  <si>
    <t>PROIECTUL „CONSERVAREA SI GESTIONAREA DURABILA A ZONELOR UMEDE CU ACCENT PE ZONE CU VALOARE NATURALA RIDICATA DIN BAZINUL RAULUI PRUT”</t>
  </si>
  <si>
    <t>70344</t>
  </si>
  <si>
    <t xml:space="preserve">  36.9</t>
  </si>
  <si>
    <t xml:space="preserve">  40.8</t>
  </si>
  <si>
    <t xml:space="preserve">  11.7</t>
  </si>
  <si>
    <t xml:space="preserve">  69.5</t>
  </si>
  <si>
    <t>PROIECTUL "PLANUL DE MANGEMENT PENTRU ELIMINAREA ESALONATA A HCFC (HIDROCLORFLUOROCARBURILOR), FAZA III"</t>
  </si>
  <si>
    <t>70368</t>
  </si>
  <si>
    <t xml:space="preserve">  80.9</t>
  </si>
  <si>
    <t xml:space="preserve">  77.8</t>
  </si>
  <si>
    <t>PROIECTUL „ACTIVITATI DE PREGATIRE A RAPOARTELOR BIENALE DE TRANSPARENTA (BTR) CONFORM CONVENTIEI-CADRU A ONU PRIVIND SCHIMBARILE CLIMATICE (UNFCCC)</t>
  </si>
  <si>
    <t>70371</t>
  </si>
  <si>
    <t xml:space="preserve">  45.3</t>
  </si>
  <si>
    <t>PROIECTUL „TRANSFERUL DE CUNOSTINTE IN DOMENIUL SILVICULTURII SI SPORIREA FOLOSIRII SUSTENABILE A RESURSELOR NATURALE”</t>
  </si>
  <si>
    <t>70376</t>
  </si>
  <si>
    <t>PROIECTUL „CADRUL DE IMPLEMENTARE A BIOSECURITATII PENTRU MANAGEMENTUL RESURSELOR BIOLOGICE IN MOLDOVA”</t>
  </si>
  <si>
    <t>70403</t>
  </si>
  <si>
    <t xml:space="preserve">  62.2</t>
  </si>
  <si>
    <t xml:space="preserve">  59.2</t>
  </si>
  <si>
    <t xml:space="preserve">  10.6</t>
  </si>
  <si>
    <t xml:space="preserve">  89.1</t>
  </si>
  <si>
    <t>PROIECTUL „DEZVOLTAREA LOCALA SI COOPERAREA DESCENTRALIZATA”</t>
  </si>
  <si>
    <t>70412</t>
  </si>
  <si>
    <t xml:space="preserve">  85.1</t>
  </si>
  <si>
    <t xml:space="preserve">  47.0</t>
  </si>
  <si>
    <t xml:space="preserve">  42.1</t>
  </si>
  <si>
    <t xml:space="preserve">  14.8</t>
  </si>
  <si>
    <t xml:space="preserve">  42.8</t>
  </si>
  <si>
    <t>"PROMOVAREA EDUCATIEI INCLUZIVE IN REPUBLICA MOLDOVA"</t>
  </si>
  <si>
    <t>70134</t>
  </si>
  <si>
    <t xml:space="preserve">  79.6</t>
  </si>
  <si>
    <t xml:space="preserve">  78.3</t>
  </si>
  <si>
    <t xml:space="preserve">  79.3</t>
  </si>
  <si>
    <t>PROIECTUL ''INVATAMANTUL SUPERIOR"</t>
  </si>
  <si>
    <t xml:space="preserve">  34.4</t>
  </si>
  <si>
    <t xml:space="preserve">  20.7</t>
  </si>
  <si>
    <t xml:space="preserve">  36.5</t>
  </si>
  <si>
    <t xml:space="preserve">  49.1</t>
  </si>
  <si>
    <t xml:space="preserve">  85.3</t>
  </si>
  <si>
    <t>PROIECTUL „DEZVOLTAREA EDUCATIEI IN RAIONUL TARACLIA PRIN TEHNOLOGII SI CONSOLIDAREA TRANSPORTULUI”</t>
  </si>
  <si>
    <t>70416</t>
  </si>
  <si>
    <t xml:space="preserve">  86.8</t>
  </si>
  <si>
    <t>PROIECTUL „PROGRAME DE PARTICIPARE A COMISIEI NATIONALE PENTRU UNESCO”</t>
  </si>
  <si>
    <t>70310</t>
  </si>
  <si>
    <t>PROIECTUL "ISTORIA SI MUZICA-VALORI CARE NE UNESC"</t>
  </si>
  <si>
    <t>PROIECTUL „ACORDAREA ASISTENTEI TEHNICE PENTRU CONSOLIDAREA SISTEMULUI DE PROTECTIE A COPILULUI, INCLUSIV SERVICIILOR SOCIALE”</t>
  </si>
  <si>
    <t>70378</t>
  </si>
  <si>
    <t xml:space="preserve">  73.6</t>
  </si>
  <si>
    <t>PROIECTUL „SUPORT PENTRU ACOPERIREA CHELTUIELILOR AFERENTE UTILITATILOR CENTRELOR DE PLASAMENT TEMPORAR PENTRU REFUGIATI”</t>
  </si>
  <si>
    <t>70397</t>
  </si>
  <si>
    <t xml:space="preserve">  83.5</t>
  </si>
  <si>
    <t xml:space="preserve">  84.2</t>
  </si>
  <si>
    <t xml:space="preserve">  83.9</t>
  </si>
  <si>
    <t xml:space="preserve">  84.1</t>
  </si>
  <si>
    <t>PROIECTUL „PROTEJAREA CONDITIILOR DE MUNCA IN ECONOMIA PLATFORMELOR: DIALOG SOCIAL MOLDO-LITUANIAN”</t>
  </si>
  <si>
    <t>70413</t>
  </si>
  <si>
    <t>PROIECTUL DE SUSTINERE A CONSILIULUI NATIONAL DE COORDONARE TB/SIDA</t>
  </si>
  <si>
    <t>70138</t>
  </si>
  <si>
    <t xml:space="preserve">  82.8</t>
  </si>
  <si>
    <t>PROIECTUL "IMBUNATATIREA INFRASTRUCTURII DE OPERARE A SERVICIULUI MOBIL (SMURD),DE PREGATIRE CADRELOR DE INTERVENTIE IN SITUATII DE URGENTA IN ZONA TR</t>
  </si>
  <si>
    <t>70199</t>
  </si>
  <si>
    <t>PROIECTUL "ASIGURAREA CU AMBULANTE"</t>
  </si>
  <si>
    <t>70209</t>
  </si>
  <si>
    <t>PROIECTUL „RASPUNS DE URGENTA LA COVID -19”</t>
  </si>
  <si>
    <t>70303</t>
  </si>
  <si>
    <t>PROIECTUL „RASPUNS DE URGENTA LA COVID-19 SI SUPORT PENTRU INTREPRINDERILE MICRO, MICI SI MIJLOCII”</t>
  </si>
  <si>
    <t>70304</t>
  </si>
  <si>
    <t xml:space="preserve">  71.2</t>
  </si>
  <si>
    <t>PROIECTUL „FINANTAREA ADITIONALA PENTRU PROIECTUL „RASPUNS DE URGENTA LA COVID-19”</t>
  </si>
  <si>
    <t>70325</t>
  </si>
  <si>
    <t xml:space="preserve">  67.2</t>
  </si>
  <si>
    <t xml:space="preserve">  58.7</t>
  </si>
  <si>
    <t xml:space="preserve">  76.9</t>
  </si>
  <si>
    <t>PROIECTUL „ASISTENTA TEHNICA PENTRU MODERNIZARE A SECTORULUI SPITALICESC”</t>
  </si>
  <si>
    <t>70388</t>
  </si>
  <si>
    <t xml:space="preserve">  78.6</t>
  </si>
  <si>
    <t>PROIECTUL „CONSTRUCTIA SPITALULUI REGIONAL MUN.BALTI”</t>
  </si>
  <si>
    <t>PROECTUL „MODERNIZAREA SI IMBUNATATIREA SERVICIILOR DE REABILITARE”</t>
  </si>
  <si>
    <t>70429</t>
  </si>
  <si>
    <t>PROGRAMUL SECTORULUI ENERGETIC</t>
  </si>
  <si>
    <t>70029</t>
  </si>
  <si>
    <t xml:space="preserve">  49.0</t>
  </si>
  <si>
    <t>PROIECTUL "INTERCONECTAREA SISTEMELOR ELECTROENERGETICE ALE REPUBLICII MOLDOVA SI A ROMANIEI PRIN STATIA BACK-TO-BACK SI LEA 400 KV "VULCANESTI-CHISIN</t>
  </si>
  <si>
    <t>70200</t>
  </si>
  <si>
    <t>PROIECTUL ,,PROGRAM INOVATIONAL "TEHNOLOGII CURATE PENTRU INTREPRINDERILE MICI SI MIJLOCII SI START-UPS"</t>
  </si>
  <si>
    <t>70244</t>
  </si>
  <si>
    <t>PROIECTUL  DE DEZVOLTARE AL SISTEMULUI  ELECTROENERGETIC</t>
  </si>
  <si>
    <t>70248</t>
  </si>
  <si>
    <t xml:space="preserve">  67.1</t>
  </si>
  <si>
    <t xml:space="preserve">  71.1</t>
  </si>
  <si>
    <t xml:space="preserve">  54.4</t>
  </si>
  <si>
    <t xml:space="preserve">  15.7</t>
  </si>
  <si>
    <t xml:space="preserve">  31.4</t>
  </si>
  <si>
    <t>PROIECTUL „IMBUNATATIREA EFICIENTEI SECTORULUI DE ALIMENTARE CENTRALIZATA CU ENERGIE TERMICA (SACET II/ DHEIP)”</t>
  </si>
  <si>
    <t>70307</t>
  </si>
  <si>
    <t xml:space="preserve">  77.6</t>
  </si>
  <si>
    <t xml:space="preserve">  78.4</t>
  </si>
  <si>
    <t xml:space="preserve">  11.1</t>
  </si>
  <si>
    <t xml:space="preserve">  28.9</t>
  </si>
  <si>
    <t>PROIECTUL ''CONSOLIDAREA SISTEMULUI STATISTIC NATIONAL''</t>
  </si>
  <si>
    <t>70231</t>
  </si>
  <si>
    <t xml:space="preserve">   1.4</t>
  </si>
  <si>
    <t xml:space="preserve">  26.0</t>
  </si>
  <si>
    <t xml:space="preserve">  63.4</t>
  </si>
  <si>
    <t>PROIECTUL „CONSOLIDAREA MECANISMELOR OFICIULUI AVOCATULUI POPORULUI PENTRU PROTEJAREA DREPTURILOR OMULUI IMPOTRIVA REPRESALIILOR SI RAZBUNARIII”</t>
  </si>
  <si>
    <t>70354</t>
  </si>
  <si>
    <t xml:space="preserve">   6.6</t>
  </si>
  <si>
    <t>PROIECTUL "INFIINTAREA CENTRULUI MULTIDISCIPLINAR "MIHAI EMINESCU""</t>
  </si>
  <si>
    <t>70369</t>
  </si>
  <si>
    <t xml:space="preserve">  77.9</t>
  </si>
  <si>
    <t xml:space="preserve">  77.3</t>
  </si>
  <si>
    <t xml:space="preserve">  55.1</t>
  </si>
  <si>
    <t xml:space="preserve">  39.0</t>
  </si>
  <si>
    <t xml:space="preserve">  81.0</t>
  </si>
  <si>
    <t xml:space="preserve">            Ministrul Finanțelor</t>
  </si>
  <si>
    <t xml:space="preserve">            Secretar general al ministerului</t>
  </si>
  <si>
    <t xml:space="preserve">            Secretar de stat</t>
  </si>
  <si>
    <t xml:space="preserve">            Șef  Direcție generală politici și sinteză bugetară</t>
  </si>
  <si>
    <t xml:space="preserve">            Șef Direcție generală Trezoreria de Stat</t>
  </si>
  <si>
    <t xml:space="preserve">            Șef Direcție generală politici bugetare sectoriale</t>
  </si>
  <si>
    <t xml:space="preserve">            Șef Direcție raportare</t>
  </si>
  <si>
    <t>Formularul nr.16</t>
  </si>
  <si>
    <r>
      <t xml:space="preserve">Raport
privind transferurile din Fondurile de urgență a Guvernului de la bugetul de stat către bugetele locale pe anul </t>
    </r>
    <r>
      <rPr>
        <b/>
        <sz val="12"/>
        <rFont val="times new roman"/>
        <family val="1"/>
      </rPr>
      <t>2024</t>
    </r>
    <r>
      <rPr>
        <b/>
        <sz val="12"/>
        <rFont val="times new roman"/>
        <family val="1"/>
        <charset val="204"/>
      </rPr>
      <t xml:space="preserve">
</t>
    </r>
  </si>
  <si>
    <t>mii lei</t>
  </si>
  <si>
    <t>gestionarea crizei refugiaților din Ucraina (inclusiv și alte măsuri de asistență socială)</t>
  </si>
  <si>
    <t>pentru lichidarea consecințelor situațiilor excepționale (inclusiv studii tehnice)</t>
  </si>
  <si>
    <t xml:space="preserve">pentru lucrări de reparație </t>
  </si>
  <si>
    <t>2 = 3+4+5+6</t>
  </si>
  <si>
    <t>6 =7+8+9</t>
  </si>
  <si>
    <t>10=6-2</t>
  </si>
  <si>
    <t>11=7-3</t>
  </si>
  <si>
    <t>12=8-4</t>
  </si>
  <si>
    <t>13=9-5</t>
  </si>
  <si>
    <t>14=6/2 *100</t>
  </si>
  <si>
    <t>15= 7/3 *100</t>
  </si>
  <si>
    <t>16=8/4*100</t>
  </si>
  <si>
    <t>17=9/5*100</t>
  </si>
  <si>
    <t>Țaul</t>
  </si>
  <si>
    <t>Primăria Copceac</t>
  </si>
  <si>
    <t>Formularul nr.17</t>
  </si>
  <si>
    <t>nr. 41   din 29 martie 2024</t>
  </si>
  <si>
    <t>Raport
privind transferurile cu destinație specială alocate din contul fondurilor de dezvoltare ale bugetul de stat către bugetele locale pe anul 2024</t>
  </si>
  <si>
    <t xml:space="preserve">Total </t>
  </si>
  <si>
    <t xml:space="preserve">Fondul naţional pentru dezvoltare regională şi locală </t>
  </si>
  <si>
    <t xml:space="preserve">Fondul naţional de dezvoltare a agriculturii şi mediului rural </t>
  </si>
  <si>
    <t xml:space="preserve">Fondul Naţional pentru Mediu </t>
  </si>
  <si>
    <t>Fondul pentru eficiență energetică</t>
  </si>
  <si>
    <t>Programul activităţilor
de reintegrare a ţării</t>
  </si>
  <si>
    <t xml:space="preserve">Programului
Diaspora Acasă Reuşeşte 
“DAR 1+3” </t>
  </si>
  <si>
    <t xml:space="preserve">Proiectul "Asistenţa tehnică şi financiară nerambursabilă acordată Republicii Moldova de către România" </t>
  </si>
  <si>
    <t>2=3+4+5+6+7+8+9</t>
  </si>
  <si>
    <t>Formularul  nr.18</t>
  </si>
  <si>
    <t>Aprobat prin ordinul ministrului finanțelor nr.41 din 29.03.2024</t>
  </si>
  <si>
    <t xml:space="preserve">                                                 RAPORT                                                         </t>
  </si>
  <si>
    <t xml:space="preserve">privind fluxul mijloacelor bănești ale bugetului de stat </t>
  </si>
  <si>
    <t xml:space="preserve">                             pe anul  2024</t>
  </si>
  <si>
    <t>Suma</t>
  </si>
  <si>
    <t xml:space="preserve">VENITURI </t>
  </si>
  <si>
    <t xml:space="preserve">IMPOZITE ŞI TAXE </t>
  </si>
  <si>
    <t>Impozite pe bunurile  imobiliare</t>
  </si>
  <si>
    <t>Impozite şi taxe pe mărfuri şi servicii</t>
  </si>
  <si>
    <t>Taxa asupra comerţului exterior şi operaţiunilor externe</t>
  </si>
  <si>
    <t xml:space="preserve">CONTRIBUŢII ŞI PRIME DE ASIGURĂRI OBLIGATORII </t>
  </si>
  <si>
    <t>Contribuţii de asigurări sociale de stat obligatorii</t>
  </si>
  <si>
    <t>Prime de asigurare obligatorie de asistenţă medicală</t>
  </si>
  <si>
    <t xml:space="preserve">GRANTURI PRIMITE </t>
  </si>
  <si>
    <t>Granturi primite da la guvernele altor state</t>
  </si>
  <si>
    <t>Granturi primite de la organizaţiile internaţionale</t>
  </si>
  <si>
    <t xml:space="preserve">ALTE VENITURI  </t>
  </si>
  <si>
    <t>Venituri din vînzarea mărfurilor şi serviciilor</t>
  </si>
  <si>
    <t>Amenzi şi sancţiuni</t>
  </si>
  <si>
    <t>Donaţii voluntare</t>
  </si>
  <si>
    <t>Alte venituri  şi venituri neidentificate</t>
  </si>
  <si>
    <t>Alte venituri și finanțări</t>
  </si>
  <si>
    <t xml:space="preserve">TRANSFERURI PRIMITE ÎN CADRUL BUGETULUI PUBLIC NAŢIONAL </t>
  </si>
  <si>
    <t>Transferuri primite între bugetul de stat şi bugetele locale</t>
  </si>
  <si>
    <t>Transferuri primite în cadrul bugetului consolidat central</t>
  </si>
  <si>
    <t>Transferuri primite între bugetele locale în cadrul unei unităţi administrativ-teritoriale</t>
  </si>
  <si>
    <t>Transferuri primite între bugetele locale a diferitor unităţi administrativ-teritoriale</t>
  </si>
  <si>
    <t xml:space="preserve">CHELTUIELI </t>
  </si>
  <si>
    <t>CHELTUIELI DE PERSONAL (3.1=3.1.1+3.1.2)</t>
  </si>
  <si>
    <t xml:space="preserve">Contribuţii şi prime de asigurări obligatorii </t>
  </si>
  <si>
    <t xml:space="preserve">BUNURI ŞI SERVICII </t>
  </si>
  <si>
    <t xml:space="preserve">DOBÎNZI </t>
  </si>
  <si>
    <t>Dobînzi achitate la datoria externă</t>
  </si>
  <si>
    <t>Dobînzi achitate la datoria internă</t>
  </si>
  <si>
    <t>Dobînzi la împrumuturile altor nivele ale sistemului bugetar</t>
  </si>
  <si>
    <t>SUBVENȚII</t>
  </si>
  <si>
    <t>Subvenții acordate întreprinderilor de stat şi municipale</t>
  </si>
  <si>
    <t>Subvenții acordate întreprinderilor private</t>
  </si>
  <si>
    <t>Subvenții acordate organizaţiilor obşteşti</t>
  </si>
  <si>
    <t>Subvenții acordate autorităților/insituțiilor publice la autogestiune</t>
  </si>
  <si>
    <t xml:space="preserve">GRANTURI ACORDATE </t>
  </si>
  <si>
    <t>Granturi acordate guvernelor altor state</t>
  </si>
  <si>
    <t>Granturi acordate organizaţiilor internaţionale</t>
  </si>
  <si>
    <t>Granturi oferite persoanelor fizice</t>
  </si>
  <si>
    <t xml:space="preserve">PRESTAŢII SOCIALE </t>
  </si>
  <si>
    <t>Prestaţii  sociale</t>
  </si>
  <si>
    <t>Prestaţii de asistenţă socială</t>
  </si>
  <si>
    <t>Prestaţii sociale ale angajatorilor</t>
  </si>
  <si>
    <t xml:space="preserve">ALTE CHELTUIELI </t>
  </si>
  <si>
    <t>TRANSFERURI ACORDATE ÎN CADRUL BUGETULUI PUBLIC NAŢIONAL</t>
  </si>
  <si>
    <t>Transferuri acordate între bugetul de stat şi bugetele locale</t>
  </si>
  <si>
    <t>Transferuri acordate în cadrul bugetului consolidat central</t>
  </si>
  <si>
    <t>Transferuri acordate între bugetele locale în cadrul unei unităţi administrativ-teritoriale</t>
  </si>
  <si>
    <t>Transferuri acordate între bugetele locale a diferitor unităţi administrativ-teritoriale</t>
  </si>
  <si>
    <t>Fluxul net al activității operaționale</t>
  </si>
  <si>
    <t xml:space="preserve">Procurări de Active Nefinanciare 
</t>
  </si>
  <si>
    <t>MIJLOACE FIXE</t>
  </si>
  <si>
    <t>Investiții capitale în active în curs de execuţie</t>
  </si>
  <si>
    <t>REZERVELE MATERIALE ALE STATULUI</t>
  </si>
  <si>
    <t xml:space="preserve">Rezervele materiale de stat  </t>
  </si>
  <si>
    <t xml:space="preserve">STOCURI DE MATERIALE CIRCULANTE </t>
  </si>
  <si>
    <t xml:space="preserve">PRODUCŢIE ÎN CURS DE EXECUŢIE, PRODUSE ŞI PRODUCŢIE FINITĂ, ANIMALE TINERE LA ÎNGRĂŞAT </t>
  </si>
  <si>
    <t xml:space="preserve">   Produse semifabricate</t>
  </si>
  <si>
    <t xml:space="preserve">MĂRFURI </t>
  </si>
  <si>
    <t xml:space="preserve">ACTIVE NEPRODUCTIVE </t>
  </si>
  <si>
    <t xml:space="preserve">Realizarea de Active Nefinanciare 
</t>
  </si>
  <si>
    <t>Unelte şi scule, inventar de producere şi gospodăresc</t>
  </si>
  <si>
    <t xml:space="preserve">REZERVELE MATERIALE ALE STATULUI </t>
  </si>
  <si>
    <t xml:space="preserve">Rezervele de stat  </t>
  </si>
  <si>
    <t>Produse şi producţie  finită</t>
  </si>
  <si>
    <t xml:space="preserve">  Produse semifabricate</t>
  </si>
  <si>
    <t>VALORI</t>
  </si>
  <si>
    <t>Fluxul net al activității investiționale</t>
  </si>
  <si>
    <t xml:space="preserve"> Valoarea netă a ACTIVELOR  FINANCIARE </t>
  </si>
  <si>
    <t>CREANŢE INTERNE</t>
  </si>
  <si>
    <t>413</t>
  </si>
  <si>
    <t>Valori mobiliare de stat (cu excepţia acţiunilor) procurate pe piaţa primară</t>
  </si>
  <si>
    <t>414</t>
  </si>
  <si>
    <t>Alte creanțe interne ale bugetului</t>
  </si>
  <si>
    <t xml:space="preserve">CREDITE INTERNE INTRE BUGETE </t>
  </si>
  <si>
    <t>Credite în cadrul bugetul consolidat central</t>
  </si>
  <si>
    <t xml:space="preserve">CREDITE INTERNE INSTITUTIILOR FINANCIARE SI NEFINANCIARE </t>
  </si>
  <si>
    <t xml:space="preserve">ÎMPRUMUTURI RECREDITATE INTERNE ÎNTRE BUGETE </t>
  </si>
  <si>
    <t xml:space="preserve">IMPRUMUTURI INSTITUTIILOR FINANCIARE SI NEFINANCIARE </t>
  </si>
  <si>
    <t xml:space="preserve">CREANŢE  EXTERNE </t>
  </si>
  <si>
    <t xml:space="preserve">CREDITE EXTERNE </t>
  </si>
  <si>
    <t xml:space="preserve">Valoarea netă a DATORIILOR </t>
  </si>
  <si>
    <t xml:space="preserve">DATORII INTERNE </t>
  </si>
  <si>
    <t>Valori mobiliare emise de autoritatile publice locale</t>
  </si>
  <si>
    <t xml:space="preserve">ÎMPRUMUTURI INTERNE ÎNTRE BUGETE </t>
  </si>
  <si>
    <t>Împrumuturi între bugetul de stat și bugetele locale</t>
  </si>
  <si>
    <t>Împrumuturi în cadrul bugetul consolidat central</t>
  </si>
  <si>
    <t xml:space="preserve">ÎMPRUMUTURI INTERNE  INSTITUȚIILOR NEFINANCIARE ȘI FINANCIARE </t>
  </si>
  <si>
    <t>Împrumuturi interne de la instituțiilor nefinanciare</t>
  </si>
  <si>
    <t>Împrumuturi interne de la  instituțiilor  financiare</t>
  </si>
  <si>
    <t xml:space="preserve">ÎMPRUMUTURI INTERNE RECREDITATE INSTITUȚIILOR NEFINANCIARE ȘI FINANCIARE </t>
  </si>
  <si>
    <t xml:space="preserve">ÎMPRUMUTURI EXTERNE </t>
  </si>
  <si>
    <t xml:space="preserve">Fluxul net al activității financiare </t>
  </si>
  <si>
    <t>DIFERENȚA DE CURS VALUTAR (suma netă 421-422)</t>
  </si>
  <si>
    <t xml:space="preserve">MODIFICAREA SOLDULUI DE MIJLOACE BĂNEȘTI 
</t>
  </si>
  <si>
    <t>MIJLOACE BĂNEȘTI LA ÎNCEPUTUL PERIOADEI</t>
  </si>
  <si>
    <t>CORECTAREA SOLDULUI DE MIJLOACE BĂNEŞTI</t>
  </si>
  <si>
    <t xml:space="preserve">MIJLOACE BĂNEȘTI LA SFÎRȘITUL PERIOADEI </t>
  </si>
  <si>
    <t xml:space="preserve">Maxim Ciobanu </t>
  </si>
  <si>
    <t xml:space="preserve">Șef  Direcție operațională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</si>
</sst>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
    <numFmt numFmtId="165" formatCode="0.0"/>
    <numFmt numFmtId="166" formatCode="_-* #,##0.0_-;\-* #,##0.0_-;_-* &quot;-&quot;??_-;_-@_-"/>
  </numFmts>
  <fonts count="82">
    <font>
      <sz val="10"/>
      <name val="Arial"/>
    </font>
    <font>
      <sz val="11"/>
      <color theme="1"/>
      <name val="Calibri"/>
      <family val="2"/>
      <charset val="204"/>
      <scheme val="minor"/>
    </font>
    <font>
      <sz val="10"/>
      <name val="times new roman"/>
      <family val="1"/>
    </font>
    <font>
      <b/>
      <sz val="10"/>
      <name val="times new roman"/>
      <family val="1"/>
    </font>
    <font>
      <b/>
      <sz val="12"/>
      <name val="times new roman"/>
      <family val="1"/>
    </font>
    <font>
      <sz val="7"/>
      <name val="times new roman"/>
      <family val="1"/>
    </font>
    <font>
      <i/>
      <sz val="10"/>
      <name val="times new roman"/>
      <family val="1"/>
    </font>
    <font>
      <b/>
      <i/>
      <sz val="10"/>
      <name val="times new roman"/>
      <family val="1"/>
    </font>
    <font>
      <sz val="10"/>
      <name val="Arial"/>
    </font>
    <font>
      <sz val="10"/>
      <name val="times new roman"/>
      <family val="1"/>
      <charset val="204"/>
    </font>
    <font>
      <b/>
      <sz val="12"/>
      <name val="times new roman"/>
      <family val="1"/>
      <charset val="204"/>
    </font>
    <font>
      <sz val="7"/>
      <name val="times new roman"/>
      <family val="1"/>
      <charset val="204"/>
    </font>
    <font>
      <b/>
      <sz val="11"/>
      <name val="times new roman"/>
      <family val="1"/>
      <charset val="204"/>
    </font>
    <font>
      <b/>
      <sz val="10"/>
      <name val="times new roman"/>
      <family val="1"/>
      <charset val="204"/>
    </font>
    <font>
      <b/>
      <i/>
      <sz val="10"/>
      <name val="times new roman"/>
      <family val="1"/>
      <charset val="204"/>
    </font>
    <font>
      <i/>
      <sz val="10"/>
      <name val="times new roman"/>
      <family val="1"/>
      <charset val="204"/>
    </font>
    <font>
      <i/>
      <sz val="10"/>
      <name val="Arial"/>
      <family val="2"/>
      <charset val="204"/>
    </font>
    <font>
      <sz val="10"/>
      <name val="Arial"/>
      <family val="2"/>
      <charset val="204"/>
    </font>
    <font>
      <sz val="10"/>
      <color indexed="8"/>
      <name val="times new roman"/>
      <family val="1"/>
      <charset val="204"/>
    </font>
    <font>
      <b/>
      <sz val="10"/>
      <color indexed="8"/>
      <name val="times new roman"/>
      <family val="1"/>
      <charset val="204"/>
    </font>
    <font>
      <i/>
      <sz val="10"/>
      <color indexed="8"/>
      <name val="times new roman"/>
      <family val="1"/>
    </font>
    <font>
      <sz val="9"/>
      <name val="times new roman"/>
      <family val="1"/>
    </font>
    <font>
      <i/>
      <sz val="9"/>
      <name val="times new roman"/>
      <family val="1"/>
    </font>
    <font>
      <sz val="8"/>
      <name val="Times New Roman"/>
      <family val="1"/>
      <charset val="204"/>
    </font>
    <font>
      <sz val="11"/>
      <color theme="1"/>
      <name val="Times New Roman"/>
      <family val="1"/>
      <charset val="204"/>
    </font>
    <font>
      <sz val="12"/>
      <name val="Times New Roman"/>
      <family val="1"/>
      <charset val="204"/>
    </font>
    <font>
      <sz val="10"/>
      <name val="Arial Cyr"/>
    </font>
    <font>
      <b/>
      <sz val="11"/>
      <color theme="1"/>
      <name val="Times New Roman"/>
      <family val="1"/>
      <charset val="204"/>
    </font>
    <font>
      <sz val="10"/>
      <color theme="1"/>
      <name val="times new roman"/>
      <family val="1"/>
      <charset val="204"/>
    </font>
    <font>
      <sz val="11"/>
      <name val="Times New Roman"/>
      <family val="1"/>
      <charset val="204"/>
    </font>
    <font>
      <sz val="12"/>
      <color theme="1"/>
      <name val="times new roman"/>
      <family val="1"/>
      <charset val="204"/>
    </font>
    <font>
      <sz val="8"/>
      <color theme="1"/>
      <name val="Times New Roman"/>
      <family val="1"/>
    </font>
    <font>
      <sz val="17"/>
      <color theme="1"/>
      <name val="Times New Roman"/>
      <family val="1"/>
      <charset val="204"/>
    </font>
    <font>
      <sz val="10"/>
      <color rgb="FF000000"/>
      <name val="Arial"/>
      <family val="1"/>
    </font>
    <font>
      <sz val="9"/>
      <color rgb="FF000000"/>
      <name val="Times New Roman"/>
      <family val="1"/>
      <charset val="204"/>
    </font>
    <font>
      <sz val="11"/>
      <color rgb="FF000000"/>
      <name val="Times New Roman"/>
      <family val="1"/>
      <charset val="204"/>
    </font>
    <font>
      <i/>
      <sz val="9"/>
      <color rgb="FF000000"/>
      <name val="Times New Roman"/>
      <family val="1"/>
      <charset val="204"/>
    </font>
    <font>
      <b/>
      <sz val="9"/>
      <color rgb="FF000000"/>
      <name val="Times New Roman"/>
      <family val="1"/>
      <charset val="204"/>
    </font>
    <font>
      <b/>
      <i/>
      <sz val="9"/>
      <color rgb="FF000000"/>
      <name val="Times New Roman"/>
      <family val="1"/>
      <charset val="204"/>
    </font>
    <font>
      <sz val="11"/>
      <color rgb="FFFF0000"/>
      <name val="Times New Roman"/>
      <family val="1"/>
      <charset val="204"/>
    </font>
    <font>
      <sz val="12"/>
      <color rgb="FF000000"/>
      <name val="Times New Roman"/>
      <family val="1"/>
      <charset val="204"/>
    </font>
    <font>
      <sz val="10"/>
      <name val="MS Sans Serif"/>
      <family val="2"/>
      <charset val="204"/>
    </font>
    <font>
      <i/>
      <sz val="14"/>
      <name val="Times New Roman"/>
      <family val="1"/>
    </font>
    <font>
      <b/>
      <sz val="14"/>
      <name val="Times New Roman"/>
      <family val="1"/>
    </font>
    <font>
      <sz val="12"/>
      <name val="Times New Roman"/>
      <family val="1"/>
    </font>
    <font>
      <b/>
      <sz val="12"/>
      <color indexed="8"/>
      <name val="Times New Roman"/>
      <family val="1"/>
    </font>
    <font>
      <b/>
      <i/>
      <sz val="14"/>
      <name val="Times New Roman"/>
      <family val="1"/>
    </font>
    <font>
      <sz val="14"/>
      <name val="Times New Roman"/>
      <family val="1"/>
    </font>
    <font>
      <i/>
      <sz val="12"/>
      <name val="Times New Roman"/>
      <family val="1"/>
    </font>
    <font>
      <b/>
      <sz val="18"/>
      <name val="Times New Roman"/>
      <family val="1"/>
      <charset val="204"/>
    </font>
    <font>
      <b/>
      <i/>
      <sz val="12"/>
      <name val="Times New Roman"/>
      <family val="1"/>
      <charset val="204"/>
    </font>
    <font>
      <i/>
      <sz val="12"/>
      <name val="Times New Roman"/>
      <family val="1"/>
      <charset val="204"/>
    </font>
    <font>
      <i/>
      <sz val="12"/>
      <color indexed="8"/>
      <name val="Times New Roman"/>
      <family val="1"/>
      <charset val="204"/>
    </font>
    <font>
      <b/>
      <sz val="12"/>
      <color indexed="8"/>
      <name val="Times New Roman"/>
      <family val="1"/>
      <charset val="204"/>
    </font>
    <font>
      <i/>
      <sz val="11"/>
      <name val="Times New Roman"/>
      <family val="1"/>
      <charset val="204"/>
    </font>
    <font>
      <b/>
      <i/>
      <sz val="12"/>
      <name val="Times New Roman"/>
      <family val="1"/>
    </font>
    <font>
      <sz val="14"/>
      <name val="Times New Roman"/>
      <family val="1"/>
      <charset val="204"/>
    </font>
    <font>
      <b/>
      <sz val="16"/>
      <name val="Times New Roman"/>
      <family val="1"/>
      <charset val="204"/>
    </font>
    <font>
      <i/>
      <sz val="10"/>
      <name val="Arial"/>
      <family val="2"/>
    </font>
    <font>
      <b/>
      <i/>
      <sz val="11"/>
      <name val="times new roman"/>
      <family val="1"/>
    </font>
    <font>
      <b/>
      <sz val="11"/>
      <name val="Times New Roman"/>
      <family val="1"/>
    </font>
    <font>
      <sz val="10"/>
      <color rgb="FFFF0000"/>
      <name val="times new roman"/>
      <family val="1"/>
    </font>
    <font>
      <sz val="10"/>
      <color rgb="FFFF0000"/>
      <name val="Arial"/>
      <family val="2"/>
    </font>
    <font>
      <i/>
      <sz val="11"/>
      <color theme="1"/>
      <name val="Times New Roman"/>
      <family val="1"/>
    </font>
    <font>
      <sz val="10"/>
      <color theme="1"/>
      <name val="Times New Roman"/>
      <family val="1"/>
    </font>
    <font>
      <b/>
      <sz val="10"/>
      <color theme="1"/>
      <name val="Times New Roman"/>
      <family val="1"/>
    </font>
    <font>
      <sz val="11"/>
      <color theme="1"/>
      <name val="Times New Roman"/>
      <family val="1"/>
    </font>
    <font>
      <sz val="13"/>
      <color theme="1"/>
      <name val="Times New Roman"/>
      <family val="1"/>
    </font>
    <font>
      <sz val="13"/>
      <color theme="1"/>
      <name val="Calibri"/>
      <family val="2"/>
      <charset val="204"/>
      <scheme val="minor"/>
    </font>
    <font>
      <sz val="12"/>
      <color rgb="FF000000"/>
      <name val="Times New Roman"/>
      <family val="1"/>
    </font>
    <font>
      <sz val="13"/>
      <color rgb="FF000000"/>
      <name val="Times New Roman"/>
      <family val="1"/>
    </font>
    <font>
      <sz val="12"/>
      <color theme="1"/>
      <name val="Times New Roman"/>
      <family val="1"/>
    </font>
    <font>
      <i/>
      <sz val="10"/>
      <color theme="1"/>
      <name val="Times New Roman"/>
      <family val="1"/>
      <charset val="204"/>
    </font>
    <font>
      <b/>
      <sz val="14"/>
      <name val="Times New Roman"/>
      <family val="1"/>
      <charset val="204"/>
    </font>
    <font>
      <sz val="11"/>
      <color indexed="8"/>
      <name val="Calibri"/>
      <family val="2"/>
      <charset val="238"/>
    </font>
    <font>
      <sz val="12"/>
      <color indexed="8"/>
      <name val="Times New Roman"/>
      <family val="1"/>
    </font>
    <font>
      <sz val="12"/>
      <color indexed="8"/>
      <name val="Times New Roman"/>
      <family val="1"/>
      <charset val="204"/>
    </font>
    <font>
      <sz val="12"/>
      <color indexed="10"/>
      <name val="Times New Roman"/>
      <family val="1"/>
      <charset val="204"/>
    </font>
    <font>
      <b/>
      <sz val="11"/>
      <color indexed="63"/>
      <name val="Calibri"/>
      <family val="2"/>
      <charset val="238"/>
    </font>
    <font>
      <b/>
      <sz val="12"/>
      <color indexed="63"/>
      <name val="Calibri"/>
      <family val="2"/>
      <charset val="238"/>
    </font>
    <font>
      <sz val="12"/>
      <name val="Arial"/>
      <family val="2"/>
      <charset val="204"/>
    </font>
    <font>
      <sz val="12"/>
      <color indexed="8"/>
      <name val="Calibri"/>
      <family val="2"/>
      <charset val="204"/>
    </font>
  </fonts>
  <fills count="12">
    <fill>
      <patternFill patternType="none"/>
    </fill>
    <fill>
      <patternFill patternType="gray125"/>
    </fill>
    <fill>
      <patternFill patternType="solid">
        <fgColor theme="6" tint="0.79998168889431442"/>
        <bgColor indexed="65"/>
      </patternFill>
    </fill>
    <fill>
      <patternFill patternType="solid">
        <fgColor indexed="9"/>
        <bgColor indexed="64"/>
      </patternFill>
    </fill>
    <fill>
      <patternFill patternType="solid">
        <fgColor theme="0"/>
        <bgColor indexed="64"/>
      </patternFill>
    </fill>
    <fill>
      <patternFill patternType="solid">
        <fgColor indexed="15"/>
        <bgColor indexed="64"/>
      </patternFill>
    </fill>
    <fill>
      <patternFill patternType="solid">
        <fgColor rgb="FFCCFFCC"/>
        <bgColor indexed="64"/>
      </patternFill>
    </fill>
    <fill>
      <patternFill patternType="solid">
        <fgColor rgb="FFFFFF00"/>
        <bgColor indexed="64"/>
      </patternFill>
    </fill>
    <fill>
      <patternFill patternType="solid">
        <fgColor indexed="40"/>
        <bgColor indexed="64"/>
      </patternFill>
    </fill>
    <fill>
      <patternFill patternType="solid">
        <fgColor indexed="47"/>
        <bgColor indexed="64"/>
      </patternFill>
    </fill>
    <fill>
      <patternFill patternType="solid">
        <fgColor indexed="42"/>
        <bgColor indexed="64"/>
      </patternFill>
    </fill>
    <fill>
      <patternFill patternType="solid">
        <fgColor indexed="22"/>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63"/>
      </left>
      <right style="medium">
        <color indexed="64"/>
      </right>
      <top style="thin">
        <color indexed="63"/>
      </top>
      <bottom style="thin">
        <color indexed="63"/>
      </bottom>
      <diagonal/>
    </border>
  </borders>
  <cellStyleXfs count="19">
    <xf numFmtId="0" fontId="0" fillId="0" borderId="0"/>
    <xf numFmtId="43" fontId="8" fillId="0" borderId="0" applyFont="0" applyFill="0" applyBorder="0" applyAlignment="0" applyProtection="0"/>
    <xf numFmtId="0" fontId="1" fillId="2" borderId="0" applyNumberFormat="0" applyBorder="0" applyAlignment="0" applyProtection="0"/>
    <xf numFmtId="0" fontId="17" fillId="0" borderId="0"/>
    <xf numFmtId="0" fontId="17" fillId="0" borderId="0"/>
    <xf numFmtId="0" fontId="17" fillId="0" borderId="0"/>
    <xf numFmtId="0" fontId="26" fillId="0" borderId="0"/>
    <xf numFmtId="0" fontId="17" fillId="0" borderId="0"/>
    <xf numFmtId="0" fontId="33" fillId="0" borderId="0"/>
    <xf numFmtId="0" fontId="41" fillId="0" borderId="0"/>
    <xf numFmtId="0" fontId="17" fillId="0" borderId="0"/>
    <xf numFmtId="0" fontId="26" fillId="0" borderId="0"/>
    <xf numFmtId="0" fontId="41" fillId="0" borderId="0"/>
    <xf numFmtId="0" fontId="41" fillId="0" borderId="0"/>
    <xf numFmtId="0" fontId="17" fillId="0" borderId="0"/>
    <xf numFmtId="9" fontId="17" fillId="0" borderId="0" applyFont="0" applyFill="0" applyBorder="0" applyAlignment="0" applyProtection="0"/>
    <xf numFmtId="0" fontId="74" fillId="0" borderId="0"/>
    <xf numFmtId="0" fontId="26" fillId="0" borderId="0"/>
    <xf numFmtId="0" fontId="78" fillId="11" borderId="78" applyNumberFormat="0" applyAlignment="0" applyProtection="0"/>
  </cellStyleXfs>
  <cellXfs count="880">
    <xf numFmtId="0" fontId="0" fillId="0" borderId="0" xfId="0"/>
    <xf numFmtId="0" fontId="2" fillId="0" borderId="0" xfId="0" applyFont="1"/>
    <xf numFmtId="0" fontId="2" fillId="0" borderId="0" xfId="0" applyFont="1" applyAlignment="1">
      <alignment wrapText="1"/>
    </xf>
    <xf numFmtId="49" fontId="2" fillId="0" borderId="0" xfId="0" applyNumberFormat="1" applyFont="1"/>
    <xf numFmtId="164" fontId="2" fillId="0" borderId="0" xfId="0" applyNumberFormat="1" applyFont="1"/>
    <xf numFmtId="164"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2" fillId="0" borderId="1" xfId="0" applyFont="1" applyBorder="1" applyAlignment="1">
      <alignment wrapText="1"/>
    </xf>
    <xf numFmtId="164" fontId="2" fillId="0" borderId="1" xfId="0" applyNumberFormat="1" applyFont="1" applyBorder="1"/>
    <xf numFmtId="0" fontId="2" fillId="0" borderId="1" xfId="0" applyFont="1" applyBorder="1"/>
    <xf numFmtId="0" fontId="3" fillId="0" borderId="1" xfId="0" applyFont="1" applyBorder="1" applyAlignment="1">
      <alignment wrapText="1"/>
    </xf>
    <xf numFmtId="164" fontId="3" fillId="0" borderId="1" xfId="0" applyNumberFormat="1" applyFont="1" applyBorder="1"/>
    <xf numFmtId="0" fontId="3" fillId="0" borderId="1" xfId="0" applyFont="1" applyBorder="1"/>
    <xf numFmtId="49" fontId="3"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0" fontId="6" fillId="0" borderId="1" xfId="0" applyFont="1" applyBorder="1" applyAlignment="1">
      <alignment wrapText="1"/>
    </xf>
    <xf numFmtId="164" fontId="6" fillId="0" borderId="1" xfId="0" applyNumberFormat="1" applyFont="1" applyBorder="1"/>
    <xf numFmtId="0" fontId="6" fillId="0" borderId="1" xfId="0" applyFont="1" applyBorder="1"/>
    <xf numFmtId="49" fontId="6" fillId="0" borderId="1" xfId="0" applyNumberFormat="1" applyFont="1" applyBorder="1" applyAlignment="1">
      <alignment horizontal="center" vertical="center"/>
    </xf>
    <xf numFmtId="164" fontId="2" fillId="0" borderId="0" xfId="0" applyNumberFormat="1" applyFont="1" applyAlignment="1"/>
    <xf numFmtId="164" fontId="2" fillId="0" borderId="0" xfId="0" applyNumberFormat="1" applyFont="1"/>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164" fontId="2" fillId="0" borderId="0" xfId="0" applyNumberFormat="1" applyFont="1"/>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7" fillId="0" borderId="1" xfId="0" applyFont="1" applyBorder="1" applyAlignment="1">
      <alignment horizontal="left" wrapText="1" indent="1"/>
    </xf>
    <xf numFmtId="49" fontId="7" fillId="0" borderId="1" xfId="0" applyNumberFormat="1" applyFont="1" applyBorder="1" applyAlignment="1">
      <alignment horizontal="center" vertical="center"/>
    </xf>
    <xf numFmtId="164" fontId="7" fillId="0" borderId="1" xfId="0" applyNumberFormat="1" applyFont="1" applyBorder="1"/>
    <xf numFmtId="0" fontId="7" fillId="0" borderId="1" xfId="0" applyFont="1" applyBorder="1"/>
    <xf numFmtId="0" fontId="3" fillId="0" borderId="1" xfId="0" applyFont="1" applyBorder="1" applyAlignment="1">
      <alignment horizontal="left" wrapText="1" indent="2"/>
    </xf>
    <xf numFmtId="0" fontId="4" fillId="0" borderId="0" xfId="0" applyFont="1" applyAlignment="1">
      <alignment horizontal="center" vertical="center" wrapText="1"/>
    </xf>
    <xf numFmtId="164" fontId="2" fillId="0" borderId="0" xfId="0" applyNumberFormat="1" applyFont="1" applyAlignment="1">
      <alignment horizontal="right" vertical="top" wrapText="1"/>
    </xf>
    <xf numFmtId="164" fontId="2" fillId="0" borderId="0" xfId="0" applyNumberFormat="1" applyFont="1" applyAlignment="1">
      <alignment horizontal="right" vertical="top"/>
    </xf>
    <xf numFmtId="164" fontId="2" fillId="0" borderId="0" xfId="0" applyNumberFormat="1" applyFont="1"/>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0" fontId="9" fillId="0" borderId="0" xfId="0" applyFont="1" applyAlignment="1">
      <alignment wrapText="1"/>
    </xf>
    <xf numFmtId="0" fontId="9" fillId="0" borderId="0" xfId="0" applyFont="1" applyAlignment="1">
      <alignment horizontal="center"/>
    </xf>
    <xf numFmtId="164" fontId="9" fillId="0" borderId="0" xfId="0" applyNumberFormat="1" applyFont="1"/>
    <xf numFmtId="164" fontId="9" fillId="0" borderId="0" xfId="0" applyNumberFormat="1" applyFont="1" applyAlignment="1">
      <alignment horizontal="right" vertical="top" wrapText="1"/>
    </xf>
    <xf numFmtId="0" fontId="10" fillId="0" borderId="0" xfId="0" applyFont="1" applyAlignment="1">
      <alignment horizontal="centerContinuous" vertical="center" wrapText="1"/>
    </xf>
    <xf numFmtId="0" fontId="10" fillId="0" borderId="0" xfId="0" applyFont="1" applyAlignment="1">
      <alignment horizontal="right" vertical="center" wrapText="1"/>
    </xf>
    <xf numFmtId="0" fontId="9" fillId="0" borderId="0" xfId="0" applyFont="1" applyAlignment="1">
      <alignment horizontal="right"/>
    </xf>
    <xf numFmtId="0" fontId="9" fillId="0" borderId="2" xfId="0" applyFont="1" applyBorder="1" applyAlignment="1">
      <alignment horizontal="center" vertical="center" wrapText="1"/>
    </xf>
    <xf numFmtId="164" fontId="9" fillId="0" borderId="2" xfId="0" applyNumberFormat="1" applyFont="1" applyBorder="1" applyAlignment="1">
      <alignment horizontal="center" vertical="center" wrapText="1"/>
    </xf>
    <xf numFmtId="164" fontId="9" fillId="0" borderId="1" xfId="0" applyNumberFormat="1" applyFont="1" applyBorder="1" applyAlignment="1">
      <alignment horizontal="centerContinuous" vertical="center" wrapText="1"/>
    </xf>
    <xf numFmtId="0" fontId="9" fillId="0" borderId="3" xfId="0" applyFont="1" applyBorder="1" applyAlignment="1">
      <alignment horizontal="center" vertical="center" wrapText="1"/>
    </xf>
    <xf numFmtId="164" fontId="9" fillId="0" borderId="3"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xf>
    <xf numFmtId="0" fontId="12" fillId="0" borderId="1" xfId="0" applyFont="1" applyBorder="1" applyAlignment="1">
      <alignment wrapText="1"/>
    </xf>
    <xf numFmtId="0" fontId="13" fillId="0" borderId="1" xfId="0" applyFont="1" applyBorder="1" applyAlignment="1">
      <alignment horizontal="center"/>
    </xf>
    <xf numFmtId="164" fontId="13" fillId="0" borderId="1" xfId="0" applyNumberFormat="1" applyFont="1" applyBorder="1"/>
    <xf numFmtId="0" fontId="13" fillId="0" borderId="1" xfId="0" applyFont="1" applyBorder="1"/>
    <xf numFmtId="0" fontId="13" fillId="0" borderId="1" xfId="0" applyFont="1" applyBorder="1" applyAlignment="1">
      <alignment horizontal="left" wrapText="1"/>
    </xf>
    <xf numFmtId="164" fontId="0" fillId="0" borderId="0" xfId="0" applyNumberFormat="1"/>
    <xf numFmtId="0" fontId="14" fillId="0" borderId="1" xfId="0" applyFont="1" applyBorder="1" applyAlignment="1">
      <alignment horizontal="left" wrapText="1"/>
    </xf>
    <xf numFmtId="0" fontId="9" fillId="0" borderId="1" xfId="0" applyFont="1" applyBorder="1" applyAlignment="1">
      <alignment horizontal="left" wrapText="1"/>
    </xf>
    <xf numFmtId="0" fontId="9" fillId="0" borderId="1" xfId="0" applyFont="1" applyBorder="1" applyAlignment="1">
      <alignment horizontal="center"/>
    </xf>
    <xf numFmtId="164" fontId="9" fillId="0" borderId="1" xfId="0" applyNumberFormat="1" applyFont="1" applyBorder="1"/>
    <xf numFmtId="0" fontId="15" fillId="0" borderId="1" xfId="0" applyFont="1" applyBorder="1" applyAlignment="1">
      <alignment horizontal="left" wrapText="1"/>
    </xf>
    <xf numFmtId="0" fontId="14" fillId="0" borderId="1" xfId="0" applyFont="1" applyFill="1" applyBorder="1" applyAlignment="1">
      <alignment horizontal="left" wrapText="1"/>
    </xf>
    <xf numFmtId="0" fontId="13" fillId="0" borderId="1" xfId="0" applyFont="1" applyFill="1" applyBorder="1" applyAlignment="1">
      <alignment horizontal="center"/>
    </xf>
    <xf numFmtId="164" fontId="13" fillId="0" borderId="1" xfId="0" applyNumberFormat="1" applyFont="1" applyFill="1" applyBorder="1"/>
    <xf numFmtId="164" fontId="13" fillId="0" borderId="1" xfId="0" applyNumberFormat="1" applyFont="1" applyFill="1" applyBorder="1" applyAlignment="1">
      <alignment horizontal="center"/>
    </xf>
    <xf numFmtId="0" fontId="16" fillId="0" borderId="0" xfId="0" applyFont="1"/>
    <xf numFmtId="49" fontId="13" fillId="0" borderId="1" xfId="0" applyNumberFormat="1" applyFont="1" applyFill="1" applyBorder="1" applyAlignment="1">
      <alignment horizontal="center"/>
    </xf>
    <xf numFmtId="0" fontId="9" fillId="0" borderId="1" xfId="0" applyFont="1" applyFill="1" applyBorder="1" applyAlignment="1">
      <alignment horizontal="left" wrapText="1"/>
    </xf>
    <xf numFmtId="0" fontId="9" fillId="0" borderId="1" xfId="0" applyFont="1" applyFill="1" applyBorder="1" applyAlignment="1">
      <alignment horizontal="center"/>
    </xf>
    <xf numFmtId="164" fontId="9" fillId="0" borderId="1" xfId="0" applyNumberFormat="1" applyFont="1" applyFill="1" applyBorder="1"/>
    <xf numFmtId="0" fontId="15" fillId="0" borderId="1" xfId="0" applyFont="1" applyFill="1" applyBorder="1" applyAlignment="1">
      <alignment horizontal="left" wrapText="1"/>
    </xf>
    <xf numFmtId="164" fontId="9" fillId="0" borderId="1" xfId="0" applyNumberFormat="1" applyFont="1" applyFill="1" applyBorder="1" applyAlignment="1">
      <alignment horizontal="center"/>
    </xf>
    <xf numFmtId="0" fontId="12" fillId="0" borderId="1" xfId="0" applyFont="1" applyFill="1" applyBorder="1" applyAlignment="1">
      <alignment wrapText="1"/>
    </xf>
    <xf numFmtId="0" fontId="13" fillId="0" borderId="1" xfId="0" applyFont="1" applyFill="1" applyBorder="1" applyAlignment="1">
      <alignment horizontal="left" wrapText="1"/>
    </xf>
    <xf numFmtId="0" fontId="17" fillId="0" borderId="0" xfId="0" applyFont="1"/>
    <xf numFmtId="164" fontId="18" fillId="0" borderId="1" xfId="0" applyNumberFormat="1" applyFont="1" applyFill="1" applyBorder="1"/>
    <xf numFmtId="0" fontId="0" fillId="3" borderId="0" xfId="0" applyFill="1"/>
    <xf numFmtId="164" fontId="19" fillId="0" borderId="1" xfId="0" applyNumberFormat="1" applyFont="1" applyFill="1" applyBorder="1"/>
    <xf numFmtId="164" fontId="19" fillId="0" borderId="1" xfId="0" applyNumberFormat="1" applyFont="1" applyFill="1" applyBorder="1" applyAlignment="1">
      <alignment horizontal="center"/>
    </xf>
    <xf numFmtId="164" fontId="9" fillId="0" borderId="1" xfId="3" applyNumberFormat="1" applyFont="1" applyFill="1" applyBorder="1"/>
    <xf numFmtId="0" fontId="9" fillId="0" borderId="1" xfId="3" applyFont="1" applyFill="1" applyBorder="1" applyAlignment="1">
      <alignment horizontal="center"/>
    </xf>
    <xf numFmtId="0" fontId="3" fillId="0" borderId="1" xfId="0" applyFont="1" applyFill="1" applyBorder="1" applyAlignment="1">
      <alignment horizontal="center"/>
    </xf>
    <xf numFmtId="0" fontId="17" fillId="3" borderId="0" xfId="0" applyFont="1" applyFill="1"/>
    <xf numFmtId="0" fontId="9" fillId="0" borderId="0" xfId="0" applyFont="1"/>
    <xf numFmtId="164" fontId="9" fillId="0" borderId="0" xfId="0" applyNumberFormat="1" applyFont="1" applyAlignment="1"/>
    <xf numFmtId="0" fontId="9" fillId="0" borderId="1" xfId="0" applyFont="1" applyBorder="1" applyAlignment="1">
      <alignment horizontal="centerContinuous" vertical="center" wrapText="1"/>
    </xf>
    <xf numFmtId="0" fontId="15" fillId="0" borderId="1" xfId="0" applyFont="1" applyBorder="1" applyAlignment="1">
      <alignment horizontal="center"/>
    </xf>
    <xf numFmtId="164" fontId="15" fillId="0" borderId="1" xfId="0" applyNumberFormat="1" applyFont="1" applyBorder="1"/>
    <xf numFmtId="164" fontId="6" fillId="3" borderId="1" xfId="0" applyNumberFormat="1" applyFont="1" applyFill="1" applyBorder="1"/>
    <xf numFmtId="0" fontId="6" fillId="0" borderId="1" xfId="0" applyFont="1" applyBorder="1" applyAlignment="1">
      <alignment horizontal="center"/>
    </xf>
    <xf numFmtId="164" fontId="20" fillId="0" borderId="1" xfId="3" applyNumberFormat="1" applyFont="1" applyBorder="1"/>
    <xf numFmtId="4" fontId="9" fillId="0" borderId="0" xfId="0" applyNumberFormat="1" applyFont="1"/>
    <xf numFmtId="4" fontId="9" fillId="0" borderId="0" xfId="0" applyNumberFormat="1" applyFont="1" applyAlignment="1">
      <alignment horizontal="right" vertical="top" wrapText="1"/>
    </xf>
    <xf numFmtId="4" fontId="9" fillId="0" borderId="1" xfId="0" applyNumberFormat="1" applyFont="1" applyBorder="1" applyAlignment="1">
      <alignment horizontal="centerContinuous" vertical="center" wrapText="1"/>
    </xf>
    <xf numFmtId="4" fontId="9" fillId="0" borderId="1" xfId="0" applyNumberFormat="1" applyFont="1" applyBorder="1" applyAlignment="1">
      <alignment horizontal="center" vertical="center" wrapText="1"/>
    </xf>
    <xf numFmtId="4" fontId="13" fillId="0" borderId="1" xfId="0" applyNumberFormat="1" applyFont="1" applyBorder="1"/>
    <xf numFmtId="4" fontId="9" fillId="0" borderId="0" xfId="0" applyNumberFormat="1" applyFont="1" applyAlignment="1"/>
    <xf numFmtId="0" fontId="2" fillId="0" borderId="0" xfId="0" applyFont="1" applyAlignment="1">
      <alignment horizontal="center"/>
    </xf>
    <xf numFmtId="164" fontId="2" fillId="0" borderId="0" xfId="0" applyNumberFormat="1" applyFont="1" applyAlignment="1">
      <alignment horizontal="right"/>
    </xf>
    <xf numFmtId="0" fontId="4" fillId="0" borderId="0" xfId="0" applyFont="1" applyAlignment="1">
      <alignment horizontal="right" vertical="center" wrapText="1"/>
    </xf>
    <xf numFmtId="0" fontId="2" fillId="0" borderId="0" xfId="0" applyFont="1" applyAlignment="1">
      <alignment horizontal="right"/>
    </xf>
    <xf numFmtId="0" fontId="3" fillId="0" borderId="1" xfId="0" applyFont="1" applyBorder="1" applyAlignment="1">
      <alignment horizontal="left" wrapText="1" indent="1"/>
    </xf>
    <xf numFmtId="0" fontId="3" fillId="0" borderId="1" xfId="0" applyFont="1" applyBorder="1" applyAlignment="1">
      <alignment horizontal="center"/>
    </xf>
    <xf numFmtId="164" fontId="3" fillId="0" borderId="1" xfId="0" applyNumberFormat="1" applyFont="1" applyFill="1" applyBorder="1"/>
    <xf numFmtId="0" fontId="3" fillId="0" borderId="1" xfId="0" applyFont="1" applyFill="1" applyBorder="1"/>
    <xf numFmtId="164" fontId="6" fillId="0" borderId="1" xfId="0" applyNumberFormat="1" applyFont="1" applyFill="1" applyBorder="1"/>
    <xf numFmtId="0" fontId="6" fillId="0" borderId="1" xfId="0" applyFont="1" applyFill="1" applyBorder="1"/>
    <xf numFmtId="0" fontId="3" fillId="0" borderId="1" xfId="0" applyFont="1" applyBorder="1" applyAlignment="1">
      <alignment horizontal="left" wrapText="1" indent="4"/>
    </xf>
    <xf numFmtId="0" fontId="6" fillId="0" borderId="1" xfId="0" applyFont="1" applyBorder="1" applyAlignment="1">
      <alignment horizontal="left" wrapText="1" indent="1"/>
    </xf>
    <xf numFmtId="0" fontId="21" fillId="0" borderId="1" xfId="0" applyFont="1" applyBorder="1" applyAlignment="1">
      <alignment horizontal="left" wrapText="1" indent="2"/>
    </xf>
    <xf numFmtId="0" fontId="2" fillId="0" borderId="1" xfId="0" applyFont="1" applyBorder="1" applyAlignment="1">
      <alignment horizontal="center"/>
    </xf>
    <xf numFmtId="0" fontId="22" fillId="0" borderId="1" xfId="0" applyFont="1" applyBorder="1" applyAlignment="1">
      <alignment horizontal="left" wrapText="1" indent="2"/>
    </xf>
    <xf numFmtId="0" fontId="6" fillId="0" borderId="0" xfId="0" applyFont="1" applyBorder="1" applyAlignment="1">
      <alignment horizontal="left" wrapText="1" indent="1"/>
    </xf>
    <xf numFmtId="0" fontId="2" fillId="0" borderId="0" xfId="0" applyFont="1" applyBorder="1" applyAlignment="1">
      <alignment horizontal="center"/>
    </xf>
    <xf numFmtId="164" fontId="2" fillId="0" borderId="0" xfId="0" applyNumberFormat="1" applyFont="1" applyBorder="1"/>
    <xf numFmtId="164" fontId="6" fillId="0" borderId="0" xfId="0" applyNumberFormat="1" applyFont="1" applyBorder="1"/>
    <xf numFmtId="0" fontId="6" fillId="0" borderId="0" xfId="0" applyFont="1" applyBorder="1"/>
    <xf numFmtId="164" fontId="2" fillId="0" borderId="0" xfId="0" applyNumberFormat="1" applyFont="1" applyAlignment="1">
      <alignment horizontal="right"/>
    </xf>
    <xf numFmtId="164" fontId="2" fillId="0" borderId="0" xfId="0" applyNumberFormat="1" applyFont="1" applyAlignment="1">
      <alignment horizontal="right" wrapText="1"/>
    </xf>
    <xf numFmtId="0" fontId="6" fillId="0" borderId="1" xfId="0" applyFont="1" applyBorder="1" applyAlignment="1">
      <alignment horizontal="left" wrapText="1" indent="3"/>
    </xf>
    <xf numFmtId="0" fontId="3" fillId="0" borderId="0" xfId="0" applyFont="1" applyAlignment="1">
      <alignment horizontal="center"/>
    </xf>
    <xf numFmtId="0" fontId="3" fillId="0" borderId="0" xfId="0" applyFont="1" applyAlignment="1">
      <alignment horizontal="left" wrapText="1" indent="2"/>
    </xf>
    <xf numFmtId="164" fontId="3" fillId="0" borderId="0" xfId="0" applyNumberFormat="1" applyFont="1"/>
    <xf numFmtId="0" fontId="3" fillId="0" borderId="0" xfId="0" applyFont="1"/>
    <xf numFmtId="164" fontId="2" fillId="0" borderId="0" xfId="0" applyNumberFormat="1" applyFont="1" applyAlignment="1"/>
    <xf numFmtId="0" fontId="2" fillId="0" borderId="0" xfId="4" applyFont="1" applyAlignment="1">
      <alignment horizontal="center"/>
    </xf>
    <xf numFmtId="0" fontId="2" fillId="0" borderId="0" xfId="4" applyFont="1" applyAlignment="1">
      <alignment wrapText="1"/>
    </xf>
    <xf numFmtId="164" fontId="2" fillId="0" borderId="0" xfId="4" applyNumberFormat="1" applyFont="1" applyAlignment="1">
      <alignment horizontal="right"/>
    </xf>
    <xf numFmtId="164" fontId="2" fillId="0" borderId="0" xfId="4" applyNumberFormat="1" applyFont="1" applyAlignment="1">
      <alignment horizontal="right"/>
    </xf>
    <xf numFmtId="0" fontId="2" fillId="0" borderId="0" xfId="4" applyFont="1"/>
    <xf numFmtId="0" fontId="17" fillId="0" borderId="0" xfId="4"/>
    <xf numFmtId="164" fontId="2" fillId="0" borderId="0" xfId="4" applyNumberFormat="1" applyFont="1" applyAlignment="1">
      <alignment horizontal="right" wrapText="1"/>
    </xf>
    <xf numFmtId="0" fontId="4" fillId="0" borderId="0" xfId="4" applyFont="1" applyAlignment="1">
      <alignment horizontal="center" vertical="center" wrapText="1"/>
    </xf>
    <xf numFmtId="0" fontId="4" fillId="0" borderId="0" xfId="4" applyFont="1" applyAlignment="1">
      <alignment horizontal="right" vertical="center" wrapText="1"/>
    </xf>
    <xf numFmtId="0" fontId="2" fillId="0" borderId="0" xfId="4" applyFont="1" applyAlignment="1">
      <alignment horizontal="right"/>
    </xf>
    <xf numFmtId="0" fontId="2" fillId="0" borderId="1" xfId="4" applyFont="1" applyBorder="1" applyAlignment="1">
      <alignment horizontal="center" vertical="center" wrapText="1"/>
    </xf>
    <xf numFmtId="164" fontId="2" fillId="0" borderId="1" xfId="4" applyNumberFormat="1" applyFont="1" applyBorder="1" applyAlignment="1">
      <alignment horizontal="center" vertical="center" wrapText="1"/>
    </xf>
    <xf numFmtId="164" fontId="2" fillId="0" borderId="1" xfId="4" applyNumberFormat="1" applyFont="1" applyBorder="1" applyAlignment="1">
      <alignment horizontal="center" vertical="center" wrapText="1"/>
    </xf>
    <xf numFmtId="0" fontId="2" fillId="0" borderId="1" xfId="4" applyFont="1" applyBorder="1" applyAlignment="1">
      <alignment horizontal="center" vertical="center" wrapText="1"/>
    </xf>
    <xf numFmtId="49" fontId="5" fillId="0" borderId="1" xfId="4" applyNumberFormat="1" applyFont="1" applyBorder="1" applyAlignment="1">
      <alignment horizontal="center" vertical="center"/>
    </xf>
    <xf numFmtId="49" fontId="5" fillId="0" borderId="1" xfId="4" applyNumberFormat="1" applyFont="1" applyBorder="1" applyAlignment="1">
      <alignment horizontal="center" vertical="center" wrapText="1"/>
    </xf>
    <xf numFmtId="0" fontId="3" fillId="0" borderId="1" xfId="4" applyFont="1" applyBorder="1" applyAlignment="1">
      <alignment horizontal="center"/>
    </xf>
    <xf numFmtId="0" fontId="3" fillId="0" borderId="1" xfId="4" applyFont="1" applyBorder="1" applyAlignment="1">
      <alignment wrapText="1"/>
    </xf>
    <xf numFmtId="164" fontId="3" fillId="0" borderId="1" xfId="4" applyNumberFormat="1" applyFont="1" applyBorder="1"/>
    <xf numFmtId="0" fontId="3" fillId="0" borderId="1" xfId="4" applyFont="1" applyBorder="1"/>
    <xf numFmtId="0" fontId="3" fillId="0" borderId="1" xfId="4" applyFont="1" applyBorder="1" applyAlignment="1">
      <alignment horizontal="left" wrapText="1" indent="1"/>
    </xf>
    <xf numFmtId="0" fontId="3" fillId="0" borderId="1" xfId="4" applyFont="1" applyBorder="1" applyAlignment="1">
      <alignment horizontal="left" wrapText="1" indent="2"/>
    </xf>
    <xf numFmtId="0" fontId="2" fillId="0" borderId="1" xfId="4" applyFont="1" applyBorder="1" applyAlignment="1">
      <alignment horizontal="center"/>
    </xf>
    <xf numFmtId="0" fontId="6" fillId="0" borderId="1" xfId="4" applyFont="1" applyBorder="1" applyAlignment="1">
      <alignment horizontal="left" wrapText="1" indent="3"/>
    </xf>
    <xf numFmtId="164" fontId="2" fillId="0" borderId="1" xfId="4" applyNumberFormat="1" applyFont="1" applyBorder="1"/>
    <xf numFmtId="0" fontId="2" fillId="0" borderId="1" xfId="4" applyFont="1" applyBorder="1"/>
    <xf numFmtId="0" fontId="3" fillId="0" borderId="0" xfId="4" applyFont="1" applyAlignment="1">
      <alignment horizontal="center"/>
    </xf>
    <xf numFmtId="0" fontId="3" fillId="0" borderId="0" xfId="4" applyFont="1" applyAlignment="1">
      <alignment horizontal="left" wrapText="1" indent="2"/>
    </xf>
    <xf numFmtId="164" fontId="3" fillId="0" borderId="0" xfId="4" applyNumberFormat="1" applyFont="1"/>
    <xf numFmtId="0" fontId="3" fillId="0" borderId="0" xfId="4" applyFont="1"/>
    <xf numFmtId="164" fontId="2" fillId="0" borderId="0" xfId="4" applyNumberFormat="1" applyFont="1"/>
    <xf numFmtId="164" fontId="2" fillId="0" borderId="0" xfId="4" applyNumberFormat="1" applyFont="1" applyAlignment="1"/>
    <xf numFmtId="164" fontId="2" fillId="0" borderId="0" xfId="4" applyNumberFormat="1" applyFont="1" applyAlignment="1"/>
    <xf numFmtId="0" fontId="7" fillId="0" borderId="1" xfId="4" applyFont="1" applyBorder="1" applyAlignment="1">
      <alignment horizontal="left" wrapText="1" indent="3"/>
    </xf>
    <xf numFmtId="0" fontId="6" fillId="0" borderId="1" xfId="0" applyFont="1" applyBorder="1" applyAlignment="1">
      <alignment horizontal="left" wrapText="1" indent="4"/>
    </xf>
    <xf numFmtId="0" fontId="7" fillId="0" borderId="1" xfId="0" applyFont="1" applyBorder="1" applyAlignment="1">
      <alignment horizontal="left" wrapText="1" indent="3"/>
    </xf>
    <xf numFmtId="0" fontId="9" fillId="0" borderId="0" xfId="0" applyNumberFormat="1" applyFont="1" applyAlignment="1">
      <alignment horizontal="left" vertical="center"/>
    </xf>
    <xf numFmtId="0" fontId="9" fillId="0" borderId="0" xfId="0" applyNumberFormat="1" applyFont="1" applyAlignment="1">
      <alignment vertical="center" wrapText="1"/>
    </xf>
    <xf numFmtId="4" fontId="9" fillId="0" borderId="0" xfId="0" applyNumberFormat="1" applyFont="1" applyAlignment="1">
      <alignment horizontal="right" vertical="center" wrapText="1"/>
    </xf>
    <xf numFmtId="4" fontId="9" fillId="0" borderId="0" xfId="0" applyNumberFormat="1" applyFont="1" applyAlignment="1">
      <alignment vertical="center" wrapText="1"/>
    </xf>
    <xf numFmtId="0" fontId="23" fillId="0" borderId="0" xfId="0" applyNumberFormat="1" applyFont="1" applyAlignment="1">
      <alignment horizontal="right" vertical="center" wrapText="1"/>
    </xf>
    <xf numFmtId="4" fontId="9" fillId="0" borderId="0" xfId="0" applyNumberFormat="1" applyFont="1" applyAlignment="1">
      <alignment horizontal="center" vertical="center"/>
    </xf>
    <xf numFmtId="4" fontId="24" fillId="0" borderId="0" xfId="0" applyNumberFormat="1" applyFont="1"/>
    <xf numFmtId="0" fontId="24" fillId="0" borderId="0" xfId="0" applyFont="1"/>
    <xf numFmtId="0" fontId="9" fillId="0" borderId="0" xfId="0" applyNumberFormat="1" applyFont="1" applyAlignment="1">
      <alignment horizontal="center" vertical="center"/>
    </xf>
    <xf numFmtId="0" fontId="25" fillId="0" borderId="0" xfId="0" applyNumberFormat="1" applyFont="1" applyAlignment="1">
      <alignment vertical="center" wrapText="1"/>
    </xf>
    <xf numFmtId="0" fontId="10" fillId="0" borderId="0" xfId="0" applyNumberFormat="1" applyFont="1" applyAlignment="1">
      <alignment horizontal="center" vertical="center" wrapText="1"/>
    </xf>
    <xf numFmtId="0" fontId="9" fillId="0" borderId="0" xfId="0" applyNumberFormat="1" applyFont="1" applyBorder="1" applyAlignment="1">
      <alignment horizontal="center" vertical="center" wrapText="1"/>
    </xf>
    <xf numFmtId="4" fontId="9" fillId="0" borderId="0" xfId="0" applyNumberFormat="1" applyFont="1" applyBorder="1" applyAlignment="1">
      <alignment horizontal="right" vertical="center" wrapText="1"/>
    </xf>
    <xf numFmtId="4" fontId="9" fillId="0" borderId="0" xfId="0" applyNumberFormat="1" applyFont="1" applyBorder="1" applyAlignment="1">
      <alignment horizontal="center" vertical="center" wrapText="1"/>
    </xf>
    <xf numFmtId="4" fontId="9" fillId="0" borderId="0" xfId="0" applyNumberFormat="1" applyFont="1" applyBorder="1" applyAlignment="1">
      <alignment horizontal="center" vertical="center"/>
    </xf>
    <xf numFmtId="0" fontId="9" fillId="0" borderId="2" xfId="0" applyNumberFormat="1" applyFont="1" applyBorder="1" applyAlignment="1">
      <alignment horizontal="center" vertical="center" wrapText="1"/>
    </xf>
    <xf numFmtId="0" fontId="9" fillId="0" borderId="1" xfId="0" applyNumberFormat="1" applyFont="1" applyBorder="1" applyAlignment="1">
      <alignment horizontal="center" vertical="center" wrapText="1"/>
    </xf>
    <xf numFmtId="0" fontId="9" fillId="0" borderId="1" xfId="5" applyNumberFormat="1" applyFont="1" applyFill="1" applyBorder="1" applyAlignment="1">
      <alignment horizontal="center" vertical="center" wrapText="1"/>
    </xf>
    <xf numFmtId="0" fontId="9" fillId="0" borderId="4" xfId="0" applyNumberFormat="1" applyFont="1" applyBorder="1" applyAlignment="1">
      <alignment horizontal="center" vertical="center" wrapText="1"/>
    </xf>
    <xf numFmtId="4" fontId="9" fillId="0" borderId="1" xfId="5" applyNumberFormat="1" applyFont="1" applyFill="1" applyBorder="1" applyAlignment="1">
      <alignment horizontal="center" vertical="center" wrapText="1"/>
    </xf>
    <xf numFmtId="0" fontId="9" fillId="0" borderId="5" xfId="5" applyNumberFormat="1" applyFont="1" applyFill="1" applyBorder="1" applyAlignment="1">
      <alignment horizontal="center" vertical="center" wrapText="1"/>
    </xf>
    <xf numFmtId="0" fontId="9" fillId="0" borderId="6" xfId="5" applyNumberFormat="1" applyFont="1" applyFill="1" applyBorder="1" applyAlignment="1">
      <alignment horizontal="center" vertical="center" wrapText="1"/>
    </xf>
    <xf numFmtId="0" fontId="9" fillId="0" borderId="7" xfId="5" applyNumberFormat="1" applyFont="1" applyFill="1" applyBorder="1" applyAlignment="1">
      <alignment horizontal="center" vertical="center" wrapText="1"/>
    </xf>
    <xf numFmtId="0" fontId="9" fillId="0" borderId="3" xfId="0" applyNumberFormat="1" applyFont="1" applyBorder="1" applyAlignment="1">
      <alignment horizontal="center" vertical="center" wrapText="1"/>
    </xf>
    <xf numFmtId="4" fontId="9" fillId="0" borderId="1" xfId="5" applyNumberFormat="1" applyFont="1" applyFill="1" applyBorder="1" applyAlignment="1">
      <alignment horizontal="center" vertical="center" wrapText="1"/>
    </xf>
    <xf numFmtId="49" fontId="9" fillId="0" borderId="1" xfId="0" applyNumberFormat="1" applyFont="1" applyBorder="1" applyAlignment="1">
      <alignment horizontal="center" vertical="center"/>
    </xf>
    <xf numFmtId="49" fontId="11" fillId="0" borderId="1" xfId="5" applyNumberFormat="1" applyFont="1" applyFill="1" applyBorder="1" applyAlignment="1">
      <alignment horizontal="center" vertical="center" wrapText="1"/>
    </xf>
    <xf numFmtId="49" fontId="11" fillId="0" borderId="1" xfId="5" applyNumberFormat="1" applyFont="1" applyFill="1" applyBorder="1" applyAlignment="1">
      <alignment horizontal="center" vertical="center"/>
    </xf>
    <xf numFmtId="49" fontId="24" fillId="0" borderId="0" xfId="0" applyNumberFormat="1" applyFont="1"/>
    <xf numFmtId="0" fontId="13" fillId="0" borderId="1" xfId="6" applyNumberFormat="1" applyFont="1" applyFill="1" applyBorder="1" applyAlignment="1">
      <alignment vertical="center" wrapText="1"/>
    </xf>
    <xf numFmtId="4" fontId="13" fillId="0" borderId="1" xfId="6" applyNumberFormat="1" applyFont="1" applyFill="1" applyBorder="1" applyAlignment="1">
      <alignment horizontal="right" vertical="center"/>
    </xf>
    <xf numFmtId="4" fontId="13" fillId="0" borderId="1" xfId="0" applyNumberFormat="1" applyFont="1" applyBorder="1" applyAlignment="1">
      <alignment horizontal="right" vertical="center"/>
    </xf>
    <xf numFmtId="4" fontId="27" fillId="0" borderId="0" xfId="0" applyNumberFormat="1" applyFont="1"/>
    <xf numFmtId="0" fontId="27" fillId="0" borderId="0" xfId="0" applyFont="1"/>
    <xf numFmtId="0" fontId="9" fillId="0" borderId="1" xfId="6" applyNumberFormat="1" applyFont="1" applyFill="1" applyBorder="1" applyAlignment="1">
      <alignment vertical="center" wrapText="1"/>
    </xf>
    <xf numFmtId="4" fontId="9" fillId="0" borderId="1" xfId="6" applyNumberFormat="1" applyFont="1" applyFill="1" applyBorder="1" applyAlignment="1">
      <alignment horizontal="right" vertical="center"/>
    </xf>
    <xf numFmtId="4" fontId="9" fillId="0" borderId="1" xfId="0" applyNumberFormat="1" applyFont="1" applyBorder="1" applyAlignment="1">
      <alignment horizontal="right" vertical="center"/>
    </xf>
    <xf numFmtId="4" fontId="9" fillId="0" borderId="1" xfId="0" applyNumberFormat="1" applyFont="1" applyBorder="1"/>
    <xf numFmtId="0" fontId="9" fillId="0" borderId="0" xfId="0" applyNumberFormat="1" applyFont="1" applyBorder="1" applyAlignment="1">
      <alignment horizontal="center" vertical="center"/>
    </xf>
    <xf numFmtId="0" fontId="28" fillId="0" borderId="0" xfId="0" applyNumberFormat="1" applyFont="1" applyAlignment="1">
      <alignment horizontal="center" vertical="center" wrapText="1"/>
    </xf>
    <xf numFmtId="0" fontId="28" fillId="0" borderId="0" xfId="3" applyNumberFormat="1" applyFont="1" applyBorder="1" applyAlignment="1">
      <alignment horizontal="center" vertical="center"/>
    </xf>
    <xf numFmtId="0" fontId="13" fillId="0" borderId="1" xfId="6" applyNumberFormat="1" applyFont="1" applyFill="1" applyBorder="1" applyAlignment="1">
      <alignment horizontal="left" vertical="center" wrapText="1"/>
    </xf>
    <xf numFmtId="4" fontId="27" fillId="0" borderId="0" xfId="0" applyNumberFormat="1" applyFont="1" applyAlignment="1">
      <alignment horizontal="right" vertical="center"/>
    </xf>
    <xf numFmtId="0" fontId="27" fillId="0" borderId="0" xfId="0" applyFont="1" applyAlignment="1">
      <alignment horizontal="right" vertical="center"/>
    </xf>
    <xf numFmtId="0" fontId="9" fillId="0" borderId="0" xfId="0" applyNumberFormat="1" applyFont="1" applyAlignment="1">
      <alignment horizontal="left" vertical="center" wrapText="1"/>
    </xf>
    <xf numFmtId="4" fontId="9" fillId="0" borderId="0" xfId="0" applyNumberFormat="1" applyFont="1" applyAlignment="1">
      <alignment horizontal="right" vertical="center"/>
    </xf>
    <xf numFmtId="0" fontId="29" fillId="0" borderId="0" xfId="0" applyNumberFormat="1" applyFont="1" applyAlignment="1">
      <alignment vertical="center" wrapText="1"/>
    </xf>
    <xf numFmtId="0" fontId="24" fillId="0" borderId="0" xfId="0" applyFont="1" applyAlignment="1">
      <alignment wrapText="1"/>
    </xf>
    <xf numFmtId="0" fontId="24" fillId="0" borderId="0" xfId="0" applyFont="1" applyBorder="1" applyAlignment="1">
      <alignment wrapText="1"/>
    </xf>
    <xf numFmtId="0" fontId="24" fillId="0" borderId="0" xfId="0" applyFont="1" applyAlignment="1">
      <alignment horizontal="left" vertical="center" wrapText="1"/>
    </xf>
    <xf numFmtId="0" fontId="24" fillId="0" borderId="0" xfId="0" applyFont="1" applyAlignment="1">
      <alignment vertical="center"/>
    </xf>
    <xf numFmtId="0" fontId="24" fillId="0" borderId="0" xfId="0" applyFont="1" applyAlignment="1">
      <alignment horizontal="left" vertical="center"/>
    </xf>
    <xf numFmtId="0" fontId="30" fillId="0" borderId="0" xfId="0" applyFont="1" applyBorder="1" applyAlignment="1">
      <alignment vertical="center" wrapText="1"/>
    </xf>
    <xf numFmtId="4" fontId="24" fillId="0" borderId="0" xfId="0" applyNumberFormat="1" applyFont="1" applyAlignment="1">
      <alignment horizontal="left" vertical="center" wrapText="1"/>
    </xf>
    <xf numFmtId="0" fontId="30" fillId="0" borderId="0" xfId="0" applyFont="1" applyBorder="1" applyAlignment="1">
      <alignment horizontal="left" vertical="center" wrapText="1"/>
    </xf>
    <xf numFmtId="0" fontId="24" fillId="0" borderId="0" xfId="0" applyFont="1" applyAlignment="1">
      <alignment vertical="center" wrapText="1"/>
    </xf>
    <xf numFmtId="0" fontId="24" fillId="0" borderId="0" xfId="0" applyFont="1" applyAlignment="1">
      <alignment horizontal="left" vertical="center" wrapText="1"/>
    </xf>
    <xf numFmtId="0" fontId="28" fillId="0" borderId="0" xfId="0" applyFont="1"/>
    <xf numFmtId="0" fontId="30" fillId="0" borderId="0" xfId="0" applyFont="1" applyBorder="1" applyAlignment="1">
      <alignment wrapText="1"/>
    </xf>
    <xf numFmtId="4" fontId="23" fillId="0" borderId="0" xfId="0" applyNumberFormat="1" applyFont="1" applyFill="1" applyAlignment="1">
      <alignment horizontal="right" vertical="center" wrapText="1"/>
    </xf>
    <xf numFmtId="0" fontId="23" fillId="0" borderId="0" xfId="0" quotePrefix="1" applyNumberFormat="1" applyFont="1" applyAlignment="1">
      <alignment horizontal="right" vertical="center" wrapText="1"/>
    </xf>
    <xf numFmtId="4" fontId="23" fillId="0" borderId="0" xfId="0" applyNumberFormat="1" applyFont="1" applyAlignment="1">
      <alignment vertical="center" wrapText="1"/>
    </xf>
    <xf numFmtId="4" fontId="10" fillId="0" borderId="0" xfId="0" applyNumberFormat="1" applyFont="1" applyAlignment="1">
      <alignment vertical="center" wrapText="1"/>
    </xf>
    <xf numFmtId="4" fontId="10" fillId="0" borderId="0" xfId="0" applyNumberFormat="1" applyFont="1" applyFill="1" applyAlignment="1">
      <alignment vertical="center" wrapText="1"/>
    </xf>
    <xf numFmtId="0" fontId="10" fillId="0" borderId="0" xfId="0" quotePrefix="1" applyNumberFormat="1" applyFont="1" applyAlignment="1">
      <alignment horizontal="center" vertical="center" wrapText="1"/>
    </xf>
    <xf numFmtId="4" fontId="9" fillId="0" borderId="0" xfId="0" applyNumberFormat="1" applyFont="1" applyFill="1" applyBorder="1" applyAlignment="1">
      <alignment horizontal="center" vertical="center"/>
    </xf>
    <xf numFmtId="4" fontId="9" fillId="0" borderId="0" xfId="0" applyNumberFormat="1" applyFont="1" applyFill="1"/>
    <xf numFmtId="4" fontId="9" fillId="0" borderId="2" xfId="5" applyNumberFormat="1" applyFont="1" applyFill="1" applyBorder="1" applyAlignment="1">
      <alignment horizontal="center" vertical="center" wrapText="1"/>
    </xf>
    <xf numFmtId="4" fontId="9" fillId="4" borderId="2" xfId="5" applyNumberFormat="1" applyFont="1" applyFill="1" applyBorder="1" applyAlignment="1">
      <alignment horizontal="center" vertical="center" wrapText="1"/>
    </xf>
    <xf numFmtId="4" fontId="9" fillId="4" borderId="1" xfId="5" applyNumberFormat="1" applyFont="1" applyFill="1" applyBorder="1" applyAlignment="1">
      <alignment horizontal="center" vertical="center" wrapText="1"/>
    </xf>
    <xf numFmtId="4" fontId="9" fillId="0" borderId="3" xfId="5" applyNumberFormat="1" applyFont="1" applyFill="1" applyBorder="1" applyAlignment="1">
      <alignment horizontal="center" vertical="center" wrapText="1"/>
    </xf>
    <xf numFmtId="4" fontId="9" fillId="4" borderId="3" xfId="5" applyNumberFormat="1" applyFont="1" applyFill="1" applyBorder="1" applyAlignment="1">
      <alignment horizontal="center" vertical="center" wrapText="1"/>
    </xf>
    <xf numFmtId="49" fontId="9" fillId="0" borderId="1" xfId="0" applyNumberFormat="1" applyFont="1" applyBorder="1" applyAlignment="1">
      <alignment horizontal="center" vertical="center" wrapText="1"/>
    </xf>
    <xf numFmtId="49" fontId="23" fillId="0" borderId="1" xfId="7" applyNumberFormat="1" applyFont="1" applyFill="1" applyBorder="1" applyAlignment="1">
      <alignment horizontal="center" vertical="center" wrapText="1"/>
    </xf>
    <xf numFmtId="49" fontId="23" fillId="4" borderId="1" xfId="7" applyNumberFormat="1" applyFont="1" applyFill="1" applyBorder="1" applyAlignment="1">
      <alignment horizontal="center" vertical="center" wrapText="1"/>
    </xf>
    <xf numFmtId="49" fontId="31" fillId="4" borderId="1" xfId="0" applyNumberFormat="1" applyFont="1" applyFill="1" applyBorder="1" applyAlignment="1">
      <alignment horizontal="center" vertical="center"/>
    </xf>
    <xf numFmtId="49" fontId="24" fillId="0" borderId="0" xfId="0" applyNumberFormat="1" applyFont="1" applyAlignment="1">
      <alignment wrapText="1"/>
    </xf>
    <xf numFmtId="4" fontId="13" fillId="0" borderId="1" xfId="0" applyNumberFormat="1" applyFont="1" applyFill="1" applyBorder="1" applyAlignment="1">
      <alignment horizontal="right" vertical="center"/>
    </xf>
    <xf numFmtId="4" fontId="9" fillId="0" borderId="1" xfId="0" applyNumberFormat="1" applyFont="1" applyFill="1" applyBorder="1" applyAlignment="1">
      <alignment horizontal="right" vertical="center"/>
    </xf>
    <xf numFmtId="4" fontId="9" fillId="0" borderId="1" xfId="0" applyNumberFormat="1" applyFont="1" applyFill="1" applyBorder="1"/>
    <xf numFmtId="4" fontId="13" fillId="0" borderId="1" xfId="0" applyNumberFormat="1" applyFont="1" applyFill="1" applyBorder="1"/>
    <xf numFmtId="4" fontId="9" fillId="0" borderId="0" xfId="0" applyNumberFormat="1" applyFont="1" applyFill="1" applyAlignment="1">
      <alignment horizontal="right" vertical="center"/>
    </xf>
    <xf numFmtId="0" fontId="24" fillId="0" borderId="0" xfId="0" applyFont="1" applyAlignment="1"/>
    <xf numFmtId="0" fontId="24" fillId="0" borderId="0" xfId="0" applyFont="1" applyAlignment="1">
      <alignment horizontal="left"/>
    </xf>
    <xf numFmtId="4" fontId="24" fillId="0" borderId="0" xfId="0" applyNumberFormat="1" applyFont="1" applyFill="1"/>
    <xf numFmtId="0" fontId="24" fillId="0" borderId="0" xfId="0" applyFont="1" applyAlignment="1">
      <alignment horizontal="left"/>
    </xf>
    <xf numFmtId="0" fontId="24" fillId="0" borderId="0" xfId="0" applyFont="1" applyAlignment="1">
      <alignment horizontal="left" vertical="center"/>
    </xf>
    <xf numFmtId="4" fontId="24" fillId="0" borderId="0" xfId="0" applyNumberFormat="1" applyFont="1" applyAlignment="1">
      <alignment horizontal="left"/>
    </xf>
    <xf numFmtId="4" fontId="23" fillId="0" borderId="0" xfId="0" applyNumberFormat="1" applyFont="1" applyAlignment="1">
      <alignment horizontal="right" vertical="center" wrapText="1"/>
    </xf>
    <xf numFmtId="0" fontId="9" fillId="0" borderId="8" xfId="5" applyNumberFormat="1" applyFont="1" applyFill="1" applyBorder="1" applyAlignment="1">
      <alignment horizontal="center" vertical="center" wrapText="1"/>
    </xf>
    <xf numFmtId="0" fontId="9" fillId="0" borderId="9" xfId="5" applyNumberFormat="1" applyFont="1" applyFill="1" applyBorder="1" applyAlignment="1">
      <alignment horizontal="center" vertical="center" wrapText="1"/>
    </xf>
    <xf numFmtId="0" fontId="9" fillId="0" borderId="10" xfId="5" applyNumberFormat="1" applyFont="1" applyFill="1" applyBorder="1" applyAlignment="1">
      <alignment horizontal="center" vertical="center" wrapText="1"/>
    </xf>
    <xf numFmtId="0" fontId="9" fillId="0" borderId="11" xfId="5" applyNumberFormat="1" applyFont="1" applyFill="1" applyBorder="1" applyAlignment="1">
      <alignment horizontal="center" vertical="center" wrapText="1"/>
    </xf>
    <xf numFmtId="0" fontId="9" fillId="0" borderId="12" xfId="5" applyNumberFormat="1" applyFont="1" applyFill="1" applyBorder="1" applyAlignment="1">
      <alignment horizontal="center" vertical="center" wrapText="1"/>
    </xf>
    <xf numFmtId="0" fontId="9" fillId="0" borderId="13" xfId="5" applyNumberFormat="1" applyFont="1" applyFill="1" applyBorder="1" applyAlignment="1">
      <alignment horizontal="center" vertical="center" wrapText="1"/>
    </xf>
    <xf numFmtId="0" fontId="9" fillId="0" borderId="1" xfId="0" applyNumberFormat="1" applyFont="1" applyBorder="1" applyAlignment="1">
      <alignment horizontal="center" vertical="center"/>
    </xf>
    <xf numFmtId="4" fontId="30" fillId="0" borderId="0" xfId="0" applyNumberFormat="1" applyFont="1" applyBorder="1" applyAlignment="1">
      <alignment wrapText="1"/>
    </xf>
    <xf numFmtId="0" fontId="32" fillId="0" borderId="0" xfId="0" applyFont="1" applyAlignment="1">
      <alignment vertical="center"/>
    </xf>
    <xf numFmtId="4" fontId="32" fillId="0" borderId="0" xfId="0" applyNumberFormat="1" applyFont="1"/>
    <xf numFmtId="0" fontId="32" fillId="0" borderId="0" xfId="0" applyFont="1" applyBorder="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vertical="center" wrapText="1"/>
    </xf>
    <xf numFmtId="4" fontId="30" fillId="0" borderId="0" xfId="0" applyNumberFormat="1" applyFont="1"/>
    <xf numFmtId="4" fontId="30" fillId="0" borderId="0" xfId="0" applyNumberFormat="1" applyFont="1" applyAlignment="1">
      <alignment horizontal="center"/>
    </xf>
    <xf numFmtId="0" fontId="30" fillId="0" borderId="0" xfId="0" applyFont="1" applyAlignment="1"/>
    <xf numFmtId="0" fontId="32" fillId="0" borderId="0" xfId="0" applyFont="1" applyAlignment="1">
      <alignment horizontal="left" vertical="center"/>
    </xf>
    <xf numFmtId="4" fontId="30" fillId="0" borderId="0" xfId="0" applyNumberFormat="1" applyFont="1" applyAlignment="1"/>
    <xf numFmtId="0" fontId="34" fillId="0" borderId="0" xfId="8" applyFont="1" applyFill="1" applyAlignment="1">
      <alignment wrapText="1"/>
    </xf>
    <xf numFmtId="0" fontId="34" fillId="0" borderId="0" xfId="8" applyFont="1" applyFill="1" applyAlignment="1">
      <alignment horizontal="left" wrapText="1"/>
    </xf>
    <xf numFmtId="0" fontId="34" fillId="0" borderId="0" xfId="8" applyFont="1" applyFill="1" applyAlignment="1">
      <alignment horizontal="center" wrapText="1"/>
    </xf>
    <xf numFmtId="0" fontId="34" fillId="0" borderId="0" xfId="8" applyFont="1" applyFill="1" applyAlignment="1">
      <alignment horizontal="right" wrapText="1"/>
    </xf>
    <xf numFmtId="0" fontId="35" fillId="0" borderId="0" xfId="0" applyFont="1" applyFill="1"/>
    <xf numFmtId="0" fontId="36" fillId="0" borderId="0" xfId="8" applyFont="1" applyFill="1" applyAlignment="1">
      <alignment horizontal="right" wrapText="1"/>
    </xf>
    <xf numFmtId="0" fontId="36" fillId="0" borderId="0" xfId="5" applyFont="1" applyFill="1" applyAlignment="1">
      <alignment horizontal="right" wrapText="1"/>
    </xf>
    <xf numFmtId="0" fontId="36" fillId="0" borderId="0" xfId="5" applyFont="1" applyFill="1" applyAlignment="1">
      <alignment horizontal="right" wrapText="1"/>
    </xf>
    <xf numFmtId="0" fontId="37" fillId="0" borderId="0" xfId="8" applyFont="1" applyFill="1" applyAlignment="1">
      <alignment horizontal="center" wrapText="1"/>
    </xf>
    <xf numFmtId="0" fontId="37" fillId="0" borderId="0" xfId="8" applyFont="1" applyFill="1" applyAlignment="1">
      <alignment horizontal="center" wrapText="1"/>
    </xf>
    <xf numFmtId="0" fontId="37" fillId="0" borderId="14" xfId="8" applyFont="1" applyFill="1" applyBorder="1" applyAlignment="1">
      <alignment horizontal="center" vertical="center" wrapText="1"/>
    </xf>
    <xf numFmtId="0" fontId="37" fillId="0" borderId="15" xfId="8" applyFont="1" applyFill="1" applyBorder="1" applyAlignment="1">
      <alignment horizontal="center" vertical="center" wrapText="1"/>
    </xf>
    <xf numFmtId="0" fontId="37" fillId="0" borderId="16" xfId="8" applyFont="1" applyFill="1" applyBorder="1" applyAlignment="1">
      <alignment horizontal="center" vertical="center" wrapText="1"/>
    </xf>
    <xf numFmtId="0" fontId="37" fillId="0" borderId="17" xfId="8" applyFont="1" applyFill="1" applyBorder="1" applyAlignment="1">
      <alignment horizontal="center" vertical="center" wrapText="1"/>
    </xf>
    <xf numFmtId="0" fontId="37" fillId="0" borderId="18" xfId="5" applyFont="1" applyFill="1" applyBorder="1" applyAlignment="1">
      <alignment horizontal="center" vertical="center" wrapText="1"/>
    </xf>
    <xf numFmtId="0" fontId="37" fillId="0" borderId="19" xfId="8" applyFont="1" applyFill="1" applyBorder="1" applyAlignment="1">
      <alignment horizontal="center" vertical="center" wrapText="1"/>
    </xf>
    <xf numFmtId="0" fontId="37" fillId="0" borderId="20" xfId="8" applyFont="1" applyFill="1" applyBorder="1" applyAlignment="1">
      <alignment horizontal="center" vertical="center" wrapText="1"/>
    </xf>
    <xf numFmtId="0" fontId="37" fillId="0" borderId="21" xfId="5" applyFont="1" applyFill="1" applyBorder="1" applyAlignment="1">
      <alignment horizontal="center" vertical="center" wrapText="1"/>
    </xf>
    <xf numFmtId="0" fontId="35" fillId="0" borderId="0" xfId="0" applyFont="1" applyFill="1" applyBorder="1"/>
    <xf numFmtId="0" fontId="37" fillId="0" borderId="22" xfId="8" applyFont="1" applyFill="1" applyBorder="1" applyAlignment="1">
      <alignment horizontal="center" vertical="center" wrapText="1"/>
    </xf>
    <xf numFmtId="0" fontId="37" fillId="0" borderId="23" xfId="8" applyFont="1" applyFill="1" applyBorder="1" applyAlignment="1">
      <alignment horizontal="center" vertical="center" wrapText="1"/>
    </xf>
    <xf numFmtId="0" fontId="37" fillId="0" borderId="24" xfId="5" applyFont="1" applyFill="1" applyBorder="1" applyAlignment="1">
      <alignment horizontal="center" vertical="center" wrapText="1"/>
    </xf>
    <xf numFmtId="0" fontId="38" fillId="0" borderId="14" xfId="8" applyFont="1" applyFill="1" applyBorder="1" applyAlignment="1">
      <alignment horizontal="center" wrapText="1"/>
    </xf>
    <xf numFmtId="0" fontId="38" fillId="0" borderId="25" xfId="8" applyFont="1" applyFill="1" applyBorder="1" applyAlignment="1">
      <alignment horizontal="center" wrapText="1"/>
    </xf>
    <xf numFmtId="0" fontId="38" fillId="0" borderId="23" xfId="8" applyFont="1" applyFill="1" applyBorder="1" applyAlignment="1">
      <alignment horizontal="center" wrapText="1"/>
    </xf>
    <xf numFmtId="0" fontId="38" fillId="0" borderId="24" xfId="8" applyFont="1" applyFill="1" applyBorder="1" applyAlignment="1">
      <alignment horizontal="center" wrapText="1"/>
    </xf>
    <xf numFmtId="0" fontId="37" fillId="0" borderId="14" xfId="0" applyFont="1" applyFill="1" applyBorder="1" applyAlignment="1">
      <alignment horizontal="left" vertical="top" wrapText="1"/>
    </xf>
    <xf numFmtId="0" fontId="37" fillId="0" borderId="25" xfId="0" applyFont="1" applyFill="1" applyBorder="1" applyAlignment="1">
      <alignment horizontal="left" wrapText="1"/>
    </xf>
    <xf numFmtId="164" fontId="37" fillId="0" borderId="14" xfId="0" applyNumberFormat="1" applyFont="1" applyFill="1" applyBorder="1" applyAlignment="1">
      <alignment horizontal="center" wrapText="1"/>
    </xf>
    <xf numFmtId="164" fontId="37" fillId="0" borderId="17" xfId="0" applyNumberFormat="1" applyFont="1" applyFill="1" applyBorder="1" applyAlignment="1">
      <alignment horizontal="center" wrapText="1"/>
    </xf>
    <xf numFmtId="164" fontId="35" fillId="0" borderId="0" xfId="0" applyNumberFormat="1" applyFont="1" applyFill="1"/>
    <xf numFmtId="164" fontId="39" fillId="0" borderId="0" xfId="0" applyNumberFormat="1" applyFont="1" applyFill="1"/>
    <xf numFmtId="165" fontId="35" fillId="0" borderId="0" xfId="0" applyNumberFormat="1" applyFont="1" applyFill="1"/>
    <xf numFmtId="165" fontId="39" fillId="0" borderId="0" xfId="0" applyNumberFormat="1" applyFont="1" applyFill="1"/>
    <xf numFmtId="0" fontId="34" fillId="0" borderId="14" xfId="0" applyFont="1" applyFill="1" applyBorder="1" applyAlignment="1">
      <alignment horizontal="left" vertical="top" wrapText="1"/>
    </xf>
    <xf numFmtId="0" fontId="34" fillId="0" borderId="25" xfId="0" applyFont="1" applyFill="1" applyBorder="1" applyAlignment="1">
      <alignment horizontal="left" wrapText="1"/>
    </xf>
    <xf numFmtId="164" fontId="34" fillId="0" borderId="14" xfId="0" applyNumberFormat="1" applyFont="1" applyFill="1" applyBorder="1" applyAlignment="1">
      <alignment horizontal="center" wrapText="1"/>
    </xf>
    <xf numFmtId="164" fontId="34" fillId="0" borderId="17" xfId="0" applyNumberFormat="1" applyFont="1" applyFill="1" applyBorder="1" applyAlignment="1">
      <alignment horizontal="center" wrapText="1"/>
    </xf>
    <xf numFmtId="164" fontId="37" fillId="0" borderId="0" xfId="0" applyNumberFormat="1" applyFont="1" applyFill="1" applyBorder="1" applyAlignment="1">
      <alignment horizontal="center" wrapText="1"/>
    </xf>
    <xf numFmtId="164" fontId="37" fillId="0" borderId="25" xfId="0" applyNumberFormat="1" applyFont="1" applyFill="1" applyBorder="1" applyAlignment="1">
      <alignment horizontal="center" wrapText="1"/>
    </xf>
    <xf numFmtId="164" fontId="34" fillId="0" borderId="23" xfId="0" applyNumberFormat="1" applyFont="1" applyFill="1" applyBorder="1" applyAlignment="1">
      <alignment horizontal="center" wrapText="1"/>
    </xf>
    <xf numFmtId="164" fontId="37" fillId="0" borderId="23" xfId="0" applyNumberFormat="1" applyFont="1" applyFill="1" applyBorder="1" applyAlignment="1">
      <alignment horizontal="center" wrapText="1"/>
    </xf>
    <xf numFmtId="0" fontId="34" fillId="0" borderId="0" xfId="0" applyFont="1" applyFill="1" applyBorder="1" applyAlignment="1">
      <alignment horizontal="left" vertical="top" wrapText="1"/>
    </xf>
    <xf numFmtId="0" fontId="34" fillId="0" borderId="0" xfId="0" applyFont="1" applyFill="1" applyBorder="1" applyAlignment="1">
      <alignment horizontal="left" wrapText="1"/>
    </xf>
    <xf numFmtId="164" fontId="34" fillId="0" borderId="0" xfId="0" applyNumberFormat="1" applyFont="1" applyFill="1" applyBorder="1" applyAlignment="1">
      <alignment horizontal="center" wrapText="1"/>
    </xf>
    <xf numFmtId="0" fontId="40" fillId="0" borderId="0" xfId="0" applyFont="1" applyFill="1"/>
    <xf numFmtId="0" fontId="40" fillId="0" borderId="0" xfId="0" applyFont="1" applyAlignment="1">
      <alignment vertical="center"/>
    </xf>
    <xf numFmtId="0" fontId="2" fillId="0" borderId="0" xfId="0" applyFont="1" applyAlignment="1">
      <alignment horizontal="left" wrapText="1"/>
    </xf>
    <xf numFmtId="0" fontId="2" fillId="0" borderId="0" xfId="0" applyFont="1" applyAlignment="1">
      <alignment wrapText="1"/>
    </xf>
    <xf numFmtId="0" fontId="6" fillId="0" borderId="1" xfId="0" applyFont="1" applyBorder="1" applyAlignment="1">
      <alignment horizontal="left" wrapText="1" indent="6"/>
    </xf>
    <xf numFmtId="0" fontId="2" fillId="0" borderId="1" xfId="0" applyFont="1" applyBorder="1" applyAlignment="1">
      <alignment horizontal="left" wrapText="1"/>
    </xf>
    <xf numFmtId="0" fontId="6" fillId="0" borderId="1" xfId="0" applyFont="1" applyBorder="1" applyAlignment="1">
      <alignment horizontal="left" wrapText="1" indent="7"/>
    </xf>
    <xf numFmtId="0" fontId="2" fillId="0" borderId="1" xfId="0" applyFont="1" applyBorder="1" applyAlignment="1">
      <alignment horizontal="center" wrapText="1"/>
    </xf>
    <xf numFmtId="0" fontId="2" fillId="0" borderId="1" xfId="0" applyFont="1" applyFill="1" applyBorder="1"/>
    <xf numFmtId="0" fontId="3" fillId="0" borderId="1" xfId="0" applyFont="1" applyBorder="1" applyAlignment="1">
      <alignment horizontal="left" wrapText="1"/>
    </xf>
    <xf numFmtId="0" fontId="2" fillId="0" borderId="1" xfId="0" applyFont="1" applyBorder="1" applyAlignment="1">
      <alignment horizontal="left" wrapText="1" indent="1"/>
    </xf>
    <xf numFmtId="0" fontId="2" fillId="0" borderId="1" xfId="0" applyFont="1" applyBorder="1" applyAlignment="1">
      <alignment horizontal="left" wrapText="1" indent="2"/>
    </xf>
    <xf numFmtId="0" fontId="2" fillId="0" borderId="1" xfId="0" applyFont="1" applyBorder="1" applyAlignment="1">
      <alignment horizontal="left" wrapText="1" indent="3"/>
    </xf>
    <xf numFmtId="0" fontId="2" fillId="0" borderId="1" xfId="0" applyFont="1" applyBorder="1" applyAlignment="1">
      <alignment horizontal="left" wrapText="1" indent="4"/>
    </xf>
    <xf numFmtId="0" fontId="2" fillId="0" borderId="1" xfId="0" applyFont="1" applyBorder="1" applyAlignment="1">
      <alignment horizontal="left" wrapText="1" indent="5"/>
    </xf>
    <xf numFmtId="0" fontId="2" fillId="0" borderId="0" xfId="0" applyFont="1" applyAlignment="1"/>
    <xf numFmtId="0" fontId="2" fillId="0" borderId="0" xfId="0" applyFont="1"/>
    <xf numFmtId="0" fontId="2" fillId="0" borderId="0" xfId="0" applyFont="1" applyAlignment="1"/>
    <xf numFmtId="49" fontId="42" fillId="0" borderId="0" xfId="9" applyNumberFormat="1" applyFont="1" applyFill="1" applyBorder="1" applyAlignment="1">
      <alignment horizontal="right" vertical="top" wrapText="1"/>
    </xf>
    <xf numFmtId="0" fontId="43" fillId="0" borderId="0" xfId="9" applyFont="1" applyFill="1" applyBorder="1" applyAlignment="1" applyProtection="1">
      <alignment horizontal="center" vertical="center" wrapText="1"/>
    </xf>
    <xf numFmtId="0" fontId="42" fillId="0" borderId="0" xfId="9" applyFont="1" applyFill="1" applyBorder="1" applyAlignment="1" applyProtection="1">
      <alignment horizontal="right" vertical="center" wrapText="1"/>
    </xf>
    <xf numFmtId="0" fontId="42" fillId="0" borderId="26" xfId="9" applyFont="1" applyFill="1" applyBorder="1" applyAlignment="1" applyProtection="1">
      <alignment horizontal="right" vertical="center" wrapText="1"/>
    </xf>
    <xf numFmtId="0" fontId="43" fillId="0" borderId="27" xfId="9" applyFont="1" applyFill="1" applyBorder="1" applyAlignment="1" applyProtection="1">
      <alignment horizontal="center" vertical="center" wrapText="1"/>
    </xf>
    <xf numFmtId="0" fontId="43" fillId="0" borderId="28" xfId="9" applyFont="1" applyFill="1" applyBorder="1" applyAlignment="1" applyProtection="1">
      <alignment horizontal="center" vertical="center" wrapText="1"/>
    </xf>
    <xf numFmtId="0" fontId="43" fillId="0" borderId="29" xfId="9" applyFont="1" applyFill="1" applyBorder="1" applyAlignment="1" applyProtection="1">
      <alignment horizontal="center" vertical="center" wrapText="1"/>
    </xf>
    <xf numFmtId="0" fontId="43" fillId="0" borderId="30" xfId="9" applyFont="1" applyFill="1" applyBorder="1" applyAlignment="1" applyProtection="1">
      <alignment horizontal="center" vertical="center" wrapText="1"/>
    </xf>
    <xf numFmtId="165" fontId="43" fillId="0" borderId="27" xfId="10" applyNumberFormat="1" applyFont="1" applyFill="1" applyBorder="1" applyAlignment="1">
      <alignment horizontal="center" vertical="center" wrapText="1"/>
    </xf>
    <xf numFmtId="0" fontId="43" fillId="0" borderId="31" xfId="9" applyFont="1" applyFill="1" applyBorder="1" applyAlignment="1" applyProtection="1">
      <alignment horizontal="center" vertical="center" wrapText="1"/>
    </xf>
    <xf numFmtId="0" fontId="43" fillId="0" borderId="32" xfId="9" applyFont="1" applyFill="1" applyBorder="1" applyAlignment="1" applyProtection="1">
      <alignment horizontal="center" vertical="center" wrapText="1"/>
    </xf>
    <xf numFmtId="0" fontId="43" fillId="0" borderId="26" xfId="9" applyFont="1" applyFill="1" applyBorder="1" applyAlignment="1" applyProtection="1">
      <alignment horizontal="center" vertical="center" wrapText="1"/>
    </xf>
    <xf numFmtId="0" fontId="43" fillId="0" borderId="33" xfId="9" applyFont="1" applyFill="1" applyBorder="1" applyAlignment="1" applyProtection="1">
      <alignment horizontal="center" vertical="center" wrapText="1"/>
    </xf>
    <xf numFmtId="165" fontId="43" fillId="0" borderId="31" xfId="10" applyNumberFormat="1" applyFont="1" applyFill="1" applyBorder="1" applyAlignment="1">
      <alignment horizontal="center" vertical="center" wrapText="1"/>
    </xf>
    <xf numFmtId="49" fontId="43" fillId="0" borderId="34" xfId="11" applyNumberFormat="1" applyFont="1" applyFill="1" applyBorder="1" applyAlignment="1" applyProtection="1">
      <alignment horizontal="center" vertical="center"/>
    </xf>
    <xf numFmtId="0" fontId="43" fillId="0" borderId="35" xfId="11" applyFont="1" applyFill="1" applyBorder="1" applyAlignment="1" applyProtection="1">
      <alignment horizontal="center" vertical="center" wrapText="1"/>
    </xf>
    <xf numFmtId="0" fontId="43" fillId="0" borderId="36" xfId="11" applyFont="1" applyFill="1" applyBorder="1" applyAlignment="1" applyProtection="1">
      <alignment horizontal="center" vertical="center" wrapText="1"/>
    </xf>
    <xf numFmtId="0" fontId="43" fillId="0" borderId="37" xfId="11" applyFont="1" applyFill="1" applyBorder="1" applyAlignment="1" applyProtection="1">
      <alignment horizontal="center" vertical="center" wrapText="1"/>
    </xf>
    <xf numFmtId="0" fontId="43" fillId="0" borderId="34" xfId="11" applyFont="1" applyFill="1" applyBorder="1" applyAlignment="1" applyProtection="1">
      <alignment horizontal="center" vertical="center" wrapText="1"/>
    </xf>
    <xf numFmtId="0" fontId="43" fillId="0" borderId="35" xfId="9" applyFont="1" applyFill="1" applyBorder="1" applyAlignment="1" applyProtection="1">
      <alignment horizontal="center" vertical="center"/>
    </xf>
    <xf numFmtId="0" fontId="43" fillId="0" borderId="34" xfId="9" applyFont="1" applyFill="1" applyBorder="1" applyAlignment="1" applyProtection="1">
      <alignment horizontal="center" vertical="center"/>
    </xf>
    <xf numFmtId="0" fontId="43" fillId="0" borderId="3" xfId="11" applyFont="1" applyFill="1" applyBorder="1" applyAlignment="1" applyProtection="1">
      <alignment horizontal="center" vertical="center" wrapText="1"/>
    </xf>
    <xf numFmtId="0" fontId="4" fillId="0" borderId="3" xfId="11" applyFont="1" applyFill="1" applyBorder="1" applyAlignment="1" applyProtection="1">
      <alignment horizontal="left" vertical="center" wrapText="1"/>
    </xf>
    <xf numFmtId="0" fontId="42" fillId="0" borderId="3" xfId="11" applyNumberFormat="1" applyFont="1" applyFill="1" applyBorder="1" applyAlignment="1" applyProtection="1">
      <alignment horizontal="center" vertical="center" wrapText="1"/>
    </xf>
    <xf numFmtId="0" fontId="42" fillId="0" borderId="3" xfId="12" applyFont="1" applyFill="1" applyBorder="1" applyAlignment="1" applyProtection="1">
      <alignment horizontal="center" vertical="center" wrapText="1"/>
    </xf>
    <xf numFmtId="0" fontId="43" fillId="0" borderId="1" xfId="11" applyFont="1" applyFill="1" applyBorder="1" applyAlignment="1" applyProtection="1">
      <alignment horizontal="center" vertical="center" wrapText="1"/>
    </xf>
    <xf numFmtId="0" fontId="44" fillId="0" borderId="1" xfId="11" applyFont="1" applyFill="1" applyBorder="1" applyAlignment="1" applyProtection="1">
      <alignment horizontal="left" vertical="center" wrapText="1"/>
    </xf>
    <xf numFmtId="49" fontId="42" fillId="0" borderId="1" xfId="11" applyNumberFormat="1" applyFont="1" applyFill="1" applyBorder="1" applyAlignment="1" applyProtection="1">
      <alignment horizontal="center" vertical="center" wrapText="1"/>
    </xf>
    <xf numFmtId="0" fontId="42" fillId="0" borderId="1" xfId="12" applyFont="1" applyFill="1" applyBorder="1" applyAlignment="1" applyProtection="1">
      <alignment horizontal="center" vertical="center" wrapText="1"/>
    </xf>
    <xf numFmtId="0" fontId="42" fillId="0" borderId="1" xfId="11" applyFont="1" applyFill="1" applyBorder="1" applyAlignment="1" applyProtection="1">
      <alignment horizontal="center" vertical="center" wrapText="1"/>
    </xf>
    <xf numFmtId="0" fontId="42" fillId="0" borderId="1" xfId="12" applyFont="1" applyFill="1" applyBorder="1" applyAlignment="1" applyProtection="1">
      <alignment horizontal="left" vertical="center" wrapText="1"/>
    </xf>
    <xf numFmtId="164" fontId="42" fillId="0" borderId="1" xfId="12" applyNumberFormat="1" applyFont="1" applyFill="1" applyBorder="1" applyAlignment="1" applyProtection="1">
      <alignment horizontal="center" vertical="center" wrapText="1"/>
    </xf>
    <xf numFmtId="0" fontId="42" fillId="0" borderId="5" xfId="12" applyFont="1" applyFill="1" applyBorder="1" applyAlignment="1" applyProtection="1">
      <alignment horizontal="left" vertical="center" wrapText="1"/>
    </xf>
    <xf numFmtId="0" fontId="42" fillId="0" borderId="6" xfId="12" applyFont="1" applyFill="1" applyBorder="1" applyAlignment="1" applyProtection="1">
      <alignment horizontal="left" vertical="center" wrapText="1"/>
    </xf>
    <xf numFmtId="0" fontId="42" fillId="0" borderId="7" xfId="12" applyFont="1" applyFill="1" applyBorder="1" applyAlignment="1" applyProtection="1">
      <alignment horizontal="left" vertical="center" wrapText="1"/>
    </xf>
    <xf numFmtId="0" fontId="45" fillId="0" borderId="1" xfId="12" applyFont="1" applyFill="1" applyBorder="1" applyAlignment="1" applyProtection="1">
      <alignment horizontal="left" vertical="center" wrapText="1"/>
    </xf>
    <xf numFmtId="164" fontId="46" fillId="0" borderId="1" xfId="12" applyNumberFormat="1" applyFont="1" applyFill="1" applyBorder="1" applyAlignment="1" applyProtection="1">
      <alignment horizontal="center" vertical="center" wrapText="1"/>
    </xf>
    <xf numFmtId="4" fontId="42" fillId="0" borderId="1" xfId="12" applyNumberFormat="1" applyFont="1" applyFill="1" applyBorder="1" applyAlignment="1" applyProtection="1">
      <alignment horizontal="center" vertical="center" wrapText="1"/>
    </xf>
    <xf numFmtId="0" fontId="4" fillId="0" borderId="1" xfId="9" applyFont="1" applyFill="1" applyBorder="1" applyAlignment="1" applyProtection="1">
      <alignment horizontal="left" vertical="center" wrapText="1"/>
    </xf>
    <xf numFmtId="0" fontId="43" fillId="0" borderId="1" xfId="12" applyFont="1" applyFill="1" applyBorder="1" applyAlignment="1" applyProtection="1">
      <alignment horizontal="left" vertical="center" wrapText="1"/>
    </xf>
    <xf numFmtId="0" fontId="47" fillId="0" borderId="1" xfId="11" applyFont="1" applyFill="1" applyBorder="1" applyAlignment="1" applyProtection="1">
      <alignment horizontal="left" vertical="center" wrapText="1"/>
    </xf>
    <xf numFmtId="0" fontId="4" fillId="0" borderId="1" xfId="12" applyFont="1" applyFill="1" applyBorder="1" applyAlignment="1" applyProtection="1">
      <alignment horizontal="left" vertical="center" wrapText="1"/>
    </xf>
    <xf numFmtId="0" fontId="44" fillId="0" borderId="1" xfId="11" applyFont="1" applyFill="1" applyBorder="1" applyAlignment="1" applyProtection="1">
      <alignment horizontal="left" vertical="center"/>
    </xf>
    <xf numFmtId="0" fontId="4" fillId="0" borderId="1" xfId="9" applyFont="1" applyFill="1" applyBorder="1" applyAlignment="1" applyProtection="1">
      <alignment vertical="center" wrapText="1"/>
    </xf>
    <xf numFmtId="49" fontId="43" fillId="0" borderId="1" xfId="12" applyNumberFormat="1" applyFont="1" applyFill="1" applyBorder="1" applyAlignment="1" applyProtection="1">
      <alignment horizontal="center" vertical="center"/>
    </xf>
    <xf numFmtId="0" fontId="4" fillId="0" borderId="1" xfId="11" applyFont="1" applyFill="1" applyBorder="1" applyAlignment="1" applyProtection="1">
      <alignment horizontal="left" vertical="center" wrapText="1"/>
    </xf>
    <xf numFmtId="0" fontId="44" fillId="0" borderId="5" xfId="12" applyFont="1" applyFill="1" applyBorder="1" applyAlignment="1" applyProtection="1">
      <alignment horizontal="left" vertical="center" wrapText="1"/>
    </xf>
    <xf numFmtId="0" fontId="44" fillId="0" borderId="6" xfId="12" applyFont="1" applyFill="1" applyBorder="1" applyAlignment="1" applyProtection="1">
      <alignment horizontal="left" vertical="center" wrapText="1"/>
    </xf>
    <xf numFmtId="0" fontId="44" fillId="0" borderId="7" xfId="12" applyFont="1" applyFill="1" applyBorder="1" applyAlignment="1" applyProtection="1">
      <alignment horizontal="left" vertical="center" wrapText="1"/>
    </xf>
    <xf numFmtId="0" fontId="42" fillId="0" borderId="5" xfId="0" applyFont="1" applyFill="1" applyBorder="1" applyAlignment="1" applyProtection="1">
      <alignment horizontal="left"/>
    </xf>
    <xf numFmtId="0" fontId="42" fillId="0" borderId="6" xfId="0" applyFont="1" applyFill="1" applyBorder="1" applyAlignment="1" applyProtection="1">
      <alignment horizontal="left"/>
    </xf>
    <xf numFmtId="0" fontId="42" fillId="0" borderId="7" xfId="0" applyFont="1" applyFill="1" applyBorder="1" applyAlignment="1" applyProtection="1">
      <alignment horizontal="left"/>
    </xf>
    <xf numFmtId="0" fontId="42" fillId="0" borderId="5" xfId="0" applyFont="1" applyFill="1" applyBorder="1" applyAlignment="1" applyProtection="1">
      <alignment horizontal="left" wrapText="1"/>
    </xf>
    <xf numFmtId="0" fontId="42" fillId="0" borderId="6" xfId="0" applyFont="1" applyFill="1" applyBorder="1" applyAlignment="1" applyProtection="1">
      <alignment horizontal="left" wrapText="1"/>
    </xf>
    <xf numFmtId="0" fontId="42" fillId="0" borderId="7" xfId="0" applyFont="1" applyFill="1" applyBorder="1" applyAlignment="1" applyProtection="1">
      <alignment horizontal="left" wrapText="1"/>
    </xf>
    <xf numFmtId="0" fontId="42" fillId="0" borderId="5" xfId="0" applyFont="1" applyFill="1" applyBorder="1" applyAlignment="1" applyProtection="1">
      <alignment horizontal="left" vertical="top" wrapText="1"/>
    </xf>
    <xf numFmtId="0" fontId="42" fillId="0" borderId="6"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164" fontId="42" fillId="4" borderId="1" xfId="12" applyNumberFormat="1" applyFont="1" applyFill="1" applyBorder="1" applyAlignment="1" applyProtection="1">
      <alignment horizontal="center" vertical="center" wrapText="1"/>
    </xf>
    <xf numFmtId="0" fontId="4" fillId="0" borderId="5" xfId="12" applyFont="1" applyFill="1" applyBorder="1" applyAlignment="1" applyProtection="1">
      <alignment horizontal="left" vertical="center" wrapText="1"/>
    </xf>
    <xf numFmtId="0" fontId="4" fillId="0" borderId="6" xfId="12" applyFont="1" applyFill="1" applyBorder="1" applyAlignment="1" applyProtection="1">
      <alignment horizontal="left" vertical="center" wrapText="1"/>
    </xf>
    <xf numFmtId="0" fontId="4" fillId="0" borderId="7" xfId="12" applyFont="1" applyFill="1" applyBorder="1" applyAlignment="1" applyProtection="1">
      <alignment horizontal="left" vertical="center" wrapText="1"/>
    </xf>
    <xf numFmtId="0" fontId="42" fillId="0" borderId="1" xfId="12" applyFont="1" applyFill="1" applyBorder="1" applyAlignment="1" applyProtection="1">
      <alignment horizontal="left" vertical="center"/>
    </xf>
    <xf numFmtId="0" fontId="48" fillId="0" borderId="1" xfId="11" applyFont="1" applyFill="1" applyBorder="1" applyAlignment="1" applyProtection="1">
      <alignment horizontal="center" vertical="center" wrapText="1"/>
    </xf>
    <xf numFmtId="0" fontId="4" fillId="0" borderId="1" xfId="12" applyFont="1" applyFill="1" applyBorder="1" applyAlignment="1" applyProtection="1">
      <alignment horizontal="center" vertical="center"/>
    </xf>
    <xf numFmtId="164" fontId="47" fillId="0" borderId="1" xfId="12" applyNumberFormat="1" applyFont="1" applyFill="1" applyBorder="1" applyAlignment="1" applyProtection="1">
      <alignment horizontal="center" vertical="center" wrapText="1"/>
    </xf>
    <xf numFmtId="0" fontId="42" fillId="0" borderId="1" xfId="11" applyFont="1" applyFill="1" applyBorder="1" applyAlignment="1" applyProtection="1">
      <alignment horizontal="left" vertical="center" wrapText="1"/>
    </xf>
    <xf numFmtId="0" fontId="42" fillId="0" borderId="5" xfId="11" applyFont="1" applyFill="1" applyBorder="1" applyAlignment="1" applyProtection="1">
      <alignment horizontal="left" vertical="center" wrapText="1"/>
    </xf>
    <xf numFmtId="0" fontId="42" fillId="0" borderId="6" xfId="11" applyFont="1" applyFill="1" applyBorder="1" applyAlignment="1" applyProtection="1">
      <alignment horizontal="left" vertical="center" wrapText="1"/>
    </xf>
    <xf numFmtId="0" fontId="42" fillId="0" borderId="7" xfId="11" applyFont="1" applyFill="1" applyBorder="1" applyAlignment="1" applyProtection="1">
      <alignment horizontal="left" vertical="center" wrapText="1"/>
    </xf>
    <xf numFmtId="164" fontId="46" fillId="0" borderId="1" xfId="9" applyNumberFormat="1" applyFont="1" applyFill="1" applyBorder="1" applyAlignment="1">
      <alignment horizontal="center" vertical="center"/>
    </xf>
    <xf numFmtId="0" fontId="42" fillId="0" borderId="1" xfId="12" applyFont="1" applyFill="1" applyBorder="1" applyAlignment="1" applyProtection="1">
      <alignment horizontal="left" vertical="top" wrapText="1"/>
    </xf>
    <xf numFmtId="0" fontId="4" fillId="0" borderId="1" xfId="12" applyFont="1" applyFill="1" applyBorder="1" applyAlignment="1" applyProtection="1">
      <alignment horizontal="left" vertical="top" wrapText="1"/>
    </xf>
    <xf numFmtId="0" fontId="4" fillId="0" borderId="1" xfId="12" applyFont="1" applyFill="1" applyBorder="1" applyAlignment="1" applyProtection="1">
      <alignment vertical="center" wrapText="1"/>
    </xf>
    <xf numFmtId="0" fontId="42" fillId="0" borderId="1" xfId="12" applyFont="1" applyFill="1" applyBorder="1" applyAlignment="1" applyProtection="1">
      <alignment vertical="center" wrapText="1"/>
    </xf>
    <xf numFmtId="0" fontId="4" fillId="0" borderId="5" xfId="11" applyFont="1" applyFill="1" applyBorder="1" applyAlignment="1" applyProtection="1">
      <alignment horizontal="left" vertical="center" wrapText="1"/>
    </xf>
    <xf numFmtId="0" fontId="4" fillId="0" borderId="6" xfId="11" applyFont="1" applyFill="1" applyBorder="1" applyAlignment="1" applyProtection="1">
      <alignment horizontal="left" vertical="center" wrapText="1"/>
    </xf>
    <xf numFmtId="0" fontId="4" fillId="0" borderId="7" xfId="11" applyFont="1" applyFill="1" applyBorder="1" applyAlignment="1" applyProtection="1">
      <alignment horizontal="left" vertical="center" wrapText="1"/>
    </xf>
    <xf numFmtId="0" fontId="4" fillId="0" borderId="1" xfId="12" applyFont="1" applyFill="1" applyBorder="1" applyAlignment="1" applyProtection="1">
      <alignment horizontal="center" vertical="center" wrapText="1"/>
    </xf>
    <xf numFmtId="49" fontId="4" fillId="0" borderId="1" xfId="9" applyNumberFormat="1" applyFont="1" applyFill="1" applyBorder="1" applyAlignment="1" applyProtection="1">
      <alignment horizontal="left" vertical="center"/>
    </xf>
    <xf numFmtId="49" fontId="42" fillId="0" borderId="1" xfId="11" quotePrefix="1" applyNumberFormat="1" applyFont="1" applyFill="1" applyBorder="1" applyAlignment="1" applyProtection="1">
      <alignment horizontal="center" vertical="center" wrapText="1"/>
    </xf>
    <xf numFmtId="4" fontId="43" fillId="0" borderId="1" xfId="9" applyNumberFormat="1" applyFont="1" applyFill="1" applyBorder="1" applyAlignment="1" applyProtection="1">
      <alignment horizontal="center" vertical="center"/>
    </xf>
    <xf numFmtId="4" fontId="47" fillId="0" borderId="1" xfId="9" applyNumberFormat="1" applyFont="1" applyFill="1" applyBorder="1" applyAlignment="1" applyProtection="1">
      <alignment horizontal="center" vertical="center"/>
    </xf>
    <xf numFmtId="49" fontId="47" fillId="0" borderId="1" xfId="9" applyNumberFormat="1" applyFont="1" applyFill="1" applyBorder="1" applyAlignment="1" applyProtection="1">
      <alignment horizontal="center" vertical="center"/>
    </xf>
    <xf numFmtId="0" fontId="47" fillId="0" borderId="1" xfId="9" applyFont="1" applyFill="1" applyBorder="1" applyAlignment="1" applyProtection="1">
      <alignment horizontal="left" vertical="center" wrapText="1"/>
    </xf>
    <xf numFmtId="4" fontId="47" fillId="0" borderId="1" xfId="9" applyNumberFormat="1" applyFont="1" applyFill="1" applyBorder="1" applyAlignment="1">
      <alignment horizontal="center" vertical="center"/>
    </xf>
    <xf numFmtId="0" fontId="43" fillId="0" borderId="1" xfId="13" applyFont="1" applyFill="1" applyBorder="1" applyAlignment="1" applyProtection="1">
      <alignment horizontal="center" vertical="center"/>
    </xf>
    <xf numFmtId="0" fontId="47" fillId="0" borderId="1" xfId="13" applyNumberFormat="1" applyFont="1" applyFill="1" applyBorder="1" applyAlignment="1" applyProtection="1">
      <alignment horizontal="center" vertical="center"/>
    </xf>
    <xf numFmtId="0" fontId="42" fillId="0" borderId="1" xfId="11" applyNumberFormat="1" applyFont="1" applyFill="1" applyBorder="1" applyAlignment="1" applyProtection="1">
      <alignment horizontal="left" vertical="center" wrapText="1"/>
    </xf>
    <xf numFmtId="164" fontId="42" fillId="0" borderId="1" xfId="9" applyNumberFormat="1" applyFont="1" applyFill="1" applyBorder="1" applyAlignment="1" applyProtection="1">
      <alignment horizontal="center" vertical="center"/>
    </xf>
    <xf numFmtId="0" fontId="42" fillId="0" borderId="5" xfId="11" applyNumberFormat="1" applyFont="1" applyFill="1" applyBorder="1" applyAlignment="1" applyProtection="1">
      <alignment horizontal="left" vertical="center" wrapText="1"/>
    </xf>
    <xf numFmtId="0" fontId="42" fillId="0" borderId="6" xfId="11" applyNumberFormat="1" applyFont="1" applyFill="1" applyBorder="1" applyAlignment="1" applyProtection="1">
      <alignment horizontal="left" vertical="center" wrapText="1"/>
    </xf>
    <xf numFmtId="0" fontId="42" fillId="0" borderId="7" xfId="11" applyNumberFormat="1" applyFont="1" applyFill="1" applyBorder="1" applyAlignment="1" applyProtection="1">
      <alignment horizontal="left" vertical="center" wrapText="1"/>
    </xf>
    <xf numFmtId="4" fontId="42" fillId="0" borderId="1" xfId="9" applyNumberFormat="1" applyFont="1" applyFill="1" applyBorder="1" applyAlignment="1" applyProtection="1">
      <alignment horizontal="center" vertical="center"/>
    </xf>
    <xf numFmtId="0" fontId="47" fillId="0" borderId="2" xfId="13" applyNumberFormat="1" applyFont="1" applyFill="1" applyBorder="1" applyAlignment="1" applyProtection="1">
      <alignment horizontal="center" vertical="center"/>
    </xf>
    <xf numFmtId="49" fontId="42" fillId="0" borderId="2" xfId="11" applyNumberFormat="1" applyFont="1" applyFill="1" applyBorder="1" applyAlignment="1" applyProtection="1">
      <alignment horizontal="center" vertical="center" wrapText="1"/>
    </xf>
    <xf numFmtId="0" fontId="42" fillId="0" borderId="2" xfId="11" applyNumberFormat="1" applyFont="1" applyFill="1" applyBorder="1" applyAlignment="1" applyProtection="1">
      <alignment horizontal="left" vertical="center" wrapText="1"/>
    </xf>
    <xf numFmtId="0" fontId="4" fillId="0" borderId="1" xfId="11" applyNumberFormat="1" applyFont="1" applyFill="1" applyBorder="1" applyAlignment="1" applyProtection="1">
      <alignment horizontal="left" vertical="center" wrapText="1"/>
    </xf>
    <xf numFmtId="49" fontId="46" fillId="0" borderId="1" xfId="11" applyNumberFormat="1" applyFont="1" applyFill="1" applyBorder="1" applyAlignment="1" applyProtection="1">
      <alignment horizontal="center" vertical="center" wrapText="1"/>
    </xf>
    <xf numFmtId="164" fontId="46" fillId="0" borderId="1" xfId="9" applyNumberFormat="1" applyFont="1" applyFill="1" applyBorder="1" applyAlignment="1" applyProtection="1">
      <alignment horizontal="center" vertical="center"/>
    </xf>
    <xf numFmtId="0" fontId="47" fillId="0" borderId="0" xfId="13" applyNumberFormat="1" applyFont="1" applyFill="1" applyBorder="1" applyAlignment="1" applyProtection="1">
      <alignment horizontal="center" vertical="center"/>
    </xf>
    <xf numFmtId="0" fontId="43" fillId="0" borderId="0" xfId="11" applyNumberFormat="1" applyFont="1" applyFill="1" applyBorder="1" applyAlignment="1" applyProtection="1">
      <alignment horizontal="left" vertical="center" wrapText="1"/>
    </xf>
    <xf numFmtId="49" fontId="46" fillId="0" borderId="0" xfId="11" applyNumberFormat="1" applyFont="1" applyFill="1" applyBorder="1" applyAlignment="1" applyProtection="1">
      <alignment horizontal="center" vertical="center" wrapText="1"/>
    </xf>
    <xf numFmtId="164" fontId="46" fillId="0" borderId="0" xfId="9" applyNumberFormat="1" applyFont="1" applyFill="1" applyBorder="1" applyAlignment="1" applyProtection="1">
      <alignment horizontal="center" vertical="center"/>
    </xf>
    <xf numFmtId="49" fontId="47" fillId="0" borderId="0" xfId="9" applyNumberFormat="1" applyFont="1" applyFill="1" applyBorder="1" applyAlignment="1">
      <alignment horizontal="center" wrapText="1"/>
    </xf>
    <xf numFmtId="0" fontId="47" fillId="0" borderId="0" xfId="9" applyFont="1" applyFill="1" applyBorder="1" applyAlignment="1">
      <alignment horizontal="left"/>
    </xf>
    <xf numFmtId="0" fontId="47" fillId="0" borderId="0" xfId="9" applyFont="1" applyFill="1" applyBorder="1" applyAlignment="1"/>
    <xf numFmtId="0" fontId="47" fillId="0" borderId="0" xfId="9" applyFont="1" applyFill="1" applyBorder="1" applyAlignment="1">
      <alignment horizontal="left" wrapText="1"/>
    </xf>
    <xf numFmtId="0" fontId="47" fillId="0" borderId="0" xfId="9" applyFont="1" applyFill="1" applyBorder="1" applyAlignment="1">
      <alignment wrapText="1"/>
    </xf>
    <xf numFmtId="0" fontId="47" fillId="0" borderId="0" xfId="9" applyFont="1" applyFill="1" applyBorder="1" applyAlignment="1">
      <alignment horizontal="left" wrapText="1"/>
    </xf>
    <xf numFmtId="0" fontId="47" fillId="0" borderId="0" xfId="9" applyFont="1" applyFill="1" applyBorder="1" applyAlignment="1">
      <alignment horizontal="left"/>
    </xf>
    <xf numFmtId="0" fontId="47" fillId="0" borderId="0" xfId="9" applyFont="1" applyFill="1" applyBorder="1" applyAlignment="1">
      <alignment horizontal="left" vertical="center" wrapText="1"/>
    </xf>
    <xf numFmtId="0" fontId="47" fillId="0" borderId="0" xfId="9" applyFont="1" applyFill="1" applyBorder="1" applyAlignment="1">
      <alignment vertical="center" wrapText="1"/>
    </xf>
    <xf numFmtId="0" fontId="47" fillId="0" borderId="0" xfId="9" applyFont="1" applyFill="1" applyBorder="1" applyAlignment="1">
      <alignment vertical="center"/>
    </xf>
    <xf numFmtId="49" fontId="47" fillId="0" borderId="0" xfId="9" applyNumberFormat="1" applyFont="1" applyFill="1" applyBorder="1" applyAlignment="1">
      <alignment horizontal="center" vertical="center"/>
    </xf>
    <xf numFmtId="0" fontId="42" fillId="0" borderId="0" xfId="9" applyFont="1" applyFill="1" applyBorder="1" applyAlignment="1">
      <alignment horizontal="center" vertical="center" wrapText="1"/>
    </xf>
    <xf numFmtId="0" fontId="47" fillId="0" borderId="0" xfId="9" applyFont="1" applyFill="1" applyBorder="1" applyAlignment="1">
      <alignment horizontal="center" vertical="center"/>
    </xf>
    <xf numFmtId="0" fontId="0" fillId="0" borderId="0" xfId="0" applyBorder="1"/>
    <xf numFmtId="0" fontId="47" fillId="0" borderId="1" xfId="9" applyFont="1" applyFill="1" applyBorder="1" applyAlignment="1">
      <alignment horizontal="center" vertical="center"/>
    </xf>
    <xf numFmtId="0" fontId="47" fillId="0" borderId="5" xfId="9" applyFont="1" applyFill="1" applyBorder="1" applyAlignment="1">
      <alignment horizontal="center" vertical="center"/>
    </xf>
    <xf numFmtId="164" fontId="25" fillId="3" borderId="0" xfId="14" applyNumberFormat="1" applyFont="1" applyFill="1" applyBorder="1" applyAlignment="1">
      <alignment vertical="center" wrapText="1"/>
    </xf>
    <xf numFmtId="164" fontId="25" fillId="3" borderId="0" xfId="14" applyNumberFormat="1" applyFont="1" applyFill="1" applyBorder="1" applyAlignment="1">
      <alignment horizontal="left" vertical="center" wrapText="1"/>
    </xf>
    <xf numFmtId="164" fontId="25" fillId="0" borderId="0" xfId="0" applyNumberFormat="1" applyFont="1" applyFill="1" applyBorder="1" applyAlignment="1">
      <alignment horizontal="right"/>
    </xf>
    <xf numFmtId="164" fontId="25" fillId="0" borderId="0" xfId="0" applyNumberFormat="1" applyFont="1" applyBorder="1" applyAlignment="1">
      <alignment horizontal="right"/>
    </xf>
    <xf numFmtId="164" fontId="49" fillId="3" borderId="0" xfId="14" applyNumberFormat="1" applyFont="1" applyFill="1" applyBorder="1" applyAlignment="1">
      <alignment horizontal="left" vertical="center" wrapText="1"/>
    </xf>
    <xf numFmtId="164" fontId="25" fillId="3" borderId="0" xfId="14" quotePrefix="1" applyNumberFormat="1" applyFont="1" applyFill="1" applyBorder="1" applyAlignment="1">
      <alignment horizontal="right" vertical="center" wrapText="1"/>
    </xf>
    <xf numFmtId="164" fontId="25" fillId="3" borderId="0" xfId="14" applyNumberFormat="1" applyFont="1" applyFill="1" applyBorder="1" applyAlignment="1">
      <alignment horizontal="center" vertical="center" wrapText="1"/>
    </xf>
    <xf numFmtId="164" fontId="25" fillId="3" borderId="27" xfId="14" quotePrefix="1" applyNumberFormat="1" applyFont="1" applyFill="1" applyBorder="1" applyAlignment="1">
      <alignment horizontal="right" vertical="center" wrapText="1"/>
    </xf>
    <xf numFmtId="164" fontId="25" fillId="3" borderId="28" xfId="14" applyNumberFormat="1" applyFont="1" applyFill="1" applyBorder="1" applyAlignment="1">
      <alignment vertical="center" wrapText="1"/>
    </xf>
    <xf numFmtId="164" fontId="25" fillId="3" borderId="29" xfId="14" applyNumberFormat="1" applyFont="1" applyFill="1" applyBorder="1" applyAlignment="1">
      <alignment vertical="center" wrapText="1"/>
    </xf>
    <xf numFmtId="164" fontId="25" fillId="3" borderId="30" xfId="14" applyNumberFormat="1" applyFont="1" applyFill="1" applyBorder="1" applyAlignment="1">
      <alignment vertical="center" wrapText="1"/>
    </xf>
    <xf numFmtId="164" fontId="25" fillId="3" borderId="35" xfId="14" applyNumberFormat="1" applyFont="1" applyFill="1" applyBorder="1" applyAlignment="1">
      <alignment vertical="center" wrapText="1"/>
    </xf>
    <xf numFmtId="164" fontId="10" fillId="3" borderId="36" xfId="14" applyNumberFormat="1" applyFont="1" applyFill="1" applyBorder="1" applyAlignment="1">
      <alignment horizontal="center" vertical="center" wrapText="1"/>
    </xf>
    <xf numFmtId="164" fontId="25" fillId="3" borderId="37" xfId="14" applyNumberFormat="1" applyFont="1" applyFill="1" applyBorder="1" applyAlignment="1">
      <alignment vertical="center" wrapText="1"/>
    </xf>
    <xf numFmtId="164" fontId="10" fillId="0" borderId="38" xfId="14" applyNumberFormat="1" applyFont="1" applyFill="1" applyBorder="1" applyAlignment="1" applyProtection="1">
      <alignment horizontal="center" vertical="center" wrapText="1"/>
    </xf>
    <xf numFmtId="164" fontId="10" fillId="0" borderId="32" xfId="14" applyNumberFormat="1" applyFont="1" applyFill="1" applyBorder="1" applyAlignment="1">
      <alignment horizontal="center" vertical="center"/>
    </xf>
    <xf numFmtId="164" fontId="10" fillId="0" borderId="26" xfId="14" applyNumberFormat="1" applyFont="1" applyFill="1" applyBorder="1" applyAlignment="1">
      <alignment horizontal="center" vertical="center"/>
    </xf>
    <xf numFmtId="164" fontId="10" fillId="0" borderId="33" xfId="14" applyNumberFormat="1" applyFont="1" applyFill="1" applyBorder="1" applyAlignment="1">
      <alignment horizontal="center" vertical="center"/>
    </xf>
    <xf numFmtId="164" fontId="10" fillId="0" borderId="35" xfId="14" applyNumberFormat="1" applyFont="1" applyFill="1" applyBorder="1" applyAlignment="1">
      <alignment horizontal="center" vertical="center"/>
    </xf>
    <xf numFmtId="164" fontId="10" fillId="0" borderId="36" xfId="14" applyNumberFormat="1" applyFont="1" applyFill="1" applyBorder="1" applyAlignment="1">
      <alignment horizontal="center" vertical="center"/>
    </xf>
    <xf numFmtId="164" fontId="10" fillId="0" borderId="37" xfId="14" applyNumberFormat="1" applyFont="1" applyFill="1" applyBorder="1" applyAlignment="1">
      <alignment horizontal="center" vertical="center"/>
    </xf>
    <xf numFmtId="164" fontId="10" fillId="0" borderId="31" xfId="14" applyNumberFormat="1" applyFont="1" applyFill="1" applyBorder="1" applyAlignment="1">
      <alignment horizontal="center" vertical="center"/>
    </xf>
    <xf numFmtId="164" fontId="10" fillId="3" borderId="32" xfId="14" applyNumberFormat="1" applyFont="1" applyFill="1" applyBorder="1" applyAlignment="1">
      <alignment horizontal="center" vertical="center"/>
    </xf>
    <xf numFmtId="164" fontId="10" fillId="3" borderId="26" xfId="14" applyNumberFormat="1" applyFont="1" applyFill="1" applyBorder="1" applyAlignment="1">
      <alignment horizontal="center" vertical="center"/>
    </xf>
    <xf numFmtId="164" fontId="10" fillId="3" borderId="33" xfId="14" applyNumberFormat="1" applyFont="1" applyFill="1" applyBorder="1" applyAlignment="1">
      <alignment horizontal="center" vertical="center"/>
    </xf>
    <xf numFmtId="164" fontId="10" fillId="0" borderId="0" xfId="14" applyNumberFormat="1" applyFont="1" applyFill="1" applyAlignment="1">
      <alignment vertical="center" wrapText="1"/>
    </xf>
    <xf numFmtId="164" fontId="10" fillId="0" borderId="39" xfId="14" applyNumberFormat="1" applyFont="1" applyFill="1" applyBorder="1" applyAlignment="1">
      <alignment horizontal="center" vertical="center" wrapText="1"/>
    </xf>
    <xf numFmtId="164" fontId="25" fillId="0" borderId="4" xfId="14" applyNumberFormat="1" applyFont="1" applyFill="1" applyBorder="1" applyAlignment="1">
      <alignment horizontal="center" vertical="center" wrapText="1"/>
    </xf>
    <xf numFmtId="164" fontId="51" fillId="0" borderId="4" xfId="14" applyNumberFormat="1" applyFont="1" applyFill="1" applyBorder="1" applyAlignment="1">
      <alignment horizontal="center" vertical="center" wrapText="1"/>
    </xf>
    <xf numFmtId="164" fontId="10" fillId="3" borderId="4" xfId="14" applyNumberFormat="1" applyFont="1" applyFill="1" applyBorder="1" applyAlignment="1">
      <alignment horizontal="center" vertical="center" wrapText="1"/>
    </xf>
    <xf numFmtId="164" fontId="10" fillId="0" borderId="4" xfId="14" applyNumberFormat="1" applyFont="1" applyFill="1" applyBorder="1" applyAlignment="1">
      <alignment horizontal="center" vertical="center" wrapText="1"/>
    </xf>
    <xf numFmtId="164" fontId="51" fillId="0" borderId="3" xfId="14" applyNumberFormat="1" applyFont="1" applyFill="1" applyBorder="1" applyAlignment="1">
      <alignment horizontal="center" vertical="center" wrapText="1"/>
    </xf>
    <xf numFmtId="164" fontId="10" fillId="3" borderId="40" xfId="14" applyNumberFormat="1" applyFont="1" applyFill="1" applyBorder="1" applyAlignment="1">
      <alignment horizontal="center" vertical="center" wrapText="1"/>
    </xf>
    <xf numFmtId="164" fontId="10" fillId="0" borderId="41" xfId="14" applyNumberFormat="1" applyFont="1" applyFill="1" applyBorder="1" applyAlignment="1">
      <alignment horizontal="center" vertical="center" wrapText="1"/>
    </xf>
    <xf numFmtId="164" fontId="25" fillId="0" borderId="3" xfId="14" applyNumberFormat="1" applyFont="1" applyFill="1" applyBorder="1" applyAlignment="1">
      <alignment horizontal="center" vertical="center" wrapText="1"/>
    </xf>
    <xf numFmtId="164" fontId="10" fillId="3" borderId="41" xfId="14" applyNumberFormat="1" applyFont="1" applyFill="1" applyBorder="1" applyAlignment="1">
      <alignment horizontal="center" vertical="center" wrapText="1"/>
    </xf>
    <xf numFmtId="164" fontId="10" fillId="0" borderId="40" xfId="14" applyNumberFormat="1" applyFont="1" applyFill="1" applyBorder="1" applyAlignment="1">
      <alignment horizontal="center" vertical="center" wrapText="1"/>
    </xf>
    <xf numFmtId="164" fontId="10" fillId="0" borderId="42" xfId="14" applyNumberFormat="1" applyFont="1" applyFill="1" applyBorder="1" applyAlignment="1">
      <alignment horizontal="center" vertical="center" wrapText="1"/>
    </xf>
    <xf numFmtId="164" fontId="25" fillId="3" borderId="4" xfId="14" applyNumberFormat="1" applyFont="1" applyFill="1" applyBorder="1" applyAlignment="1">
      <alignment horizontal="center" vertical="center" wrapText="1"/>
    </xf>
    <xf numFmtId="164" fontId="25" fillId="0" borderId="0" xfId="14" applyNumberFormat="1" applyFont="1" applyFill="1" applyAlignment="1">
      <alignment vertical="center" wrapText="1"/>
    </xf>
    <xf numFmtId="164" fontId="51" fillId="0" borderId="1" xfId="14" applyNumberFormat="1" applyFont="1" applyFill="1" applyBorder="1" applyAlignment="1">
      <alignment horizontal="center" vertical="center" wrapText="1"/>
    </xf>
    <xf numFmtId="164" fontId="25" fillId="0" borderId="1" xfId="14" applyNumberFormat="1" applyFont="1" applyFill="1" applyBorder="1" applyAlignment="1">
      <alignment horizontal="center" vertical="center" wrapText="1"/>
    </xf>
    <xf numFmtId="164" fontId="10" fillId="0" borderId="31" xfId="14" applyNumberFormat="1" applyFont="1" applyFill="1" applyBorder="1" applyAlignment="1" applyProtection="1">
      <alignment horizontal="center" vertical="center" wrapText="1"/>
    </xf>
    <xf numFmtId="164" fontId="10" fillId="0" borderId="43" xfId="14" applyNumberFormat="1" applyFont="1" applyFill="1" applyBorder="1" applyAlignment="1">
      <alignment horizontal="center" vertical="center" wrapText="1"/>
    </xf>
    <xf numFmtId="164" fontId="25" fillId="0" borderId="44" xfId="14" applyNumberFormat="1" applyFont="1" applyFill="1" applyBorder="1" applyAlignment="1">
      <alignment horizontal="center" vertical="center" wrapText="1"/>
    </xf>
    <xf numFmtId="164" fontId="51" fillId="0" borderId="44" xfId="14" applyNumberFormat="1" applyFont="1" applyFill="1" applyBorder="1" applyAlignment="1">
      <alignment horizontal="center" vertical="center" wrapText="1"/>
    </xf>
    <xf numFmtId="164" fontId="10" fillId="3" borderId="44" xfId="14" applyNumberFormat="1" applyFont="1" applyFill="1" applyBorder="1" applyAlignment="1">
      <alignment horizontal="center" vertical="center" wrapText="1"/>
    </xf>
    <xf numFmtId="164" fontId="10" fillId="0" borderId="44" xfId="14" applyNumberFormat="1" applyFont="1" applyFill="1" applyBorder="1" applyAlignment="1">
      <alignment horizontal="center" vertical="center" wrapText="1"/>
    </xf>
    <xf numFmtId="164" fontId="51" fillId="0" borderId="45" xfId="14" applyNumberFormat="1" applyFont="1" applyFill="1" applyBorder="1" applyAlignment="1">
      <alignment horizontal="center" vertical="center" wrapText="1"/>
    </xf>
    <xf numFmtId="164" fontId="10" fillId="3" borderId="46" xfId="14" applyNumberFormat="1" applyFont="1" applyFill="1" applyBorder="1" applyAlignment="1">
      <alignment horizontal="center" vertical="center" wrapText="1"/>
    </xf>
    <xf numFmtId="164" fontId="10" fillId="0" borderId="47" xfId="14" applyNumberFormat="1" applyFont="1" applyFill="1" applyBorder="1" applyAlignment="1">
      <alignment horizontal="center" vertical="center" wrapText="1"/>
    </xf>
    <xf numFmtId="164" fontId="25" fillId="0" borderId="45" xfId="14" applyNumberFormat="1" applyFont="1" applyFill="1" applyBorder="1" applyAlignment="1">
      <alignment horizontal="center" vertical="center" wrapText="1"/>
    </xf>
    <xf numFmtId="164" fontId="10" fillId="3" borderId="47" xfId="14" applyNumberFormat="1" applyFont="1" applyFill="1" applyBorder="1" applyAlignment="1">
      <alignment horizontal="center" vertical="center" wrapText="1"/>
    </xf>
    <xf numFmtId="164" fontId="10" fillId="0" borderId="46" xfId="14" applyNumberFormat="1" applyFont="1" applyFill="1" applyBorder="1" applyAlignment="1">
      <alignment horizontal="center" vertical="center" wrapText="1"/>
    </xf>
    <xf numFmtId="164" fontId="25" fillId="3" borderId="44" xfId="14" applyNumberFormat="1" applyFont="1" applyFill="1" applyBorder="1" applyAlignment="1">
      <alignment horizontal="center" vertical="center" wrapText="1"/>
    </xf>
    <xf numFmtId="164" fontId="13" fillId="0" borderId="27" xfId="14" applyNumberFormat="1" applyFont="1" applyFill="1" applyBorder="1" applyAlignment="1" applyProtection="1">
      <alignment horizontal="center" vertical="center" wrapText="1"/>
    </xf>
    <xf numFmtId="49" fontId="13" fillId="3" borderId="28" xfId="14" applyNumberFormat="1" applyFont="1" applyFill="1" applyBorder="1" applyAlignment="1" applyProtection="1">
      <alignment horizontal="center" vertical="center" wrapText="1"/>
    </xf>
    <xf numFmtId="49" fontId="13" fillId="3" borderId="48" xfId="14" applyNumberFormat="1" applyFont="1" applyFill="1" applyBorder="1" applyAlignment="1" applyProtection="1">
      <alignment horizontal="center" vertical="center" wrapText="1"/>
    </xf>
    <xf numFmtId="164" fontId="13" fillId="3" borderId="48" xfId="14" applyNumberFormat="1" applyFont="1" applyFill="1" applyBorder="1" applyAlignment="1" applyProtection="1">
      <alignment horizontal="center" vertical="center" wrapText="1"/>
    </xf>
    <xf numFmtId="164" fontId="13" fillId="3" borderId="42" xfId="14" applyNumberFormat="1" applyFont="1" applyFill="1" applyBorder="1" applyAlignment="1" applyProtection="1">
      <alignment horizontal="center" vertical="center" wrapText="1"/>
    </xf>
    <xf numFmtId="164" fontId="13" fillId="0" borderId="0" xfId="14" applyNumberFormat="1" applyFont="1" applyFill="1" applyAlignment="1">
      <alignment horizontal="center" vertical="center" wrapText="1"/>
    </xf>
    <xf numFmtId="164" fontId="10" fillId="0" borderId="34" xfId="14" applyNumberFormat="1" applyFont="1" applyFill="1" applyBorder="1" applyAlignment="1">
      <alignment horizontal="left" vertical="center" wrapText="1" indent="1"/>
    </xf>
    <xf numFmtId="164" fontId="10" fillId="0" borderId="35" xfId="14" applyNumberFormat="1" applyFont="1" applyFill="1" applyBorder="1" applyAlignment="1">
      <alignment horizontal="right" vertical="center" wrapText="1"/>
    </xf>
    <xf numFmtId="164" fontId="10" fillId="0" borderId="49" xfId="14" applyNumberFormat="1" applyFont="1" applyFill="1" applyBorder="1" applyAlignment="1">
      <alignment horizontal="right" vertical="center" wrapText="1"/>
    </xf>
    <xf numFmtId="164" fontId="10" fillId="0" borderId="50" xfId="14" applyNumberFormat="1" applyFont="1" applyFill="1" applyBorder="1" applyAlignment="1">
      <alignment horizontal="right" vertical="center" wrapText="1"/>
    </xf>
    <xf numFmtId="164" fontId="10" fillId="0" borderId="51" xfId="14" applyNumberFormat="1" applyFont="1" applyFill="1" applyBorder="1" applyAlignment="1">
      <alignment horizontal="right" vertical="center" wrapText="1"/>
    </xf>
    <xf numFmtId="164" fontId="10" fillId="0" borderId="29" xfId="14" applyNumberFormat="1" applyFont="1" applyFill="1" applyBorder="1" applyAlignment="1">
      <alignment horizontal="right" vertical="center" wrapText="1"/>
    </xf>
    <xf numFmtId="164" fontId="10" fillId="0" borderId="36" xfId="14" applyNumberFormat="1" applyFont="1" applyFill="1" applyBorder="1" applyAlignment="1">
      <alignment horizontal="right" vertical="center" wrapText="1"/>
    </xf>
    <xf numFmtId="164" fontId="10" fillId="0" borderId="52" xfId="14" applyNumberFormat="1" applyFont="1" applyFill="1" applyBorder="1" applyAlignment="1">
      <alignment horizontal="right" vertical="center" wrapText="1"/>
    </xf>
    <xf numFmtId="164" fontId="10" fillId="5" borderId="0" xfId="14" applyNumberFormat="1" applyFont="1" applyFill="1" applyAlignment="1">
      <alignment vertical="center" wrapText="1"/>
    </xf>
    <xf numFmtId="164" fontId="50" fillId="0" borderId="53" xfId="14" applyNumberFormat="1" applyFont="1" applyFill="1" applyBorder="1" applyAlignment="1">
      <alignment horizontal="left" vertical="center" wrapText="1" indent="1"/>
    </xf>
    <xf numFmtId="164" fontId="50" fillId="0" borderId="54" xfId="14" applyNumberFormat="1" applyFont="1" applyFill="1" applyBorder="1" applyAlignment="1">
      <alignment horizontal="right" vertical="center" wrapText="1"/>
    </xf>
    <xf numFmtId="164" fontId="50" fillId="0" borderId="11" xfId="14" applyNumberFormat="1" applyFont="1" applyFill="1" applyBorder="1" applyAlignment="1">
      <alignment horizontal="right" vertical="center" wrapText="1"/>
    </xf>
    <xf numFmtId="164" fontId="50" fillId="0" borderId="3" xfId="14" applyNumberFormat="1" applyFont="1" applyFill="1" applyBorder="1" applyAlignment="1">
      <alignment horizontal="right" vertical="center" wrapText="1"/>
    </xf>
    <xf numFmtId="164" fontId="50" fillId="0" borderId="55" xfId="14" applyNumberFormat="1" applyFont="1" applyFill="1" applyBorder="1" applyAlignment="1">
      <alignment horizontal="right" vertical="center" wrapText="1"/>
    </xf>
    <xf numFmtId="164" fontId="50" fillId="0" borderId="56" xfId="14" applyNumberFormat="1" applyFont="1" applyFill="1" applyBorder="1" applyAlignment="1">
      <alignment horizontal="right" vertical="center" wrapText="1"/>
    </xf>
    <xf numFmtId="164" fontId="10" fillId="0" borderId="1" xfId="14" applyNumberFormat="1" applyFont="1" applyFill="1" applyBorder="1" applyAlignment="1">
      <alignment horizontal="right" vertical="center" wrapText="1"/>
    </xf>
    <xf numFmtId="164" fontId="50" fillId="6" borderId="0" xfId="14" applyNumberFormat="1" applyFont="1" applyFill="1" applyAlignment="1">
      <alignment vertical="center" wrapText="1"/>
    </xf>
    <xf numFmtId="164" fontId="10" fillId="0" borderId="57" xfId="14" applyNumberFormat="1" applyFont="1" applyFill="1" applyBorder="1" applyAlignment="1">
      <alignment vertical="center" wrapText="1"/>
    </xf>
    <xf numFmtId="164" fontId="10" fillId="0" borderId="58" xfId="14" applyNumberFormat="1" applyFont="1" applyFill="1" applyBorder="1" applyAlignment="1">
      <alignment horizontal="right" vertical="center" wrapText="1"/>
    </xf>
    <xf numFmtId="164" fontId="25" fillId="0" borderId="5" xfId="14" applyNumberFormat="1" applyFont="1" applyFill="1" applyBorder="1" applyAlignment="1">
      <alignment horizontal="right" vertical="center" wrapText="1"/>
    </xf>
    <xf numFmtId="164" fontId="10" fillId="0" borderId="5" xfId="14" applyNumberFormat="1" applyFont="1" applyFill="1" applyBorder="1" applyAlignment="1">
      <alignment horizontal="right" vertical="center" wrapText="1"/>
    </xf>
    <xf numFmtId="164" fontId="10" fillId="0" borderId="59" xfId="14" applyNumberFormat="1" applyFont="1" applyFill="1" applyBorder="1" applyAlignment="1">
      <alignment horizontal="right" vertical="center" wrapText="1"/>
    </xf>
    <xf numFmtId="164" fontId="10" fillId="0" borderId="60" xfId="14" applyNumberFormat="1" applyFont="1" applyFill="1" applyBorder="1" applyAlignment="1">
      <alignment horizontal="right" vertical="center" wrapText="1"/>
    </xf>
    <xf numFmtId="164" fontId="44" fillId="3" borderId="0" xfId="14" applyNumberFormat="1" applyFont="1" applyFill="1" applyAlignment="1">
      <alignment vertical="center" wrapText="1"/>
    </xf>
    <xf numFmtId="164" fontId="29" fillId="0" borderId="57" xfId="14" applyNumberFormat="1" applyFont="1" applyFill="1" applyBorder="1" applyAlignment="1">
      <alignment horizontal="left" vertical="center" wrapText="1" indent="1"/>
    </xf>
    <xf numFmtId="164" fontId="25" fillId="0" borderId="58" xfId="14" applyNumberFormat="1" applyFont="1" applyFill="1" applyBorder="1" applyAlignment="1">
      <alignment horizontal="right" vertical="center" wrapText="1"/>
    </xf>
    <xf numFmtId="164" fontId="52" fillId="0" borderId="61" xfId="0" applyNumberFormat="1" applyFont="1" applyFill="1" applyBorder="1" applyAlignment="1">
      <alignment horizontal="left" vertical="center" wrapText="1"/>
    </xf>
    <xf numFmtId="164" fontId="51" fillId="0" borderId="58" xfId="14" applyNumberFormat="1" applyFont="1" applyFill="1" applyBorder="1" applyAlignment="1">
      <alignment horizontal="right" vertical="center" wrapText="1"/>
    </xf>
    <xf numFmtId="164" fontId="51" fillId="0" borderId="5" xfId="14" applyNumberFormat="1" applyFont="1" applyFill="1" applyBorder="1" applyAlignment="1">
      <alignment horizontal="right" vertical="center" wrapText="1"/>
    </xf>
    <xf numFmtId="164" fontId="51" fillId="0" borderId="1" xfId="14" applyNumberFormat="1" applyFont="1" applyFill="1" applyBorder="1" applyAlignment="1">
      <alignment horizontal="right" vertical="center" wrapText="1"/>
    </xf>
    <xf numFmtId="164" fontId="51" fillId="0" borderId="59" xfId="14" applyNumberFormat="1" applyFont="1" applyFill="1" applyBorder="1" applyAlignment="1">
      <alignment horizontal="right" vertical="center" wrapText="1"/>
    </xf>
    <xf numFmtId="164" fontId="51" fillId="0" borderId="60" xfId="14" applyNumberFormat="1" applyFont="1" applyFill="1" applyBorder="1" applyAlignment="1">
      <alignment horizontal="right" vertical="center" wrapText="1"/>
    </xf>
    <xf numFmtId="164" fontId="51" fillId="0" borderId="0" xfId="14" applyNumberFormat="1" applyFont="1" applyFill="1" applyAlignment="1">
      <alignment vertical="center" wrapText="1"/>
    </xf>
    <xf numFmtId="164" fontId="52" fillId="0" borderId="62" xfId="0" applyNumberFormat="1" applyFont="1" applyFill="1" applyBorder="1" applyAlignment="1">
      <alignment horizontal="left" vertical="center" wrapText="1"/>
    </xf>
    <xf numFmtId="164" fontId="53" fillId="0" borderId="57" xfId="0" applyNumberFormat="1" applyFont="1" applyFill="1" applyBorder="1" applyAlignment="1">
      <alignment horizontal="left" vertical="center" wrapText="1"/>
    </xf>
    <xf numFmtId="164" fontId="50" fillId="0" borderId="5" xfId="14" applyNumberFormat="1" applyFont="1" applyFill="1" applyBorder="1" applyAlignment="1">
      <alignment horizontal="right" vertical="center" wrapText="1"/>
    </xf>
    <xf numFmtId="164" fontId="4" fillId="0" borderId="1" xfId="14" applyNumberFormat="1" applyFont="1" applyFill="1" applyBorder="1" applyAlignment="1">
      <alignment horizontal="right" vertical="center" wrapText="1"/>
    </xf>
    <xf numFmtId="164" fontId="51" fillId="0" borderId="57" xfId="14" applyNumberFormat="1" applyFont="1" applyFill="1" applyBorder="1" applyAlignment="1">
      <alignment horizontal="left" vertical="center" wrapText="1" indent="1"/>
    </xf>
    <xf numFmtId="164" fontId="54" fillId="0" borderId="57" xfId="14" applyNumberFormat="1" applyFont="1" applyFill="1" applyBorder="1" applyAlignment="1">
      <alignment horizontal="left" vertical="center" wrapText="1" indent="1"/>
    </xf>
    <xf numFmtId="164" fontId="25" fillId="0" borderId="57" xfId="14" applyNumberFormat="1" applyFont="1" applyFill="1" applyBorder="1" applyAlignment="1">
      <alignment horizontal="left" vertical="center" wrapText="1" indent="1"/>
    </xf>
    <xf numFmtId="164" fontId="25" fillId="0" borderId="1" xfId="14" applyNumberFormat="1" applyFont="1" applyFill="1" applyBorder="1" applyAlignment="1">
      <alignment horizontal="right" vertical="center" wrapText="1"/>
    </xf>
    <xf numFmtId="164" fontId="25" fillId="0" borderId="59" xfId="14" applyNumberFormat="1" applyFont="1" applyFill="1" applyBorder="1" applyAlignment="1">
      <alignment horizontal="right" vertical="center" wrapText="1"/>
    </xf>
    <xf numFmtId="164" fontId="25" fillId="0" borderId="60" xfId="14" applyNumberFormat="1" applyFont="1" applyFill="1" applyBorder="1" applyAlignment="1">
      <alignment horizontal="right" vertical="center" wrapText="1"/>
    </xf>
    <xf numFmtId="164" fontId="48" fillId="0" borderId="1" xfId="14" applyNumberFormat="1" applyFont="1" applyFill="1" applyBorder="1" applyAlignment="1">
      <alignment horizontal="right" vertical="center" wrapText="1"/>
    </xf>
    <xf numFmtId="164" fontId="50" fillId="0" borderId="57" xfId="14" applyNumberFormat="1" applyFont="1" applyFill="1" applyBorder="1" applyAlignment="1">
      <alignment horizontal="left" vertical="center" wrapText="1" indent="1"/>
    </xf>
    <xf numFmtId="164" fontId="50" fillId="0" borderId="1" xfId="14" applyNumberFormat="1" applyFont="1" applyFill="1" applyBorder="1" applyAlignment="1">
      <alignment horizontal="right" vertical="center" wrapText="1"/>
    </xf>
    <xf numFmtId="164" fontId="50" fillId="0" borderId="59" xfId="14" applyNumberFormat="1" applyFont="1" applyFill="1" applyBorder="1" applyAlignment="1">
      <alignment horizontal="right" vertical="center" wrapText="1"/>
    </xf>
    <xf numFmtId="164" fontId="25" fillId="3" borderId="0" xfId="14" applyNumberFormat="1" applyFont="1" applyFill="1" applyAlignment="1">
      <alignment vertical="center" wrapText="1"/>
    </xf>
    <xf numFmtId="164" fontId="50" fillId="0" borderId="58" xfId="14" applyNumberFormat="1" applyFont="1" applyFill="1" applyBorder="1" applyAlignment="1">
      <alignment horizontal="right" vertical="center" wrapText="1"/>
    </xf>
    <xf numFmtId="164" fontId="50" fillId="0" borderId="60" xfId="14" applyNumberFormat="1" applyFont="1" applyFill="1" applyBorder="1" applyAlignment="1">
      <alignment horizontal="right" vertical="center" wrapText="1"/>
    </xf>
    <xf numFmtId="164" fontId="44" fillId="0" borderId="1" xfId="14" applyNumberFormat="1" applyFont="1" applyFill="1" applyBorder="1" applyAlignment="1">
      <alignment horizontal="right" vertical="center" wrapText="1"/>
    </xf>
    <xf numFmtId="164" fontId="25" fillId="0" borderId="63" xfId="14" applyNumberFormat="1" applyFont="1" applyFill="1" applyBorder="1" applyAlignment="1">
      <alignment horizontal="left" vertical="center" wrapText="1" indent="1"/>
    </xf>
    <xf numFmtId="164" fontId="25" fillId="0" borderId="64" xfId="14" applyNumberFormat="1" applyFont="1" applyFill="1" applyBorder="1" applyAlignment="1">
      <alignment horizontal="right" vertical="center" wrapText="1"/>
    </xf>
    <xf numFmtId="164" fontId="25" fillId="0" borderId="8" xfId="14" applyNumberFormat="1" applyFont="1" applyFill="1" applyBorder="1" applyAlignment="1">
      <alignment horizontal="right" vertical="center" wrapText="1"/>
    </xf>
    <xf numFmtId="164" fontId="10" fillId="0" borderId="2" xfId="14" applyNumberFormat="1" applyFont="1" applyFill="1" applyBorder="1" applyAlignment="1">
      <alignment horizontal="right" vertical="center" wrapText="1"/>
    </xf>
    <xf numFmtId="164" fontId="10" fillId="0" borderId="65" xfId="14" applyNumberFormat="1" applyFont="1" applyFill="1" applyBorder="1" applyAlignment="1">
      <alignment horizontal="right" vertical="center" wrapText="1"/>
    </xf>
    <xf numFmtId="164" fontId="25" fillId="0" borderId="66" xfId="14" applyNumberFormat="1" applyFont="1" applyFill="1" applyBorder="1" applyAlignment="1">
      <alignment horizontal="right" vertical="center" wrapText="1"/>
    </xf>
    <xf numFmtId="164" fontId="25" fillId="0" borderId="2" xfId="14" applyNumberFormat="1" applyFont="1" applyFill="1" applyBorder="1" applyAlignment="1">
      <alignment horizontal="right" vertical="center" wrapText="1"/>
    </xf>
    <xf numFmtId="164" fontId="50" fillId="0" borderId="34" xfId="14" applyNumberFormat="1" applyFont="1" applyFill="1" applyBorder="1" applyAlignment="1">
      <alignment horizontal="left" vertical="center" wrapText="1" indent="1"/>
    </xf>
    <xf numFmtId="164" fontId="50" fillId="0" borderId="50" xfId="14" applyNumberFormat="1" applyFont="1" applyFill="1" applyBorder="1" applyAlignment="1">
      <alignment horizontal="right" vertical="center" wrapText="1"/>
    </xf>
    <xf numFmtId="164" fontId="50" fillId="0" borderId="49" xfId="14" applyNumberFormat="1" applyFont="1" applyFill="1" applyBorder="1" applyAlignment="1">
      <alignment horizontal="right" vertical="center" wrapText="1"/>
    </xf>
    <xf numFmtId="164" fontId="50" fillId="0" borderId="51" xfId="14" applyNumberFormat="1" applyFont="1" applyFill="1" applyBorder="1" applyAlignment="1">
      <alignment horizontal="right" vertical="center" wrapText="1"/>
    </xf>
    <xf numFmtId="164" fontId="50" fillId="0" borderId="26" xfId="14" applyNumberFormat="1" applyFont="1" applyFill="1" applyBorder="1" applyAlignment="1">
      <alignment horizontal="right" vertical="center" wrapText="1"/>
    </xf>
    <xf numFmtId="164" fontId="10" fillId="0" borderId="53" xfId="14" applyNumberFormat="1" applyFont="1" applyFill="1" applyBorder="1" applyAlignment="1">
      <alignment horizontal="left" vertical="center" wrapText="1" indent="1"/>
    </xf>
    <xf numFmtId="164" fontId="10" fillId="0" borderId="54" xfId="14" applyNumberFormat="1" applyFont="1" applyFill="1" applyBorder="1" applyAlignment="1">
      <alignment horizontal="right" vertical="center" wrapText="1"/>
    </xf>
    <xf numFmtId="164" fontId="10" fillId="0" borderId="11" xfId="14" applyNumberFormat="1" applyFont="1" applyFill="1" applyBorder="1" applyAlignment="1">
      <alignment horizontal="right" vertical="center" wrapText="1"/>
    </xf>
    <xf numFmtId="164" fontId="10" fillId="0" borderId="3" xfId="14" applyNumberFormat="1" applyFont="1" applyFill="1" applyBorder="1" applyAlignment="1">
      <alignment horizontal="right" vertical="center" wrapText="1"/>
    </xf>
    <xf numFmtId="164" fontId="51" fillId="0" borderId="11" xfId="14" applyNumberFormat="1" applyFont="1" applyFill="1" applyBorder="1" applyAlignment="1">
      <alignment horizontal="right" vertical="center" wrapText="1"/>
    </xf>
    <xf numFmtId="164" fontId="10" fillId="0" borderId="55" xfId="14" applyNumberFormat="1" applyFont="1" applyFill="1" applyBorder="1" applyAlignment="1">
      <alignment horizontal="right" vertical="center" wrapText="1"/>
    </xf>
    <xf numFmtId="164" fontId="10" fillId="0" borderId="56" xfId="14" applyNumberFormat="1" applyFont="1" applyFill="1" applyBorder="1" applyAlignment="1">
      <alignment horizontal="right" vertical="center" wrapText="1"/>
    </xf>
    <xf numFmtId="164" fontId="10" fillId="0" borderId="12" xfId="14" applyNumberFormat="1" applyFont="1" applyFill="1" applyBorder="1" applyAlignment="1">
      <alignment horizontal="right" vertical="center" wrapText="1"/>
    </xf>
    <xf numFmtId="164" fontId="51" fillId="0" borderId="54" xfId="14" applyNumberFormat="1" applyFont="1" applyFill="1" applyBorder="1" applyAlignment="1">
      <alignment horizontal="right" vertical="center" wrapText="1"/>
    </xf>
    <xf numFmtId="164" fontId="48" fillId="0" borderId="59" xfId="14" applyNumberFormat="1" applyFont="1" applyFill="1" applyBorder="1" applyAlignment="1">
      <alignment horizontal="right" vertical="center" wrapText="1"/>
    </xf>
    <xf numFmtId="164" fontId="51" fillId="0" borderId="12" xfId="14" applyNumberFormat="1" applyFont="1" applyFill="1" applyBorder="1" applyAlignment="1">
      <alignment horizontal="right" vertical="center" wrapText="1"/>
    </xf>
    <xf numFmtId="164" fontId="51" fillId="0" borderId="3" xfId="14" applyNumberFormat="1" applyFont="1" applyFill="1" applyBorder="1" applyAlignment="1">
      <alignment horizontal="right" vertical="center" wrapText="1"/>
    </xf>
    <xf numFmtId="164" fontId="48" fillId="0" borderId="11" xfId="14" applyNumberFormat="1" applyFont="1" applyFill="1" applyBorder="1" applyAlignment="1">
      <alignment horizontal="right" vertical="center" wrapText="1"/>
    </xf>
    <xf numFmtId="164" fontId="48" fillId="0" borderId="3" xfId="14" applyNumberFormat="1" applyFont="1" applyFill="1" applyBorder="1" applyAlignment="1">
      <alignment horizontal="right" vertical="center" wrapText="1"/>
    </xf>
    <xf numFmtId="164" fontId="10" fillId="0" borderId="57" xfId="14" applyNumberFormat="1" applyFont="1" applyFill="1" applyBorder="1" applyAlignment="1">
      <alignment horizontal="left" vertical="center" wrapText="1" indent="1"/>
    </xf>
    <xf numFmtId="164" fontId="10" fillId="0" borderId="6" xfId="14" applyNumberFormat="1" applyFont="1" applyFill="1" applyBorder="1" applyAlignment="1">
      <alignment horizontal="right" vertical="center" wrapText="1"/>
    </xf>
    <xf numFmtId="164" fontId="48" fillId="0" borderId="5" xfId="14" applyNumberFormat="1" applyFont="1" applyFill="1" applyBorder="1" applyAlignment="1">
      <alignment horizontal="right" vertical="center" wrapText="1"/>
    </xf>
    <xf numFmtId="164" fontId="51" fillId="0" borderId="6" xfId="14" applyNumberFormat="1" applyFont="1" applyFill="1" applyBorder="1" applyAlignment="1">
      <alignment horizontal="right" vertical="center" wrapText="1"/>
    </xf>
    <xf numFmtId="164" fontId="51" fillId="7" borderId="0" xfId="14" applyNumberFormat="1" applyFont="1" applyFill="1" applyAlignment="1">
      <alignment vertical="center" wrapText="1"/>
    </xf>
    <xf numFmtId="164" fontId="54" fillId="0" borderId="63" xfId="14" applyNumberFormat="1" applyFont="1" applyFill="1" applyBorder="1" applyAlignment="1">
      <alignment horizontal="left" vertical="center" wrapText="1" indent="1"/>
    </xf>
    <xf numFmtId="164" fontId="51" fillId="0" borderId="64" xfId="14" applyNumberFormat="1" applyFont="1" applyFill="1" applyBorder="1" applyAlignment="1">
      <alignment horizontal="right" vertical="center" wrapText="1"/>
    </xf>
    <xf numFmtId="164" fontId="51" fillId="0" borderId="8" xfId="14" applyNumberFormat="1" applyFont="1" applyFill="1" applyBorder="1" applyAlignment="1">
      <alignment horizontal="right" vertical="center" wrapText="1"/>
    </xf>
    <xf numFmtId="164" fontId="51" fillId="0" borderId="66" xfId="14" applyNumberFormat="1" applyFont="1" applyFill="1" applyBorder="1" applyAlignment="1">
      <alignment horizontal="right" vertical="center" wrapText="1"/>
    </xf>
    <xf numFmtId="164" fontId="51" fillId="0" borderId="2" xfId="14" applyNumberFormat="1" applyFont="1" applyFill="1" applyBorder="1" applyAlignment="1">
      <alignment horizontal="right" vertical="center" wrapText="1"/>
    </xf>
    <xf numFmtId="164" fontId="51" fillId="0" borderId="9" xfId="14" applyNumberFormat="1" applyFont="1" applyFill="1" applyBorder="1" applyAlignment="1">
      <alignment horizontal="right" vertical="center" wrapText="1"/>
    </xf>
    <xf numFmtId="164" fontId="48" fillId="0" borderId="4" xfId="14" applyNumberFormat="1" applyFont="1" applyFill="1" applyBorder="1" applyAlignment="1">
      <alignment horizontal="right" vertical="center" wrapText="1"/>
    </xf>
    <xf numFmtId="164" fontId="48" fillId="0" borderId="34" xfId="14" applyNumberFormat="1" applyFont="1" applyFill="1" applyBorder="1" applyAlignment="1">
      <alignment horizontal="right" vertical="center" wrapText="1"/>
    </xf>
    <xf numFmtId="164" fontId="10" fillId="0" borderId="37" xfId="14" applyNumberFormat="1" applyFont="1" applyFill="1" applyBorder="1" applyAlignment="1">
      <alignment horizontal="right" vertical="center" wrapText="1"/>
    </xf>
    <xf numFmtId="164" fontId="10" fillId="0" borderId="38" xfId="14" applyNumberFormat="1" applyFont="1" applyFill="1" applyBorder="1" applyAlignment="1">
      <alignment horizontal="left" vertical="center" wrapText="1" indent="1"/>
    </xf>
    <xf numFmtId="164" fontId="10" fillId="0" borderId="67" xfId="14" applyNumberFormat="1" applyFont="1" applyFill="1" applyBorder="1" applyAlignment="1">
      <alignment horizontal="right" vertical="center" wrapText="1"/>
    </xf>
    <xf numFmtId="164" fontId="10" fillId="0" borderId="68" xfId="14" applyNumberFormat="1" applyFont="1" applyFill="1" applyBorder="1" applyAlignment="1">
      <alignment horizontal="right" vertical="center" wrapText="1"/>
    </xf>
    <xf numFmtId="164" fontId="10" fillId="0" borderId="4" xfId="14" applyNumberFormat="1" applyFont="1" applyFill="1" applyBorder="1" applyAlignment="1">
      <alignment horizontal="right" vertical="center" wrapText="1"/>
    </xf>
    <xf numFmtId="164" fontId="10" fillId="0" borderId="40" xfId="14" applyNumberFormat="1" applyFont="1" applyFill="1" applyBorder="1" applyAlignment="1">
      <alignment horizontal="right" vertical="center" wrapText="1"/>
    </xf>
    <xf numFmtId="164" fontId="10" fillId="0" borderId="41" xfId="14" applyNumberFormat="1" applyFont="1" applyFill="1" applyBorder="1" applyAlignment="1">
      <alignment horizontal="right" vertical="center" wrapText="1"/>
    </xf>
    <xf numFmtId="164" fontId="10" fillId="0" borderId="0" xfId="14" applyNumberFormat="1" applyFont="1" applyFill="1" applyBorder="1" applyAlignment="1">
      <alignment horizontal="right" vertical="center" wrapText="1"/>
    </xf>
    <xf numFmtId="164" fontId="10" fillId="8" borderId="0" xfId="14" applyNumberFormat="1" applyFont="1" applyFill="1" applyAlignment="1">
      <alignment vertical="center" wrapText="1"/>
    </xf>
    <xf numFmtId="164" fontId="10" fillId="0" borderId="34" xfId="14" applyNumberFormat="1" applyFont="1" applyFill="1" applyBorder="1" applyAlignment="1">
      <alignment vertical="center" wrapText="1"/>
    </xf>
    <xf numFmtId="164" fontId="10" fillId="9" borderId="0" xfId="14" applyNumberFormat="1" applyFont="1" applyFill="1" applyAlignment="1">
      <alignment vertical="center" wrapText="1"/>
    </xf>
    <xf numFmtId="164" fontId="50" fillId="0" borderId="53" xfId="14" applyNumberFormat="1" applyFont="1" applyFill="1" applyBorder="1" applyAlignment="1">
      <alignment horizontal="left" vertical="center" wrapText="1"/>
    </xf>
    <xf numFmtId="164" fontId="50" fillId="0" borderId="12" xfId="14" applyNumberFormat="1" applyFont="1" applyFill="1" applyBorder="1" applyAlignment="1">
      <alignment horizontal="right" vertical="center" wrapText="1"/>
    </xf>
    <xf numFmtId="164" fontId="50" fillId="3" borderId="0" xfId="14" applyNumberFormat="1" applyFont="1" applyFill="1" applyAlignment="1">
      <alignment vertical="center" wrapText="1"/>
    </xf>
    <xf numFmtId="164" fontId="25" fillId="0" borderId="57" xfId="14" applyNumberFormat="1" applyFont="1" applyFill="1" applyBorder="1" applyAlignment="1">
      <alignment horizontal="left" vertical="center" wrapText="1" indent="2"/>
    </xf>
    <xf numFmtId="164" fontId="25" fillId="0" borderId="6" xfId="14" applyNumberFormat="1" applyFont="1" applyFill="1" applyBorder="1" applyAlignment="1">
      <alignment horizontal="right" vertical="center" wrapText="1"/>
    </xf>
    <xf numFmtId="164" fontId="50" fillId="0" borderId="57" xfId="14" applyNumberFormat="1" applyFont="1" applyFill="1" applyBorder="1" applyAlignment="1">
      <alignment vertical="center" wrapText="1"/>
    </xf>
    <xf numFmtId="164" fontId="50" fillId="0" borderId="6" xfId="14" applyNumberFormat="1" applyFont="1" applyFill="1" applyBorder="1" applyAlignment="1">
      <alignment horizontal="right" vertical="center" wrapText="1"/>
    </xf>
    <xf numFmtId="164" fontId="50" fillId="0" borderId="0" xfId="14" applyNumberFormat="1" applyFont="1" applyFill="1" applyAlignment="1">
      <alignment vertical="center" wrapText="1"/>
    </xf>
    <xf numFmtId="164" fontId="51" fillId="0" borderId="57" xfId="14" applyNumberFormat="1" applyFont="1" applyFill="1" applyBorder="1" applyAlignment="1">
      <alignment horizontal="left" vertical="center" wrapText="1" indent="2"/>
    </xf>
    <xf numFmtId="164" fontId="50" fillId="4" borderId="0" xfId="14" applyNumberFormat="1" applyFont="1" applyFill="1" applyAlignment="1">
      <alignment vertical="center" wrapText="1"/>
    </xf>
    <xf numFmtId="164" fontId="25" fillId="0" borderId="3" xfId="14" applyNumberFormat="1" applyFont="1" applyFill="1" applyBorder="1" applyAlignment="1">
      <alignment horizontal="right" vertical="center" wrapText="1"/>
    </xf>
    <xf numFmtId="164" fontId="4" fillId="0" borderId="60" xfId="14" applyNumberFormat="1" applyFont="1" applyFill="1" applyBorder="1" applyAlignment="1">
      <alignment horizontal="right" vertical="center" wrapText="1"/>
    </xf>
    <xf numFmtId="164" fontId="44" fillId="0" borderId="60" xfId="14" applyNumberFormat="1" applyFont="1" applyFill="1" applyBorder="1" applyAlignment="1">
      <alignment horizontal="right" vertical="center" wrapText="1"/>
    </xf>
    <xf numFmtId="164" fontId="50" fillId="0" borderId="57" xfId="14" applyNumberFormat="1" applyFont="1" applyFill="1" applyBorder="1" applyAlignment="1">
      <alignment horizontal="left" vertical="center" wrapText="1"/>
    </xf>
    <xf numFmtId="164" fontId="4" fillId="0" borderId="59" xfId="14" applyNumberFormat="1" applyFont="1" applyFill="1" applyBorder="1" applyAlignment="1">
      <alignment horizontal="right" vertical="center" wrapText="1"/>
    </xf>
    <xf numFmtId="164" fontId="55" fillId="0" borderId="61" xfId="3" applyNumberFormat="1" applyFont="1" applyFill="1" applyBorder="1" applyAlignment="1">
      <alignment horizontal="left" vertical="center" wrapText="1" indent="1"/>
    </xf>
    <xf numFmtId="164" fontId="25" fillId="0" borderId="7" xfId="14" applyNumberFormat="1" applyFont="1" applyFill="1" applyBorder="1" applyAlignment="1">
      <alignment horizontal="right" vertical="center" wrapText="1"/>
    </xf>
    <xf numFmtId="164" fontId="50" fillId="0" borderId="53" xfId="14" applyNumberFormat="1" applyFont="1" applyFill="1" applyBorder="1" applyAlignment="1">
      <alignment vertical="center" wrapText="1"/>
    </xf>
    <xf numFmtId="164" fontId="25" fillId="0" borderId="11" xfId="14" applyNumberFormat="1" applyFont="1" applyFill="1" applyBorder="1" applyAlignment="1">
      <alignment horizontal="right" vertical="center" wrapText="1"/>
    </xf>
    <xf numFmtId="164" fontId="25" fillId="0" borderId="57" xfId="14" applyNumberFormat="1" applyFont="1" applyFill="1" applyBorder="1" applyAlignment="1">
      <alignment horizontal="left" vertical="top" wrapText="1" indent="1"/>
    </xf>
    <xf numFmtId="164" fontId="51" fillId="0" borderId="57" xfId="14" applyNumberFormat="1" applyFont="1" applyFill="1" applyBorder="1" applyAlignment="1">
      <alignment horizontal="left" vertical="top" wrapText="1" indent="1"/>
    </xf>
    <xf numFmtId="164" fontId="50" fillId="0" borderId="53" xfId="14" applyNumberFormat="1" applyFont="1" applyFill="1" applyBorder="1" applyAlignment="1">
      <alignment horizontal="left" vertical="top" wrapText="1" indent="1"/>
    </xf>
    <xf numFmtId="164" fontId="25" fillId="0" borderId="57" xfId="14" applyNumberFormat="1" applyFont="1" applyFill="1" applyBorder="1" applyAlignment="1">
      <alignment vertical="center" wrapText="1"/>
    </xf>
    <xf numFmtId="164" fontId="10" fillId="0" borderId="27" xfId="14" applyNumberFormat="1" applyFont="1" applyFill="1" applyBorder="1" applyAlignment="1">
      <alignment horizontal="right" vertical="center" wrapText="1"/>
    </xf>
    <xf numFmtId="164" fontId="10" fillId="0" borderId="69" xfId="14" applyNumberFormat="1" applyFont="1" applyFill="1" applyBorder="1" applyAlignment="1">
      <alignment horizontal="right" vertical="center" wrapText="1"/>
    </xf>
    <xf numFmtId="164" fontId="10" fillId="0" borderId="34" xfId="14" applyNumberFormat="1" applyFont="1" applyFill="1" applyBorder="1" applyAlignment="1">
      <alignment horizontal="right" vertical="center" wrapText="1"/>
    </xf>
    <xf numFmtId="164" fontId="51" fillId="0" borderId="34" xfId="14" applyNumberFormat="1" applyFont="1" applyFill="1" applyBorder="1" applyAlignment="1">
      <alignment horizontal="right" vertical="center" wrapText="1"/>
    </xf>
    <xf numFmtId="164" fontId="10" fillId="0" borderId="27" xfId="5" applyNumberFormat="1" applyFont="1" applyFill="1" applyBorder="1" applyAlignment="1">
      <alignment vertical="center"/>
    </xf>
    <xf numFmtId="164" fontId="10" fillId="0" borderId="70" xfId="14" applyNumberFormat="1" applyFont="1" applyFill="1" applyBorder="1" applyAlignment="1">
      <alignment horizontal="right" vertical="center" wrapText="1"/>
    </xf>
    <xf numFmtId="164" fontId="10" fillId="0" borderId="71" xfId="14" applyNumberFormat="1" applyFont="1" applyFill="1" applyBorder="1" applyAlignment="1">
      <alignment horizontal="right" vertical="center" wrapText="1"/>
    </xf>
    <xf numFmtId="164" fontId="10" fillId="0" borderId="66" xfId="14" applyNumberFormat="1" applyFont="1" applyFill="1" applyBorder="1" applyAlignment="1">
      <alignment horizontal="right" vertical="center" wrapText="1"/>
    </xf>
    <xf numFmtId="164" fontId="10" fillId="0" borderId="8" xfId="14" applyNumberFormat="1" applyFont="1" applyFill="1" applyBorder="1" applyAlignment="1">
      <alignment horizontal="right" vertical="center" wrapText="1"/>
    </xf>
    <xf numFmtId="164" fontId="10" fillId="0" borderId="72" xfId="14" applyNumberFormat="1" applyFont="1" applyFill="1" applyBorder="1" applyAlignment="1">
      <alignment horizontal="right" vertical="center" wrapText="1"/>
    </xf>
    <xf numFmtId="164" fontId="10" fillId="0" borderId="39" xfId="14" applyNumberFormat="1" applyFont="1" applyFill="1" applyBorder="1" applyAlignment="1">
      <alignment horizontal="right" vertical="center" wrapText="1"/>
    </xf>
    <xf numFmtId="164" fontId="10" fillId="10" borderId="0" xfId="14" applyNumberFormat="1" applyFont="1" applyFill="1" applyAlignment="1">
      <alignment vertical="center" wrapText="1"/>
    </xf>
    <xf numFmtId="164" fontId="10" fillId="0" borderId="34" xfId="5" applyNumberFormat="1" applyFont="1" applyFill="1" applyBorder="1" applyAlignment="1">
      <alignment vertical="center"/>
    </xf>
    <xf numFmtId="164" fontId="10" fillId="0" borderId="31" xfId="14" applyNumberFormat="1" applyFont="1" applyFill="1" applyBorder="1" applyAlignment="1">
      <alignment horizontal="right" vertical="center" wrapText="1"/>
    </xf>
    <xf numFmtId="164" fontId="10" fillId="3" borderId="0" xfId="5" applyNumberFormat="1" applyFont="1" applyFill="1" applyBorder="1" applyAlignment="1">
      <alignment horizontal="left" indent="1"/>
    </xf>
    <xf numFmtId="164" fontId="10" fillId="3" borderId="0" xfId="5" applyNumberFormat="1" applyFont="1" applyFill="1"/>
    <xf numFmtId="164" fontId="56" fillId="3" borderId="0" xfId="14" applyNumberFormat="1" applyFont="1" applyFill="1" applyBorder="1" applyAlignment="1">
      <alignment vertical="center"/>
    </xf>
    <xf numFmtId="164" fontId="56" fillId="3" borderId="0" xfId="14" applyNumberFormat="1" applyFont="1" applyFill="1" applyAlignment="1">
      <alignment vertical="center" wrapText="1"/>
    </xf>
    <xf numFmtId="164" fontId="56" fillId="3" borderId="0" xfId="14" applyNumberFormat="1" applyFont="1" applyFill="1" applyBorder="1" applyAlignment="1">
      <alignment horizontal="left" vertical="center" wrapText="1"/>
    </xf>
    <xf numFmtId="164" fontId="56" fillId="3" borderId="0" xfId="14" applyNumberFormat="1" applyFont="1" applyFill="1" applyAlignment="1">
      <alignment vertical="center"/>
    </xf>
    <xf numFmtId="164" fontId="57" fillId="3" borderId="0" xfId="14" applyNumberFormat="1" applyFont="1" applyFill="1" applyBorder="1" applyAlignment="1">
      <alignment vertical="center"/>
    </xf>
    <xf numFmtId="164" fontId="57" fillId="3" borderId="0" xfId="14" applyNumberFormat="1" applyFont="1" applyFill="1" applyBorder="1" applyAlignment="1">
      <alignment vertical="center" wrapText="1"/>
    </xf>
    <xf numFmtId="164" fontId="56" fillId="3" borderId="0" xfId="14" applyNumberFormat="1" applyFont="1" applyFill="1" applyBorder="1" applyAlignment="1">
      <alignment horizontal="left" vertical="center"/>
    </xf>
    <xf numFmtId="164" fontId="56" fillId="3" borderId="0" xfId="14" applyNumberFormat="1" applyFont="1" applyFill="1" applyBorder="1" applyAlignment="1">
      <alignment horizontal="left" vertical="center" wrapText="1"/>
    </xf>
    <xf numFmtId="164" fontId="56" fillId="3" borderId="0" xfId="14" applyNumberFormat="1" applyFont="1" applyFill="1" applyAlignment="1">
      <alignment horizontal="left" vertical="center" wrapText="1"/>
    </xf>
    <xf numFmtId="164" fontId="56" fillId="3" borderId="0" xfId="14" applyNumberFormat="1" applyFont="1" applyFill="1" applyBorder="1" applyAlignment="1">
      <alignment horizontal="left" vertical="center"/>
    </xf>
    <xf numFmtId="164" fontId="56" fillId="3" borderId="0" xfId="14" applyNumberFormat="1" applyFont="1" applyFill="1" applyBorder="1" applyAlignment="1">
      <alignment vertical="center" wrapText="1"/>
    </xf>
    <xf numFmtId="164" fontId="25" fillId="3" borderId="0" xfId="14" applyNumberFormat="1" applyFont="1" applyFill="1" applyBorder="1" applyAlignment="1">
      <alignment vertical="center"/>
    </xf>
    <xf numFmtId="164" fontId="25" fillId="3" borderId="0" xfId="14" applyNumberFormat="1" applyFont="1" applyFill="1" applyAlignment="1">
      <alignment vertical="center"/>
    </xf>
    <xf numFmtId="0" fontId="6" fillId="0" borderId="0" xfId="0" applyFont="1" applyAlignment="1">
      <alignment horizontal="center"/>
    </xf>
    <xf numFmtId="0" fontId="48" fillId="0" borderId="0" xfId="0" applyFont="1" applyAlignment="1">
      <alignment horizontal="left" indent="4"/>
    </xf>
    <xf numFmtId="0" fontId="6" fillId="0" borderId="0" xfId="0" applyFont="1" applyAlignment="1">
      <alignment horizontal="left" indent="4"/>
    </xf>
    <xf numFmtId="0" fontId="6" fillId="0" borderId="0" xfId="0" applyFont="1" applyAlignment="1">
      <alignment horizontal="left" indent="6"/>
    </xf>
    <xf numFmtId="0" fontId="4" fillId="0" borderId="0" xfId="0" applyFont="1" applyAlignment="1">
      <alignment horizontal="center"/>
    </xf>
    <xf numFmtId="0" fontId="58" fillId="0" borderId="0" xfId="0" applyFont="1" applyAlignment="1">
      <alignment horizontal="left" indent="1"/>
    </xf>
    <xf numFmtId="0" fontId="2" fillId="0" borderId="1" xfId="0" applyFont="1" applyBorder="1" applyAlignment="1">
      <alignment horizontal="centerContinuous" vertical="center" wrapText="1"/>
    </xf>
    <xf numFmtId="4" fontId="2" fillId="0" borderId="2" xfId="0" applyNumberFormat="1" applyFont="1" applyBorder="1" applyAlignment="1">
      <alignment horizontal="center" vertical="center" wrapText="1"/>
    </xf>
    <xf numFmtId="4" fontId="2" fillId="0" borderId="1" xfId="0" applyNumberFormat="1" applyFont="1" applyBorder="1" applyAlignment="1">
      <alignment horizontal="centerContinuous" vertical="center" wrapText="1"/>
    </xf>
    <xf numFmtId="4" fontId="2" fillId="0" borderId="3" xfId="0" applyNumberFormat="1" applyFont="1" applyBorder="1" applyAlignment="1">
      <alignment horizontal="center" vertical="center" wrapText="1"/>
    </xf>
    <xf numFmtId="4" fontId="2" fillId="0" borderId="1" xfId="0" applyNumberFormat="1" applyFont="1" applyBorder="1" applyAlignment="1">
      <alignment horizontal="center" vertical="center" wrapText="1"/>
    </xf>
    <xf numFmtId="0" fontId="59" fillId="0" borderId="1" xfId="0" applyFont="1" applyFill="1" applyBorder="1" applyAlignment="1">
      <alignment horizontal="left" wrapText="1"/>
    </xf>
    <xf numFmtId="164" fontId="60" fillId="0" borderId="1" xfId="0" applyNumberFormat="1" applyFont="1" applyFill="1" applyBorder="1"/>
    <xf numFmtId="164" fontId="60" fillId="0" borderId="1" xfId="0" applyNumberFormat="1" applyFont="1" applyFill="1" applyBorder="1" applyAlignment="1">
      <alignment horizontal="center"/>
    </xf>
    <xf numFmtId="0" fontId="3" fillId="0" borderId="1" xfId="0" applyFont="1" applyFill="1" applyBorder="1" applyAlignment="1">
      <alignment wrapText="1"/>
    </xf>
    <xf numFmtId="164" fontId="2" fillId="0" borderId="1" xfId="0" applyNumberFormat="1" applyFont="1" applyFill="1" applyBorder="1"/>
    <xf numFmtId="0" fontId="2" fillId="0" borderId="1" xfId="0" applyFont="1" applyFill="1" applyBorder="1" applyAlignment="1">
      <alignment horizontal="center"/>
    </xf>
    <xf numFmtId="0" fontId="6" fillId="0" borderId="1" xfId="0" applyFont="1" applyFill="1" applyBorder="1" applyAlignment="1">
      <alignment horizontal="left" wrapText="1"/>
    </xf>
    <xf numFmtId="0" fontId="6" fillId="0" borderId="1" xfId="0" applyFont="1" applyFill="1" applyBorder="1" applyAlignment="1">
      <alignment wrapText="1"/>
    </xf>
    <xf numFmtId="165" fontId="2" fillId="0" borderId="1" xfId="0" applyNumberFormat="1" applyFont="1" applyFill="1" applyBorder="1" applyAlignment="1">
      <alignment horizontal="center"/>
    </xf>
    <xf numFmtId="165" fontId="6" fillId="0" borderId="1" xfId="0" applyNumberFormat="1" applyFont="1" applyFill="1" applyBorder="1" applyAlignment="1">
      <alignment horizontal="center"/>
    </xf>
    <xf numFmtId="164" fontId="6" fillId="0" borderId="1" xfId="0" applyNumberFormat="1" applyFont="1" applyFill="1" applyBorder="1" applyAlignment="1">
      <alignment wrapText="1"/>
    </xf>
    <xf numFmtId="165" fontId="6" fillId="0" borderId="1" xfId="0" applyNumberFormat="1" applyFont="1" applyFill="1" applyBorder="1" applyAlignment="1">
      <alignment horizontal="center" wrapText="1"/>
    </xf>
    <xf numFmtId="164" fontId="6" fillId="0" borderId="1" xfId="0" applyNumberFormat="1" applyFont="1" applyFill="1" applyBorder="1" applyAlignment="1">
      <alignment horizontal="center"/>
    </xf>
    <xf numFmtId="0" fontId="61" fillId="0" borderId="0" xfId="0" applyFont="1"/>
    <xf numFmtId="0" fontId="62" fillId="0" borderId="0" xfId="0" applyFont="1"/>
    <xf numFmtId="0" fontId="2" fillId="0" borderId="0" xfId="0" applyFont="1" applyAlignment="1">
      <alignment horizontal="left"/>
    </xf>
    <xf numFmtId="0" fontId="2" fillId="0" borderId="0" xfId="0" applyFont="1" applyAlignment="1">
      <alignment horizontal="left"/>
    </xf>
    <xf numFmtId="0" fontId="2" fillId="0" borderId="0" xfId="0" applyFont="1" applyAlignment="1">
      <alignment horizontal="centerContinuous"/>
    </xf>
    <xf numFmtId="0" fontId="0" fillId="0" borderId="0" xfId="0" applyFill="1"/>
    <xf numFmtId="0" fontId="63" fillId="0" borderId="0" xfId="0" applyFont="1" applyAlignment="1">
      <alignment horizontal="right"/>
    </xf>
    <xf numFmtId="0" fontId="10" fillId="0" borderId="0" xfId="0" applyNumberFormat="1" applyFont="1" applyAlignment="1">
      <alignment horizontal="center" vertical="center" wrapText="1"/>
    </xf>
    <xf numFmtId="0" fontId="64" fillId="0" borderId="0" xfId="0" applyFont="1" applyAlignment="1">
      <alignment horizontal="right"/>
    </xf>
    <xf numFmtId="0" fontId="9" fillId="0" borderId="8" xfId="7" applyNumberFormat="1" applyFont="1" applyFill="1" applyBorder="1" applyAlignment="1">
      <alignment horizontal="center" vertical="center" wrapText="1"/>
    </xf>
    <xf numFmtId="0" fontId="9" fillId="0" borderId="9" xfId="7" applyNumberFormat="1" applyFont="1" applyFill="1" applyBorder="1" applyAlignment="1">
      <alignment horizontal="center" vertical="center" wrapText="1"/>
    </xf>
    <xf numFmtId="0" fontId="9" fillId="0" borderId="10" xfId="7" applyNumberFormat="1" applyFont="1" applyFill="1" applyBorder="1" applyAlignment="1">
      <alignment horizontal="center" vertical="center" wrapText="1"/>
    </xf>
    <xf numFmtId="0" fontId="9" fillId="0" borderId="5" xfId="7" applyNumberFormat="1" applyFont="1" applyFill="1" applyBorder="1" applyAlignment="1">
      <alignment horizontal="center" vertical="center" wrapText="1"/>
    </xf>
    <xf numFmtId="0" fontId="9" fillId="0" borderId="6" xfId="7" applyNumberFormat="1" applyFont="1" applyFill="1" applyBorder="1" applyAlignment="1">
      <alignment horizontal="center" vertical="center" wrapText="1"/>
    </xf>
    <xf numFmtId="0" fontId="9" fillId="0" borderId="7" xfId="7" applyNumberFormat="1" applyFont="1" applyFill="1" applyBorder="1" applyAlignment="1">
      <alignment horizontal="center" vertical="center" wrapText="1"/>
    </xf>
    <xf numFmtId="0" fontId="9" fillId="0" borderId="11" xfId="7" applyNumberFormat="1" applyFont="1" applyFill="1" applyBorder="1" applyAlignment="1">
      <alignment horizontal="center" vertical="center" wrapText="1"/>
    </xf>
    <xf numFmtId="0" fontId="9" fillId="0" borderId="12" xfId="7" applyNumberFormat="1" applyFont="1" applyFill="1" applyBorder="1" applyAlignment="1">
      <alignment horizontal="center" vertical="center" wrapText="1"/>
    </xf>
    <xf numFmtId="0" fontId="9" fillId="0" borderId="13" xfId="7" applyNumberFormat="1" applyFont="1" applyFill="1" applyBorder="1" applyAlignment="1">
      <alignment horizontal="center" vertical="center" wrapText="1"/>
    </xf>
    <xf numFmtId="164" fontId="9" fillId="0" borderId="2" xfId="7" applyNumberFormat="1" applyFont="1" applyFill="1" applyBorder="1" applyAlignment="1">
      <alignment horizontal="center" vertical="center" wrapText="1"/>
    </xf>
    <xf numFmtId="164" fontId="9" fillId="0" borderId="4" xfId="7" applyNumberFormat="1" applyFont="1" applyFill="1" applyBorder="1" applyAlignment="1">
      <alignment horizontal="center" vertical="center" wrapText="1"/>
    </xf>
    <xf numFmtId="164" fontId="9" fillId="0" borderId="3" xfId="7" applyNumberFormat="1" applyFont="1" applyFill="1" applyBorder="1" applyAlignment="1">
      <alignment horizontal="center" vertical="center" wrapText="1"/>
    </xf>
    <xf numFmtId="49" fontId="11" fillId="0" borderId="1" xfId="7" applyNumberFormat="1" applyFont="1" applyFill="1" applyBorder="1" applyAlignment="1">
      <alignment horizontal="center" vertical="center" wrapText="1"/>
    </xf>
    <xf numFmtId="164" fontId="23" fillId="0" borderId="1" xfId="7" applyNumberFormat="1" applyFont="1" applyFill="1" applyBorder="1" applyAlignment="1">
      <alignment horizontal="center" vertical="center" wrapText="1"/>
    </xf>
    <xf numFmtId="0" fontId="3" fillId="0" borderId="1" xfId="6" applyNumberFormat="1" applyFont="1" applyFill="1" applyBorder="1" applyAlignment="1">
      <alignment vertical="center" wrapText="1"/>
    </xf>
    <xf numFmtId="164" fontId="3" fillId="0" borderId="1" xfId="6" applyNumberFormat="1" applyFont="1" applyFill="1" applyBorder="1" applyAlignment="1">
      <alignment horizontal="right" vertical="center"/>
    </xf>
    <xf numFmtId="164" fontId="3" fillId="0" borderId="1" xfId="0" applyNumberFormat="1" applyFont="1" applyBorder="1" applyAlignment="1">
      <alignment horizontal="right" vertical="center"/>
    </xf>
    <xf numFmtId="164" fontId="3" fillId="0" borderId="1" xfId="0" applyNumberFormat="1" applyFont="1" applyFill="1" applyBorder="1" applyAlignment="1">
      <alignment horizontal="right" vertical="center"/>
    </xf>
    <xf numFmtId="166" fontId="3" fillId="0" borderId="1" xfId="1" applyNumberFormat="1" applyFont="1" applyBorder="1" applyAlignment="1"/>
    <xf numFmtId="4" fontId="3" fillId="0" borderId="1" xfId="0" applyNumberFormat="1" applyFont="1" applyBorder="1"/>
    <xf numFmtId="4" fontId="3" fillId="0" borderId="1" xfId="0" applyNumberFormat="1" applyFont="1" applyFill="1" applyBorder="1"/>
    <xf numFmtId="0" fontId="64" fillId="0" borderId="1" xfId="0" applyFont="1" applyBorder="1"/>
    <xf numFmtId="164" fontId="64" fillId="0" borderId="1" xfId="0" applyNumberFormat="1" applyFont="1" applyBorder="1"/>
    <xf numFmtId="164" fontId="64" fillId="0" borderId="1" xfId="0" applyNumberFormat="1" applyFont="1" applyFill="1" applyBorder="1"/>
    <xf numFmtId="0" fontId="64" fillId="0" borderId="1" xfId="0" applyFont="1" applyFill="1" applyBorder="1"/>
    <xf numFmtId="164" fontId="65" fillId="0" borderId="1" xfId="0" applyNumberFormat="1" applyFont="1" applyBorder="1"/>
    <xf numFmtId="164" fontId="65" fillId="0" borderId="1" xfId="0" applyNumberFormat="1" applyFont="1" applyFill="1" applyBorder="1"/>
    <xf numFmtId="0" fontId="2" fillId="0" borderId="1" xfId="6" applyNumberFormat="1" applyFont="1" applyFill="1" applyBorder="1" applyAlignment="1">
      <alignment vertical="center" wrapText="1"/>
    </xf>
    <xf numFmtId="0" fontId="0" fillId="0" borderId="1" xfId="0" applyBorder="1"/>
    <xf numFmtId="165" fontId="64" fillId="0" borderId="1" xfId="0" applyNumberFormat="1" applyFont="1" applyFill="1" applyBorder="1"/>
    <xf numFmtId="0" fontId="0" fillId="0" borderId="1" xfId="0" applyFill="1" applyBorder="1"/>
    <xf numFmtId="0" fontId="2" fillId="0" borderId="0" xfId="6" applyNumberFormat="1" applyFont="1" applyFill="1" applyBorder="1" applyAlignment="1">
      <alignment vertical="center" wrapText="1"/>
    </xf>
    <xf numFmtId="164" fontId="3" fillId="0" borderId="0" xfId="6" applyNumberFormat="1" applyFont="1" applyFill="1" applyBorder="1" applyAlignment="1">
      <alignment horizontal="right" vertical="center"/>
    </xf>
    <xf numFmtId="0" fontId="64" fillId="0" borderId="0" xfId="0" applyFont="1"/>
    <xf numFmtId="164" fontId="3" fillId="0" borderId="0" xfId="0" applyNumberFormat="1" applyFont="1" applyFill="1" applyAlignment="1">
      <alignment horizontal="right" vertical="center"/>
    </xf>
    <xf numFmtId="0" fontId="66" fillId="0" borderId="0" xfId="0" applyFont="1"/>
    <xf numFmtId="0" fontId="67" fillId="0" borderId="0" xfId="0" applyFont="1" applyFill="1"/>
    <xf numFmtId="0" fontId="68" fillId="0" borderId="0" xfId="0" applyFont="1"/>
    <xf numFmtId="0" fontId="68" fillId="0" borderId="0" xfId="0" applyFont="1" applyFill="1"/>
    <xf numFmtId="0" fontId="67" fillId="0" borderId="0" xfId="0" applyFont="1"/>
    <xf numFmtId="0" fontId="66" fillId="0" borderId="0" xfId="0" applyFont="1" applyFill="1"/>
    <xf numFmtId="0" fontId="66" fillId="0" borderId="0" xfId="0" applyFont="1" applyAlignment="1"/>
    <xf numFmtId="0" fontId="67" fillId="0" borderId="0" xfId="0" applyFont="1" applyAlignment="1"/>
    <xf numFmtId="0" fontId="69" fillId="0" borderId="0" xfId="0" applyFont="1" applyAlignment="1">
      <alignment vertical="center"/>
    </xf>
    <xf numFmtId="0" fontId="70" fillId="0" borderId="0" xfId="0" applyFont="1" applyAlignment="1">
      <alignment vertical="center"/>
    </xf>
    <xf numFmtId="0" fontId="71" fillId="0" borderId="0" xfId="0" applyFont="1"/>
    <xf numFmtId="0" fontId="71" fillId="0" borderId="0" xfId="0" applyFont="1" applyFill="1"/>
    <xf numFmtId="164" fontId="24" fillId="0" borderId="0" xfId="0" applyNumberFormat="1" applyFont="1"/>
    <xf numFmtId="0" fontId="72" fillId="0" borderId="0" xfId="0" applyFont="1" applyAlignment="1">
      <alignment horizontal="right" vertical="center"/>
    </xf>
    <xf numFmtId="164" fontId="9" fillId="0" borderId="0" xfId="0" applyNumberFormat="1" applyFont="1" applyAlignment="1">
      <alignment horizontal="right" vertical="center" wrapText="1"/>
    </xf>
    <xf numFmtId="0" fontId="15" fillId="0" borderId="0" xfId="0" applyNumberFormat="1" applyFont="1" applyAlignment="1">
      <alignment horizontal="right" vertical="center" wrapText="1"/>
    </xf>
    <xf numFmtId="0" fontId="73" fillId="0" borderId="0" xfId="0" applyNumberFormat="1" applyFont="1" applyAlignment="1">
      <alignment horizontal="center" vertical="center" wrapText="1"/>
    </xf>
    <xf numFmtId="164" fontId="9" fillId="0" borderId="0" xfId="0" applyNumberFormat="1" applyFont="1" applyBorder="1" applyAlignment="1">
      <alignment horizontal="right" vertical="center" wrapText="1"/>
    </xf>
    <xf numFmtId="164" fontId="9" fillId="0" borderId="0" xfId="0" applyNumberFormat="1" applyFont="1" applyBorder="1" applyAlignment="1">
      <alignment horizontal="center" vertical="center" wrapText="1"/>
    </xf>
    <xf numFmtId="164" fontId="9" fillId="0" borderId="0" xfId="0" applyNumberFormat="1" applyFont="1" applyBorder="1" applyAlignment="1">
      <alignment horizontal="center" vertical="center"/>
    </xf>
    <xf numFmtId="0" fontId="9" fillId="0" borderId="1" xfId="0" applyNumberFormat="1" applyFont="1" applyBorder="1" applyAlignment="1">
      <alignment horizontal="center" vertical="center" wrapText="1"/>
    </xf>
    <xf numFmtId="164" fontId="9" fillId="0" borderId="1" xfId="5" applyNumberFormat="1" applyFont="1" applyFill="1" applyBorder="1" applyAlignment="1">
      <alignment horizontal="center" vertical="center" wrapText="1"/>
    </xf>
    <xf numFmtId="164" fontId="13" fillId="0" borderId="1" xfId="6" applyNumberFormat="1" applyFont="1" applyFill="1" applyBorder="1" applyAlignment="1">
      <alignment horizontal="right" vertical="center"/>
    </xf>
    <xf numFmtId="164" fontId="9" fillId="0" borderId="1" xfId="6" applyNumberFormat="1" applyFont="1" applyFill="1" applyBorder="1" applyAlignment="1">
      <alignment horizontal="right" vertical="center"/>
    </xf>
    <xf numFmtId="164" fontId="9" fillId="0" borderId="0" xfId="0" applyNumberFormat="1" applyFont="1" applyAlignment="1">
      <alignment horizontal="right" vertical="center"/>
    </xf>
    <xf numFmtId="0" fontId="24" fillId="0" borderId="0" xfId="0" applyFont="1" applyBorder="1" applyAlignment="1">
      <alignment horizontal="left" wrapText="1"/>
    </xf>
    <xf numFmtId="164" fontId="24" fillId="0" borderId="0" xfId="0" applyNumberFormat="1" applyFont="1" applyBorder="1" applyAlignment="1">
      <alignment wrapText="1"/>
    </xf>
    <xf numFmtId="164" fontId="24" fillId="0" borderId="0" xfId="0" applyNumberFormat="1" applyFont="1" applyAlignment="1">
      <alignment wrapText="1"/>
    </xf>
    <xf numFmtId="164" fontId="24" fillId="0" borderId="0" xfId="0" applyNumberFormat="1" applyFont="1" applyAlignment="1"/>
    <xf numFmtId="0" fontId="25" fillId="4" borderId="0" xfId="9" applyFont="1" applyFill="1" applyBorder="1" applyAlignment="1">
      <alignment horizontal="center" vertical="center"/>
    </xf>
    <xf numFmtId="9" fontId="25" fillId="4" borderId="0" xfId="15" applyFont="1" applyFill="1" applyBorder="1" applyAlignment="1">
      <alignment vertical="center"/>
    </xf>
    <xf numFmtId="0" fontId="25" fillId="4" borderId="0" xfId="9" applyFont="1" applyFill="1" applyBorder="1" applyAlignment="1">
      <alignment vertical="center"/>
    </xf>
    <xf numFmtId="0" fontId="25" fillId="4" borderId="0" xfId="9" applyFont="1" applyFill="1" applyBorder="1" applyAlignment="1">
      <alignment horizontal="center"/>
    </xf>
    <xf numFmtId="0" fontId="25" fillId="0" borderId="0" xfId="9" applyFont="1" applyFill="1" applyBorder="1"/>
    <xf numFmtId="0" fontId="44" fillId="4" borderId="0" xfId="9" applyFont="1" applyFill="1" applyBorder="1" applyAlignment="1">
      <alignment horizontal="right" vertical="center" wrapText="1"/>
    </xf>
    <xf numFmtId="0" fontId="25" fillId="4" borderId="0" xfId="9" applyFont="1" applyFill="1" applyBorder="1" applyAlignment="1">
      <alignment horizontal="left" vertical="center"/>
    </xf>
    <xf numFmtId="0" fontId="75" fillId="0" borderId="0" xfId="16" applyFont="1" applyFill="1" applyAlignment="1">
      <alignment horizontal="right" vertical="top" wrapText="1"/>
    </xf>
    <xf numFmtId="0" fontId="76" fillId="0" borderId="0" xfId="16" applyFont="1" applyFill="1" applyAlignment="1">
      <alignment horizontal="left"/>
    </xf>
    <xf numFmtId="0" fontId="76" fillId="0" borderId="0" xfId="16" applyFont="1" applyFill="1" applyAlignment="1">
      <alignment horizontal="center"/>
    </xf>
    <xf numFmtId="0" fontId="4" fillId="4" borderId="0" xfId="9" applyFont="1" applyFill="1" applyBorder="1" applyAlignment="1">
      <alignment horizontal="center" vertical="center"/>
    </xf>
    <xf numFmtId="0" fontId="4" fillId="4" borderId="0" xfId="9" applyFont="1" applyFill="1" applyBorder="1" applyAlignment="1">
      <alignment horizontal="center" wrapText="1"/>
    </xf>
    <xf numFmtId="0" fontId="25" fillId="4" borderId="0" xfId="9" applyFont="1" applyFill="1" applyBorder="1" applyAlignment="1">
      <alignment horizontal="center" vertical="center"/>
    </xf>
    <xf numFmtId="0" fontId="10" fillId="4" borderId="0" xfId="9" applyFont="1" applyFill="1" applyBorder="1" applyAlignment="1">
      <alignment horizontal="center" vertical="center"/>
    </xf>
    <xf numFmtId="0" fontId="25" fillId="4" borderId="0" xfId="9" applyFont="1" applyFill="1" applyBorder="1"/>
    <xf numFmtId="0" fontId="25" fillId="4" borderId="0" xfId="9" applyFont="1" applyFill="1" applyBorder="1" applyAlignment="1">
      <alignment horizontal="left" vertical="center" wrapText="1"/>
    </xf>
    <xf numFmtId="0" fontId="10" fillId="4" borderId="0" xfId="9" applyFont="1" applyFill="1" applyBorder="1" applyAlignment="1">
      <alignment horizontal="right"/>
    </xf>
    <xf numFmtId="0" fontId="53" fillId="4" borderId="34" xfId="17" applyFont="1" applyFill="1" applyBorder="1" applyAlignment="1">
      <alignment horizontal="center" vertical="center" wrapText="1"/>
    </xf>
    <xf numFmtId="0" fontId="10" fillId="4" borderId="35" xfId="9" applyFont="1" applyFill="1" applyBorder="1" applyAlignment="1">
      <alignment horizontal="center" vertical="center" wrapText="1"/>
    </xf>
    <xf numFmtId="0" fontId="10" fillId="4" borderId="37" xfId="9" applyFont="1" applyFill="1" applyBorder="1" applyAlignment="1">
      <alignment horizontal="center" vertical="center" wrapText="1"/>
    </xf>
    <xf numFmtId="0" fontId="10" fillId="4" borderId="34" xfId="9" applyFont="1" applyFill="1" applyBorder="1" applyAlignment="1">
      <alignment horizontal="center" vertical="center" wrapText="1"/>
    </xf>
    <xf numFmtId="0" fontId="10" fillId="4" borderId="34" xfId="17" applyFont="1" applyFill="1" applyBorder="1" applyAlignment="1">
      <alignment horizontal="center" vertical="center"/>
    </xf>
    <xf numFmtId="0" fontId="10" fillId="4" borderId="35" xfId="17" applyFont="1" applyFill="1" applyBorder="1" applyAlignment="1">
      <alignment horizontal="center" vertical="center" wrapText="1"/>
    </xf>
    <xf numFmtId="0" fontId="10" fillId="4" borderId="37" xfId="17" applyFont="1" applyFill="1" applyBorder="1" applyAlignment="1">
      <alignment horizontal="center" vertical="center" wrapText="1"/>
    </xf>
    <xf numFmtId="0" fontId="10" fillId="4" borderId="34" xfId="9" applyFont="1" applyFill="1" applyBorder="1" applyAlignment="1">
      <alignment horizontal="center" vertical="center"/>
    </xf>
    <xf numFmtId="0" fontId="10" fillId="0" borderId="0" xfId="9" applyFont="1" applyFill="1" applyBorder="1" applyAlignment="1">
      <alignment horizontal="center" vertical="center"/>
    </xf>
    <xf numFmtId="0" fontId="10" fillId="4" borderId="73" xfId="17" applyFont="1" applyFill="1" applyBorder="1" applyAlignment="1">
      <alignment horizontal="center" vertical="center"/>
    </xf>
    <xf numFmtId="0" fontId="10" fillId="4" borderId="74" xfId="12" applyFont="1" applyFill="1" applyBorder="1" applyAlignment="1">
      <alignment horizontal="center" vertical="center" wrapText="1"/>
    </xf>
    <xf numFmtId="0" fontId="10" fillId="4" borderId="75" xfId="12" applyFont="1" applyFill="1" applyBorder="1" applyAlignment="1">
      <alignment horizontal="center" vertical="center" wrapText="1"/>
    </xf>
    <xf numFmtId="0" fontId="25" fillId="4" borderId="76" xfId="17" applyFont="1" applyFill="1" applyBorder="1" applyAlignment="1">
      <alignment horizontal="center" vertical="center"/>
    </xf>
    <xf numFmtId="1" fontId="10" fillId="4" borderId="60" xfId="17" applyNumberFormat="1" applyFont="1" applyFill="1" applyBorder="1" applyAlignment="1">
      <alignment horizontal="center" vertical="center"/>
    </xf>
    <xf numFmtId="0" fontId="10" fillId="4" borderId="5" xfId="12" applyFont="1" applyFill="1" applyBorder="1" applyAlignment="1">
      <alignment horizontal="left" vertical="center" wrapText="1"/>
    </xf>
    <xf numFmtId="0" fontId="10" fillId="4" borderId="7" xfId="12" applyFont="1" applyFill="1" applyBorder="1" applyAlignment="1">
      <alignment horizontal="left" vertical="center" wrapText="1"/>
    </xf>
    <xf numFmtId="164" fontId="4" fillId="4" borderId="59" xfId="9" applyNumberFormat="1" applyFont="1" applyFill="1" applyBorder="1" applyAlignment="1">
      <alignment horizontal="center" vertical="center" wrapText="1"/>
    </xf>
    <xf numFmtId="0" fontId="10" fillId="0" borderId="0" xfId="9" applyFont="1" applyFill="1" applyBorder="1"/>
    <xf numFmtId="0" fontId="10" fillId="4" borderId="60" xfId="17" applyFont="1" applyFill="1" applyBorder="1" applyAlignment="1">
      <alignment horizontal="center" vertical="center"/>
    </xf>
    <xf numFmtId="0" fontId="10" fillId="4" borderId="5" xfId="9" applyNumberFormat="1" applyFont="1" applyFill="1" applyBorder="1" applyAlignment="1">
      <alignment horizontal="left" vertical="center" wrapText="1"/>
    </xf>
    <xf numFmtId="0" fontId="10" fillId="4" borderId="7" xfId="9" applyNumberFormat="1" applyFont="1" applyFill="1" applyBorder="1" applyAlignment="1">
      <alignment horizontal="left" vertical="center" wrapText="1"/>
    </xf>
    <xf numFmtId="164" fontId="4" fillId="4" borderId="59" xfId="9" quotePrefix="1" applyNumberFormat="1" applyFont="1" applyFill="1" applyBorder="1" applyAlignment="1">
      <alignment horizontal="center" vertical="center" wrapText="1"/>
    </xf>
    <xf numFmtId="0" fontId="25" fillId="4" borderId="60" xfId="17" applyFont="1" applyFill="1" applyBorder="1" applyAlignment="1">
      <alignment horizontal="center" vertical="center"/>
    </xf>
    <xf numFmtId="0" fontId="25" fillId="4" borderId="5" xfId="12" applyFont="1" applyFill="1" applyBorder="1" applyAlignment="1">
      <alignment horizontal="left" vertical="center" wrapText="1"/>
    </xf>
    <xf numFmtId="0" fontId="25" fillId="4" borderId="7" xfId="12" applyFont="1" applyFill="1" applyBorder="1" applyAlignment="1">
      <alignment horizontal="left" vertical="center" wrapText="1"/>
    </xf>
    <xf numFmtId="164" fontId="25" fillId="4" borderId="59" xfId="9" applyNumberFormat="1" applyFont="1" applyFill="1" applyBorder="1" applyAlignment="1">
      <alignment horizontal="center" vertical="center"/>
    </xf>
    <xf numFmtId="0" fontId="25" fillId="0" borderId="0" xfId="9" applyFont="1" applyFill="1" applyBorder="1" applyAlignment="1">
      <alignment vertical="top"/>
    </xf>
    <xf numFmtId="164" fontId="4" fillId="4" borderId="59" xfId="9" applyNumberFormat="1" applyFont="1" applyFill="1" applyBorder="1" applyAlignment="1">
      <alignment horizontal="center" vertical="center"/>
    </xf>
    <xf numFmtId="0" fontId="25" fillId="4" borderId="60" xfId="12" applyFont="1" applyFill="1" applyBorder="1" applyAlignment="1">
      <alignment horizontal="center" vertical="center" wrapText="1"/>
    </xf>
    <xf numFmtId="0" fontId="10" fillId="4" borderId="60" xfId="12" applyNumberFormat="1" applyFont="1" applyFill="1" applyBorder="1" applyAlignment="1">
      <alignment horizontal="center" vertical="center"/>
    </xf>
    <xf numFmtId="0" fontId="25" fillId="4" borderId="60" xfId="12" applyNumberFormat="1" applyFont="1" applyFill="1" applyBorder="1" applyAlignment="1">
      <alignment horizontal="center" vertical="center"/>
    </xf>
    <xf numFmtId="164" fontId="25" fillId="4" borderId="59" xfId="9" quotePrefix="1" applyNumberFormat="1" applyFont="1" applyFill="1" applyBorder="1" applyAlignment="1">
      <alignment horizontal="center" vertical="center" wrapText="1"/>
    </xf>
    <xf numFmtId="0" fontId="25" fillId="7" borderId="0" xfId="9" applyFont="1" applyFill="1" applyBorder="1"/>
    <xf numFmtId="0" fontId="25" fillId="4" borderId="5" xfId="9" applyNumberFormat="1" applyFont="1" applyFill="1" applyBorder="1" applyAlignment="1">
      <alignment horizontal="left" vertical="center" wrapText="1"/>
    </xf>
    <xf numFmtId="0" fontId="25" fillId="4" borderId="7" xfId="9" applyNumberFormat="1" applyFont="1" applyFill="1" applyBorder="1" applyAlignment="1">
      <alignment horizontal="left" vertical="center" wrapText="1"/>
    </xf>
    <xf numFmtId="164" fontId="10" fillId="4" borderId="59" xfId="9" quotePrefix="1" applyNumberFormat="1" applyFont="1" applyFill="1" applyBorder="1" applyAlignment="1">
      <alignment horizontal="center" vertical="center" wrapText="1"/>
    </xf>
    <xf numFmtId="164" fontId="44" fillId="4" borderId="59" xfId="9" applyNumberFormat="1" applyFont="1" applyFill="1" applyBorder="1" applyAlignment="1">
      <alignment horizontal="center" vertical="center"/>
    </xf>
    <xf numFmtId="0" fontId="25" fillId="4" borderId="60" xfId="9" applyFont="1" applyFill="1" applyBorder="1" applyAlignment="1">
      <alignment horizontal="center" vertical="center"/>
    </xf>
    <xf numFmtId="0" fontId="10" fillId="4" borderId="5" xfId="12" applyFont="1" applyFill="1" applyBorder="1" applyAlignment="1">
      <alignment horizontal="left" vertical="center"/>
    </xf>
    <xf numFmtId="0" fontId="10" fillId="4" borderId="7" xfId="12" applyFont="1" applyFill="1" applyBorder="1" applyAlignment="1">
      <alignment horizontal="left" vertical="center"/>
    </xf>
    <xf numFmtId="164" fontId="4" fillId="4" borderId="59" xfId="12" applyNumberFormat="1" applyFont="1" applyFill="1" applyBorder="1" applyAlignment="1">
      <alignment horizontal="center" vertical="center" wrapText="1"/>
    </xf>
    <xf numFmtId="0" fontId="10" fillId="4" borderId="54" xfId="17" applyFont="1" applyFill="1" applyBorder="1" applyAlignment="1">
      <alignment horizontal="center" vertical="center"/>
    </xf>
    <xf numFmtId="0" fontId="10" fillId="4" borderId="5" xfId="12" applyFont="1" applyFill="1" applyBorder="1" applyAlignment="1">
      <alignment horizontal="center" vertical="center" wrapText="1"/>
    </xf>
    <xf numFmtId="0" fontId="10" fillId="4" borderId="7" xfId="12" applyFont="1" applyFill="1" applyBorder="1" applyAlignment="1">
      <alignment horizontal="center" vertical="center" wrapText="1"/>
    </xf>
    <xf numFmtId="0" fontId="10" fillId="4" borderId="60" xfId="12" applyFont="1" applyFill="1" applyBorder="1" applyAlignment="1">
      <alignment horizontal="center" vertical="center"/>
    </xf>
    <xf numFmtId="0" fontId="10" fillId="4" borderId="5" xfId="17" applyFont="1" applyFill="1" applyBorder="1" applyAlignment="1">
      <alignment horizontal="left" vertical="center" wrapText="1"/>
    </xf>
    <xf numFmtId="0" fontId="10" fillId="4" borderId="7" xfId="17" applyFont="1" applyFill="1" applyBorder="1" applyAlignment="1">
      <alignment horizontal="left" vertical="center" wrapText="1"/>
    </xf>
    <xf numFmtId="0" fontId="10" fillId="4" borderId="5" xfId="17" applyFont="1" applyFill="1" applyBorder="1" applyAlignment="1">
      <alignment horizontal="left" vertical="center"/>
    </xf>
    <xf numFmtId="0" fontId="10" fillId="4" borderId="7" xfId="17" applyFont="1" applyFill="1" applyBorder="1" applyAlignment="1">
      <alignment horizontal="left" vertical="center"/>
    </xf>
    <xf numFmtId="164" fontId="4" fillId="4" borderId="59" xfId="17" applyNumberFormat="1" applyFont="1" applyFill="1" applyBorder="1" applyAlignment="1">
      <alignment horizontal="center" vertical="center"/>
    </xf>
    <xf numFmtId="165" fontId="25" fillId="0" borderId="0" xfId="9" applyNumberFormat="1" applyFont="1" applyFill="1" applyBorder="1"/>
    <xf numFmtId="0" fontId="25" fillId="4" borderId="60" xfId="17" applyFont="1" applyFill="1" applyBorder="1" applyAlignment="1">
      <alignment horizontal="center" vertical="center" wrapText="1"/>
    </xf>
    <xf numFmtId="0" fontId="10" fillId="4" borderId="5" xfId="17" applyFont="1" applyFill="1" applyBorder="1" applyAlignment="1">
      <alignment horizontal="left" vertical="top" wrapText="1"/>
    </xf>
    <xf numFmtId="0" fontId="10" fillId="4" borderId="7" xfId="17" applyFont="1" applyFill="1" applyBorder="1" applyAlignment="1">
      <alignment horizontal="left" vertical="top" wrapText="1"/>
    </xf>
    <xf numFmtId="164" fontId="4" fillId="4" borderId="59" xfId="12" applyNumberFormat="1" applyFont="1" applyFill="1" applyBorder="1" applyAlignment="1">
      <alignment horizontal="center" vertical="center"/>
    </xf>
    <xf numFmtId="0" fontId="25" fillId="4" borderId="60" xfId="12" applyFont="1" applyFill="1" applyBorder="1" applyAlignment="1">
      <alignment horizontal="center" vertical="center"/>
    </xf>
    <xf numFmtId="164" fontId="25" fillId="4" borderId="59" xfId="9" applyNumberFormat="1" applyFont="1" applyFill="1" applyBorder="1" applyAlignment="1">
      <alignment horizontal="center" vertical="center" wrapText="1"/>
    </xf>
    <xf numFmtId="0" fontId="25" fillId="4" borderId="5" xfId="12" applyFont="1" applyFill="1" applyBorder="1" applyAlignment="1">
      <alignment horizontal="left" vertical="center" wrapText="1"/>
    </xf>
    <xf numFmtId="0" fontId="25" fillId="4" borderId="7" xfId="12" applyFont="1" applyFill="1" applyBorder="1" applyAlignment="1">
      <alignment horizontal="left" vertical="center" wrapText="1"/>
    </xf>
    <xf numFmtId="0" fontId="25" fillId="4" borderId="58" xfId="12" applyFont="1" applyFill="1" applyBorder="1" applyAlignment="1">
      <alignment horizontal="center" vertical="center"/>
    </xf>
    <xf numFmtId="0" fontId="10" fillId="4" borderId="58" xfId="12" applyFont="1" applyFill="1" applyBorder="1" applyAlignment="1">
      <alignment horizontal="center" vertical="center"/>
    </xf>
    <xf numFmtId="0" fontId="25" fillId="4" borderId="5" xfId="12" applyFont="1" applyFill="1" applyBorder="1" applyAlignment="1">
      <alignment horizontal="left" vertical="center"/>
    </xf>
    <xf numFmtId="0" fontId="25" fillId="4" borderId="7" xfId="12" applyFont="1" applyFill="1" applyBorder="1" applyAlignment="1">
      <alignment horizontal="left" vertical="center"/>
    </xf>
    <xf numFmtId="0" fontId="10" fillId="4" borderId="11" xfId="9" applyNumberFormat="1" applyFont="1" applyFill="1" applyBorder="1" applyAlignment="1">
      <alignment horizontal="left" vertical="center" wrapText="1"/>
    </xf>
    <xf numFmtId="0" fontId="10" fillId="4" borderId="13" xfId="9" applyNumberFormat="1" applyFont="1" applyFill="1" applyBorder="1" applyAlignment="1">
      <alignment horizontal="left" vertical="center" wrapText="1"/>
    </xf>
    <xf numFmtId="0" fontId="77" fillId="4" borderId="0" xfId="9" applyFont="1" applyFill="1" applyBorder="1"/>
    <xf numFmtId="0" fontId="77" fillId="0" borderId="0" xfId="9" applyFont="1" applyFill="1" applyBorder="1"/>
    <xf numFmtId="0" fontId="77" fillId="7" borderId="0" xfId="9" applyFont="1" applyFill="1" applyBorder="1"/>
    <xf numFmtId="0" fontId="25" fillId="0" borderId="60" xfId="12" applyFont="1" applyFill="1" applyBorder="1" applyAlignment="1">
      <alignment horizontal="center" vertical="center"/>
    </xf>
    <xf numFmtId="0" fontId="25" fillId="0" borderId="5" xfId="12" applyFont="1" applyFill="1" applyBorder="1" applyAlignment="1">
      <alignment horizontal="left" vertical="center" wrapText="1"/>
    </xf>
    <xf numFmtId="0" fontId="25" fillId="0" borderId="7" xfId="12" applyFont="1" applyFill="1" applyBorder="1" applyAlignment="1">
      <alignment horizontal="left" vertical="center" wrapText="1"/>
    </xf>
    <xf numFmtId="164" fontId="25" fillId="0" borderId="59" xfId="9" applyNumberFormat="1" applyFont="1" applyFill="1" applyBorder="1" applyAlignment="1">
      <alignment horizontal="center" vertical="center"/>
    </xf>
    <xf numFmtId="164" fontId="4" fillId="4" borderId="77" xfId="9" applyNumberFormat="1" applyFont="1" applyFill="1" applyBorder="1" applyAlignment="1">
      <alignment horizontal="center" vertical="center"/>
    </xf>
    <xf numFmtId="164" fontId="79" fillId="4" borderId="79" xfId="18" applyNumberFormat="1" applyFont="1" applyFill="1" applyBorder="1" applyAlignment="1">
      <alignment horizontal="center" vertical="center"/>
    </xf>
    <xf numFmtId="0" fontId="10" fillId="4" borderId="5" xfId="12" applyFont="1" applyFill="1" applyBorder="1" applyAlignment="1">
      <alignment horizontal="left" vertical="center" wrapText="1"/>
    </xf>
    <xf numFmtId="0" fontId="10" fillId="4" borderId="5" xfId="17" applyFont="1" applyFill="1" applyBorder="1" applyAlignment="1">
      <alignment vertical="center"/>
    </xf>
    <xf numFmtId="0" fontId="10" fillId="4" borderId="7" xfId="17" applyFont="1" applyFill="1" applyBorder="1" applyAlignment="1">
      <alignment vertical="center"/>
    </xf>
    <xf numFmtId="164" fontId="25" fillId="4" borderId="65" xfId="9" applyNumberFormat="1" applyFont="1" applyFill="1" applyBorder="1" applyAlignment="1">
      <alignment horizontal="center" vertical="center"/>
    </xf>
    <xf numFmtId="0" fontId="10" fillId="4" borderId="5" xfId="17" applyFont="1" applyFill="1" applyBorder="1" applyAlignment="1">
      <alignment vertical="center" wrapText="1"/>
    </xf>
    <xf numFmtId="0" fontId="10" fillId="4" borderId="7" xfId="17" applyFont="1" applyFill="1" applyBorder="1" applyAlignment="1">
      <alignment vertical="center" wrapText="1"/>
    </xf>
    <xf numFmtId="49" fontId="25" fillId="4" borderId="0" xfId="9" applyNumberFormat="1" applyFont="1" applyFill="1" applyBorder="1" applyAlignment="1">
      <alignment horizontal="center" vertical="center"/>
    </xf>
    <xf numFmtId="0" fontId="51" fillId="4" borderId="0" xfId="9" applyFont="1" applyFill="1" applyBorder="1" applyAlignment="1">
      <alignment horizontal="center" vertical="center" wrapText="1"/>
    </xf>
    <xf numFmtId="0" fontId="25" fillId="0" borderId="0" xfId="9" applyFont="1" applyFill="1" applyBorder="1" applyAlignment="1">
      <alignment vertical="center"/>
    </xf>
    <xf numFmtId="49" fontId="25" fillId="4" borderId="0" xfId="9" applyNumberFormat="1" applyFont="1" applyFill="1" applyBorder="1" applyAlignment="1">
      <alignment horizontal="center"/>
    </xf>
    <xf numFmtId="0" fontId="25" fillId="4" borderId="0" xfId="9" applyFont="1" applyFill="1" applyBorder="1" applyAlignment="1">
      <alignment wrapText="1"/>
    </xf>
    <xf numFmtId="0" fontId="25" fillId="4" borderId="0" xfId="9" applyFont="1" applyFill="1" applyBorder="1" applyAlignment="1">
      <alignment horizontal="center" wrapText="1"/>
    </xf>
    <xf numFmtId="0" fontId="25" fillId="4" borderId="0" xfId="9" applyFont="1" applyFill="1" applyBorder="1" applyAlignment="1">
      <alignment vertical="center" wrapText="1"/>
    </xf>
    <xf numFmtId="0" fontId="25" fillId="4" borderId="0" xfId="9" applyFont="1" applyFill="1" applyBorder="1" applyAlignment="1">
      <alignment horizontal="left" wrapText="1"/>
    </xf>
    <xf numFmtId="0" fontId="80" fillId="4" borderId="0" xfId="0" applyFont="1" applyFill="1" applyAlignment="1">
      <alignment horizontal="center" vertical="center"/>
    </xf>
    <xf numFmtId="0" fontId="81" fillId="4" borderId="0" xfId="2" applyFont="1" applyFill="1" applyAlignment="1">
      <alignment vertical="center"/>
    </xf>
    <xf numFmtId="0" fontId="80" fillId="4" borderId="0" xfId="0" applyFont="1" applyFill="1" applyAlignment="1">
      <alignment vertical="center"/>
    </xf>
    <xf numFmtId="0" fontId="80" fillId="4" borderId="0" xfId="0" applyFont="1" applyFill="1"/>
    <xf numFmtId="0" fontId="80" fillId="0" borderId="0" xfId="0" applyFont="1" applyFill="1"/>
    <xf numFmtId="0" fontId="80" fillId="0" borderId="0" xfId="9" applyFont="1" applyFill="1" applyBorder="1" applyAlignment="1">
      <alignment horizontal="left" vertical="center" wrapText="1"/>
    </xf>
    <xf numFmtId="0" fontId="80" fillId="0" borderId="0" xfId="0" applyFont="1" applyFill="1" applyAlignment="1">
      <alignment vertical="center"/>
    </xf>
  </cellXfs>
  <cellStyles count="19">
    <cellStyle name="20% — акцент3" xfId="2" builtinId="38"/>
    <cellStyle name="Normal 2" xfId="4"/>
    <cellStyle name="Normal_Cadrul global" xfId="14"/>
    <cellStyle name="Normal_Clas_econ_chelt_expend" xfId="12"/>
    <cellStyle name="Normal_Clas_econ_chelt_expend 3" xfId="13"/>
    <cellStyle name="Normal_Clas_venituri" xfId="9"/>
    <cellStyle name="Normal_Formele 1, 2,3,4_2003" xfId="5"/>
    <cellStyle name="Normal_Formele 1, 2,3,4_2003 2" xfId="7"/>
    <cellStyle name="Normal_Machet_DS anulala 2003_ anexele" xfId="8"/>
    <cellStyle name="Output" xfId="18"/>
    <cellStyle name="Percent 2" xfId="15"/>
    <cellStyle name="Обычный" xfId="0" builtinId="0"/>
    <cellStyle name="Обычный 2" xfId="3"/>
    <cellStyle name="Обычный 3" xfId="10"/>
    <cellStyle name="Обычный 3 2" xfId="6"/>
    <cellStyle name="Обычный_bilant la 3 cifre final" xfId="11"/>
    <cellStyle name="Обычный_fluxul mb final" xfId="17"/>
    <cellStyle name="Обычный_RAPORT PRIVIND EXECUTAREA BUGETULUI CU DATORII final" xfId="16"/>
    <cellStyle name="Финансовый" xfId="1" builtinId="3"/>
  </cellStyles>
  <dxfs count="1">
    <dxf>
      <font>
        <condense val="0"/>
        <extend val="0"/>
        <color auto="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tabSelected="1" workbookViewId="0">
      <selection activeCell="A3" sqref="A3:G3"/>
    </sheetView>
  </sheetViews>
  <sheetFormatPr defaultRowHeight="12.75"/>
  <cols>
    <col min="1" max="1" width="60.7109375" style="2" customWidth="1"/>
    <col min="2" max="2" width="6.7109375" style="3" customWidth="1"/>
    <col min="3" max="6" width="15.7109375" style="4" customWidth="1"/>
    <col min="7" max="7" width="6.7109375" style="1" customWidth="1"/>
    <col min="8" max="8" width="15.7109375" customWidth="1"/>
    <col min="9" max="9" width="6.7109375" customWidth="1"/>
  </cols>
  <sheetData>
    <row r="1" spans="1:7">
      <c r="E1" s="34" t="s">
        <v>69</v>
      </c>
      <c r="F1" s="35"/>
      <c r="G1" s="36"/>
    </row>
    <row r="2" spans="1:7" ht="39.950000000000003" customHeight="1">
      <c r="E2" s="34" t="s">
        <v>70</v>
      </c>
      <c r="F2" s="35"/>
      <c r="G2" s="35"/>
    </row>
    <row r="3" spans="1:7" ht="65.099999999999994" customHeight="1">
      <c r="A3" s="33" t="s">
        <v>94</v>
      </c>
      <c r="B3" s="33"/>
      <c r="C3" s="33"/>
      <c r="D3" s="33"/>
      <c r="E3" s="33"/>
      <c r="F3" s="33"/>
      <c r="G3" s="33"/>
    </row>
    <row r="4" spans="1:7">
      <c r="F4" s="4" t="s">
        <v>71</v>
      </c>
    </row>
    <row r="5" spans="1:7" ht="28.5" customHeight="1">
      <c r="A5" s="37" t="s">
        <v>72</v>
      </c>
      <c r="B5" s="38" t="s">
        <v>73</v>
      </c>
      <c r="C5" s="39" t="s">
        <v>74</v>
      </c>
      <c r="D5" s="39" t="s">
        <v>75</v>
      </c>
      <c r="E5" s="39" t="s">
        <v>76</v>
      </c>
      <c r="F5" s="39" t="s">
        <v>77</v>
      </c>
      <c r="G5" s="39"/>
    </row>
    <row r="6" spans="1:7">
      <c r="A6" s="37"/>
      <c r="B6" s="38"/>
      <c r="C6" s="39"/>
      <c r="D6" s="39"/>
      <c r="E6" s="39"/>
      <c r="F6" s="5" t="s">
        <v>78</v>
      </c>
      <c r="G6" s="6" t="s">
        <v>79</v>
      </c>
    </row>
    <row r="7" spans="1:7" ht="11.1" customHeight="1">
      <c r="A7" s="7">
        <v>1</v>
      </c>
      <c r="B7" s="8" t="s">
        <v>16</v>
      </c>
      <c r="C7" s="8">
        <v>3</v>
      </c>
      <c r="D7" s="8">
        <v>4</v>
      </c>
      <c r="E7" s="8">
        <v>5</v>
      </c>
      <c r="F7" s="8">
        <v>6</v>
      </c>
      <c r="G7" s="8">
        <v>7</v>
      </c>
    </row>
    <row r="8" spans="1:7" ht="15.75" customHeight="1">
      <c r="A8" s="12" t="s">
        <v>0</v>
      </c>
      <c r="B8" s="15" t="s">
        <v>1</v>
      </c>
      <c r="C8" s="13">
        <v>66632000</v>
      </c>
      <c r="D8" s="13">
        <v>67011036.100000001</v>
      </c>
      <c r="E8" s="13">
        <v>66980403.600000001</v>
      </c>
      <c r="F8" s="13">
        <v>-30632.5</v>
      </c>
      <c r="G8" s="14" t="s">
        <v>2</v>
      </c>
    </row>
    <row r="9" spans="1:7" ht="15.75" customHeight="1">
      <c r="A9" s="9" t="s">
        <v>3</v>
      </c>
      <c r="B9" s="16" t="s">
        <v>4</v>
      </c>
      <c r="C9" s="10">
        <v>61098920</v>
      </c>
      <c r="D9" s="10">
        <v>61110620</v>
      </c>
      <c r="E9" s="10">
        <v>60869060</v>
      </c>
      <c r="F9" s="10">
        <v>-241560</v>
      </c>
      <c r="G9" s="11" t="s">
        <v>5</v>
      </c>
    </row>
    <row r="10" spans="1:7" ht="15.75" customHeight="1">
      <c r="A10" s="9" t="s">
        <v>6</v>
      </c>
      <c r="B10" s="16" t="s">
        <v>7</v>
      </c>
      <c r="C10" s="10">
        <v>2395101.2999999998</v>
      </c>
      <c r="D10" s="10">
        <v>2382653.4</v>
      </c>
      <c r="E10" s="10">
        <v>2484699.2000000002</v>
      </c>
      <c r="F10" s="10">
        <v>102045.8</v>
      </c>
      <c r="G10" s="11" t="s">
        <v>8</v>
      </c>
    </row>
    <row r="11" spans="1:7" ht="15.75" customHeight="1">
      <c r="A11" s="9" t="s">
        <v>9</v>
      </c>
      <c r="B11" s="16" t="s">
        <v>10</v>
      </c>
      <c r="C11" s="10">
        <v>3119150.2</v>
      </c>
      <c r="D11" s="10">
        <v>3509251.2</v>
      </c>
      <c r="E11" s="10">
        <v>3620779.5</v>
      </c>
      <c r="F11" s="10">
        <v>111528.3</v>
      </c>
      <c r="G11" s="11" t="s">
        <v>11</v>
      </c>
    </row>
    <row r="12" spans="1:7" ht="15.75" customHeight="1">
      <c r="A12" s="9" t="s">
        <v>12</v>
      </c>
      <c r="B12" s="16" t="s">
        <v>13</v>
      </c>
      <c r="C12" s="10">
        <v>18828.5</v>
      </c>
      <c r="D12" s="10">
        <v>8511.5</v>
      </c>
      <c r="E12" s="10">
        <v>5864.9</v>
      </c>
      <c r="F12" s="10">
        <v>-2646.6</v>
      </c>
      <c r="G12" s="11" t="s">
        <v>14</v>
      </c>
    </row>
    <row r="13" spans="1:7" ht="15.75" customHeight="1">
      <c r="A13" s="12" t="s">
        <v>15</v>
      </c>
      <c r="B13" s="15" t="s">
        <v>80</v>
      </c>
      <c r="C13" s="13">
        <v>82222000</v>
      </c>
      <c r="D13" s="13">
        <v>82115336.099999994</v>
      </c>
      <c r="E13" s="13">
        <v>80070109.299999997</v>
      </c>
      <c r="F13" s="13">
        <v>-2045226.8</v>
      </c>
      <c r="G13" s="14" t="s">
        <v>17</v>
      </c>
    </row>
    <row r="14" spans="1:7" ht="15.75" customHeight="1">
      <c r="A14" s="17" t="s">
        <v>18</v>
      </c>
      <c r="B14" s="20" t="s">
        <v>19</v>
      </c>
      <c r="C14" s="18"/>
      <c r="D14" s="18"/>
      <c r="E14" s="18"/>
      <c r="F14" s="18"/>
      <c r="G14" s="19" t="s">
        <v>19</v>
      </c>
    </row>
    <row r="15" spans="1:7" ht="15.75" customHeight="1">
      <c r="A15" s="9" t="s">
        <v>20</v>
      </c>
      <c r="B15" s="16" t="s">
        <v>21</v>
      </c>
      <c r="C15" s="10">
        <v>12872182.1</v>
      </c>
      <c r="D15" s="10">
        <v>11900430.699999999</v>
      </c>
      <c r="E15" s="10">
        <v>11852234.9</v>
      </c>
      <c r="F15" s="10">
        <v>-48195.8</v>
      </c>
      <c r="G15" s="11" t="s">
        <v>5</v>
      </c>
    </row>
    <row r="16" spans="1:7" ht="15.75" customHeight="1">
      <c r="A16" s="9" t="s">
        <v>22</v>
      </c>
      <c r="B16" s="16" t="s">
        <v>23</v>
      </c>
      <c r="C16" s="10">
        <v>43389497.100000001</v>
      </c>
      <c r="D16" s="10">
        <v>44328424</v>
      </c>
      <c r="E16" s="10">
        <v>43803113.299999997</v>
      </c>
      <c r="F16" s="10">
        <v>-525310.69999999995</v>
      </c>
      <c r="G16" s="11" t="s">
        <v>24</v>
      </c>
    </row>
    <row r="17" spans="1:7" ht="15.75" customHeight="1">
      <c r="A17" s="9" t="s">
        <v>25</v>
      </c>
      <c r="B17" s="16" t="s">
        <v>26</v>
      </c>
      <c r="C17" s="10">
        <v>1904231.2</v>
      </c>
      <c r="D17" s="10">
        <v>1859754</v>
      </c>
      <c r="E17" s="10">
        <v>1601594.5</v>
      </c>
      <c r="F17" s="10">
        <v>-258159.5</v>
      </c>
      <c r="G17" s="11" t="s">
        <v>27</v>
      </c>
    </row>
    <row r="18" spans="1:7" ht="15.75" customHeight="1">
      <c r="A18" s="12" t="s">
        <v>28</v>
      </c>
      <c r="B18" s="15" t="s">
        <v>81</v>
      </c>
      <c r="C18" s="13">
        <v>-15590000</v>
      </c>
      <c r="D18" s="13">
        <v>-15104300</v>
      </c>
      <c r="E18" s="13">
        <v>-13089705.699999999</v>
      </c>
      <c r="F18" s="13">
        <v>2014594.3</v>
      </c>
      <c r="G18" s="14" t="s">
        <v>29</v>
      </c>
    </row>
    <row r="19" spans="1:7" ht="15.75" customHeight="1">
      <c r="A19" s="12" t="s">
        <v>30</v>
      </c>
      <c r="B19" s="15" t="s">
        <v>82</v>
      </c>
      <c r="C19" s="13">
        <v>15590000</v>
      </c>
      <c r="D19" s="13">
        <v>15104300</v>
      </c>
      <c r="E19" s="13">
        <v>13089705.699999999</v>
      </c>
      <c r="F19" s="13">
        <v>-2014594.3</v>
      </c>
      <c r="G19" s="14" t="s">
        <v>29</v>
      </c>
    </row>
    <row r="20" spans="1:7" ht="15.75" customHeight="1">
      <c r="A20" s="12" t="s">
        <v>32</v>
      </c>
      <c r="B20" s="15" t="s">
        <v>31</v>
      </c>
      <c r="C20" s="13">
        <v>5723866.4000000004</v>
      </c>
      <c r="D20" s="13">
        <v>-306765.8</v>
      </c>
      <c r="E20" s="13">
        <v>-1162144.6000000001</v>
      </c>
      <c r="F20" s="13">
        <v>-855378.8</v>
      </c>
      <c r="G20" s="14" t="s">
        <v>33</v>
      </c>
    </row>
    <row r="21" spans="1:7" ht="15.75" customHeight="1">
      <c r="A21" s="9" t="s">
        <v>34</v>
      </c>
      <c r="B21" s="16" t="s">
        <v>35</v>
      </c>
      <c r="C21" s="10">
        <v>1416078</v>
      </c>
      <c r="D21" s="10">
        <v>1275022.2</v>
      </c>
      <c r="E21" s="10">
        <v>1318363.2</v>
      </c>
      <c r="F21" s="10">
        <v>43341</v>
      </c>
      <c r="G21" s="11" t="s">
        <v>36</v>
      </c>
    </row>
    <row r="22" spans="1:7" ht="15.75" customHeight="1">
      <c r="A22" s="9" t="s">
        <v>37</v>
      </c>
      <c r="B22" s="16" t="s">
        <v>38</v>
      </c>
      <c r="C22" s="10"/>
      <c r="D22" s="10"/>
      <c r="E22" s="10">
        <v>5994.9</v>
      </c>
      <c r="F22" s="10">
        <v>5994.9</v>
      </c>
      <c r="G22" s="11" t="s">
        <v>19</v>
      </c>
    </row>
    <row r="23" spans="1:7" ht="15.75" customHeight="1">
      <c r="A23" s="9" t="s">
        <v>39</v>
      </c>
      <c r="B23" s="16" t="s">
        <v>40</v>
      </c>
      <c r="C23" s="10"/>
      <c r="D23" s="10"/>
      <c r="E23" s="10">
        <v>59.4</v>
      </c>
      <c r="F23" s="10">
        <v>59.4</v>
      </c>
      <c r="G23" s="11" t="s">
        <v>19</v>
      </c>
    </row>
    <row r="24" spans="1:7" ht="15.75" customHeight="1">
      <c r="A24" s="9" t="s">
        <v>41</v>
      </c>
      <c r="B24" s="16" t="s">
        <v>42</v>
      </c>
      <c r="C24" s="10">
        <v>61803.9</v>
      </c>
      <c r="D24" s="10">
        <v>54154.3</v>
      </c>
      <c r="E24" s="10">
        <v>48201.599999999999</v>
      </c>
      <c r="F24" s="10">
        <v>-5952.7</v>
      </c>
      <c r="G24" s="11" t="s">
        <v>43</v>
      </c>
    </row>
    <row r="25" spans="1:7" ht="15.75" customHeight="1">
      <c r="A25" s="9" t="s">
        <v>44</v>
      </c>
      <c r="B25" s="16" t="s">
        <v>45</v>
      </c>
      <c r="C25" s="10">
        <v>4335468.2</v>
      </c>
      <c r="D25" s="10">
        <v>-1550050.9</v>
      </c>
      <c r="E25" s="10">
        <v>-2451613.4</v>
      </c>
      <c r="F25" s="10">
        <v>-901562.5</v>
      </c>
      <c r="G25" s="11" t="s">
        <v>46</v>
      </c>
    </row>
    <row r="26" spans="1:7" ht="15.75" customHeight="1">
      <c r="A26" s="9" t="s">
        <v>47</v>
      </c>
      <c r="B26" s="16" t="s">
        <v>48</v>
      </c>
      <c r="C26" s="10">
        <v>-89483.7</v>
      </c>
      <c r="D26" s="10">
        <v>-85891.4</v>
      </c>
      <c r="E26" s="10">
        <v>-83150.3</v>
      </c>
      <c r="F26" s="10">
        <v>2741.1</v>
      </c>
      <c r="G26" s="11" t="s">
        <v>49</v>
      </c>
    </row>
    <row r="27" spans="1:7" ht="15.75" customHeight="1">
      <c r="A27" s="12" t="s">
        <v>50</v>
      </c>
      <c r="B27" s="15" t="s">
        <v>51</v>
      </c>
      <c r="C27" s="13">
        <v>8791655.3000000007</v>
      </c>
      <c r="D27" s="13">
        <v>17025818.699999999</v>
      </c>
      <c r="E27" s="13">
        <v>16948415</v>
      </c>
      <c r="F27" s="13">
        <v>-77403.7</v>
      </c>
      <c r="G27" s="14" t="s">
        <v>52</v>
      </c>
    </row>
    <row r="28" spans="1:7" ht="15.75" customHeight="1">
      <c r="A28" s="9" t="s">
        <v>53</v>
      </c>
      <c r="B28" s="16" t="s">
        <v>54</v>
      </c>
      <c r="C28" s="10">
        <v>4660000</v>
      </c>
      <c r="D28" s="10">
        <v>4610000</v>
      </c>
      <c r="E28" s="10">
        <v>4705432.7</v>
      </c>
      <c r="F28" s="10">
        <v>95432.7</v>
      </c>
      <c r="G28" s="11" t="s">
        <v>55</v>
      </c>
    </row>
    <row r="29" spans="1:7" ht="15.75" customHeight="1">
      <c r="A29" s="9" t="s">
        <v>56</v>
      </c>
      <c r="B29" s="16" t="s">
        <v>57</v>
      </c>
      <c r="C29" s="10">
        <v>4131655.3</v>
      </c>
      <c r="D29" s="10">
        <v>12415818.699999999</v>
      </c>
      <c r="E29" s="10">
        <v>12242982.300000001</v>
      </c>
      <c r="F29" s="10">
        <v>-172836.4</v>
      </c>
      <c r="G29" s="11" t="s">
        <v>58</v>
      </c>
    </row>
    <row r="30" spans="1:7" ht="15.75" customHeight="1">
      <c r="A30" s="12" t="s">
        <v>59</v>
      </c>
      <c r="B30" s="15" t="s">
        <v>60</v>
      </c>
      <c r="C30" s="13">
        <v>1074478.3</v>
      </c>
      <c r="D30" s="13">
        <v>-1614752.9</v>
      </c>
      <c r="E30" s="13">
        <v>-2696564.7</v>
      </c>
      <c r="F30" s="13">
        <v>-1081811.8</v>
      </c>
      <c r="G30" s="14" t="s">
        <v>61</v>
      </c>
    </row>
    <row r="31" spans="1:7" ht="15.75" customHeight="1">
      <c r="A31" s="9" t="s">
        <v>62</v>
      </c>
      <c r="B31" s="16" t="s">
        <v>63</v>
      </c>
      <c r="C31" s="10">
        <v>3763514.7</v>
      </c>
      <c r="D31" s="10">
        <v>3403574.5</v>
      </c>
      <c r="E31" s="10">
        <v>3403581.7</v>
      </c>
      <c r="F31" s="10">
        <v>7.2</v>
      </c>
      <c r="G31" s="11" t="s">
        <v>2</v>
      </c>
    </row>
    <row r="32" spans="1:7" ht="15.75" customHeight="1">
      <c r="A32" s="9" t="s">
        <v>64</v>
      </c>
      <c r="B32" s="16" t="s">
        <v>65</v>
      </c>
      <c r="C32" s="10"/>
      <c r="D32" s="10"/>
      <c r="E32" s="10">
        <v>2059.1</v>
      </c>
      <c r="F32" s="10">
        <v>2059.1</v>
      </c>
      <c r="G32" s="11" t="s">
        <v>19</v>
      </c>
    </row>
    <row r="33" spans="1:7" ht="15.75" customHeight="1">
      <c r="A33" s="9" t="s">
        <v>66</v>
      </c>
      <c r="B33" s="16" t="s">
        <v>67</v>
      </c>
      <c r="C33" s="10">
        <v>-2689036.4</v>
      </c>
      <c r="D33" s="10">
        <v>-5018327.4000000004</v>
      </c>
      <c r="E33" s="10">
        <v>-6102205.5</v>
      </c>
      <c r="F33" s="10">
        <v>-1083878.1000000001</v>
      </c>
      <c r="G33" s="11" t="s">
        <v>68</v>
      </c>
    </row>
    <row r="37" spans="1:7">
      <c r="A37" s="2" t="s">
        <v>90</v>
      </c>
      <c r="E37" s="4" t="s">
        <v>83</v>
      </c>
    </row>
    <row r="40" spans="1:7">
      <c r="A40" s="2" t="s">
        <v>84</v>
      </c>
      <c r="E40" s="21" t="s">
        <v>95</v>
      </c>
    </row>
    <row r="43" spans="1:7">
      <c r="A43" s="2" t="s">
        <v>85</v>
      </c>
      <c r="E43" s="21" t="s">
        <v>86</v>
      </c>
    </row>
    <row r="46" spans="1:7">
      <c r="A46" s="2" t="s">
        <v>91</v>
      </c>
      <c r="E46" s="21" t="s">
        <v>89</v>
      </c>
    </row>
    <row r="49" spans="1:5">
      <c r="A49" s="2" t="s">
        <v>92</v>
      </c>
      <c r="E49" s="21" t="s">
        <v>87</v>
      </c>
    </row>
    <row r="52" spans="1:5">
      <c r="A52" s="2" t="s">
        <v>93</v>
      </c>
      <c r="E52" s="21" t="s">
        <v>88</v>
      </c>
    </row>
  </sheetData>
  <mergeCells count="9">
    <mergeCell ref="A3:G3"/>
    <mergeCell ref="E1:G1"/>
    <mergeCell ref="E2:G2"/>
    <mergeCell ref="A5:A6"/>
    <mergeCell ref="B5:B6"/>
    <mergeCell ref="C5:C6"/>
    <mergeCell ref="D5:D6"/>
    <mergeCell ref="E5:E6"/>
    <mergeCell ref="F5:G5"/>
  </mergeCells>
  <pageMargins left="0" right="0.1388888888888889" top="0.34722222222222221" bottom="0" header="0.1388888888888889" footer="0"/>
  <pageSetup scale="7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7"/>
  <sheetViews>
    <sheetView workbookViewId="0">
      <selection activeCell="A3" sqref="A3:G3"/>
    </sheetView>
  </sheetViews>
  <sheetFormatPr defaultRowHeight="12.75"/>
  <cols>
    <col min="1" max="1" width="10.5703125" style="103" customWidth="1"/>
    <col min="2" max="2" width="90.7109375" style="2" customWidth="1"/>
    <col min="3" max="6" width="15.7109375" style="25" customWidth="1"/>
    <col min="7" max="7" width="6.7109375" style="1" customWidth="1"/>
    <col min="8" max="12" width="9.140625" style="1"/>
  </cols>
  <sheetData>
    <row r="1" spans="1:7">
      <c r="C1" s="123"/>
      <c r="D1" s="123"/>
      <c r="E1" s="123"/>
      <c r="F1" s="104" t="s">
        <v>1056</v>
      </c>
      <c r="G1" s="104"/>
    </row>
    <row r="2" spans="1:7" ht="27.75" customHeight="1">
      <c r="C2" s="123"/>
      <c r="D2" s="123"/>
      <c r="E2" s="124" t="s">
        <v>1057</v>
      </c>
      <c r="F2" s="104"/>
      <c r="G2" s="104"/>
    </row>
    <row r="3" spans="1:7" ht="54" customHeight="1">
      <c r="A3" s="33" t="s">
        <v>1058</v>
      </c>
      <c r="B3" s="33"/>
      <c r="C3" s="105"/>
      <c r="D3" s="105"/>
      <c r="E3" s="105"/>
      <c r="F3" s="105"/>
      <c r="G3" s="105"/>
    </row>
    <row r="4" spans="1:7">
      <c r="C4" s="123"/>
      <c r="D4" s="123"/>
      <c r="E4" s="123"/>
      <c r="F4" s="123" t="s">
        <v>71</v>
      </c>
      <c r="G4" s="106"/>
    </row>
    <row r="5" spans="1:7" ht="27.75" customHeight="1">
      <c r="A5" s="37" t="s">
        <v>1059</v>
      </c>
      <c r="B5" s="37" t="s">
        <v>1060</v>
      </c>
      <c r="C5" s="39" t="s">
        <v>74</v>
      </c>
      <c r="D5" s="39" t="s">
        <v>75</v>
      </c>
      <c r="E5" s="39" t="s">
        <v>1061</v>
      </c>
      <c r="F5" s="39" t="s">
        <v>77</v>
      </c>
      <c r="G5" s="39"/>
    </row>
    <row r="6" spans="1:7">
      <c r="A6" s="37"/>
      <c r="B6" s="37"/>
      <c r="C6" s="39"/>
      <c r="D6" s="39"/>
      <c r="E6" s="39"/>
      <c r="F6" s="27" t="s">
        <v>78</v>
      </c>
      <c r="G6" s="26" t="s">
        <v>79</v>
      </c>
    </row>
    <row r="7" spans="1:7" ht="9.9499999999999993" customHeight="1">
      <c r="A7" s="8">
        <v>1</v>
      </c>
      <c r="B7" s="7">
        <v>2</v>
      </c>
      <c r="C7" s="8">
        <v>3</v>
      </c>
      <c r="D7" s="8">
        <v>4</v>
      </c>
      <c r="E7" s="8">
        <v>5</v>
      </c>
      <c r="F7" s="8">
        <v>6</v>
      </c>
      <c r="G7" s="8">
        <v>7</v>
      </c>
    </row>
    <row r="8" spans="1:7">
      <c r="A8" s="108" t="s">
        <v>19</v>
      </c>
      <c r="B8" s="12" t="s">
        <v>1062</v>
      </c>
      <c r="C8" s="13">
        <v>1904231.2</v>
      </c>
      <c r="D8" s="13">
        <v>1859754</v>
      </c>
      <c r="E8" s="13">
        <v>1601594.5</v>
      </c>
      <c r="F8" s="13">
        <v>-258159.5</v>
      </c>
      <c r="G8" s="14" t="s">
        <v>27</v>
      </c>
    </row>
    <row r="9" spans="1:7">
      <c r="A9" s="108" t="s">
        <v>19</v>
      </c>
      <c r="B9" s="12"/>
      <c r="C9" s="13"/>
      <c r="D9" s="13"/>
      <c r="E9" s="13"/>
      <c r="F9" s="13"/>
      <c r="G9" s="14" t="s">
        <v>19</v>
      </c>
    </row>
    <row r="10" spans="1:7">
      <c r="A10" s="108" t="s">
        <v>252</v>
      </c>
      <c r="B10" s="107" t="s">
        <v>264</v>
      </c>
      <c r="C10" s="13">
        <v>500</v>
      </c>
      <c r="D10" s="13"/>
      <c r="E10" s="13"/>
      <c r="F10" s="13"/>
      <c r="G10" s="14" t="s">
        <v>19</v>
      </c>
    </row>
    <row r="11" spans="1:7">
      <c r="A11" s="108" t="s">
        <v>270</v>
      </c>
      <c r="B11" s="32" t="s">
        <v>269</v>
      </c>
      <c r="C11" s="13">
        <v>500</v>
      </c>
      <c r="D11" s="13"/>
      <c r="E11" s="13"/>
      <c r="F11" s="13"/>
      <c r="G11" s="14" t="s">
        <v>19</v>
      </c>
    </row>
    <row r="12" spans="1:7">
      <c r="A12" s="116" t="s">
        <v>19</v>
      </c>
      <c r="B12" s="125" t="s">
        <v>1063</v>
      </c>
      <c r="C12" s="10">
        <v>500</v>
      </c>
      <c r="D12" s="10"/>
      <c r="E12" s="10"/>
      <c r="F12" s="10"/>
      <c r="G12" s="11" t="s">
        <v>19</v>
      </c>
    </row>
    <row r="13" spans="1:7">
      <c r="A13" s="108" t="s">
        <v>19</v>
      </c>
      <c r="B13" s="32" t="s">
        <v>19</v>
      </c>
      <c r="C13" s="13"/>
      <c r="D13" s="13"/>
      <c r="E13" s="13"/>
      <c r="F13" s="13"/>
      <c r="G13" s="14" t="s">
        <v>19</v>
      </c>
    </row>
    <row r="14" spans="1:7">
      <c r="A14" s="108" t="s">
        <v>289</v>
      </c>
      <c r="B14" s="107" t="s">
        <v>288</v>
      </c>
      <c r="C14" s="13">
        <v>3000</v>
      </c>
      <c r="D14" s="13">
        <v>2155.1999999999998</v>
      </c>
      <c r="E14" s="13">
        <v>2155.1</v>
      </c>
      <c r="F14" s="13">
        <v>-0.1</v>
      </c>
      <c r="G14" s="14" t="s">
        <v>2</v>
      </c>
    </row>
    <row r="15" spans="1:7">
      <c r="A15" s="108" t="s">
        <v>294</v>
      </c>
      <c r="B15" s="32" t="s">
        <v>293</v>
      </c>
      <c r="C15" s="13">
        <v>3000</v>
      </c>
      <c r="D15" s="13">
        <v>2155.1999999999998</v>
      </c>
      <c r="E15" s="13">
        <v>2155.1</v>
      </c>
      <c r="F15" s="13">
        <v>-0.1</v>
      </c>
      <c r="G15" s="14" t="s">
        <v>2</v>
      </c>
    </row>
    <row r="16" spans="1:7">
      <c r="A16" s="116" t="s">
        <v>19</v>
      </c>
      <c r="B16" s="125" t="s">
        <v>1064</v>
      </c>
      <c r="C16" s="10">
        <v>1000</v>
      </c>
      <c r="D16" s="10">
        <v>2006.8</v>
      </c>
      <c r="E16" s="10">
        <v>2006.8</v>
      </c>
      <c r="F16" s="10"/>
      <c r="G16" s="11" t="s">
        <v>2</v>
      </c>
    </row>
    <row r="17" spans="1:7" ht="25.5">
      <c r="A17" s="116" t="s">
        <v>19</v>
      </c>
      <c r="B17" s="125" t="s">
        <v>1065</v>
      </c>
      <c r="C17" s="10">
        <v>1000</v>
      </c>
      <c r="D17" s="10">
        <v>148.4</v>
      </c>
      <c r="E17" s="10">
        <v>148.30000000000001</v>
      </c>
      <c r="F17" s="10">
        <v>-0.1</v>
      </c>
      <c r="G17" s="11" t="s">
        <v>330</v>
      </c>
    </row>
    <row r="18" spans="1:7">
      <c r="A18" s="116" t="s">
        <v>19</v>
      </c>
      <c r="B18" s="125" t="s">
        <v>1066</v>
      </c>
      <c r="C18" s="10">
        <v>1000</v>
      </c>
      <c r="D18" s="10"/>
      <c r="E18" s="10"/>
      <c r="F18" s="10"/>
      <c r="G18" s="11" t="s">
        <v>19</v>
      </c>
    </row>
    <row r="19" spans="1:7">
      <c r="A19" s="108" t="s">
        <v>19</v>
      </c>
      <c r="B19" s="32" t="s">
        <v>19</v>
      </c>
      <c r="C19" s="13"/>
      <c r="D19" s="13"/>
      <c r="E19" s="13"/>
      <c r="F19" s="13"/>
      <c r="G19" s="14" t="s">
        <v>19</v>
      </c>
    </row>
    <row r="20" spans="1:7">
      <c r="A20" s="108" t="s">
        <v>303</v>
      </c>
      <c r="B20" s="107" t="s">
        <v>302</v>
      </c>
      <c r="C20" s="13">
        <v>25300</v>
      </c>
      <c r="D20" s="13">
        <v>12047.2</v>
      </c>
      <c r="E20" s="13">
        <v>10093.700000000001</v>
      </c>
      <c r="F20" s="13">
        <v>-1953.5</v>
      </c>
      <c r="G20" s="14" t="s">
        <v>1067</v>
      </c>
    </row>
    <row r="21" spans="1:7">
      <c r="A21" s="108" t="s">
        <v>327</v>
      </c>
      <c r="B21" s="32" t="s">
        <v>326</v>
      </c>
      <c r="C21" s="13">
        <v>25300</v>
      </c>
      <c r="D21" s="13">
        <v>12047.2</v>
      </c>
      <c r="E21" s="13">
        <v>10093.700000000001</v>
      </c>
      <c r="F21" s="13">
        <v>-1953.5</v>
      </c>
      <c r="G21" s="14" t="s">
        <v>1067</v>
      </c>
    </row>
    <row r="22" spans="1:7" ht="25.5">
      <c r="A22" s="116" t="s">
        <v>19</v>
      </c>
      <c r="B22" s="125" t="s">
        <v>1068</v>
      </c>
      <c r="C22" s="10">
        <v>10000</v>
      </c>
      <c r="D22" s="10"/>
      <c r="E22" s="10"/>
      <c r="F22" s="10"/>
      <c r="G22" s="11" t="s">
        <v>19</v>
      </c>
    </row>
    <row r="23" spans="1:7">
      <c r="A23" s="116" t="s">
        <v>19</v>
      </c>
      <c r="B23" s="125" t="s">
        <v>1069</v>
      </c>
      <c r="C23" s="10">
        <v>2000</v>
      </c>
      <c r="D23" s="10">
        <v>898.6</v>
      </c>
      <c r="E23" s="10">
        <v>898.6</v>
      </c>
      <c r="F23" s="10"/>
      <c r="G23" s="11" t="s">
        <v>2</v>
      </c>
    </row>
    <row r="24" spans="1:7">
      <c r="A24" s="116" t="s">
        <v>19</v>
      </c>
      <c r="B24" s="125" t="s">
        <v>1070</v>
      </c>
      <c r="C24" s="10">
        <v>1000</v>
      </c>
      <c r="D24" s="10"/>
      <c r="E24" s="10"/>
      <c r="F24" s="10"/>
      <c r="G24" s="11" t="s">
        <v>19</v>
      </c>
    </row>
    <row r="25" spans="1:7">
      <c r="A25" s="116" t="s">
        <v>19</v>
      </c>
      <c r="B25" s="125" t="s">
        <v>1071</v>
      </c>
      <c r="C25" s="10">
        <v>10100</v>
      </c>
      <c r="D25" s="10">
        <v>10100</v>
      </c>
      <c r="E25" s="10">
        <v>8146.6</v>
      </c>
      <c r="F25" s="10">
        <v>-1953.4</v>
      </c>
      <c r="G25" s="11" t="s">
        <v>1072</v>
      </c>
    </row>
    <row r="26" spans="1:7">
      <c r="A26" s="116" t="s">
        <v>19</v>
      </c>
      <c r="B26" s="125" t="s">
        <v>1073</v>
      </c>
      <c r="C26" s="10">
        <v>2200</v>
      </c>
      <c r="D26" s="10">
        <v>1048.5999999999999</v>
      </c>
      <c r="E26" s="10">
        <v>1048.5999999999999</v>
      </c>
      <c r="F26" s="10"/>
      <c r="G26" s="11" t="s">
        <v>2</v>
      </c>
    </row>
    <row r="27" spans="1:7">
      <c r="A27" s="108" t="s">
        <v>19</v>
      </c>
      <c r="B27" s="32" t="s">
        <v>19</v>
      </c>
      <c r="C27" s="13"/>
      <c r="D27" s="13"/>
      <c r="E27" s="13"/>
      <c r="F27" s="13"/>
      <c r="G27" s="14" t="s">
        <v>19</v>
      </c>
    </row>
    <row r="28" spans="1:7">
      <c r="A28" s="108" t="s">
        <v>329</v>
      </c>
      <c r="B28" s="107" t="s">
        <v>328</v>
      </c>
      <c r="C28" s="13">
        <v>3950</v>
      </c>
      <c r="D28" s="13">
        <v>10180</v>
      </c>
      <c r="E28" s="13">
        <v>10178.4</v>
      </c>
      <c r="F28" s="13">
        <v>-1.6</v>
      </c>
      <c r="G28" s="14" t="s">
        <v>2</v>
      </c>
    </row>
    <row r="29" spans="1:7">
      <c r="A29" s="108" t="s">
        <v>344</v>
      </c>
      <c r="B29" s="32" t="s">
        <v>343</v>
      </c>
      <c r="C29" s="13"/>
      <c r="D29" s="13">
        <v>630</v>
      </c>
      <c r="E29" s="13">
        <v>628.70000000000005</v>
      </c>
      <c r="F29" s="13">
        <v>-1.3</v>
      </c>
      <c r="G29" s="14" t="s">
        <v>122</v>
      </c>
    </row>
    <row r="30" spans="1:7" ht="25.5">
      <c r="A30" s="116" t="s">
        <v>19</v>
      </c>
      <c r="B30" s="125" t="s">
        <v>1074</v>
      </c>
      <c r="C30" s="10"/>
      <c r="D30" s="10">
        <v>630</v>
      </c>
      <c r="E30" s="10">
        <v>628.70000000000005</v>
      </c>
      <c r="F30" s="10">
        <v>-1.3</v>
      </c>
      <c r="G30" s="11" t="s">
        <v>122</v>
      </c>
    </row>
    <row r="31" spans="1:7">
      <c r="A31" s="108" t="s">
        <v>350</v>
      </c>
      <c r="B31" s="32" t="s">
        <v>349</v>
      </c>
      <c r="C31" s="13">
        <v>2000</v>
      </c>
      <c r="D31" s="13">
        <v>2200</v>
      </c>
      <c r="E31" s="13">
        <v>2200</v>
      </c>
      <c r="F31" s="13"/>
      <c r="G31" s="14" t="s">
        <v>2</v>
      </c>
    </row>
    <row r="32" spans="1:7">
      <c r="A32" s="116" t="s">
        <v>19</v>
      </c>
      <c r="B32" s="125" t="s">
        <v>1075</v>
      </c>
      <c r="C32" s="10">
        <v>2000</v>
      </c>
      <c r="D32" s="10">
        <v>2200</v>
      </c>
      <c r="E32" s="10">
        <v>2200</v>
      </c>
      <c r="F32" s="10"/>
      <c r="G32" s="11" t="s">
        <v>2</v>
      </c>
    </row>
    <row r="33" spans="1:7">
      <c r="A33" s="108" t="s">
        <v>353</v>
      </c>
      <c r="B33" s="32" t="s">
        <v>352</v>
      </c>
      <c r="C33" s="13">
        <v>1000</v>
      </c>
      <c r="D33" s="13">
        <v>1000</v>
      </c>
      <c r="E33" s="13">
        <v>1000</v>
      </c>
      <c r="F33" s="13"/>
      <c r="G33" s="14" t="s">
        <v>2</v>
      </c>
    </row>
    <row r="34" spans="1:7" ht="25.5">
      <c r="A34" s="116" t="s">
        <v>19</v>
      </c>
      <c r="B34" s="125" t="s">
        <v>1076</v>
      </c>
      <c r="C34" s="10">
        <v>1000</v>
      </c>
      <c r="D34" s="10"/>
      <c r="E34" s="10"/>
      <c r="F34" s="10"/>
      <c r="G34" s="11" t="s">
        <v>19</v>
      </c>
    </row>
    <row r="35" spans="1:7">
      <c r="A35" s="116" t="s">
        <v>19</v>
      </c>
      <c r="B35" s="125" t="s">
        <v>1077</v>
      </c>
      <c r="C35" s="10"/>
      <c r="D35" s="10">
        <v>1000</v>
      </c>
      <c r="E35" s="10">
        <v>1000</v>
      </c>
      <c r="F35" s="10"/>
      <c r="G35" s="11" t="s">
        <v>2</v>
      </c>
    </row>
    <row r="36" spans="1:7">
      <c r="A36" s="108" t="s">
        <v>358</v>
      </c>
      <c r="B36" s="32" t="s">
        <v>357</v>
      </c>
      <c r="C36" s="13">
        <v>950</v>
      </c>
      <c r="D36" s="13">
        <v>6350</v>
      </c>
      <c r="E36" s="13">
        <v>6349.7</v>
      </c>
      <c r="F36" s="13">
        <v>-0.3</v>
      </c>
      <c r="G36" s="14" t="s">
        <v>2</v>
      </c>
    </row>
    <row r="37" spans="1:7">
      <c r="A37" s="116" t="s">
        <v>19</v>
      </c>
      <c r="B37" s="125" t="s">
        <v>1078</v>
      </c>
      <c r="C37" s="10">
        <v>950</v>
      </c>
      <c r="D37" s="10">
        <v>950</v>
      </c>
      <c r="E37" s="10">
        <v>950</v>
      </c>
      <c r="F37" s="10"/>
      <c r="G37" s="11" t="s">
        <v>2</v>
      </c>
    </row>
    <row r="38" spans="1:7">
      <c r="A38" s="116" t="s">
        <v>19</v>
      </c>
      <c r="B38" s="125" t="s">
        <v>1079</v>
      </c>
      <c r="C38" s="10"/>
      <c r="D38" s="10">
        <v>1800</v>
      </c>
      <c r="E38" s="10">
        <v>1799.7</v>
      </c>
      <c r="F38" s="10">
        <v>-0.3</v>
      </c>
      <c r="G38" s="11" t="s">
        <v>2</v>
      </c>
    </row>
    <row r="39" spans="1:7">
      <c r="A39" s="116" t="s">
        <v>19</v>
      </c>
      <c r="B39" s="125" t="s">
        <v>1080</v>
      </c>
      <c r="C39" s="10"/>
      <c r="D39" s="10">
        <v>1800</v>
      </c>
      <c r="E39" s="10">
        <v>1800</v>
      </c>
      <c r="F39" s="10"/>
      <c r="G39" s="11" t="s">
        <v>2</v>
      </c>
    </row>
    <row r="40" spans="1:7">
      <c r="A40" s="116" t="s">
        <v>19</v>
      </c>
      <c r="B40" s="125" t="s">
        <v>1081</v>
      </c>
      <c r="C40" s="10"/>
      <c r="D40" s="10">
        <v>1800</v>
      </c>
      <c r="E40" s="10">
        <v>1800</v>
      </c>
      <c r="F40" s="10"/>
      <c r="G40" s="11" t="s">
        <v>2</v>
      </c>
    </row>
    <row r="41" spans="1:7">
      <c r="A41" s="108" t="s">
        <v>19</v>
      </c>
      <c r="B41" s="32" t="s">
        <v>19</v>
      </c>
      <c r="C41" s="13"/>
      <c r="D41" s="13"/>
      <c r="E41" s="13"/>
      <c r="F41" s="13"/>
      <c r="G41" s="14" t="s">
        <v>19</v>
      </c>
    </row>
    <row r="42" spans="1:7">
      <c r="A42" s="108" t="s">
        <v>389</v>
      </c>
      <c r="B42" s="107" t="s">
        <v>388</v>
      </c>
      <c r="C42" s="13">
        <v>270000</v>
      </c>
      <c r="D42" s="13">
        <v>251000</v>
      </c>
      <c r="E42" s="13">
        <v>251000</v>
      </c>
      <c r="F42" s="13"/>
      <c r="G42" s="14" t="s">
        <v>2</v>
      </c>
    </row>
    <row r="43" spans="1:7">
      <c r="A43" s="108" t="s">
        <v>395</v>
      </c>
      <c r="B43" s="32" t="s">
        <v>394</v>
      </c>
      <c r="C43" s="13">
        <v>270000</v>
      </c>
      <c r="D43" s="13">
        <v>251000</v>
      </c>
      <c r="E43" s="13">
        <v>251000</v>
      </c>
      <c r="F43" s="13"/>
      <c r="G43" s="14" t="s">
        <v>2</v>
      </c>
    </row>
    <row r="44" spans="1:7">
      <c r="A44" s="116" t="s">
        <v>19</v>
      </c>
      <c r="B44" s="125" t="s">
        <v>1082</v>
      </c>
      <c r="C44" s="10">
        <v>270000</v>
      </c>
      <c r="D44" s="10">
        <v>251000</v>
      </c>
      <c r="E44" s="10">
        <v>251000</v>
      </c>
      <c r="F44" s="10"/>
      <c r="G44" s="11" t="s">
        <v>2</v>
      </c>
    </row>
    <row r="45" spans="1:7">
      <c r="A45" s="108" t="s">
        <v>19</v>
      </c>
      <c r="B45" s="32" t="s">
        <v>19</v>
      </c>
      <c r="C45" s="13"/>
      <c r="D45" s="13"/>
      <c r="E45" s="13"/>
      <c r="F45" s="13"/>
      <c r="G45" s="14" t="s">
        <v>19</v>
      </c>
    </row>
    <row r="46" spans="1:7">
      <c r="A46" s="108" t="s">
        <v>402</v>
      </c>
      <c r="B46" s="107" t="s">
        <v>401</v>
      </c>
      <c r="C46" s="13">
        <v>15000</v>
      </c>
      <c r="D46" s="13">
        <v>360</v>
      </c>
      <c r="E46" s="13">
        <v>190.8</v>
      </c>
      <c r="F46" s="13">
        <v>-169.2</v>
      </c>
      <c r="G46" s="14" t="s">
        <v>1083</v>
      </c>
    </row>
    <row r="47" spans="1:7">
      <c r="A47" s="108" t="s">
        <v>281</v>
      </c>
      <c r="B47" s="32" t="s">
        <v>280</v>
      </c>
      <c r="C47" s="13">
        <v>15000</v>
      </c>
      <c r="D47" s="13">
        <v>360</v>
      </c>
      <c r="E47" s="13">
        <v>190.8</v>
      </c>
      <c r="F47" s="13">
        <v>-169.2</v>
      </c>
      <c r="G47" s="14" t="s">
        <v>1083</v>
      </c>
    </row>
    <row r="48" spans="1:7">
      <c r="A48" s="116" t="s">
        <v>19</v>
      </c>
      <c r="B48" s="125" t="s">
        <v>1084</v>
      </c>
      <c r="C48" s="10">
        <v>3000</v>
      </c>
      <c r="D48" s="10"/>
      <c r="E48" s="10"/>
      <c r="F48" s="10"/>
      <c r="G48" s="11" t="s">
        <v>19</v>
      </c>
    </row>
    <row r="49" spans="1:7" ht="25.5">
      <c r="A49" s="116" t="s">
        <v>19</v>
      </c>
      <c r="B49" s="125" t="s">
        <v>1085</v>
      </c>
      <c r="C49" s="10">
        <v>2000</v>
      </c>
      <c r="D49" s="10"/>
      <c r="E49" s="10"/>
      <c r="F49" s="10"/>
      <c r="G49" s="11" t="s">
        <v>19</v>
      </c>
    </row>
    <row r="50" spans="1:7" ht="25.5">
      <c r="A50" s="116" t="s">
        <v>19</v>
      </c>
      <c r="B50" s="125" t="s">
        <v>1086</v>
      </c>
      <c r="C50" s="10">
        <v>1500</v>
      </c>
      <c r="D50" s="10"/>
      <c r="E50" s="10"/>
      <c r="F50" s="10"/>
      <c r="G50" s="11" t="s">
        <v>19</v>
      </c>
    </row>
    <row r="51" spans="1:7" ht="25.5">
      <c r="A51" s="116" t="s">
        <v>19</v>
      </c>
      <c r="B51" s="125" t="s">
        <v>1087</v>
      </c>
      <c r="C51" s="10">
        <v>3500</v>
      </c>
      <c r="D51" s="10"/>
      <c r="E51" s="10"/>
      <c r="F51" s="10"/>
      <c r="G51" s="11" t="s">
        <v>19</v>
      </c>
    </row>
    <row r="52" spans="1:7">
      <c r="A52" s="116" t="s">
        <v>19</v>
      </c>
      <c r="B52" s="125" t="s">
        <v>1088</v>
      </c>
      <c r="C52" s="10">
        <v>200</v>
      </c>
      <c r="D52" s="10">
        <v>360</v>
      </c>
      <c r="E52" s="10">
        <v>190.8</v>
      </c>
      <c r="F52" s="10">
        <v>-169.2</v>
      </c>
      <c r="G52" s="11" t="s">
        <v>1083</v>
      </c>
    </row>
    <row r="53" spans="1:7">
      <c r="A53" s="116" t="s">
        <v>19</v>
      </c>
      <c r="B53" s="125" t="s">
        <v>1089</v>
      </c>
      <c r="C53" s="10">
        <v>4800</v>
      </c>
      <c r="D53" s="10"/>
      <c r="E53" s="10"/>
      <c r="F53" s="10"/>
      <c r="G53" s="11" t="s">
        <v>19</v>
      </c>
    </row>
    <row r="54" spans="1:7">
      <c r="A54" s="108" t="s">
        <v>19</v>
      </c>
      <c r="B54" s="32" t="s">
        <v>19</v>
      </c>
      <c r="C54" s="13"/>
      <c r="D54" s="13"/>
      <c r="E54" s="13"/>
      <c r="F54" s="13"/>
      <c r="G54" s="14" t="s">
        <v>19</v>
      </c>
    </row>
    <row r="55" spans="1:7">
      <c r="A55" s="108" t="s">
        <v>424</v>
      </c>
      <c r="B55" s="107" t="s">
        <v>423</v>
      </c>
      <c r="C55" s="13">
        <v>1385150</v>
      </c>
      <c r="D55" s="13">
        <v>1456388</v>
      </c>
      <c r="E55" s="13">
        <v>1255825.3</v>
      </c>
      <c r="F55" s="13">
        <v>-200562.7</v>
      </c>
      <c r="G55" s="14" t="s">
        <v>1090</v>
      </c>
    </row>
    <row r="56" spans="1:7">
      <c r="A56" s="108" t="s">
        <v>442</v>
      </c>
      <c r="B56" s="32" t="s">
        <v>441</v>
      </c>
      <c r="C56" s="13">
        <v>1255150</v>
      </c>
      <c r="D56" s="13">
        <v>1377450</v>
      </c>
      <c r="E56" s="13">
        <v>1185678.3999999999</v>
      </c>
      <c r="F56" s="13">
        <v>-191771.6</v>
      </c>
      <c r="G56" s="14" t="s">
        <v>27</v>
      </c>
    </row>
    <row r="57" spans="1:7">
      <c r="A57" s="116" t="s">
        <v>19</v>
      </c>
      <c r="B57" s="125" t="s">
        <v>1091</v>
      </c>
      <c r="C57" s="10">
        <v>765150</v>
      </c>
      <c r="D57" s="10">
        <v>1131450</v>
      </c>
      <c r="E57" s="10">
        <v>949988.2</v>
      </c>
      <c r="F57" s="10">
        <v>-181461.8</v>
      </c>
      <c r="G57" s="11" t="s">
        <v>715</v>
      </c>
    </row>
    <row r="58" spans="1:7">
      <c r="A58" s="116" t="s">
        <v>19</v>
      </c>
      <c r="B58" s="125" t="s">
        <v>1092</v>
      </c>
      <c r="C58" s="10">
        <v>50000</v>
      </c>
      <c r="D58" s="10"/>
      <c r="E58" s="10"/>
      <c r="F58" s="10"/>
      <c r="G58" s="11" t="s">
        <v>19</v>
      </c>
    </row>
    <row r="59" spans="1:7">
      <c r="A59" s="116" t="s">
        <v>19</v>
      </c>
      <c r="B59" s="125" t="s">
        <v>1093</v>
      </c>
      <c r="C59" s="10">
        <v>5000</v>
      </c>
      <c r="D59" s="10"/>
      <c r="E59" s="10"/>
      <c r="F59" s="10"/>
      <c r="G59" s="11" t="s">
        <v>19</v>
      </c>
    </row>
    <row r="60" spans="1:7">
      <c r="A60" s="116" t="s">
        <v>19</v>
      </c>
      <c r="B60" s="125" t="s">
        <v>1094</v>
      </c>
      <c r="C60" s="10">
        <v>5000</v>
      </c>
      <c r="D60" s="10"/>
      <c r="E60" s="10"/>
      <c r="F60" s="10"/>
      <c r="G60" s="11" t="s">
        <v>19</v>
      </c>
    </row>
    <row r="61" spans="1:7" ht="25.5">
      <c r="A61" s="116" t="s">
        <v>19</v>
      </c>
      <c r="B61" s="125" t="s">
        <v>1095</v>
      </c>
      <c r="C61" s="10">
        <v>80000</v>
      </c>
      <c r="D61" s="10"/>
      <c r="E61" s="10"/>
      <c r="F61" s="10"/>
      <c r="G61" s="11" t="s">
        <v>19</v>
      </c>
    </row>
    <row r="62" spans="1:7">
      <c r="A62" s="116" t="s">
        <v>19</v>
      </c>
      <c r="B62" s="125" t="s">
        <v>1096</v>
      </c>
      <c r="C62" s="10">
        <v>50000</v>
      </c>
      <c r="D62" s="10"/>
      <c r="E62" s="10"/>
      <c r="F62" s="10"/>
      <c r="G62" s="11" t="s">
        <v>19</v>
      </c>
    </row>
    <row r="63" spans="1:7" ht="25.5">
      <c r="A63" s="116" t="s">
        <v>19</v>
      </c>
      <c r="B63" s="125" t="s">
        <v>1097</v>
      </c>
      <c r="C63" s="10">
        <v>50000</v>
      </c>
      <c r="D63" s="10"/>
      <c r="E63" s="10"/>
      <c r="F63" s="10"/>
      <c r="G63" s="11" t="s">
        <v>19</v>
      </c>
    </row>
    <row r="64" spans="1:7" ht="25.5">
      <c r="A64" s="116" t="s">
        <v>19</v>
      </c>
      <c r="B64" s="125" t="s">
        <v>1098</v>
      </c>
      <c r="C64" s="10">
        <v>150000</v>
      </c>
      <c r="D64" s="10"/>
      <c r="E64" s="10"/>
      <c r="F64" s="10"/>
      <c r="G64" s="11" t="s">
        <v>19</v>
      </c>
    </row>
    <row r="65" spans="1:7">
      <c r="A65" s="116" t="s">
        <v>19</v>
      </c>
      <c r="B65" s="125" t="s">
        <v>1099</v>
      </c>
      <c r="C65" s="10">
        <v>100000</v>
      </c>
      <c r="D65" s="10"/>
      <c r="E65" s="10"/>
      <c r="F65" s="10"/>
      <c r="G65" s="11" t="s">
        <v>19</v>
      </c>
    </row>
    <row r="66" spans="1:7">
      <c r="A66" s="116" t="s">
        <v>19</v>
      </c>
      <c r="B66" s="125" t="s">
        <v>1100</v>
      </c>
      <c r="C66" s="10"/>
      <c r="D66" s="10">
        <v>130000</v>
      </c>
      <c r="E66" s="10">
        <v>124342.39999999999</v>
      </c>
      <c r="F66" s="10">
        <v>-5657.6</v>
      </c>
      <c r="G66" s="11" t="s">
        <v>502</v>
      </c>
    </row>
    <row r="67" spans="1:7">
      <c r="A67" s="116" t="s">
        <v>19</v>
      </c>
      <c r="B67" s="125" t="s">
        <v>1101</v>
      </c>
      <c r="C67" s="10"/>
      <c r="D67" s="10">
        <v>116000</v>
      </c>
      <c r="E67" s="10">
        <v>111347.9</v>
      </c>
      <c r="F67" s="10">
        <v>-4652.1000000000004</v>
      </c>
      <c r="G67" s="11" t="s">
        <v>381</v>
      </c>
    </row>
    <row r="68" spans="1:7">
      <c r="A68" s="108" t="s">
        <v>462</v>
      </c>
      <c r="B68" s="32" t="s">
        <v>461</v>
      </c>
      <c r="C68" s="13">
        <v>120000</v>
      </c>
      <c r="D68" s="13">
        <v>75802</v>
      </c>
      <c r="E68" s="13">
        <v>69716.5</v>
      </c>
      <c r="F68" s="13">
        <v>-6085.5</v>
      </c>
      <c r="G68" s="14" t="s">
        <v>511</v>
      </c>
    </row>
    <row r="69" spans="1:7" ht="25.5">
      <c r="A69" s="116" t="s">
        <v>19</v>
      </c>
      <c r="B69" s="125" t="s">
        <v>1102</v>
      </c>
      <c r="C69" s="10">
        <v>10000</v>
      </c>
      <c r="D69" s="10">
        <v>5447</v>
      </c>
      <c r="E69" s="10">
        <v>1156.4000000000001</v>
      </c>
      <c r="F69" s="10">
        <v>-4290.6000000000004</v>
      </c>
      <c r="G69" s="11" t="s">
        <v>1103</v>
      </c>
    </row>
    <row r="70" spans="1:7">
      <c r="A70" s="116" t="s">
        <v>19</v>
      </c>
      <c r="B70" s="125" t="s">
        <v>1104</v>
      </c>
      <c r="C70" s="10">
        <v>300</v>
      </c>
      <c r="D70" s="10"/>
      <c r="E70" s="10"/>
      <c r="F70" s="10"/>
      <c r="G70" s="11" t="s">
        <v>19</v>
      </c>
    </row>
    <row r="71" spans="1:7">
      <c r="A71" s="116" t="s">
        <v>19</v>
      </c>
      <c r="B71" s="125" t="s">
        <v>1105</v>
      </c>
      <c r="C71" s="10">
        <v>18000</v>
      </c>
      <c r="D71" s="10">
        <v>1343</v>
      </c>
      <c r="E71" s="10">
        <v>1268.7</v>
      </c>
      <c r="F71" s="10">
        <v>-74.3</v>
      </c>
      <c r="G71" s="11" t="s">
        <v>483</v>
      </c>
    </row>
    <row r="72" spans="1:7">
      <c r="A72" s="116" t="s">
        <v>19</v>
      </c>
      <c r="B72" s="125" t="s">
        <v>1106</v>
      </c>
      <c r="C72" s="10">
        <v>1000</v>
      </c>
      <c r="D72" s="10">
        <v>470</v>
      </c>
      <c r="E72" s="10">
        <v>470</v>
      </c>
      <c r="F72" s="10"/>
      <c r="G72" s="11" t="s">
        <v>2</v>
      </c>
    </row>
    <row r="73" spans="1:7" ht="25.5">
      <c r="A73" s="116" t="s">
        <v>19</v>
      </c>
      <c r="B73" s="125" t="s">
        <v>1107</v>
      </c>
      <c r="C73" s="10">
        <v>2700</v>
      </c>
      <c r="D73" s="10">
        <v>1021</v>
      </c>
      <c r="E73" s="10">
        <v>299.89999999999998</v>
      </c>
      <c r="F73" s="10">
        <v>-721.1</v>
      </c>
      <c r="G73" s="11" t="s">
        <v>1108</v>
      </c>
    </row>
    <row r="74" spans="1:7">
      <c r="A74" s="116" t="s">
        <v>19</v>
      </c>
      <c r="B74" s="125" t="s">
        <v>1109</v>
      </c>
      <c r="C74" s="10">
        <v>18000</v>
      </c>
      <c r="D74" s="10">
        <v>2821</v>
      </c>
      <c r="E74" s="10">
        <v>2820.9</v>
      </c>
      <c r="F74" s="10">
        <v>-0.1</v>
      </c>
      <c r="G74" s="11" t="s">
        <v>2</v>
      </c>
    </row>
    <row r="75" spans="1:7">
      <c r="A75" s="116" t="s">
        <v>19</v>
      </c>
      <c r="B75" s="125" t="s">
        <v>1110</v>
      </c>
      <c r="C75" s="10">
        <v>50000</v>
      </c>
      <c r="D75" s="10">
        <v>64700</v>
      </c>
      <c r="E75" s="10">
        <v>63700.5</v>
      </c>
      <c r="F75" s="10">
        <v>-999.5</v>
      </c>
      <c r="G75" s="11" t="s">
        <v>869</v>
      </c>
    </row>
    <row r="76" spans="1:7">
      <c r="A76" s="116" t="s">
        <v>19</v>
      </c>
      <c r="B76" s="125" t="s">
        <v>1111</v>
      </c>
      <c r="C76" s="10">
        <v>20000</v>
      </c>
      <c r="D76" s="10"/>
      <c r="E76" s="10"/>
      <c r="F76" s="10"/>
      <c r="G76" s="11" t="s">
        <v>19</v>
      </c>
    </row>
    <row r="77" spans="1:7">
      <c r="A77" s="108" t="s">
        <v>465</v>
      </c>
      <c r="B77" s="32" t="s">
        <v>464</v>
      </c>
      <c r="C77" s="13">
        <v>10000</v>
      </c>
      <c r="D77" s="13">
        <v>2284</v>
      </c>
      <c r="E77" s="13"/>
      <c r="F77" s="13">
        <v>-2284</v>
      </c>
      <c r="G77" s="14" t="s">
        <v>19</v>
      </c>
    </row>
    <row r="78" spans="1:7">
      <c r="A78" s="116" t="s">
        <v>19</v>
      </c>
      <c r="B78" s="125" t="s">
        <v>1112</v>
      </c>
      <c r="C78" s="10">
        <v>10000</v>
      </c>
      <c r="D78" s="10">
        <v>2284</v>
      </c>
      <c r="E78" s="10"/>
      <c r="F78" s="10">
        <v>-2284</v>
      </c>
      <c r="G78" s="11" t="s">
        <v>19</v>
      </c>
    </row>
    <row r="79" spans="1:7">
      <c r="A79" s="108" t="s">
        <v>479</v>
      </c>
      <c r="B79" s="32" t="s">
        <v>478</v>
      </c>
      <c r="C79" s="13"/>
      <c r="D79" s="13">
        <v>852</v>
      </c>
      <c r="E79" s="13">
        <v>430.5</v>
      </c>
      <c r="F79" s="13">
        <v>-421.5</v>
      </c>
      <c r="G79" s="14" t="s">
        <v>1113</v>
      </c>
    </row>
    <row r="80" spans="1:7">
      <c r="A80" s="116" t="s">
        <v>19</v>
      </c>
      <c r="B80" s="125" t="s">
        <v>1114</v>
      </c>
      <c r="C80" s="10"/>
      <c r="D80" s="10">
        <v>852</v>
      </c>
      <c r="E80" s="10">
        <v>430.5</v>
      </c>
      <c r="F80" s="10">
        <v>-421.5</v>
      </c>
      <c r="G80" s="11" t="s">
        <v>1113</v>
      </c>
    </row>
    <row r="81" spans="1:7">
      <c r="A81" s="108" t="s">
        <v>19</v>
      </c>
      <c r="B81" s="32" t="s">
        <v>19</v>
      </c>
      <c r="C81" s="13"/>
      <c r="D81" s="13"/>
      <c r="E81" s="13"/>
      <c r="F81" s="13"/>
      <c r="G81" s="14" t="s">
        <v>19</v>
      </c>
    </row>
    <row r="82" spans="1:7">
      <c r="A82" s="108" t="s">
        <v>482</v>
      </c>
      <c r="B82" s="107" t="s">
        <v>481</v>
      </c>
      <c r="C82" s="13">
        <v>86398.6</v>
      </c>
      <c r="D82" s="13">
        <v>60911.6</v>
      </c>
      <c r="E82" s="13">
        <v>38965.9</v>
      </c>
      <c r="F82" s="13">
        <v>-21945.7</v>
      </c>
      <c r="G82" s="14" t="s">
        <v>1115</v>
      </c>
    </row>
    <row r="83" spans="1:7">
      <c r="A83" s="108" t="s">
        <v>488</v>
      </c>
      <c r="B83" s="32" t="s">
        <v>487</v>
      </c>
      <c r="C83" s="13">
        <v>61398.6</v>
      </c>
      <c r="D83" s="13">
        <v>35911.599999999999</v>
      </c>
      <c r="E83" s="13">
        <v>30052.5</v>
      </c>
      <c r="F83" s="13">
        <v>-5859.1</v>
      </c>
      <c r="G83" s="14" t="s">
        <v>1116</v>
      </c>
    </row>
    <row r="84" spans="1:7">
      <c r="A84" s="116" t="s">
        <v>19</v>
      </c>
      <c r="B84" s="125" t="s">
        <v>1117</v>
      </c>
      <c r="C84" s="10">
        <v>33049.4</v>
      </c>
      <c r="D84" s="10">
        <v>366.6</v>
      </c>
      <c r="E84" s="10">
        <v>355</v>
      </c>
      <c r="F84" s="10">
        <v>-11.6</v>
      </c>
      <c r="G84" s="11" t="s">
        <v>49</v>
      </c>
    </row>
    <row r="85" spans="1:7">
      <c r="A85" s="116" t="s">
        <v>19</v>
      </c>
      <c r="B85" s="125" t="s">
        <v>1118</v>
      </c>
      <c r="C85" s="10">
        <v>3349.6</v>
      </c>
      <c r="D85" s="10">
        <v>3349.6</v>
      </c>
      <c r="E85" s="10">
        <v>316</v>
      </c>
      <c r="F85" s="10">
        <v>-3033.6</v>
      </c>
      <c r="G85" s="11" t="s">
        <v>1119</v>
      </c>
    </row>
    <row r="86" spans="1:7">
      <c r="A86" s="116" t="s">
        <v>19</v>
      </c>
      <c r="B86" s="125" t="s">
        <v>1120</v>
      </c>
      <c r="C86" s="10">
        <v>2365.8000000000002</v>
      </c>
      <c r="D86" s="10"/>
      <c r="E86" s="10"/>
      <c r="F86" s="10"/>
      <c r="G86" s="11" t="s">
        <v>19</v>
      </c>
    </row>
    <row r="87" spans="1:7" ht="25.5">
      <c r="A87" s="116" t="s">
        <v>19</v>
      </c>
      <c r="B87" s="125" t="s">
        <v>1121</v>
      </c>
      <c r="C87" s="10"/>
      <c r="D87" s="10">
        <v>4429</v>
      </c>
      <c r="E87" s="10">
        <v>4429</v>
      </c>
      <c r="F87" s="10"/>
      <c r="G87" s="11" t="s">
        <v>2</v>
      </c>
    </row>
    <row r="88" spans="1:7" ht="38.25">
      <c r="A88" s="116" t="s">
        <v>19</v>
      </c>
      <c r="B88" s="125" t="s">
        <v>1122</v>
      </c>
      <c r="C88" s="10">
        <v>6050</v>
      </c>
      <c r="D88" s="10">
        <v>13245.8</v>
      </c>
      <c r="E88" s="10">
        <v>13200.6</v>
      </c>
      <c r="F88" s="10">
        <v>-45.2</v>
      </c>
      <c r="G88" s="11" t="s">
        <v>161</v>
      </c>
    </row>
    <row r="89" spans="1:7" ht="25.5">
      <c r="A89" s="116" t="s">
        <v>19</v>
      </c>
      <c r="B89" s="125" t="s">
        <v>1123</v>
      </c>
      <c r="C89" s="10">
        <v>2141.6999999999998</v>
      </c>
      <c r="D89" s="10">
        <v>5375</v>
      </c>
      <c r="E89" s="10">
        <v>5289.8</v>
      </c>
      <c r="F89" s="10">
        <v>-85.2</v>
      </c>
      <c r="G89" s="11" t="s">
        <v>398</v>
      </c>
    </row>
    <row r="90" spans="1:7" ht="25.5">
      <c r="A90" s="116" t="s">
        <v>19</v>
      </c>
      <c r="B90" s="125" t="s">
        <v>1124</v>
      </c>
      <c r="C90" s="10">
        <v>5345.1</v>
      </c>
      <c r="D90" s="10">
        <v>8083</v>
      </c>
      <c r="E90" s="10">
        <v>6462</v>
      </c>
      <c r="F90" s="10">
        <v>-1621</v>
      </c>
      <c r="G90" s="11" t="s">
        <v>1125</v>
      </c>
    </row>
    <row r="91" spans="1:7" ht="25.5">
      <c r="A91" s="116" t="s">
        <v>19</v>
      </c>
      <c r="B91" s="125" t="s">
        <v>1126</v>
      </c>
      <c r="C91" s="10">
        <v>4954</v>
      </c>
      <c r="D91" s="10">
        <v>604</v>
      </c>
      <c r="E91" s="10"/>
      <c r="F91" s="10">
        <v>-604</v>
      </c>
      <c r="G91" s="11" t="s">
        <v>19</v>
      </c>
    </row>
    <row r="92" spans="1:7" ht="25.5">
      <c r="A92" s="116" t="s">
        <v>19</v>
      </c>
      <c r="B92" s="125" t="s">
        <v>1127</v>
      </c>
      <c r="C92" s="10">
        <v>4143</v>
      </c>
      <c r="D92" s="10">
        <v>458.6</v>
      </c>
      <c r="E92" s="10"/>
      <c r="F92" s="10">
        <v>-458.6</v>
      </c>
      <c r="G92" s="11" t="s">
        <v>19</v>
      </c>
    </row>
    <row r="93" spans="1:7">
      <c r="A93" s="108" t="s">
        <v>498</v>
      </c>
      <c r="B93" s="32" t="s">
        <v>497</v>
      </c>
      <c r="C93" s="13">
        <v>25000</v>
      </c>
      <c r="D93" s="13">
        <v>25000</v>
      </c>
      <c r="E93" s="13">
        <v>8913.4</v>
      </c>
      <c r="F93" s="13">
        <v>-16086.6</v>
      </c>
      <c r="G93" s="14" t="s">
        <v>1128</v>
      </c>
    </row>
    <row r="94" spans="1:7" ht="25.5">
      <c r="A94" s="116" t="s">
        <v>19</v>
      </c>
      <c r="B94" s="125" t="s">
        <v>1129</v>
      </c>
      <c r="C94" s="10">
        <v>25000</v>
      </c>
      <c r="D94" s="10"/>
      <c r="E94" s="10"/>
      <c r="F94" s="10"/>
      <c r="G94" s="11" t="s">
        <v>19</v>
      </c>
    </row>
    <row r="95" spans="1:7" ht="25.5">
      <c r="A95" s="116" t="s">
        <v>19</v>
      </c>
      <c r="B95" s="125" t="s">
        <v>1129</v>
      </c>
      <c r="C95" s="10"/>
      <c r="D95" s="10">
        <v>25000</v>
      </c>
      <c r="E95" s="10">
        <v>8913.4</v>
      </c>
      <c r="F95" s="10">
        <v>-16086.6</v>
      </c>
      <c r="G95" s="11" t="s">
        <v>1128</v>
      </c>
    </row>
    <row r="96" spans="1:7">
      <c r="A96" s="108" t="s">
        <v>19</v>
      </c>
      <c r="B96" s="32" t="s">
        <v>19</v>
      </c>
      <c r="C96" s="13"/>
      <c r="D96" s="13"/>
      <c r="E96" s="13"/>
      <c r="F96" s="13"/>
      <c r="G96" s="14" t="s">
        <v>19</v>
      </c>
    </row>
    <row r="97" spans="1:7">
      <c r="A97" s="108" t="s">
        <v>510</v>
      </c>
      <c r="B97" s="107" t="s">
        <v>509</v>
      </c>
      <c r="C97" s="13">
        <v>4700</v>
      </c>
      <c r="D97" s="13"/>
      <c r="E97" s="13"/>
      <c r="F97" s="13"/>
      <c r="G97" s="14" t="s">
        <v>19</v>
      </c>
    </row>
    <row r="98" spans="1:7">
      <c r="A98" s="108" t="s">
        <v>529</v>
      </c>
      <c r="B98" s="32" t="s">
        <v>528</v>
      </c>
      <c r="C98" s="13">
        <v>4700</v>
      </c>
      <c r="D98" s="13"/>
      <c r="E98" s="13"/>
      <c r="F98" s="13"/>
      <c r="G98" s="14" t="s">
        <v>19</v>
      </c>
    </row>
    <row r="99" spans="1:7">
      <c r="A99" s="116" t="s">
        <v>19</v>
      </c>
      <c r="B99" s="125" t="s">
        <v>1130</v>
      </c>
      <c r="C99" s="10">
        <v>4700</v>
      </c>
      <c r="D99" s="10"/>
      <c r="E99" s="10"/>
      <c r="F99" s="10"/>
      <c r="G99" s="11" t="s">
        <v>19</v>
      </c>
    </row>
    <row r="100" spans="1:7">
      <c r="A100" s="108" t="s">
        <v>19</v>
      </c>
      <c r="B100" s="32" t="s">
        <v>19</v>
      </c>
      <c r="C100" s="13"/>
      <c r="D100" s="13"/>
      <c r="E100" s="13"/>
      <c r="F100" s="13"/>
      <c r="G100" s="14" t="s">
        <v>19</v>
      </c>
    </row>
    <row r="101" spans="1:7">
      <c r="A101" s="108" t="s">
        <v>545</v>
      </c>
      <c r="B101" s="107" t="s">
        <v>544</v>
      </c>
      <c r="C101" s="13">
        <v>24182.6</v>
      </c>
      <c r="D101" s="13">
        <v>26225.599999999999</v>
      </c>
      <c r="E101" s="13">
        <v>15095.6</v>
      </c>
      <c r="F101" s="13">
        <v>-11130</v>
      </c>
      <c r="G101" s="14" t="s">
        <v>1131</v>
      </c>
    </row>
    <row r="102" spans="1:7">
      <c r="A102" s="108" t="s">
        <v>372</v>
      </c>
      <c r="B102" s="32" t="s">
        <v>371</v>
      </c>
      <c r="C102" s="13">
        <v>3000</v>
      </c>
      <c r="D102" s="13">
        <v>9978.2000000000007</v>
      </c>
      <c r="E102" s="13">
        <v>9608.6</v>
      </c>
      <c r="F102" s="13">
        <v>-369.6</v>
      </c>
      <c r="G102" s="14" t="s">
        <v>268</v>
      </c>
    </row>
    <row r="103" spans="1:7" ht="25.5">
      <c r="A103" s="116" t="s">
        <v>19</v>
      </c>
      <c r="B103" s="125" t="s">
        <v>1132</v>
      </c>
      <c r="C103" s="10">
        <v>1000</v>
      </c>
      <c r="D103" s="10">
        <v>1000</v>
      </c>
      <c r="E103" s="10">
        <v>785.2</v>
      </c>
      <c r="F103" s="10">
        <v>-214.8</v>
      </c>
      <c r="G103" s="11" t="s">
        <v>1133</v>
      </c>
    </row>
    <row r="104" spans="1:7" ht="25.5">
      <c r="A104" s="116" t="s">
        <v>19</v>
      </c>
      <c r="B104" s="125" t="s">
        <v>1134</v>
      </c>
      <c r="C104" s="10">
        <v>1000</v>
      </c>
      <c r="D104" s="10">
        <v>1305.2</v>
      </c>
      <c r="E104" s="10">
        <v>1286.5999999999999</v>
      </c>
      <c r="F104" s="10">
        <v>-18.600000000000001</v>
      </c>
      <c r="G104" s="11" t="s">
        <v>58</v>
      </c>
    </row>
    <row r="105" spans="1:7" ht="25.5">
      <c r="A105" s="116" t="s">
        <v>19</v>
      </c>
      <c r="B105" s="125" t="s">
        <v>1135</v>
      </c>
      <c r="C105" s="10">
        <v>1000</v>
      </c>
      <c r="D105" s="10">
        <v>7673</v>
      </c>
      <c r="E105" s="10">
        <v>7536.8</v>
      </c>
      <c r="F105" s="10">
        <v>-136.19999999999999</v>
      </c>
      <c r="G105" s="11" t="s">
        <v>292</v>
      </c>
    </row>
    <row r="106" spans="1:7">
      <c r="A106" s="108" t="s">
        <v>374</v>
      </c>
      <c r="B106" s="32" t="s">
        <v>373</v>
      </c>
      <c r="C106" s="13">
        <v>21182.6</v>
      </c>
      <c r="D106" s="13">
        <v>16247.4</v>
      </c>
      <c r="E106" s="13">
        <v>5487</v>
      </c>
      <c r="F106" s="13">
        <v>-10760.4</v>
      </c>
      <c r="G106" s="14" t="s">
        <v>1136</v>
      </c>
    </row>
    <row r="107" spans="1:7">
      <c r="A107" s="116" t="s">
        <v>19</v>
      </c>
      <c r="B107" s="125" t="s">
        <v>1137</v>
      </c>
      <c r="C107" s="10">
        <v>13125.8</v>
      </c>
      <c r="D107" s="10">
        <v>8325</v>
      </c>
      <c r="E107" s="10">
        <v>3446.8</v>
      </c>
      <c r="F107" s="10">
        <v>-4878.2</v>
      </c>
      <c r="G107" s="11" t="s">
        <v>1138</v>
      </c>
    </row>
    <row r="108" spans="1:7">
      <c r="A108" s="116" t="s">
        <v>19</v>
      </c>
      <c r="B108" s="125" t="s">
        <v>1139</v>
      </c>
      <c r="C108" s="10">
        <v>7216.2</v>
      </c>
      <c r="D108" s="10">
        <v>4537.3999999999996</v>
      </c>
      <c r="E108" s="10">
        <v>1951</v>
      </c>
      <c r="F108" s="10">
        <v>-2586.4</v>
      </c>
      <c r="G108" s="11" t="s">
        <v>1140</v>
      </c>
    </row>
    <row r="109" spans="1:7">
      <c r="A109" s="116" t="s">
        <v>19</v>
      </c>
      <c r="B109" s="125" t="s">
        <v>1141</v>
      </c>
      <c r="C109" s="10">
        <v>840.6</v>
      </c>
      <c r="D109" s="10">
        <v>3385</v>
      </c>
      <c r="E109" s="10">
        <v>89.3</v>
      </c>
      <c r="F109" s="10">
        <v>-3295.7</v>
      </c>
      <c r="G109" s="11" t="s">
        <v>1142</v>
      </c>
    </row>
    <row r="110" spans="1:7">
      <c r="A110" s="108" t="s">
        <v>19</v>
      </c>
      <c r="B110" s="32" t="s">
        <v>19</v>
      </c>
      <c r="C110" s="13"/>
      <c r="D110" s="13"/>
      <c r="E110" s="13"/>
      <c r="F110" s="13"/>
      <c r="G110" s="14" t="s">
        <v>19</v>
      </c>
    </row>
    <row r="111" spans="1:7">
      <c r="A111" s="108" t="s">
        <v>587</v>
      </c>
      <c r="B111" s="107" t="s">
        <v>586</v>
      </c>
      <c r="C111" s="13">
        <v>5800</v>
      </c>
      <c r="D111" s="13">
        <v>11050</v>
      </c>
      <c r="E111" s="13">
        <v>8368.2999999999993</v>
      </c>
      <c r="F111" s="13">
        <v>-2681.7</v>
      </c>
      <c r="G111" s="14" t="s">
        <v>687</v>
      </c>
    </row>
    <row r="112" spans="1:7">
      <c r="A112" s="108" t="s">
        <v>597</v>
      </c>
      <c r="B112" s="32" t="s">
        <v>596</v>
      </c>
      <c r="C112" s="13">
        <v>5800</v>
      </c>
      <c r="D112" s="13">
        <v>11050</v>
      </c>
      <c r="E112" s="13">
        <v>8368.2999999999993</v>
      </c>
      <c r="F112" s="13">
        <v>-2681.7</v>
      </c>
      <c r="G112" s="14" t="s">
        <v>687</v>
      </c>
    </row>
    <row r="113" spans="1:7" ht="25.5">
      <c r="A113" s="116" t="s">
        <v>19</v>
      </c>
      <c r="B113" s="125" t="s">
        <v>1143</v>
      </c>
      <c r="C113" s="10">
        <v>500</v>
      </c>
      <c r="D113" s="10"/>
      <c r="E113" s="10"/>
      <c r="F113" s="10"/>
      <c r="G113" s="11" t="s">
        <v>19</v>
      </c>
    </row>
    <row r="114" spans="1:7" ht="25.5">
      <c r="A114" s="116" t="s">
        <v>19</v>
      </c>
      <c r="B114" s="125" t="s">
        <v>1144</v>
      </c>
      <c r="C114" s="10">
        <v>1500</v>
      </c>
      <c r="D114" s="10">
        <v>1500</v>
      </c>
      <c r="E114" s="10"/>
      <c r="F114" s="10">
        <v>-1500</v>
      </c>
      <c r="G114" s="11" t="s">
        <v>19</v>
      </c>
    </row>
    <row r="115" spans="1:7" ht="25.5">
      <c r="A115" s="116" t="s">
        <v>19</v>
      </c>
      <c r="B115" s="125" t="s">
        <v>1145</v>
      </c>
      <c r="C115" s="10">
        <v>2000</v>
      </c>
      <c r="D115" s="10">
        <v>8300</v>
      </c>
      <c r="E115" s="10">
        <v>8000</v>
      </c>
      <c r="F115" s="10">
        <v>-300</v>
      </c>
      <c r="G115" s="11" t="s">
        <v>387</v>
      </c>
    </row>
    <row r="116" spans="1:7" ht="25.5">
      <c r="A116" s="116" t="s">
        <v>19</v>
      </c>
      <c r="B116" s="125" t="s">
        <v>1146</v>
      </c>
      <c r="C116" s="10">
        <v>1000</v>
      </c>
      <c r="D116" s="10">
        <v>450</v>
      </c>
      <c r="E116" s="10"/>
      <c r="F116" s="10">
        <v>-450</v>
      </c>
      <c r="G116" s="11" t="s">
        <v>19</v>
      </c>
    </row>
    <row r="117" spans="1:7" ht="25.5">
      <c r="A117" s="116" t="s">
        <v>19</v>
      </c>
      <c r="B117" s="125" t="s">
        <v>1147</v>
      </c>
      <c r="C117" s="10">
        <v>500</v>
      </c>
      <c r="D117" s="10">
        <v>500</v>
      </c>
      <c r="E117" s="10">
        <v>69.2</v>
      </c>
      <c r="F117" s="10">
        <v>-430.8</v>
      </c>
      <c r="G117" s="11" t="s">
        <v>1148</v>
      </c>
    </row>
    <row r="118" spans="1:7" ht="25.5">
      <c r="A118" s="116" t="s">
        <v>19</v>
      </c>
      <c r="B118" s="125" t="s">
        <v>1149</v>
      </c>
      <c r="C118" s="10">
        <v>300</v>
      </c>
      <c r="D118" s="10">
        <v>300</v>
      </c>
      <c r="E118" s="10">
        <v>299.2</v>
      </c>
      <c r="F118" s="10">
        <v>-0.8</v>
      </c>
      <c r="G118" s="11" t="s">
        <v>161</v>
      </c>
    </row>
    <row r="119" spans="1:7">
      <c r="A119" s="108" t="s">
        <v>19</v>
      </c>
      <c r="B119" s="32" t="s">
        <v>19</v>
      </c>
      <c r="C119" s="13"/>
      <c r="D119" s="13"/>
      <c r="E119" s="13"/>
      <c r="F119" s="13"/>
      <c r="G119" s="14" t="s">
        <v>19</v>
      </c>
    </row>
    <row r="120" spans="1:7">
      <c r="A120" s="108" t="s">
        <v>631</v>
      </c>
      <c r="B120" s="107" t="s">
        <v>630</v>
      </c>
      <c r="C120" s="13">
        <v>76000</v>
      </c>
      <c r="D120" s="13">
        <v>25856.799999999999</v>
      </c>
      <c r="E120" s="13">
        <v>6310.3</v>
      </c>
      <c r="F120" s="13">
        <v>-19546.5</v>
      </c>
      <c r="G120" s="14" t="s">
        <v>1150</v>
      </c>
    </row>
    <row r="121" spans="1:7">
      <c r="A121" s="108" t="s">
        <v>652</v>
      </c>
      <c r="B121" s="32" t="s">
        <v>651</v>
      </c>
      <c r="C121" s="13">
        <v>76000</v>
      </c>
      <c r="D121" s="13">
        <v>25856.799999999999</v>
      </c>
      <c r="E121" s="13">
        <v>6310.3</v>
      </c>
      <c r="F121" s="13">
        <v>-19546.5</v>
      </c>
      <c r="G121" s="14" t="s">
        <v>1150</v>
      </c>
    </row>
    <row r="122" spans="1:7">
      <c r="A122" s="116" t="s">
        <v>19</v>
      </c>
      <c r="B122" s="125" t="s">
        <v>1151</v>
      </c>
      <c r="C122" s="10"/>
      <c r="D122" s="10">
        <v>856.8</v>
      </c>
      <c r="E122" s="10">
        <v>856.7</v>
      </c>
      <c r="F122" s="10">
        <v>-0.1</v>
      </c>
      <c r="G122" s="11" t="s">
        <v>2</v>
      </c>
    </row>
    <row r="123" spans="1:7" ht="25.5">
      <c r="A123" s="116" t="s">
        <v>19</v>
      </c>
      <c r="B123" s="125" t="s">
        <v>1152</v>
      </c>
      <c r="C123" s="10">
        <v>25000</v>
      </c>
      <c r="D123" s="10">
        <v>25000</v>
      </c>
      <c r="E123" s="10">
        <v>5453.6</v>
      </c>
      <c r="F123" s="10">
        <v>-19546.400000000001</v>
      </c>
      <c r="G123" s="11" t="s">
        <v>1153</v>
      </c>
    </row>
    <row r="124" spans="1:7">
      <c r="A124" s="116" t="s">
        <v>19</v>
      </c>
      <c r="B124" s="125" t="s">
        <v>1154</v>
      </c>
      <c r="C124" s="10">
        <v>51000</v>
      </c>
      <c r="D124" s="10"/>
      <c r="E124" s="10"/>
      <c r="F124" s="10"/>
      <c r="G124" s="11" t="s">
        <v>19</v>
      </c>
    </row>
    <row r="125" spans="1:7">
      <c r="A125" s="108" t="s">
        <v>19</v>
      </c>
      <c r="B125" s="32" t="s">
        <v>19</v>
      </c>
      <c r="C125" s="13"/>
      <c r="D125" s="13"/>
      <c r="E125" s="13"/>
      <c r="F125" s="13"/>
      <c r="G125" s="14" t="s">
        <v>19</v>
      </c>
    </row>
    <row r="126" spans="1:7">
      <c r="A126" s="108" t="s">
        <v>259</v>
      </c>
      <c r="B126" s="107" t="s">
        <v>751</v>
      </c>
      <c r="C126" s="13">
        <v>1000</v>
      </c>
      <c r="D126" s="13">
        <v>1100</v>
      </c>
      <c r="E126" s="13">
        <v>931.4</v>
      </c>
      <c r="F126" s="13">
        <v>-168.6</v>
      </c>
      <c r="G126" s="14" t="s">
        <v>1155</v>
      </c>
    </row>
    <row r="127" spans="1:7">
      <c r="A127" s="108" t="s">
        <v>753</v>
      </c>
      <c r="B127" s="32" t="s">
        <v>752</v>
      </c>
      <c r="C127" s="13">
        <v>1000</v>
      </c>
      <c r="D127" s="13">
        <v>1100</v>
      </c>
      <c r="E127" s="13">
        <v>931.4</v>
      </c>
      <c r="F127" s="13">
        <v>-168.6</v>
      </c>
      <c r="G127" s="14" t="s">
        <v>1155</v>
      </c>
    </row>
    <row r="128" spans="1:7">
      <c r="A128" s="116" t="s">
        <v>19</v>
      </c>
      <c r="B128" s="125" t="s">
        <v>1156</v>
      </c>
      <c r="C128" s="10">
        <v>1000</v>
      </c>
      <c r="D128" s="10">
        <v>1100</v>
      </c>
      <c r="E128" s="10">
        <v>931.4</v>
      </c>
      <c r="F128" s="10">
        <v>-168.6</v>
      </c>
      <c r="G128" s="11" t="s">
        <v>1155</v>
      </c>
    </row>
    <row r="129" spans="1:7">
      <c r="A129" s="108" t="s">
        <v>19</v>
      </c>
      <c r="B129" s="32" t="s">
        <v>19</v>
      </c>
      <c r="C129" s="13"/>
      <c r="D129" s="13"/>
      <c r="E129" s="13"/>
      <c r="F129" s="13"/>
      <c r="G129" s="14" t="s">
        <v>19</v>
      </c>
    </row>
    <row r="130" spans="1:7">
      <c r="A130" s="108" t="s">
        <v>770</v>
      </c>
      <c r="B130" s="107" t="s">
        <v>769</v>
      </c>
      <c r="C130" s="13">
        <v>1000</v>
      </c>
      <c r="D130" s="13">
        <v>1000</v>
      </c>
      <c r="E130" s="13">
        <v>1000</v>
      </c>
      <c r="F130" s="13"/>
      <c r="G130" s="14" t="s">
        <v>2</v>
      </c>
    </row>
    <row r="131" spans="1:7">
      <c r="A131" s="108" t="s">
        <v>774</v>
      </c>
      <c r="B131" s="32" t="s">
        <v>773</v>
      </c>
      <c r="C131" s="13">
        <v>1000</v>
      </c>
      <c r="D131" s="13">
        <v>1000</v>
      </c>
      <c r="E131" s="13">
        <v>1000</v>
      </c>
      <c r="F131" s="13"/>
      <c r="G131" s="14" t="s">
        <v>2</v>
      </c>
    </row>
    <row r="132" spans="1:7">
      <c r="A132" s="116" t="s">
        <v>19</v>
      </c>
      <c r="B132" s="125" t="s">
        <v>1157</v>
      </c>
      <c r="C132" s="10">
        <v>1000</v>
      </c>
      <c r="D132" s="10">
        <v>1000</v>
      </c>
      <c r="E132" s="10">
        <v>1000</v>
      </c>
      <c r="F132" s="10"/>
      <c r="G132" s="11" t="s">
        <v>2</v>
      </c>
    </row>
    <row r="133" spans="1:7">
      <c r="A133" s="108" t="s">
        <v>19</v>
      </c>
      <c r="B133" s="32" t="s">
        <v>19</v>
      </c>
      <c r="C133" s="13"/>
      <c r="D133" s="13"/>
      <c r="E133" s="13"/>
      <c r="F133" s="13"/>
      <c r="G133" s="14" t="s">
        <v>19</v>
      </c>
    </row>
    <row r="134" spans="1:7">
      <c r="A134" s="108" t="s">
        <v>782</v>
      </c>
      <c r="B134" s="107" t="s">
        <v>781</v>
      </c>
      <c r="C134" s="13">
        <v>2250</v>
      </c>
      <c r="D134" s="13">
        <v>1479.6</v>
      </c>
      <c r="E134" s="13">
        <v>1479.6</v>
      </c>
      <c r="F134" s="13"/>
      <c r="G134" s="14" t="s">
        <v>2</v>
      </c>
    </row>
    <row r="135" spans="1:7">
      <c r="A135" s="108" t="s">
        <v>774</v>
      </c>
      <c r="B135" s="32" t="s">
        <v>773</v>
      </c>
      <c r="C135" s="13">
        <v>2250</v>
      </c>
      <c r="D135" s="13">
        <v>1479.6</v>
      </c>
      <c r="E135" s="13">
        <v>1479.6</v>
      </c>
      <c r="F135" s="13"/>
      <c r="G135" s="14" t="s">
        <v>2</v>
      </c>
    </row>
    <row r="136" spans="1:7">
      <c r="A136" s="116" t="s">
        <v>19</v>
      </c>
      <c r="B136" s="125" t="s">
        <v>1158</v>
      </c>
      <c r="C136" s="10">
        <v>2250</v>
      </c>
      <c r="D136" s="10">
        <v>1479.6</v>
      </c>
      <c r="E136" s="10">
        <v>1479.6</v>
      </c>
      <c r="F136" s="10"/>
      <c r="G136" s="11" t="s">
        <v>2</v>
      </c>
    </row>
    <row r="137" spans="1:7">
      <c r="A137" s="126" t="s">
        <v>19</v>
      </c>
      <c r="B137" s="127" t="s">
        <v>19</v>
      </c>
      <c r="C137" s="128"/>
      <c r="D137" s="128"/>
      <c r="E137" s="128"/>
      <c r="F137" s="128"/>
      <c r="G137" s="129" t="s">
        <v>19</v>
      </c>
    </row>
    <row r="139" spans="1:7">
      <c r="B139" s="2" t="s">
        <v>90</v>
      </c>
      <c r="C139" s="25" t="s">
        <v>83</v>
      </c>
    </row>
    <row r="142" spans="1:7">
      <c r="B142" s="2" t="s">
        <v>84</v>
      </c>
      <c r="C142" s="21" t="s">
        <v>95</v>
      </c>
    </row>
    <row r="145" spans="2:4">
      <c r="B145" s="2" t="s">
        <v>85</v>
      </c>
      <c r="C145" s="130" t="s">
        <v>86</v>
      </c>
      <c r="D145" s="130"/>
    </row>
    <row r="148" spans="2:4">
      <c r="B148" s="2" t="s">
        <v>1050</v>
      </c>
      <c r="C148" s="130" t="s">
        <v>89</v>
      </c>
      <c r="D148" s="130"/>
    </row>
    <row r="151" spans="2:4">
      <c r="B151" s="2" t="s">
        <v>92</v>
      </c>
      <c r="C151" s="130" t="s">
        <v>87</v>
      </c>
      <c r="D151" s="130"/>
    </row>
    <row r="154" spans="2:4">
      <c r="B154" s="2" t="s">
        <v>1159</v>
      </c>
      <c r="C154" s="130" t="s">
        <v>1160</v>
      </c>
      <c r="D154" s="130"/>
    </row>
    <row r="157" spans="2:4">
      <c r="B157" s="2" t="s">
        <v>93</v>
      </c>
      <c r="C157" s="130" t="s">
        <v>88</v>
      </c>
      <c r="D157" s="130"/>
    </row>
  </sheetData>
  <mergeCells count="14">
    <mergeCell ref="C145:D145"/>
    <mergeCell ref="C148:D148"/>
    <mergeCell ref="C151:D151"/>
    <mergeCell ref="C154:D154"/>
    <mergeCell ref="C157:D157"/>
    <mergeCell ref="F1:G1"/>
    <mergeCell ref="E2:G2"/>
    <mergeCell ref="A3:G3"/>
    <mergeCell ref="A5:A6"/>
    <mergeCell ref="B5:B6"/>
    <mergeCell ref="C5:C6"/>
    <mergeCell ref="D5:D6"/>
    <mergeCell ref="E5:E6"/>
    <mergeCell ref="F5:G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
  <sheetViews>
    <sheetView workbookViewId="0">
      <selection activeCell="B2" sqref="B2"/>
    </sheetView>
  </sheetViews>
  <sheetFormatPr defaultRowHeight="12.75"/>
  <cols>
    <col min="1" max="1" width="10.5703125" style="131" customWidth="1"/>
    <col min="2" max="2" width="90.7109375" style="132" customWidth="1"/>
    <col min="3" max="6" width="15.7109375" style="161" customWidth="1"/>
    <col min="7" max="7" width="6.7109375" style="135" customWidth="1"/>
    <col min="8" max="12" width="9.140625" style="135"/>
    <col min="13" max="16384" width="9.140625" style="136"/>
  </cols>
  <sheetData>
    <row r="1" spans="1:7">
      <c r="C1" s="133"/>
      <c r="D1" s="133"/>
      <c r="E1" s="133"/>
      <c r="F1" s="134" t="s">
        <v>1161</v>
      </c>
      <c r="G1" s="134"/>
    </row>
    <row r="2" spans="1:7" ht="27.75" customHeight="1">
      <c r="C2" s="133"/>
      <c r="D2" s="133"/>
      <c r="E2" s="137" t="s">
        <v>1057</v>
      </c>
      <c r="F2" s="134"/>
      <c r="G2" s="134"/>
    </row>
    <row r="3" spans="1:7" ht="47.25" customHeight="1">
      <c r="A3" s="138" t="s">
        <v>1162</v>
      </c>
      <c r="B3" s="138"/>
      <c r="C3" s="139"/>
      <c r="D3" s="139"/>
      <c r="E3" s="139"/>
      <c r="F3" s="139"/>
      <c r="G3" s="139"/>
    </row>
    <row r="4" spans="1:7">
      <c r="C4" s="133"/>
      <c r="D4" s="133"/>
      <c r="E4" s="133"/>
      <c r="F4" s="133" t="s">
        <v>71</v>
      </c>
      <c r="G4" s="140"/>
    </row>
    <row r="5" spans="1:7" ht="15.75" customHeight="1">
      <c r="A5" s="141" t="s">
        <v>1059</v>
      </c>
      <c r="B5" s="141" t="s">
        <v>1060</v>
      </c>
      <c r="C5" s="142" t="s">
        <v>74</v>
      </c>
      <c r="D5" s="142" t="s">
        <v>75</v>
      </c>
      <c r="E5" s="142" t="s">
        <v>1061</v>
      </c>
      <c r="F5" s="142" t="s">
        <v>77</v>
      </c>
      <c r="G5" s="142"/>
    </row>
    <row r="6" spans="1:7">
      <c r="A6" s="141"/>
      <c r="B6" s="141"/>
      <c r="C6" s="142"/>
      <c r="D6" s="142"/>
      <c r="E6" s="142"/>
      <c r="F6" s="143" t="s">
        <v>78</v>
      </c>
      <c r="G6" s="144" t="s">
        <v>79</v>
      </c>
    </row>
    <row r="7" spans="1:7" ht="9.9499999999999993" customHeight="1">
      <c r="A7" s="145">
        <v>1</v>
      </c>
      <c r="B7" s="146">
        <v>2</v>
      </c>
      <c r="C7" s="145">
        <v>3</v>
      </c>
      <c r="D7" s="145">
        <v>4</v>
      </c>
      <c r="E7" s="145">
        <v>5</v>
      </c>
      <c r="F7" s="145">
        <v>6</v>
      </c>
      <c r="G7" s="145">
        <v>7</v>
      </c>
    </row>
    <row r="8" spans="1:7">
      <c r="A8" s="147" t="s">
        <v>19</v>
      </c>
      <c r="B8" s="148" t="s">
        <v>1062</v>
      </c>
      <c r="C8" s="149">
        <v>330299</v>
      </c>
      <c r="D8" s="149">
        <v>326048.2</v>
      </c>
      <c r="E8" s="149">
        <v>301293.09999999998</v>
      </c>
      <c r="F8" s="149">
        <v>-24755.1</v>
      </c>
      <c r="G8" s="150" t="s">
        <v>130</v>
      </c>
    </row>
    <row r="9" spans="1:7" ht="10.5" customHeight="1">
      <c r="A9" s="147" t="s">
        <v>19</v>
      </c>
      <c r="B9" s="148"/>
      <c r="C9" s="149"/>
      <c r="D9" s="149"/>
      <c r="E9" s="149"/>
      <c r="F9" s="149"/>
      <c r="G9" s="150" t="s">
        <v>19</v>
      </c>
    </row>
    <row r="10" spans="1:7">
      <c r="A10" s="147" t="s">
        <v>252</v>
      </c>
      <c r="B10" s="151" t="s">
        <v>264</v>
      </c>
      <c r="C10" s="149">
        <v>500</v>
      </c>
      <c r="D10" s="149"/>
      <c r="E10" s="149"/>
      <c r="F10" s="149"/>
      <c r="G10" s="150" t="s">
        <v>19</v>
      </c>
    </row>
    <row r="11" spans="1:7">
      <c r="A11" s="147" t="s">
        <v>270</v>
      </c>
      <c r="B11" s="152" t="s">
        <v>269</v>
      </c>
      <c r="C11" s="149">
        <v>500</v>
      </c>
      <c r="D11" s="149"/>
      <c r="E11" s="149"/>
      <c r="F11" s="149"/>
      <c r="G11" s="150" t="s">
        <v>19</v>
      </c>
    </row>
    <row r="12" spans="1:7">
      <c r="A12" s="153" t="s">
        <v>19</v>
      </c>
      <c r="B12" s="154" t="s">
        <v>1063</v>
      </c>
      <c r="C12" s="155">
        <v>500</v>
      </c>
      <c r="D12" s="155"/>
      <c r="E12" s="155"/>
      <c r="F12" s="155"/>
      <c r="G12" s="156" t="s">
        <v>19</v>
      </c>
    </row>
    <row r="13" spans="1:7" ht="9" customHeight="1">
      <c r="A13" s="147" t="s">
        <v>19</v>
      </c>
      <c r="B13" s="152" t="s">
        <v>19</v>
      </c>
      <c r="C13" s="149"/>
      <c r="D13" s="149"/>
      <c r="E13" s="149"/>
      <c r="F13" s="149"/>
      <c r="G13" s="150" t="s">
        <v>19</v>
      </c>
    </row>
    <row r="14" spans="1:7">
      <c r="A14" s="147" t="s">
        <v>289</v>
      </c>
      <c r="B14" s="151" t="s">
        <v>288</v>
      </c>
      <c r="C14" s="149">
        <v>1000</v>
      </c>
      <c r="D14" s="149">
        <v>2006.8</v>
      </c>
      <c r="E14" s="149">
        <v>2006.8</v>
      </c>
      <c r="F14" s="149"/>
      <c r="G14" s="150" t="s">
        <v>2</v>
      </c>
    </row>
    <row r="15" spans="1:7">
      <c r="A15" s="147" t="s">
        <v>294</v>
      </c>
      <c r="B15" s="152" t="s">
        <v>293</v>
      </c>
      <c r="C15" s="149">
        <v>1000</v>
      </c>
      <c r="D15" s="149">
        <v>2006.8</v>
      </c>
      <c r="E15" s="149">
        <v>2006.8</v>
      </c>
      <c r="F15" s="149"/>
      <c r="G15" s="150" t="s">
        <v>2</v>
      </c>
    </row>
    <row r="16" spans="1:7">
      <c r="A16" s="153" t="s">
        <v>19</v>
      </c>
      <c r="B16" s="154" t="s">
        <v>1064</v>
      </c>
      <c r="C16" s="155">
        <v>1000</v>
      </c>
      <c r="D16" s="155">
        <v>2006.8</v>
      </c>
      <c r="E16" s="155">
        <v>2006.8</v>
      </c>
      <c r="F16" s="155"/>
      <c r="G16" s="156" t="s">
        <v>2</v>
      </c>
    </row>
    <row r="17" spans="1:7" ht="9" customHeight="1">
      <c r="A17" s="147" t="s">
        <v>19</v>
      </c>
      <c r="B17" s="152" t="s">
        <v>19</v>
      </c>
      <c r="C17" s="149"/>
      <c r="D17" s="149"/>
      <c r="E17" s="149"/>
      <c r="F17" s="149"/>
      <c r="G17" s="150" t="s">
        <v>19</v>
      </c>
    </row>
    <row r="18" spans="1:7">
      <c r="A18" s="147" t="s">
        <v>303</v>
      </c>
      <c r="B18" s="151" t="s">
        <v>302</v>
      </c>
      <c r="C18" s="149">
        <v>15300</v>
      </c>
      <c r="D18" s="149">
        <v>12047.2</v>
      </c>
      <c r="E18" s="149">
        <v>10093.700000000001</v>
      </c>
      <c r="F18" s="149">
        <v>-1953.5</v>
      </c>
      <c r="G18" s="150" t="s">
        <v>1067</v>
      </c>
    </row>
    <row r="19" spans="1:7">
      <c r="A19" s="147" t="s">
        <v>327</v>
      </c>
      <c r="B19" s="152" t="s">
        <v>326</v>
      </c>
      <c r="C19" s="149">
        <v>15300</v>
      </c>
      <c r="D19" s="149">
        <v>12047.2</v>
      </c>
      <c r="E19" s="149">
        <v>10093.700000000001</v>
      </c>
      <c r="F19" s="149">
        <v>-1953.5</v>
      </c>
      <c r="G19" s="150" t="s">
        <v>1067</v>
      </c>
    </row>
    <row r="20" spans="1:7">
      <c r="A20" s="153" t="s">
        <v>19</v>
      </c>
      <c r="B20" s="154" t="s">
        <v>1069</v>
      </c>
      <c r="C20" s="155">
        <v>2000</v>
      </c>
      <c r="D20" s="155">
        <v>898.6</v>
      </c>
      <c r="E20" s="155">
        <v>898.6</v>
      </c>
      <c r="F20" s="155"/>
      <c r="G20" s="156" t="s">
        <v>2</v>
      </c>
    </row>
    <row r="21" spans="1:7">
      <c r="A21" s="153" t="s">
        <v>19</v>
      </c>
      <c r="B21" s="154" t="s">
        <v>1070</v>
      </c>
      <c r="C21" s="155">
        <v>1000</v>
      </c>
      <c r="D21" s="155"/>
      <c r="E21" s="155"/>
      <c r="F21" s="155"/>
      <c r="G21" s="156" t="s">
        <v>19</v>
      </c>
    </row>
    <row r="22" spans="1:7">
      <c r="A22" s="153" t="s">
        <v>19</v>
      </c>
      <c r="B22" s="154" t="s">
        <v>1071</v>
      </c>
      <c r="C22" s="155">
        <v>10100</v>
      </c>
      <c r="D22" s="155">
        <v>10100</v>
      </c>
      <c r="E22" s="155">
        <v>8146.6</v>
      </c>
      <c r="F22" s="155">
        <v>-1953.4</v>
      </c>
      <c r="G22" s="156" t="s">
        <v>1072</v>
      </c>
    </row>
    <row r="23" spans="1:7">
      <c r="A23" s="153" t="s">
        <v>19</v>
      </c>
      <c r="B23" s="154" t="s">
        <v>1073</v>
      </c>
      <c r="C23" s="155">
        <v>2200</v>
      </c>
      <c r="D23" s="155">
        <v>1048.5999999999999</v>
      </c>
      <c r="E23" s="155">
        <v>1048.5999999999999</v>
      </c>
      <c r="F23" s="155"/>
      <c r="G23" s="156" t="s">
        <v>2</v>
      </c>
    </row>
    <row r="24" spans="1:7" ht="10.5" customHeight="1">
      <c r="A24" s="147" t="s">
        <v>19</v>
      </c>
      <c r="B24" s="152" t="s">
        <v>19</v>
      </c>
      <c r="C24" s="149"/>
      <c r="D24" s="149"/>
      <c r="E24" s="149"/>
      <c r="F24" s="149"/>
      <c r="G24" s="150" t="s">
        <v>19</v>
      </c>
    </row>
    <row r="25" spans="1:7">
      <c r="A25" s="147" t="s">
        <v>329</v>
      </c>
      <c r="B25" s="151" t="s">
        <v>328</v>
      </c>
      <c r="C25" s="149">
        <v>3950</v>
      </c>
      <c r="D25" s="149">
        <v>10180</v>
      </c>
      <c r="E25" s="149">
        <v>10178.4</v>
      </c>
      <c r="F25" s="149">
        <v>-1.6</v>
      </c>
      <c r="G25" s="150" t="s">
        <v>2</v>
      </c>
    </row>
    <row r="26" spans="1:7">
      <c r="A26" s="147" t="s">
        <v>344</v>
      </c>
      <c r="B26" s="152" t="s">
        <v>343</v>
      </c>
      <c r="C26" s="149"/>
      <c r="D26" s="149">
        <v>630</v>
      </c>
      <c r="E26" s="149">
        <v>628.70000000000005</v>
      </c>
      <c r="F26" s="149">
        <v>-1.3</v>
      </c>
      <c r="G26" s="150" t="s">
        <v>122</v>
      </c>
    </row>
    <row r="27" spans="1:7" ht="25.5">
      <c r="A27" s="153" t="s">
        <v>19</v>
      </c>
      <c r="B27" s="154" t="s">
        <v>1163</v>
      </c>
      <c r="C27" s="155"/>
      <c r="D27" s="155">
        <v>630</v>
      </c>
      <c r="E27" s="155">
        <v>628.70000000000005</v>
      </c>
      <c r="F27" s="155">
        <v>-1.3</v>
      </c>
      <c r="G27" s="156" t="s">
        <v>122</v>
      </c>
    </row>
    <row r="28" spans="1:7">
      <c r="A28" s="147" t="s">
        <v>350</v>
      </c>
      <c r="B28" s="152" t="s">
        <v>349</v>
      </c>
      <c r="C28" s="149">
        <v>2000</v>
      </c>
      <c r="D28" s="149">
        <v>2200</v>
      </c>
      <c r="E28" s="149">
        <v>2200</v>
      </c>
      <c r="F28" s="149"/>
      <c r="G28" s="150" t="s">
        <v>2</v>
      </c>
    </row>
    <row r="29" spans="1:7">
      <c r="A29" s="153" t="s">
        <v>19</v>
      </c>
      <c r="B29" s="154" t="s">
        <v>1075</v>
      </c>
      <c r="C29" s="155">
        <v>2000</v>
      </c>
      <c r="D29" s="155">
        <v>2200</v>
      </c>
      <c r="E29" s="155">
        <v>2200</v>
      </c>
      <c r="F29" s="155"/>
      <c r="G29" s="156" t="s">
        <v>2</v>
      </c>
    </row>
    <row r="30" spans="1:7">
      <c r="A30" s="147" t="s">
        <v>353</v>
      </c>
      <c r="B30" s="152" t="s">
        <v>352</v>
      </c>
      <c r="C30" s="149">
        <v>1000</v>
      </c>
      <c r="D30" s="149">
        <v>1000</v>
      </c>
      <c r="E30" s="149">
        <v>1000</v>
      </c>
      <c r="F30" s="149"/>
      <c r="G30" s="150" t="s">
        <v>2</v>
      </c>
    </row>
    <row r="31" spans="1:7" ht="25.5">
      <c r="A31" s="153" t="s">
        <v>19</v>
      </c>
      <c r="B31" s="154" t="s">
        <v>1076</v>
      </c>
      <c r="C31" s="155">
        <v>1000</v>
      </c>
      <c r="D31" s="155"/>
      <c r="E31" s="155"/>
      <c r="F31" s="155"/>
      <c r="G31" s="156" t="s">
        <v>19</v>
      </c>
    </row>
    <row r="32" spans="1:7">
      <c r="A32" s="153" t="s">
        <v>19</v>
      </c>
      <c r="B32" s="154" t="s">
        <v>1077</v>
      </c>
      <c r="C32" s="155"/>
      <c r="D32" s="155">
        <v>1000</v>
      </c>
      <c r="E32" s="155">
        <v>1000</v>
      </c>
      <c r="F32" s="155"/>
      <c r="G32" s="156" t="s">
        <v>2</v>
      </c>
    </row>
    <row r="33" spans="1:7">
      <c r="A33" s="147" t="s">
        <v>358</v>
      </c>
      <c r="B33" s="152" t="s">
        <v>357</v>
      </c>
      <c r="C33" s="149">
        <v>950</v>
      </c>
      <c r="D33" s="149">
        <v>6350</v>
      </c>
      <c r="E33" s="149">
        <v>6349.7</v>
      </c>
      <c r="F33" s="149">
        <v>-0.3</v>
      </c>
      <c r="G33" s="150" t="s">
        <v>2</v>
      </c>
    </row>
    <row r="34" spans="1:7">
      <c r="A34" s="153" t="s">
        <v>19</v>
      </c>
      <c r="B34" s="154" t="s">
        <v>1078</v>
      </c>
      <c r="C34" s="155">
        <v>950</v>
      </c>
      <c r="D34" s="155">
        <v>950</v>
      </c>
      <c r="E34" s="155">
        <v>950</v>
      </c>
      <c r="F34" s="155"/>
      <c r="G34" s="156" t="s">
        <v>2</v>
      </c>
    </row>
    <row r="35" spans="1:7">
      <c r="A35" s="153" t="s">
        <v>19</v>
      </c>
      <c r="B35" s="154" t="s">
        <v>1079</v>
      </c>
      <c r="C35" s="155"/>
      <c r="D35" s="155">
        <v>1800</v>
      </c>
      <c r="E35" s="155">
        <v>1799.7</v>
      </c>
      <c r="F35" s="155">
        <v>-0.3</v>
      </c>
      <c r="G35" s="156" t="s">
        <v>2</v>
      </c>
    </row>
    <row r="36" spans="1:7">
      <c r="A36" s="153" t="s">
        <v>19</v>
      </c>
      <c r="B36" s="154" t="s">
        <v>1080</v>
      </c>
      <c r="C36" s="155"/>
      <c r="D36" s="155">
        <v>1800</v>
      </c>
      <c r="E36" s="155">
        <v>1800</v>
      </c>
      <c r="F36" s="155"/>
      <c r="G36" s="156" t="s">
        <v>2</v>
      </c>
    </row>
    <row r="37" spans="1:7">
      <c r="A37" s="153" t="s">
        <v>19</v>
      </c>
      <c r="B37" s="154" t="s">
        <v>1081</v>
      </c>
      <c r="C37" s="155"/>
      <c r="D37" s="155">
        <v>1800</v>
      </c>
      <c r="E37" s="155">
        <v>1800</v>
      </c>
      <c r="F37" s="155"/>
      <c r="G37" s="156" t="s">
        <v>2</v>
      </c>
    </row>
    <row r="38" spans="1:7" ht="9" customHeight="1">
      <c r="A38" s="147" t="s">
        <v>19</v>
      </c>
      <c r="B38" s="152" t="s">
        <v>19</v>
      </c>
      <c r="C38" s="149"/>
      <c r="D38" s="149"/>
      <c r="E38" s="149"/>
      <c r="F38" s="149"/>
      <c r="G38" s="150" t="s">
        <v>19</v>
      </c>
    </row>
    <row r="39" spans="1:7">
      <c r="A39" s="147" t="s">
        <v>389</v>
      </c>
      <c r="B39" s="151" t="s">
        <v>388</v>
      </c>
      <c r="C39" s="149">
        <v>270000</v>
      </c>
      <c r="D39" s="149">
        <v>251000</v>
      </c>
      <c r="E39" s="149">
        <v>251000</v>
      </c>
      <c r="F39" s="149"/>
      <c r="G39" s="150" t="s">
        <v>2</v>
      </c>
    </row>
    <row r="40" spans="1:7">
      <c r="A40" s="147" t="s">
        <v>395</v>
      </c>
      <c r="B40" s="152" t="s">
        <v>394</v>
      </c>
      <c r="C40" s="149">
        <v>270000</v>
      </c>
      <c r="D40" s="149">
        <v>251000</v>
      </c>
      <c r="E40" s="149">
        <v>251000</v>
      </c>
      <c r="F40" s="149"/>
      <c r="G40" s="150" t="s">
        <v>2</v>
      </c>
    </row>
    <row r="41" spans="1:7">
      <c r="A41" s="153" t="s">
        <v>19</v>
      </c>
      <c r="B41" s="154" t="s">
        <v>1082</v>
      </c>
      <c r="C41" s="155">
        <v>270000</v>
      </c>
      <c r="D41" s="155">
        <v>251000</v>
      </c>
      <c r="E41" s="155">
        <v>251000</v>
      </c>
      <c r="F41" s="155"/>
      <c r="G41" s="156" t="s">
        <v>2</v>
      </c>
    </row>
    <row r="42" spans="1:7" ht="9" customHeight="1">
      <c r="A42" s="147" t="s">
        <v>19</v>
      </c>
      <c r="B42" s="152" t="s">
        <v>19</v>
      </c>
      <c r="C42" s="149"/>
      <c r="D42" s="149"/>
      <c r="E42" s="149"/>
      <c r="F42" s="149"/>
      <c r="G42" s="150" t="s">
        <v>19</v>
      </c>
    </row>
    <row r="43" spans="1:7">
      <c r="A43" s="147" t="s">
        <v>482</v>
      </c>
      <c r="B43" s="151" t="s">
        <v>481</v>
      </c>
      <c r="C43" s="149">
        <v>999</v>
      </c>
      <c r="D43" s="149">
        <v>349.6</v>
      </c>
      <c r="E43" s="149">
        <v>316</v>
      </c>
      <c r="F43" s="149">
        <v>-33.6</v>
      </c>
      <c r="G43" s="150" t="s">
        <v>788</v>
      </c>
    </row>
    <row r="44" spans="1:7">
      <c r="A44" s="147" t="s">
        <v>488</v>
      </c>
      <c r="B44" s="152" t="s">
        <v>487</v>
      </c>
      <c r="C44" s="149">
        <v>999</v>
      </c>
      <c r="D44" s="149">
        <v>349.6</v>
      </c>
      <c r="E44" s="149">
        <v>316</v>
      </c>
      <c r="F44" s="149">
        <v>-33.6</v>
      </c>
      <c r="G44" s="150" t="s">
        <v>788</v>
      </c>
    </row>
    <row r="45" spans="1:7">
      <c r="A45" s="153" t="s">
        <v>19</v>
      </c>
      <c r="B45" s="154" t="s">
        <v>1117</v>
      </c>
      <c r="C45" s="155">
        <v>649.4</v>
      </c>
      <c r="D45" s="155"/>
      <c r="E45" s="155"/>
      <c r="F45" s="155"/>
      <c r="G45" s="156" t="s">
        <v>19</v>
      </c>
    </row>
    <row r="46" spans="1:7">
      <c r="A46" s="153" t="s">
        <v>19</v>
      </c>
      <c r="B46" s="154" t="s">
        <v>1118</v>
      </c>
      <c r="C46" s="155">
        <v>349.6</v>
      </c>
      <c r="D46" s="155">
        <v>349.6</v>
      </c>
      <c r="E46" s="155">
        <v>316</v>
      </c>
      <c r="F46" s="155">
        <v>-33.6</v>
      </c>
      <c r="G46" s="156" t="s">
        <v>788</v>
      </c>
    </row>
    <row r="47" spans="1:7" ht="9" customHeight="1">
      <c r="A47" s="147" t="s">
        <v>19</v>
      </c>
      <c r="B47" s="152" t="s">
        <v>19</v>
      </c>
      <c r="C47" s="149"/>
      <c r="D47" s="149"/>
      <c r="E47" s="149"/>
      <c r="F47" s="149"/>
      <c r="G47" s="150" t="s">
        <v>19</v>
      </c>
    </row>
    <row r="48" spans="1:7">
      <c r="A48" s="147" t="s">
        <v>545</v>
      </c>
      <c r="B48" s="151" t="s">
        <v>544</v>
      </c>
      <c r="C48" s="149">
        <v>3000</v>
      </c>
      <c r="D48" s="149">
        <v>9978.2000000000007</v>
      </c>
      <c r="E48" s="149">
        <v>9608.6</v>
      </c>
      <c r="F48" s="149">
        <v>-369.6</v>
      </c>
      <c r="G48" s="150" t="s">
        <v>268</v>
      </c>
    </row>
    <row r="49" spans="1:7">
      <c r="A49" s="147" t="s">
        <v>372</v>
      </c>
      <c r="B49" s="152" t="s">
        <v>371</v>
      </c>
      <c r="C49" s="149">
        <v>3000</v>
      </c>
      <c r="D49" s="149">
        <v>9978.2000000000007</v>
      </c>
      <c r="E49" s="149">
        <v>9608.6</v>
      </c>
      <c r="F49" s="149">
        <v>-369.6</v>
      </c>
      <c r="G49" s="150" t="s">
        <v>268</v>
      </c>
    </row>
    <row r="50" spans="1:7" ht="25.5">
      <c r="A50" s="153" t="s">
        <v>19</v>
      </c>
      <c r="B50" s="154" t="s">
        <v>1132</v>
      </c>
      <c r="C50" s="155">
        <v>1000</v>
      </c>
      <c r="D50" s="155">
        <v>1000</v>
      </c>
      <c r="E50" s="155">
        <v>785.2</v>
      </c>
      <c r="F50" s="155">
        <v>-214.8</v>
      </c>
      <c r="G50" s="156" t="s">
        <v>1133</v>
      </c>
    </row>
    <row r="51" spans="1:7" ht="25.5">
      <c r="A51" s="153" t="s">
        <v>19</v>
      </c>
      <c r="B51" s="154" t="s">
        <v>1134</v>
      </c>
      <c r="C51" s="155">
        <v>1000</v>
      </c>
      <c r="D51" s="155">
        <v>1305.2</v>
      </c>
      <c r="E51" s="155">
        <v>1286.5999999999999</v>
      </c>
      <c r="F51" s="155">
        <v>-18.600000000000001</v>
      </c>
      <c r="G51" s="156" t="s">
        <v>58</v>
      </c>
    </row>
    <row r="52" spans="1:7" ht="25.5">
      <c r="A52" s="153" t="s">
        <v>19</v>
      </c>
      <c r="B52" s="154" t="s">
        <v>1135</v>
      </c>
      <c r="C52" s="155">
        <v>1000</v>
      </c>
      <c r="D52" s="155">
        <v>7673</v>
      </c>
      <c r="E52" s="155">
        <v>7536.8</v>
      </c>
      <c r="F52" s="155">
        <v>-136.19999999999999</v>
      </c>
      <c r="G52" s="156" t="s">
        <v>292</v>
      </c>
    </row>
    <row r="53" spans="1:7" ht="9.75" customHeight="1">
      <c r="A53" s="147" t="s">
        <v>19</v>
      </c>
      <c r="B53" s="152" t="s">
        <v>19</v>
      </c>
      <c r="C53" s="149"/>
      <c r="D53" s="149"/>
      <c r="E53" s="149"/>
      <c r="F53" s="149"/>
      <c r="G53" s="150" t="s">
        <v>19</v>
      </c>
    </row>
    <row r="54" spans="1:7">
      <c r="A54" s="147" t="s">
        <v>587</v>
      </c>
      <c r="B54" s="151" t="s">
        <v>586</v>
      </c>
      <c r="C54" s="149">
        <v>5300</v>
      </c>
      <c r="D54" s="149">
        <v>11050</v>
      </c>
      <c r="E54" s="149">
        <v>8368.2999999999993</v>
      </c>
      <c r="F54" s="149">
        <v>-2681.7</v>
      </c>
      <c r="G54" s="150" t="s">
        <v>687</v>
      </c>
    </row>
    <row r="55" spans="1:7">
      <c r="A55" s="147" t="s">
        <v>597</v>
      </c>
      <c r="B55" s="152" t="s">
        <v>596</v>
      </c>
      <c r="C55" s="149">
        <v>5300</v>
      </c>
      <c r="D55" s="149">
        <v>11050</v>
      </c>
      <c r="E55" s="149">
        <v>8368.2999999999993</v>
      </c>
      <c r="F55" s="149">
        <v>-2681.7</v>
      </c>
      <c r="G55" s="150" t="s">
        <v>687</v>
      </c>
    </row>
    <row r="56" spans="1:7" ht="25.5">
      <c r="A56" s="153" t="s">
        <v>19</v>
      </c>
      <c r="B56" s="154" t="s">
        <v>1144</v>
      </c>
      <c r="C56" s="155">
        <v>1500</v>
      </c>
      <c r="D56" s="155">
        <v>1500</v>
      </c>
      <c r="E56" s="155"/>
      <c r="F56" s="155">
        <v>-1500</v>
      </c>
      <c r="G56" s="156" t="s">
        <v>19</v>
      </c>
    </row>
    <row r="57" spans="1:7" ht="25.5">
      <c r="A57" s="153" t="s">
        <v>19</v>
      </c>
      <c r="B57" s="154" t="s">
        <v>1145</v>
      </c>
      <c r="C57" s="155">
        <v>2000</v>
      </c>
      <c r="D57" s="155">
        <v>8300</v>
      </c>
      <c r="E57" s="155">
        <v>8000</v>
      </c>
      <c r="F57" s="155">
        <v>-300</v>
      </c>
      <c r="G57" s="156" t="s">
        <v>387</v>
      </c>
    </row>
    <row r="58" spans="1:7" ht="25.5">
      <c r="A58" s="153" t="s">
        <v>19</v>
      </c>
      <c r="B58" s="154" t="s">
        <v>1146</v>
      </c>
      <c r="C58" s="155">
        <v>1000</v>
      </c>
      <c r="D58" s="155">
        <v>450</v>
      </c>
      <c r="E58" s="155"/>
      <c r="F58" s="155">
        <v>-450</v>
      </c>
      <c r="G58" s="156" t="s">
        <v>19</v>
      </c>
    </row>
    <row r="59" spans="1:7" ht="25.5">
      <c r="A59" s="153" t="s">
        <v>19</v>
      </c>
      <c r="B59" s="154" t="s">
        <v>1147</v>
      </c>
      <c r="C59" s="155">
        <v>500</v>
      </c>
      <c r="D59" s="155">
        <v>500</v>
      </c>
      <c r="E59" s="155">
        <v>69.2</v>
      </c>
      <c r="F59" s="155">
        <v>-430.8</v>
      </c>
      <c r="G59" s="156" t="s">
        <v>1148</v>
      </c>
    </row>
    <row r="60" spans="1:7" ht="25.5">
      <c r="A60" s="153" t="s">
        <v>19</v>
      </c>
      <c r="B60" s="154" t="s">
        <v>1149</v>
      </c>
      <c r="C60" s="155">
        <v>300</v>
      </c>
      <c r="D60" s="155">
        <v>300</v>
      </c>
      <c r="E60" s="155">
        <v>299.2</v>
      </c>
      <c r="F60" s="155">
        <v>-0.8</v>
      </c>
      <c r="G60" s="156" t="s">
        <v>161</v>
      </c>
    </row>
    <row r="61" spans="1:7" ht="9" customHeight="1">
      <c r="A61" s="147" t="s">
        <v>19</v>
      </c>
      <c r="B61" s="152" t="s">
        <v>19</v>
      </c>
      <c r="C61" s="149"/>
      <c r="D61" s="149"/>
      <c r="E61" s="149"/>
      <c r="F61" s="149"/>
      <c r="G61" s="150" t="s">
        <v>19</v>
      </c>
    </row>
    <row r="62" spans="1:7">
      <c r="A62" s="147" t="s">
        <v>631</v>
      </c>
      <c r="B62" s="151" t="s">
        <v>630</v>
      </c>
      <c r="C62" s="149">
        <v>26000</v>
      </c>
      <c r="D62" s="149">
        <v>25856.799999999999</v>
      </c>
      <c r="E62" s="149">
        <v>6310.3</v>
      </c>
      <c r="F62" s="149">
        <v>-19546.5</v>
      </c>
      <c r="G62" s="150" t="s">
        <v>1150</v>
      </c>
    </row>
    <row r="63" spans="1:7">
      <c r="A63" s="147" t="s">
        <v>652</v>
      </c>
      <c r="B63" s="152" t="s">
        <v>651</v>
      </c>
      <c r="C63" s="149">
        <v>26000</v>
      </c>
      <c r="D63" s="149">
        <v>25856.799999999999</v>
      </c>
      <c r="E63" s="149">
        <v>6310.3</v>
      </c>
      <c r="F63" s="149">
        <v>-19546.5</v>
      </c>
      <c r="G63" s="150" t="s">
        <v>1150</v>
      </c>
    </row>
    <row r="64" spans="1:7">
      <c r="A64" s="153" t="s">
        <v>19</v>
      </c>
      <c r="B64" s="154" t="s">
        <v>1151</v>
      </c>
      <c r="C64" s="155"/>
      <c r="D64" s="155">
        <v>856.8</v>
      </c>
      <c r="E64" s="155">
        <v>856.7</v>
      </c>
      <c r="F64" s="155">
        <v>-0.1</v>
      </c>
      <c r="G64" s="156" t="s">
        <v>2</v>
      </c>
    </row>
    <row r="65" spans="1:7" ht="25.5">
      <c r="A65" s="153" t="s">
        <v>19</v>
      </c>
      <c r="B65" s="154" t="s">
        <v>1152</v>
      </c>
      <c r="C65" s="155">
        <v>25000</v>
      </c>
      <c r="D65" s="155">
        <v>25000</v>
      </c>
      <c r="E65" s="155">
        <v>5453.6</v>
      </c>
      <c r="F65" s="155">
        <v>-19546.400000000001</v>
      </c>
      <c r="G65" s="156" t="s">
        <v>1153</v>
      </c>
    </row>
    <row r="66" spans="1:7">
      <c r="A66" s="153" t="s">
        <v>19</v>
      </c>
      <c r="B66" s="154" t="s">
        <v>1154</v>
      </c>
      <c r="C66" s="155">
        <v>1000</v>
      </c>
      <c r="D66" s="155"/>
      <c r="E66" s="155"/>
      <c r="F66" s="155"/>
      <c r="G66" s="156" t="s">
        <v>19</v>
      </c>
    </row>
    <row r="67" spans="1:7" ht="9" customHeight="1">
      <c r="A67" s="147" t="s">
        <v>19</v>
      </c>
      <c r="B67" s="152" t="s">
        <v>19</v>
      </c>
      <c r="C67" s="149"/>
      <c r="D67" s="149"/>
      <c r="E67" s="149"/>
      <c r="F67" s="149"/>
      <c r="G67" s="150" t="s">
        <v>19</v>
      </c>
    </row>
    <row r="68" spans="1:7">
      <c r="A68" s="147" t="s">
        <v>259</v>
      </c>
      <c r="B68" s="151" t="s">
        <v>751</v>
      </c>
      <c r="C68" s="149">
        <v>1000</v>
      </c>
      <c r="D68" s="149">
        <v>1100</v>
      </c>
      <c r="E68" s="149">
        <v>931.4</v>
      </c>
      <c r="F68" s="149">
        <v>-168.6</v>
      </c>
      <c r="G68" s="150" t="s">
        <v>1155</v>
      </c>
    </row>
    <row r="69" spans="1:7">
      <c r="A69" s="147" t="s">
        <v>753</v>
      </c>
      <c r="B69" s="152" t="s">
        <v>752</v>
      </c>
      <c r="C69" s="149">
        <v>1000</v>
      </c>
      <c r="D69" s="149">
        <v>1100</v>
      </c>
      <c r="E69" s="149">
        <v>931.4</v>
      </c>
      <c r="F69" s="149">
        <v>-168.6</v>
      </c>
      <c r="G69" s="150" t="s">
        <v>1155</v>
      </c>
    </row>
    <row r="70" spans="1:7">
      <c r="A70" s="153" t="s">
        <v>19</v>
      </c>
      <c r="B70" s="154" t="s">
        <v>1156</v>
      </c>
      <c r="C70" s="155">
        <v>1000</v>
      </c>
      <c r="D70" s="155">
        <v>1100</v>
      </c>
      <c r="E70" s="155">
        <v>931.4</v>
      </c>
      <c r="F70" s="155">
        <v>-168.6</v>
      </c>
      <c r="G70" s="156" t="s">
        <v>1155</v>
      </c>
    </row>
    <row r="71" spans="1:7" ht="9" customHeight="1">
      <c r="A71" s="147" t="s">
        <v>19</v>
      </c>
      <c r="B71" s="152" t="s">
        <v>19</v>
      </c>
      <c r="C71" s="149"/>
      <c r="D71" s="149"/>
      <c r="E71" s="149"/>
      <c r="F71" s="149"/>
      <c r="G71" s="150" t="s">
        <v>19</v>
      </c>
    </row>
    <row r="72" spans="1:7">
      <c r="A72" s="147" t="s">
        <v>770</v>
      </c>
      <c r="B72" s="151" t="s">
        <v>769</v>
      </c>
      <c r="C72" s="149">
        <v>1000</v>
      </c>
      <c r="D72" s="149">
        <v>1000</v>
      </c>
      <c r="E72" s="149">
        <v>1000</v>
      </c>
      <c r="F72" s="149"/>
      <c r="G72" s="150" t="s">
        <v>2</v>
      </c>
    </row>
    <row r="73" spans="1:7">
      <c r="A73" s="147" t="s">
        <v>774</v>
      </c>
      <c r="B73" s="152" t="s">
        <v>773</v>
      </c>
      <c r="C73" s="149">
        <v>1000</v>
      </c>
      <c r="D73" s="149">
        <v>1000</v>
      </c>
      <c r="E73" s="149">
        <v>1000</v>
      </c>
      <c r="F73" s="149"/>
      <c r="G73" s="150" t="s">
        <v>2</v>
      </c>
    </row>
    <row r="74" spans="1:7">
      <c r="A74" s="153" t="s">
        <v>19</v>
      </c>
      <c r="B74" s="154" t="s">
        <v>1157</v>
      </c>
      <c r="C74" s="155">
        <v>1000</v>
      </c>
      <c r="D74" s="155">
        <v>1000</v>
      </c>
      <c r="E74" s="155">
        <v>1000</v>
      </c>
      <c r="F74" s="155"/>
      <c r="G74" s="156" t="s">
        <v>2</v>
      </c>
    </row>
    <row r="75" spans="1:7" ht="9" customHeight="1">
      <c r="A75" s="147" t="s">
        <v>19</v>
      </c>
      <c r="B75" s="152" t="s">
        <v>19</v>
      </c>
      <c r="C75" s="149"/>
      <c r="D75" s="149"/>
      <c r="E75" s="149"/>
      <c r="F75" s="149"/>
      <c r="G75" s="150" t="s">
        <v>19</v>
      </c>
    </row>
    <row r="76" spans="1:7">
      <c r="A76" s="147" t="s">
        <v>782</v>
      </c>
      <c r="B76" s="151" t="s">
        <v>781</v>
      </c>
      <c r="C76" s="149">
        <v>2250</v>
      </c>
      <c r="D76" s="149">
        <v>1479.6</v>
      </c>
      <c r="E76" s="149">
        <v>1479.6</v>
      </c>
      <c r="F76" s="149"/>
      <c r="G76" s="150" t="s">
        <v>2</v>
      </c>
    </row>
    <row r="77" spans="1:7">
      <c r="A77" s="147" t="s">
        <v>774</v>
      </c>
      <c r="B77" s="152" t="s">
        <v>773</v>
      </c>
      <c r="C77" s="149">
        <v>2250</v>
      </c>
      <c r="D77" s="149">
        <v>1479.6</v>
      </c>
      <c r="E77" s="149">
        <v>1479.6</v>
      </c>
      <c r="F77" s="149"/>
      <c r="G77" s="150" t="s">
        <v>2</v>
      </c>
    </row>
    <row r="78" spans="1:7">
      <c r="A78" s="153" t="s">
        <v>19</v>
      </c>
      <c r="B78" s="154" t="s">
        <v>1158</v>
      </c>
      <c r="C78" s="155">
        <v>2250</v>
      </c>
      <c r="D78" s="155">
        <v>1479.6</v>
      </c>
      <c r="E78" s="155">
        <v>1479.6</v>
      </c>
      <c r="F78" s="155"/>
      <c r="G78" s="156" t="s">
        <v>2</v>
      </c>
    </row>
    <row r="79" spans="1:7">
      <c r="A79" s="157" t="s">
        <v>19</v>
      </c>
      <c r="B79" s="158" t="s">
        <v>19</v>
      </c>
      <c r="C79" s="159"/>
      <c r="D79" s="159"/>
      <c r="E79" s="159"/>
      <c r="F79" s="159"/>
      <c r="G79" s="160" t="s">
        <v>19</v>
      </c>
    </row>
    <row r="81" spans="2:4">
      <c r="B81" s="132" t="s">
        <v>90</v>
      </c>
      <c r="C81" s="161" t="s">
        <v>83</v>
      </c>
      <c r="D81" s="136"/>
    </row>
    <row r="84" spans="2:4">
      <c r="B84" s="132" t="s">
        <v>84</v>
      </c>
      <c r="C84" s="162" t="s">
        <v>95</v>
      </c>
    </row>
    <row r="87" spans="2:4">
      <c r="B87" s="132" t="s">
        <v>85</v>
      </c>
      <c r="C87" s="163" t="s">
        <v>86</v>
      </c>
      <c r="D87" s="163"/>
    </row>
    <row r="90" spans="2:4">
      <c r="B90" s="132" t="s">
        <v>1050</v>
      </c>
      <c r="C90" s="163" t="s">
        <v>89</v>
      </c>
      <c r="D90" s="163"/>
    </row>
    <row r="93" spans="2:4">
      <c r="B93" s="132" t="s">
        <v>92</v>
      </c>
      <c r="C93" s="163" t="s">
        <v>87</v>
      </c>
      <c r="D93" s="163"/>
    </row>
    <row r="96" spans="2:4">
      <c r="B96" s="132" t="s">
        <v>1164</v>
      </c>
      <c r="C96" s="163" t="s">
        <v>1160</v>
      </c>
      <c r="D96" s="163"/>
    </row>
    <row r="99" spans="2:4">
      <c r="B99" s="132" t="s">
        <v>93</v>
      </c>
      <c r="C99" s="163" t="s">
        <v>88</v>
      </c>
      <c r="D99" s="163"/>
    </row>
  </sheetData>
  <mergeCells count="14">
    <mergeCell ref="C87:D87"/>
    <mergeCell ref="C90:D90"/>
    <mergeCell ref="C93:D93"/>
    <mergeCell ref="C96:D96"/>
    <mergeCell ref="C99:D99"/>
    <mergeCell ref="F1:G1"/>
    <mergeCell ref="E2:G2"/>
    <mergeCell ref="A3:G3"/>
    <mergeCell ref="A5:A6"/>
    <mergeCell ref="B5:B6"/>
    <mergeCell ref="C5:C6"/>
    <mergeCell ref="D5:D6"/>
    <mergeCell ref="E5:E6"/>
    <mergeCell ref="F5:G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1"/>
  <sheetViews>
    <sheetView workbookViewId="0">
      <selection activeCell="A3" sqref="A3:G3"/>
    </sheetView>
  </sheetViews>
  <sheetFormatPr defaultRowHeight="12.75"/>
  <cols>
    <col min="1" max="1" width="10.5703125" style="103" customWidth="1"/>
    <col min="2" max="2" width="88" style="2" customWidth="1"/>
    <col min="3" max="6" width="15.7109375" style="25" customWidth="1"/>
    <col min="7" max="7" width="6.7109375" style="1" customWidth="1"/>
    <col min="8" max="11" width="9.140625" style="1"/>
  </cols>
  <sheetData>
    <row r="1" spans="1:7">
      <c r="C1" s="123"/>
      <c r="D1" s="123"/>
      <c r="E1" s="123"/>
      <c r="F1" s="104" t="s">
        <v>1165</v>
      </c>
      <c r="G1" s="104"/>
    </row>
    <row r="2" spans="1:7" ht="27.75" customHeight="1">
      <c r="C2" s="123"/>
      <c r="D2" s="123"/>
      <c r="E2" s="124" t="s">
        <v>1166</v>
      </c>
      <c r="F2" s="104"/>
      <c r="G2" s="104"/>
    </row>
    <row r="3" spans="1:7" ht="54" customHeight="1">
      <c r="A3" s="33" t="s">
        <v>1167</v>
      </c>
      <c r="B3" s="33"/>
      <c r="C3" s="105"/>
      <c r="D3" s="105"/>
      <c r="E3" s="105"/>
      <c r="F3" s="105"/>
      <c r="G3" s="105"/>
    </row>
    <row r="4" spans="1:7">
      <c r="C4" s="123"/>
      <c r="D4" s="123"/>
      <c r="E4" s="123"/>
      <c r="F4" s="123" t="s">
        <v>71</v>
      </c>
      <c r="G4" s="106"/>
    </row>
    <row r="5" spans="1:7" ht="27.75" customHeight="1">
      <c r="A5" s="37" t="s">
        <v>1059</v>
      </c>
      <c r="B5" s="37" t="s">
        <v>1060</v>
      </c>
      <c r="C5" s="39" t="s">
        <v>74</v>
      </c>
      <c r="D5" s="39" t="s">
        <v>75</v>
      </c>
      <c r="E5" s="39" t="s">
        <v>1061</v>
      </c>
      <c r="F5" s="39" t="s">
        <v>77</v>
      </c>
      <c r="G5" s="39"/>
    </row>
    <row r="6" spans="1:7">
      <c r="A6" s="37"/>
      <c r="B6" s="37"/>
      <c r="C6" s="39"/>
      <c r="D6" s="39"/>
      <c r="E6" s="39"/>
      <c r="F6" s="27" t="s">
        <v>78</v>
      </c>
      <c r="G6" s="26" t="s">
        <v>79</v>
      </c>
    </row>
    <row r="7" spans="1:7" ht="9.9499999999999993" customHeight="1">
      <c r="A7" s="8">
        <v>1</v>
      </c>
      <c r="B7" s="7">
        <v>2</v>
      </c>
      <c r="C7" s="8">
        <v>3</v>
      </c>
      <c r="D7" s="8">
        <v>4</v>
      </c>
      <c r="E7" s="8">
        <v>5</v>
      </c>
      <c r="F7" s="8">
        <v>6</v>
      </c>
      <c r="G7" s="8">
        <v>7</v>
      </c>
    </row>
    <row r="8" spans="1:7">
      <c r="A8" s="108" t="s">
        <v>19</v>
      </c>
      <c r="B8" s="12" t="s">
        <v>1062</v>
      </c>
      <c r="C8" s="13">
        <v>1573932.2</v>
      </c>
      <c r="D8" s="13">
        <v>1533705.8</v>
      </c>
      <c r="E8" s="13">
        <v>1300301.3999999999</v>
      </c>
      <c r="F8" s="13">
        <v>-233404.4</v>
      </c>
      <c r="G8" s="14" t="s">
        <v>980</v>
      </c>
    </row>
    <row r="9" spans="1:7">
      <c r="A9" s="108" t="s">
        <v>19</v>
      </c>
      <c r="B9" s="12"/>
      <c r="C9" s="13"/>
      <c r="D9" s="13"/>
      <c r="E9" s="13"/>
      <c r="F9" s="13"/>
      <c r="G9" s="14" t="s">
        <v>19</v>
      </c>
    </row>
    <row r="10" spans="1:7">
      <c r="A10" s="108" t="s">
        <v>289</v>
      </c>
      <c r="B10" s="107" t="s">
        <v>288</v>
      </c>
      <c r="C10" s="13">
        <v>2000</v>
      </c>
      <c r="D10" s="13">
        <v>148.4</v>
      </c>
      <c r="E10" s="13">
        <v>148.30000000000001</v>
      </c>
      <c r="F10" s="13">
        <v>-0.1</v>
      </c>
      <c r="G10" s="14" t="s">
        <v>330</v>
      </c>
    </row>
    <row r="11" spans="1:7">
      <c r="A11" s="108" t="s">
        <v>294</v>
      </c>
      <c r="B11" s="32" t="s">
        <v>293</v>
      </c>
      <c r="C11" s="13">
        <v>2000</v>
      </c>
      <c r="D11" s="13">
        <v>148.4</v>
      </c>
      <c r="E11" s="13">
        <v>148.30000000000001</v>
      </c>
      <c r="F11" s="13">
        <v>-0.1</v>
      </c>
      <c r="G11" s="14" t="s">
        <v>330</v>
      </c>
    </row>
    <row r="12" spans="1:7" ht="27">
      <c r="A12" s="108" t="s">
        <v>1168</v>
      </c>
      <c r="B12" s="164" t="s">
        <v>1169</v>
      </c>
      <c r="C12" s="13">
        <v>2000</v>
      </c>
      <c r="D12" s="13">
        <v>148.4</v>
      </c>
      <c r="E12" s="13">
        <v>148.30000000000001</v>
      </c>
      <c r="F12" s="13">
        <v>-0.1</v>
      </c>
      <c r="G12" s="14" t="s">
        <v>330</v>
      </c>
    </row>
    <row r="13" spans="1:7" ht="25.5">
      <c r="A13" s="116" t="s">
        <v>19</v>
      </c>
      <c r="B13" s="154" t="s">
        <v>1169</v>
      </c>
      <c r="C13" s="10">
        <v>1000</v>
      </c>
      <c r="D13" s="10">
        <v>148.4</v>
      </c>
      <c r="E13" s="10">
        <v>148.30000000000001</v>
      </c>
      <c r="F13" s="10">
        <v>-0.1</v>
      </c>
      <c r="G13" s="11" t="s">
        <v>330</v>
      </c>
    </row>
    <row r="14" spans="1:7">
      <c r="A14" s="116" t="s">
        <v>19</v>
      </c>
      <c r="B14" s="165" t="s">
        <v>1066</v>
      </c>
      <c r="C14" s="10">
        <v>1000</v>
      </c>
      <c r="D14" s="10"/>
      <c r="E14" s="10"/>
      <c r="F14" s="10"/>
      <c r="G14" s="11" t="s">
        <v>19</v>
      </c>
    </row>
    <row r="15" spans="1:7">
      <c r="A15" s="108" t="s">
        <v>19</v>
      </c>
      <c r="B15" s="32" t="s">
        <v>19</v>
      </c>
      <c r="C15" s="13"/>
      <c r="D15" s="13"/>
      <c r="E15" s="13"/>
      <c r="F15" s="13"/>
      <c r="G15" s="14" t="s">
        <v>19</v>
      </c>
    </row>
    <row r="16" spans="1:7">
      <c r="A16" s="108" t="s">
        <v>303</v>
      </c>
      <c r="B16" s="107" t="s">
        <v>302</v>
      </c>
      <c r="C16" s="13">
        <v>10000</v>
      </c>
      <c r="D16" s="13"/>
      <c r="E16" s="13"/>
      <c r="F16" s="13"/>
      <c r="G16" s="14" t="s">
        <v>19</v>
      </c>
    </row>
    <row r="17" spans="1:7">
      <c r="A17" s="108" t="s">
        <v>327</v>
      </c>
      <c r="B17" s="32" t="s">
        <v>326</v>
      </c>
      <c r="C17" s="13">
        <v>10000</v>
      </c>
      <c r="D17" s="13"/>
      <c r="E17" s="13"/>
      <c r="F17" s="13"/>
      <c r="G17" s="14" t="s">
        <v>19</v>
      </c>
    </row>
    <row r="18" spans="1:7" ht="13.5">
      <c r="A18" s="108" t="s">
        <v>1170</v>
      </c>
      <c r="B18" s="166" t="s">
        <v>1171</v>
      </c>
      <c r="C18" s="13">
        <v>10000</v>
      </c>
      <c r="D18" s="13"/>
      <c r="E18" s="13"/>
      <c r="F18" s="13"/>
      <c r="G18" s="14" t="s">
        <v>19</v>
      </c>
    </row>
    <row r="19" spans="1:7" ht="25.5">
      <c r="A19" s="116" t="s">
        <v>19</v>
      </c>
      <c r="B19" s="165" t="s">
        <v>1068</v>
      </c>
      <c r="C19" s="10">
        <v>10000</v>
      </c>
      <c r="D19" s="10"/>
      <c r="E19" s="10"/>
      <c r="F19" s="10"/>
      <c r="G19" s="11" t="s">
        <v>19</v>
      </c>
    </row>
    <row r="20" spans="1:7">
      <c r="A20" s="108" t="s">
        <v>19</v>
      </c>
      <c r="B20" s="32" t="s">
        <v>19</v>
      </c>
      <c r="C20" s="13"/>
      <c r="D20" s="13"/>
      <c r="E20" s="13"/>
      <c r="F20" s="13"/>
      <c r="G20" s="14" t="s">
        <v>19</v>
      </c>
    </row>
    <row r="21" spans="1:7">
      <c r="A21" s="108" t="s">
        <v>402</v>
      </c>
      <c r="B21" s="107" t="s">
        <v>401</v>
      </c>
      <c r="C21" s="13">
        <v>15000</v>
      </c>
      <c r="D21" s="13">
        <v>360</v>
      </c>
      <c r="E21" s="13">
        <v>190.8</v>
      </c>
      <c r="F21" s="13">
        <v>-169.2</v>
      </c>
      <c r="G21" s="14" t="s">
        <v>1083</v>
      </c>
    </row>
    <row r="22" spans="1:7">
      <c r="A22" s="108" t="s">
        <v>281</v>
      </c>
      <c r="B22" s="32" t="s">
        <v>280</v>
      </c>
      <c r="C22" s="13">
        <v>15000</v>
      </c>
      <c r="D22" s="13">
        <v>360</v>
      </c>
      <c r="E22" s="13">
        <v>190.8</v>
      </c>
      <c r="F22" s="13">
        <v>-169.2</v>
      </c>
      <c r="G22" s="14" t="s">
        <v>1083</v>
      </c>
    </row>
    <row r="23" spans="1:7" ht="13.5">
      <c r="A23" s="108" t="s">
        <v>1172</v>
      </c>
      <c r="B23" s="166" t="s">
        <v>1173</v>
      </c>
      <c r="C23" s="13">
        <v>15000</v>
      </c>
      <c r="D23" s="13">
        <v>360</v>
      </c>
      <c r="E23" s="13">
        <v>190.8</v>
      </c>
      <c r="F23" s="13">
        <v>-169.2</v>
      </c>
      <c r="G23" s="14" t="s">
        <v>1083</v>
      </c>
    </row>
    <row r="24" spans="1:7">
      <c r="A24" s="116" t="s">
        <v>19</v>
      </c>
      <c r="B24" s="165" t="s">
        <v>1084</v>
      </c>
      <c r="C24" s="10">
        <v>3000</v>
      </c>
      <c r="D24" s="10"/>
      <c r="E24" s="10"/>
      <c r="F24" s="10"/>
      <c r="G24" s="11" t="s">
        <v>19</v>
      </c>
    </row>
    <row r="25" spans="1:7" ht="25.5">
      <c r="A25" s="116" t="s">
        <v>19</v>
      </c>
      <c r="B25" s="165" t="s">
        <v>1085</v>
      </c>
      <c r="C25" s="10">
        <v>2000</v>
      </c>
      <c r="D25" s="10"/>
      <c r="E25" s="10"/>
      <c r="F25" s="10"/>
      <c r="G25" s="11" t="s">
        <v>19</v>
      </c>
    </row>
    <row r="26" spans="1:7" ht="25.5">
      <c r="A26" s="116" t="s">
        <v>19</v>
      </c>
      <c r="B26" s="165" t="s">
        <v>1086</v>
      </c>
      <c r="C26" s="10">
        <v>1500</v>
      </c>
      <c r="D26" s="10"/>
      <c r="E26" s="10"/>
      <c r="F26" s="10"/>
      <c r="G26" s="11" t="s">
        <v>19</v>
      </c>
    </row>
    <row r="27" spans="1:7" ht="15" customHeight="1">
      <c r="A27" s="116" t="s">
        <v>19</v>
      </c>
      <c r="B27" s="165" t="s">
        <v>1087</v>
      </c>
      <c r="C27" s="10">
        <v>3500</v>
      </c>
      <c r="D27" s="10"/>
      <c r="E27" s="10"/>
      <c r="F27" s="10"/>
      <c r="G27" s="11" t="s">
        <v>19</v>
      </c>
    </row>
    <row r="28" spans="1:7">
      <c r="A28" s="116" t="s">
        <v>19</v>
      </c>
      <c r="B28" s="165" t="s">
        <v>1088</v>
      </c>
      <c r="C28" s="10">
        <v>200</v>
      </c>
      <c r="D28" s="10">
        <v>360</v>
      </c>
      <c r="E28" s="10">
        <v>190.8</v>
      </c>
      <c r="F28" s="10">
        <v>-169.2</v>
      </c>
      <c r="G28" s="11" t="s">
        <v>1083</v>
      </c>
    </row>
    <row r="29" spans="1:7">
      <c r="A29" s="116" t="s">
        <v>19</v>
      </c>
      <c r="B29" s="165" t="s">
        <v>1089</v>
      </c>
      <c r="C29" s="10">
        <v>4800</v>
      </c>
      <c r="D29" s="10"/>
      <c r="E29" s="10"/>
      <c r="F29" s="10"/>
      <c r="G29" s="11" t="s">
        <v>19</v>
      </c>
    </row>
    <row r="30" spans="1:7">
      <c r="A30" s="108" t="s">
        <v>19</v>
      </c>
      <c r="B30" s="32" t="s">
        <v>19</v>
      </c>
      <c r="C30" s="13"/>
      <c r="D30" s="13"/>
      <c r="E30" s="13"/>
      <c r="F30" s="13"/>
      <c r="G30" s="14" t="s">
        <v>19</v>
      </c>
    </row>
    <row r="31" spans="1:7">
      <c r="A31" s="108" t="s">
        <v>424</v>
      </c>
      <c r="B31" s="107" t="s">
        <v>423</v>
      </c>
      <c r="C31" s="13">
        <v>1385150</v>
      </c>
      <c r="D31" s="13">
        <v>1456388</v>
      </c>
      <c r="E31" s="13">
        <v>1255825.3</v>
      </c>
      <c r="F31" s="13">
        <v>-200562.7</v>
      </c>
      <c r="G31" s="14" t="s">
        <v>1090</v>
      </c>
    </row>
    <row r="32" spans="1:7">
      <c r="A32" s="108" t="s">
        <v>442</v>
      </c>
      <c r="B32" s="32" t="s">
        <v>441</v>
      </c>
      <c r="C32" s="13">
        <v>1255150</v>
      </c>
      <c r="D32" s="13">
        <v>1377450</v>
      </c>
      <c r="E32" s="13">
        <v>1185678.3999999999</v>
      </c>
      <c r="F32" s="13">
        <v>-191771.6</v>
      </c>
      <c r="G32" s="14" t="s">
        <v>27</v>
      </c>
    </row>
    <row r="33" spans="1:7" ht="13.5">
      <c r="A33" s="108" t="s">
        <v>1174</v>
      </c>
      <c r="B33" s="166" t="s">
        <v>1175</v>
      </c>
      <c r="C33" s="13">
        <v>765150</v>
      </c>
      <c r="D33" s="13">
        <v>1131450</v>
      </c>
      <c r="E33" s="13">
        <v>949988.2</v>
      </c>
      <c r="F33" s="13">
        <v>-181461.8</v>
      </c>
      <c r="G33" s="14" t="s">
        <v>715</v>
      </c>
    </row>
    <row r="34" spans="1:7">
      <c r="A34" s="116" t="s">
        <v>19</v>
      </c>
      <c r="B34" s="165" t="s">
        <v>1091</v>
      </c>
      <c r="C34" s="10">
        <v>765150</v>
      </c>
      <c r="D34" s="10">
        <v>1131450</v>
      </c>
      <c r="E34" s="10">
        <v>949988.2</v>
      </c>
      <c r="F34" s="10">
        <v>-181461.8</v>
      </c>
      <c r="G34" s="11" t="s">
        <v>715</v>
      </c>
    </row>
    <row r="35" spans="1:7" ht="27">
      <c r="A35" s="108" t="s">
        <v>1168</v>
      </c>
      <c r="B35" s="164" t="s">
        <v>1169</v>
      </c>
      <c r="C35" s="13">
        <v>10000</v>
      </c>
      <c r="D35" s="13"/>
      <c r="E35" s="13"/>
      <c r="F35" s="13"/>
      <c r="G35" s="14" t="s">
        <v>19</v>
      </c>
    </row>
    <row r="36" spans="1:7">
      <c r="A36" s="116" t="s">
        <v>19</v>
      </c>
      <c r="B36" s="165" t="s">
        <v>1093</v>
      </c>
      <c r="C36" s="10">
        <v>5000</v>
      </c>
      <c r="D36" s="10"/>
      <c r="E36" s="10"/>
      <c r="F36" s="10"/>
      <c r="G36" s="11" t="s">
        <v>19</v>
      </c>
    </row>
    <row r="37" spans="1:7">
      <c r="A37" s="116" t="s">
        <v>19</v>
      </c>
      <c r="B37" s="165" t="s">
        <v>1094</v>
      </c>
      <c r="C37" s="10">
        <v>5000</v>
      </c>
      <c r="D37" s="10"/>
      <c r="E37" s="10"/>
      <c r="F37" s="10"/>
      <c r="G37" s="11" t="s">
        <v>19</v>
      </c>
    </row>
    <row r="38" spans="1:7" ht="13.5">
      <c r="A38" s="108" t="s">
        <v>1176</v>
      </c>
      <c r="B38" s="166" t="s">
        <v>1177</v>
      </c>
      <c r="C38" s="13">
        <v>180000</v>
      </c>
      <c r="D38" s="13">
        <v>246000</v>
      </c>
      <c r="E38" s="13">
        <v>235690.2</v>
      </c>
      <c r="F38" s="13">
        <v>-10309.799999999999</v>
      </c>
      <c r="G38" s="14" t="s">
        <v>629</v>
      </c>
    </row>
    <row r="39" spans="1:7" ht="26.25" customHeight="1">
      <c r="A39" s="116" t="s">
        <v>19</v>
      </c>
      <c r="B39" s="165" t="s">
        <v>1095</v>
      </c>
      <c r="C39" s="10">
        <v>80000</v>
      </c>
      <c r="D39" s="10"/>
      <c r="E39" s="10"/>
      <c r="F39" s="10"/>
      <c r="G39" s="11" t="s">
        <v>19</v>
      </c>
    </row>
    <row r="40" spans="1:7">
      <c r="A40" s="116" t="s">
        <v>19</v>
      </c>
      <c r="B40" s="165" t="s">
        <v>1099</v>
      </c>
      <c r="C40" s="10">
        <v>100000</v>
      </c>
      <c r="D40" s="10"/>
      <c r="E40" s="10"/>
      <c r="F40" s="10"/>
      <c r="G40" s="11" t="s">
        <v>19</v>
      </c>
    </row>
    <row r="41" spans="1:7">
      <c r="A41" s="116" t="s">
        <v>19</v>
      </c>
      <c r="B41" s="165" t="s">
        <v>1100</v>
      </c>
      <c r="C41" s="10"/>
      <c r="D41" s="10">
        <v>130000</v>
      </c>
      <c r="E41" s="10">
        <v>124342.39999999999</v>
      </c>
      <c r="F41" s="10">
        <v>-5657.6</v>
      </c>
      <c r="G41" s="11" t="s">
        <v>502</v>
      </c>
    </row>
    <row r="42" spans="1:7">
      <c r="A42" s="116" t="s">
        <v>19</v>
      </c>
      <c r="B42" s="165" t="s">
        <v>1101</v>
      </c>
      <c r="C42" s="10"/>
      <c r="D42" s="10">
        <v>116000</v>
      </c>
      <c r="E42" s="10">
        <v>111347.9</v>
      </c>
      <c r="F42" s="10">
        <v>-4652.1000000000004</v>
      </c>
      <c r="G42" s="11" t="s">
        <v>381</v>
      </c>
    </row>
    <row r="43" spans="1:7" ht="13.5">
      <c r="A43" s="108" t="s">
        <v>1178</v>
      </c>
      <c r="B43" s="166" t="s">
        <v>1179</v>
      </c>
      <c r="C43" s="13">
        <v>150000</v>
      </c>
      <c r="D43" s="13"/>
      <c r="E43" s="13"/>
      <c r="F43" s="13"/>
      <c r="G43" s="14" t="s">
        <v>19</v>
      </c>
    </row>
    <row r="44" spans="1:7" ht="25.5">
      <c r="A44" s="116" t="s">
        <v>19</v>
      </c>
      <c r="B44" s="165" t="s">
        <v>1098</v>
      </c>
      <c r="C44" s="10">
        <v>150000</v>
      </c>
      <c r="D44" s="10"/>
      <c r="E44" s="10"/>
      <c r="F44" s="10"/>
      <c r="G44" s="11" t="s">
        <v>19</v>
      </c>
    </row>
    <row r="45" spans="1:7" ht="13.5">
      <c r="A45" s="108" t="s">
        <v>1180</v>
      </c>
      <c r="B45" s="166" t="s">
        <v>1181</v>
      </c>
      <c r="C45" s="13">
        <v>100000</v>
      </c>
      <c r="D45" s="13"/>
      <c r="E45" s="13"/>
      <c r="F45" s="13"/>
      <c r="G45" s="14" t="s">
        <v>19</v>
      </c>
    </row>
    <row r="46" spans="1:7" ht="15" customHeight="1">
      <c r="A46" s="116" t="s">
        <v>19</v>
      </c>
      <c r="B46" s="165" t="s">
        <v>1092</v>
      </c>
      <c r="C46" s="10">
        <v>50000</v>
      </c>
      <c r="D46" s="10"/>
      <c r="E46" s="10"/>
      <c r="F46" s="10"/>
      <c r="G46" s="11" t="s">
        <v>19</v>
      </c>
    </row>
    <row r="47" spans="1:7" ht="27" customHeight="1">
      <c r="A47" s="116" t="s">
        <v>19</v>
      </c>
      <c r="B47" s="165" t="s">
        <v>1097</v>
      </c>
      <c r="C47" s="10">
        <v>50000</v>
      </c>
      <c r="D47" s="10"/>
      <c r="E47" s="10"/>
      <c r="F47" s="10"/>
      <c r="G47" s="11" t="s">
        <v>19</v>
      </c>
    </row>
    <row r="48" spans="1:7" ht="13.5">
      <c r="A48" s="108" t="s">
        <v>1182</v>
      </c>
      <c r="B48" s="164" t="s">
        <v>1183</v>
      </c>
      <c r="C48" s="13">
        <v>50000</v>
      </c>
      <c r="D48" s="13"/>
      <c r="E48" s="13"/>
      <c r="F48" s="13"/>
      <c r="G48" s="14" t="s">
        <v>19</v>
      </c>
    </row>
    <row r="49" spans="1:7" ht="15.75" customHeight="1">
      <c r="A49" s="116" t="s">
        <v>19</v>
      </c>
      <c r="B49" s="165" t="s">
        <v>1096</v>
      </c>
      <c r="C49" s="10">
        <v>50000</v>
      </c>
      <c r="D49" s="10"/>
      <c r="E49" s="10"/>
      <c r="F49" s="10"/>
      <c r="G49" s="11" t="s">
        <v>19</v>
      </c>
    </row>
    <row r="50" spans="1:7" ht="15.75" customHeight="1">
      <c r="A50" s="108" t="s">
        <v>462</v>
      </c>
      <c r="B50" s="32" t="s">
        <v>461</v>
      </c>
      <c r="C50" s="13">
        <v>120000</v>
      </c>
      <c r="D50" s="13">
        <v>75802</v>
      </c>
      <c r="E50" s="13">
        <v>69716.5</v>
      </c>
      <c r="F50" s="13">
        <v>-6085.5</v>
      </c>
      <c r="G50" s="14" t="s">
        <v>511</v>
      </c>
    </row>
    <row r="51" spans="1:7" ht="16.5" customHeight="1">
      <c r="A51" s="108" t="s">
        <v>1184</v>
      </c>
      <c r="B51" s="166" t="s">
        <v>1185</v>
      </c>
      <c r="C51" s="13">
        <v>50000</v>
      </c>
      <c r="D51" s="13">
        <v>64700</v>
      </c>
      <c r="E51" s="13">
        <v>63700.5</v>
      </c>
      <c r="F51" s="13">
        <v>-999.5</v>
      </c>
      <c r="G51" s="14" t="s">
        <v>869</v>
      </c>
    </row>
    <row r="52" spans="1:7" ht="15" customHeight="1">
      <c r="A52" s="116" t="s">
        <v>19</v>
      </c>
      <c r="B52" s="165" t="s">
        <v>1110</v>
      </c>
      <c r="C52" s="10">
        <v>50000</v>
      </c>
      <c r="D52" s="10">
        <v>64700</v>
      </c>
      <c r="E52" s="10">
        <v>63700.5</v>
      </c>
      <c r="F52" s="10">
        <v>-999.5</v>
      </c>
      <c r="G52" s="11" t="s">
        <v>869</v>
      </c>
    </row>
    <row r="53" spans="1:7" ht="13.5">
      <c r="A53" s="108" t="s">
        <v>1186</v>
      </c>
      <c r="B53" s="166" t="s">
        <v>1187</v>
      </c>
      <c r="C53" s="13">
        <v>70000</v>
      </c>
      <c r="D53" s="13">
        <v>11102</v>
      </c>
      <c r="E53" s="13">
        <v>6016</v>
      </c>
      <c r="F53" s="13">
        <v>-5086</v>
      </c>
      <c r="G53" s="14" t="s">
        <v>1188</v>
      </c>
    </row>
    <row r="54" spans="1:7" ht="25.5">
      <c r="A54" s="116" t="s">
        <v>19</v>
      </c>
      <c r="B54" s="165" t="s">
        <v>1102</v>
      </c>
      <c r="C54" s="10">
        <v>10000</v>
      </c>
      <c r="D54" s="10">
        <v>5447</v>
      </c>
      <c r="E54" s="10">
        <v>1156.4000000000001</v>
      </c>
      <c r="F54" s="10">
        <v>-4290.6000000000004</v>
      </c>
      <c r="G54" s="11" t="s">
        <v>1103</v>
      </c>
    </row>
    <row r="55" spans="1:7">
      <c r="A55" s="116" t="s">
        <v>19</v>
      </c>
      <c r="B55" s="165" t="s">
        <v>1104</v>
      </c>
      <c r="C55" s="10">
        <v>300</v>
      </c>
      <c r="D55" s="10"/>
      <c r="E55" s="10"/>
      <c r="F55" s="10"/>
      <c r="G55" s="11" t="s">
        <v>19</v>
      </c>
    </row>
    <row r="56" spans="1:7">
      <c r="A56" s="116" t="s">
        <v>19</v>
      </c>
      <c r="B56" s="165" t="s">
        <v>1105</v>
      </c>
      <c r="C56" s="10">
        <v>18000</v>
      </c>
      <c r="D56" s="10">
        <v>1343</v>
      </c>
      <c r="E56" s="10">
        <v>1268.7</v>
      </c>
      <c r="F56" s="10">
        <v>-74.3</v>
      </c>
      <c r="G56" s="11" t="s">
        <v>483</v>
      </c>
    </row>
    <row r="57" spans="1:7">
      <c r="A57" s="116" t="s">
        <v>19</v>
      </c>
      <c r="B57" s="165" t="s">
        <v>1106</v>
      </c>
      <c r="C57" s="10">
        <v>1000</v>
      </c>
      <c r="D57" s="10">
        <v>470</v>
      </c>
      <c r="E57" s="10">
        <v>470</v>
      </c>
      <c r="F57" s="10"/>
      <c r="G57" s="11" t="s">
        <v>2</v>
      </c>
    </row>
    <row r="58" spans="1:7" ht="25.5">
      <c r="A58" s="116" t="s">
        <v>19</v>
      </c>
      <c r="B58" s="165" t="s">
        <v>1107</v>
      </c>
      <c r="C58" s="10">
        <v>2700</v>
      </c>
      <c r="D58" s="10">
        <v>1021</v>
      </c>
      <c r="E58" s="10">
        <v>299.89999999999998</v>
      </c>
      <c r="F58" s="10">
        <v>-721.1</v>
      </c>
      <c r="G58" s="11" t="s">
        <v>1108</v>
      </c>
    </row>
    <row r="59" spans="1:7">
      <c r="A59" s="116" t="s">
        <v>19</v>
      </c>
      <c r="B59" s="165" t="s">
        <v>1109</v>
      </c>
      <c r="C59" s="10">
        <v>18000</v>
      </c>
      <c r="D59" s="10">
        <v>2821</v>
      </c>
      <c r="E59" s="10">
        <v>2820.9</v>
      </c>
      <c r="F59" s="10">
        <v>-0.1</v>
      </c>
      <c r="G59" s="11" t="s">
        <v>2</v>
      </c>
    </row>
    <row r="60" spans="1:7">
      <c r="A60" s="116" t="s">
        <v>19</v>
      </c>
      <c r="B60" s="165" t="s">
        <v>1111</v>
      </c>
      <c r="C60" s="10">
        <v>20000</v>
      </c>
      <c r="D60" s="10"/>
      <c r="E60" s="10"/>
      <c r="F60" s="10"/>
      <c r="G60" s="11" t="s">
        <v>19</v>
      </c>
    </row>
    <row r="61" spans="1:7">
      <c r="A61" s="108" t="s">
        <v>465</v>
      </c>
      <c r="B61" s="32" t="s">
        <v>464</v>
      </c>
      <c r="C61" s="13">
        <v>10000</v>
      </c>
      <c r="D61" s="13">
        <v>2284</v>
      </c>
      <c r="E61" s="13"/>
      <c r="F61" s="13">
        <v>-2284</v>
      </c>
      <c r="G61" s="14" t="s">
        <v>19</v>
      </c>
    </row>
    <row r="62" spans="1:7" ht="13.5">
      <c r="A62" s="108" t="s">
        <v>1189</v>
      </c>
      <c r="B62" s="166" t="s">
        <v>1190</v>
      </c>
      <c r="C62" s="13"/>
      <c r="D62" s="13">
        <v>2284</v>
      </c>
      <c r="E62" s="13"/>
      <c r="F62" s="13">
        <v>-2284</v>
      </c>
      <c r="G62" s="14" t="s">
        <v>19</v>
      </c>
    </row>
    <row r="63" spans="1:7">
      <c r="A63" s="116" t="s">
        <v>19</v>
      </c>
      <c r="B63" s="165" t="s">
        <v>1112</v>
      </c>
      <c r="C63" s="10"/>
      <c r="D63" s="10">
        <v>2284</v>
      </c>
      <c r="E63" s="10"/>
      <c r="F63" s="10">
        <v>-2284</v>
      </c>
      <c r="G63" s="11" t="s">
        <v>19</v>
      </c>
    </row>
    <row r="64" spans="1:7" ht="13.5">
      <c r="A64" s="108" t="s">
        <v>1191</v>
      </c>
      <c r="B64" s="166" t="s">
        <v>1192</v>
      </c>
      <c r="C64" s="13">
        <v>10000</v>
      </c>
      <c r="D64" s="13"/>
      <c r="E64" s="13"/>
      <c r="F64" s="13"/>
      <c r="G64" s="14" t="s">
        <v>19</v>
      </c>
    </row>
    <row r="65" spans="1:7">
      <c r="A65" s="116" t="s">
        <v>19</v>
      </c>
      <c r="B65" s="165" t="s">
        <v>1112</v>
      </c>
      <c r="C65" s="10">
        <v>10000</v>
      </c>
      <c r="D65" s="10"/>
      <c r="E65" s="10"/>
      <c r="F65" s="10"/>
      <c r="G65" s="11" t="s">
        <v>19</v>
      </c>
    </row>
    <row r="66" spans="1:7">
      <c r="A66" s="108" t="s">
        <v>479</v>
      </c>
      <c r="B66" s="32" t="s">
        <v>478</v>
      </c>
      <c r="C66" s="13"/>
      <c r="D66" s="13">
        <v>852</v>
      </c>
      <c r="E66" s="13">
        <v>430.5</v>
      </c>
      <c r="F66" s="13">
        <v>-421.5</v>
      </c>
      <c r="G66" s="14" t="s">
        <v>1113</v>
      </c>
    </row>
    <row r="67" spans="1:7" ht="27">
      <c r="A67" s="108" t="s">
        <v>1193</v>
      </c>
      <c r="B67" s="166" t="s">
        <v>1194</v>
      </c>
      <c r="C67" s="13"/>
      <c r="D67" s="13">
        <v>852</v>
      </c>
      <c r="E67" s="13">
        <v>430.5</v>
      </c>
      <c r="F67" s="13">
        <v>-421.5</v>
      </c>
      <c r="G67" s="14" t="s">
        <v>1113</v>
      </c>
    </row>
    <row r="68" spans="1:7">
      <c r="A68" s="116" t="s">
        <v>19</v>
      </c>
      <c r="B68" s="165" t="s">
        <v>1114</v>
      </c>
      <c r="C68" s="10"/>
      <c r="D68" s="10">
        <v>852</v>
      </c>
      <c r="E68" s="10">
        <v>430.5</v>
      </c>
      <c r="F68" s="10">
        <v>-421.5</v>
      </c>
      <c r="G68" s="11" t="s">
        <v>1113</v>
      </c>
    </row>
    <row r="69" spans="1:7">
      <c r="A69" s="108" t="s">
        <v>19</v>
      </c>
      <c r="B69" s="32" t="s">
        <v>19</v>
      </c>
      <c r="C69" s="13"/>
      <c r="D69" s="13"/>
      <c r="E69" s="13"/>
      <c r="F69" s="13"/>
      <c r="G69" s="14" t="s">
        <v>19</v>
      </c>
    </row>
    <row r="70" spans="1:7">
      <c r="A70" s="108" t="s">
        <v>482</v>
      </c>
      <c r="B70" s="107" t="s">
        <v>481</v>
      </c>
      <c r="C70" s="13">
        <v>85399.6</v>
      </c>
      <c r="D70" s="13">
        <v>60562</v>
      </c>
      <c r="E70" s="13">
        <v>38649.9</v>
      </c>
      <c r="F70" s="13">
        <v>-21912.1</v>
      </c>
      <c r="G70" s="14" t="s">
        <v>1195</v>
      </c>
    </row>
    <row r="71" spans="1:7">
      <c r="A71" s="108" t="s">
        <v>488</v>
      </c>
      <c r="B71" s="32" t="s">
        <v>487</v>
      </c>
      <c r="C71" s="13">
        <v>60399.6</v>
      </c>
      <c r="D71" s="13">
        <v>35562</v>
      </c>
      <c r="E71" s="13">
        <v>29736.5</v>
      </c>
      <c r="F71" s="13">
        <v>-5825.5</v>
      </c>
      <c r="G71" s="14" t="s">
        <v>1196</v>
      </c>
    </row>
    <row r="72" spans="1:7" ht="13.5">
      <c r="A72" s="108" t="s">
        <v>1197</v>
      </c>
      <c r="B72" s="166" t="s">
        <v>1198</v>
      </c>
      <c r="C72" s="13">
        <v>24999.599999999999</v>
      </c>
      <c r="D72" s="13">
        <v>32195.4</v>
      </c>
      <c r="E72" s="13">
        <v>29381.4</v>
      </c>
      <c r="F72" s="13">
        <v>-2814</v>
      </c>
      <c r="G72" s="14" t="s">
        <v>875</v>
      </c>
    </row>
    <row r="73" spans="1:7" ht="25.5">
      <c r="A73" s="116" t="s">
        <v>19</v>
      </c>
      <c r="B73" s="165" t="s">
        <v>1120</v>
      </c>
      <c r="C73" s="10">
        <v>2365.8000000000002</v>
      </c>
      <c r="D73" s="10"/>
      <c r="E73" s="10"/>
      <c r="F73" s="10"/>
      <c r="G73" s="11" t="s">
        <v>19</v>
      </c>
    </row>
    <row r="74" spans="1:7" ht="25.5">
      <c r="A74" s="116" t="s">
        <v>19</v>
      </c>
      <c r="B74" s="165" t="s">
        <v>1121</v>
      </c>
      <c r="C74" s="10"/>
      <c r="D74" s="10">
        <v>4429</v>
      </c>
      <c r="E74" s="10">
        <v>4429</v>
      </c>
      <c r="F74" s="10"/>
      <c r="G74" s="11" t="s">
        <v>2</v>
      </c>
    </row>
    <row r="75" spans="1:7" ht="38.25">
      <c r="A75" s="116" t="s">
        <v>19</v>
      </c>
      <c r="B75" s="165" t="s">
        <v>1122</v>
      </c>
      <c r="C75" s="10">
        <v>6050</v>
      </c>
      <c r="D75" s="10">
        <v>13245.8</v>
      </c>
      <c r="E75" s="10">
        <v>13200.6</v>
      </c>
      <c r="F75" s="10">
        <v>-45.2</v>
      </c>
      <c r="G75" s="11" t="s">
        <v>161</v>
      </c>
    </row>
    <row r="76" spans="1:7" ht="25.5">
      <c r="A76" s="116" t="s">
        <v>19</v>
      </c>
      <c r="B76" s="165" t="s">
        <v>1123</v>
      </c>
      <c r="C76" s="10">
        <v>2141.6999999999998</v>
      </c>
      <c r="D76" s="10">
        <v>5375</v>
      </c>
      <c r="E76" s="10">
        <v>5289.8</v>
      </c>
      <c r="F76" s="10">
        <v>-85.2</v>
      </c>
      <c r="G76" s="11" t="s">
        <v>398</v>
      </c>
    </row>
    <row r="77" spans="1:7" ht="25.5">
      <c r="A77" s="116" t="s">
        <v>19</v>
      </c>
      <c r="B77" s="165" t="s">
        <v>1124</v>
      </c>
      <c r="C77" s="10">
        <v>5345.1</v>
      </c>
      <c r="D77" s="10">
        <v>8083</v>
      </c>
      <c r="E77" s="10">
        <v>6462</v>
      </c>
      <c r="F77" s="10">
        <v>-1621</v>
      </c>
      <c r="G77" s="11" t="s">
        <v>1125</v>
      </c>
    </row>
    <row r="78" spans="1:7" ht="25.5">
      <c r="A78" s="116" t="s">
        <v>19</v>
      </c>
      <c r="B78" s="165" t="s">
        <v>1126</v>
      </c>
      <c r="C78" s="10">
        <v>4954</v>
      </c>
      <c r="D78" s="10">
        <v>604</v>
      </c>
      <c r="E78" s="10"/>
      <c r="F78" s="10">
        <v>-604</v>
      </c>
      <c r="G78" s="11" t="s">
        <v>19</v>
      </c>
    </row>
    <row r="79" spans="1:7" ht="25.5">
      <c r="A79" s="116" t="s">
        <v>19</v>
      </c>
      <c r="B79" s="165" t="s">
        <v>1127</v>
      </c>
      <c r="C79" s="10">
        <v>4143</v>
      </c>
      <c r="D79" s="10">
        <v>458.6</v>
      </c>
      <c r="E79" s="10"/>
      <c r="F79" s="10">
        <v>-458.6</v>
      </c>
      <c r="G79" s="11" t="s">
        <v>19</v>
      </c>
    </row>
    <row r="80" spans="1:7" ht="13.5">
      <c r="A80" s="108" t="s">
        <v>1199</v>
      </c>
      <c r="B80" s="166" t="s">
        <v>1200</v>
      </c>
      <c r="C80" s="13">
        <v>3000</v>
      </c>
      <c r="D80" s="13">
        <v>3000</v>
      </c>
      <c r="E80" s="13"/>
      <c r="F80" s="13">
        <v>-3000</v>
      </c>
      <c r="G80" s="14" t="s">
        <v>19</v>
      </c>
    </row>
    <row r="81" spans="1:7">
      <c r="A81" s="116" t="s">
        <v>19</v>
      </c>
      <c r="B81" s="165" t="s">
        <v>1118</v>
      </c>
      <c r="C81" s="10">
        <v>3000</v>
      </c>
      <c r="D81" s="10">
        <v>3000</v>
      </c>
      <c r="E81" s="10"/>
      <c r="F81" s="10">
        <v>-3000</v>
      </c>
      <c r="G81" s="11" t="s">
        <v>19</v>
      </c>
    </row>
    <row r="82" spans="1:7" ht="13.5">
      <c r="A82" s="108" t="s">
        <v>1201</v>
      </c>
      <c r="B82" s="166" t="s">
        <v>1202</v>
      </c>
      <c r="C82" s="13">
        <v>32400</v>
      </c>
      <c r="D82" s="13">
        <v>366.6</v>
      </c>
      <c r="E82" s="13">
        <v>355</v>
      </c>
      <c r="F82" s="13">
        <v>-11.6</v>
      </c>
      <c r="G82" s="14" t="s">
        <v>49</v>
      </c>
    </row>
    <row r="83" spans="1:7">
      <c r="A83" s="116" t="s">
        <v>19</v>
      </c>
      <c r="B83" s="165" t="s">
        <v>1117</v>
      </c>
      <c r="C83" s="10">
        <v>32400</v>
      </c>
      <c r="D83" s="10">
        <v>366.6</v>
      </c>
      <c r="E83" s="10">
        <v>355</v>
      </c>
      <c r="F83" s="10">
        <v>-11.6</v>
      </c>
      <c r="G83" s="11" t="s">
        <v>49</v>
      </c>
    </row>
    <row r="84" spans="1:7">
      <c r="A84" s="108" t="s">
        <v>498</v>
      </c>
      <c r="B84" s="32" t="s">
        <v>497</v>
      </c>
      <c r="C84" s="13">
        <v>25000</v>
      </c>
      <c r="D84" s="13">
        <v>25000</v>
      </c>
      <c r="E84" s="13">
        <v>8913.4</v>
      </c>
      <c r="F84" s="13">
        <v>-16086.6</v>
      </c>
      <c r="G84" s="14" t="s">
        <v>1128</v>
      </c>
    </row>
    <row r="85" spans="1:7" ht="13.5">
      <c r="A85" s="108" t="s">
        <v>1203</v>
      </c>
      <c r="B85" s="166" t="s">
        <v>1204</v>
      </c>
      <c r="C85" s="13">
        <v>25000</v>
      </c>
      <c r="D85" s="13">
        <v>25000</v>
      </c>
      <c r="E85" s="13">
        <v>8913.4</v>
      </c>
      <c r="F85" s="13">
        <v>-16086.6</v>
      </c>
      <c r="G85" s="14" t="s">
        <v>1128</v>
      </c>
    </row>
    <row r="86" spans="1:7" ht="25.5">
      <c r="A86" s="116" t="s">
        <v>19</v>
      </c>
      <c r="B86" s="165" t="s">
        <v>1129</v>
      </c>
      <c r="C86" s="10">
        <v>25000</v>
      </c>
      <c r="D86" s="10"/>
      <c r="E86" s="10"/>
      <c r="F86" s="10"/>
      <c r="G86" s="11" t="s">
        <v>19</v>
      </c>
    </row>
    <row r="87" spans="1:7" ht="25.5">
      <c r="A87" s="116" t="s">
        <v>19</v>
      </c>
      <c r="B87" s="165" t="s">
        <v>1129</v>
      </c>
      <c r="C87" s="10"/>
      <c r="D87" s="10">
        <v>25000</v>
      </c>
      <c r="E87" s="10">
        <v>8913.4</v>
      </c>
      <c r="F87" s="10">
        <v>-16086.6</v>
      </c>
      <c r="G87" s="11" t="s">
        <v>1128</v>
      </c>
    </row>
    <row r="88" spans="1:7">
      <c r="A88" s="108" t="s">
        <v>19</v>
      </c>
      <c r="B88" s="32" t="s">
        <v>19</v>
      </c>
      <c r="C88" s="13"/>
      <c r="D88" s="13"/>
      <c r="E88" s="13"/>
      <c r="F88" s="13"/>
      <c r="G88" s="14" t="s">
        <v>19</v>
      </c>
    </row>
    <row r="89" spans="1:7">
      <c r="A89" s="108" t="s">
        <v>510</v>
      </c>
      <c r="B89" s="107" t="s">
        <v>509</v>
      </c>
      <c r="C89" s="13">
        <v>4700</v>
      </c>
      <c r="D89" s="13"/>
      <c r="E89" s="13"/>
      <c r="F89" s="13"/>
      <c r="G89" s="14" t="s">
        <v>19</v>
      </c>
    </row>
    <row r="90" spans="1:7">
      <c r="A90" s="108" t="s">
        <v>529</v>
      </c>
      <c r="B90" s="32" t="s">
        <v>528</v>
      </c>
      <c r="C90" s="13">
        <v>4700</v>
      </c>
      <c r="D90" s="13"/>
      <c r="E90" s="13"/>
      <c r="F90" s="13"/>
      <c r="G90" s="14" t="s">
        <v>19</v>
      </c>
    </row>
    <row r="91" spans="1:7" ht="13.5">
      <c r="A91" s="108" t="s">
        <v>1205</v>
      </c>
      <c r="B91" s="166" t="s">
        <v>1206</v>
      </c>
      <c r="C91" s="13">
        <v>4700</v>
      </c>
      <c r="D91" s="13"/>
      <c r="E91" s="13"/>
      <c r="F91" s="13"/>
      <c r="G91" s="14" t="s">
        <v>19</v>
      </c>
    </row>
    <row r="92" spans="1:7">
      <c r="A92" s="116" t="s">
        <v>19</v>
      </c>
      <c r="B92" s="165" t="s">
        <v>1130</v>
      </c>
      <c r="C92" s="10">
        <v>4700</v>
      </c>
      <c r="D92" s="10"/>
      <c r="E92" s="10"/>
      <c r="F92" s="10"/>
      <c r="G92" s="11" t="s">
        <v>19</v>
      </c>
    </row>
    <row r="93" spans="1:7">
      <c r="A93" s="108" t="s">
        <v>19</v>
      </c>
      <c r="B93" s="32" t="s">
        <v>19</v>
      </c>
      <c r="C93" s="13"/>
      <c r="D93" s="13"/>
      <c r="E93" s="13"/>
      <c r="F93" s="13"/>
      <c r="G93" s="14" t="s">
        <v>19</v>
      </c>
    </row>
    <row r="94" spans="1:7">
      <c r="A94" s="108" t="s">
        <v>545</v>
      </c>
      <c r="B94" s="107" t="s">
        <v>544</v>
      </c>
      <c r="C94" s="13">
        <v>21182.6</v>
      </c>
      <c r="D94" s="13">
        <v>16247.4</v>
      </c>
      <c r="E94" s="13">
        <v>5487</v>
      </c>
      <c r="F94" s="13">
        <v>-10760.4</v>
      </c>
      <c r="G94" s="14" t="s">
        <v>1136</v>
      </c>
    </row>
    <row r="95" spans="1:7">
      <c r="A95" s="108" t="s">
        <v>374</v>
      </c>
      <c r="B95" s="32" t="s">
        <v>373</v>
      </c>
      <c r="C95" s="13">
        <v>21182.6</v>
      </c>
      <c r="D95" s="13">
        <v>16247.4</v>
      </c>
      <c r="E95" s="13">
        <v>5487</v>
      </c>
      <c r="F95" s="13">
        <v>-10760.4</v>
      </c>
      <c r="G95" s="14" t="s">
        <v>1136</v>
      </c>
    </row>
    <row r="96" spans="1:7" ht="13.5">
      <c r="A96" s="108" t="s">
        <v>1207</v>
      </c>
      <c r="B96" s="166" t="s">
        <v>1208</v>
      </c>
      <c r="C96" s="13">
        <v>21182.6</v>
      </c>
      <c r="D96" s="13">
        <v>16247.4</v>
      </c>
      <c r="E96" s="13">
        <v>5487</v>
      </c>
      <c r="F96" s="13">
        <v>-10760.4</v>
      </c>
      <c r="G96" s="14" t="s">
        <v>1136</v>
      </c>
    </row>
    <row r="97" spans="1:7">
      <c r="A97" s="116" t="s">
        <v>19</v>
      </c>
      <c r="B97" s="165" t="s">
        <v>1137</v>
      </c>
      <c r="C97" s="10">
        <v>13125.8</v>
      </c>
      <c r="D97" s="10">
        <v>8325</v>
      </c>
      <c r="E97" s="10">
        <v>3446.8</v>
      </c>
      <c r="F97" s="10">
        <v>-4878.2</v>
      </c>
      <c r="G97" s="11" t="s">
        <v>1138</v>
      </c>
    </row>
    <row r="98" spans="1:7">
      <c r="A98" s="116" t="s">
        <v>19</v>
      </c>
      <c r="B98" s="165" t="s">
        <v>1139</v>
      </c>
      <c r="C98" s="10">
        <v>7216.2</v>
      </c>
      <c r="D98" s="10">
        <v>4537.3999999999996</v>
      </c>
      <c r="E98" s="10">
        <v>1951</v>
      </c>
      <c r="F98" s="10">
        <v>-2586.4</v>
      </c>
      <c r="G98" s="11" t="s">
        <v>1140</v>
      </c>
    </row>
    <row r="99" spans="1:7">
      <c r="A99" s="116" t="s">
        <v>19</v>
      </c>
      <c r="B99" s="165" t="s">
        <v>1141</v>
      </c>
      <c r="C99" s="10">
        <v>840.6</v>
      </c>
      <c r="D99" s="10">
        <v>3385</v>
      </c>
      <c r="E99" s="10">
        <v>89.3</v>
      </c>
      <c r="F99" s="10">
        <v>-3295.7</v>
      </c>
      <c r="G99" s="11" t="s">
        <v>1142</v>
      </c>
    </row>
    <row r="100" spans="1:7">
      <c r="A100" s="108" t="s">
        <v>19</v>
      </c>
      <c r="B100" s="32" t="s">
        <v>19</v>
      </c>
      <c r="C100" s="13"/>
      <c r="D100" s="13"/>
      <c r="E100" s="13"/>
      <c r="F100" s="13"/>
      <c r="G100" s="14" t="s">
        <v>19</v>
      </c>
    </row>
    <row r="101" spans="1:7">
      <c r="A101" s="108" t="s">
        <v>587</v>
      </c>
      <c r="B101" s="107" t="s">
        <v>586</v>
      </c>
      <c r="C101" s="13">
        <v>500</v>
      </c>
      <c r="D101" s="13"/>
      <c r="E101" s="13"/>
      <c r="F101" s="13"/>
      <c r="G101" s="14" t="s">
        <v>19</v>
      </c>
    </row>
    <row r="102" spans="1:7">
      <c r="A102" s="108" t="s">
        <v>597</v>
      </c>
      <c r="B102" s="32" t="s">
        <v>596</v>
      </c>
      <c r="C102" s="13">
        <v>500</v>
      </c>
      <c r="D102" s="13"/>
      <c r="E102" s="13"/>
      <c r="F102" s="13"/>
      <c r="G102" s="14" t="s">
        <v>19</v>
      </c>
    </row>
    <row r="103" spans="1:7" ht="13.5">
      <c r="A103" s="108" t="s">
        <v>1209</v>
      </c>
      <c r="B103" s="166" t="s">
        <v>1210</v>
      </c>
      <c r="C103" s="13">
        <v>500</v>
      </c>
      <c r="D103" s="13"/>
      <c r="E103" s="13"/>
      <c r="F103" s="13"/>
      <c r="G103" s="14" t="s">
        <v>19</v>
      </c>
    </row>
    <row r="104" spans="1:7" ht="25.5">
      <c r="A104" s="116" t="s">
        <v>19</v>
      </c>
      <c r="B104" s="165" t="s">
        <v>1143</v>
      </c>
      <c r="C104" s="10">
        <v>500</v>
      </c>
      <c r="D104" s="10"/>
      <c r="E104" s="10"/>
      <c r="F104" s="10"/>
      <c r="G104" s="11" t="s">
        <v>19</v>
      </c>
    </row>
    <row r="105" spans="1:7">
      <c r="A105" s="108" t="s">
        <v>19</v>
      </c>
      <c r="B105" s="32" t="s">
        <v>19</v>
      </c>
      <c r="C105" s="13"/>
      <c r="D105" s="13"/>
      <c r="E105" s="13"/>
      <c r="F105" s="13"/>
      <c r="G105" s="14" t="s">
        <v>19</v>
      </c>
    </row>
    <row r="106" spans="1:7">
      <c r="A106" s="108" t="s">
        <v>631</v>
      </c>
      <c r="B106" s="107" t="s">
        <v>630</v>
      </c>
      <c r="C106" s="13">
        <v>50000</v>
      </c>
      <c r="D106" s="13"/>
      <c r="E106" s="13"/>
      <c r="F106" s="13"/>
      <c r="G106" s="14" t="s">
        <v>19</v>
      </c>
    </row>
    <row r="107" spans="1:7">
      <c r="A107" s="108" t="s">
        <v>652</v>
      </c>
      <c r="B107" s="32" t="s">
        <v>651</v>
      </c>
      <c r="C107" s="13">
        <v>50000</v>
      </c>
      <c r="D107" s="13"/>
      <c r="E107" s="13"/>
      <c r="F107" s="13"/>
      <c r="G107" s="14" t="s">
        <v>19</v>
      </c>
    </row>
    <row r="108" spans="1:7" ht="13.5">
      <c r="A108" s="108" t="s">
        <v>1211</v>
      </c>
      <c r="B108" s="166" t="s">
        <v>1212</v>
      </c>
      <c r="C108" s="13">
        <v>50000</v>
      </c>
      <c r="D108" s="13"/>
      <c r="E108" s="13"/>
      <c r="F108" s="13"/>
      <c r="G108" s="14" t="s">
        <v>19</v>
      </c>
    </row>
    <row r="109" spans="1:7">
      <c r="A109" s="116" t="s">
        <v>19</v>
      </c>
      <c r="B109" s="165" t="s">
        <v>1154</v>
      </c>
      <c r="C109" s="10">
        <v>50000</v>
      </c>
      <c r="D109" s="10"/>
      <c r="E109" s="10"/>
      <c r="F109" s="10"/>
      <c r="G109" s="11" t="s">
        <v>19</v>
      </c>
    </row>
    <row r="110" spans="1:7">
      <c r="A110" s="126" t="s">
        <v>19</v>
      </c>
      <c r="B110" s="127" t="s">
        <v>19</v>
      </c>
      <c r="C110" s="128"/>
      <c r="D110" s="128"/>
      <c r="E110" s="128"/>
      <c r="F110" s="128"/>
      <c r="G110" s="129" t="s">
        <v>19</v>
      </c>
    </row>
    <row r="113" spans="2:4">
      <c r="B113" s="2" t="s">
        <v>90</v>
      </c>
      <c r="C113" s="25" t="s">
        <v>83</v>
      </c>
      <c r="D113"/>
    </row>
    <row r="116" spans="2:4">
      <c r="B116" s="2" t="s">
        <v>84</v>
      </c>
      <c r="C116" s="21" t="s">
        <v>95</v>
      </c>
    </row>
    <row r="119" spans="2:4">
      <c r="B119" s="2" t="s">
        <v>85</v>
      </c>
      <c r="C119" s="130" t="s">
        <v>86</v>
      </c>
      <c r="D119" s="130"/>
    </row>
    <row r="122" spans="2:4">
      <c r="B122" s="2" t="s">
        <v>91</v>
      </c>
      <c r="C122" s="130" t="s">
        <v>89</v>
      </c>
      <c r="D122" s="130"/>
    </row>
    <row r="125" spans="2:4">
      <c r="B125" s="2" t="s">
        <v>92</v>
      </c>
      <c r="C125" s="130" t="s">
        <v>87</v>
      </c>
      <c r="D125" s="130"/>
    </row>
    <row r="128" spans="2:4">
      <c r="B128" s="2" t="s">
        <v>1159</v>
      </c>
      <c r="C128" s="130" t="s">
        <v>1160</v>
      </c>
      <c r="D128" s="130"/>
    </row>
    <row r="131" spans="2:4">
      <c r="B131" s="2" t="s">
        <v>93</v>
      </c>
      <c r="C131" s="130" t="s">
        <v>88</v>
      </c>
      <c r="D131" s="130"/>
    </row>
  </sheetData>
  <mergeCells count="14">
    <mergeCell ref="C119:D119"/>
    <mergeCell ref="C122:D122"/>
    <mergeCell ref="C125:D125"/>
    <mergeCell ref="C128:D128"/>
    <mergeCell ref="C131:D131"/>
    <mergeCell ref="F1:G1"/>
    <mergeCell ref="E2:G2"/>
    <mergeCell ref="A3:G3"/>
    <mergeCell ref="A5:A6"/>
    <mergeCell ref="B5:B6"/>
    <mergeCell ref="C5:C6"/>
    <mergeCell ref="D5:D6"/>
    <mergeCell ref="E5:E6"/>
    <mergeCell ref="F5:G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63"/>
  <sheetViews>
    <sheetView topLeftCell="E1" workbookViewId="0">
      <selection activeCell="E2" sqref="E2"/>
    </sheetView>
  </sheetViews>
  <sheetFormatPr defaultRowHeight="15"/>
  <cols>
    <col min="1" max="1" width="5.140625" style="224" hidden="1" customWidth="1"/>
    <col min="2" max="2" width="7.5703125" style="224" hidden="1" customWidth="1"/>
    <col min="3" max="3" width="5.7109375" style="224" hidden="1" customWidth="1"/>
    <col min="4" max="4" width="5" style="174" hidden="1" customWidth="1"/>
    <col min="5" max="5" width="23.7109375" style="174" customWidth="1"/>
    <col min="6" max="6" width="13" style="173" customWidth="1"/>
    <col min="7" max="7" width="11.7109375" style="173" customWidth="1"/>
    <col min="8" max="8" width="16.5703125" style="173" customWidth="1"/>
    <col min="9" max="9" width="11.7109375" style="173" customWidth="1"/>
    <col min="10" max="10" width="13" style="173" customWidth="1"/>
    <col min="11" max="11" width="11.7109375" style="173" customWidth="1"/>
    <col min="12" max="12" width="13.5703125" style="173" customWidth="1"/>
    <col min="13" max="13" width="11.7109375" style="173" customWidth="1"/>
    <col min="14" max="14" width="13" style="173" customWidth="1"/>
    <col min="15" max="15" width="11.7109375" style="173" customWidth="1"/>
    <col min="16" max="16" width="14.28515625" style="173" customWidth="1"/>
    <col min="17" max="17" width="11.7109375" style="173" customWidth="1"/>
    <col min="18" max="18" width="10.7109375" style="173" customWidth="1"/>
    <col min="19" max="21" width="10.28515625" style="173" customWidth="1"/>
    <col min="22" max="22" width="9.7109375" style="173" customWidth="1"/>
    <col min="23" max="25" width="10.28515625" style="173" customWidth="1"/>
    <col min="26" max="27" width="9.140625" style="173"/>
    <col min="28" max="16384" width="9.140625" style="174"/>
  </cols>
  <sheetData>
    <row r="1" spans="1:45" ht="39" customHeight="1">
      <c r="A1" s="167"/>
      <c r="B1" s="167"/>
      <c r="C1" s="167"/>
      <c r="D1" s="167"/>
      <c r="E1" s="168"/>
      <c r="F1" s="169"/>
      <c r="G1" s="169"/>
      <c r="H1" s="169"/>
      <c r="I1" s="169"/>
      <c r="J1" s="169"/>
      <c r="K1" s="170"/>
      <c r="L1" s="171"/>
      <c r="M1" s="171"/>
      <c r="N1" s="170"/>
      <c r="O1" s="172"/>
      <c r="P1" s="172"/>
      <c r="Q1" s="97"/>
      <c r="R1" s="97"/>
      <c r="S1" s="97"/>
      <c r="T1" s="97"/>
      <c r="U1" s="97"/>
      <c r="V1" s="171" t="s">
        <v>1213</v>
      </c>
      <c r="W1" s="171"/>
      <c r="X1" s="171"/>
      <c r="Y1" s="171"/>
    </row>
    <row r="2" spans="1:45" ht="60.75" customHeight="1">
      <c r="A2" s="175"/>
      <c r="B2" s="175"/>
      <c r="C2" s="175"/>
      <c r="D2" s="175"/>
      <c r="E2" s="176"/>
      <c r="F2" s="177" t="s">
        <v>1214</v>
      </c>
      <c r="G2" s="177"/>
      <c r="H2" s="177"/>
      <c r="I2" s="177"/>
      <c r="J2" s="177"/>
      <c r="K2" s="177"/>
      <c r="L2" s="177"/>
      <c r="M2" s="177"/>
      <c r="N2" s="177"/>
      <c r="O2" s="177"/>
      <c r="P2" s="177"/>
      <c r="Q2" s="177"/>
      <c r="R2" s="177"/>
      <c r="S2" s="177"/>
      <c r="T2" s="177"/>
      <c r="U2" s="177"/>
      <c r="V2" s="97"/>
      <c r="W2" s="97"/>
      <c r="X2" s="97"/>
      <c r="Y2" s="97"/>
    </row>
    <row r="3" spans="1:45" ht="11.25" customHeight="1">
      <c r="A3" s="175"/>
      <c r="B3" s="175"/>
      <c r="C3" s="175"/>
      <c r="D3" s="175"/>
      <c r="E3" s="178"/>
      <c r="F3" s="179"/>
      <c r="G3" s="179"/>
      <c r="H3" s="180"/>
      <c r="I3" s="179"/>
      <c r="J3" s="179"/>
      <c r="K3" s="181"/>
      <c r="L3" s="181"/>
      <c r="M3" s="181"/>
      <c r="N3" s="181"/>
      <c r="O3" s="172"/>
      <c r="P3" s="172"/>
      <c r="Q3" s="97"/>
      <c r="R3" s="97"/>
      <c r="S3" s="97"/>
      <c r="T3" s="97"/>
      <c r="U3" s="97"/>
      <c r="V3" s="97"/>
      <c r="W3" s="97"/>
      <c r="X3" s="97"/>
      <c r="Y3" s="97" t="s">
        <v>71</v>
      </c>
    </row>
    <row r="4" spans="1:45" ht="12.95" customHeight="1">
      <c r="A4" s="182" t="s">
        <v>1215</v>
      </c>
      <c r="B4" s="183" t="s">
        <v>1216</v>
      </c>
      <c r="C4" s="183" t="s">
        <v>1217</v>
      </c>
      <c r="D4" s="183" t="s">
        <v>1218</v>
      </c>
      <c r="E4" s="183" t="s">
        <v>1219</v>
      </c>
      <c r="F4" s="184" t="s">
        <v>1220</v>
      </c>
      <c r="G4" s="184"/>
      <c r="H4" s="184"/>
      <c r="I4" s="184"/>
      <c r="J4" s="184" t="s">
        <v>1221</v>
      </c>
      <c r="K4" s="184"/>
      <c r="L4" s="184"/>
      <c r="M4" s="184"/>
      <c r="N4" s="184" t="s">
        <v>1061</v>
      </c>
      <c r="O4" s="184"/>
      <c r="P4" s="184"/>
      <c r="Q4" s="184"/>
      <c r="R4" s="184" t="s">
        <v>1222</v>
      </c>
      <c r="S4" s="184"/>
      <c r="T4" s="184"/>
      <c r="U4" s="184"/>
      <c r="V4" s="184"/>
      <c r="W4" s="184"/>
      <c r="X4" s="184"/>
      <c r="Y4" s="184"/>
    </row>
    <row r="5" spans="1:45" ht="12.95" customHeight="1">
      <c r="A5" s="185"/>
      <c r="B5" s="183"/>
      <c r="C5" s="183"/>
      <c r="D5" s="183"/>
      <c r="E5" s="183"/>
      <c r="F5" s="184"/>
      <c r="G5" s="184"/>
      <c r="H5" s="184"/>
      <c r="I5" s="184"/>
      <c r="J5" s="184"/>
      <c r="K5" s="184"/>
      <c r="L5" s="184"/>
      <c r="M5" s="184"/>
      <c r="N5" s="184"/>
      <c r="O5" s="184"/>
      <c r="P5" s="184"/>
      <c r="Q5" s="184"/>
      <c r="R5" s="184" t="s">
        <v>1223</v>
      </c>
      <c r="S5" s="184"/>
      <c r="T5" s="184"/>
      <c r="U5" s="184"/>
      <c r="V5" s="184" t="s">
        <v>1224</v>
      </c>
      <c r="W5" s="184"/>
      <c r="X5" s="184"/>
      <c r="Y5" s="184"/>
    </row>
    <row r="6" spans="1:45" ht="12.95" customHeight="1">
      <c r="A6" s="185"/>
      <c r="B6" s="183"/>
      <c r="C6" s="183"/>
      <c r="D6" s="183"/>
      <c r="E6" s="183"/>
      <c r="F6" s="186" t="s">
        <v>1225</v>
      </c>
      <c r="G6" s="187" t="s">
        <v>1226</v>
      </c>
      <c r="H6" s="188"/>
      <c r="I6" s="189"/>
      <c r="J6" s="186" t="s">
        <v>1225</v>
      </c>
      <c r="K6" s="187" t="s">
        <v>1226</v>
      </c>
      <c r="L6" s="188"/>
      <c r="M6" s="189"/>
      <c r="N6" s="186" t="s">
        <v>1225</v>
      </c>
      <c r="O6" s="187" t="s">
        <v>1226</v>
      </c>
      <c r="P6" s="188"/>
      <c r="Q6" s="189"/>
      <c r="R6" s="186" t="s">
        <v>1225</v>
      </c>
      <c r="S6" s="187" t="s">
        <v>1226</v>
      </c>
      <c r="T6" s="188"/>
      <c r="U6" s="189"/>
      <c r="V6" s="186" t="s">
        <v>1225</v>
      </c>
      <c r="W6" s="187" t="s">
        <v>1226</v>
      </c>
      <c r="X6" s="188"/>
      <c r="Y6" s="189"/>
    </row>
    <row r="7" spans="1:45" ht="125.1" customHeight="1">
      <c r="A7" s="190"/>
      <c r="B7" s="183"/>
      <c r="C7" s="183"/>
      <c r="D7" s="183"/>
      <c r="E7" s="183"/>
      <c r="F7" s="186"/>
      <c r="G7" s="191" t="s">
        <v>1227</v>
      </c>
      <c r="H7" s="191" t="s">
        <v>1228</v>
      </c>
      <c r="I7" s="191" t="s">
        <v>1229</v>
      </c>
      <c r="J7" s="186"/>
      <c r="K7" s="191" t="s">
        <v>1227</v>
      </c>
      <c r="L7" s="191" t="s">
        <v>1228</v>
      </c>
      <c r="M7" s="191" t="s">
        <v>1229</v>
      </c>
      <c r="N7" s="186"/>
      <c r="O7" s="191" t="s">
        <v>1227</v>
      </c>
      <c r="P7" s="191" t="s">
        <v>1228</v>
      </c>
      <c r="Q7" s="191" t="s">
        <v>1229</v>
      </c>
      <c r="R7" s="186"/>
      <c r="S7" s="191" t="s">
        <v>1227</v>
      </c>
      <c r="T7" s="191" t="s">
        <v>1228</v>
      </c>
      <c r="U7" s="191" t="s">
        <v>1229</v>
      </c>
      <c r="V7" s="186"/>
      <c r="W7" s="191" t="s">
        <v>1227</v>
      </c>
      <c r="X7" s="191" t="s">
        <v>1228</v>
      </c>
      <c r="Y7" s="191" t="s">
        <v>1229</v>
      </c>
    </row>
    <row r="8" spans="1:45" ht="12.95" customHeight="1">
      <c r="A8" s="192"/>
      <c r="B8" s="192"/>
      <c r="C8" s="192"/>
      <c r="D8" s="55"/>
      <c r="E8" s="54" t="s">
        <v>1</v>
      </c>
      <c r="F8" s="193" t="s">
        <v>1230</v>
      </c>
      <c r="G8" s="194">
        <v>3</v>
      </c>
      <c r="H8" s="194">
        <v>4</v>
      </c>
      <c r="I8" s="194">
        <v>5</v>
      </c>
      <c r="J8" s="193" t="s">
        <v>1231</v>
      </c>
      <c r="K8" s="194">
        <v>7</v>
      </c>
      <c r="L8" s="194">
        <v>8</v>
      </c>
      <c r="M8" s="194">
        <v>9</v>
      </c>
      <c r="N8" s="193" t="s">
        <v>1232</v>
      </c>
      <c r="O8" s="194">
        <v>11</v>
      </c>
      <c r="P8" s="194">
        <v>12</v>
      </c>
      <c r="Q8" s="194">
        <v>13</v>
      </c>
      <c r="R8" s="193" t="s">
        <v>1233</v>
      </c>
      <c r="S8" s="194" t="s">
        <v>1234</v>
      </c>
      <c r="T8" s="194" t="s">
        <v>1235</v>
      </c>
      <c r="U8" s="194" t="s">
        <v>1236</v>
      </c>
      <c r="V8" s="193" t="s">
        <v>1237</v>
      </c>
      <c r="W8" s="194" t="s">
        <v>1238</v>
      </c>
      <c r="X8" s="194" t="s">
        <v>1239</v>
      </c>
      <c r="Y8" s="194" t="s">
        <v>1240</v>
      </c>
      <c r="Z8" s="195"/>
      <c r="AA8" s="195"/>
      <c r="AB8" s="195"/>
      <c r="AC8" s="195"/>
      <c r="AD8" s="195"/>
      <c r="AE8" s="195"/>
      <c r="AF8" s="195"/>
      <c r="AG8" s="195"/>
      <c r="AH8" s="195"/>
      <c r="AI8" s="195"/>
      <c r="AJ8" s="195"/>
      <c r="AK8" s="195"/>
      <c r="AL8" s="195"/>
      <c r="AM8" s="195"/>
      <c r="AN8" s="195"/>
      <c r="AO8" s="195"/>
      <c r="AP8" s="195"/>
      <c r="AQ8" s="195"/>
      <c r="AR8" s="195"/>
      <c r="AS8" s="195"/>
    </row>
    <row r="9" spans="1:45" s="200" customFormat="1" ht="12.95" customHeight="1">
      <c r="A9" s="175">
        <v>20</v>
      </c>
      <c r="B9" s="175"/>
      <c r="C9" s="175"/>
      <c r="D9" s="175">
        <v>1</v>
      </c>
      <c r="E9" s="196" t="s">
        <v>1225</v>
      </c>
      <c r="F9" s="197">
        <v>17902896.899999995</v>
      </c>
      <c r="G9" s="197">
        <v>1827221</v>
      </c>
      <c r="H9" s="197">
        <v>15363826.999999996</v>
      </c>
      <c r="I9" s="197">
        <v>711848.90000000014</v>
      </c>
      <c r="J9" s="197">
        <v>19185366.699999999</v>
      </c>
      <c r="K9" s="198">
        <v>1827221</v>
      </c>
      <c r="L9" s="198">
        <v>16394074.599999998</v>
      </c>
      <c r="M9" s="198">
        <v>964071.09999999986</v>
      </c>
      <c r="N9" s="198">
        <v>18981758.816100001</v>
      </c>
      <c r="O9" s="198">
        <v>1826947.2</v>
      </c>
      <c r="P9" s="198">
        <v>16190830.4561</v>
      </c>
      <c r="Q9" s="198">
        <v>963981.15999999992</v>
      </c>
      <c r="R9" s="101">
        <v>-203607.88389999792</v>
      </c>
      <c r="S9" s="101">
        <v>-273.80000000004657</v>
      </c>
      <c r="T9" s="101">
        <v>-203244.1438999977</v>
      </c>
      <c r="U9" s="101">
        <v>-89.939999999944121</v>
      </c>
      <c r="V9" s="101">
        <v>98.938733425929257</v>
      </c>
      <c r="W9" s="101">
        <v>99.985015496209812</v>
      </c>
      <c r="X9" s="101">
        <v>98.760258514988109</v>
      </c>
      <c r="Y9" s="101">
        <v>99.990670812557298</v>
      </c>
      <c r="Z9" s="199"/>
      <c r="AA9" s="199"/>
    </row>
    <row r="10" spans="1:45" s="200" customFormat="1" ht="12.95" customHeight="1">
      <c r="A10" s="175">
        <v>22</v>
      </c>
      <c r="B10" s="175"/>
      <c r="C10" s="175"/>
      <c r="D10" s="175">
        <v>2</v>
      </c>
      <c r="E10" s="196" t="s">
        <v>1241</v>
      </c>
      <c r="F10" s="197">
        <v>12421677.599999996</v>
      </c>
      <c r="G10" s="197">
        <v>575575</v>
      </c>
      <c r="H10" s="197">
        <v>11803695.399999997</v>
      </c>
      <c r="I10" s="197">
        <v>42407.199999999997</v>
      </c>
      <c r="J10" s="197">
        <v>13378414.499999998</v>
      </c>
      <c r="K10" s="197">
        <v>575575</v>
      </c>
      <c r="L10" s="197">
        <v>12655788.799999999</v>
      </c>
      <c r="M10" s="197">
        <v>147050.69999999998</v>
      </c>
      <c r="N10" s="198">
        <v>13246692.1184</v>
      </c>
      <c r="O10" s="197">
        <v>575575</v>
      </c>
      <c r="P10" s="197">
        <v>12524066.418400001</v>
      </c>
      <c r="Q10" s="197">
        <v>147050.69999999998</v>
      </c>
      <c r="R10" s="101">
        <v>-131722.3815999981</v>
      </c>
      <c r="S10" s="101">
        <v>0</v>
      </c>
      <c r="T10" s="101">
        <v>-131722.3815999981</v>
      </c>
      <c r="U10" s="101">
        <v>0</v>
      </c>
      <c r="V10" s="101">
        <v>99.015411119157676</v>
      </c>
      <c r="W10" s="101">
        <v>100</v>
      </c>
      <c r="X10" s="101">
        <v>98.959192637601561</v>
      </c>
      <c r="Y10" s="101">
        <v>100</v>
      </c>
      <c r="Z10" s="199"/>
      <c r="AA10" s="199"/>
    </row>
    <row r="11" spans="1:45" s="200" customFormat="1" ht="12.95" customHeight="1">
      <c r="A11" s="175">
        <v>21</v>
      </c>
      <c r="B11" s="175"/>
      <c r="C11" s="175"/>
      <c r="D11" s="175">
        <v>3</v>
      </c>
      <c r="E11" s="196" t="s">
        <v>1242</v>
      </c>
      <c r="F11" s="197">
        <v>5481219.2999999998</v>
      </c>
      <c r="G11" s="197">
        <v>1251646</v>
      </c>
      <c r="H11" s="197">
        <v>3560131.5999999996</v>
      </c>
      <c r="I11" s="197">
        <v>669441.70000000019</v>
      </c>
      <c r="J11" s="197">
        <v>5806952.1999999993</v>
      </c>
      <c r="K11" s="197">
        <v>1251646</v>
      </c>
      <c r="L11" s="197">
        <v>3738285.7999999989</v>
      </c>
      <c r="M11" s="197">
        <v>817020.39999999991</v>
      </c>
      <c r="N11" s="198">
        <v>5735066.6976999985</v>
      </c>
      <c r="O11" s="197">
        <v>1251372.2</v>
      </c>
      <c r="P11" s="197">
        <v>3666764.0376999988</v>
      </c>
      <c r="Q11" s="197">
        <v>816930.46</v>
      </c>
      <c r="R11" s="101">
        <v>-71885.50230000075</v>
      </c>
      <c r="S11" s="101">
        <v>-273.80000000004657</v>
      </c>
      <c r="T11" s="101">
        <v>-71521.76230000006</v>
      </c>
      <c r="U11" s="101">
        <v>-89.939999999944121</v>
      </c>
      <c r="V11" s="101">
        <v>98.762078628785659</v>
      </c>
      <c r="W11" s="101">
        <v>99.978124805256428</v>
      </c>
      <c r="X11" s="101">
        <v>98.086776503283929</v>
      </c>
      <c r="Y11" s="101">
        <v>99.988991706939018</v>
      </c>
      <c r="Z11" s="199"/>
      <c r="AA11" s="199"/>
    </row>
    <row r="12" spans="1:45" ht="12.95" customHeight="1">
      <c r="A12" s="175">
        <v>0</v>
      </c>
      <c r="B12" s="175"/>
      <c r="C12" s="175"/>
      <c r="D12" s="175">
        <v>4</v>
      </c>
      <c r="E12" s="201"/>
      <c r="F12" s="202"/>
      <c r="G12" s="202"/>
      <c r="H12" s="202"/>
      <c r="I12" s="202"/>
      <c r="J12" s="202"/>
      <c r="K12" s="203"/>
      <c r="L12" s="203"/>
      <c r="M12" s="203"/>
      <c r="N12" s="203"/>
      <c r="O12" s="203"/>
      <c r="P12" s="203"/>
      <c r="Q12" s="204"/>
      <c r="R12" s="204"/>
      <c r="S12" s="204"/>
      <c r="T12" s="204"/>
      <c r="U12" s="204"/>
      <c r="V12" s="101"/>
      <c r="W12" s="101"/>
      <c r="X12" s="101"/>
      <c r="Y12" s="101"/>
    </row>
    <row r="13" spans="1:45" ht="12.95" customHeight="1">
      <c r="A13" s="205">
        <v>20</v>
      </c>
      <c r="B13" s="206">
        <v>220300</v>
      </c>
      <c r="C13" s="205"/>
      <c r="D13" s="175">
        <v>5</v>
      </c>
      <c r="E13" s="196" t="s">
        <v>1243</v>
      </c>
      <c r="F13" s="197">
        <v>669603.80000000005</v>
      </c>
      <c r="G13" s="197">
        <v>2794</v>
      </c>
      <c r="H13" s="197">
        <v>665489.30000000005</v>
      </c>
      <c r="I13" s="197">
        <v>1320.5</v>
      </c>
      <c r="J13" s="197">
        <v>694044.00000000012</v>
      </c>
      <c r="K13" s="197">
        <v>2794</v>
      </c>
      <c r="L13" s="197">
        <v>689039.70000000007</v>
      </c>
      <c r="M13" s="197">
        <v>2210.3000000000002</v>
      </c>
      <c r="N13" s="197">
        <v>690914.22750000004</v>
      </c>
      <c r="O13" s="197">
        <v>2794</v>
      </c>
      <c r="P13" s="197">
        <v>685909.92749999999</v>
      </c>
      <c r="Q13" s="197">
        <v>2210.3000000000002</v>
      </c>
      <c r="R13" s="101">
        <v>-3129.7725000000792</v>
      </c>
      <c r="S13" s="101">
        <v>0</v>
      </c>
      <c r="T13" s="101">
        <v>-3129.7725000000792</v>
      </c>
      <c r="U13" s="101">
        <v>0</v>
      </c>
      <c r="V13" s="101">
        <v>99.549052725763772</v>
      </c>
      <c r="W13" s="101">
        <v>100</v>
      </c>
      <c r="X13" s="101">
        <v>99.545777623553462</v>
      </c>
      <c r="Y13" s="101">
        <v>100</v>
      </c>
    </row>
    <row r="14" spans="1:45" s="200" customFormat="1" ht="12.95" customHeight="1">
      <c r="A14" s="205">
        <v>22</v>
      </c>
      <c r="B14" s="206">
        <v>220300</v>
      </c>
      <c r="C14" s="205"/>
      <c r="D14" s="175">
        <v>6</v>
      </c>
      <c r="E14" s="196" t="s">
        <v>1241</v>
      </c>
      <c r="F14" s="197">
        <v>659052.80000000005</v>
      </c>
      <c r="G14" s="197">
        <v>0</v>
      </c>
      <c r="H14" s="197">
        <v>659052.80000000005</v>
      </c>
      <c r="I14" s="197">
        <v>0</v>
      </c>
      <c r="J14" s="197">
        <v>682868.20000000007</v>
      </c>
      <c r="K14" s="197">
        <v>0</v>
      </c>
      <c r="L14" s="197">
        <v>682277.4</v>
      </c>
      <c r="M14" s="197">
        <v>590.79999999999995</v>
      </c>
      <c r="N14" s="197">
        <v>679738.42749999999</v>
      </c>
      <c r="O14" s="197">
        <v>0</v>
      </c>
      <c r="P14" s="197">
        <v>679147.62749999994</v>
      </c>
      <c r="Q14" s="197">
        <v>590.79999999999995</v>
      </c>
      <c r="R14" s="101">
        <v>-3129.7725000000792</v>
      </c>
      <c r="S14" s="101">
        <v>0</v>
      </c>
      <c r="T14" s="101">
        <v>-3129.7725000000792</v>
      </c>
      <c r="U14" s="101">
        <v>0</v>
      </c>
      <c r="V14" s="101">
        <v>99.541672536515819</v>
      </c>
      <c r="W14" s="101">
        <v>0</v>
      </c>
      <c r="X14" s="101">
        <v>99.541275660017462</v>
      </c>
      <c r="Y14" s="101">
        <v>100</v>
      </c>
      <c r="Z14" s="199"/>
      <c r="AA14" s="199"/>
    </row>
    <row r="15" spans="1:45" s="200" customFormat="1" ht="12.95" customHeight="1">
      <c r="A15" s="205">
        <v>21</v>
      </c>
      <c r="B15" s="206">
        <v>220300</v>
      </c>
      <c r="C15" s="205"/>
      <c r="D15" s="175">
        <v>7</v>
      </c>
      <c r="E15" s="196" t="s">
        <v>1242</v>
      </c>
      <c r="F15" s="197">
        <v>10551</v>
      </c>
      <c r="G15" s="197">
        <v>2794</v>
      </c>
      <c r="H15" s="197">
        <v>6436.5</v>
      </c>
      <c r="I15" s="197">
        <v>1320.5</v>
      </c>
      <c r="J15" s="197">
        <v>11175.8</v>
      </c>
      <c r="K15" s="197">
        <v>2794</v>
      </c>
      <c r="L15" s="197">
        <v>6762.2999999999993</v>
      </c>
      <c r="M15" s="197">
        <v>1619.5</v>
      </c>
      <c r="N15" s="197">
        <v>11175.8</v>
      </c>
      <c r="O15" s="197">
        <v>2794</v>
      </c>
      <c r="P15" s="197">
        <v>6762.2999999999993</v>
      </c>
      <c r="Q15" s="197">
        <v>1619.5</v>
      </c>
      <c r="R15" s="101">
        <v>0</v>
      </c>
      <c r="S15" s="101">
        <v>0</v>
      </c>
      <c r="T15" s="101">
        <v>0</v>
      </c>
      <c r="U15" s="101">
        <v>0</v>
      </c>
      <c r="V15" s="101">
        <v>100</v>
      </c>
      <c r="W15" s="101">
        <v>100</v>
      </c>
      <c r="X15" s="101">
        <v>100</v>
      </c>
      <c r="Y15" s="101">
        <v>100</v>
      </c>
      <c r="Z15" s="199"/>
      <c r="AA15" s="199"/>
    </row>
    <row r="16" spans="1:45" ht="12.95" customHeight="1">
      <c r="A16" s="205">
        <v>22</v>
      </c>
      <c r="B16" s="206">
        <v>220300</v>
      </c>
      <c r="C16" s="207">
        <v>1020</v>
      </c>
      <c r="D16" s="175">
        <v>8</v>
      </c>
      <c r="E16" s="201" t="s">
        <v>1244</v>
      </c>
      <c r="F16" s="202">
        <v>659052.80000000005</v>
      </c>
      <c r="G16" s="202">
        <v>0</v>
      </c>
      <c r="H16" s="202">
        <v>659052.80000000005</v>
      </c>
      <c r="I16" s="202">
        <v>0</v>
      </c>
      <c r="J16" s="202">
        <v>682868.20000000007</v>
      </c>
      <c r="K16" s="203">
        <v>0</v>
      </c>
      <c r="L16" s="203">
        <v>682277.4</v>
      </c>
      <c r="M16" s="203">
        <v>590.79999999999995</v>
      </c>
      <c r="N16" s="202">
        <v>679738.42749999999</v>
      </c>
      <c r="O16" s="203">
        <v>0</v>
      </c>
      <c r="P16" s="203">
        <v>679147.62749999994</v>
      </c>
      <c r="Q16" s="204">
        <v>590.79999999999995</v>
      </c>
      <c r="R16" s="204">
        <v>-3129.7725000000792</v>
      </c>
      <c r="S16" s="204">
        <v>0</v>
      </c>
      <c r="T16" s="204">
        <v>-3129.7725000000792</v>
      </c>
      <c r="U16" s="204">
        <v>0</v>
      </c>
      <c r="V16" s="204">
        <v>99.541672536515819</v>
      </c>
      <c r="W16" s="204">
        <v>0</v>
      </c>
      <c r="X16" s="204">
        <v>99.541275660017462</v>
      </c>
      <c r="Y16" s="204">
        <v>100</v>
      </c>
    </row>
    <row r="17" spans="1:27" ht="12.95" customHeight="1">
      <c r="A17" s="205">
        <v>21</v>
      </c>
      <c r="B17" s="206">
        <v>220300</v>
      </c>
      <c r="C17" s="207">
        <v>1021</v>
      </c>
      <c r="D17" s="175">
        <v>9</v>
      </c>
      <c r="E17" s="201" t="s">
        <v>1245</v>
      </c>
      <c r="F17" s="202">
        <v>7045.5999999999995</v>
      </c>
      <c r="G17" s="202">
        <v>1682</v>
      </c>
      <c r="H17" s="202">
        <v>4415.2</v>
      </c>
      <c r="I17" s="202">
        <v>948.4</v>
      </c>
      <c r="J17" s="202">
        <v>7364.7</v>
      </c>
      <c r="K17" s="203">
        <v>1682</v>
      </c>
      <c r="L17" s="203">
        <v>4578.7</v>
      </c>
      <c r="M17" s="203">
        <v>1104</v>
      </c>
      <c r="N17" s="202">
        <v>7364.7</v>
      </c>
      <c r="O17" s="203">
        <v>1682</v>
      </c>
      <c r="P17" s="203">
        <v>4578.7</v>
      </c>
      <c r="Q17" s="204">
        <v>1104</v>
      </c>
      <c r="R17" s="204">
        <v>0</v>
      </c>
      <c r="S17" s="204">
        <v>0</v>
      </c>
      <c r="T17" s="204">
        <v>0</v>
      </c>
      <c r="U17" s="204">
        <v>0</v>
      </c>
      <c r="V17" s="204">
        <v>100</v>
      </c>
      <c r="W17" s="204">
        <v>100</v>
      </c>
      <c r="X17" s="204">
        <v>100</v>
      </c>
      <c r="Y17" s="204">
        <v>100</v>
      </c>
    </row>
    <row r="18" spans="1:27" ht="12.95" customHeight="1">
      <c r="A18" s="205">
        <v>21</v>
      </c>
      <c r="B18" s="206">
        <v>220300</v>
      </c>
      <c r="C18" s="207">
        <v>1022</v>
      </c>
      <c r="D18" s="175">
        <v>10</v>
      </c>
      <c r="E18" s="201" t="s">
        <v>1246</v>
      </c>
      <c r="F18" s="202">
        <v>3505.4</v>
      </c>
      <c r="G18" s="202">
        <v>1112</v>
      </c>
      <c r="H18" s="202">
        <v>2021.3</v>
      </c>
      <c r="I18" s="202">
        <v>372.1</v>
      </c>
      <c r="J18" s="202">
        <v>3811.1</v>
      </c>
      <c r="K18" s="203">
        <v>1112</v>
      </c>
      <c r="L18" s="203">
        <v>2183.6</v>
      </c>
      <c r="M18" s="203">
        <v>515.5</v>
      </c>
      <c r="N18" s="202">
        <v>3811.1</v>
      </c>
      <c r="O18" s="203">
        <v>1112</v>
      </c>
      <c r="P18" s="203">
        <v>2183.6</v>
      </c>
      <c r="Q18" s="204">
        <v>515.5</v>
      </c>
      <c r="R18" s="204">
        <v>0</v>
      </c>
      <c r="S18" s="204">
        <v>0</v>
      </c>
      <c r="T18" s="204">
        <v>0</v>
      </c>
      <c r="U18" s="204">
        <v>0</v>
      </c>
      <c r="V18" s="204">
        <v>100</v>
      </c>
      <c r="W18" s="204">
        <v>100</v>
      </c>
      <c r="X18" s="204">
        <v>100</v>
      </c>
      <c r="Y18" s="204">
        <v>100</v>
      </c>
    </row>
    <row r="19" spans="1:27" ht="12.95" customHeight="1">
      <c r="A19" s="205">
        <v>0</v>
      </c>
      <c r="B19" s="205"/>
      <c r="C19" s="205"/>
      <c r="D19" s="175">
        <v>11</v>
      </c>
      <c r="E19" s="201"/>
      <c r="F19" s="202"/>
      <c r="G19" s="202"/>
      <c r="H19" s="202"/>
      <c r="I19" s="202"/>
      <c r="J19" s="202"/>
      <c r="K19" s="203"/>
      <c r="L19" s="203"/>
      <c r="M19" s="203"/>
      <c r="N19" s="203"/>
      <c r="O19" s="203"/>
      <c r="P19" s="203"/>
      <c r="Q19" s="204"/>
      <c r="R19" s="204"/>
      <c r="S19" s="204"/>
      <c r="T19" s="204"/>
      <c r="U19" s="204"/>
      <c r="V19" s="101"/>
      <c r="W19" s="101"/>
      <c r="X19" s="101"/>
      <c r="Y19" s="101"/>
    </row>
    <row r="20" spans="1:27" ht="12.95" customHeight="1">
      <c r="A20" s="205">
        <v>20</v>
      </c>
      <c r="B20" s="206">
        <v>220100</v>
      </c>
      <c r="C20" s="205"/>
      <c r="D20" s="175">
        <v>12</v>
      </c>
      <c r="E20" s="196" t="s">
        <v>1247</v>
      </c>
      <c r="F20" s="197">
        <v>4150197.1999999997</v>
      </c>
      <c r="G20" s="197">
        <v>29481</v>
      </c>
      <c r="H20" s="197">
        <v>4079538.9</v>
      </c>
      <c r="I20" s="197">
        <v>41177.30000000001</v>
      </c>
      <c r="J20" s="197">
        <v>4403119.6000000006</v>
      </c>
      <c r="K20" s="197">
        <v>29481</v>
      </c>
      <c r="L20" s="197">
        <v>4328150.6000000006</v>
      </c>
      <c r="M20" s="197">
        <v>45488.000000000007</v>
      </c>
      <c r="N20" s="197">
        <v>4322334.8224999998</v>
      </c>
      <c r="O20" s="197">
        <v>29481</v>
      </c>
      <c r="P20" s="197">
        <v>4247365.8224999998</v>
      </c>
      <c r="Q20" s="197">
        <v>45488.000000000007</v>
      </c>
      <c r="R20" s="101">
        <v>-80784.777500000782</v>
      </c>
      <c r="S20" s="101">
        <v>0</v>
      </c>
      <c r="T20" s="101">
        <v>-80784.777500000782</v>
      </c>
      <c r="U20" s="101">
        <v>0</v>
      </c>
      <c r="V20" s="101">
        <v>98.165283143796486</v>
      </c>
      <c r="W20" s="101">
        <v>100</v>
      </c>
      <c r="X20" s="101">
        <v>98.13350354537107</v>
      </c>
      <c r="Y20" s="101">
        <v>100</v>
      </c>
    </row>
    <row r="21" spans="1:27" s="200" customFormat="1" ht="12.95" customHeight="1">
      <c r="A21" s="205">
        <v>22</v>
      </c>
      <c r="B21" s="206">
        <v>220100</v>
      </c>
      <c r="C21" s="205"/>
      <c r="D21" s="175">
        <v>13</v>
      </c>
      <c r="E21" s="196" t="s">
        <v>1241</v>
      </c>
      <c r="F21" s="197">
        <v>3859098.1</v>
      </c>
      <c r="G21" s="197">
        <v>0</v>
      </c>
      <c r="H21" s="197">
        <v>3859098.1</v>
      </c>
      <c r="I21" s="197">
        <v>0</v>
      </c>
      <c r="J21" s="197">
        <v>4103189.8000000003</v>
      </c>
      <c r="K21" s="197">
        <v>0</v>
      </c>
      <c r="L21" s="197">
        <v>4103189.8000000003</v>
      </c>
      <c r="M21" s="197">
        <v>0</v>
      </c>
      <c r="N21" s="197">
        <v>4029926.8747999999</v>
      </c>
      <c r="O21" s="197">
        <v>0</v>
      </c>
      <c r="P21" s="197">
        <v>4029926.8747999999</v>
      </c>
      <c r="Q21" s="197">
        <v>0</v>
      </c>
      <c r="R21" s="101">
        <v>-73262.925200000405</v>
      </c>
      <c r="S21" s="101">
        <v>0</v>
      </c>
      <c r="T21" s="101">
        <v>-73262.925200000405</v>
      </c>
      <c r="U21" s="101">
        <v>0</v>
      </c>
      <c r="V21" s="101">
        <v>98.214488513302484</v>
      </c>
      <c r="W21" s="101">
        <v>0</v>
      </c>
      <c r="X21" s="101">
        <v>98.214488513302484</v>
      </c>
      <c r="Y21" s="101">
        <v>0</v>
      </c>
      <c r="Z21" s="199"/>
      <c r="AA21" s="199"/>
    </row>
    <row r="22" spans="1:27" s="200" customFormat="1" ht="12.95" customHeight="1">
      <c r="A22" s="205">
        <v>21</v>
      </c>
      <c r="B22" s="206">
        <v>220100</v>
      </c>
      <c r="C22" s="205"/>
      <c r="D22" s="175">
        <v>14</v>
      </c>
      <c r="E22" s="196" t="s">
        <v>1242</v>
      </c>
      <c r="F22" s="197">
        <v>291099.09999999998</v>
      </c>
      <c r="G22" s="197">
        <v>29481</v>
      </c>
      <c r="H22" s="197">
        <v>220440.8</v>
      </c>
      <c r="I22" s="197">
        <v>41177.30000000001</v>
      </c>
      <c r="J22" s="197">
        <v>299929.8</v>
      </c>
      <c r="K22" s="197">
        <v>29481</v>
      </c>
      <c r="L22" s="197">
        <v>224960.8</v>
      </c>
      <c r="M22" s="197">
        <v>45488.000000000007</v>
      </c>
      <c r="N22" s="197">
        <v>292407.94770000002</v>
      </c>
      <c r="O22" s="197">
        <v>29481</v>
      </c>
      <c r="P22" s="197">
        <v>217438.94769999999</v>
      </c>
      <c r="Q22" s="197">
        <v>45488.000000000007</v>
      </c>
      <c r="R22" s="101">
        <v>-7521.8522999999695</v>
      </c>
      <c r="S22" s="101">
        <v>0</v>
      </c>
      <c r="T22" s="101">
        <v>-7521.8522999999986</v>
      </c>
      <c r="U22" s="101">
        <v>0</v>
      </c>
      <c r="V22" s="101">
        <v>97.492129058199623</v>
      </c>
      <c r="W22" s="101">
        <v>100</v>
      </c>
      <c r="X22" s="101">
        <v>96.656371999032714</v>
      </c>
      <c r="Y22" s="101">
        <v>100</v>
      </c>
      <c r="Z22" s="199"/>
      <c r="AA22" s="199"/>
    </row>
    <row r="23" spans="1:27" ht="12.95" customHeight="1">
      <c r="A23" s="205">
        <v>22</v>
      </c>
      <c r="B23" s="206">
        <v>220100</v>
      </c>
      <c r="C23" s="207">
        <v>1001</v>
      </c>
      <c r="D23" s="175">
        <v>15</v>
      </c>
      <c r="E23" s="201" t="s">
        <v>1244</v>
      </c>
      <c r="F23" s="202">
        <v>3859098.1</v>
      </c>
      <c r="G23" s="202">
        <v>0</v>
      </c>
      <c r="H23" s="202">
        <v>3859098.1</v>
      </c>
      <c r="I23" s="202">
        <v>0</v>
      </c>
      <c r="J23" s="202">
        <v>4103189.8000000003</v>
      </c>
      <c r="K23" s="203">
        <v>0</v>
      </c>
      <c r="L23" s="203">
        <v>4103189.8000000003</v>
      </c>
      <c r="M23" s="203">
        <v>0</v>
      </c>
      <c r="N23" s="202">
        <v>4029926.8747999999</v>
      </c>
      <c r="O23" s="203">
        <v>0</v>
      </c>
      <c r="P23" s="203">
        <v>4029926.8747999999</v>
      </c>
      <c r="Q23" s="204">
        <v>0</v>
      </c>
      <c r="R23" s="204">
        <v>-73262.925200000405</v>
      </c>
      <c r="S23" s="204">
        <v>0</v>
      </c>
      <c r="T23" s="204">
        <v>-73262.925200000405</v>
      </c>
      <c r="U23" s="204">
        <v>0</v>
      </c>
      <c r="V23" s="204">
        <v>98.214488513302484</v>
      </c>
      <c r="W23" s="204">
        <v>0</v>
      </c>
      <c r="X23" s="204">
        <v>98.214488513302484</v>
      </c>
      <c r="Y23" s="204">
        <v>0</v>
      </c>
    </row>
    <row r="24" spans="1:27" ht="12.95" customHeight="1">
      <c r="A24" s="205">
        <v>21</v>
      </c>
      <c r="B24" s="206">
        <v>220100</v>
      </c>
      <c r="C24" s="207">
        <v>1002</v>
      </c>
      <c r="D24" s="175">
        <v>16</v>
      </c>
      <c r="E24" s="201" t="s">
        <v>1248</v>
      </c>
      <c r="F24" s="202">
        <v>24741.599999999999</v>
      </c>
      <c r="G24" s="202">
        <v>2111</v>
      </c>
      <c r="H24" s="202">
        <v>19376.099999999999</v>
      </c>
      <c r="I24" s="202">
        <v>3254.5</v>
      </c>
      <c r="J24" s="202">
        <v>26706.3</v>
      </c>
      <c r="K24" s="203">
        <v>2111</v>
      </c>
      <c r="L24" s="203">
        <v>20972.799999999999</v>
      </c>
      <c r="M24" s="203">
        <v>3622.5</v>
      </c>
      <c r="N24" s="202">
        <v>26615.502</v>
      </c>
      <c r="O24" s="203">
        <v>2111</v>
      </c>
      <c r="P24" s="203">
        <v>20882.002</v>
      </c>
      <c r="Q24" s="204">
        <v>3622.5</v>
      </c>
      <c r="R24" s="204">
        <v>-90.797999999998865</v>
      </c>
      <c r="S24" s="204">
        <v>0</v>
      </c>
      <c r="T24" s="204">
        <v>-90.797999999998865</v>
      </c>
      <c r="U24" s="204">
        <v>0</v>
      </c>
      <c r="V24" s="204">
        <v>99.660012805967142</v>
      </c>
      <c r="W24" s="204">
        <v>100</v>
      </c>
      <c r="X24" s="204">
        <v>99.567067821177915</v>
      </c>
      <c r="Y24" s="204">
        <v>100</v>
      </c>
    </row>
    <row r="25" spans="1:27" ht="12.95" customHeight="1">
      <c r="A25" s="205">
        <v>21</v>
      </c>
      <c r="B25" s="206">
        <v>220100</v>
      </c>
      <c r="C25" s="207">
        <v>1003</v>
      </c>
      <c r="D25" s="175">
        <v>17</v>
      </c>
      <c r="E25" s="201" t="s">
        <v>1249</v>
      </c>
      <c r="F25" s="202">
        <v>14463.400000000001</v>
      </c>
      <c r="G25" s="202">
        <v>1969</v>
      </c>
      <c r="H25" s="202">
        <v>10079.700000000001</v>
      </c>
      <c r="I25" s="202">
        <v>2414.6999999999998</v>
      </c>
      <c r="J25" s="202">
        <v>16271.599999999999</v>
      </c>
      <c r="K25" s="203">
        <v>1969</v>
      </c>
      <c r="L25" s="203">
        <v>11631.4</v>
      </c>
      <c r="M25" s="203">
        <v>2671.2</v>
      </c>
      <c r="N25" s="202">
        <v>16271.599999999999</v>
      </c>
      <c r="O25" s="203">
        <v>1969</v>
      </c>
      <c r="P25" s="203">
        <v>11631.4</v>
      </c>
      <c r="Q25" s="204">
        <v>2671.2</v>
      </c>
      <c r="R25" s="204">
        <v>0</v>
      </c>
      <c r="S25" s="204">
        <v>0</v>
      </c>
      <c r="T25" s="204">
        <v>0</v>
      </c>
      <c r="U25" s="204">
        <v>0</v>
      </c>
      <c r="V25" s="204">
        <v>100</v>
      </c>
      <c r="W25" s="204">
        <v>100</v>
      </c>
      <c r="X25" s="204">
        <v>100</v>
      </c>
      <c r="Y25" s="204">
        <v>100</v>
      </c>
    </row>
    <row r="26" spans="1:27" ht="12.95" customHeight="1">
      <c r="A26" s="205">
        <v>21</v>
      </c>
      <c r="B26" s="206">
        <v>220100</v>
      </c>
      <c r="C26" s="207">
        <v>1004</v>
      </c>
      <c r="D26" s="175">
        <v>18</v>
      </c>
      <c r="E26" s="201" t="s">
        <v>1250</v>
      </c>
      <c r="F26" s="202">
        <v>10218.9</v>
      </c>
      <c r="G26" s="202">
        <v>1523</v>
      </c>
      <c r="H26" s="202">
        <v>7227</v>
      </c>
      <c r="I26" s="202">
        <v>1468.9</v>
      </c>
      <c r="J26" s="202">
        <v>10385.4</v>
      </c>
      <c r="K26" s="203">
        <v>1523</v>
      </c>
      <c r="L26" s="203">
        <v>7227</v>
      </c>
      <c r="M26" s="203">
        <v>1635.4</v>
      </c>
      <c r="N26" s="202">
        <v>10385.4</v>
      </c>
      <c r="O26" s="203">
        <v>1523</v>
      </c>
      <c r="P26" s="203">
        <v>7227</v>
      </c>
      <c r="Q26" s="204">
        <v>1635.4</v>
      </c>
      <c r="R26" s="204">
        <v>0</v>
      </c>
      <c r="S26" s="204">
        <v>0</v>
      </c>
      <c r="T26" s="204">
        <v>0</v>
      </c>
      <c r="U26" s="204">
        <v>0</v>
      </c>
      <c r="V26" s="204">
        <v>100</v>
      </c>
      <c r="W26" s="204">
        <v>100</v>
      </c>
      <c r="X26" s="204">
        <v>100</v>
      </c>
      <c r="Y26" s="204">
        <v>100</v>
      </c>
    </row>
    <row r="27" spans="1:27" ht="12.95" customHeight="1">
      <c r="A27" s="205">
        <v>21</v>
      </c>
      <c r="B27" s="206">
        <v>220100</v>
      </c>
      <c r="C27" s="207">
        <v>1005</v>
      </c>
      <c r="D27" s="175">
        <v>19</v>
      </c>
      <c r="E27" s="201" t="s">
        <v>1251</v>
      </c>
      <c r="F27" s="202">
        <v>17724.2</v>
      </c>
      <c r="G27" s="202">
        <v>1163</v>
      </c>
      <c r="H27" s="202">
        <v>14535.3</v>
      </c>
      <c r="I27" s="202">
        <v>2025.9</v>
      </c>
      <c r="J27" s="202">
        <v>18617.5</v>
      </c>
      <c r="K27" s="203">
        <v>1163</v>
      </c>
      <c r="L27" s="203">
        <v>15172.1</v>
      </c>
      <c r="M27" s="203">
        <v>2282.4</v>
      </c>
      <c r="N27" s="202">
        <v>18614.371200000001</v>
      </c>
      <c r="O27" s="203">
        <v>1163</v>
      </c>
      <c r="P27" s="203">
        <v>15168.9712</v>
      </c>
      <c r="Q27" s="204">
        <v>2282.4</v>
      </c>
      <c r="R27" s="204">
        <v>-3.1287999999985914</v>
      </c>
      <c r="S27" s="204">
        <v>0</v>
      </c>
      <c r="T27" s="204">
        <v>-3.1288000000004104</v>
      </c>
      <c r="U27" s="204">
        <v>0</v>
      </c>
      <c r="V27" s="204">
        <v>99.983194306432139</v>
      </c>
      <c r="W27" s="204">
        <v>100</v>
      </c>
      <c r="X27" s="204">
        <v>99.979377937134601</v>
      </c>
      <c r="Y27" s="204">
        <v>100</v>
      </c>
    </row>
    <row r="28" spans="1:27" ht="12.95" customHeight="1">
      <c r="A28" s="205">
        <v>21</v>
      </c>
      <c r="B28" s="206">
        <v>220100</v>
      </c>
      <c r="C28" s="207">
        <v>1011</v>
      </c>
      <c r="D28" s="175">
        <v>20</v>
      </c>
      <c r="E28" s="201" t="s">
        <v>1252</v>
      </c>
      <c r="F28" s="202">
        <v>19644.900000000001</v>
      </c>
      <c r="G28" s="202">
        <v>2817</v>
      </c>
      <c r="H28" s="202">
        <v>12013.2</v>
      </c>
      <c r="I28" s="202">
        <v>4814.7</v>
      </c>
      <c r="J28" s="202">
        <v>20014.400000000001</v>
      </c>
      <c r="K28" s="203">
        <v>2817</v>
      </c>
      <c r="L28" s="203">
        <v>12013.2</v>
      </c>
      <c r="M28" s="203">
        <v>5184.2</v>
      </c>
      <c r="N28" s="202">
        <v>20014.400000000001</v>
      </c>
      <c r="O28" s="203">
        <v>2817</v>
      </c>
      <c r="P28" s="203">
        <v>12013.2</v>
      </c>
      <c r="Q28" s="204">
        <v>5184.2</v>
      </c>
      <c r="R28" s="204">
        <v>0</v>
      </c>
      <c r="S28" s="204">
        <v>0</v>
      </c>
      <c r="T28" s="204">
        <v>0</v>
      </c>
      <c r="U28" s="204">
        <v>0</v>
      </c>
      <c r="V28" s="204">
        <v>100</v>
      </c>
      <c r="W28" s="204">
        <v>100</v>
      </c>
      <c r="X28" s="204">
        <v>100</v>
      </c>
      <c r="Y28" s="204">
        <v>100</v>
      </c>
    </row>
    <row r="29" spans="1:27" ht="12.95" customHeight="1">
      <c r="A29" s="205">
        <v>21</v>
      </c>
      <c r="B29" s="206">
        <v>220100</v>
      </c>
      <c r="C29" s="207">
        <v>1006</v>
      </c>
      <c r="D29" s="175">
        <v>21</v>
      </c>
      <c r="E29" s="201" t="s">
        <v>1253</v>
      </c>
      <c r="F29" s="202">
        <v>13952.5</v>
      </c>
      <c r="G29" s="202">
        <v>1268</v>
      </c>
      <c r="H29" s="202">
        <v>11629.3</v>
      </c>
      <c r="I29" s="202">
        <v>1055.2</v>
      </c>
      <c r="J29" s="202">
        <v>14113.5</v>
      </c>
      <c r="K29" s="203">
        <v>1268</v>
      </c>
      <c r="L29" s="203">
        <v>11629.3</v>
      </c>
      <c r="M29" s="203">
        <v>1216.2</v>
      </c>
      <c r="N29" s="202">
        <v>14113.5</v>
      </c>
      <c r="O29" s="203">
        <v>1268</v>
      </c>
      <c r="P29" s="203">
        <v>11629.3</v>
      </c>
      <c r="Q29" s="204">
        <v>1216.2</v>
      </c>
      <c r="R29" s="204">
        <v>0</v>
      </c>
      <c r="S29" s="204">
        <v>0</v>
      </c>
      <c r="T29" s="204">
        <v>0</v>
      </c>
      <c r="U29" s="204">
        <v>0</v>
      </c>
      <c r="V29" s="204">
        <v>100</v>
      </c>
      <c r="W29" s="204">
        <v>100</v>
      </c>
      <c r="X29" s="204">
        <v>100</v>
      </c>
      <c r="Y29" s="204">
        <v>100</v>
      </c>
    </row>
    <row r="30" spans="1:27" ht="12.95" customHeight="1">
      <c r="A30" s="205">
        <v>21</v>
      </c>
      <c r="B30" s="206">
        <v>220100</v>
      </c>
      <c r="C30" s="207">
        <v>1007</v>
      </c>
      <c r="D30" s="175">
        <v>22</v>
      </c>
      <c r="E30" s="201" t="s">
        <v>1254</v>
      </c>
      <c r="F30" s="202">
        <v>1454.2</v>
      </c>
      <c r="G30" s="202">
        <v>1263</v>
      </c>
      <c r="H30" s="202">
        <v>0</v>
      </c>
      <c r="I30" s="202">
        <v>191.2</v>
      </c>
      <c r="J30" s="202">
        <v>1599.9</v>
      </c>
      <c r="K30" s="203">
        <v>1263</v>
      </c>
      <c r="L30" s="203">
        <v>0</v>
      </c>
      <c r="M30" s="203">
        <v>336.9</v>
      </c>
      <c r="N30" s="202">
        <v>1599.9</v>
      </c>
      <c r="O30" s="203">
        <v>1263</v>
      </c>
      <c r="P30" s="203">
        <v>0</v>
      </c>
      <c r="Q30" s="204">
        <v>336.9</v>
      </c>
      <c r="R30" s="204">
        <v>0</v>
      </c>
      <c r="S30" s="204">
        <v>0</v>
      </c>
      <c r="T30" s="204">
        <v>0</v>
      </c>
      <c r="U30" s="204">
        <v>0</v>
      </c>
      <c r="V30" s="204">
        <v>100</v>
      </c>
      <c r="W30" s="204">
        <v>100</v>
      </c>
      <c r="X30" s="204">
        <v>0</v>
      </c>
      <c r="Y30" s="204">
        <v>100</v>
      </c>
    </row>
    <row r="31" spans="1:27" ht="12.95" customHeight="1">
      <c r="A31" s="205">
        <v>21</v>
      </c>
      <c r="B31" s="206">
        <v>220100</v>
      </c>
      <c r="C31" s="207">
        <v>1012</v>
      </c>
      <c r="D31" s="175">
        <v>23</v>
      </c>
      <c r="E31" s="201" t="s">
        <v>1255</v>
      </c>
      <c r="F31" s="202">
        <v>20201.699999999997</v>
      </c>
      <c r="G31" s="202">
        <v>1766</v>
      </c>
      <c r="H31" s="202">
        <v>15347.1</v>
      </c>
      <c r="I31" s="202">
        <v>3088.6</v>
      </c>
      <c r="J31" s="202">
        <v>20663.7</v>
      </c>
      <c r="K31" s="203">
        <v>1766</v>
      </c>
      <c r="L31" s="203">
        <v>15540.3</v>
      </c>
      <c r="M31" s="203">
        <v>3357.4</v>
      </c>
      <c r="N31" s="202">
        <v>20411.973000000002</v>
      </c>
      <c r="O31" s="203">
        <v>1766</v>
      </c>
      <c r="P31" s="203">
        <v>15288.573</v>
      </c>
      <c r="Q31" s="204">
        <v>3357.4</v>
      </c>
      <c r="R31" s="204">
        <v>-251.72699999999895</v>
      </c>
      <c r="S31" s="204">
        <v>0</v>
      </c>
      <c r="T31" s="204">
        <v>-251.72699999999895</v>
      </c>
      <c r="U31" s="204">
        <v>0</v>
      </c>
      <c r="V31" s="204">
        <v>98.781791257132085</v>
      </c>
      <c r="W31" s="204">
        <v>100</v>
      </c>
      <c r="X31" s="204">
        <v>98.380166406053945</v>
      </c>
      <c r="Y31" s="204">
        <v>100</v>
      </c>
    </row>
    <row r="32" spans="1:27" ht="12.95" customHeight="1">
      <c r="A32" s="205">
        <v>21</v>
      </c>
      <c r="B32" s="206">
        <v>220100</v>
      </c>
      <c r="C32" s="207">
        <v>1008</v>
      </c>
      <c r="D32" s="175">
        <v>24</v>
      </c>
      <c r="E32" s="201" t="s">
        <v>1256</v>
      </c>
      <c r="F32" s="202">
        <v>1800.9</v>
      </c>
      <c r="G32" s="202">
        <v>1272</v>
      </c>
      <c r="H32" s="202">
        <v>0</v>
      </c>
      <c r="I32" s="202">
        <v>528.9</v>
      </c>
      <c r="J32" s="202">
        <v>1956.5</v>
      </c>
      <c r="K32" s="203">
        <v>1272</v>
      </c>
      <c r="L32" s="203">
        <v>0</v>
      </c>
      <c r="M32" s="203">
        <v>684.5</v>
      </c>
      <c r="N32" s="202">
        <v>1956.5</v>
      </c>
      <c r="O32" s="203">
        <v>1272</v>
      </c>
      <c r="P32" s="203">
        <v>0</v>
      </c>
      <c r="Q32" s="204">
        <v>684.5</v>
      </c>
      <c r="R32" s="204">
        <v>0</v>
      </c>
      <c r="S32" s="204">
        <v>0</v>
      </c>
      <c r="T32" s="204">
        <v>0</v>
      </c>
      <c r="U32" s="204">
        <v>0</v>
      </c>
      <c r="V32" s="204">
        <v>100</v>
      </c>
      <c r="W32" s="204">
        <v>100</v>
      </c>
      <c r="X32" s="204">
        <v>0</v>
      </c>
      <c r="Y32" s="204">
        <v>100</v>
      </c>
    </row>
    <row r="33" spans="1:27" ht="12.95" customHeight="1">
      <c r="A33" s="205">
        <v>21</v>
      </c>
      <c r="B33" s="206">
        <v>220100</v>
      </c>
      <c r="C33" s="207">
        <v>1013</v>
      </c>
      <c r="D33" s="175">
        <v>25</v>
      </c>
      <c r="E33" s="201" t="s">
        <v>1257</v>
      </c>
      <c r="F33" s="202">
        <v>39132.699999999997</v>
      </c>
      <c r="G33" s="202">
        <v>3429</v>
      </c>
      <c r="H33" s="202">
        <v>29834.1</v>
      </c>
      <c r="I33" s="202">
        <v>5869.6</v>
      </c>
      <c r="J33" s="202">
        <v>39405.5</v>
      </c>
      <c r="K33" s="203">
        <v>3429</v>
      </c>
      <c r="L33" s="203">
        <v>29834.1</v>
      </c>
      <c r="M33" s="203">
        <v>6142.4</v>
      </c>
      <c r="N33" s="202">
        <v>39405.5</v>
      </c>
      <c r="O33" s="203">
        <v>3429</v>
      </c>
      <c r="P33" s="203">
        <v>29834.1</v>
      </c>
      <c r="Q33" s="204">
        <v>6142.4</v>
      </c>
      <c r="R33" s="204">
        <v>0</v>
      </c>
      <c r="S33" s="204">
        <v>0</v>
      </c>
      <c r="T33" s="204">
        <v>0</v>
      </c>
      <c r="U33" s="204">
        <v>0</v>
      </c>
      <c r="V33" s="204">
        <v>100</v>
      </c>
      <c r="W33" s="204">
        <v>100</v>
      </c>
      <c r="X33" s="204">
        <v>100</v>
      </c>
      <c r="Y33" s="204">
        <v>100</v>
      </c>
    </row>
    <row r="34" spans="1:27" ht="12.95" customHeight="1">
      <c r="A34" s="205">
        <v>21</v>
      </c>
      <c r="B34" s="206">
        <v>220100</v>
      </c>
      <c r="C34" s="207">
        <v>1009</v>
      </c>
      <c r="D34" s="175">
        <v>26</v>
      </c>
      <c r="E34" s="201" t="s">
        <v>1258</v>
      </c>
      <c r="F34" s="202">
        <v>13238.2</v>
      </c>
      <c r="G34" s="202">
        <v>1130</v>
      </c>
      <c r="H34" s="202">
        <v>10604</v>
      </c>
      <c r="I34" s="202">
        <v>1504.2</v>
      </c>
      <c r="J34" s="202">
        <v>13498.6</v>
      </c>
      <c r="K34" s="203">
        <v>1130</v>
      </c>
      <c r="L34" s="203">
        <v>10604</v>
      </c>
      <c r="M34" s="203">
        <v>1764.6</v>
      </c>
      <c r="N34" s="202">
        <v>13498.6</v>
      </c>
      <c r="O34" s="203">
        <v>1130</v>
      </c>
      <c r="P34" s="203">
        <v>10604</v>
      </c>
      <c r="Q34" s="204">
        <v>1764.6</v>
      </c>
      <c r="R34" s="204">
        <v>0</v>
      </c>
      <c r="S34" s="204">
        <v>0</v>
      </c>
      <c r="T34" s="204">
        <v>0</v>
      </c>
      <c r="U34" s="204">
        <v>0</v>
      </c>
      <c r="V34" s="204">
        <v>100</v>
      </c>
      <c r="W34" s="204">
        <v>100</v>
      </c>
      <c r="X34" s="204">
        <v>100</v>
      </c>
      <c r="Y34" s="204">
        <v>100</v>
      </c>
    </row>
    <row r="35" spans="1:27" ht="12.95" customHeight="1">
      <c r="A35" s="205">
        <v>21</v>
      </c>
      <c r="B35" s="206">
        <v>220100</v>
      </c>
      <c r="C35" s="207">
        <v>1010</v>
      </c>
      <c r="D35" s="175">
        <v>27</v>
      </c>
      <c r="E35" s="201" t="s">
        <v>1259</v>
      </c>
      <c r="F35" s="202">
        <v>15332.4</v>
      </c>
      <c r="G35" s="202">
        <v>1334</v>
      </c>
      <c r="H35" s="202">
        <v>12048</v>
      </c>
      <c r="I35" s="202">
        <v>1950.4</v>
      </c>
      <c r="J35" s="202">
        <v>16134.400000000001</v>
      </c>
      <c r="K35" s="203">
        <v>1334</v>
      </c>
      <c r="L35" s="203">
        <v>12589.6</v>
      </c>
      <c r="M35" s="203">
        <v>2210.8000000000002</v>
      </c>
      <c r="N35" s="202">
        <v>16133.7084</v>
      </c>
      <c r="O35" s="203">
        <v>1334</v>
      </c>
      <c r="P35" s="203">
        <v>12588.9084</v>
      </c>
      <c r="Q35" s="204">
        <v>2210.8000000000002</v>
      </c>
      <c r="R35" s="204">
        <v>-0.69160000000192667</v>
      </c>
      <c r="S35" s="204">
        <v>0</v>
      </c>
      <c r="T35" s="204">
        <v>-0.69160000000010768</v>
      </c>
      <c r="U35" s="204">
        <v>0</v>
      </c>
      <c r="V35" s="204">
        <v>99.995713506545016</v>
      </c>
      <c r="W35" s="204">
        <v>100</v>
      </c>
      <c r="X35" s="204">
        <v>99.994506576857091</v>
      </c>
      <c r="Y35" s="204">
        <v>100</v>
      </c>
    </row>
    <row r="36" spans="1:27" ht="12.95" customHeight="1">
      <c r="A36" s="205">
        <v>21</v>
      </c>
      <c r="B36" s="206">
        <v>220100</v>
      </c>
      <c r="C36" s="207">
        <v>1014</v>
      </c>
      <c r="D36" s="175">
        <v>28</v>
      </c>
      <c r="E36" s="201" t="s">
        <v>1260</v>
      </c>
      <c r="F36" s="202">
        <v>25363.899999999998</v>
      </c>
      <c r="G36" s="202">
        <v>2501</v>
      </c>
      <c r="H36" s="202">
        <v>18932.8</v>
      </c>
      <c r="I36" s="202">
        <v>3930.1</v>
      </c>
      <c r="J36" s="202">
        <v>25636.799999999999</v>
      </c>
      <c r="K36" s="203">
        <v>2501</v>
      </c>
      <c r="L36" s="203">
        <v>18932.8</v>
      </c>
      <c r="M36" s="203">
        <v>4203</v>
      </c>
      <c r="N36" s="202">
        <v>22599.3773</v>
      </c>
      <c r="O36" s="203">
        <v>2501</v>
      </c>
      <c r="P36" s="203">
        <v>15895.3773</v>
      </c>
      <c r="Q36" s="204">
        <v>4203</v>
      </c>
      <c r="R36" s="204">
        <v>-3037.4226999999992</v>
      </c>
      <c r="S36" s="204">
        <v>0</v>
      </c>
      <c r="T36" s="204">
        <v>-3037.4226999999992</v>
      </c>
      <c r="U36" s="204">
        <v>0</v>
      </c>
      <c r="V36" s="204">
        <v>88.152098935904647</v>
      </c>
      <c r="W36" s="204">
        <v>100</v>
      </c>
      <c r="X36" s="204">
        <v>83.956822551339485</v>
      </c>
      <c r="Y36" s="204">
        <v>100</v>
      </c>
    </row>
    <row r="37" spans="1:27" ht="12.95" customHeight="1">
      <c r="A37" s="205">
        <v>21</v>
      </c>
      <c r="B37" s="206">
        <v>220100</v>
      </c>
      <c r="C37" s="207">
        <v>1017</v>
      </c>
      <c r="D37" s="175">
        <v>29</v>
      </c>
      <c r="E37" s="201" t="s">
        <v>1261</v>
      </c>
      <c r="F37" s="202">
        <v>25125.599999999999</v>
      </c>
      <c r="G37" s="202">
        <v>1618</v>
      </c>
      <c r="H37" s="202">
        <v>20838.8</v>
      </c>
      <c r="I37" s="202">
        <v>2668.8</v>
      </c>
      <c r="J37" s="202">
        <v>25382.1</v>
      </c>
      <c r="K37" s="203">
        <v>1618</v>
      </c>
      <c r="L37" s="203">
        <v>20838.8</v>
      </c>
      <c r="M37" s="203">
        <v>2925.3</v>
      </c>
      <c r="N37" s="202">
        <v>25226.4375</v>
      </c>
      <c r="O37" s="203">
        <v>1618</v>
      </c>
      <c r="P37" s="203">
        <v>20683.137500000001</v>
      </c>
      <c r="Q37" s="204">
        <v>2925.3</v>
      </c>
      <c r="R37" s="204">
        <v>-155.66249999999854</v>
      </c>
      <c r="S37" s="204">
        <v>0</v>
      </c>
      <c r="T37" s="204">
        <v>-155.66249999999854</v>
      </c>
      <c r="U37" s="204">
        <v>0</v>
      </c>
      <c r="V37" s="204">
        <v>99.386723320765427</v>
      </c>
      <c r="W37" s="204">
        <v>100</v>
      </c>
      <c r="X37" s="204">
        <v>99.253016008599346</v>
      </c>
      <c r="Y37" s="204">
        <v>100</v>
      </c>
    </row>
    <row r="38" spans="1:27" ht="12.95" customHeight="1">
      <c r="A38" s="205">
        <v>21</v>
      </c>
      <c r="B38" s="206">
        <v>220100</v>
      </c>
      <c r="C38" s="207">
        <v>1018</v>
      </c>
      <c r="D38" s="175">
        <v>30</v>
      </c>
      <c r="E38" s="201" t="s">
        <v>1262</v>
      </c>
      <c r="F38" s="202">
        <v>6621.3</v>
      </c>
      <c r="G38" s="202">
        <v>871</v>
      </c>
      <c r="H38" s="202">
        <v>4910.8</v>
      </c>
      <c r="I38" s="202">
        <v>839.5</v>
      </c>
      <c r="J38" s="202">
        <v>6776.9000000000005</v>
      </c>
      <c r="K38" s="203">
        <v>871</v>
      </c>
      <c r="L38" s="203">
        <v>4910.8</v>
      </c>
      <c r="M38" s="203">
        <v>995.1</v>
      </c>
      <c r="N38" s="202">
        <v>6776.63</v>
      </c>
      <c r="O38" s="203">
        <v>871</v>
      </c>
      <c r="P38" s="203">
        <v>4910.53</v>
      </c>
      <c r="Q38" s="204">
        <v>995.1</v>
      </c>
      <c r="R38" s="204">
        <v>-0.27000000000043656</v>
      </c>
      <c r="S38" s="204">
        <v>0</v>
      </c>
      <c r="T38" s="204">
        <v>-0.27000000000043656</v>
      </c>
      <c r="U38" s="204">
        <v>0</v>
      </c>
      <c r="V38" s="204">
        <v>99.996015877466093</v>
      </c>
      <c r="W38" s="204">
        <v>100</v>
      </c>
      <c r="X38" s="204">
        <v>99.994501914148401</v>
      </c>
      <c r="Y38" s="204">
        <v>100</v>
      </c>
    </row>
    <row r="39" spans="1:27" ht="12.95" customHeight="1">
      <c r="A39" s="205">
        <v>21</v>
      </c>
      <c r="B39" s="206">
        <v>220100</v>
      </c>
      <c r="C39" s="207">
        <v>1019</v>
      </c>
      <c r="D39" s="175">
        <v>31</v>
      </c>
      <c r="E39" s="201" t="s">
        <v>1263</v>
      </c>
      <c r="F39" s="202">
        <v>17486.100000000002</v>
      </c>
      <c r="G39" s="202">
        <v>1890</v>
      </c>
      <c r="H39" s="202">
        <v>12580.2</v>
      </c>
      <c r="I39" s="202">
        <v>3015.9</v>
      </c>
      <c r="J39" s="202">
        <v>17757.7</v>
      </c>
      <c r="K39" s="203">
        <v>1890</v>
      </c>
      <c r="L39" s="203">
        <v>12580.2</v>
      </c>
      <c r="M39" s="203">
        <v>3287.5</v>
      </c>
      <c r="N39" s="202">
        <v>14696.376099999999</v>
      </c>
      <c r="O39" s="203">
        <v>1890</v>
      </c>
      <c r="P39" s="203">
        <v>9518.8760999999995</v>
      </c>
      <c r="Q39" s="204">
        <v>3287.5</v>
      </c>
      <c r="R39" s="204">
        <v>-3061.3239000000012</v>
      </c>
      <c r="S39" s="204">
        <v>0</v>
      </c>
      <c r="T39" s="204">
        <v>-3061.3239000000012</v>
      </c>
      <c r="U39" s="204">
        <v>0</v>
      </c>
      <c r="V39" s="204">
        <v>82.760583296260208</v>
      </c>
      <c r="W39" s="204">
        <v>100</v>
      </c>
      <c r="X39" s="204">
        <v>75.6655387036772</v>
      </c>
      <c r="Y39" s="204">
        <v>100</v>
      </c>
    </row>
    <row r="40" spans="1:27" ht="12.95" customHeight="1">
      <c r="A40" s="205">
        <v>21</v>
      </c>
      <c r="B40" s="206">
        <v>220100</v>
      </c>
      <c r="C40" s="207">
        <v>1015</v>
      </c>
      <c r="D40" s="175">
        <v>32</v>
      </c>
      <c r="E40" s="201" t="s">
        <v>1264</v>
      </c>
      <c r="F40" s="202">
        <v>14637.9</v>
      </c>
      <c r="G40" s="202">
        <v>921</v>
      </c>
      <c r="H40" s="202">
        <v>12188.6</v>
      </c>
      <c r="I40" s="202">
        <v>1528.3</v>
      </c>
      <c r="J40" s="202">
        <v>14894.4</v>
      </c>
      <c r="K40" s="203">
        <v>921</v>
      </c>
      <c r="L40" s="203">
        <v>12188.6</v>
      </c>
      <c r="M40" s="203">
        <v>1784.8</v>
      </c>
      <c r="N40" s="202">
        <v>14894.4</v>
      </c>
      <c r="O40" s="203">
        <v>921</v>
      </c>
      <c r="P40" s="203">
        <v>12188.6</v>
      </c>
      <c r="Q40" s="204">
        <v>1784.8</v>
      </c>
      <c r="R40" s="204">
        <v>0</v>
      </c>
      <c r="S40" s="204">
        <v>0</v>
      </c>
      <c r="T40" s="204">
        <v>0</v>
      </c>
      <c r="U40" s="204">
        <v>0</v>
      </c>
      <c r="V40" s="204">
        <v>100</v>
      </c>
      <c r="W40" s="204">
        <v>100</v>
      </c>
      <c r="X40" s="204">
        <v>100</v>
      </c>
      <c r="Y40" s="204">
        <v>100</v>
      </c>
    </row>
    <row r="41" spans="1:27" ht="12.95" customHeight="1">
      <c r="A41" s="205">
        <v>21</v>
      </c>
      <c r="B41" s="206">
        <v>220100</v>
      </c>
      <c r="C41" s="207">
        <v>1016</v>
      </c>
      <c r="D41" s="175">
        <v>33</v>
      </c>
      <c r="E41" s="201" t="s">
        <v>1265</v>
      </c>
      <c r="F41" s="202">
        <v>9958.6999999999989</v>
      </c>
      <c r="G41" s="202">
        <v>635</v>
      </c>
      <c r="H41" s="202">
        <v>8295.7999999999993</v>
      </c>
      <c r="I41" s="202">
        <v>1027.9000000000001</v>
      </c>
      <c r="J41" s="202">
        <v>10114.599999999999</v>
      </c>
      <c r="K41" s="203">
        <v>635</v>
      </c>
      <c r="L41" s="203">
        <v>8295.7999999999993</v>
      </c>
      <c r="M41" s="203">
        <v>1183.8</v>
      </c>
      <c r="N41" s="202">
        <v>9193.7721999999994</v>
      </c>
      <c r="O41" s="203">
        <v>635</v>
      </c>
      <c r="P41" s="203">
        <v>7374.9722000000002</v>
      </c>
      <c r="Q41" s="204">
        <v>1183.8</v>
      </c>
      <c r="R41" s="204">
        <v>-920.82779999999912</v>
      </c>
      <c r="S41" s="204">
        <v>0</v>
      </c>
      <c r="T41" s="204">
        <v>-920.82779999999912</v>
      </c>
      <c r="U41" s="204">
        <v>0</v>
      </c>
      <c r="V41" s="204">
        <v>90.896053229984389</v>
      </c>
      <c r="W41" s="204">
        <v>100</v>
      </c>
      <c r="X41" s="204">
        <v>88.900072325755204</v>
      </c>
      <c r="Y41" s="204">
        <v>100</v>
      </c>
    </row>
    <row r="42" spans="1:27" ht="12.95" customHeight="1">
      <c r="A42" s="205">
        <v>0</v>
      </c>
      <c r="B42" s="205"/>
      <c r="C42" s="205"/>
      <c r="D42" s="175">
        <v>34</v>
      </c>
      <c r="E42" s="201"/>
      <c r="F42" s="202"/>
      <c r="G42" s="202"/>
      <c r="H42" s="202"/>
      <c r="I42" s="202"/>
      <c r="J42" s="202"/>
      <c r="K42" s="203"/>
      <c r="L42" s="203"/>
      <c r="M42" s="203"/>
      <c r="N42" s="203"/>
      <c r="O42" s="203"/>
      <c r="P42" s="203"/>
      <c r="Q42" s="204"/>
      <c r="R42" s="204"/>
      <c r="S42" s="204"/>
      <c r="T42" s="204"/>
      <c r="U42" s="204"/>
      <c r="V42" s="204"/>
      <c r="W42" s="204"/>
      <c r="X42" s="204"/>
      <c r="Y42" s="204"/>
    </row>
    <row r="43" spans="1:27" ht="12.95" customHeight="1">
      <c r="A43" s="205">
        <v>20</v>
      </c>
      <c r="B43" s="206">
        <v>221000</v>
      </c>
      <c r="C43" s="205"/>
      <c r="D43" s="175">
        <v>35</v>
      </c>
      <c r="E43" s="196" t="s">
        <v>1266</v>
      </c>
      <c r="F43" s="197">
        <v>485069.89999999997</v>
      </c>
      <c r="G43" s="197">
        <v>51289</v>
      </c>
      <c r="H43" s="197">
        <v>411179.3</v>
      </c>
      <c r="I43" s="197">
        <v>22601.600000000002</v>
      </c>
      <c r="J43" s="197">
        <v>500778</v>
      </c>
      <c r="K43" s="197">
        <v>51289</v>
      </c>
      <c r="L43" s="197">
        <v>420091.9</v>
      </c>
      <c r="M43" s="197">
        <v>29397.099999999995</v>
      </c>
      <c r="N43" s="197">
        <v>495960.21189999999</v>
      </c>
      <c r="O43" s="197">
        <v>51289</v>
      </c>
      <c r="P43" s="197">
        <v>415274.11190000002</v>
      </c>
      <c r="Q43" s="197">
        <v>29397.099999999995</v>
      </c>
      <c r="R43" s="101">
        <v>-4817.7881000000052</v>
      </c>
      <c r="S43" s="101">
        <v>0</v>
      </c>
      <c r="T43" s="101">
        <v>-4817.7881000000052</v>
      </c>
      <c r="U43" s="101">
        <v>0</v>
      </c>
      <c r="V43" s="101">
        <v>99.03793934637703</v>
      </c>
      <c r="W43" s="101">
        <v>100</v>
      </c>
      <c r="X43" s="101">
        <v>98.853158535072922</v>
      </c>
      <c r="Y43" s="101">
        <v>100</v>
      </c>
    </row>
    <row r="44" spans="1:27" s="200" customFormat="1" ht="12.95" customHeight="1">
      <c r="A44" s="205">
        <v>22</v>
      </c>
      <c r="B44" s="206">
        <v>221000</v>
      </c>
      <c r="C44" s="205"/>
      <c r="D44" s="175">
        <v>36</v>
      </c>
      <c r="E44" s="196" t="s">
        <v>1241</v>
      </c>
      <c r="F44" s="197">
        <v>308998</v>
      </c>
      <c r="G44" s="197">
        <v>19790</v>
      </c>
      <c r="H44" s="197">
        <v>289208</v>
      </c>
      <c r="I44" s="197">
        <v>0</v>
      </c>
      <c r="J44" s="197">
        <v>315363.3</v>
      </c>
      <c r="K44" s="197">
        <v>19790</v>
      </c>
      <c r="L44" s="197">
        <v>293328.7</v>
      </c>
      <c r="M44" s="197">
        <v>2244.6</v>
      </c>
      <c r="N44" s="197">
        <v>311789.90719999996</v>
      </c>
      <c r="O44" s="197">
        <v>19790</v>
      </c>
      <c r="P44" s="197">
        <v>289755.30719999998</v>
      </c>
      <c r="Q44" s="197">
        <v>2244.6</v>
      </c>
      <c r="R44" s="101">
        <v>-3573.3928000000305</v>
      </c>
      <c r="S44" s="101">
        <v>0</v>
      </c>
      <c r="T44" s="101">
        <v>-3573.3928000000305</v>
      </c>
      <c r="U44" s="101">
        <v>0</v>
      </c>
      <c r="V44" s="101">
        <v>98.866896433415036</v>
      </c>
      <c r="W44" s="101">
        <v>100</v>
      </c>
      <c r="X44" s="101">
        <v>98.781778666731199</v>
      </c>
      <c r="Y44" s="101">
        <v>100</v>
      </c>
      <c r="Z44" s="199"/>
      <c r="AA44" s="199"/>
    </row>
    <row r="45" spans="1:27" s="200" customFormat="1" ht="12.95" customHeight="1">
      <c r="A45" s="205">
        <v>21</v>
      </c>
      <c r="B45" s="206">
        <v>221000</v>
      </c>
      <c r="C45" s="205"/>
      <c r="D45" s="175">
        <v>37</v>
      </c>
      <c r="E45" s="196" t="s">
        <v>1242</v>
      </c>
      <c r="F45" s="197">
        <v>176071.9</v>
      </c>
      <c r="G45" s="197">
        <v>31499</v>
      </c>
      <c r="H45" s="197">
        <v>121971.3</v>
      </c>
      <c r="I45" s="197">
        <v>22601.600000000002</v>
      </c>
      <c r="J45" s="197">
        <v>185414.7</v>
      </c>
      <c r="K45" s="197">
        <v>31499</v>
      </c>
      <c r="L45" s="197">
        <v>126763.20000000001</v>
      </c>
      <c r="M45" s="197">
        <v>27152.499999999996</v>
      </c>
      <c r="N45" s="197">
        <v>184170.30470000004</v>
      </c>
      <c r="O45" s="197">
        <v>31499</v>
      </c>
      <c r="P45" s="197">
        <v>125518.80470000002</v>
      </c>
      <c r="Q45" s="197">
        <v>27152.499999999996</v>
      </c>
      <c r="R45" s="101">
        <v>-1244.3952999999747</v>
      </c>
      <c r="S45" s="101">
        <v>0</v>
      </c>
      <c r="T45" s="101">
        <v>-1244.3952999999892</v>
      </c>
      <c r="U45" s="101">
        <v>0</v>
      </c>
      <c r="V45" s="101">
        <v>99.328858337553612</v>
      </c>
      <c r="W45" s="101">
        <v>100</v>
      </c>
      <c r="X45" s="101">
        <v>99.018330793163955</v>
      </c>
      <c r="Y45" s="101">
        <v>100</v>
      </c>
      <c r="Z45" s="199"/>
      <c r="AA45" s="199"/>
    </row>
    <row r="46" spans="1:27" ht="12.95" customHeight="1">
      <c r="A46" s="205">
        <v>22</v>
      </c>
      <c r="B46" s="206">
        <v>221000</v>
      </c>
      <c r="C46" s="207">
        <v>1023</v>
      </c>
      <c r="D46" s="175">
        <v>38</v>
      </c>
      <c r="E46" s="201" t="s">
        <v>1267</v>
      </c>
      <c r="F46" s="202">
        <v>308998</v>
      </c>
      <c r="G46" s="202">
        <v>19790</v>
      </c>
      <c r="H46" s="202">
        <v>289208</v>
      </c>
      <c r="I46" s="202">
        <v>0</v>
      </c>
      <c r="J46" s="202">
        <v>315363.3</v>
      </c>
      <c r="K46" s="203">
        <v>19790</v>
      </c>
      <c r="L46" s="203">
        <v>293328.7</v>
      </c>
      <c r="M46" s="203">
        <v>2244.6</v>
      </c>
      <c r="N46" s="202">
        <v>311789.90719999996</v>
      </c>
      <c r="O46" s="203">
        <v>19790</v>
      </c>
      <c r="P46" s="203">
        <v>289755.30719999998</v>
      </c>
      <c r="Q46" s="204">
        <v>2244.6</v>
      </c>
      <c r="R46" s="204">
        <v>-3573.3928000000305</v>
      </c>
      <c r="S46" s="204">
        <v>0</v>
      </c>
      <c r="T46" s="204">
        <v>-3573.3928000000305</v>
      </c>
      <c r="U46" s="204">
        <v>0</v>
      </c>
      <c r="V46" s="204">
        <v>98.866896433415036</v>
      </c>
      <c r="W46" s="204">
        <v>100</v>
      </c>
      <c r="X46" s="204">
        <v>98.781778666731199</v>
      </c>
      <c r="Y46" s="204">
        <v>100</v>
      </c>
    </row>
    <row r="47" spans="1:27" ht="12.95" customHeight="1">
      <c r="A47" s="205">
        <v>21</v>
      </c>
      <c r="B47" s="206">
        <v>221000</v>
      </c>
      <c r="C47" s="207">
        <v>1041</v>
      </c>
      <c r="D47" s="175">
        <v>39</v>
      </c>
      <c r="E47" s="201" t="s">
        <v>1266</v>
      </c>
      <c r="F47" s="202">
        <v>26026.799999999999</v>
      </c>
      <c r="G47" s="202">
        <v>2011</v>
      </c>
      <c r="H47" s="202">
        <v>20838.8</v>
      </c>
      <c r="I47" s="202">
        <v>3177</v>
      </c>
      <c r="J47" s="202">
        <v>27830.2</v>
      </c>
      <c r="K47" s="203">
        <v>2011</v>
      </c>
      <c r="L47" s="203">
        <v>22272.7</v>
      </c>
      <c r="M47" s="203">
        <v>3546.5</v>
      </c>
      <c r="N47" s="202">
        <v>27775.600000000002</v>
      </c>
      <c r="O47" s="203">
        <v>2011</v>
      </c>
      <c r="P47" s="203">
        <v>22218.100000000002</v>
      </c>
      <c r="Q47" s="204">
        <v>3546.5</v>
      </c>
      <c r="R47" s="204">
        <v>-54.599999999998545</v>
      </c>
      <c r="S47" s="204">
        <v>0</v>
      </c>
      <c r="T47" s="204">
        <v>-54.599999999998545</v>
      </c>
      <c r="U47" s="204">
        <v>0</v>
      </c>
      <c r="V47" s="204">
        <v>99.803810249297527</v>
      </c>
      <c r="W47" s="204">
        <v>100</v>
      </c>
      <c r="X47" s="204">
        <v>99.754856842681846</v>
      </c>
      <c r="Y47" s="204">
        <v>100</v>
      </c>
    </row>
    <row r="48" spans="1:27" ht="12.95" customHeight="1">
      <c r="A48" s="205">
        <v>21</v>
      </c>
      <c r="B48" s="206">
        <v>221000</v>
      </c>
      <c r="C48" s="207">
        <v>1024</v>
      </c>
      <c r="D48" s="175">
        <v>40</v>
      </c>
      <c r="E48" s="201" t="s">
        <v>1268</v>
      </c>
      <c r="F48" s="202">
        <v>2975.7</v>
      </c>
      <c r="G48" s="202">
        <v>234</v>
      </c>
      <c r="H48" s="202">
        <v>2453.1</v>
      </c>
      <c r="I48" s="202">
        <v>288.60000000000002</v>
      </c>
      <c r="J48" s="202">
        <v>3301.2</v>
      </c>
      <c r="K48" s="203">
        <v>234</v>
      </c>
      <c r="L48" s="203">
        <v>2628</v>
      </c>
      <c r="M48" s="203">
        <v>439.2</v>
      </c>
      <c r="N48" s="202">
        <v>3301.0940999999998</v>
      </c>
      <c r="O48" s="203">
        <v>234</v>
      </c>
      <c r="P48" s="203">
        <v>2627.8941</v>
      </c>
      <c r="Q48" s="204">
        <v>439.2</v>
      </c>
      <c r="R48" s="204">
        <v>-0.10590000000001965</v>
      </c>
      <c r="S48" s="204">
        <v>0</v>
      </c>
      <c r="T48" s="204">
        <v>-0.10590000000001965</v>
      </c>
      <c r="U48" s="204">
        <v>0</v>
      </c>
      <c r="V48" s="204">
        <v>99.996792075608866</v>
      </c>
      <c r="W48" s="204">
        <v>100</v>
      </c>
      <c r="X48" s="204">
        <v>99.995970319634694</v>
      </c>
      <c r="Y48" s="204">
        <v>100</v>
      </c>
    </row>
    <row r="49" spans="1:25" ht="12.95" customHeight="1">
      <c r="A49" s="205">
        <v>21</v>
      </c>
      <c r="B49" s="206">
        <v>221000</v>
      </c>
      <c r="C49" s="207">
        <v>1025</v>
      </c>
      <c r="D49" s="175">
        <v>41</v>
      </c>
      <c r="E49" s="201" t="s">
        <v>1269</v>
      </c>
      <c r="F49" s="202">
        <v>9938.6</v>
      </c>
      <c r="G49" s="202">
        <v>1257</v>
      </c>
      <c r="H49" s="202">
        <v>7213</v>
      </c>
      <c r="I49" s="202">
        <v>1468.6</v>
      </c>
      <c r="J49" s="202">
        <v>10165.700000000001</v>
      </c>
      <c r="K49" s="203">
        <v>1257</v>
      </c>
      <c r="L49" s="203">
        <v>7213</v>
      </c>
      <c r="M49" s="203">
        <v>1695.7</v>
      </c>
      <c r="N49" s="202">
        <v>10022.582200000001</v>
      </c>
      <c r="O49" s="203">
        <v>1257</v>
      </c>
      <c r="P49" s="203">
        <v>7069.8822</v>
      </c>
      <c r="Q49" s="204">
        <v>1695.7</v>
      </c>
      <c r="R49" s="204">
        <v>-143.11779999999999</v>
      </c>
      <c r="S49" s="204">
        <v>0</v>
      </c>
      <c r="T49" s="204">
        <v>-143.11779999999999</v>
      </c>
      <c r="U49" s="204">
        <v>0</v>
      </c>
      <c r="V49" s="204">
        <v>98.592150073285652</v>
      </c>
      <c r="W49" s="204">
        <v>100</v>
      </c>
      <c r="X49" s="204">
        <v>98.015835297379724</v>
      </c>
      <c r="Y49" s="204">
        <v>100</v>
      </c>
    </row>
    <row r="50" spans="1:25" ht="12.95" customHeight="1">
      <c r="A50" s="205">
        <v>21</v>
      </c>
      <c r="B50" s="206">
        <v>221000</v>
      </c>
      <c r="C50" s="207">
        <v>1026</v>
      </c>
      <c r="D50" s="175">
        <v>42</v>
      </c>
      <c r="E50" s="201" t="s">
        <v>1270</v>
      </c>
      <c r="F50" s="202">
        <v>4004.4</v>
      </c>
      <c r="G50" s="202">
        <v>1257</v>
      </c>
      <c r="H50" s="202">
        <v>2299.8000000000002</v>
      </c>
      <c r="I50" s="202">
        <v>447.6</v>
      </c>
      <c r="J50" s="202">
        <v>4347.8</v>
      </c>
      <c r="K50" s="203">
        <v>1257</v>
      </c>
      <c r="L50" s="203">
        <v>2492.5</v>
      </c>
      <c r="M50" s="203">
        <v>598.29999999999995</v>
      </c>
      <c r="N50" s="202">
        <v>4320.5</v>
      </c>
      <c r="O50" s="203">
        <v>1257</v>
      </c>
      <c r="P50" s="203">
        <v>2465.2000000000003</v>
      </c>
      <c r="Q50" s="204">
        <v>598.29999999999995</v>
      </c>
      <c r="R50" s="204">
        <v>-27.300000000000182</v>
      </c>
      <c r="S50" s="204">
        <v>0</v>
      </c>
      <c r="T50" s="204">
        <v>-27.299999999999727</v>
      </c>
      <c r="U50" s="204">
        <v>0</v>
      </c>
      <c r="V50" s="204">
        <v>99.372096232577391</v>
      </c>
      <c r="W50" s="204">
        <v>100</v>
      </c>
      <c r="X50" s="204">
        <v>98.904714142427295</v>
      </c>
      <c r="Y50" s="204">
        <v>100</v>
      </c>
    </row>
    <row r="51" spans="1:25" ht="12.95" customHeight="1">
      <c r="A51" s="205">
        <v>21</v>
      </c>
      <c r="B51" s="206">
        <v>221000</v>
      </c>
      <c r="C51" s="207">
        <v>1027</v>
      </c>
      <c r="D51" s="175">
        <v>43</v>
      </c>
      <c r="E51" s="201" t="s">
        <v>1271</v>
      </c>
      <c r="F51" s="202">
        <v>8664.2000000000007</v>
      </c>
      <c r="G51" s="202">
        <v>1319</v>
      </c>
      <c r="H51" s="202">
        <v>6256.7</v>
      </c>
      <c r="I51" s="202">
        <v>1088.5</v>
      </c>
      <c r="J51" s="202">
        <v>9098.6</v>
      </c>
      <c r="K51" s="203">
        <v>1319</v>
      </c>
      <c r="L51" s="203">
        <v>6537.6</v>
      </c>
      <c r="M51" s="203">
        <v>1242</v>
      </c>
      <c r="N51" s="202">
        <v>9098.6</v>
      </c>
      <c r="O51" s="203">
        <v>1319</v>
      </c>
      <c r="P51" s="203">
        <v>6537.6</v>
      </c>
      <c r="Q51" s="204">
        <v>1242</v>
      </c>
      <c r="R51" s="204">
        <v>0</v>
      </c>
      <c r="S51" s="204">
        <v>0</v>
      </c>
      <c r="T51" s="204">
        <v>0</v>
      </c>
      <c r="U51" s="204">
        <v>0</v>
      </c>
      <c r="V51" s="204">
        <v>100</v>
      </c>
      <c r="W51" s="204">
        <v>100</v>
      </c>
      <c r="X51" s="204">
        <v>100</v>
      </c>
      <c r="Y51" s="204">
        <v>100</v>
      </c>
    </row>
    <row r="52" spans="1:25" ht="12.95" customHeight="1">
      <c r="A52" s="205">
        <v>21</v>
      </c>
      <c r="B52" s="206">
        <v>221000</v>
      </c>
      <c r="C52" s="207">
        <v>1028</v>
      </c>
      <c r="D52" s="175">
        <v>44</v>
      </c>
      <c r="E52" s="201" t="s">
        <v>1272</v>
      </c>
      <c r="F52" s="202">
        <v>3521.1</v>
      </c>
      <c r="G52" s="202">
        <v>779</v>
      </c>
      <c r="H52" s="202">
        <v>2235.9</v>
      </c>
      <c r="I52" s="202">
        <v>506.2</v>
      </c>
      <c r="J52" s="202">
        <v>3760.1</v>
      </c>
      <c r="K52" s="203">
        <v>779</v>
      </c>
      <c r="L52" s="203">
        <v>2326.5</v>
      </c>
      <c r="M52" s="203">
        <v>654.6</v>
      </c>
      <c r="N52" s="202">
        <v>3760.1</v>
      </c>
      <c r="O52" s="203">
        <v>779</v>
      </c>
      <c r="P52" s="203">
        <v>2326.5</v>
      </c>
      <c r="Q52" s="204">
        <v>654.6</v>
      </c>
      <c r="R52" s="204">
        <v>0</v>
      </c>
      <c r="S52" s="204">
        <v>0</v>
      </c>
      <c r="T52" s="204">
        <v>0</v>
      </c>
      <c r="U52" s="204">
        <v>0</v>
      </c>
      <c r="V52" s="204">
        <v>100</v>
      </c>
      <c r="W52" s="204">
        <v>100</v>
      </c>
      <c r="X52" s="204">
        <v>100</v>
      </c>
      <c r="Y52" s="204">
        <v>100</v>
      </c>
    </row>
    <row r="53" spans="1:25" ht="12.95" customHeight="1">
      <c r="A53" s="205">
        <v>21</v>
      </c>
      <c r="B53" s="206">
        <v>221000</v>
      </c>
      <c r="C53" s="207">
        <v>1029</v>
      </c>
      <c r="D53" s="175">
        <v>45</v>
      </c>
      <c r="E53" s="201" t="s">
        <v>1273</v>
      </c>
      <c r="F53" s="202">
        <v>4509.3</v>
      </c>
      <c r="G53" s="202">
        <v>1310</v>
      </c>
      <c r="H53" s="202">
        <v>2738.8</v>
      </c>
      <c r="I53" s="202">
        <v>460.5</v>
      </c>
      <c r="J53" s="202">
        <v>4736.3</v>
      </c>
      <c r="K53" s="203">
        <v>1310</v>
      </c>
      <c r="L53" s="203">
        <v>2810.2</v>
      </c>
      <c r="M53" s="203">
        <v>616.1</v>
      </c>
      <c r="N53" s="202">
        <v>4665.7969000000003</v>
      </c>
      <c r="O53" s="203">
        <v>1310</v>
      </c>
      <c r="P53" s="203">
        <v>2739.6968999999999</v>
      </c>
      <c r="Q53" s="204">
        <v>616.1</v>
      </c>
      <c r="R53" s="204">
        <v>-70.503099999999904</v>
      </c>
      <c r="S53" s="204">
        <v>0</v>
      </c>
      <c r="T53" s="204">
        <v>-70.503099999999904</v>
      </c>
      <c r="U53" s="204">
        <v>0</v>
      </c>
      <c r="V53" s="204">
        <v>98.511430863754413</v>
      </c>
      <c r="W53" s="204">
        <v>100</v>
      </c>
      <c r="X53" s="204">
        <v>97.491171446872116</v>
      </c>
      <c r="Y53" s="204">
        <v>100</v>
      </c>
    </row>
    <row r="54" spans="1:25" ht="12.95" customHeight="1">
      <c r="A54" s="205">
        <v>21</v>
      </c>
      <c r="B54" s="206">
        <v>221000</v>
      </c>
      <c r="C54" s="207">
        <v>1030</v>
      </c>
      <c r="D54" s="175">
        <v>46</v>
      </c>
      <c r="E54" s="201" t="s">
        <v>1274</v>
      </c>
      <c r="F54" s="202">
        <v>5149.4000000000005</v>
      </c>
      <c r="G54" s="202">
        <v>1291</v>
      </c>
      <c r="H54" s="202">
        <v>3434.6</v>
      </c>
      <c r="I54" s="202">
        <v>423.8</v>
      </c>
      <c r="J54" s="202">
        <v>5318.4000000000005</v>
      </c>
      <c r="K54" s="203">
        <v>1291</v>
      </c>
      <c r="L54" s="203">
        <v>3455.6</v>
      </c>
      <c r="M54" s="203">
        <v>571.79999999999995</v>
      </c>
      <c r="N54" s="202">
        <v>5317.2382000000007</v>
      </c>
      <c r="O54" s="203">
        <v>1291</v>
      </c>
      <c r="P54" s="203">
        <v>3454.4382000000001</v>
      </c>
      <c r="Q54" s="204">
        <v>571.79999999999995</v>
      </c>
      <c r="R54" s="204">
        <v>-1.1617999999998574</v>
      </c>
      <c r="S54" s="204">
        <v>0</v>
      </c>
      <c r="T54" s="204">
        <v>-1.1617999999998574</v>
      </c>
      <c r="U54" s="204">
        <v>0</v>
      </c>
      <c r="V54" s="204">
        <v>99.978155084235866</v>
      </c>
      <c r="W54" s="204">
        <v>100</v>
      </c>
      <c r="X54" s="204">
        <v>99.966379210556781</v>
      </c>
      <c r="Y54" s="204">
        <v>100</v>
      </c>
    </row>
    <row r="55" spans="1:25" ht="12.95" customHeight="1">
      <c r="A55" s="205">
        <v>21</v>
      </c>
      <c r="B55" s="206">
        <v>221000</v>
      </c>
      <c r="C55" s="207">
        <v>1031</v>
      </c>
      <c r="D55" s="175">
        <v>47</v>
      </c>
      <c r="E55" s="201" t="s">
        <v>1275</v>
      </c>
      <c r="F55" s="202">
        <v>5994</v>
      </c>
      <c r="G55" s="202">
        <v>1524</v>
      </c>
      <c r="H55" s="202">
        <v>3834.3</v>
      </c>
      <c r="I55" s="202">
        <v>635.70000000000005</v>
      </c>
      <c r="J55" s="202">
        <v>6143.5</v>
      </c>
      <c r="K55" s="203">
        <v>1524</v>
      </c>
      <c r="L55" s="203">
        <v>3834.3</v>
      </c>
      <c r="M55" s="203">
        <v>785.2</v>
      </c>
      <c r="N55" s="202">
        <v>6143.5</v>
      </c>
      <c r="O55" s="203">
        <v>1524</v>
      </c>
      <c r="P55" s="203">
        <v>3834.3</v>
      </c>
      <c r="Q55" s="204">
        <v>785.2</v>
      </c>
      <c r="R55" s="204">
        <v>0</v>
      </c>
      <c r="S55" s="204">
        <v>0</v>
      </c>
      <c r="T55" s="204">
        <v>0</v>
      </c>
      <c r="U55" s="204">
        <v>0</v>
      </c>
      <c r="V55" s="204">
        <v>100</v>
      </c>
      <c r="W55" s="204">
        <v>100</v>
      </c>
      <c r="X55" s="204">
        <v>100</v>
      </c>
      <c r="Y55" s="204">
        <v>100</v>
      </c>
    </row>
    <row r="56" spans="1:25" ht="12.95" customHeight="1">
      <c r="A56" s="205">
        <v>21</v>
      </c>
      <c r="B56" s="206">
        <v>221000</v>
      </c>
      <c r="C56" s="207">
        <v>1032</v>
      </c>
      <c r="D56" s="175">
        <v>48</v>
      </c>
      <c r="E56" s="201" t="s">
        <v>1276</v>
      </c>
      <c r="F56" s="202">
        <v>2152.5</v>
      </c>
      <c r="G56" s="202">
        <v>1580</v>
      </c>
      <c r="H56" s="202">
        <v>0</v>
      </c>
      <c r="I56" s="202">
        <v>572.5</v>
      </c>
      <c r="J56" s="202">
        <v>2300.9</v>
      </c>
      <c r="K56" s="203">
        <v>1580</v>
      </c>
      <c r="L56" s="203">
        <v>0</v>
      </c>
      <c r="M56" s="203">
        <v>720.9</v>
      </c>
      <c r="N56" s="202">
        <v>2300.9</v>
      </c>
      <c r="O56" s="203">
        <v>1580</v>
      </c>
      <c r="P56" s="203">
        <v>0</v>
      </c>
      <c r="Q56" s="204">
        <v>720.9</v>
      </c>
      <c r="R56" s="204">
        <v>0</v>
      </c>
      <c r="S56" s="204">
        <v>0</v>
      </c>
      <c r="T56" s="204">
        <v>0</v>
      </c>
      <c r="U56" s="204">
        <v>0</v>
      </c>
      <c r="V56" s="204">
        <v>100</v>
      </c>
      <c r="W56" s="204">
        <v>100</v>
      </c>
      <c r="X56" s="204">
        <v>0</v>
      </c>
      <c r="Y56" s="204">
        <v>100</v>
      </c>
    </row>
    <row r="57" spans="1:25" ht="12.95" customHeight="1">
      <c r="A57" s="205">
        <v>21</v>
      </c>
      <c r="B57" s="206">
        <v>221000</v>
      </c>
      <c r="C57" s="207">
        <v>1033</v>
      </c>
      <c r="D57" s="175">
        <v>49</v>
      </c>
      <c r="E57" s="201" t="s">
        <v>1277</v>
      </c>
      <c r="F57" s="202">
        <v>9219.2999999999993</v>
      </c>
      <c r="G57" s="202">
        <v>1188</v>
      </c>
      <c r="H57" s="202">
        <v>6903.5</v>
      </c>
      <c r="I57" s="202">
        <v>1127.8</v>
      </c>
      <c r="J57" s="202">
        <v>9656.2999999999993</v>
      </c>
      <c r="K57" s="203">
        <v>1188</v>
      </c>
      <c r="L57" s="203">
        <v>7187</v>
      </c>
      <c r="M57" s="203">
        <v>1281.3</v>
      </c>
      <c r="N57" s="202">
        <v>8786.5640000000003</v>
      </c>
      <c r="O57" s="203">
        <v>1188</v>
      </c>
      <c r="P57" s="203">
        <v>6317.2640000000001</v>
      </c>
      <c r="Q57" s="204">
        <v>1281.3</v>
      </c>
      <c r="R57" s="204">
        <v>-869.73599999999897</v>
      </c>
      <c r="S57" s="204">
        <v>0</v>
      </c>
      <c r="T57" s="204">
        <v>-869.73599999999988</v>
      </c>
      <c r="U57" s="204">
        <v>0</v>
      </c>
      <c r="V57" s="204">
        <v>90.993071880533961</v>
      </c>
      <c r="W57" s="204">
        <v>100</v>
      </c>
      <c r="X57" s="204">
        <v>87.89848337275636</v>
      </c>
      <c r="Y57" s="204">
        <v>100</v>
      </c>
    </row>
    <row r="58" spans="1:25" ht="12.95" customHeight="1">
      <c r="A58" s="205">
        <v>21</v>
      </c>
      <c r="B58" s="206">
        <v>221000</v>
      </c>
      <c r="C58" s="207">
        <v>1034</v>
      </c>
      <c r="D58" s="175">
        <v>50</v>
      </c>
      <c r="E58" s="201" t="s">
        <v>1278</v>
      </c>
      <c r="F58" s="202">
        <v>13567.300000000001</v>
      </c>
      <c r="G58" s="202">
        <v>1710</v>
      </c>
      <c r="H58" s="202">
        <v>10964.1</v>
      </c>
      <c r="I58" s="202">
        <v>893.2</v>
      </c>
      <c r="J58" s="202">
        <v>14367.1</v>
      </c>
      <c r="K58" s="203">
        <v>1710</v>
      </c>
      <c r="L58" s="203">
        <v>11610.7</v>
      </c>
      <c r="M58" s="203">
        <v>1046.4000000000001</v>
      </c>
      <c r="N58" s="202">
        <v>14326.676099999999</v>
      </c>
      <c r="O58" s="203">
        <v>1710</v>
      </c>
      <c r="P58" s="203">
        <v>11570.276099999999</v>
      </c>
      <c r="Q58" s="204">
        <v>1046.4000000000001</v>
      </c>
      <c r="R58" s="204">
        <v>-40.423900000001595</v>
      </c>
      <c r="S58" s="204">
        <v>0</v>
      </c>
      <c r="T58" s="204">
        <v>-40.423900000001595</v>
      </c>
      <c r="U58" s="204">
        <v>0</v>
      </c>
      <c r="V58" s="204">
        <v>99.718635632799931</v>
      </c>
      <c r="W58" s="204">
        <v>100</v>
      </c>
      <c r="X58" s="204">
        <v>99.651839251724681</v>
      </c>
      <c r="Y58" s="204">
        <v>100</v>
      </c>
    </row>
    <row r="59" spans="1:25" ht="12.95" customHeight="1">
      <c r="A59" s="205">
        <v>21</v>
      </c>
      <c r="B59" s="206">
        <v>221000</v>
      </c>
      <c r="C59" s="207">
        <v>1035</v>
      </c>
      <c r="D59" s="175">
        <v>51</v>
      </c>
      <c r="E59" s="201" t="s">
        <v>1279</v>
      </c>
      <c r="F59" s="202">
        <v>6692.4000000000005</v>
      </c>
      <c r="G59" s="202">
        <v>1602</v>
      </c>
      <c r="H59" s="202">
        <v>4136.3</v>
      </c>
      <c r="I59" s="202">
        <v>954.1</v>
      </c>
      <c r="J59" s="202">
        <v>6911.1</v>
      </c>
      <c r="K59" s="203">
        <v>1602</v>
      </c>
      <c r="L59" s="203">
        <v>4206.6000000000004</v>
      </c>
      <c r="M59" s="203">
        <v>1102.5</v>
      </c>
      <c r="N59" s="202">
        <v>6911.1</v>
      </c>
      <c r="O59" s="203">
        <v>1602</v>
      </c>
      <c r="P59" s="203">
        <v>4206.6000000000004</v>
      </c>
      <c r="Q59" s="204">
        <v>1102.5</v>
      </c>
      <c r="R59" s="204">
        <v>0</v>
      </c>
      <c r="S59" s="204">
        <v>0</v>
      </c>
      <c r="T59" s="204">
        <v>0</v>
      </c>
      <c r="U59" s="204">
        <v>0</v>
      </c>
      <c r="V59" s="204">
        <v>100</v>
      </c>
      <c r="W59" s="204">
        <v>100</v>
      </c>
      <c r="X59" s="204">
        <v>100</v>
      </c>
      <c r="Y59" s="204">
        <v>100</v>
      </c>
    </row>
    <row r="60" spans="1:25" ht="12.95" customHeight="1">
      <c r="A60" s="205">
        <v>21</v>
      </c>
      <c r="B60" s="206">
        <v>221000</v>
      </c>
      <c r="C60" s="207">
        <v>1036</v>
      </c>
      <c r="D60" s="175">
        <v>52</v>
      </c>
      <c r="E60" s="201" t="s">
        <v>1280</v>
      </c>
      <c r="F60" s="202">
        <v>10699.1</v>
      </c>
      <c r="G60" s="202">
        <v>1791</v>
      </c>
      <c r="H60" s="202">
        <v>7436</v>
      </c>
      <c r="I60" s="202">
        <v>1472.1</v>
      </c>
      <c r="J60" s="202">
        <v>11391.7</v>
      </c>
      <c r="K60" s="203">
        <v>1791</v>
      </c>
      <c r="L60" s="203">
        <v>7869.6</v>
      </c>
      <c r="M60" s="203">
        <v>1731.1</v>
      </c>
      <c r="N60" s="202">
        <v>11391.7</v>
      </c>
      <c r="O60" s="203">
        <v>1791</v>
      </c>
      <c r="P60" s="203">
        <v>7869.6</v>
      </c>
      <c r="Q60" s="204">
        <v>1731.1</v>
      </c>
      <c r="R60" s="204">
        <v>0</v>
      </c>
      <c r="S60" s="204">
        <v>0</v>
      </c>
      <c r="T60" s="204">
        <v>0</v>
      </c>
      <c r="U60" s="204">
        <v>0</v>
      </c>
      <c r="V60" s="204">
        <v>100</v>
      </c>
      <c r="W60" s="204">
        <v>100</v>
      </c>
      <c r="X60" s="204">
        <v>100</v>
      </c>
      <c r="Y60" s="204">
        <v>100</v>
      </c>
    </row>
    <row r="61" spans="1:25" ht="12.95" customHeight="1">
      <c r="A61" s="205">
        <v>21</v>
      </c>
      <c r="B61" s="206">
        <v>221000</v>
      </c>
      <c r="C61" s="207">
        <v>1037</v>
      </c>
      <c r="D61" s="175">
        <v>53</v>
      </c>
      <c r="E61" s="201" t="s">
        <v>1281</v>
      </c>
      <c r="F61" s="202">
        <v>4505.7</v>
      </c>
      <c r="G61" s="202">
        <v>623</v>
      </c>
      <c r="H61" s="202">
        <v>3361.6</v>
      </c>
      <c r="I61" s="202">
        <v>521.1</v>
      </c>
      <c r="J61" s="202">
        <v>4654.1000000000004</v>
      </c>
      <c r="K61" s="203">
        <v>623</v>
      </c>
      <c r="L61" s="203">
        <v>3361.6</v>
      </c>
      <c r="M61" s="203">
        <v>669.5</v>
      </c>
      <c r="N61" s="202">
        <v>4654.1000000000004</v>
      </c>
      <c r="O61" s="203">
        <v>623</v>
      </c>
      <c r="P61" s="203">
        <v>3361.6</v>
      </c>
      <c r="Q61" s="204">
        <v>669.5</v>
      </c>
      <c r="R61" s="204">
        <v>0</v>
      </c>
      <c r="S61" s="204">
        <v>0</v>
      </c>
      <c r="T61" s="204">
        <v>0</v>
      </c>
      <c r="U61" s="204">
        <v>0</v>
      </c>
      <c r="V61" s="204">
        <v>100</v>
      </c>
      <c r="W61" s="204">
        <v>100</v>
      </c>
      <c r="X61" s="204">
        <v>100</v>
      </c>
      <c r="Y61" s="204">
        <v>100</v>
      </c>
    </row>
    <row r="62" spans="1:25" ht="12.95" customHeight="1">
      <c r="A62" s="205">
        <v>21</v>
      </c>
      <c r="B62" s="206">
        <v>221000</v>
      </c>
      <c r="C62" s="207">
        <v>1038</v>
      </c>
      <c r="D62" s="175">
        <v>54</v>
      </c>
      <c r="E62" s="201" t="s">
        <v>1282</v>
      </c>
      <c r="F62" s="202">
        <v>11661.3</v>
      </c>
      <c r="G62" s="202">
        <v>1231</v>
      </c>
      <c r="H62" s="202">
        <v>8757</v>
      </c>
      <c r="I62" s="202">
        <v>1673.3</v>
      </c>
      <c r="J62" s="202">
        <v>12357.9</v>
      </c>
      <c r="K62" s="203">
        <v>1231</v>
      </c>
      <c r="L62" s="203">
        <v>9197.1</v>
      </c>
      <c r="M62" s="203">
        <v>1929.8</v>
      </c>
      <c r="N62" s="202">
        <v>12323.499699999998</v>
      </c>
      <c r="O62" s="203">
        <v>1231</v>
      </c>
      <c r="P62" s="203">
        <v>9162.6996999999992</v>
      </c>
      <c r="Q62" s="204">
        <v>1929.8</v>
      </c>
      <c r="R62" s="204">
        <v>-34.400300000001153</v>
      </c>
      <c r="S62" s="204">
        <v>0</v>
      </c>
      <c r="T62" s="204">
        <v>-34.400300000001153</v>
      </c>
      <c r="U62" s="204">
        <v>0</v>
      </c>
      <c r="V62" s="204">
        <v>99.721633125369195</v>
      </c>
      <c r="W62" s="204">
        <v>100</v>
      </c>
      <c r="X62" s="204">
        <v>99.625965793565356</v>
      </c>
      <c r="Y62" s="204">
        <v>100</v>
      </c>
    </row>
    <row r="63" spans="1:25" ht="12.95" customHeight="1">
      <c r="A63" s="205">
        <v>21</v>
      </c>
      <c r="B63" s="206">
        <v>221000</v>
      </c>
      <c r="C63" s="207">
        <v>1039</v>
      </c>
      <c r="D63" s="175">
        <v>55</v>
      </c>
      <c r="E63" s="201" t="s">
        <v>1283</v>
      </c>
      <c r="F63" s="202">
        <v>923.3</v>
      </c>
      <c r="G63" s="202">
        <v>505</v>
      </c>
      <c r="H63" s="202">
        <v>0</v>
      </c>
      <c r="I63" s="202">
        <v>418.3</v>
      </c>
      <c r="J63" s="202">
        <v>1063.4000000000001</v>
      </c>
      <c r="K63" s="203">
        <v>505</v>
      </c>
      <c r="L63" s="203">
        <v>0</v>
      </c>
      <c r="M63" s="203">
        <v>558.4</v>
      </c>
      <c r="N63" s="202">
        <v>1063.4000000000001</v>
      </c>
      <c r="O63" s="203">
        <v>505</v>
      </c>
      <c r="P63" s="203">
        <v>0</v>
      </c>
      <c r="Q63" s="204">
        <v>558.4</v>
      </c>
      <c r="R63" s="204">
        <v>0</v>
      </c>
      <c r="S63" s="204">
        <v>0</v>
      </c>
      <c r="T63" s="204">
        <v>0</v>
      </c>
      <c r="U63" s="204">
        <v>0</v>
      </c>
      <c r="V63" s="204">
        <v>100</v>
      </c>
      <c r="W63" s="204">
        <v>100</v>
      </c>
      <c r="X63" s="204">
        <v>0</v>
      </c>
      <c r="Y63" s="204">
        <v>100</v>
      </c>
    </row>
    <row r="64" spans="1:25" ht="12.95" customHeight="1">
      <c r="A64" s="205">
        <v>21</v>
      </c>
      <c r="B64" s="206">
        <v>221000</v>
      </c>
      <c r="C64" s="207">
        <v>1040</v>
      </c>
      <c r="D64" s="175">
        <v>56</v>
      </c>
      <c r="E64" s="201" t="s">
        <v>1284</v>
      </c>
      <c r="F64" s="202">
        <v>1437.7</v>
      </c>
      <c r="G64" s="202">
        <v>1342</v>
      </c>
      <c r="H64" s="202">
        <v>0</v>
      </c>
      <c r="I64" s="202">
        <v>95.7</v>
      </c>
      <c r="J64" s="202">
        <v>1585.7</v>
      </c>
      <c r="K64" s="203">
        <v>1342</v>
      </c>
      <c r="L64" s="203">
        <v>0</v>
      </c>
      <c r="M64" s="203">
        <v>243.7</v>
      </c>
      <c r="N64" s="202">
        <v>1585.7</v>
      </c>
      <c r="O64" s="203">
        <v>1342</v>
      </c>
      <c r="P64" s="203">
        <v>0</v>
      </c>
      <c r="Q64" s="204">
        <v>243.7</v>
      </c>
      <c r="R64" s="204">
        <v>0</v>
      </c>
      <c r="S64" s="204">
        <v>0</v>
      </c>
      <c r="T64" s="204">
        <v>0</v>
      </c>
      <c r="U64" s="204">
        <v>0</v>
      </c>
      <c r="V64" s="204">
        <v>100</v>
      </c>
      <c r="W64" s="204">
        <v>100</v>
      </c>
      <c r="X64" s="204">
        <v>0</v>
      </c>
      <c r="Y64" s="204">
        <v>100</v>
      </c>
    </row>
    <row r="65" spans="1:27" ht="12.95" customHeight="1">
      <c r="A65" s="205">
        <v>21</v>
      </c>
      <c r="B65" s="206">
        <v>221000</v>
      </c>
      <c r="C65" s="207">
        <v>1042</v>
      </c>
      <c r="D65" s="175">
        <v>57</v>
      </c>
      <c r="E65" s="201" t="s">
        <v>1285</v>
      </c>
      <c r="F65" s="202">
        <v>7382.5999999999995</v>
      </c>
      <c r="G65" s="202">
        <v>1597</v>
      </c>
      <c r="H65" s="202">
        <v>4806.2</v>
      </c>
      <c r="I65" s="202">
        <v>979.4</v>
      </c>
      <c r="J65" s="202">
        <v>7617.8</v>
      </c>
      <c r="K65" s="203">
        <v>1597</v>
      </c>
      <c r="L65" s="203">
        <v>4889.6000000000004</v>
      </c>
      <c r="M65" s="203">
        <v>1131.2</v>
      </c>
      <c r="N65" s="202">
        <v>7617.8</v>
      </c>
      <c r="O65" s="203">
        <v>1597</v>
      </c>
      <c r="P65" s="203">
        <v>4889.6000000000004</v>
      </c>
      <c r="Q65" s="204">
        <v>1131.2</v>
      </c>
      <c r="R65" s="204">
        <v>0</v>
      </c>
      <c r="S65" s="204">
        <v>0</v>
      </c>
      <c r="T65" s="204">
        <v>0</v>
      </c>
      <c r="U65" s="204">
        <v>0</v>
      </c>
      <c r="V65" s="204">
        <v>100</v>
      </c>
      <c r="W65" s="204">
        <v>100</v>
      </c>
      <c r="X65" s="204">
        <v>100</v>
      </c>
      <c r="Y65" s="204">
        <v>100</v>
      </c>
    </row>
    <row r="66" spans="1:27" ht="12.95" customHeight="1">
      <c r="A66" s="205">
        <v>21</v>
      </c>
      <c r="B66" s="206">
        <v>221000</v>
      </c>
      <c r="C66" s="207">
        <v>1043</v>
      </c>
      <c r="D66" s="175">
        <v>58</v>
      </c>
      <c r="E66" s="201" t="s">
        <v>1286</v>
      </c>
      <c r="F66" s="202">
        <v>5219.8999999999996</v>
      </c>
      <c r="G66" s="202">
        <v>530</v>
      </c>
      <c r="H66" s="202">
        <v>3963.5</v>
      </c>
      <c r="I66" s="202">
        <v>726.4</v>
      </c>
      <c r="J66" s="202">
        <v>5490.9</v>
      </c>
      <c r="K66" s="203">
        <v>530</v>
      </c>
      <c r="L66" s="203">
        <v>4082.7</v>
      </c>
      <c r="M66" s="203">
        <v>878.2</v>
      </c>
      <c r="N66" s="202">
        <v>5490.9</v>
      </c>
      <c r="O66" s="203">
        <v>530</v>
      </c>
      <c r="P66" s="203">
        <v>4082.7</v>
      </c>
      <c r="Q66" s="204">
        <v>878.2</v>
      </c>
      <c r="R66" s="204">
        <v>0</v>
      </c>
      <c r="S66" s="204">
        <v>0</v>
      </c>
      <c r="T66" s="204">
        <v>0</v>
      </c>
      <c r="U66" s="204">
        <v>0</v>
      </c>
      <c r="V66" s="204">
        <v>100</v>
      </c>
      <c r="W66" s="204">
        <v>100</v>
      </c>
      <c r="X66" s="204">
        <v>100</v>
      </c>
      <c r="Y66" s="204">
        <v>100</v>
      </c>
    </row>
    <row r="67" spans="1:27" ht="12.95" customHeight="1">
      <c r="A67" s="205">
        <v>21</v>
      </c>
      <c r="B67" s="206">
        <v>221000</v>
      </c>
      <c r="C67" s="207">
        <v>1045</v>
      </c>
      <c r="D67" s="175">
        <v>59</v>
      </c>
      <c r="E67" s="201" t="s">
        <v>1287</v>
      </c>
      <c r="F67" s="202">
        <v>5787.5</v>
      </c>
      <c r="G67" s="202">
        <v>1479</v>
      </c>
      <c r="H67" s="202">
        <v>3500.8</v>
      </c>
      <c r="I67" s="202">
        <v>807.7</v>
      </c>
      <c r="J67" s="202">
        <v>5964.2000000000007</v>
      </c>
      <c r="K67" s="203">
        <v>1479</v>
      </c>
      <c r="L67" s="203">
        <v>3523.1</v>
      </c>
      <c r="M67" s="203">
        <v>962.1</v>
      </c>
      <c r="N67" s="202">
        <v>5964.2000000000007</v>
      </c>
      <c r="O67" s="203">
        <v>1479</v>
      </c>
      <c r="P67" s="203">
        <v>3523.1</v>
      </c>
      <c r="Q67" s="204">
        <v>962.1</v>
      </c>
      <c r="R67" s="204">
        <v>0</v>
      </c>
      <c r="S67" s="204">
        <v>0</v>
      </c>
      <c r="T67" s="204">
        <v>0</v>
      </c>
      <c r="U67" s="204">
        <v>0</v>
      </c>
      <c r="V67" s="204">
        <v>100</v>
      </c>
      <c r="W67" s="204">
        <v>100</v>
      </c>
      <c r="X67" s="204">
        <v>100</v>
      </c>
      <c r="Y67" s="204">
        <v>100</v>
      </c>
    </row>
    <row r="68" spans="1:27" ht="12.95" customHeight="1">
      <c r="A68" s="205">
        <v>21</v>
      </c>
      <c r="B68" s="206">
        <v>221000</v>
      </c>
      <c r="C68" s="207">
        <v>1044</v>
      </c>
      <c r="D68" s="175">
        <v>60</v>
      </c>
      <c r="E68" s="201" t="s">
        <v>1288</v>
      </c>
      <c r="F68" s="202">
        <v>6104.0999999999995</v>
      </c>
      <c r="G68" s="202">
        <v>1833</v>
      </c>
      <c r="H68" s="202">
        <v>3309.2</v>
      </c>
      <c r="I68" s="202">
        <v>961.9</v>
      </c>
      <c r="J68" s="202">
        <v>6356.5</v>
      </c>
      <c r="K68" s="203">
        <v>1833</v>
      </c>
      <c r="L68" s="203">
        <v>3413.2</v>
      </c>
      <c r="M68" s="203">
        <v>1110.3</v>
      </c>
      <c r="N68" s="202">
        <v>6356.5</v>
      </c>
      <c r="O68" s="203">
        <v>1833</v>
      </c>
      <c r="P68" s="203">
        <v>3413.2</v>
      </c>
      <c r="Q68" s="204">
        <v>1110.3</v>
      </c>
      <c r="R68" s="204">
        <v>0</v>
      </c>
      <c r="S68" s="204">
        <v>0</v>
      </c>
      <c r="T68" s="204">
        <v>0</v>
      </c>
      <c r="U68" s="204">
        <v>0</v>
      </c>
      <c r="V68" s="204">
        <v>100</v>
      </c>
      <c r="W68" s="204">
        <v>100</v>
      </c>
      <c r="X68" s="204">
        <v>100</v>
      </c>
      <c r="Y68" s="204">
        <v>100</v>
      </c>
    </row>
    <row r="69" spans="1:27" ht="12.95" customHeight="1">
      <c r="A69" s="205">
        <v>21</v>
      </c>
      <c r="B69" s="206">
        <v>221000</v>
      </c>
      <c r="C69" s="207">
        <v>1046</v>
      </c>
      <c r="D69" s="175">
        <v>61</v>
      </c>
      <c r="E69" s="201" t="s">
        <v>1289</v>
      </c>
      <c r="F69" s="202">
        <v>1580.5</v>
      </c>
      <c r="G69" s="202">
        <v>1267</v>
      </c>
      <c r="H69" s="202">
        <v>0</v>
      </c>
      <c r="I69" s="202">
        <v>313.5</v>
      </c>
      <c r="J69" s="202">
        <v>1729.8</v>
      </c>
      <c r="K69" s="203">
        <v>1267</v>
      </c>
      <c r="L69" s="203">
        <v>0</v>
      </c>
      <c r="M69" s="203">
        <v>462.8</v>
      </c>
      <c r="N69" s="202">
        <v>1729.8</v>
      </c>
      <c r="O69" s="203">
        <v>1267</v>
      </c>
      <c r="P69" s="203">
        <v>0</v>
      </c>
      <c r="Q69" s="204">
        <v>462.8</v>
      </c>
      <c r="R69" s="204">
        <v>0</v>
      </c>
      <c r="S69" s="204">
        <v>0</v>
      </c>
      <c r="T69" s="204">
        <v>0</v>
      </c>
      <c r="U69" s="204">
        <v>0</v>
      </c>
      <c r="V69" s="204">
        <v>100</v>
      </c>
      <c r="W69" s="204">
        <v>100</v>
      </c>
      <c r="X69" s="204">
        <v>0</v>
      </c>
      <c r="Y69" s="204">
        <v>100</v>
      </c>
    </row>
    <row r="70" spans="1:27" ht="12.95" customHeight="1">
      <c r="A70" s="205">
        <v>21</v>
      </c>
      <c r="B70" s="206">
        <v>221000</v>
      </c>
      <c r="C70" s="207">
        <v>1047</v>
      </c>
      <c r="D70" s="175">
        <v>62</v>
      </c>
      <c r="E70" s="201" t="s">
        <v>1290</v>
      </c>
      <c r="F70" s="202">
        <v>6643.3</v>
      </c>
      <c r="G70" s="202">
        <v>762</v>
      </c>
      <c r="H70" s="202">
        <v>4972</v>
      </c>
      <c r="I70" s="202">
        <v>909.3</v>
      </c>
      <c r="J70" s="202">
        <v>6796.5</v>
      </c>
      <c r="K70" s="203">
        <v>762</v>
      </c>
      <c r="L70" s="203">
        <v>4972</v>
      </c>
      <c r="M70" s="203">
        <v>1062.5</v>
      </c>
      <c r="N70" s="202">
        <v>6793.4534999999996</v>
      </c>
      <c r="O70" s="203">
        <v>762</v>
      </c>
      <c r="P70" s="203">
        <v>4968.9534999999996</v>
      </c>
      <c r="Q70" s="204">
        <v>1062.5</v>
      </c>
      <c r="R70" s="204">
        <v>-3.0465000000003783</v>
      </c>
      <c r="S70" s="204">
        <v>0</v>
      </c>
      <c r="T70" s="204">
        <v>-3.0465000000003783</v>
      </c>
      <c r="U70" s="204">
        <v>0</v>
      </c>
      <c r="V70" s="204">
        <v>99.955175457956287</v>
      </c>
      <c r="W70" s="204">
        <v>100</v>
      </c>
      <c r="X70" s="204">
        <v>99.938726870474653</v>
      </c>
      <c r="Y70" s="204">
        <v>100</v>
      </c>
    </row>
    <row r="71" spans="1:27" ht="12.95" customHeight="1">
      <c r="A71" s="205">
        <v>21</v>
      </c>
      <c r="B71" s="206">
        <v>221000</v>
      </c>
      <c r="C71" s="207">
        <v>1049</v>
      </c>
      <c r="D71" s="175">
        <v>63</v>
      </c>
      <c r="E71" s="201" t="s">
        <v>1291</v>
      </c>
      <c r="F71" s="202">
        <v>1592.2</v>
      </c>
      <c r="G71" s="202">
        <v>541</v>
      </c>
      <c r="H71" s="202">
        <v>826.7</v>
      </c>
      <c r="I71" s="202">
        <v>224.5</v>
      </c>
      <c r="J71" s="202">
        <v>1763</v>
      </c>
      <c r="K71" s="203">
        <v>541</v>
      </c>
      <c r="L71" s="203">
        <v>846.9</v>
      </c>
      <c r="M71" s="203">
        <v>375.1</v>
      </c>
      <c r="N71" s="202">
        <v>1763</v>
      </c>
      <c r="O71" s="203">
        <v>541</v>
      </c>
      <c r="P71" s="203">
        <v>846.9</v>
      </c>
      <c r="Q71" s="204">
        <v>375.1</v>
      </c>
      <c r="R71" s="204">
        <v>0</v>
      </c>
      <c r="S71" s="204">
        <v>0</v>
      </c>
      <c r="T71" s="204">
        <v>0</v>
      </c>
      <c r="U71" s="204">
        <v>0</v>
      </c>
      <c r="V71" s="204">
        <v>100</v>
      </c>
      <c r="W71" s="204">
        <v>100</v>
      </c>
      <c r="X71" s="204">
        <v>100</v>
      </c>
      <c r="Y71" s="204">
        <v>100</v>
      </c>
    </row>
    <row r="72" spans="1:27" ht="12.95" customHeight="1">
      <c r="A72" s="205">
        <v>21</v>
      </c>
      <c r="B72" s="206">
        <v>221000</v>
      </c>
      <c r="C72" s="207">
        <v>1048</v>
      </c>
      <c r="D72" s="175">
        <v>64</v>
      </c>
      <c r="E72" s="201" t="s">
        <v>1292</v>
      </c>
      <c r="F72" s="202">
        <v>10119.699999999999</v>
      </c>
      <c r="G72" s="202">
        <v>936</v>
      </c>
      <c r="H72" s="202">
        <v>7729.4</v>
      </c>
      <c r="I72" s="202">
        <v>1454.3</v>
      </c>
      <c r="J72" s="202">
        <v>10706</v>
      </c>
      <c r="K72" s="203">
        <v>936</v>
      </c>
      <c r="L72" s="203">
        <v>8032.7</v>
      </c>
      <c r="M72" s="203">
        <v>1737.3</v>
      </c>
      <c r="N72" s="202">
        <v>10706</v>
      </c>
      <c r="O72" s="203">
        <v>936</v>
      </c>
      <c r="P72" s="203">
        <v>8032.7</v>
      </c>
      <c r="Q72" s="204">
        <v>1737.3</v>
      </c>
      <c r="R72" s="204">
        <v>0</v>
      </c>
      <c r="S72" s="204">
        <v>0</v>
      </c>
      <c r="T72" s="204">
        <v>0</v>
      </c>
      <c r="U72" s="204">
        <v>0</v>
      </c>
      <c r="V72" s="204">
        <v>100</v>
      </c>
      <c r="W72" s="204">
        <v>100</v>
      </c>
      <c r="X72" s="204">
        <v>100</v>
      </c>
      <c r="Y72" s="204">
        <v>100</v>
      </c>
    </row>
    <row r="73" spans="1:27" ht="12.95" customHeight="1">
      <c r="A73" s="205">
        <v>0</v>
      </c>
      <c r="B73" s="205"/>
      <c r="C73" s="205"/>
      <c r="D73" s="175">
        <v>65</v>
      </c>
      <c r="E73" s="201"/>
      <c r="F73" s="202"/>
      <c r="G73" s="202"/>
      <c r="H73" s="202"/>
      <c r="I73" s="202"/>
      <c r="J73" s="202"/>
      <c r="K73" s="203"/>
      <c r="L73" s="203"/>
      <c r="M73" s="203"/>
      <c r="N73" s="203"/>
      <c r="O73" s="203"/>
      <c r="P73" s="203"/>
      <c r="Q73" s="204"/>
      <c r="R73" s="204"/>
      <c r="S73" s="204"/>
      <c r="T73" s="204"/>
      <c r="U73" s="204"/>
      <c r="V73" s="204"/>
      <c r="W73" s="204"/>
      <c r="X73" s="204"/>
      <c r="Y73" s="204"/>
    </row>
    <row r="74" spans="1:27" ht="12.95" customHeight="1">
      <c r="A74" s="205">
        <v>20</v>
      </c>
      <c r="B74" s="206">
        <v>221200</v>
      </c>
      <c r="C74" s="205"/>
      <c r="D74" s="175">
        <v>66</v>
      </c>
      <c r="E74" s="196" t="s">
        <v>1293</v>
      </c>
      <c r="F74" s="197">
        <v>125646.39999999999</v>
      </c>
      <c r="G74" s="197">
        <v>18069</v>
      </c>
      <c r="H74" s="197">
        <v>100094.7</v>
      </c>
      <c r="I74" s="197">
        <v>7482.7</v>
      </c>
      <c r="J74" s="197">
        <v>129341.7</v>
      </c>
      <c r="K74" s="197">
        <v>18069</v>
      </c>
      <c r="L74" s="197">
        <v>101448.4</v>
      </c>
      <c r="M74" s="197">
        <v>9824.2999999999993</v>
      </c>
      <c r="N74" s="197">
        <v>127371.4112</v>
      </c>
      <c r="O74" s="197">
        <v>18069</v>
      </c>
      <c r="P74" s="197">
        <v>99478.111199999999</v>
      </c>
      <c r="Q74" s="197">
        <v>9824.2999999999993</v>
      </c>
      <c r="R74" s="101">
        <v>-1970.2887999999948</v>
      </c>
      <c r="S74" s="101">
        <v>0</v>
      </c>
      <c r="T74" s="101">
        <v>-1970.2887999999948</v>
      </c>
      <c r="U74" s="101">
        <v>0</v>
      </c>
      <c r="V74" s="101">
        <v>98.476679369453166</v>
      </c>
      <c r="W74" s="101">
        <v>100</v>
      </c>
      <c r="X74" s="101">
        <v>98.057841424803158</v>
      </c>
      <c r="Y74" s="101">
        <v>100</v>
      </c>
    </row>
    <row r="75" spans="1:27" s="200" customFormat="1" ht="12.95" customHeight="1">
      <c r="A75" s="205">
        <v>22</v>
      </c>
      <c r="B75" s="206">
        <v>221200</v>
      </c>
      <c r="C75" s="205"/>
      <c r="D75" s="175">
        <v>67</v>
      </c>
      <c r="E75" s="196" t="s">
        <v>1241</v>
      </c>
      <c r="F75" s="197">
        <v>67203.8</v>
      </c>
      <c r="G75" s="197">
        <v>6557</v>
      </c>
      <c r="H75" s="197">
        <v>60646.8</v>
      </c>
      <c r="I75" s="197">
        <v>0</v>
      </c>
      <c r="J75" s="197">
        <v>68970.8</v>
      </c>
      <c r="K75" s="197">
        <v>6557</v>
      </c>
      <c r="L75" s="197">
        <v>61332.2</v>
      </c>
      <c r="M75" s="197">
        <v>1081.5999999999999</v>
      </c>
      <c r="N75" s="197">
        <v>68040.497200000013</v>
      </c>
      <c r="O75" s="197">
        <v>6557</v>
      </c>
      <c r="P75" s="197">
        <v>60401.897199999999</v>
      </c>
      <c r="Q75" s="197">
        <v>1081.5999999999999</v>
      </c>
      <c r="R75" s="101">
        <v>-930.30279999999038</v>
      </c>
      <c r="S75" s="101">
        <v>0</v>
      </c>
      <c r="T75" s="101">
        <v>-930.30279999999766</v>
      </c>
      <c r="U75" s="101">
        <v>0</v>
      </c>
      <c r="V75" s="101">
        <v>98.651164260817637</v>
      </c>
      <c r="W75" s="101">
        <v>100</v>
      </c>
      <c r="X75" s="101">
        <v>98.483173928213901</v>
      </c>
      <c r="Y75" s="101">
        <v>100</v>
      </c>
      <c r="Z75" s="199"/>
      <c r="AA75" s="199"/>
    </row>
    <row r="76" spans="1:27" s="200" customFormat="1" ht="12.95" customHeight="1">
      <c r="A76" s="205">
        <v>21</v>
      </c>
      <c r="B76" s="206">
        <v>221200</v>
      </c>
      <c r="C76" s="205"/>
      <c r="D76" s="175">
        <v>68</v>
      </c>
      <c r="E76" s="196" t="s">
        <v>1242</v>
      </c>
      <c r="F76" s="197">
        <v>58442.599999999991</v>
      </c>
      <c r="G76" s="197">
        <v>11512</v>
      </c>
      <c r="H76" s="197">
        <v>39447.899999999994</v>
      </c>
      <c r="I76" s="197">
        <v>7482.7</v>
      </c>
      <c r="J76" s="197">
        <v>60370.899999999994</v>
      </c>
      <c r="K76" s="197">
        <v>11512</v>
      </c>
      <c r="L76" s="197">
        <v>40116.199999999997</v>
      </c>
      <c r="M76" s="197">
        <v>8742.6999999999989</v>
      </c>
      <c r="N76" s="197">
        <v>59330.913999999997</v>
      </c>
      <c r="O76" s="197">
        <v>11512</v>
      </c>
      <c r="P76" s="197">
        <v>39076.214</v>
      </c>
      <c r="Q76" s="197">
        <v>8742.6999999999989</v>
      </c>
      <c r="R76" s="101">
        <v>-1039.9859999999971</v>
      </c>
      <c r="S76" s="101">
        <v>0</v>
      </c>
      <c r="T76" s="101">
        <v>-1039.9859999999971</v>
      </c>
      <c r="U76" s="101">
        <v>0</v>
      </c>
      <c r="V76" s="101">
        <v>98.27733891659723</v>
      </c>
      <c r="W76" s="101">
        <v>100</v>
      </c>
      <c r="X76" s="101">
        <v>97.407566020709851</v>
      </c>
      <c r="Y76" s="101">
        <v>100</v>
      </c>
      <c r="Z76" s="199"/>
      <c r="AA76" s="199"/>
    </row>
    <row r="77" spans="1:27" ht="12.95" customHeight="1">
      <c r="A77" s="205">
        <v>22</v>
      </c>
      <c r="B77" s="206">
        <v>221200</v>
      </c>
      <c r="C77" s="207">
        <v>1050</v>
      </c>
      <c r="D77" s="175">
        <v>69</v>
      </c>
      <c r="E77" s="201" t="s">
        <v>1267</v>
      </c>
      <c r="F77" s="202">
        <v>67203.8</v>
      </c>
      <c r="G77" s="202">
        <v>6557</v>
      </c>
      <c r="H77" s="202">
        <v>60646.8</v>
      </c>
      <c r="I77" s="202">
        <v>0</v>
      </c>
      <c r="J77" s="202">
        <v>68970.8</v>
      </c>
      <c r="K77" s="203">
        <v>6557</v>
      </c>
      <c r="L77" s="203">
        <v>61332.2</v>
      </c>
      <c r="M77" s="203">
        <v>1081.5999999999999</v>
      </c>
      <c r="N77" s="202">
        <v>68040.497200000013</v>
      </c>
      <c r="O77" s="203">
        <v>6557</v>
      </c>
      <c r="P77" s="203">
        <v>60401.897199999999</v>
      </c>
      <c r="Q77" s="204">
        <v>1081.5999999999999</v>
      </c>
      <c r="R77" s="204">
        <v>-930.30279999999038</v>
      </c>
      <c r="S77" s="204">
        <v>0</v>
      </c>
      <c r="T77" s="204">
        <v>-930.30279999999766</v>
      </c>
      <c r="U77" s="204">
        <v>0</v>
      </c>
      <c r="V77" s="204">
        <v>98.651164260817637</v>
      </c>
      <c r="W77" s="204">
        <v>100</v>
      </c>
      <c r="X77" s="204">
        <v>98.483173928213901</v>
      </c>
      <c r="Y77" s="204">
        <v>100</v>
      </c>
    </row>
    <row r="78" spans="1:27" ht="12.95" customHeight="1">
      <c r="A78" s="205">
        <v>21</v>
      </c>
      <c r="B78" s="206">
        <v>221200</v>
      </c>
      <c r="C78" s="207">
        <v>1051</v>
      </c>
      <c r="D78" s="175">
        <v>70</v>
      </c>
      <c r="E78" s="201" t="s">
        <v>1294</v>
      </c>
      <c r="F78" s="202">
        <v>12193.3</v>
      </c>
      <c r="G78" s="202">
        <v>2165</v>
      </c>
      <c r="H78" s="202">
        <v>8619.4</v>
      </c>
      <c r="I78" s="202">
        <v>1408.9</v>
      </c>
      <c r="J78" s="202">
        <v>12453.699999999999</v>
      </c>
      <c r="K78" s="203">
        <v>2165</v>
      </c>
      <c r="L78" s="203">
        <v>8619.4</v>
      </c>
      <c r="M78" s="203">
        <v>1669.3</v>
      </c>
      <c r="N78" s="202">
        <v>11689.117299999998</v>
      </c>
      <c r="O78" s="203">
        <v>2165</v>
      </c>
      <c r="P78" s="203">
        <v>7854.8172999999997</v>
      </c>
      <c r="Q78" s="204">
        <v>1669.3</v>
      </c>
      <c r="R78" s="204">
        <v>-764.58270000000084</v>
      </c>
      <c r="S78" s="204">
        <v>0</v>
      </c>
      <c r="T78" s="204">
        <v>-764.58269999999993</v>
      </c>
      <c r="U78" s="204">
        <v>0</v>
      </c>
      <c r="V78" s="204">
        <v>93.860598055196448</v>
      </c>
      <c r="W78" s="204">
        <v>100</v>
      </c>
      <c r="X78" s="204">
        <v>91.129513655242818</v>
      </c>
      <c r="Y78" s="204">
        <v>100</v>
      </c>
    </row>
    <row r="79" spans="1:27" ht="12.95" customHeight="1">
      <c r="A79" s="205">
        <v>21</v>
      </c>
      <c r="B79" s="206">
        <v>221200</v>
      </c>
      <c r="C79" s="207">
        <v>1056</v>
      </c>
      <c r="D79" s="175">
        <v>71</v>
      </c>
      <c r="E79" s="201" t="s">
        <v>1293</v>
      </c>
      <c r="F79" s="202">
        <v>20255.900000000001</v>
      </c>
      <c r="G79" s="202">
        <v>1818</v>
      </c>
      <c r="H79" s="202">
        <v>15425.7</v>
      </c>
      <c r="I79" s="202">
        <v>3012.2</v>
      </c>
      <c r="J79" s="202">
        <v>20551.899999999998</v>
      </c>
      <c r="K79" s="203">
        <v>1818</v>
      </c>
      <c r="L79" s="203">
        <v>15448.8</v>
      </c>
      <c r="M79" s="203">
        <v>3285.1</v>
      </c>
      <c r="N79" s="202">
        <v>20551.859400000001</v>
      </c>
      <c r="O79" s="203">
        <v>1818</v>
      </c>
      <c r="P79" s="203">
        <v>15448.759400000001</v>
      </c>
      <c r="Q79" s="204">
        <v>3285.1</v>
      </c>
      <c r="R79" s="204">
        <v>-4.0599999996629776E-2</v>
      </c>
      <c r="S79" s="204">
        <v>0</v>
      </c>
      <c r="T79" s="204">
        <v>-4.0599999998448766E-2</v>
      </c>
      <c r="U79" s="204">
        <v>0</v>
      </c>
      <c r="V79" s="204">
        <v>99.999802451354881</v>
      </c>
      <c r="W79" s="204">
        <v>100</v>
      </c>
      <c r="X79" s="204">
        <v>99.999737196416561</v>
      </c>
      <c r="Y79" s="204">
        <v>100</v>
      </c>
    </row>
    <row r="80" spans="1:27" ht="12.95" customHeight="1">
      <c r="A80" s="205">
        <v>21</v>
      </c>
      <c r="B80" s="206">
        <v>221200</v>
      </c>
      <c r="C80" s="207">
        <v>1052</v>
      </c>
      <c r="D80" s="175">
        <v>72</v>
      </c>
      <c r="E80" s="201" t="s">
        <v>1295</v>
      </c>
      <c r="F80" s="202">
        <v>6336.6</v>
      </c>
      <c r="G80" s="202">
        <v>1991</v>
      </c>
      <c r="H80" s="202">
        <v>3394.1</v>
      </c>
      <c r="I80" s="202">
        <v>951.5</v>
      </c>
      <c r="J80" s="202">
        <v>6804.2000000000007</v>
      </c>
      <c r="K80" s="203">
        <v>1991</v>
      </c>
      <c r="L80" s="203">
        <v>3709.8</v>
      </c>
      <c r="M80" s="203">
        <v>1103.4000000000001</v>
      </c>
      <c r="N80" s="202">
        <v>6709.5998</v>
      </c>
      <c r="O80" s="203">
        <v>1991</v>
      </c>
      <c r="P80" s="203">
        <v>3615.1997999999999</v>
      </c>
      <c r="Q80" s="204">
        <v>1103.4000000000001</v>
      </c>
      <c r="R80" s="204">
        <v>-94.600200000000768</v>
      </c>
      <c r="S80" s="204">
        <v>0</v>
      </c>
      <c r="T80" s="204">
        <v>-94.600200000000314</v>
      </c>
      <c r="U80" s="204">
        <v>0</v>
      </c>
      <c r="V80" s="204">
        <v>98.609679315716747</v>
      </c>
      <c r="W80" s="204">
        <v>100</v>
      </c>
      <c r="X80" s="204">
        <v>97.449991913310683</v>
      </c>
      <c r="Y80" s="204">
        <v>100</v>
      </c>
    </row>
    <row r="81" spans="1:27" ht="12.95" customHeight="1">
      <c r="A81" s="205">
        <v>21</v>
      </c>
      <c r="B81" s="206">
        <v>221200</v>
      </c>
      <c r="C81" s="207">
        <v>1053</v>
      </c>
      <c r="D81" s="175">
        <v>73</v>
      </c>
      <c r="E81" s="201" t="s">
        <v>1296</v>
      </c>
      <c r="F81" s="202">
        <v>3999.8</v>
      </c>
      <c r="G81" s="202">
        <v>1454</v>
      </c>
      <c r="H81" s="202">
        <v>2070.9</v>
      </c>
      <c r="I81" s="202">
        <v>474.9</v>
      </c>
      <c r="J81" s="202">
        <v>4147.1000000000004</v>
      </c>
      <c r="K81" s="203">
        <v>1454</v>
      </c>
      <c r="L81" s="203">
        <v>2070.9</v>
      </c>
      <c r="M81" s="203">
        <v>622.20000000000005</v>
      </c>
      <c r="N81" s="202">
        <v>4142.0428000000002</v>
      </c>
      <c r="O81" s="203">
        <v>1454</v>
      </c>
      <c r="P81" s="203">
        <v>2065.8427999999999</v>
      </c>
      <c r="Q81" s="204">
        <v>622.20000000000005</v>
      </c>
      <c r="R81" s="204">
        <v>-5.0572000000001935</v>
      </c>
      <c r="S81" s="204">
        <v>0</v>
      </c>
      <c r="T81" s="204">
        <v>-5.0572000000001935</v>
      </c>
      <c r="U81" s="204">
        <v>0</v>
      </c>
      <c r="V81" s="204">
        <v>99.878054544139275</v>
      </c>
      <c r="W81" s="204">
        <v>100</v>
      </c>
      <c r="X81" s="204">
        <v>99.755796996474956</v>
      </c>
      <c r="Y81" s="204">
        <v>100</v>
      </c>
    </row>
    <row r="82" spans="1:27" ht="12.95" customHeight="1">
      <c r="A82" s="205">
        <v>21</v>
      </c>
      <c r="B82" s="206">
        <v>221200</v>
      </c>
      <c r="C82" s="207">
        <v>1054</v>
      </c>
      <c r="D82" s="175">
        <v>74</v>
      </c>
      <c r="E82" s="201" t="s">
        <v>1297</v>
      </c>
      <c r="F82" s="202">
        <v>2871.2</v>
      </c>
      <c r="G82" s="202">
        <v>1103</v>
      </c>
      <c r="H82" s="202">
        <v>1540.5</v>
      </c>
      <c r="I82" s="202">
        <v>227.7</v>
      </c>
      <c r="J82" s="202">
        <v>3009.5</v>
      </c>
      <c r="K82" s="203">
        <v>1103</v>
      </c>
      <c r="L82" s="203">
        <v>1540.5</v>
      </c>
      <c r="M82" s="203">
        <v>366</v>
      </c>
      <c r="N82" s="202">
        <v>2897.4486999999999</v>
      </c>
      <c r="O82" s="203">
        <v>1103</v>
      </c>
      <c r="P82" s="203">
        <v>1428.4486999999999</v>
      </c>
      <c r="Q82" s="204">
        <v>366</v>
      </c>
      <c r="R82" s="204">
        <v>-112.05130000000008</v>
      </c>
      <c r="S82" s="204">
        <v>0</v>
      </c>
      <c r="T82" s="204">
        <v>-112.05130000000008</v>
      </c>
      <c r="U82" s="204">
        <v>0</v>
      </c>
      <c r="V82" s="204">
        <v>96.276746967934869</v>
      </c>
      <c r="W82" s="204">
        <v>100</v>
      </c>
      <c r="X82" s="204">
        <v>92.726303148328455</v>
      </c>
      <c r="Y82" s="204">
        <v>100</v>
      </c>
    </row>
    <row r="83" spans="1:27" ht="12.95" customHeight="1">
      <c r="A83" s="205">
        <v>21</v>
      </c>
      <c r="B83" s="206">
        <v>221200</v>
      </c>
      <c r="C83" s="207">
        <v>1055</v>
      </c>
      <c r="D83" s="175">
        <v>75</v>
      </c>
      <c r="E83" s="201" t="s">
        <v>1298</v>
      </c>
      <c r="F83" s="202">
        <v>3477.6</v>
      </c>
      <c r="G83" s="202">
        <v>1281</v>
      </c>
      <c r="H83" s="202">
        <v>1904.6</v>
      </c>
      <c r="I83" s="202">
        <v>292</v>
      </c>
      <c r="J83" s="202">
        <v>3643.1</v>
      </c>
      <c r="K83" s="203">
        <v>1281</v>
      </c>
      <c r="L83" s="203">
        <v>1928.9</v>
      </c>
      <c r="M83" s="203">
        <v>433.2</v>
      </c>
      <c r="N83" s="202">
        <v>3642.9292999999998</v>
      </c>
      <c r="O83" s="203">
        <v>1281</v>
      </c>
      <c r="P83" s="203">
        <v>1928.7293</v>
      </c>
      <c r="Q83" s="204">
        <v>433.2</v>
      </c>
      <c r="R83" s="204">
        <v>-0.17070000000012442</v>
      </c>
      <c r="S83" s="204">
        <v>0</v>
      </c>
      <c r="T83" s="204">
        <v>-0.17070000000012442</v>
      </c>
      <c r="U83" s="204">
        <v>0</v>
      </c>
      <c r="V83" s="204">
        <v>99.995314430018396</v>
      </c>
      <c r="W83" s="204">
        <v>100</v>
      </c>
      <c r="X83" s="204">
        <v>99.991150396599096</v>
      </c>
      <c r="Y83" s="204">
        <v>100</v>
      </c>
    </row>
    <row r="84" spans="1:27" ht="12.95" customHeight="1">
      <c r="A84" s="205">
        <v>21</v>
      </c>
      <c r="B84" s="206">
        <v>221200</v>
      </c>
      <c r="C84" s="207">
        <v>1057</v>
      </c>
      <c r="D84" s="175">
        <v>76</v>
      </c>
      <c r="E84" s="201" t="s">
        <v>1299</v>
      </c>
      <c r="F84" s="202">
        <v>9308.2000000000007</v>
      </c>
      <c r="G84" s="202">
        <v>1700</v>
      </c>
      <c r="H84" s="202">
        <v>6492.7</v>
      </c>
      <c r="I84" s="202">
        <v>1115.5</v>
      </c>
      <c r="J84" s="202">
        <v>9761.4</v>
      </c>
      <c r="K84" s="203">
        <v>1700</v>
      </c>
      <c r="L84" s="203">
        <v>6797.9</v>
      </c>
      <c r="M84" s="203">
        <v>1263.5</v>
      </c>
      <c r="N84" s="202">
        <v>9697.9166999999998</v>
      </c>
      <c r="O84" s="203">
        <v>1700</v>
      </c>
      <c r="P84" s="203">
        <v>6734.4166999999998</v>
      </c>
      <c r="Q84" s="204">
        <v>1263.5</v>
      </c>
      <c r="R84" s="204">
        <v>-63.483299999999872</v>
      </c>
      <c r="S84" s="204">
        <v>0</v>
      </c>
      <c r="T84" s="204">
        <v>-63.483299999999872</v>
      </c>
      <c r="U84" s="204">
        <v>0</v>
      </c>
      <c r="V84" s="204">
        <v>99.349649640420438</v>
      </c>
      <c r="W84" s="204">
        <v>100</v>
      </c>
      <c r="X84" s="204">
        <v>99.066133658924088</v>
      </c>
      <c r="Y84" s="204">
        <v>100</v>
      </c>
    </row>
    <row r="85" spans="1:27" ht="12.95" customHeight="1">
      <c r="A85" s="205">
        <v>0</v>
      </c>
      <c r="B85" s="205"/>
      <c r="C85" s="205"/>
      <c r="D85" s="175">
        <v>77</v>
      </c>
      <c r="E85" s="201"/>
      <c r="F85" s="202"/>
      <c r="G85" s="202"/>
      <c r="H85" s="202"/>
      <c r="I85" s="202"/>
      <c r="J85" s="202"/>
      <c r="K85" s="203"/>
      <c r="L85" s="203"/>
      <c r="M85" s="203"/>
      <c r="N85" s="203"/>
      <c r="O85" s="203"/>
      <c r="P85" s="203"/>
      <c r="Q85" s="204"/>
      <c r="R85" s="204"/>
      <c r="S85" s="204"/>
      <c r="T85" s="204"/>
      <c r="U85" s="204"/>
      <c r="V85" s="204"/>
      <c r="W85" s="204"/>
      <c r="X85" s="204"/>
      <c r="Y85" s="204"/>
    </row>
    <row r="86" spans="1:27" ht="12.95" customHeight="1">
      <c r="A86" s="205">
        <v>20</v>
      </c>
      <c r="B86" s="206">
        <v>221400</v>
      </c>
      <c r="C86" s="205"/>
      <c r="D86" s="175">
        <v>78</v>
      </c>
      <c r="E86" s="196" t="s">
        <v>1300</v>
      </c>
      <c r="F86" s="197">
        <v>361016.20000000007</v>
      </c>
      <c r="G86" s="197">
        <v>58367</v>
      </c>
      <c r="H86" s="197">
        <v>282723.30000000005</v>
      </c>
      <c r="I86" s="197">
        <v>19925.900000000001</v>
      </c>
      <c r="J86" s="197">
        <v>384759</v>
      </c>
      <c r="K86" s="197">
        <v>58367</v>
      </c>
      <c r="L86" s="197">
        <v>298425.8</v>
      </c>
      <c r="M86" s="197">
        <v>27966.200000000004</v>
      </c>
      <c r="N86" s="197">
        <v>382890.26050000003</v>
      </c>
      <c r="O86" s="197">
        <v>58367</v>
      </c>
      <c r="P86" s="197">
        <v>296557.06050000002</v>
      </c>
      <c r="Q86" s="197">
        <v>27966.200000000004</v>
      </c>
      <c r="R86" s="101">
        <v>-1868.7394999999669</v>
      </c>
      <c r="S86" s="101">
        <v>0</v>
      </c>
      <c r="T86" s="101">
        <v>-1868.7394999999669</v>
      </c>
      <c r="U86" s="101">
        <v>0</v>
      </c>
      <c r="V86" s="101">
        <v>99.514309086986927</v>
      </c>
      <c r="W86" s="101">
        <v>100</v>
      </c>
      <c r="X86" s="101">
        <v>99.373800958228159</v>
      </c>
      <c r="Y86" s="101">
        <v>100</v>
      </c>
    </row>
    <row r="87" spans="1:27" s="200" customFormat="1" ht="12.95" customHeight="1">
      <c r="A87" s="205">
        <v>22</v>
      </c>
      <c r="B87" s="206">
        <v>221400</v>
      </c>
      <c r="C87" s="205"/>
      <c r="D87" s="175">
        <v>79</v>
      </c>
      <c r="E87" s="196" t="s">
        <v>1241</v>
      </c>
      <c r="F87" s="197">
        <v>201828.5</v>
      </c>
      <c r="G87" s="197">
        <v>17711</v>
      </c>
      <c r="H87" s="197">
        <v>184117.5</v>
      </c>
      <c r="I87" s="197">
        <v>0</v>
      </c>
      <c r="J87" s="197">
        <v>214301</v>
      </c>
      <c r="K87" s="197">
        <v>17711</v>
      </c>
      <c r="L87" s="197">
        <v>195577.4</v>
      </c>
      <c r="M87" s="197">
        <v>1012.6</v>
      </c>
      <c r="N87" s="197">
        <v>214236.41380000001</v>
      </c>
      <c r="O87" s="197">
        <v>17711</v>
      </c>
      <c r="P87" s="197">
        <v>195512.8138</v>
      </c>
      <c r="Q87" s="197">
        <v>1012.6</v>
      </c>
      <c r="R87" s="101">
        <v>-64.58619999999064</v>
      </c>
      <c r="S87" s="101">
        <v>0</v>
      </c>
      <c r="T87" s="101">
        <v>-64.58619999999064</v>
      </c>
      <c r="U87" s="101">
        <v>0</v>
      </c>
      <c r="V87" s="101">
        <v>99.969861923182819</v>
      </c>
      <c r="W87" s="101">
        <v>100</v>
      </c>
      <c r="X87" s="101">
        <v>99.966976654766853</v>
      </c>
      <c r="Y87" s="101">
        <v>100</v>
      </c>
      <c r="Z87" s="199"/>
      <c r="AA87" s="199"/>
    </row>
    <row r="88" spans="1:27" s="200" customFormat="1" ht="12.95" customHeight="1">
      <c r="A88" s="205">
        <v>21</v>
      </c>
      <c r="B88" s="206">
        <v>221400</v>
      </c>
      <c r="C88" s="205"/>
      <c r="D88" s="175">
        <v>80</v>
      </c>
      <c r="E88" s="196" t="s">
        <v>1242</v>
      </c>
      <c r="F88" s="197">
        <v>159187.70000000001</v>
      </c>
      <c r="G88" s="197">
        <v>40656</v>
      </c>
      <c r="H88" s="197">
        <v>98605.800000000017</v>
      </c>
      <c r="I88" s="197">
        <v>19925.900000000001</v>
      </c>
      <c r="J88" s="197">
        <v>170458</v>
      </c>
      <c r="K88" s="197">
        <v>40656</v>
      </c>
      <c r="L88" s="197">
        <v>102848.4</v>
      </c>
      <c r="M88" s="197">
        <v>26953.600000000006</v>
      </c>
      <c r="N88" s="197">
        <v>168653.84669999999</v>
      </c>
      <c r="O88" s="197">
        <v>40656</v>
      </c>
      <c r="P88" s="197">
        <v>101044.24669999999</v>
      </c>
      <c r="Q88" s="197">
        <v>26953.600000000006</v>
      </c>
      <c r="R88" s="101">
        <v>-1804.1533000000054</v>
      </c>
      <c r="S88" s="101">
        <v>0</v>
      </c>
      <c r="T88" s="101">
        <v>-1804.1533000000054</v>
      </c>
      <c r="U88" s="101">
        <v>0</v>
      </c>
      <c r="V88" s="101">
        <v>98.941584847880421</v>
      </c>
      <c r="W88" s="101">
        <v>100</v>
      </c>
      <c r="X88" s="101">
        <v>98.245812963546342</v>
      </c>
      <c r="Y88" s="101">
        <v>100</v>
      </c>
      <c r="Z88" s="199"/>
      <c r="AA88" s="199"/>
    </row>
    <row r="89" spans="1:27" ht="12.95" customHeight="1">
      <c r="A89" s="205">
        <v>22</v>
      </c>
      <c r="B89" s="206">
        <v>221400</v>
      </c>
      <c r="C89" s="207">
        <v>1058</v>
      </c>
      <c r="D89" s="175">
        <v>81</v>
      </c>
      <c r="E89" s="201" t="s">
        <v>1267</v>
      </c>
      <c r="F89" s="202">
        <v>201828.5</v>
      </c>
      <c r="G89" s="202">
        <v>17711</v>
      </c>
      <c r="H89" s="202">
        <v>184117.5</v>
      </c>
      <c r="I89" s="202">
        <v>0</v>
      </c>
      <c r="J89" s="202">
        <v>214301</v>
      </c>
      <c r="K89" s="203">
        <v>17711</v>
      </c>
      <c r="L89" s="203">
        <v>195577.4</v>
      </c>
      <c r="M89" s="203">
        <v>1012.6</v>
      </c>
      <c r="N89" s="202">
        <v>214236.41380000001</v>
      </c>
      <c r="O89" s="203">
        <v>17711</v>
      </c>
      <c r="P89" s="203">
        <v>195512.8138</v>
      </c>
      <c r="Q89" s="204">
        <v>1012.6</v>
      </c>
      <c r="R89" s="204">
        <v>-64.58619999999064</v>
      </c>
      <c r="S89" s="204">
        <v>0</v>
      </c>
      <c r="T89" s="204">
        <v>-64.58619999999064</v>
      </c>
      <c r="U89" s="204">
        <v>0</v>
      </c>
      <c r="V89" s="204">
        <v>99.969861923182819</v>
      </c>
      <c r="W89" s="204">
        <v>100</v>
      </c>
      <c r="X89" s="204">
        <v>99.966976654766853</v>
      </c>
      <c r="Y89" s="204">
        <v>100</v>
      </c>
    </row>
    <row r="90" spans="1:27" ht="12.95" customHeight="1">
      <c r="A90" s="205">
        <v>21</v>
      </c>
      <c r="B90" s="206">
        <v>221400</v>
      </c>
      <c r="C90" s="207">
        <v>1060</v>
      </c>
      <c r="D90" s="175">
        <v>82</v>
      </c>
      <c r="E90" s="201" t="s">
        <v>1301</v>
      </c>
      <c r="F90" s="202">
        <v>4975.6000000000004</v>
      </c>
      <c r="G90" s="202">
        <v>1509</v>
      </c>
      <c r="H90" s="202">
        <v>2839.8</v>
      </c>
      <c r="I90" s="202">
        <v>626.79999999999995</v>
      </c>
      <c r="J90" s="202">
        <v>5294</v>
      </c>
      <c r="K90" s="203">
        <v>1509</v>
      </c>
      <c r="L90" s="203">
        <v>3003.8</v>
      </c>
      <c r="M90" s="203">
        <v>781.2</v>
      </c>
      <c r="N90" s="202">
        <v>5067.1809000000003</v>
      </c>
      <c r="O90" s="203">
        <v>1509</v>
      </c>
      <c r="P90" s="203">
        <v>2776.9809</v>
      </c>
      <c r="Q90" s="204">
        <v>781.2</v>
      </c>
      <c r="R90" s="204">
        <v>-226.81909999999971</v>
      </c>
      <c r="S90" s="204">
        <v>0</v>
      </c>
      <c r="T90" s="204">
        <v>-226.81910000000016</v>
      </c>
      <c r="U90" s="204">
        <v>0</v>
      </c>
      <c r="V90" s="204">
        <v>95.715544012089154</v>
      </c>
      <c r="W90" s="204">
        <v>100</v>
      </c>
      <c r="X90" s="204">
        <v>92.448928024502294</v>
      </c>
      <c r="Y90" s="204">
        <v>100</v>
      </c>
    </row>
    <row r="91" spans="1:27" ht="12.95" customHeight="1">
      <c r="A91" s="205">
        <v>21</v>
      </c>
      <c r="B91" s="206">
        <v>221400</v>
      </c>
      <c r="C91" s="207">
        <v>1061</v>
      </c>
      <c r="D91" s="175">
        <v>83</v>
      </c>
      <c r="E91" s="201" t="s">
        <v>1302</v>
      </c>
      <c r="F91" s="202">
        <v>2149.5</v>
      </c>
      <c r="G91" s="202">
        <v>1110</v>
      </c>
      <c r="H91" s="202">
        <v>861.8</v>
      </c>
      <c r="I91" s="202">
        <v>177.7</v>
      </c>
      <c r="J91" s="202">
        <v>2399.1000000000004</v>
      </c>
      <c r="K91" s="203">
        <v>1110</v>
      </c>
      <c r="L91" s="203">
        <v>960.8</v>
      </c>
      <c r="M91" s="203">
        <v>328.3</v>
      </c>
      <c r="N91" s="202">
        <v>2384.8506000000002</v>
      </c>
      <c r="O91" s="203">
        <v>1110</v>
      </c>
      <c r="P91" s="203">
        <v>946.55060000000003</v>
      </c>
      <c r="Q91" s="204">
        <v>328.3</v>
      </c>
      <c r="R91" s="204">
        <v>-14.249400000000151</v>
      </c>
      <c r="S91" s="204">
        <v>0</v>
      </c>
      <c r="T91" s="204">
        <v>-14.249399999999923</v>
      </c>
      <c r="U91" s="204">
        <v>0</v>
      </c>
      <c r="V91" s="204">
        <v>99.406052269601091</v>
      </c>
      <c r="W91" s="204">
        <v>100</v>
      </c>
      <c r="X91" s="204">
        <v>98.516923397169037</v>
      </c>
      <c r="Y91" s="204">
        <v>100</v>
      </c>
    </row>
    <row r="92" spans="1:27" ht="12.95" customHeight="1">
      <c r="A92" s="205">
        <v>21</v>
      </c>
      <c r="B92" s="206">
        <v>221400</v>
      </c>
      <c r="C92" s="207">
        <v>1059</v>
      </c>
      <c r="D92" s="175">
        <v>84</v>
      </c>
      <c r="E92" s="201" t="s">
        <v>1303</v>
      </c>
      <c r="F92" s="202">
        <v>4112.1000000000004</v>
      </c>
      <c r="G92" s="202">
        <v>1253</v>
      </c>
      <c r="H92" s="202">
        <v>2257.3000000000002</v>
      </c>
      <c r="I92" s="202">
        <v>601.79999999999995</v>
      </c>
      <c r="J92" s="202">
        <v>4267.7</v>
      </c>
      <c r="K92" s="203">
        <v>1253</v>
      </c>
      <c r="L92" s="203">
        <v>2257.3000000000002</v>
      </c>
      <c r="M92" s="203">
        <v>757.4</v>
      </c>
      <c r="N92" s="202">
        <v>4145.9823999999999</v>
      </c>
      <c r="O92" s="203">
        <v>1253</v>
      </c>
      <c r="P92" s="203">
        <v>2135.5823999999998</v>
      </c>
      <c r="Q92" s="204">
        <v>757.4</v>
      </c>
      <c r="R92" s="204">
        <v>-121.71759999999995</v>
      </c>
      <c r="S92" s="204">
        <v>0</v>
      </c>
      <c r="T92" s="204">
        <v>-121.7176000000004</v>
      </c>
      <c r="U92" s="204">
        <v>0</v>
      </c>
      <c r="V92" s="204">
        <v>97.147934484617011</v>
      </c>
      <c r="W92" s="204">
        <v>100</v>
      </c>
      <c r="X92" s="204">
        <v>94.607823505958436</v>
      </c>
      <c r="Y92" s="204">
        <v>100</v>
      </c>
    </row>
    <row r="93" spans="1:27" ht="12.95" customHeight="1">
      <c r="A93" s="205">
        <v>21</v>
      </c>
      <c r="B93" s="206">
        <v>221400</v>
      </c>
      <c r="C93" s="207">
        <v>1062</v>
      </c>
      <c r="D93" s="175">
        <v>85</v>
      </c>
      <c r="E93" s="201" t="s">
        <v>1304</v>
      </c>
      <c r="F93" s="202">
        <v>4601.1000000000004</v>
      </c>
      <c r="G93" s="202">
        <v>1553</v>
      </c>
      <c r="H93" s="202">
        <v>2529.3000000000002</v>
      </c>
      <c r="I93" s="202">
        <v>518.79999999999995</v>
      </c>
      <c r="J93" s="202">
        <v>4893.8</v>
      </c>
      <c r="K93" s="203">
        <v>1553</v>
      </c>
      <c r="L93" s="203">
        <v>2674.8</v>
      </c>
      <c r="M93" s="203">
        <v>666</v>
      </c>
      <c r="N93" s="202">
        <v>4634.7129000000004</v>
      </c>
      <c r="O93" s="203">
        <v>1553</v>
      </c>
      <c r="P93" s="203">
        <v>2415.7129</v>
      </c>
      <c r="Q93" s="204">
        <v>666</v>
      </c>
      <c r="R93" s="204">
        <v>-259.08709999999974</v>
      </c>
      <c r="S93" s="204">
        <v>0</v>
      </c>
      <c r="T93" s="204">
        <v>-259.08710000000019</v>
      </c>
      <c r="U93" s="204">
        <v>0</v>
      </c>
      <c r="V93" s="204">
        <v>94.705809391474943</v>
      </c>
      <c r="W93" s="204">
        <v>100</v>
      </c>
      <c r="X93" s="204">
        <v>90.313776730970531</v>
      </c>
      <c r="Y93" s="204">
        <v>100</v>
      </c>
    </row>
    <row r="94" spans="1:27" ht="12.95" customHeight="1">
      <c r="A94" s="205">
        <v>21</v>
      </c>
      <c r="B94" s="206">
        <v>221400</v>
      </c>
      <c r="C94" s="207">
        <v>1063</v>
      </c>
      <c r="D94" s="175">
        <v>86</v>
      </c>
      <c r="E94" s="201" t="s">
        <v>1305</v>
      </c>
      <c r="F94" s="202">
        <v>3988.2</v>
      </c>
      <c r="G94" s="202">
        <v>1335</v>
      </c>
      <c r="H94" s="202">
        <v>2324.6999999999998</v>
      </c>
      <c r="I94" s="202">
        <v>328.5</v>
      </c>
      <c r="J94" s="202">
        <v>4214.1000000000004</v>
      </c>
      <c r="K94" s="203">
        <v>1335</v>
      </c>
      <c r="L94" s="203">
        <v>2400.9</v>
      </c>
      <c r="M94" s="203">
        <v>478.2</v>
      </c>
      <c r="N94" s="202">
        <v>4027.6605999999997</v>
      </c>
      <c r="O94" s="203">
        <v>1335</v>
      </c>
      <c r="P94" s="203">
        <v>2214.4605999999999</v>
      </c>
      <c r="Q94" s="204">
        <v>478.2</v>
      </c>
      <c r="R94" s="204">
        <v>-186.43940000000066</v>
      </c>
      <c r="S94" s="204">
        <v>0</v>
      </c>
      <c r="T94" s="204">
        <v>-186.43940000000021</v>
      </c>
      <c r="U94" s="204">
        <v>0</v>
      </c>
      <c r="V94" s="204">
        <v>95.575819273391687</v>
      </c>
      <c r="W94" s="204">
        <v>100</v>
      </c>
      <c r="X94" s="204">
        <v>92.234603690282796</v>
      </c>
      <c r="Y94" s="204">
        <v>100</v>
      </c>
    </row>
    <row r="95" spans="1:27" ht="12.95" customHeight="1">
      <c r="A95" s="205">
        <v>21</v>
      </c>
      <c r="B95" s="206">
        <v>221400</v>
      </c>
      <c r="C95" s="207">
        <v>1079</v>
      </c>
      <c r="D95" s="175">
        <v>87</v>
      </c>
      <c r="E95" s="201" t="s">
        <v>1300</v>
      </c>
      <c r="F95" s="202">
        <v>25756.6</v>
      </c>
      <c r="G95" s="202">
        <v>1320</v>
      </c>
      <c r="H95" s="202">
        <v>22152</v>
      </c>
      <c r="I95" s="202">
        <v>2284.6</v>
      </c>
      <c r="J95" s="202">
        <v>26896.100000000002</v>
      </c>
      <c r="K95" s="203">
        <v>1320</v>
      </c>
      <c r="L95" s="203">
        <v>22937.200000000001</v>
      </c>
      <c r="M95" s="203">
        <v>2638.9</v>
      </c>
      <c r="N95" s="202">
        <v>26896.100000000002</v>
      </c>
      <c r="O95" s="203">
        <v>1320</v>
      </c>
      <c r="P95" s="203">
        <v>22937.200000000001</v>
      </c>
      <c r="Q95" s="204">
        <v>2638.9</v>
      </c>
      <c r="R95" s="204">
        <v>0</v>
      </c>
      <c r="S95" s="204">
        <v>0</v>
      </c>
      <c r="T95" s="204">
        <v>0</v>
      </c>
      <c r="U95" s="204">
        <v>0</v>
      </c>
      <c r="V95" s="204">
        <v>100</v>
      </c>
      <c r="W95" s="204">
        <v>100</v>
      </c>
      <c r="X95" s="204">
        <v>100</v>
      </c>
      <c r="Y95" s="204">
        <v>100</v>
      </c>
    </row>
    <row r="96" spans="1:27" ht="12.95" customHeight="1">
      <c r="A96" s="205">
        <v>21</v>
      </c>
      <c r="B96" s="206">
        <v>221400</v>
      </c>
      <c r="C96" s="207">
        <v>1064</v>
      </c>
      <c r="D96" s="175">
        <v>88</v>
      </c>
      <c r="E96" s="201" t="s">
        <v>1269</v>
      </c>
      <c r="F96" s="202">
        <v>2256.9</v>
      </c>
      <c r="G96" s="202">
        <v>1283</v>
      </c>
      <c r="H96" s="202">
        <v>754.5</v>
      </c>
      <c r="I96" s="202">
        <v>219.4</v>
      </c>
      <c r="J96" s="202">
        <v>2487.7000000000003</v>
      </c>
      <c r="K96" s="203">
        <v>1283</v>
      </c>
      <c r="L96" s="203">
        <v>838.4</v>
      </c>
      <c r="M96" s="203">
        <v>366.3</v>
      </c>
      <c r="N96" s="202">
        <v>2422.5201000000002</v>
      </c>
      <c r="O96" s="203">
        <v>1283</v>
      </c>
      <c r="P96" s="203">
        <v>773.2201</v>
      </c>
      <c r="Q96" s="204">
        <v>366.3</v>
      </c>
      <c r="R96" s="204">
        <v>-65.179900000000089</v>
      </c>
      <c r="S96" s="204">
        <v>0</v>
      </c>
      <c r="T96" s="204">
        <v>-65.179899999999975</v>
      </c>
      <c r="U96" s="204">
        <v>0</v>
      </c>
      <c r="V96" s="204">
        <v>97.379913172810234</v>
      </c>
      <c r="W96" s="204">
        <v>100</v>
      </c>
      <c r="X96" s="204">
        <v>92.225679866412207</v>
      </c>
      <c r="Y96" s="204">
        <v>100</v>
      </c>
    </row>
    <row r="97" spans="1:25" ht="12.95" customHeight="1">
      <c r="A97" s="205">
        <v>21</v>
      </c>
      <c r="B97" s="206">
        <v>221400</v>
      </c>
      <c r="C97" s="207">
        <v>1065</v>
      </c>
      <c r="D97" s="175">
        <v>89</v>
      </c>
      <c r="E97" s="201" t="s">
        <v>1306</v>
      </c>
      <c r="F97" s="202">
        <v>6224.7999999999993</v>
      </c>
      <c r="G97" s="202">
        <v>2016</v>
      </c>
      <c r="H97" s="202">
        <v>3097.9</v>
      </c>
      <c r="I97" s="202">
        <v>1110.9000000000001</v>
      </c>
      <c r="J97" s="202">
        <v>6385.7999999999993</v>
      </c>
      <c r="K97" s="203">
        <v>2016</v>
      </c>
      <c r="L97" s="203">
        <v>3097.9</v>
      </c>
      <c r="M97" s="203">
        <v>1271.9000000000001</v>
      </c>
      <c r="N97" s="202">
        <v>6385.7999999999993</v>
      </c>
      <c r="O97" s="203">
        <v>2016</v>
      </c>
      <c r="P97" s="203">
        <v>3097.9</v>
      </c>
      <c r="Q97" s="204">
        <v>1271.9000000000001</v>
      </c>
      <c r="R97" s="204">
        <v>0</v>
      </c>
      <c r="S97" s="204">
        <v>0</v>
      </c>
      <c r="T97" s="204">
        <v>0</v>
      </c>
      <c r="U97" s="204">
        <v>0</v>
      </c>
      <c r="V97" s="204">
        <v>100</v>
      </c>
      <c r="W97" s="204">
        <v>100</v>
      </c>
      <c r="X97" s="204">
        <v>100</v>
      </c>
      <c r="Y97" s="204">
        <v>100</v>
      </c>
    </row>
    <row r="98" spans="1:25" ht="12.95" customHeight="1">
      <c r="A98" s="205">
        <v>21</v>
      </c>
      <c r="B98" s="206">
        <v>221400</v>
      </c>
      <c r="C98" s="207">
        <v>1068</v>
      </c>
      <c r="D98" s="175">
        <v>90</v>
      </c>
      <c r="E98" s="201" t="s">
        <v>1307</v>
      </c>
      <c r="F98" s="202">
        <v>4405.3</v>
      </c>
      <c r="G98" s="202">
        <v>1569</v>
      </c>
      <c r="H98" s="202">
        <v>2322.1</v>
      </c>
      <c r="I98" s="202">
        <v>514.20000000000005</v>
      </c>
      <c r="J98" s="202">
        <v>4645.8999999999996</v>
      </c>
      <c r="K98" s="203">
        <v>1569</v>
      </c>
      <c r="L98" s="203">
        <v>2407.1</v>
      </c>
      <c r="M98" s="203">
        <v>669.8</v>
      </c>
      <c r="N98" s="202">
        <v>4645.8991999999998</v>
      </c>
      <c r="O98" s="203">
        <v>1569</v>
      </c>
      <c r="P98" s="203">
        <v>2407.0992000000001</v>
      </c>
      <c r="Q98" s="204">
        <v>669.8</v>
      </c>
      <c r="R98" s="204">
        <v>-7.9999999979918357E-4</v>
      </c>
      <c r="S98" s="204">
        <v>0</v>
      </c>
      <c r="T98" s="204">
        <v>-7.9999999979918357E-4</v>
      </c>
      <c r="U98" s="204">
        <v>0</v>
      </c>
      <c r="V98" s="204">
        <v>99.999982780516163</v>
      </c>
      <c r="W98" s="204">
        <v>100</v>
      </c>
      <c r="X98" s="204">
        <v>99.999966764986922</v>
      </c>
      <c r="Y98" s="204">
        <v>100</v>
      </c>
    </row>
    <row r="99" spans="1:25" ht="12.95" customHeight="1">
      <c r="A99" s="205">
        <v>21</v>
      </c>
      <c r="B99" s="206">
        <v>221400</v>
      </c>
      <c r="C99" s="207">
        <v>1069</v>
      </c>
      <c r="D99" s="175">
        <v>91</v>
      </c>
      <c r="E99" s="201" t="s">
        <v>1308</v>
      </c>
      <c r="F99" s="202">
        <v>5973.1</v>
      </c>
      <c r="G99" s="202">
        <v>1952</v>
      </c>
      <c r="H99" s="202">
        <v>3067.3</v>
      </c>
      <c r="I99" s="202">
        <v>953.8</v>
      </c>
      <c r="J99" s="202">
        <v>6143.4000000000005</v>
      </c>
      <c r="K99" s="203">
        <v>1952</v>
      </c>
      <c r="L99" s="203">
        <v>3089.1</v>
      </c>
      <c r="M99" s="203">
        <v>1102.3</v>
      </c>
      <c r="N99" s="202">
        <v>6143.4000000000005</v>
      </c>
      <c r="O99" s="203">
        <v>1952</v>
      </c>
      <c r="P99" s="203">
        <v>3089.1</v>
      </c>
      <c r="Q99" s="204">
        <v>1102.3</v>
      </c>
      <c r="R99" s="204">
        <v>0</v>
      </c>
      <c r="S99" s="204">
        <v>0</v>
      </c>
      <c r="T99" s="204">
        <v>0</v>
      </c>
      <c r="U99" s="204">
        <v>0</v>
      </c>
      <c r="V99" s="204">
        <v>100</v>
      </c>
      <c r="W99" s="204">
        <v>100</v>
      </c>
      <c r="X99" s="204">
        <v>100</v>
      </c>
      <c r="Y99" s="204">
        <v>100</v>
      </c>
    </row>
    <row r="100" spans="1:25" ht="12.95" customHeight="1">
      <c r="A100" s="205">
        <v>21</v>
      </c>
      <c r="B100" s="206">
        <v>221400</v>
      </c>
      <c r="C100" s="207">
        <v>1066</v>
      </c>
      <c r="D100" s="175">
        <v>92</v>
      </c>
      <c r="E100" s="201" t="s">
        <v>1309</v>
      </c>
      <c r="F100" s="202">
        <v>8278.4</v>
      </c>
      <c r="G100" s="202">
        <v>1488</v>
      </c>
      <c r="H100" s="202">
        <v>5980.4</v>
      </c>
      <c r="I100" s="202">
        <v>810</v>
      </c>
      <c r="J100" s="202">
        <v>8562.5</v>
      </c>
      <c r="K100" s="203">
        <v>1488</v>
      </c>
      <c r="L100" s="203">
        <v>6113.8</v>
      </c>
      <c r="M100" s="203">
        <v>960.7</v>
      </c>
      <c r="N100" s="202">
        <v>8468.4575000000004</v>
      </c>
      <c r="O100" s="203">
        <v>1488</v>
      </c>
      <c r="P100" s="203">
        <v>6019.7574999999997</v>
      </c>
      <c r="Q100" s="204">
        <v>960.7</v>
      </c>
      <c r="R100" s="204">
        <v>-94.042499999999563</v>
      </c>
      <c r="S100" s="204">
        <v>0</v>
      </c>
      <c r="T100" s="204">
        <v>-94.042500000000473</v>
      </c>
      <c r="U100" s="204">
        <v>0</v>
      </c>
      <c r="V100" s="204">
        <v>98.901693430656934</v>
      </c>
      <c r="W100" s="204">
        <v>100</v>
      </c>
      <c r="X100" s="204">
        <v>98.461799535477112</v>
      </c>
      <c r="Y100" s="204">
        <v>100</v>
      </c>
    </row>
    <row r="101" spans="1:25" ht="12.95" customHeight="1">
      <c r="A101" s="205">
        <v>21</v>
      </c>
      <c r="B101" s="206">
        <v>221400</v>
      </c>
      <c r="C101" s="207">
        <v>1067</v>
      </c>
      <c r="D101" s="175">
        <v>93</v>
      </c>
      <c r="E101" s="201" t="s">
        <v>1310</v>
      </c>
      <c r="F101" s="202">
        <v>8563.6</v>
      </c>
      <c r="G101" s="202">
        <v>2421</v>
      </c>
      <c r="H101" s="202">
        <v>4033.7</v>
      </c>
      <c r="I101" s="202">
        <v>2108.9</v>
      </c>
      <c r="J101" s="202">
        <v>9082.5</v>
      </c>
      <c r="K101" s="203">
        <v>2421</v>
      </c>
      <c r="L101" s="203">
        <v>4292.1000000000004</v>
      </c>
      <c r="M101" s="203">
        <v>2369.4</v>
      </c>
      <c r="N101" s="202">
        <v>9026.5424999999996</v>
      </c>
      <c r="O101" s="203">
        <v>2421</v>
      </c>
      <c r="P101" s="203">
        <v>4236.1424999999999</v>
      </c>
      <c r="Q101" s="204">
        <v>2369.4</v>
      </c>
      <c r="R101" s="204">
        <v>-55.957500000000437</v>
      </c>
      <c r="S101" s="204">
        <v>0</v>
      </c>
      <c r="T101" s="204">
        <v>-55.957500000000437</v>
      </c>
      <c r="U101" s="204">
        <v>0</v>
      </c>
      <c r="V101" s="204">
        <v>99.383897605284886</v>
      </c>
      <c r="W101" s="204">
        <v>100</v>
      </c>
      <c r="X101" s="204">
        <v>98.696267561333599</v>
      </c>
      <c r="Y101" s="204">
        <v>100</v>
      </c>
    </row>
    <row r="102" spans="1:25" ht="12.95" customHeight="1">
      <c r="A102" s="205">
        <v>21</v>
      </c>
      <c r="B102" s="206">
        <v>221400</v>
      </c>
      <c r="C102" s="207">
        <v>1070</v>
      </c>
      <c r="D102" s="175">
        <v>94</v>
      </c>
      <c r="E102" s="201" t="s">
        <v>1311</v>
      </c>
      <c r="F102" s="202">
        <v>864.8</v>
      </c>
      <c r="G102" s="202">
        <v>460</v>
      </c>
      <c r="H102" s="202">
        <v>0</v>
      </c>
      <c r="I102" s="202">
        <v>404.8</v>
      </c>
      <c r="J102" s="202">
        <v>1011.7</v>
      </c>
      <c r="K102" s="203">
        <v>460</v>
      </c>
      <c r="L102" s="203">
        <v>0</v>
      </c>
      <c r="M102" s="203">
        <v>551.70000000000005</v>
      </c>
      <c r="N102" s="202">
        <v>1011.7</v>
      </c>
      <c r="O102" s="203">
        <v>460</v>
      </c>
      <c r="P102" s="203">
        <v>0</v>
      </c>
      <c r="Q102" s="204">
        <v>551.70000000000005</v>
      </c>
      <c r="R102" s="204">
        <v>0</v>
      </c>
      <c r="S102" s="204">
        <v>0</v>
      </c>
      <c r="T102" s="204">
        <v>0</v>
      </c>
      <c r="U102" s="204">
        <v>0</v>
      </c>
      <c r="V102" s="204">
        <v>100</v>
      </c>
      <c r="W102" s="204">
        <v>100</v>
      </c>
      <c r="X102" s="204">
        <v>0</v>
      </c>
      <c r="Y102" s="204">
        <v>100</v>
      </c>
    </row>
    <row r="103" spans="1:25" ht="12.95" customHeight="1">
      <c r="A103" s="205">
        <v>21</v>
      </c>
      <c r="B103" s="206">
        <v>221400</v>
      </c>
      <c r="C103" s="207">
        <v>1071</v>
      </c>
      <c r="D103" s="175">
        <v>95</v>
      </c>
      <c r="E103" s="201" t="s">
        <v>1312</v>
      </c>
      <c r="F103" s="202">
        <v>5117.1000000000004</v>
      </c>
      <c r="G103" s="202">
        <v>1716</v>
      </c>
      <c r="H103" s="202">
        <v>2809.6</v>
      </c>
      <c r="I103" s="202">
        <v>591.5</v>
      </c>
      <c r="J103" s="202">
        <v>6021.9</v>
      </c>
      <c r="K103" s="203">
        <v>1716</v>
      </c>
      <c r="L103" s="203">
        <v>3563.7</v>
      </c>
      <c r="M103" s="203">
        <v>742.2</v>
      </c>
      <c r="N103" s="202">
        <v>6009.3788999999997</v>
      </c>
      <c r="O103" s="203">
        <v>1716</v>
      </c>
      <c r="P103" s="203">
        <v>3551.1788999999999</v>
      </c>
      <c r="Q103" s="204">
        <v>742.2</v>
      </c>
      <c r="R103" s="204">
        <v>-12.521099999999933</v>
      </c>
      <c r="S103" s="204">
        <v>0</v>
      </c>
      <c r="T103" s="204">
        <v>-12.521099999999933</v>
      </c>
      <c r="U103" s="204">
        <v>0</v>
      </c>
      <c r="V103" s="204">
        <v>99.792073930154928</v>
      </c>
      <c r="W103" s="204">
        <v>100</v>
      </c>
      <c r="X103" s="204">
        <v>99.648648876168039</v>
      </c>
      <c r="Y103" s="204">
        <v>100</v>
      </c>
    </row>
    <row r="104" spans="1:25" ht="12.95" customHeight="1">
      <c r="A104" s="205">
        <v>21</v>
      </c>
      <c r="B104" s="206">
        <v>221400</v>
      </c>
      <c r="C104" s="207">
        <v>1072</v>
      </c>
      <c r="D104" s="175">
        <v>96</v>
      </c>
      <c r="E104" s="201" t="s">
        <v>1313</v>
      </c>
      <c r="F104" s="202">
        <v>6630.2999999999993</v>
      </c>
      <c r="G104" s="202">
        <v>1790</v>
      </c>
      <c r="H104" s="202">
        <v>3731.4</v>
      </c>
      <c r="I104" s="202">
        <v>1108.9000000000001</v>
      </c>
      <c r="J104" s="202">
        <v>6868</v>
      </c>
      <c r="K104" s="203">
        <v>1790</v>
      </c>
      <c r="L104" s="203">
        <v>3810.7</v>
      </c>
      <c r="M104" s="203">
        <v>1267.3</v>
      </c>
      <c r="N104" s="202">
        <v>6868</v>
      </c>
      <c r="O104" s="203">
        <v>1790</v>
      </c>
      <c r="P104" s="203">
        <v>3810.7</v>
      </c>
      <c r="Q104" s="204">
        <v>1267.3</v>
      </c>
      <c r="R104" s="204">
        <v>0</v>
      </c>
      <c r="S104" s="204">
        <v>0</v>
      </c>
      <c r="T104" s="204">
        <v>0</v>
      </c>
      <c r="U104" s="204">
        <v>0</v>
      </c>
      <c r="V104" s="204">
        <v>100</v>
      </c>
      <c r="W104" s="204">
        <v>100</v>
      </c>
      <c r="X104" s="204">
        <v>100</v>
      </c>
      <c r="Y104" s="204">
        <v>100</v>
      </c>
    </row>
    <row r="105" spans="1:25" ht="12.95" customHeight="1">
      <c r="A105" s="205">
        <v>21</v>
      </c>
      <c r="B105" s="206">
        <v>221400</v>
      </c>
      <c r="C105" s="207">
        <v>1073</v>
      </c>
      <c r="D105" s="175">
        <v>97</v>
      </c>
      <c r="E105" s="201" t="s">
        <v>1314</v>
      </c>
      <c r="F105" s="202">
        <v>3387.9</v>
      </c>
      <c r="G105" s="202">
        <v>1281</v>
      </c>
      <c r="H105" s="202">
        <v>1675.4</v>
      </c>
      <c r="I105" s="202">
        <v>431.5</v>
      </c>
      <c r="J105" s="202">
        <v>3641.9</v>
      </c>
      <c r="K105" s="203">
        <v>1281</v>
      </c>
      <c r="L105" s="203">
        <v>1784.5</v>
      </c>
      <c r="M105" s="203">
        <v>576.4</v>
      </c>
      <c r="N105" s="202">
        <v>3641.9</v>
      </c>
      <c r="O105" s="203">
        <v>1281</v>
      </c>
      <c r="P105" s="203">
        <v>1784.5</v>
      </c>
      <c r="Q105" s="204">
        <v>576.4</v>
      </c>
      <c r="R105" s="204">
        <v>0</v>
      </c>
      <c r="S105" s="204">
        <v>0</v>
      </c>
      <c r="T105" s="204">
        <v>0</v>
      </c>
      <c r="U105" s="204">
        <v>0</v>
      </c>
      <c r="V105" s="204">
        <v>100</v>
      </c>
      <c r="W105" s="204">
        <v>100</v>
      </c>
      <c r="X105" s="204">
        <v>100</v>
      </c>
      <c r="Y105" s="204">
        <v>100</v>
      </c>
    </row>
    <row r="106" spans="1:25" ht="12.95" customHeight="1">
      <c r="A106" s="205">
        <v>21</v>
      </c>
      <c r="B106" s="206">
        <v>221400</v>
      </c>
      <c r="C106" s="207">
        <v>1074</v>
      </c>
      <c r="D106" s="175">
        <v>98</v>
      </c>
      <c r="E106" s="201" t="s">
        <v>1315</v>
      </c>
      <c r="F106" s="202">
        <v>3250</v>
      </c>
      <c r="G106" s="202">
        <v>1160</v>
      </c>
      <c r="H106" s="202">
        <v>1834.2</v>
      </c>
      <c r="I106" s="202">
        <v>255.8</v>
      </c>
      <c r="J106" s="202">
        <v>3398.2999999999997</v>
      </c>
      <c r="K106" s="203">
        <v>1160</v>
      </c>
      <c r="L106" s="203">
        <v>1834.2</v>
      </c>
      <c r="M106" s="203">
        <v>404.1</v>
      </c>
      <c r="N106" s="202">
        <v>3373.9938999999999</v>
      </c>
      <c r="O106" s="203">
        <v>1160</v>
      </c>
      <c r="P106" s="203">
        <v>1809.8939</v>
      </c>
      <c r="Q106" s="204">
        <v>404.1</v>
      </c>
      <c r="R106" s="204">
        <v>-24.306099999999788</v>
      </c>
      <c r="S106" s="204">
        <v>0</v>
      </c>
      <c r="T106" s="204">
        <v>-24.306100000000015</v>
      </c>
      <c r="U106" s="204">
        <v>0</v>
      </c>
      <c r="V106" s="204">
        <v>99.284757084424569</v>
      </c>
      <c r="W106" s="204">
        <v>100</v>
      </c>
      <c r="X106" s="204">
        <v>98.674839166939265</v>
      </c>
      <c r="Y106" s="204">
        <v>100</v>
      </c>
    </row>
    <row r="107" spans="1:25" ht="12.95" customHeight="1">
      <c r="A107" s="205">
        <v>21</v>
      </c>
      <c r="B107" s="206">
        <v>221400</v>
      </c>
      <c r="C107" s="207">
        <v>1075</v>
      </c>
      <c r="D107" s="175">
        <v>99</v>
      </c>
      <c r="E107" s="201" t="s">
        <v>1316</v>
      </c>
      <c r="F107" s="202">
        <v>12543.1</v>
      </c>
      <c r="G107" s="202">
        <v>1716</v>
      </c>
      <c r="H107" s="202">
        <v>9642.4</v>
      </c>
      <c r="I107" s="202">
        <v>1184.7</v>
      </c>
      <c r="J107" s="202">
        <v>12958.2</v>
      </c>
      <c r="K107" s="203">
        <v>1716</v>
      </c>
      <c r="L107" s="203">
        <v>9900</v>
      </c>
      <c r="M107" s="203">
        <v>1342.2</v>
      </c>
      <c r="N107" s="202">
        <v>12472.6834</v>
      </c>
      <c r="O107" s="203">
        <v>1716</v>
      </c>
      <c r="P107" s="203">
        <v>9414.4833999999992</v>
      </c>
      <c r="Q107" s="204">
        <v>1342.2</v>
      </c>
      <c r="R107" s="204">
        <v>-485.51660000000084</v>
      </c>
      <c r="S107" s="204">
        <v>0</v>
      </c>
      <c r="T107" s="204">
        <v>-485.51660000000084</v>
      </c>
      <c r="U107" s="204">
        <v>0</v>
      </c>
      <c r="V107" s="204">
        <v>96.253209550709201</v>
      </c>
      <c r="W107" s="204">
        <v>100</v>
      </c>
      <c r="X107" s="204">
        <v>95.09579191919191</v>
      </c>
      <c r="Y107" s="204">
        <v>100</v>
      </c>
    </row>
    <row r="108" spans="1:25" ht="12.95" customHeight="1">
      <c r="A108" s="205">
        <v>21</v>
      </c>
      <c r="B108" s="206">
        <v>221400</v>
      </c>
      <c r="C108" s="207">
        <v>1080</v>
      </c>
      <c r="D108" s="175">
        <v>100</v>
      </c>
      <c r="E108" s="201" t="s">
        <v>1317</v>
      </c>
      <c r="F108" s="202">
        <v>9831.5</v>
      </c>
      <c r="G108" s="202">
        <v>806</v>
      </c>
      <c r="H108" s="202">
        <v>7682.1</v>
      </c>
      <c r="I108" s="202">
        <v>1343.4</v>
      </c>
      <c r="J108" s="202">
        <v>10518.6</v>
      </c>
      <c r="K108" s="203">
        <v>806</v>
      </c>
      <c r="L108" s="203">
        <v>8208.2000000000007</v>
      </c>
      <c r="M108" s="203">
        <v>1504.4</v>
      </c>
      <c r="N108" s="202">
        <v>10507.0669</v>
      </c>
      <c r="O108" s="203">
        <v>806</v>
      </c>
      <c r="P108" s="203">
        <v>8196.6669000000002</v>
      </c>
      <c r="Q108" s="204">
        <v>1504.4</v>
      </c>
      <c r="R108" s="204">
        <v>-11.533100000000559</v>
      </c>
      <c r="S108" s="204">
        <v>0</v>
      </c>
      <c r="T108" s="204">
        <v>-11.533100000000559</v>
      </c>
      <c r="U108" s="204">
        <v>0</v>
      </c>
      <c r="V108" s="204">
        <v>99.890355180347186</v>
      </c>
      <c r="W108" s="204">
        <v>100</v>
      </c>
      <c r="X108" s="204">
        <v>99.859492946078305</v>
      </c>
      <c r="Y108" s="204">
        <v>100</v>
      </c>
    </row>
    <row r="109" spans="1:25" ht="12.95" customHeight="1">
      <c r="A109" s="205">
        <v>21</v>
      </c>
      <c r="B109" s="206">
        <v>221400</v>
      </c>
      <c r="C109" s="207">
        <v>1076</v>
      </c>
      <c r="D109" s="175">
        <v>101</v>
      </c>
      <c r="E109" s="201" t="s">
        <v>1318</v>
      </c>
      <c r="F109" s="202">
        <v>3347.1</v>
      </c>
      <c r="G109" s="202">
        <v>1295</v>
      </c>
      <c r="H109" s="202">
        <v>1663.6</v>
      </c>
      <c r="I109" s="202">
        <v>388.5</v>
      </c>
      <c r="J109" s="202">
        <v>3625.2</v>
      </c>
      <c r="K109" s="203">
        <v>1295</v>
      </c>
      <c r="L109" s="203">
        <v>1792</v>
      </c>
      <c r="M109" s="203">
        <v>538.20000000000005</v>
      </c>
      <c r="N109" s="202">
        <v>3625.2</v>
      </c>
      <c r="O109" s="203">
        <v>1295</v>
      </c>
      <c r="P109" s="203">
        <v>1792</v>
      </c>
      <c r="Q109" s="204">
        <v>538.20000000000005</v>
      </c>
      <c r="R109" s="204">
        <v>0</v>
      </c>
      <c r="S109" s="204">
        <v>0</v>
      </c>
      <c r="T109" s="204">
        <v>0</v>
      </c>
      <c r="U109" s="204">
        <v>0</v>
      </c>
      <c r="V109" s="204">
        <v>100</v>
      </c>
      <c r="W109" s="204">
        <v>100</v>
      </c>
      <c r="X109" s="204">
        <v>100</v>
      </c>
      <c r="Y109" s="204">
        <v>100</v>
      </c>
    </row>
    <row r="110" spans="1:25" ht="12.95" customHeight="1">
      <c r="A110" s="205">
        <v>21</v>
      </c>
      <c r="B110" s="206">
        <v>221400</v>
      </c>
      <c r="C110" s="207">
        <v>1077</v>
      </c>
      <c r="D110" s="175">
        <v>102</v>
      </c>
      <c r="E110" s="201" t="s">
        <v>1319</v>
      </c>
      <c r="F110" s="202">
        <v>3009.1</v>
      </c>
      <c r="G110" s="202">
        <v>1250</v>
      </c>
      <c r="H110" s="202">
        <v>1377.2</v>
      </c>
      <c r="I110" s="202">
        <v>381.9</v>
      </c>
      <c r="J110" s="202">
        <v>3182.9</v>
      </c>
      <c r="K110" s="203">
        <v>1250</v>
      </c>
      <c r="L110" s="203">
        <v>1406.3</v>
      </c>
      <c r="M110" s="203">
        <v>526.6</v>
      </c>
      <c r="N110" s="202">
        <v>3182.9</v>
      </c>
      <c r="O110" s="203">
        <v>1250</v>
      </c>
      <c r="P110" s="203">
        <v>1406.3</v>
      </c>
      <c r="Q110" s="204">
        <v>526.6</v>
      </c>
      <c r="R110" s="204">
        <v>0</v>
      </c>
      <c r="S110" s="204">
        <v>0</v>
      </c>
      <c r="T110" s="204">
        <v>0</v>
      </c>
      <c r="U110" s="204">
        <v>0</v>
      </c>
      <c r="V110" s="204">
        <v>100</v>
      </c>
      <c r="W110" s="204">
        <v>100</v>
      </c>
      <c r="X110" s="204">
        <v>100</v>
      </c>
      <c r="Y110" s="204">
        <v>100</v>
      </c>
    </row>
    <row r="111" spans="1:25" ht="12.95" customHeight="1">
      <c r="A111" s="205">
        <v>21</v>
      </c>
      <c r="B111" s="206">
        <v>221400</v>
      </c>
      <c r="C111" s="207">
        <v>1078</v>
      </c>
      <c r="D111" s="175">
        <v>103</v>
      </c>
      <c r="E111" s="201" t="s">
        <v>1320</v>
      </c>
      <c r="F111" s="202">
        <v>2568.8000000000002</v>
      </c>
      <c r="G111" s="202">
        <v>1363</v>
      </c>
      <c r="H111" s="202">
        <v>1023.8</v>
      </c>
      <c r="I111" s="202">
        <v>182</v>
      </c>
      <c r="J111" s="202">
        <v>2713.5</v>
      </c>
      <c r="K111" s="203">
        <v>1363</v>
      </c>
      <c r="L111" s="203">
        <v>1023.8</v>
      </c>
      <c r="M111" s="203">
        <v>326.7</v>
      </c>
      <c r="N111" s="202">
        <v>2710.8671999999997</v>
      </c>
      <c r="O111" s="203">
        <v>1363</v>
      </c>
      <c r="P111" s="203">
        <v>1021.1672</v>
      </c>
      <c r="Q111" s="204">
        <v>326.7</v>
      </c>
      <c r="R111" s="204">
        <v>-2.6328000000003158</v>
      </c>
      <c r="S111" s="204">
        <v>0</v>
      </c>
      <c r="T111" s="204">
        <v>-2.6327999999999747</v>
      </c>
      <c r="U111" s="204">
        <v>0</v>
      </c>
      <c r="V111" s="204">
        <v>99.902974018794893</v>
      </c>
      <c r="W111" s="204">
        <v>100</v>
      </c>
      <c r="X111" s="204">
        <v>99.742840398515341</v>
      </c>
      <c r="Y111" s="204">
        <v>100</v>
      </c>
    </row>
    <row r="112" spans="1:25" ht="12.95" customHeight="1">
      <c r="A112" s="205">
        <v>21</v>
      </c>
      <c r="B112" s="206">
        <v>221400</v>
      </c>
      <c r="C112" s="207">
        <v>1081</v>
      </c>
      <c r="D112" s="175">
        <v>104</v>
      </c>
      <c r="E112" s="201" t="s">
        <v>1321</v>
      </c>
      <c r="F112" s="202">
        <v>4033.8999999999996</v>
      </c>
      <c r="G112" s="202">
        <v>1366</v>
      </c>
      <c r="H112" s="202">
        <v>2208.1999999999998</v>
      </c>
      <c r="I112" s="202">
        <v>459.7</v>
      </c>
      <c r="J112" s="202">
        <v>6701.5</v>
      </c>
      <c r="K112" s="203">
        <v>1366</v>
      </c>
      <c r="L112" s="203">
        <v>2260.6</v>
      </c>
      <c r="M112" s="203">
        <v>3074.9</v>
      </c>
      <c r="N112" s="202">
        <v>6698.9</v>
      </c>
      <c r="O112" s="203">
        <v>1366</v>
      </c>
      <c r="P112" s="203">
        <v>2258</v>
      </c>
      <c r="Q112" s="204">
        <v>3074.9</v>
      </c>
      <c r="R112" s="204">
        <v>-2.6000000000003638</v>
      </c>
      <c r="S112" s="204">
        <v>0</v>
      </c>
      <c r="T112" s="204">
        <v>-2.5999999999999091</v>
      </c>
      <c r="U112" s="204">
        <v>0</v>
      </c>
      <c r="V112" s="204">
        <v>99.96120271580989</v>
      </c>
      <c r="W112" s="204">
        <v>100</v>
      </c>
      <c r="X112" s="204">
        <v>99.884986286826503</v>
      </c>
      <c r="Y112" s="204">
        <v>100</v>
      </c>
    </row>
    <row r="113" spans="1:27" ht="12.95" customHeight="1">
      <c r="A113" s="205">
        <v>21</v>
      </c>
      <c r="B113" s="206">
        <v>221400</v>
      </c>
      <c r="C113" s="207">
        <v>1082</v>
      </c>
      <c r="D113" s="175">
        <v>105</v>
      </c>
      <c r="E113" s="201" t="s">
        <v>1322</v>
      </c>
      <c r="F113" s="202">
        <v>4856.7</v>
      </c>
      <c r="G113" s="202">
        <v>1623</v>
      </c>
      <c r="H113" s="202">
        <v>2605.5</v>
      </c>
      <c r="I113" s="202">
        <v>628.20000000000005</v>
      </c>
      <c r="J113" s="202">
        <v>5012.3</v>
      </c>
      <c r="K113" s="203">
        <v>1623</v>
      </c>
      <c r="L113" s="203">
        <v>2605.5</v>
      </c>
      <c r="M113" s="203">
        <v>783.8</v>
      </c>
      <c r="N113" s="202">
        <v>5012.3</v>
      </c>
      <c r="O113" s="203">
        <v>1623</v>
      </c>
      <c r="P113" s="203">
        <v>2605.5</v>
      </c>
      <c r="Q113" s="204">
        <v>783.8</v>
      </c>
      <c r="R113" s="204">
        <v>0</v>
      </c>
      <c r="S113" s="204">
        <v>0</v>
      </c>
      <c r="T113" s="204">
        <v>0</v>
      </c>
      <c r="U113" s="204">
        <v>0</v>
      </c>
      <c r="V113" s="204">
        <v>100</v>
      </c>
      <c r="W113" s="204">
        <v>100</v>
      </c>
      <c r="X113" s="204">
        <v>100</v>
      </c>
      <c r="Y113" s="204">
        <v>100</v>
      </c>
    </row>
    <row r="114" spans="1:27" ht="12.95" customHeight="1">
      <c r="A114" s="205">
        <v>21</v>
      </c>
      <c r="B114" s="206">
        <v>221400</v>
      </c>
      <c r="C114" s="207">
        <v>1083</v>
      </c>
      <c r="D114" s="175">
        <v>106</v>
      </c>
      <c r="E114" s="201" t="s">
        <v>1323</v>
      </c>
      <c r="F114" s="202">
        <v>3275.1</v>
      </c>
      <c r="G114" s="202">
        <v>1343</v>
      </c>
      <c r="H114" s="202">
        <v>1658.5</v>
      </c>
      <c r="I114" s="202">
        <v>273.60000000000002</v>
      </c>
      <c r="J114" s="202">
        <v>3586.8</v>
      </c>
      <c r="K114" s="203">
        <v>1343</v>
      </c>
      <c r="L114" s="203">
        <v>1821.9</v>
      </c>
      <c r="M114" s="203">
        <v>421.9</v>
      </c>
      <c r="N114" s="202">
        <v>3550.6394999999998</v>
      </c>
      <c r="O114" s="203">
        <v>1343</v>
      </c>
      <c r="P114" s="203">
        <v>1785.7394999999999</v>
      </c>
      <c r="Q114" s="204">
        <v>421.9</v>
      </c>
      <c r="R114" s="204">
        <v>-36.160500000000411</v>
      </c>
      <c r="S114" s="204">
        <v>0</v>
      </c>
      <c r="T114" s="204">
        <v>-36.160500000000184</v>
      </c>
      <c r="U114" s="204">
        <v>0</v>
      </c>
      <c r="V114" s="204">
        <v>98.991845098695208</v>
      </c>
      <c r="W114" s="204">
        <v>100</v>
      </c>
      <c r="X114" s="204">
        <v>98.015231351885376</v>
      </c>
      <c r="Y114" s="204">
        <v>100</v>
      </c>
    </row>
    <row r="115" spans="1:27" ht="12.95" customHeight="1">
      <c r="A115" s="205">
        <v>21</v>
      </c>
      <c r="B115" s="206">
        <v>221400</v>
      </c>
      <c r="C115" s="207">
        <v>1084</v>
      </c>
      <c r="D115" s="175">
        <v>107</v>
      </c>
      <c r="E115" s="201" t="s">
        <v>1324</v>
      </c>
      <c r="F115" s="202">
        <v>4693.8999999999996</v>
      </c>
      <c r="G115" s="202">
        <v>1637</v>
      </c>
      <c r="H115" s="202">
        <v>2280.5</v>
      </c>
      <c r="I115" s="202">
        <v>776.4</v>
      </c>
      <c r="J115" s="202">
        <v>5043.3</v>
      </c>
      <c r="K115" s="203">
        <v>1637</v>
      </c>
      <c r="L115" s="203">
        <v>2474.3000000000002</v>
      </c>
      <c r="M115" s="203">
        <v>932</v>
      </c>
      <c r="N115" s="202">
        <v>5004.0808999999999</v>
      </c>
      <c r="O115" s="203">
        <v>1637</v>
      </c>
      <c r="P115" s="203">
        <v>2435.0808999999999</v>
      </c>
      <c r="Q115" s="204">
        <v>932</v>
      </c>
      <c r="R115" s="204">
        <v>-39.219100000000253</v>
      </c>
      <c r="S115" s="204">
        <v>0</v>
      </c>
      <c r="T115" s="204">
        <v>-39.219100000000253</v>
      </c>
      <c r="U115" s="204">
        <v>0</v>
      </c>
      <c r="V115" s="204">
        <v>99.222352427973746</v>
      </c>
      <c r="W115" s="204">
        <v>100</v>
      </c>
      <c r="X115" s="204">
        <v>98.414941599644337</v>
      </c>
      <c r="Y115" s="204">
        <v>100</v>
      </c>
    </row>
    <row r="116" spans="1:27" ht="12.95" customHeight="1">
      <c r="A116" s="205">
        <v>21</v>
      </c>
      <c r="B116" s="206">
        <v>221400</v>
      </c>
      <c r="C116" s="207">
        <v>1085</v>
      </c>
      <c r="D116" s="175">
        <v>108</v>
      </c>
      <c r="E116" s="201" t="s">
        <v>1325</v>
      </c>
      <c r="F116" s="202">
        <v>5797</v>
      </c>
      <c r="G116" s="202">
        <v>1580</v>
      </c>
      <c r="H116" s="202">
        <v>3498.3</v>
      </c>
      <c r="I116" s="202">
        <v>718.7</v>
      </c>
      <c r="J116" s="202">
        <v>5952.6</v>
      </c>
      <c r="K116" s="203">
        <v>1580</v>
      </c>
      <c r="L116" s="203">
        <v>3498.3</v>
      </c>
      <c r="M116" s="203">
        <v>874.3</v>
      </c>
      <c r="N116" s="202">
        <v>5952.6</v>
      </c>
      <c r="O116" s="203">
        <v>1580</v>
      </c>
      <c r="P116" s="203">
        <v>3498.3</v>
      </c>
      <c r="Q116" s="204">
        <v>874.3</v>
      </c>
      <c r="R116" s="204">
        <v>0</v>
      </c>
      <c r="S116" s="204">
        <v>0</v>
      </c>
      <c r="T116" s="204">
        <v>0</v>
      </c>
      <c r="U116" s="204">
        <v>0</v>
      </c>
      <c r="V116" s="204">
        <v>100</v>
      </c>
      <c r="W116" s="204">
        <v>100</v>
      </c>
      <c r="X116" s="204">
        <v>100</v>
      </c>
      <c r="Y116" s="204">
        <v>100</v>
      </c>
    </row>
    <row r="117" spans="1:27" ht="12.95" customHeight="1">
      <c r="A117" s="205">
        <v>21</v>
      </c>
      <c r="B117" s="206">
        <v>221400</v>
      </c>
      <c r="C117" s="207">
        <v>1086</v>
      </c>
      <c r="D117" s="175">
        <v>109</v>
      </c>
      <c r="E117" s="201" t="s">
        <v>1326</v>
      </c>
      <c r="F117" s="202">
        <v>4696.2</v>
      </c>
      <c r="G117" s="202">
        <v>1461</v>
      </c>
      <c r="H117" s="202">
        <v>2694.3</v>
      </c>
      <c r="I117" s="202">
        <v>540.9</v>
      </c>
      <c r="J117" s="202">
        <v>4948.7</v>
      </c>
      <c r="K117" s="203">
        <v>1461</v>
      </c>
      <c r="L117" s="203">
        <v>2791.2</v>
      </c>
      <c r="M117" s="203">
        <v>696.5</v>
      </c>
      <c r="N117" s="202">
        <v>4782.5293000000001</v>
      </c>
      <c r="O117" s="203">
        <v>1461</v>
      </c>
      <c r="P117" s="203">
        <v>2625.0293000000001</v>
      </c>
      <c r="Q117" s="204">
        <v>696.5</v>
      </c>
      <c r="R117" s="204">
        <v>-166.17069999999967</v>
      </c>
      <c r="S117" s="204">
        <v>0</v>
      </c>
      <c r="T117" s="204">
        <v>-166.17069999999967</v>
      </c>
      <c r="U117" s="204">
        <v>0</v>
      </c>
      <c r="V117" s="204">
        <v>96.642134297896419</v>
      </c>
      <c r="W117" s="204">
        <v>100</v>
      </c>
      <c r="X117" s="204">
        <v>94.046621524792215</v>
      </c>
      <c r="Y117" s="204">
        <v>100</v>
      </c>
    </row>
    <row r="118" spans="1:27" ht="12.95" customHeight="1">
      <c r="A118" s="205">
        <v>0</v>
      </c>
      <c r="B118" s="205"/>
      <c r="C118" s="205"/>
      <c r="D118" s="175">
        <v>110</v>
      </c>
      <c r="E118" s="201"/>
      <c r="F118" s="202"/>
      <c r="G118" s="202"/>
      <c r="H118" s="202"/>
      <c r="I118" s="202"/>
      <c r="J118" s="202"/>
      <c r="K118" s="203"/>
      <c r="L118" s="203"/>
      <c r="M118" s="203"/>
      <c r="N118" s="203"/>
      <c r="O118" s="203"/>
      <c r="P118" s="203"/>
      <c r="Q118" s="204"/>
      <c r="R118" s="204"/>
      <c r="S118" s="204"/>
      <c r="T118" s="204"/>
      <c r="U118" s="204"/>
      <c r="V118" s="204"/>
      <c r="W118" s="204"/>
      <c r="X118" s="204"/>
      <c r="Y118" s="204"/>
    </row>
    <row r="119" spans="1:27" ht="12.95" customHeight="1">
      <c r="A119" s="205">
        <v>20</v>
      </c>
      <c r="B119" s="206">
        <v>221700</v>
      </c>
      <c r="C119" s="205"/>
      <c r="D119" s="175">
        <v>111</v>
      </c>
      <c r="E119" s="196" t="s">
        <v>1327</v>
      </c>
      <c r="F119" s="197">
        <v>642362.19999999995</v>
      </c>
      <c r="G119" s="197">
        <v>82962</v>
      </c>
      <c r="H119" s="197">
        <v>526955</v>
      </c>
      <c r="I119" s="197">
        <v>32445.200000000001</v>
      </c>
      <c r="J119" s="197">
        <v>697316.5</v>
      </c>
      <c r="K119" s="197">
        <v>82962</v>
      </c>
      <c r="L119" s="197">
        <v>572403.9</v>
      </c>
      <c r="M119" s="197">
        <v>41950.599999999991</v>
      </c>
      <c r="N119" s="197">
        <v>690785.86640000006</v>
      </c>
      <c r="O119" s="197">
        <v>82962</v>
      </c>
      <c r="P119" s="197">
        <v>565873.26640000008</v>
      </c>
      <c r="Q119" s="197">
        <v>41950.599999999991</v>
      </c>
      <c r="R119" s="101">
        <v>-6530.6335999999428</v>
      </c>
      <c r="S119" s="101">
        <v>0</v>
      </c>
      <c r="T119" s="101">
        <v>-6530.6335999999428</v>
      </c>
      <c r="U119" s="101">
        <v>0</v>
      </c>
      <c r="V119" s="101">
        <v>99.063462057760006</v>
      </c>
      <c r="W119" s="101">
        <v>100</v>
      </c>
      <c r="X119" s="101">
        <v>98.859086459753343</v>
      </c>
      <c r="Y119" s="101">
        <v>100</v>
      </c>
    </row>
    <row r="120" spans="1:27" s="200" customFormat="1" ht="12.95" customHeight="1">
      <c r="A120" s="205">
        <v>22</v>
      </c>
      <c r="B120" s="206">
        <v>221700</v>
      </c>
      <c r="C120" s="205"/>
      <c r="D120" s="175">
        <v>112</v>
      </c>
      <c r="E120" s="196" t="s">
        <v>1241</v>
      </c>
      <c r="F120" s="197">
        <v>343402.1</v>
      </c>
      <c r="G120" s="197">
        <v>30651</v>
      </c>
      <c r="H120" s="197">
        <v>312751.09999999998</v>
      </c>
      <c r="I120" s="197">
        <v>0</v>
      </c>
      <c r="J120" s="197">
        <v>384614.6</v>
      </c>
      <c r="K120" s="197">
        <v>30651</v>
      </c>
      <c r="L120" s="197">
        <v>350563.5</v>
      </c>
      <c r="M120" s="197">
        <v>3400.1</v>
      </c>
      <c r="N120" s="197">
        <v>383944.91489999997</v>
      </c>
      <c r="O120" s="197">
        <v>30651</v>
      </c>
      <c r="P120" s="197">
        <v>349893.8149</v>
      </c>
      <c r="Q120" s="197">
        <v>3400.1</v>
      </c>
      <c r="R120" s="101">
        <v>-669.68510000000242</v>
      </c>
      <c r="S120" s="101">
        <v>0</v>
      </c>
      <c r="T120" s="101">
        <v>-669.68510000000242</v>
      </c>
      <c r="U120" s="101">
        <v>0</v>
      </c>
      <c r="V120" s="101">
        <v>99.825881518798298</v>
      </c>
      <c r="W120" s="101">
        <v>100</v>
      </c>
      <c r="X120" s="101">
        <v>99.808968959974436</v>
      </c>
      <c r="Y120" s="101">
        <v>100</v>
      </c>
      <c r="Z120" s="199"/>
      <c r="AA120" s="199"/>
    </row>
    <row r="121" spans="1:27" s="200" customFormat="1" ht="12.95" customHeight="1">
      <c r="A121" s="205">
        <v>21</v>
      </c>
      <c r="B121" s="206">
        <v>221700</v>
      </c>
      <c r="C121" s="205"/>
      <c r="D121" s="175">
        <v>113</v>
      </c>
      <c r="E121" s="196" t="s">
        <v>1242</v>
      </c>
      <c r="F121" s="197">
        <v>298960.09999999998</v>
      </c>
      <c r="G121" s="197">
        <v>52311</v>
      </c>
      <c r="H121" s="197">
        <v>214203.89999999997</v>
      </c>
      <c r="I121" s="197">
        <v>32445.200000000001</v>
      </c>
      <c r="J121" s="197">
        <v>312701.90000000002</v>
      </c>
      <c r="K121" s="197">
        <v>52311</v>
      </c>
      <c r="L121" s="197">
        <v>221840.4</v>
      </c>
      <c r="M121" s="197">
        <v>38550.499999999993</v>
      </c>
      <c r="N121" s="197">
        <v>306840.95150000008</v>
      </c>
      <c r="O121" s="197">
        <v>52311</v>
      </c>
      <c r="P121" s="197">
        <v>215979.45150000005</v>
      </c>
      <c r="Q121" s="197">
        <v>38550.499999999993</v>
      </c>
      <c r="R121" s="101">
        <v>-5860.9484999999404</v>
      </c>
      <c r="S121" s="101">
        <v>0</v>
      </c>
      <c r="T121" s="101">
        <v>-5860.9484999999404</v>
      </c>
      <c r="U121" s="101">
        <v>0</v>
      </c>
      <c r="V121" s="101">
        <v>98.12570742294821</v>
      </c>
      <c r="W121" s="101">
        <v>100</v>
      </c>
      <c r="X121" s="101">
        <v>97.358033748586848</v>
      </c>
      <c r="Y121" s="101">
        <v>100</v>
      </c>
      <c r="Z121" s="199"/>
      <c r="AA121" s="199"/>
    </row>
    <row r="122" spans="1:27" ht="12.95" customHeight="1">
      <c r="A122" s="205">
        <v>22</v>
      </c>
      <c r="B122" s="206">
        <v>221700</v>
      </c>
      <c r="C122" s="207">
        <v>1087</v>
      </c>
      <c r="D122" s="175">
        <v>114</v>
      </c>
      <c r="E122" s="201" t="s">
        <v>1267</v>
      </c>
      <c r="F122" s="202">
        <v>343402.1</v>
      </c>
      <c r="G122" s="202">
        <v>30651</v>
      </c>
      <c r="H122" s="202">
        <v>312751.09999999998</v>
      </c>
      <c r="I122" s="202">
        <v>0</v>
      </c>
      <c r="J122" s="202">
        <v>384614.6</v>
      </c>
      <c r="K122" s="203">
        <v>30651</v>
      </c>
      <c r="L122" s="203">
        <v>350563.5</v>
      </c>
      <c r="M122" s="203">
        <v>3400.1</v>
      </c>
      <c r="N122" s="202">
        <v>383944.91489999997</v>
      </c>
      <c r="O122" s="203">
        <v>30651</v>
      </c>
      <c r="P122" s="203">
        <v>349893.8149</v>
      </c>
      <c r="Q122" s="204">
        <v>3400.1</v>
      </c>
      <c r="R122" s="204">
        <v>-669.68510000000242</v>
      </c>
      <c r="S122" s="204">
        <v>0</v>
      </c>
      <c r="T122" s="204">
        <v>-669.68510000000242</v>
      </c>
      <c r="U122" s="204">
        <v>0</v>
      </c>
      <c r="V122" s="204">
        <v>99.825881518798298</v>
      </c>
      <c r="W122" s="204">
        <v>100</v>
      </c>
      <c r="X122" s="204">
        <v>99.808968959974436</v>
      </c>
      <c r="Y122" s="204">
        <v>100</v>
      </c>
    </row>
    <row r="123" spans="1:27" ht="12.95" customHeight="1">
      <c r="A123" s="205">
        <v>21</v>
      </c>
      <c r="B123" s="206">
        <v>221700</v>
      </c>
      <c r="C123" s="207">
        <v>1088</v>
      </c>
      <c r="D123" s="175">
        <v>115</v>
      </c>
      <c r="E123" s="201" t="s">
        <v>1328</v>
      </c>
      <c r="F123" s="202">
        <v>3214.6</v>
      </c>
      <c r="G123" s="202">
        <v>795</v>
      </c>
      <c r="H123" s="202">
        <v>2041.7</v>
      </c>
      <c r="I123" s="202">
        <v>377.9</v>
      </c>
      <c r="J123" s="202">
        <v>3362.6</v>
      </c>
      <c r="K123" s="203">
        <v>795</v>
      </c>
      <c r="L123" s="203">
        <v>2041.7</v>
      </c>
      <c r="M123" s="203">
        <v>525.9</v>
      </c>
      <c r="N123" s="202">
        <v>3362.6</v>
      </c>
      <c r="O123" s="203">
        <v>795</v>
      </c>
      <c r="P123" s="203">
        <v>2041.7</v>
      </c>
      <c r="Q123" s="204">
        <v>525.9</v>
      </c>
      <c r="R123" s="204">
        <v>0</v>
      </c>
      <c r="S123" s="204">
        <v>0</v>
      </c>
      <c r="T123" s="204">
        <v>0</v>
      </c>
      <c r="U123" s="204">
        <v>0</v>
      </c>
      <c r="V123" s="204">
        <v>100</v>
      </c>
      <c r="W123" s="204">
        <v>100</v>
      </c>
      <c r="X123" s="204">
        <v>100</v>
      </c>
      <c r="Y123" s="204">
        <v>100</v>
      </c>
    </row>
    <row r="124" spans="1:27" ht="12.95" customHeight="1">
      <c r="A124" s="205">
        <v>21</v>
      </c>
      <c r="B124" s="206">
        <v>221700</v>
      </c>
      <c r="C124" s="207">
        <v>1089</v>
      </c>
      <c r="D124" s="175">
        <v>116</v>
      </c>
      <c r="E124" s="201" t="s">
        <v>1329</v>
      </c>
      <c r="F124" s="202">
        <v>6725.1</v>
      </c>
      <c r="G124" s="202">
        <v>1426</v>
      </c>
      <c r="H124" s="202">
        <v>4604.6000000000004</v>
      </c>
      <c r="I124" s="202">
        <v>694.5</v>
      </c>
      <c r="J124" s="202">
        <v>7070.4000000000005</v>
      </c>
      <c r="K124" s="203">
        <v>1426</v>
      </c>
      <c r="L124" s="203">
        <v>4794.3</v>
      </c>
      <c r="M124" s="203">
        <v>850.1</v>
      </c>
      <c r="N124" s="202">
        <v>7070.4000000000005</v>
      </c>
      <c r="O124" s="203">
        <v>1426</v>
      </c>
      <c r="P124" s="203">
        <v>4794.3</v>
      </c>
      <c r="Q124" s="204">
        <v>850.1</v>
      </c>
      <c r="R124" s="204">
        <v>0</v>
      </c>
      <c r="S124" s="204">
        <v>0</v>
      </c>
      <c r="T124" s="204">
        <v>0</v>
      </c>
      <c r="U124" s="204">
        <v>0</v>
      </c>
      <c r="V124" s="204">
        <v>100</v>
      </c>
      <c r="W124" s="204">
        <v>100</v>
      </c>
      <c r="X124" s="204">
        <v>100</v>
      </c>
      <c r="Y124" s="204">
        <v>100</v>
      </c>
    </row>
    <row r="125" spans="1:27" ht="12.95" customHeight="1">
      <c r="A125" s="205">
        <v>21</v>
      </c>
      <c r="B125" s="206">
        <v>221700</v>
      </c>
      <c r="C125" s="207">
        <v>1090</v>
      </c>
      <c r="D125" s="175">
        <v>117</v>
      </c>
      <c r="E125" s="201" t="s">
        <v>1330</v>
      </c>
      <c r="F125" s="202">
        <v>6228.7</v>
      </c>
      <c r="G125" s="202">
        <v>1482</v>
      </c>
      <c r="H125" s="202">
        <v>4085.7</v>
      </c>
      <c r="I125" s="202">
        <v>661</v>
      </c>
      <c r="J125" s="202">
        <v>6379.4</v>
      </c>
      <c r="K125" s="203">
        <v>1482</v>
      </c>
      <c r="L125" s="203">
        <v>4085.7</v>
      </c>
      <c r="M125" s="203">
        <v>811.7</v>
      </c>
      <c r="N125" s="202">
        <v>6379.4</v>
      </c>
      <c r="O125" s="203">
        <v>1482</v>
      </c>
      <c r="P125" s="203">
        <v>4085.7</v>
      </c>
      <c r="Q125" s="204">
        <v>811.7</v>
      </c>
      <c r="R125" s="204">
        <v>0</v>
      </c>
      <c r="S125" s="204">
        <v>0</v>
      </c>
      <c r="T125" s="204">
        <v>0</v>
      </c>
      <c r="U125" s="204">
        <v>0</v>
      </c>
      <c r="V125" s="204">
        <v>100</v>
      </c>
      <c r="W125" s="204">
        <v>100</v>
      </c>
      <c r="X125" s="204">
        <v>100</v>
      </c>
      <c r="Y125" s="204">
        <v>100</v>
      </c>
    </row>
    <row r="126" spans="1:27" ht="12.95" customHeight="1">
      <c r="A126" s="205">
        <v>21</v>
      </c>
      <c r="B126" s="206">
        <v>221700</v>
      </c>
      <c r="C126" s="207">
        <v>1091</v>
      </c>
      <c r="D126" s="175">
        <v>118</v>
      </c>
      <c r="E126" s="201" t="s">
        <v>1331</v>
      </c>
      <c r="F126" s="202">
        <v>5047.5</v>
      </c>
      <c r="G126" s="202">
        <v>1512</v>
      </c>
      <c r="H126" s="202">
        <v>3104</v>
      </c>
      <c r="I126" s="202">
        <v>431.5</v>
      </c>
      <c r="J126" s="202">
        <v>5489.8</v>
      </c>
      <c r="K126" s="203">
        <v>1512</v>
      </c>
      <c r="L126" s="203">
        <v>3397.8</v>
      </c>
      <c r="M126" s="203">
        <v>580</v>
      </c>
      <c r="N126" s="202">
        <v>5478.5553</v>
      </c>
      <c r="O126" s="203">
        <v>1512</v>
      </c>
      <c r="P126" s="203">
        <v>3386.5553</v>
      </c>
      <c r="Q126" s="204">
        <v>580</v>
      </c>
      <c r="R126" s="204">
        <v>-11.244700000000194</v>
      </c>
      <c r="S126" s="204">
        <v>0</v>
      </c>
      <c r="T126" s="204">
        <v>-11.244700000000194</v>
      </c>
      <c r="U126" s="204">
        <v>0</v>
      </c>
      <c r="V126" s="204">
        <v>99.795171044482487</v>
      </c>
      <c r="W126" s="204">
        <v>100</v>
      </c>
      <c r="X126" s="204">
        <v>99.66905939137088</v>
      </c>
      <c r="Y126" s="204">
        <v>100</v>
      </c>
    </row>
    <row r="127" spans="1:27" ht="12.95" customHeight="1">
      <c r="A127" s="205">
        <v>21</v>
      </c>
      <c r="B127" s="206">
        <v>221700</v>
      </c>
      <c r="C127" s="207">
        <v>1092</v>
      </c>
      <c r="D127" s="175">
        <v>119</v>
      </c>
      <c r="E127" s="201" t="s">
        <v>1332</v>
      </c>
      <c r="F127" s="202">
        <v>3284.5</v>
      </c>
      <c r="G127" s="202">
        <v>1387</v>
      </c>
      <c r="H127" s="202">
        <v>1533.1</v>
      </c>
      <c r="I127" s="202">
        <v>364.4</v>
      </c>
      <c r="J127" s="202">
        <v>3473.2999999999997</v>
      </c>
      <c r="K127" s="203">
        <v>1387</v>
      </c>
      <c r="L127" s="203">
        <v>1575.1</v>
      </c>
      <c r="M127" s="203">
        <v>511.2</v>
      </c>
      <c r="N127" s="202">
        <v>3473.2999999999997</v>
      </c>
      <c r="O127" s="203">
        <v>1387</v>
      </c>
      <c r="P127" s="203">
        <v>1575.1</v>
      </c>
      <c r="Q127" s="204">
        <v>511.2</v>
      </c>
      <c r="R127" s="204">
        <v>0</v>
      </c>
      <c r="S127" s="204">
        <v>0</v>
      </c>
      <c r="T127" s="204">
        <v>0</v>
      </c>
      <c r="U127" s="204">
        <v>0</v>
      </c>
      <c r="V127" s="204">
        <v>100</v>
      </c>
      <c r="W127" s="204">
        <v>100</v>
      </c>
      <c r="X127" s="204">
        <v>100</v>
      </c>
      <c r="Y127" s="204">
        <v>100</v>
      </c>
    </row>
    <row r="128" spans="1:27" ht="12.95" customHeight="1">
      <c r="A128" s="205">
        <v>21</v>
      </c>
      <c r="B128" s="206">
        <v>221700</v>
      </c>
      <c r="C128" s="207">
        <v>1093</v>
      </c>
      <c r="D128" s="175">
        <v>120</v>
      </c>
      <c r="E128" s="201" t="s">
        <v>1333</v>
      </c>
      <c r="F128" s="202">
        <v>6370.3</v>
      </c>
      <c r="G128" s="202">
        <v>1531</v>
      </c>
      <c r="H128" s="202">
        <v>4256.7</v>
      </c>
      <c r="I128" s="202">
        <v>582.6</v>
      </c>
      <c r="J128" s="202">
        <v>6522.2</v>
      </c>
      <c r="K128" s="203">
        <v>1531</v>
      </c>
      <c r="L128" s="203">
        <v>4256.7</v>
      </c>
      <c r="M128" s="203">
        <v>734.5</v>
      </c>
      <c r="N128" s="202">
        <v>6507.6777000000002</v>
      </c>
      <c r="O128" s="203">
        <v>1531</v>
      </c>
      <c r="P128" s="203">
        <v>4242.1777000000002</v>
      </c>
      <c r="Q128" s="204">
        <v>734.5</v>
      </c>
      <c r="R128" s="204">
        <v>-14.522299999999632</v>
      </c>
      <c r="S128" s="204">
        <v>0</v>
      </c>
      <c r="T128" s="204">
        <v>-14.522299999999632</v>
      </c>
      <c r="U128" s="204">
        <v>0</v>
      </c>
      <c r="V128" s="204">
        <v>99.777340467940263</v>
      </c>
      <c r="W128" s="204">
        <v>100</v>
      </c>
      <c r="X128" s="204">
        <v>99.658836657504651</v>
      </c>
      <c r="Y128" s="204">
        <v>100</v>
      </c>
    </row>
    <row r="129" spans="1:25" ht="12.95" customHeight="1">
      <c r="A129" s="205">
        <v>21</v>
      </c>
      <c r="B129" s="206">
        <v>221700</v>
      </c>
      <c r="C129" s="207">
        <v>1094</v>
      </c>
      <c r="D129" s="175">
        <v>121</v>
      </c>
      <c r="E129" s="201" t="s">
        <v>1334</v>
      </c>
      <c r="F129" s="202">
        <v>5083.3</v>
      </c>
      <c r="G129" s="202">
        <v>1164</v>
      </c>
      <c r="H129" s="202">
        <v>3499.8</v>
      </c>
      <c r="I129" s="202">
        <v>419.5</v>
      </c>
      <c r="J129" s="202">
        <v>5547.2999999999993</v>
      </c>
      <c r="K129" s="203">
        <v>1164</v>
      </c>
      <c r="L129" s="203">
        <v>3820.4</v>
      </c>
      <c r="M129" s="203">
        <v>562.9</v>
      </c>
      <c r="N129" s="202">
        <v>5547.2999999999993</v>
      </c>
      <c r="O129" s="203">
        <v>1164</v>
      </c>
      <c r="P129" s="203">
        <v>3820.4</v>
      </c>
      <c r="Q129" s="204">
        <v>562.9</v>
      </c>
      <c r="R129" s="204">
        <v>0</v>
      </c>
      <c r="S129" s="204">
        <v>0</v>
      </c>
      <c r="T129" s="204">
        <v>0</v>
      </c>
      <c r="U129" s="204">
        <v>0</v>
      </c>
      <c r="V129" s="204">
        <v>100</v>
      </c>
      <c r="W129" s="204">
        <v>100</v>
      </c>
      <c r="X129" s="204">
        <v>100</v>
      </c>
      <c r="Y129" s="204">
        <v>100</v>
      </c>
    </row>
    <row r="130" spans="1:25" ht="12.95" customHeight="1">
      <c r="A130" s="205">
        <v>21</v>
      </c>
      <c r="B130" s="206">
        <v>221700</v>
      </c>
      <c r="C130" s="207">
        <v>1095</v>
      </c>
      <c r="D130" s="175">
        <v>122</v>
      </c>
      <c r="E130" s="201" t="s">
        <v>1335</v>
      </c>
      <c r="F130" s="202">
        <v>5546.8</v>
      </c>
      <c r="G130" s="202">
        <v>1691</v>
      </c>
      <c r="H130" s="202">
        <v>3182.8</v>
      </c>
      <c r="I130" s="202">
        <v>673</v>
      </c>
      <c r="J130" s="202">
        <v>5925.9000000000005</v>
      </c>
      <c r="K130" s="203">
        <v>1691</v>
      </c>
      <c r="L130" s="203">
        <v>3406.3</v>
      </c>
      <c r="M130" s="203">
        <v>828.6</v>
      </c>
      <c r="N130" s="202">
        <v>5923.3145000000004</v>
      </c>
      <c r="O130" s="203">
        <v>1691</v>
      </c>
      <c r="P130" s="203">
        <v>3403.7145</v>
      </c>
      <c r="Q130" s="204">
        <v>828.6</v>
      </c>
      <c r="R130" s="204">
        <v>-2.5855000000001382</v>
      </c>
      <c r="S130" s="204">
        <v>0</v>
      </c>
      <c r="T130" s="204">
        <v>-2.5855000000001382</v>
      </c>
      <c r="U130" s="204">
        <v>0</v>
      </c>
      <c r="V130" s="204">
        <v>99.956369496616546</v>
      </c>
      <c r="W130" s="204">
        <v>100</v>
      </c>
      <c r="X130" s="204">
        <v>99.924096527023451</v>
      </c>
      <c r="Y130" s="204">
        <v>100</v>
      </c>
    </row>
    <row r="131" spans="1:25" ht="12.95" customHeight="1">
      <c r="A131" s="205">
        <v>21</v>
      </c>
      <c r="B131" s="206">
        <v>221700</v>
      </c>
      <c r="C131" s="207">
        <v>1096</v>
      </c>
      <c r="D131" s="175">
        <v>123</v>
      </c>
      <c r="E131" s="201" t="s">
        <v>1336</v>
      </c>
      <c r="F131" s="202">
        <v>845.4</v>
      </c>
      <c r="G131" s="202">
        <v>649</v>
      </c>
      <c r="H131" s="202">
        <v>0</v>
      </c>
      <c r="I131" s="202">
        <v>196.4</v>
      </c>
      <c r="J131" s="202">
        <v>983.6</v>
      </c>
      <c r="K131" s="203">
        <v>649</v>
      </c>
      <c r="L131" s="203">
        <v>0</v>
      </c>
      <c r="M131" s="203">
        <v>334.6</v>
      </c>
      <c r="N131" s="202">
        <v>983.6</v>
      </c>
      <c r="O131" s="203">
        <v>649</v>
      </c>
      <c r="P131" s="203">
        <v>0</v>
      </c>
      <c r="Q131" s="204">
        <v>334.6</v>
      </c>
      <c r="R131" s="204">
        <v>0</v>
      </c>
      <c r="S131" s="204">
        <v>0</v>
      </c>
      <c r="T131" s="204">
        <v>0</v>
      </c>
      <c r="U131" s="204">
        <v>0</v>
      </c>
      <c r="V131" s="204">
        <v>100</v>
      </c>
      <c r="W131" s="204">
        <v>100</v>
      </c>
      <c r="X131" s="204">
        <v>0</v>
      </c>
      <c r="Y131" s="204">
        <v>100</v>
      </c>
    </row>
    <row r="132" spans="1:25" ht="12.95" customHeight="1">
      <c r="A132" s="205">
        <v>21</v>
      </c>
      <c r="B132" s="206">
        <v>221700</v>
      </c>
      <c r="C132" s="207">
        <v>1098</v>
      </c>
      <c r="D132" s="175">
        <v>124</v>
      </c>
      <c r="E132" s="201" t="s">
        <v>1337</v>
      </c>
      <c r="F132" s="202">
        <v>5454.7000000000007</v>
      </c>
      <c r="G132" s="202">
        <v>1252</v>
      </c>
      <c r="H132" s="202">
        <v>3660.6</v>
      </c>
      <c r="I132" s="202">
        <v>542.1</v>
      </c>
      <c r="J132" s="202">
        <v>5601</v>
      </c>
      <c r="K132" s="203">
        <v>1252</v>
      </c>
      <c r="L132" s="203">
        <v>3660.6</v>
      </c>
      <c r="M132" s="203">
        <v>688.4</v>
      </c>
      <c r="N132" s="202">
        <v>5408.9488999999994</v>
      </c>
      <c r="O132" s="203">
        <v>1252</v>
      </c>
      <c r="P132" s="203">
        <v>3468.5488999999998</v>
      </c>
      <c r="Q132" s="204">
        <v>688.4</v>
      </c>
      <c r="R132" s="204">
        <v>-192.05110000000059</v>
      </c>
      <c r="S132" s="204">
        <v>0</v>
      </c>
      <c r="T132" s="204">
        <v>-192.05110000000013</v>
      </c>
      <c r="U132" s="204">
        <v>0</v>
      </c>
      <c r="V132" s="204">
        <v>96.57112836993393</v>
      </c>
      <c r="W132" s="204">
        <v>100</v>
      </c>
      <c r="X132" s="204">
        <v>94.753562257553398</v>
      </c>
      <c r="Y132" s="204">
        <v>100</v>
      </c>
    </row>
    <row r="133" spans="1:25" ht="12.95" customHeight="1">
      <c r="A133" s="205">
        <v>21</v>
      </c>
      <c r="B133" s="206">
        <v>221700</v>
      </c>
      <c r="C133" s="207">
        <v>1097</v>
      </c>
      <c r="D133" s="175">
        <v>125</v>
      </c>
      <c r="E133" s="201" t="s">
        <v>1338</v>
      </c>
      <c r="F133" s="202">
        <v>5399.3</v>
      </c>
      <c r="G133" s="202">
        <v>469</v>
      </c>
      <c r="H133" s="202">
        <v>4365.8</v>
      </c>
      <c r="I133" s="202">
        <v>564.5</v>
      </c>
      <c r="J133" s="202">
        <v>5664.2</v>
      </c>
      <c r="K133" s="203">
        <v>469</v>
      </c>
      <c r="L133" s="203">
        <v>4482.2</v>
      </c>
      <c r="M133" s="203">
        <v>713</v>
      </c>
      <c r="N133" s="202">
        <v>5664.2</v>
      </c>
      <c r="O133" s="203">
        <v>469</v>
      </c>
      <c r="P133" s="203">
        <v>4482.2</v>
      </c>
      <c r="Q133" s="204">
        <v>713</v>
      </c>
      <c r="R133" s="204">
        <v>0</v>
      </c>
      <c r="S133" s="204">
        <v>0</v>
      </c>
      <c r="T133" s="204">
        <v>0</v>
      </c>
      <c r="U133" s="204">
        <v>0</v>
      </c>
      <c r="V133" s="204">
        <v>100</v>
      </c>
      <c r="W133" s="204">
        <v>100</v>
      </c>
      <c r="X133" s="204">
        <v>100</v>
      </c>
      <c r="Y133" s="204">
        <v>100</v>
      </c>
    </row>
    <row r="134" spans="1:25" ht="12.95" customHeight="1">
      <c r="A134" s="205">
        <v>21</v>
      </c>
      <c r="B134" s="206">
        <v>221700</v>
      </c>
      <c r="C134" s="207">
        <v>1115</v>
      </c>
      <c r="D134" s="175">
        <v>126</v>
      </c>
      <c r="E134" s="201" t="s">
        <v>1327</v>
      </c>
      <c r="F134" s="202">
        <v>105437.4</v>
      </c>
      <c r="G134" s="202">
        <v>6033</v>
      </c>
      <c r="H134" s="202">
        <v>88917</v>
      </c>
      <c r="I134" s="202">
        <v>10487.4</v>
      </c>
      <c r="J134" s="202">
        <v>109430.39999999999</v>
      </c>
      <c r="K134" s="203">
        <v>6033</v>
      </c>
      <c r="L134" s="203">
        <v>92427</v>
      </c>
      <c r="M134" s="203">
        <v>10970.4</v>
      </c>
      <c r="N134" s="202">
        <v>104940.1621</v>
      </c>
      <c r="O134" s="203">
        <v>6033</v>
      </c>
      <c r="P134" s="203">
        <v>87936.762100000007</v>
      </c>
      <c r="Q134" s="204">
        <v>10970.4</v>
      </c>
      <c r="R134" s="204">
        <v>-4490.2378999999928</v>
      </c>
      <c r="S134" s="204">
        <v>0</v>
      </c>
      <c r="T134" s="204">
        <v>-4490.2378999999928</v>
      </c>
      <c r="U134" s="204">
        <v>0</v>
      </c>
      <c r="V134" s="204">
        <v>95.896718005234376</v>
      </c>
      <c r="W134" s="204">
        <v>100</v>
      </c>
      <c r="X134" s="204">
        <v>95.141854761054674</v>
      </c>
      <c r="Y134" s="204">
        <v>100</v>
      </c>
    </row>
    <row r="135" spans="1:25" ht="12.95" customHeight="1">
      <c r="A135" s="205">
        <v>21</v>
      </c>
      <c r="B135" s="206">
        <v>221700</v>
      </c>
      <c r="C135" s="207">
        <v>1100</v>
      </c>
      <c r="D135" s="175">
        <v>127</v>
      </c>
      <c r="E135" s="201" t="s">
        <v>1339</v>
      </c>
      <c r="F135" s="202">
        <v>2275</v>
      </c>
      <c r="G135" s="202">
        <v>332</v>
      </c>
      <c r="H135" s="202">
        <v>1619.1</v>
      </c>
      <c r="I135" s="202">
        <v>323.89999999999998</v>
      </c>
      <c r="J135" s="202">
        <v>2608</v>
      </c>
      <c r="K135" s="203">
        <v>332</v>
      </c>
      <c r="L135" s="203">
        <v>1802.8</v>
      </c>
      <c r="M135" s="203">
        <v>473.2</v>
      </c>
      <c r="N135" s="202">
        <v>2608</v>
      </c>
      <c r="O135" s="203">
        <v>332</v>
      </c>
      <c r="P135" s="203">
        <v>1802.8</v>
      </c>
      <c r="Q135" s="204">
        <v>473.2</v>
      </c>
      <c r="R135" s="204">
        <v>0</v>
      </c>
      <c r="S135" s="204">
        <v>0</v>
      </c>
      <c r="T135" s="204">
        <v>0</v>
      </c>
      <c r="U135" s="204">
        <v>0</v>
      </c>
      <c r="V135" s="204">
        <v>100</v>
      </c>
      <c r="W135" s="204">
        <v>100</v>
      </c>
      <c r="X135" s="204">
        <v>100</v>
      </c>
      <c r="Y135" s="204">
        <v>100</v>
      </c>
    </row>
    <row r="136" spans="1:25" ht="12.95" customHeight="1">
      <c r="A136" s="205">
        <v>21</v>
      </c>
      <c r="B136" s="206">
        <v>221700</v>
      </c>
      <c r="C136" s="207">
        <v>1101</v>
      </c>
      <c r="D136" s="175">
        <v>128</v>
      </c>
      <c r="E136" s="201" t="s">
        <v>1340</v>
      </c>
      <c r="F136" s="202">
        <v>13156.3</v>
      </c>
      <c r="G136" s="202">
        <v>2175</v>
      </c>
      <c r="H136" s="202">
        <v>9387.5</v>
      </c>
      <c r="I136" s="202">
        <v>1593.8</v>
      </c>
      <c r="J136" s="202">
        <v>14138.9</v>
      </c>
      <c r="K136" s="203">
        <v>2175</v>
      </c>
      <c r="L136" s="203">
        <v>10112.4</v>
      </c>
      <c r="M136" s="203">
        <v>1851.5</v>
      </c>
      <c r="N136" s="202">
        <v>14138.8999</v>
      </c>
      <c r="O136" s="203">
        <v>2175</v>
      </c>
      <c r="P136" s="203">
        <v>10112.3999</v>
      </c>
      <c r="Q136" s="204">
        <v>1851.5</v>
      </c>
      <c r="R136" s="204">
        <v>-9.999999929277692E-5</v>
      </c>
      <c r="S136" s="204">
        <v>0</v>
      </c>
      <c r="T136" s="204">
        <v>-9.999999929277692E-5</v>
      </c>
      <c r="U136" s="204">
        <v>0</v>
      </c>
      <c r="V136" s="204">
        <v>99.999999292731403</v>
      </c>
      <c r="W136" s="204">
        <v>100</v>
      </c>
      <c r="X136" s="204">
        <v>99.999999011115065</v>
      </c>
      <c r="Y136" s="204">
        <v>100</v>
      </c>
    </row>
    <row r="137" spans="1:25" ht="12.95" customHeight="1">
      <c r="A137" s="205">
        <v>21</v>
      </c>
      <c r="B137" s="206">
        <v>221700</v>
      </c>
      <c r="C137" s="207">
        <v>1099</v>
      </c>
      <c r="D137" s="175">
        <v>129</v>
      </c>
      <c r="E137" s="201" t="s">
        <v>1341</v>
      </c>
      <c r="F137" s="202">
        <v>1167</v>
      </c>
      <c r="G137" s="202">
        <v>736</v>
      </c>
      <c r="H137" s="202">
        <v>0</v>
      </c>
      <c r="I137" s="202">
        <v>431</v>
      </c>
      <c r="J137" s="202">
        <v>1318.9</v>
      </c>
      <c r="K137" s="203">
        <v>736</v>
      </c>
      <c r="L137" s="203">
        <v>0</v>
      </c>
      <c r="M137" s="203">
        <v>582.9</v>
      </c>
      <c r="N137" s="202">
        <v>1318.9</v>
      </c>
      <c r="O137" s="203">
        <v>736</v>
      </c>
      <c r="P137" s="203">
        <v>0</v>
      </c>
      <c r="Q137" s="204">
        <v>582.9</v>
      </c>
      <c r="R137" s="204">
        <v>0</v>
      </c>
      <c r="S137" s="204">
        <v>0</v>
      </c>
      <c r="T137" s="204">
        <v>0</v>
      </c>
      <c r="U137" s="204">
        <v>0</v>
      </c>
      <c r="V137" s="204">
        <v>100</v>
      </c>
      <c r="W137" s="204">
        <v>100</v>
      </c>
      <c r="X137" s="204">
        <v>0</v>
      </c>
      <c r="Y137" s="204">
        <v>100</v>
      </c>
    </row>
    <row r="138" spans="1:25" ht="12.95" customHeight="1">
      <c r="A138" s="205">
        <v>21</v>
      </c>
      <c r="B138" s="206">
        <v>221700</v>
      </c>
      <c r="C138" s="207">
        <v>1102</v>
      </c>
      <c r="D138" s="175">
        <v>130</v>
      </c>
      <c r="E138" s="201" t="s">
        <v>1342</v>
      </c>
      <c r="F138" s="202">
        <v>8493.2000000000007</v>
      </c>
      <c r="G138" s="202">
        <v>1986</v>
      </c>
      <c r="H138" s="202">
        <v>5210.3</v>
      </c>
      <c r="I138" s="202">
        <v>1296.9000000000001</v>
      </c>
      <c r="J138" s="202">
        <v>8652.9</v>
      </c>
      <c r="K138" s="203">
        <v>1986</v>
      </c>
      <c r="L138" s="203">
        <v>5210.3</v>
      </c>
      <c r="M138" s="203">
        <v>1456.6</v>
      </c>
      <c r="N138" s="202">
        <v>8611.1219999999994</v>
      </c>
      <c r="O138" s="203">
        <v>1986</v>
      </c>
      <c r="P138" s="203">
        <v>5168.5219999999999</v>
      </c>
      <c r="Q138" s="204">
        <v>1456.6</v>
      </c>
      <c r="R138" s="204">
        <v>-41.778000000000247</v>
      </c>
      <c r="S138" s="204">
        <v>0</v>
      </c>
      <c r="T138" s="204">
        <v>-41.778000000000247</v>
      </c>
      <c r="U138" s="204">
        <v>0</v>
      </c>
      <c r="V138" s="204">
        <v>99.517179211593799</v>
      </c>
      <c r="W138" s="204">
        <v>100</v>
      </c>
      <c r="X138" s="204">
        <v>99.198165172830727</v>
      </c>
      <c r="Y138" s="204">
        <v>100</v>
      </c>
    </row>
    <row r="139" spans="1:25" ht="12.95" customHeight="1">
      <c r="A139" s="205">
        <v>21</v>
      </c>
      <c r="B139" s="206">
        <v>221700</v>
      </c>
      <c r="C139" s="207">
        <v>1103</v>
      </c>
      <c r="D139" s="175">
        <v>131</v>
      </c>
      <c r="E139" s="201" t="s">
        <v>1343</v>
      </c>
      <c r="F139" s="202">
        <v>4325</v>
      </c>
      <c r="G139" s="202">
        <v>1535</v>
      </c>
      <c r="H139" s="202">
        <v>2274.9</v>
      </c>
      <c r="I139" s="202">
        <v>515.1</v>
      </c>
      <c r="J139" s="202">
        <v>4475.7</v>
      </c>
      <c r="K139" s="203">
        <v>1535</v>
      </c>
      <c r="L139" s="203">
        <v>2274.9</v>
      </c>
      <c r="M139" s="203">
        <v>665.8</v>
      </c>
      <c r="N139" s="202">
        <v>4475.7</v>
      </c>
      <c r="O139" s="203">
        <v>1535</v>
      </c>
      <c r="P139" s="203">
        <v>2274.9</v>
      </c>
      <c r="Q139" s="204">
        <v>665.8</v>
      </c>
      <c r="R139" s="204">
        <v>0</v>
      </c>
      <c r="S139" s="204">
        <v>0</v>
      </c>
      <c r="T139" s="204">
        <v>0</v>
      </c>
      <c r="U139" s="204">
        <v>0</v>
      </c>
      <c r="V139" s="204">
        <v>100</v>
      </c>
      <c r="W139" s="204">
        <v>100</v>
      </c>
      <c r="X139" s="204">
        <v>100</v>
      </c>
      <c r="Y139" s="204">
        <v>100</v>
      </c>
    </row>
    <row r="140" spans="1:25" ht="12.95" customHeight="1">
      <c r="A140" s="205">
        <v>21</v>
      </c>
      <c r="B140" s="206">
        <v>221700</v>
      </c>
      <c r="C140" s="207">
        <v>1104</v>
      </c>
      <c r="D140" s="175">
        <v>132</v>
      </c>
      <c r="E140" s="201" t="s">
        <v>1344</v>
      </c>
      <c r="F140" s="202">
        <v>5982.2</v>
      </c>
      <c r="G140" s="202">
        <v>1230</v>
      </c>
      <c r="H140" s="202">
        <v>4298.5</v>
      </c>
      <c r="I140" s="202">
        <v>453.7</v>
      </c>
      <c r="J140" s="202">
        <v>6262.7000000000007</v>
      </c>
      <c r="K140" s="203">
        <v>1230</v>
      </c>
      <c r="L140" s="203">
        <v>4424.6000000000004</v>
      </c>
      <c r="M140" s="203">
        <v>608.1</v>
      </c>
      <c r="N140" s="202">
        <v>6262.7000000000007</v>
      </c>
      <c r="O140" s="203">
        <v>1230</v>
      </c>
      <c r="P140" s="203">
        <v>4424.6000000000004</v>
      </c>
      <c r="Q140" s="204">
        <v>608.1</v>
      </c>
      <c r="R140" s="204">
        <v>0</v>
      </c>
      <c r="S140" s="204">
        <v>0</v>
      </c>
      <c r="T140" s="204">
        <v>0</v>
      </c>
      <c r="U140" s="204">
        <v>0</v>
      </c>
      <c r="V140" s="204">
        <v>100</v>
      </c>
      <c r="W140" s="204">
        <v>100</v>
      </c>
      <c r="X140" s="204">
        <v>100</v>
      </c>
      <c r="Y140" s="204">
        <v>100</v>
      </c>
    </row>
    <row r="141" spans="1:25" ht="12.95" customHeight="1">
      <c r="A141" s="205">
        <v>21</v>
      </c>
      <c r="B141" s="206">
        <v>221700</v>
      </c>
      <c r="C141" s="207">
        <v>1105</v>
      </c>
      <c r="D141" s="175">
        <v>133</v>
      </c>
      <c r="E141" s="201" t="s">
        <v>1345</v>
      </c>
      <c r="F141" s="202">
        <v>1867.8</v>
      </c>
      <c r="G141" s="202">
        <v>1262</v>
      </c>
      <c r="H141" s="202">
        <v>0</v>
      </c>
      <c r="I141" s="202">
        <v>605.79999999999995</v>
      </c>
      <c r="J141" s="202">
        <v>2023.4</v>
      </c>
      <c r="K141" s="203">
        <v>1262</v>
      </c>
      <c r="L141" s="203">
        <v>0</v>
      </c>
      <c r="M141" s="203">
        <v>761.4</v>
      </c>
      <c r="N141" s="202">
        <v>2023.4</v>
      </c>
      <c r="O141" s="203">
        <v>1262</v>
      </c>
      <c r="P141" s="203">
        <v>0</v>
      </c>
      <c r="Q141" s="204">
        <v>761.4</v>
      </c>
      <c r="R141" s="204">
        <v>0</v>
      </c>
      <c r="S141" s="204">
        <v>0</v>
      </c>
      <c r="T141" s="204">
        <v>0</v>
      </c>
      <c r="U141" s="204">
        <v>0</v>
      </c>
      <c r="V141" s="204">
        <v>100</v>
      </c>
      <c r="W141" s="204">
        <v>100</v>
      </c>
      <c r="X141" s="204">
        <v>0</v>
      </c>
      <c r="Y141" s="204">
        <v>100</v>
      </c>
    </row>
    <row r="142" spans="1:25" ht="12.95" customHeight="1">
      <c r="A142" s="205">
        <v>21</v>
      </c>
      <c r="B142" s="206">
        <v>221700</v>
      </c>
      <c r="C142" s="207">
        <v>1106</v>
      </c>
      <c r="D142" s="175">
        <v>134</v>
      </c>
      <c r="E142" s="201" t="s">
        <v>1346</v>
      </c>
      <c r="F142" s="202">
        <v>6272.5</v>
      </c>
      <c r="G142" s="202">
        <v>654</v>
      </c>
      <c r="H142" s="202">
        <v>4825.8</v>
      </c>
      <c r="I142" s="202">
        <v>792.7</v>
      </c>
      <c r="J142" s="202">
        <v>6425.1</v>
      </c>
      <c r="K142" s="203">
        <v>654</v>
      </c>
      <c r="L142" s="203">
        <v>4825.8</v>
      </c>
      <c r="M142" s="203">
        <v>945.3</v>
      </c>
      <c r="N142" s="202">
        <v>6425.1</v>
      </c>
      <c r="O142" s="203">
        <v>654</v>
      </c>
      <c r="P142" s="203">
        <v>4825.8</v>
      </c>
      <c r="Q142" s="204">
        <v>945.3</v>
      </c>
      <c r="R142" s="204">
        <v>0</v>
      </c>
      <c r="S142" s="204">
        <v>0</v>
      </c>
      <c r="T142" s="204">
        <v>0</v>
      </c>
      <c r="U142" s="204">
        <v>0</v>
      </c>
      <c r="V142" s="204">
        <v>100</v>
      </c>
      <c r="W142" s="204">
        <v>100</v>
      </c>
      <c r="X142" s="204">
        <v>100</v>
      </c>
      <c r="Y142" s="204">
        <v>100</v>
      </c>
    </row>
    <row r="143" spans="1:25" ht="12.95" customHeight="1">
      <c r="A143" s="205">
        <v>21</v>
      </c>
      <c r="B143" s="206">
        <v>221700</v>
      </c>
      <c r="C143" s="207">
        <v>1107</v>
      </c>
      <c r="D143" s="175">
        <v>135</v>
      </c>
      <c r="E143" s="201" t="s">
        <v>1347</v>
      </c>
      <c r="F143" s="202">
        <v>2875.2</v>
      </c>
      <c r="G143" s="202">
        <v>1309</v>
      </c>
      <c r="H143" s="202">
        <v>1326.7</v>
      </c>
      <c r="I143" s="202">
        <v>239.5</v>
      </c>
      <c r="J143" s="202">
        <v>3148.4</v>
      </c>
      <c r="K143" s="203">
        <v>1309</v>
      </c>
      <c r="L143" s="203">
        <v>1451.9</v>
      </c>
      <c r="M143" s="203">
        <v>387.5</v>
      </c>
      <c r="N143" s="202">
        <v>3148.4</v>
      </c>
      <c r="O143" s="203">
        <v>1309</v>
      </c>
      <c r="P143" s="203">
        <v>1451.9</v>
      </c>
      <c r="Q143" s="204">
        <v>387.5</v>
      </c>
      <c r="R143" s="204">
        <v>0</v>
      </c>
      <c r="S143" s="204">
        <v>0</v>
      </c>
      <c r="T143" s="204">
        <v>0</v>
      </c>
      <c r="U143" s="204">
        <v>0</v>
      </c>
      <c r="V143" s="204">
        <v>100</v>
      </c>
      <c r="W143" s="204">
        <v>100</v>
      </c>
      <c r="X143" s="204">
        <v>100</v>
      </c>
      <c r="Y143" s="204">
        <v>100</v>
      </c>
    </row>
    <row r="144" spans="1:25" ht="12.95" customHeight="1">
      <c r="A144" s="205">
        <v>21</v>
      </c>
      <c r="B144" s="206">
        <v>221700</v>
      </c>
      <c r="C144" s="207">
        <v>1108</v>
      </c>
      <c r="D144" s="175">
        <v>136</v>
      </c>
      <c r="E144" s="201" t="s">
        <v>1348</v>
      </c>
      <c r="F144" s="202">
        <v>3297.4</v>
      </c>
      <c r="G144" s="202">
        <v>1415</v>
      </c>
      <c r="H144" s="202">
        <v>1678</v>
      </c>
      <c r="I144" s="202">
        <v>204.4</v>
      </c>
      <c r="J144" s="202">
        <v>3538.7999999999997</v>
      </c>
      <c r="K144" s="203">
        <v>1415</v>
      </c>
      <c r="L144" s="203">
        <v>1778.2</v>
      </c>
      <c r="M144" s="203">
        <v>345.6</v>
      </c>
      <c r="N144" s="202">
        <v>3498.2959999999998</v>
      </c>
      <c r="O144" s="203">
        <v>1415</v>
      </c>
      <c r="P144" s="203">
        <v>1737.6959999999999</v>
      </c>
      <c r="Q144" s="204">
        <v>345.6</v>
      </c>
      <c r="R144" s="204">
        <v>-40.503999999999905</v>
      </c>
      <c r="S144" s="204">
        <v>0</v>
      </c>
      <c r="T144" s="204">
        <v>-40.504000000000133</v>
      </c>
      <c r="U144" s="204">
        <v>0</v>
      </c>
      <c r="V144" s="204">
        <v>98.855431219622474</v>
      </c>
      <c r="W144" s="204">
        <v>100</v>
      </c>
      <c r="X144" s="204">
        <v>97.722190979642335</v>
      </c>
      <c r="Y144" s="204">
        <v>100</v>
      </c>
    </row>
    <row r="145" spans="1:25" ht="12.95" customHeight="1">
      <c r="A145" s="205">
        <v>21</v>
      </c>
      <c r="B145" s="206">
        <v>221700</v>
      </c>
      <c r="C145" s="207">
        <v>1109</v>
      </c>
      <c r="D145" s="175">
        <v>137</v>
      </c>
      <c r="E145" s="201" t="s">
        <v>1349</v>
      </c>
      <c r="F145" s="202">
        <v>3231.2999999999997</v>
      </c>
      <c r="G145" s="202">
        <v>864</v>
      </c>
      <c r="H145" s="202">
        <v>1942.1</v>
      </c>
      <c r="I145" s="202">
        <v>425.2</v>
      </c>
      <c r="J145" s="202">
        <v>3637.8</v>
      </c>
      <c r="K145" s="203">
        <v>864</v>
      </c>
      <c r="L145" s="203">
        <v>2198.1</v>
      </c>
      <c r="M145" s="203">
        <v>575.70000000000005</v>
      </c>
      <c r="N145" s="202">
        <v>3637.7321000000002</v>
      </c>
      <c r="O145" s="203">
        <v>864</v>
      </c>
      <c r="P145" s="203">
        <v>2198.0320999999999</v>
      </c>
      <c r="Q145" s="204">
        <v>575.70000000000005</v>
      </c>
      <c r="R145" s="204">
        <v>-6.7900000000008731E-2</v>
      </c>
      <c r="S145" s="204">
        <v>0</v>
      </c>
      <c r="T145" s="204">
        <v>-6.7900000000008731E-2</v>
      </c>
      <c r="U145" s="204">
        <v>0</v>
      </c>
      <c r="V145" s="204">
        <v>99.998133487272526</v>
      </c>
      <c r="W145" s="204">
        <v>100</v>
      </c>
      <c r="X145" s="204">
        <v>99.996910968563753</v>
      </c>
      <c r="Y145" s="204">
        <v>100</v>
      </c>
    </row>
    <row r="146" spans="1:25" ht="12.95" customHeight="1">
      <c r="A146" s="205">
        <v>21</v>
      </c>
      <c r="B146" s="206">
        <v>221700</v>
      </c>
      <c r="C146" s="207">
        <v>1110</v>
      </c>
      <c r="D146" s="175">
        <v>138</v>
      </c>
      <c r="E146" s="201" t="s">
        <v>1350</v>
      </c>
      <c r="F146" s="202">
        <v>4939.7000000000007</v>
      </c>
      <c r="G146" s="202">
        <v>1051</v>
      </c>
      <c r="H146" s="202">
        <v>3249.6</v>
      </c>
      <c r="I146" s="202">
        <v>639.1</v>
      </c>
      <c r="J146" s="202">
        <v>5086.9000000000005</v>
      </c>
      <c r="K146" s="203">
        <v>1051</v>
      </c>
      <c r="L146" s="203">
        <v>3249.6</v>
      </c>
      <c r="M146" s="203">
        <v>786.3</v>
      </c>
      <c r="N146" s="202">
        <v>5086.9000000000005</v>
      </c>
      <c r="O146" s="203">
        <v>1051</v>
      </c>
      <c r="P146" s="203">
        <v>3249.6</v>
      </c>
      <c r="Q146" s="204">
        <v>786.3</v>
      </c>
      <c r="R146" s="204">
        <v>0</v>
      </c>
      <c r="S146" s="204">
        <v>0</v>
      </c>
      <c r="T146" s="204">
        <v>0</v>
      </c>
      <c r="U146" s="204">
        <v>0</v>
      </c>
      <c r="V146" s="204">
        <v>100</v>
      </c>
      <c r="W146" s="204">
        <v>100</v>
      </c>
      <c r="X146" s="204">
        <v>100</v>
      </c>
      <c r="Y146" s="204">
        <v>100</v>
      </c>
    </row>
    <row r="147" spans="1:25" ht="12.95" customHeight="1">
      <c r="A147" s="205">
        <v>21</v>
      </c>
      <c r="B147" s="206">
        <v>221700</v>
      </c>
      <c r="C147" s="207">
        <v>1111</v>
      </c>
      <c r="D147" s="175">
        <v>139</v>
      </c>
      <c r="E147" s="201" t="s">
        <v>1351</v>
      </c>
      <c r="F147" s="202">
        <v>1290.7</v>
      </c>
      <c r="G147" s="202">
        <v>1119</v>
      </c>
      <c r="H147" s="202">
        <v>0</v>
      </c>
      <c r="I147" s="202">
        <v>171.7</v>
      </c>
      <c r="J147" s="202">
        <v>1427.4</v>
      </c>
      <c r="K147" s="203">
        <v>1119</v>
      </c>
      <c r="L147" s="203">
        <v>0</v>
      </c>
      <c r="M147" s="203">
        <v>308.39999999999998</v>
      </c>
      <c r="N147" s="202">
        <v>1427.4</v>
      </c>
      <c r="O147" s="203">
        <v>1119</v>
      </c>
      <c r="P147" s="203">
        <v>0</v>
      </c>
      <c r="Q147" s="204">
        <v>308.39999999999998</v>
      </c>
      <c r="R147" s="204">
        <v>0</v>
      </c>
      <c r="S147" s="204">
        <v>0</v>
      </c>
      <c r="T147" s="204">
        <v>0</v>
      </c>
      <c r="U147" s="204">
        <v>0</v>
      </c>
      <c r="V147" s="204">
        <v>100</v>
      </c>
      <c r="W147" s="204">
        <v>100</v>
      </c>
      <c r="X147" s="204">
        <v>0</v>
      </c>
      <c r="Y147" s="204">
        <v>100</v>
      </c>
    </row>
    <row r="148" spans="1:25" ht="12.95" customHeight="1">
      <c r="A148" s="205">
        <v>21</v>
      </c>
      <c r="B148" s="206">
        <v>221700</v>
      </c>
      <c r="C148" s="207">
        <v>1112</v>
      </c>
      <c r="D148" s="175">
        <v>140</v>
      </c>
      <c r="E148" s="201" t="s">
        <v>1352</v>
      </c>
      <c r="F148" s="202">
        <v>758.5</v>
      </c>
      <c r="G148" s="202">
        <v>598</v>
      </c>
      <c r="H148" s="202">
        <v>0</v>
      </c>
      <c r="I148" s="202">
        <v>160.5</v>
      </c>
      <c r="J148" s="202">
        <v>903.1</v>
      </c>
      <c r="K148" s="203">
        <v>598</v>
      </c>
      <c r="L148" s="203">
        <v>0</v>
      </c>
      <c r="M148" s="203">
        <v>305.10000000000002</v>
      </c>
      <c r="N148" s="202">
        <v>903.1</v>
      </c>
      <c r="O148" s="203">
        <v>598</v>
      </c>
      <c r="P148" s="203">
        <v>0</v>
      </c>
      <c r="Q148" s="204">
        <v>305.10000000000002</v>
      </c>
      <c r="R148" s="204">
        <v>0</v>
      </c>
      <c r="S148" s="204">
        <v>0</v>
      </c>
      <c r="T148" s="204">
        <v>0</v>
      </c>
      <c r="U148" s="204">
        <v>0</v>
      </c>
      <c r="V148" s="204">
        <v>100</v>
      </c>
      <c r="W148" s="204">
        <v>100</v>
      </c>
      <c r="X148" s="204">
        <v>0</v>
      </c>
      <c r="Y148" s="204">
        <v>100</v>
      </c>
    </row>
    <row r="149" spans="1:25" ht="12.95" customHeight="1">
      <c r="A149" s="205">
        <v>21</v>
      </c>
      <c r="B149" s="206">
        <v>221700</v>
      </c>
      <c r="C149" s="207">
        <v>1113</v>
      </c>
      <c r="D149" s="175">
        <v>141</v>
      </c>
      <c r="E149" s="201" t="s">
        <v>1353</v>
      </c>
      <c r="F149" s="202">
        <v>11010.3</v>
      </c>
      <c r="G149" s="202">
        <v>1961</v>
      </c>
      <c r="H149" s="202">
        <v>7929</v>
      </c>
      <c r="I149" s="202">
        <v>1120.3</v>
      </c>
      <c r="J149" s="202">
        <v>11250.3</v>
      </c>
      <c r="K149" s="203">
        <v>1961</v>
      </c>
      <c r="L149" s="203">
        <v>8008</v>
      </c>
      <c r="M149" s="203">
        <v>1281.3</v>
      </c>
      <c r="N149" s="202">
        <v>11214.696</v>
      </c>
      <c r="O149" s="203">
        <v>1961</v>
      </c>
      <c r="P149" s="203">
        <v>7972.3959999999997</v>
      </c>
      <c r="Q149" s="204">
        <v>1281.3</v>
      </c>
      <c r="R149" s="204">
        <v>-35.60399999999936</v>
      </c>
      <c r="S149" s="204">
        <v>0</v>
      </c>
      <c r="T149" s="204">
        <v>-35.604000000000269</v>
      </c>
      <c r="U149" s="204">
        <v>0</v>
      </c>
      <c r="V149" s="204">
        <v>99.683528439241627</v>
      </c>
      <c r="W149" s="204">
        <v>100</v>
      </c>
      <c r="X149" s="204">
        <v>99.555394605394596</v>
      </c>
      <c r="Y149" s="204">
        <v>100</v>
      </c>
    </row>
    <row r="150" spans="1:25" ht="12.95" customHeight="1">
      <c r="A150" s="205">
        <v>21</v>
      </c>
      <c r="B150" s="206">
        <v>221700</v>
      </c>
      <c r="C150" s="207">
        <v>1114</v>
      </c>
      <c r="D150" s="175">
        <v>142</v>
      </c>
      <c r="E150" s="201" t="s">
        <v>1354</v>
      </c>
      <c r="F150" s="202">
        <v>6652</v>
      </c>
      <c r="G150" s="202">
        <v>1191</v>
      </c>
      <c r="H150" s="202">
        <v>4577.8</v>
      </c>
      <c r="I150" s="202">
        <v>883.2</v>
      </c>
      <c r="J150" s="202">
        <v>6803.9</v>
      </c>
      <c r="K150" s="203">
        <v>1191</v>
      </c>
      <c r="L150" s="203">
        <v>4577.8</v>
      </c>
      <c r="M150" s="203">
        <v>1035.0999999999999</v>
      </c>
      <c r="N150" s="202">
        <v>6777.2379999999994</v>
      </c>
      <c r="O150" s="203">
        <v>1191</v>
      </c>
      <c r="P150" s="203">
        <v>4551.1379999999999</v>
      </c>
      <c r="Q150" s="204">
        <v>1035.0999999999999</v>
      </c>
      <c r="R150" s="204">
        <v>-26.662000000000262</v>
      </c>
      <c r="S150" s="204">
        <v>0</v>
      </c>
      <c r="T150" s="204">
        <v>-26.662000000000262</v>
      </c>
      <c r="U150" s="204">
        <v>0</v>
      </c>
      <c r="V150" s="204">
        <v>99.608136509942824</v>
      </c>
      <c r="W150" s="204">
        <v>100</v>
      </c>
      <c r="X150" s="204">
        <v>99.417580497182044</v>
      </c>
      <c r="Y150" s="204">
        <v>100</v>
      </c>
    </row>
    <row r="151" spans="1:25" ht="12.95" customHeight="1">
      <c r="A151" s="205">
        <v>21</v>
      </c>
      <c r="B151" s="206">
        <v>221700</v>
      </c>
      <c r="C151" s="207">
        <v>1116</v>
      </c>
      <c r="D151" s="175">
        <v>143</v>
      </c>
      <c r="E151" s="201" t="s">
        <v>1355</v>
      </c>
      <c r="F151" s="202">
        <v>6839.3</v>
      </c>
      <c r="G151" s="202">
        <v>1654</v>
      </c>
      <c r="H151" s="202">
        <v>4553.1000000000004</v>
      </c>
      <c r="I151" s="202">
        <v>632.20000000000005</v>
      </c>
      <c r="J151" s="202">
        <v>6991.2000000000007</v>
      </c>
      <c r="K151" s="203">
        <v>1654</v>
      </c>
      <c r="L151" s="203">
        <v>4553.1000000000004</v>
      </c>
      <c r="M151" s="203">
        <v>784.1</v>
      </c>
      <c r="N151" s="202">
        <v>6738.7347</v>
      </c>
      <c r="O151" s="203">
        <v>1654</v>
      </c>
      <c r="P151" s="203">
        <v>4300.6346999999996</v>
      </c>
      <c r="Q151" s="204">
        <v>784.1</v>
      </c>
      <c r="R151" s="204">
        <v>-252.46530000000075</v>
      </c>
      <c r="S151" s="204">
        <v>0</v>
      </c>
      <c r="T151" s="204">
        <v>-252.46530000000075</v>
      </c>
      <c r="U151" s="204">
        <v>0</v>
      </c>
      <c r="V151" s="204">
        <v>96.38881307929968</v>
      </c>
      <c r="W151" s="204">
        <v>100</v>
      </c>
      <c r="X151" s="204">
        <v>94.455089938723049</v>
      </c>
      <c r="Y151" s="204">
        <v>100</v>
      </c>
    </row>
    <row r="152" spans="1:25" ht="12.95" customHeight="1">
      <c r="A152" s="205">
        <v>21</v>
      </c>
      <c r="B152" s="206">
        <v>221700</v>
      </c>
      <c r="C152" s="207">
        <v>1117</v>
      </c>
      <c r="D152" s="175">
        <v>144</v>
      </c>
      <c r="E152" s="201" t="s">
        <v>1356</v>
      </c>
      <c r="F152" s="202">
        <v>6505.5999999999995</v>
      </c>
      <c r="G152" s="202">
        <v>1356</v>
      </c>
      <c r="H152" s="202">
        <v>4271.8999999999996</v>
      </c>
      <c r="I152" s="202">
        <v>877.7</v>
      </c>
      <c r="J152" s="202">
        <v>6753.1</v>
      </c>
      <c r="K152" s="203">
        <v>1356</v>
      </c>
      <c r="L152" s="203">
        <v>4365</v>
      </c>
      <c r="M152" s="203">
        <v>1032.0999999999999</v>
      </c>
      <c r="N152" s="202">
        <v>6713.3243999999995</v>
      </c>
      <c r="O152" s="203">
        <v>1356</v>
      </c>
      <c r="P152" s="203">
        <v>4325.2244000000001</v>
      </c>
      <c r="Q152" s="204">
        <v>1032.0999999999999</v>
      </c>
      <c r="R152" s="204">
        <v>-39.77560000000085</v>
      </c>
      <c r="S152" s="204">
        <v>0</v>
      </c>
      <c r="T152" s="204">
        <v>-39.77559999999994</v>
      </c>
      <c r="U152" s="204">
        <v>0</v>
      </c>
      <c r="V152" s="204">
        <v>99.411002354474235</v>
      </c>
      <c r="W152" s="204">
        <v>100</v>
      </c>
      <c r="X152" s="204">
        <v>99.088760595647202</v>
      </c>
      <c r="Y152" s="204">
        <v>100</v>
      </c>
    </row>
    <row r="153" spans="1:25" ht="12.95" customHeight="1">
      <c r="A153" s="205">
        <v>21</v>
      </c>
      <c r="B153" s="206">
        <v>221700</v>
      </c>
      <c r="C153" s="207">
        <v>1118</v>
      </c>
      <c r="D153" s="175">
        <v>145</v>
      </c>
      <c r="E153" s="201" t="s">
        <v>1357</v>
      </c>
      <c r="F153" s="202">
        <v>15884.300000000001</v>
      </c>
      <c r="G153" s="202">
        <v>2114</v>
      </c>
      <c r="H153" s="202">
        <v>12175.1</v>
      </c>
      <c r="I153" s="202">
        <v>1595.2</v>
      </c>
      <c r="J153" s="202">
        <v>16764.400000000001</v>
      </c>
      <c r="K153" s="203">
        <v>2114</v>
      </c>
      <c r="L153" s="203">
        <v>12799.9</v>
      </c>
      <c r="M153" s="203">
        <v>1850.5</v>
      </c>
      <c r="N153" s="202">
        <v>16764.400000000001</v>
      </c>
      <c r="O153" s="203">
        <v>2114</v>
      </c>
      <c r="P153" s="203">
        <v>12799.9</v>
      </c>
      <c r="Q153" s="204">
        <v>1850.5</v>
      </c>
      <c r="R153" s="204">
        <v>0</v>
      </c>
      <c r="S153" s="204">
        <v>0</v>
      </c>
      <c r="T153" s="204">
        <v>0</v>
      </c>
      <c r="U153" s="204">
        <v>0</v>
      </c>
      <c r="V153" s="204">
        <v>100</v>
      </c>
      <c r="W153" s="204">
        <v>100</v>
      </c>
      <c r="X153" s="204">
        <v>100</v>
      </c>
      <c r="Y153" s="204">
        <v>100</v>
      </c>
    </row>
    <row r="154" spans="1:25" ht="12.95" customHeight="1">
      <c r="A154" s="205">
        <v>21</v>
      </c>
      <c r="B154" s="206">
        <v>221700</v>
      </c>
      <c r="C154" s="207">
        <v>1119</v>
      </c>
      <c r="D154" s="175">
        <v>146</v>
      </c>
      <c r="E154" s="201" t="s">
        <v>1358</v>
      </c>
      <c r="F154" s="202">
        <v>4549.2</v>
      </c>
      <c r="G154" s="202">
        <v>1512</v>
      </c>
      <c r="H154" s="202">
        <v>2603.9</v>
      </c>
      <c r="I154" s="202">
        <v>433.3</v>
      </c>
      <c r="J154" s="202">
        <v>4904.9000000000005</v>
      </c>
      <c r="K154" s="203">
        <v>1512</v>
      </c>
      <c r="L154" s="203">
        <v>2811.1</v>
      </c>
      <c r="M154" s="203">
        <v>581.79999999999995</v>
      </c>
      <c r="N154" s="202">
        <v>4873.5716999999995</v>
      </c>
      <c r="O154" s="203">
        <v>1512</v>
      </c>
      <c r="P154" s="203">
        <v>2779.7716999999998</v>
      </c>
      <c r="Q154" s="204">
        <v>581.79999999999995</v>
      </c>
      <c r="R154" s="204">
        <v>-31.328300000001036</v>
      </c>
      <c r="S154" s="204">
        <v>0</v>
      </c>
      <c r="T154" s="204">
        <v>-31.328300000000127</v>
      </c>
      <c r="U154" s="204">
        <v>0</v>
      </c>
      <c r="V154" s="204">
        <v>99.361285653122366</v>
      </c>
      <c r="W154" s="204">
        <v>100</v>
      </c>
      <c r="X154" s="204">
        <v>98.885550140514383</v>
      </c>
      <c r="Y154" s="204">
        <v>100</v>
      </c>
    </row>
    <row r="155" spans="1:25" ht="12.95" customHeight="1">
      <c r="A155" s="205">
        <v>21</v>
      </c>
      <c r="B155" s="206">
        <v>221700</v>
      </c>
      <c r="C155" s="207">
        <v>1120</v>
      </c>
      <c r="D155" s="175">
        <v>147</v>
      </c>
      <c r="E155" s="201" t="s">
        <v>1359</v>
      </c>
      <c r="F155" s="202">
        <v>3830.7000000000003</v>
      </c>
      <c r="G155" s="202">
        <v>1234</v>
      </c>
      <c r="H155" s="202">
        <v>2320.8000000000002</v>
      </c>
      <c r="I155" s="202">
        <v>275.89999999999998</v>
      </c>
      <c r="J155" s="202">
        <v>4112.6000000000004</v>
      </c>
      <c r="K155" s="203">
        <v>1234</v>
      </c>
      <c r="L155" s="203">
        <v>2455.8000000000002</v>
      </c>
      <c r="M155" s="203">
        <v>422.8</v>
      </c>
      <c r="N155" s="202">
        <v>3916.9826000000003</v>
      </c>
      <c r="O155" s="203">
        <v>1234</v>
      </c>
      <c r="P155" s="203">
        <v>2260.1826000000001</v>
      </c>
      <c r="Q155" s="204">
        <v>422.8</v>
      </c>
      <c r="R155" s="204">
        <v>-195.61740000000009</v>
      </c>
      <c r="S155" s="204">
        <v>0</v>
      </c>
      <c r="T155" s="204">
        <v>-195.61740000000009</v>
      </c>
      <c r="U155" s="204">
        <v>0</v>
      </c>
      <c r="V155" s="204">
        <v>95.243461557165773</v>
      </c>
      <c r="W155" s="204">
        <v>100</v>
      </c>
      <c r="X155" s="204">
        <v>92.034473491326651</v>
      </c>
      <c r="Y155" s="204">
        <v>100</v>
      </c>
    </row>
    <row r="156" spans="1:25" ht="12.95" customHeight="1">
      <c r="A156" s="205">
        <v>21</v>
      </c>
      <c r="B156" s="206">
        <v>221700</v>
      </c>
      <c r="C156" s="207">
        <v>1121</v>
      </c>
      <c r="D156" s="175">
        <v>148</v>
      </c>
      <c r="E156" s="201" t="s">
        <v>1360</v>
      </c>
      <c r="F156" s="202">
        <v>5617.9</v>
      </c>
      <c r="G156" s="202">
        <v>1650</v>
      </c>
      <c r="H156" s="202">
        <v>3426.4</v>
      </c>
      <c r="I156" s="202">
        <v>541.5</v>
      </c>
      <c r="J156" s="202">
        <v>5773.5</v>
      </c>
      <c r="K156" s="203">
        <v>1650</v>
      </c>
      <c r="L156" s="203">
        <v>3426.4</v>
      </c>
      <c r="M156" s="203">
        <v>697.1</v>
      </c>
      <c r="N156" s="202">
        <v>5603.4438000000009</v>
      </c>
      <c r="O156" s="203">
        <v>1650</v>
      </c>
      <c r="P156" s="203">
        <v>3256.3438000000001</v>
      </c>
      <c r="Q156" s="204">
        <v>697.1</v>
      </c>
      <c r="R156" s="204">
        <v>-170.05619999999908</v>
      </c>
      <c r="S156" s="204">
        <v>0</v>
      </c>
      <c r="T156" s="204">
        <v>-170.05619999999999</v>
      </c>
      <c r="U156" s="204">
        <v>0</v>
      </c>
      <c r="V156" s="204">
        <v>97.054538841257482</v>
      </c>
      <c r="W156" s="204">
        <v>100</v>
      </c>
      <c r="X156" s="204">
        <v>95.036884193322436</v>
      </c>
      <c r="Y156" s="204">
        <v>100</v>
      </c>
    </row>
    <row r="157" spans="1:25" ht="12.95" customHeight="1">
      <c r="A157" s="205">
        <v>21</v>
      </c>
      <c r="B157" s="206">
        <v>221700</v>
      </c>
      <c r="C157" s="207">
        <v>1122</v>
      </c>
      <c r="D157" s="175">
        <v>149</v>
      </c>
      <c r="E157" s="201" t="s">
        <v>1361</v>
      </c>
      <c r="F157" s="202">
        <v>5479.2000000000007</v>
      </c>
      <c r="G157" s="202">
        <v>1719</v>
      </c>
      <c r="H157" s="202">
        <v>2976.1</v>
      </c>
      <c r="I157" s="202">
        <v>784.1</v>
      </c>
      <c r="J157" s="202">
        <v>5632.4000000000005</v>
      </c>
      <c r="K157" s="203">
        <v>1719</v>
      </c>
      <c r="L157" s="203">
        <v>2976.1</v>
      </c>
      <c r="M157" s="203">
        <v>937.3</v>
      </c>
      <c r="N157" s="202">
        <v>5451.0353000000005</v>
      </c>
      <c r="O157" s="203">
        <v>1719</v>
      </c>
      <c r="P157" s="203">
        <v>2794.7352999999998</v>
      </c>
      <c r="Q157" s="204">
        <v>937.3</v>
      </c>
      <c r="R157" s="204">
        <v>-181.36470000000008</v>
      </c>
      <c r="S157" s="204">
        <v>0</v>
      </c>
      <c r="T157" s="204">
        <v>-181.36470000000008</v>
      </c>
      <c r="U157" s="204">
        <v>0</v>
      </c>
      <c r="V157" s="204">
        <v>96.779974788722384</v>
      </c>
      <c r="W157" s="204">
        <v>100</v>
      </c>
      <c r="X157" s="204">
        <v>93.905960821208964</v>
      </c>
      <c r="Y157" s="204">
        <v>100</v>
      </c>
    </row>
    <row r="158" spans="1:25" ht="12.95" customHeight="1">
      <c r="A158" s="205">
        <v>21</v>
      </c>
      <c r="B158" s="206">
        <v>221700</v>
      </c>
      <c r="C158" s="207">
        <v>1123</v>
      </c>
      <c r="D158" s="175">
        <v>150</v>
      </c>
      <c r="E158" s="201" t="s">
        <v>1362</v>
      </c>
      <c r="F158" s="202">
        <v>8494.9</v>
      </c>
      <c r="G158" s="202">
        <v>1675</v>
      </c>
      <c r="H158" s="202">
        <v>5976.3</v>
      </c>
      <c r="I158" s="202">
        <v>843.6</v>
      </c>
      <c r="J158" s="202">
        <v>8935.8000000000011</v>
      </c>
      <c r="K158" s="203">
        <v>1675</v>
      </c>
      <c r="L158" s="203">
        <v>6261.6</v>
      </c>
      <c r="M158" s="203">
        <v>999.2</v>
      </c>
      <c r="N158" s="202">
        <v>8800.7165000000005</v>
      </c>
      <c r="O158" s="203">
        <v>1675</v>
      </c>
      <c r="P158" s="203">
        <v>6126.5164999999997</v>
      </c>
      <c r="Q158" s="204">
        <v>999.2</v>
      </c>
      <c r="R158" s="204">
        <v>-135.08350000000064</v>
      </c>
      <c r="S158" s="204">
        <v>0</v>
      </c>
      <c r="T158" s="204">
        <v>-135.08350000000064</v>
      </c>
      <c r="U158" s="204">
        <v>0</v>
      </c>
      <c r="V158" s="204">
        <v>98.488288681483454</v>
      </c>
      <c r="W158" s="204">
        <v>100</v>
      </c>
      <c r="X158" s="204">
        <v>97.842668008176815</v>
      </c>
      <c r="Y158" s="204">
        <v>100</v>
      </c>
    </row>
    <row r="159" spans="1:25" ht="12.95" customHeight="1">
      <c r="A159" s="205">
        <v>21</v>
      </c>
      <c r="B159" s="206">
        <v>221700</v>
      </c>
      <c r="C159" s="207">
        <v>1124</v>
      </c>
      <c r="D159" s="175">
        <v>151</v>
      </c>
      <c r="E159" s="201" t="s">
        <v>1363</v>
      </c>
      <c r="F159" s="202">
        <v>5527.3</v>
      </c>
      <c r="G159" s="202">
        <v>588</v>
      </c>
      <c r="H159" s="202">
        <v>4329.2</v>
      </c>
      <c r="I159" s="202">
        <v>610.1</v>
      </c>
      <c r="J159" s="202">
        <v>5681.7</v>
      </c>
      <c r="K159" s="203">
        <v>588</v>
      </c>
      <c r="L159" s="203">
        <v>4329.2</v>
      </c>
      <c r="M159" s="203">
        <v>764.5</v>
      </c>
      <c r="N159" s="202">
        <v>5681.7</v>
      </c>
      <c r="O159" s="203">
        <v>588</v>
      </c>
      <c r="P159" s="203">
        <v>4329.2</v>
      </c>
      <c r="Q159" s="204">
        <v>764.5</v>
      </c>
      <c r="R159" s="204">
        <v>0</v>
      </c>
      <c r="S159" s="204">
        <v>0</v>
      </c>
      <c r="T159" s="204">
        <v>0</v>
      </c>
      <c r="U159" s="204">
        <v>0</v>
      </c>
      <c r="V159" s="204">
        <v>100</v>
      </c>
      <c r="W159" s="204">
        <v>100</v>
      </c>
      <c r="X159" s="204">
        <v>100</v>
      </c>
      <c r="Y159" s="204">
        <v>100</v>
      </c>
    </row>
    <row r="160" spans="1:25" ht="12.95" customHeight="1">
      <c r="A160" s="205">
        <v>0</v>
      </c>
      <c r="B160" s="205"/>
      <c r="C160" s="205"/>
      <c r="D160" s="175">
        <v>152</v>
      </c>
      <c r="E160" s="201"/>
      <c r="F160" s="202"/>
      <c r="G160" s="202"/>
      <c r="H160" s="202"/>
      <c r="I160" s="202"/>
      <c r="J160" s="202"/>
      <c r="K160" s="203"/>
      <c r="L160" s="203"/>
      <c r="M160" s="203"/>
      <c r="N160" s="203"/>
      <c r="O160" s="203"/>
      <c r="P160" s="203"/>
      <c r="Q160" s="204"/>
      <c r="R160" s="204"/>
      <c r="S160" s="204"/>
      <c r="T160" s="204"/>
      <c r="U160" s="204"/>
      <c r="V160" s="204"/>
      <c r="W160" s="204"/>
      <c r="X160" s="204"/>
      <c r="Y160" s="204"/>
    </row>
    <row r="161" spans="1:27" ht="12.95" customHeight="1">
      <c r="A161" s="205">
        <v>20</v>
      </c>
      <c r="B161" s="206">
        <v>222100</v>
      </c>
      <c r="C161" s="205"/>
      <c r="D161" s="175">
        <v>153</v>
      </c>
      <c r="E161" s="196" t="s">
        <v>1364</v>
      </c>
      <c r="F161" s="197">
        <v>336424.9</v>
      </c>
      <c r="G161" s="197">
        <v>53569</v>
      </c>
      <c r="H161" s="197">
        <v>266887.80000000005</v>
      </c>
      <c r="I161" s="197">
        <v>15968.099999999999</v>
      </c>
      <c r="J161" s="197">
        <v>360681.89999999997</v>
      </c>
      <c r="K161" s="197">
        <v>53569</v>
      </c>
      <c r="L161" s="197">
        <v>285151.89999999997</v>
      </c>
      <c r="M161" s="197">
        <v>21961</v>
      </c>
      <c r="N161" s="197">
        <v>357428.49820000003</v>
      </c>
      <c r="O161" s="197">
        <v>53569</v>
      </c>
      <c r="P161" s="197">
        <v>281898.49820000003</v>
      </c>
      <c r="Q161" s="197">
        <v>21961</v>
      </c>
      <c r="R161" s="101">
        <v>-3253.4017999999342</v>
      </c>
      <c r="S161" s="101">
        <v>0</v>
      </c>
      <c r="T161" s="101">
        <v>-3253.4017999999342</v>
      </c>
      <c r="U161" s="101">
        <v>0</v>
      </c>
      <c r="V161" s="101">
        <v>99.097985842926988</v>
      </c>
      <c r="W161" s="101">
        <v>100</v>
      </c>
      <c r="X161" s="101">
        <v>98.859063607852534</v>
      </c>
      <c r="Y161" s="101">
        <v>100</v>
      </c>
    </row>
    <row r="162" spans="1:27" s="200" customFormat="1" ht="12.95" customHeight="1">
      <c r="A162" s="205">
        <v>22</v>
      </c>
      <c r="B162" s="206">
        <v>222100</v>
      </c>
      <c r="C162" s="205"/>
      <c r="D162" s="175">
        <v>154</v>
      </c>
      <c r="E162" s="196" t="s">
        <v>1241</v>
      </c>
      <c r="F162" s="197">
        <v>187994.2</v>
      </c>
      <c r="G162" s="197">
        <v>15973</v>
      </c>
      <c r="H162" s="197">
        <v>172021.2</v>
      </c>
      <c r="I162" s="197">
        <v>0</v>
      </c>
      <c r="J162" s="197">
        <v>205701.6</v>
      </c>
      <c r="K162" s="197">
        <v>15973</v>
      </c>
      <c r="L162" s="197">
        <v>187897.5</v>
      </c>
      <c r="M162" s="197">
        <v>1831.1</v>
      </c>
      <c r="N162" s="197">
        <v>204345.76800000001</v>
      </c>
      <c r="O162" s="197">
        <v>15973</v>
      </c>
      <c r="P162" s="197">
        <v>186541.66800000001</v>
      </c>
      <c r="Q162" s="197">
        <v>1831.1</v>
      </c>
      <c r="R162" s="101">
        <v>-1355.8319999999949</v>
      </c>
      <c r="S162" s="101">
        <v>0</v>
      </c>
      <c r="T162" s="101">
        <v>-1355.8319999999949</v>
      </c>
      <c r="U162" s="101">
        <v>0</v>
      </c>
      <c r="V162" s="101">
        <v>99.340874353918494</v>
      </c>
      <c r="W162" s="101">
        <v>100</v>
      </c>
      <c r="X162" s="101">
        <v>99.278419350975938</v>
      </c>
      <c r="Y162" s="101">
        <v>100</v>
      </c>
      <c r="Z162" s="199"/>
      <c r="AA162" s="199"/>
    </row>
    <row r="163" spans="1:27" s="200" customFormat="1" ht="12.95" customHeight="1">
      <c r="A163" s="205">
        <v>21</v>
      </c>
      <c r="B163" s="206">
        <v>222100</v>
      </c>
      <c r="C163" s="205"/>
      <c r="D163" s="175">
        <v>155</v>
      </c>
      <c r="E163" s="196" t="s">
        <v>1242</v>
      </c>
      <c r="F163" s="197">
        <v>148430.70000000001</v>
      </c>
      <c r="G163" s="197">
        <v>37596</v>
      </c>
      <c r="H163" s="197">
        <v>94866.6</v>
      </c>
      <c r="I163" s="197">
        <v>15968.099999999999</v>
      </c>
      <c r="J163" s="197">
        <v>154980.29999999996</v>
      </c>
      <c r="K163" s="197">
        <v>37596</v>
      </c>
      <c r="L163" s="197">
        <v>97254.39999999998</v>
      </c>
      <c r="M163" s="197">
        <v>20129.900000000001</v>
      </c>
      <c r="N163" s="197">
        <v>153082.73019999999</v>
      </c>
      <c r="O163" s="197">
        <v>37596</v>
      </c>
      <c r="P163" s="197">
        <v>95356.830199999997</v>
      </c>
      <c r="Q163" s="197">
        <v>20129.900000000001</v>
      </c>
      <c r="R163" s="101">
        <v>-1897.5697999999684</v>
      </c>
      <c r="S163" s="101">
        <v>0</v>
      </c>
      <c r="T163" s="101">
        <v>-1897.5697999999829</v>
      </c>
      <c r="U163" s="101">
        <v>0</v>
      </c>
      <c r="V163" s="101">
        <v>98.775605802802062</v>
      </c>
      <c r="W163" s="101">
        <v>100</v>
      </c>
      <c r="X163" s="101">
        <v>98.048859691695199</v>
      </c>
      <c r="Y163" s="101">
        <v>100</v>
      </c>
      <c r="Z163" s="199"/>
      <c r="AA163" s="199"/>
    </row>
    <row r="164" spans="1:27" ht="12.95" customHeight="1">
      <c r="A164" s="205">
        <v>22</v>
      </c>
      <c r="B164" s="206">
        <v>222100</v>
      </c>
      <c r="C164" s="207">
        <v>1125</v>
      </c>
      <c r="D164" s="175">
        <v>156</v>
      </c>
      <c r="E164" s="201" t="s">
        <v>1267</v>
      </c>
      <c r="F164" s="202">
        <v>187994.2</v>
      </c>
      <c r="G164" s="202">
        <v>15973</v>
      </c>
      <c r="H164" s="202">
        <v>172021.2</v>
      </c>
      <c r="I164" s="202">
        <v>0</v>
      </c>
      <c r="J164" s="202">
        <v>205701.6</v>
      </c>
      <c r="K164" s="203">
        <v>15973</v>
      </c>
      <c r="L164" s="203">
        <v>187897.5</v>
      </c>
      <c r="M164" s="203">
        <v>1831.1</v>
      </c>
      <c r="N164" s="202">
        <v>204345.76800000001</v>
      </c>
      <c r="O164" s="203">
        <v>15973</v>
      </c>
      <c r="P164" s="203">
        <v>186541.66800000001</v>
      </c>
      <c r="Q164" s="204">
        <v>1831.1</v>
      </c>
      <c r="R164" s="204">
        <v>-1355.8319999999949</v>
      </c>
      <c r="S164" s="204">
        <v>0</v>
      </c>
      <c r="T164" s="204">
        <v>-1355.8319999999949</v>
      </c>
      <c r="U164" s="204">
        <v>0</v>
      </c>
      <c r="V164" s="204">
        <v>99.340874353918494</v>
      </c>
      <c r="W164" s="204">
        <v>100</v>
      </c>
      <c r="X164" s="204">
        <v>99.278419350975938</v>
      </c>
      <c r="Y164" s="204">
        <v>100</v>
      </c>
    </row>
    <row r="165" spans="1:27" ht="12.95" customHeight="1">
      <c r="A165" s="205">
        <v>21</v>
      </c>
      <c r="B165" s="206">
        <v>222100</v>
      </c>
      <c r="C165" s="207">
        <v>1126</v>
      </c>
      <c r="D165" s="175">
        <v>157</v>
      </c>
      <c r="E165" s="201" t="s">
        <v>1365</v>
      </c>
      <c r="F165" s="202">
        <v>4278.8</v>
      </c>
      <c r="G165" s="202">
        <v>1310</v>
      </c>
      <c r="H165" s="202">
        <v>2547.9</v>
      </c>
      <c r="I165" s="202">
        <v>420.9</v>
      </c>
      <c r="J165" s="202">
        <v>4590.7</v>
      </c>
      <c r="K165" s="203">
        <v>1310</v>
      </c>
      <c r="L165" s="203">
        <v>2712.9</v>
      </c>
      <c r="M165" s="203">
        <v>567.79999999999995</v>
      </c>
      <c r="N165" s="202">
        <v>4538.0946000000004</v>
      </c>
      <c r="O165" s="203">
        <v>1310</v>
      </c>
      <c r="P165" s="203">
        <v>2660.2946000000002</v>
      </c>
      <c r="Q165" s="204">
        <v>567.79999999999995</v>
      </c>
      <c r="R165" s="204">
        <v>-52.605399999999463</v>
      </c>
      <c r="S165" s="204">
        <v>0</v>
      </c>
      <c r="T165" s="204">
        <v>-52.605399999999918</v>
      </c>
      <c r="U165" s="204">
        <v>0</v>
      </c>
      <c r="V165" s="204">
        <v>98.854087611911041</v>
      </c>
      <c r="W165" s="204">
        <v>100</v>
      </c>
      <c r="X165" s="204">
        <v>98.060916362564043</v>
      </c>
      <c r="Y165" s="204">
        <v>100</v>
      </c>
    </row>
    <row r="166" spans="1:27" ht="12.95" customHeight="1">
      <c r="A166" s="205">
        <v>21</v>
      </c>
      <c r="B166" s="206">
        <v>222100</v>
      </c>
      <c r="C166" s="207">
        <v>1127</v>
      </c>
      <c r="D166" s="175">
        <v>158</v>
      </c>
      <c r="E166" s="201" t="s">
        <v>1366</v>
      </c>
      <c r="F166" s="202">
        <v>10226</v>
      </c>
      <c r="G166" s="202">
        <v>1450</v>
      </c>
      <c r="H166" s="202">
        <v>7918.4</v>
      </c>
      <c r="I166" s="202">
        <v>857.6</v>
      </c>
      <c r="J166" s="202">
        <v>10555.5</v>
      </c>
      <c r="K166" s="203">
        <v>1450</v>
      </c>
      <c r="L166" s="203">
        <v>8093.4</v>
      </c>
      <c r="M166" s="203">
        <v>1012.1</v>
      </c>
      <c r="N166" s="202">
        <v>10089.433500000001</v>
      </c>
      <c r="O166" s="203">
        <v>1450</v>
      </c>
      <c r="P166" s="203">
        <v>7627.3334999999997</v>
      </c>
      <c r="Q166" s="204">
        <v>1012.1</v>
      </c>
      <c r="R166" s="204">
        <v>-466.066499999999</v>
      </c>
      <c r="S166" s="204">
        <v>0</v>
      </c>
      <c r="T166" s="204">
        <v>-466.06649999999991</v>
      </c>
      <c r="U166" s="204">
        <v>0</v>
      </c>
      <c r="V166" s="204">
        <v>95.58460991899959</v>
      </c>
      <c r="W166" s="204">
        <v>100</v>
      </c>
      <c r="X166" s="204">
        <v>94.241400400326185</v>
      </c>
      <c r="Y166" s="204">
        <v>100</v>
      </c>
    </row>
    <row r="167" spans="1:27" ht="12.95" customHeight="1">
      <c r="A167" s="205">
        <v>21</v>
      </c>
      <c r="B167" s="206">
        <v>222100</v>
      </c>
      <c r="C167" s="207">
        <v>1128</v>
      </c>
      <c r="D167" s="175">
        <v>159</v>
      </c>
      <c r="E167" s="201" t="s">
        <v>1367</v>
      </c>
      <c r="F167" s="202">
        <v>6553.2999999999993</v>
      </c>
      <c r="G167" s="202">
        <v>1376</v>
      </c>
      <c r="H167" s="202">
        <v>4249.8999999999996</v>
      </c>
      <c r="I167" s="202">
        <v>927.4</v>
      </c>
      <c r="J167" s="202">
        <v>6705.0999999999995</v>
      </c>
      <c r="K167" s="203">
        <v>1376</v>
      </c>
      <c r="L167" s="203">
        <v>4249.8999999999996</v>
      </c>
      <c r="M167" s="203">
        <v>1079.2</v>
      </c>
      <c r="N167" s="202">
        <v>6704.6185999999998</v>
      </c>
      <c r="O167" s="203">
        <v>1376</v>
      </c>
      <c r="P167" s="203">
        <v>4249.4186</v>
      </c>
      <c r="Q167" s="204">
        <v>1079.2</v>
      </c>
      <c r="R167" s="204">
        <v>-0.48139999999966676</v>
      </c>
      <c r="S167" s="204">
        <v>0</v>
      </c>
      <c r="T167" s="204">
        <v>-0.48139999999966676</v>
      </c>
      <c r="U167" s="204">
        <v>0</v>
      </c>
      <c r="V167" s="204">
        <v>99.992820390449069</v>
      </c>
      <c r="W167" s="204">
        <v>100</v>
      </c>
      <c r="X167" s="204">
        <v>99.988672674651184</v>
      </c>
      <c r="Y167" s="204">
        <v>100</v>
      </c>
    </row>
    <row r="168" spans="1:27" ht="12.95" customHeight="1">
      <c r="A168" s="205">
        <v>21</v>
      </c>
      <c r="B168" s="206">
        <v>222100</v>
      </c>
      <c r="C168" s="207">
        <v>1142</v>
      </c>
      <c r="D168" s="175">
        <v>160</v>
      </c>
      <c r="E168" s="201" t="s">
        <v>1364</v>
      </c>
      <c r="F168" s="202">
        <v>13373.6</v>
      </c>
      <c r="G168" s="202">
        <v>795</v>
      </c>
      <c r="H168" s="202">
        <v>11181.5</v>
      </c>
      <c r="I168" s="202">
        <v>1397.1</v>
      </c>
      <c r="J168" s="202">
        <v>13622.1</v>
      </c>
      <c r="K168" s="203">
        <v>795</v>
      </c>
      <c r="L168" s="203">
        <v>11181.5</v>
      </c>
      <c r="M168" s="203">
        <v>1645.6</v>
      </c>
      <c r="N168" s="202">
        <v>13487.035</v>
      </c>
      <c r="O168" s="203">
        <v>795</v>
      </c>
      <c r="P168" s="203">
        <v>11046.434999999999</v>
      </c>
      <c r="Q168" s="204">
        <v>1645.6</v>
      </c>
      <c r="R168" s="204">
        <v>-135.06500000000051</v>
      </c>
      <c r="S168" s="204">
        <v>0</v>
      </c>
      <c r="T168" s="204">
        <v>-135.06500000000051</v>
      </c>
      <c r="U168" s="204">
        <v>0</v>
      </c>
      <c r="V168" s="204">
        <v>99.008486209908895</v>
      </c>
      <c r="W168" s="204">
        <v>100</v>
      </c>
      <c r="X168" s="204">
        <v>98.792067253946243</v>
      </c>
      <c r="Y168" s="204">
        <v>100</v>
      </c>
    </row>
    <row r="169" spans="1:27" ht="12.95" customHeight="1">
      <c r="A169" s="205">
        <v>21</v>
      </c>
      <c r="B169" s="206">
        <v>222100</v>
      </c>
      <c r="C169" s="207">
        <v>1129</v>
      </c>
      <c r="D169" s="175">
        <v>161</v>
      </c>
      <c r="E169" s="201" t="s">
        <v>1368</v>
      </c>
      <c r="F169" s="202">
        <v>5071.2</v>
      </c>
      <c r="G169" s="202">
        <v>1533</v>
      </c>
      <c r="H169" s="202">
        <v>3024</v>
      </c>
      <c r="I169" s="202">
        <v>514.20000000000005</v>
      </c>
      <c r="J169" s="202">
        <v>5254.8</v>
      </c>
      <c r="K169" s="203">
        <v>1533</v>
      </c>
      <c r="L169" s="203">
        <v>3059.2</v>
      </c>
      <c r="M169" s="203">
        <v>662.6</v>
      </c>
      <c r="N169" s="202">
        <v>5254.8</v>
      </c>
      <c r="O169" s="203">
        <v>1533</v>
      </c>
      <c r="P169" s="203">
        <v>3059.2</v>
      </c>
      <c r="Q169" s="204">
        <v>662.6</v>
      </c>
      <c r="R169" s="204">
        <v>0</v>
      </c>
      <c r="S169" s="204">
        <v>0</v>
      </c>
      <c r="T169" s="204">
        <v>0</v>
      </c>
      <c r="U169" s="204">
        <v>0</v>
      </c>
      <c r="V169" s="204">
        <v>100</v>
      </c>
      <c r="W169" s="204">
        <v>100</v>
      </c>
      <c r="X169" s="204">
        <v>100</v>
      </c>
      <c r="Y169" s="204">
        <v>100</v>
      </c>
    </row>
    <row r="170" spans="1:27" ht="12.95" customHeight="1">
      <c r="A170" s="205">
        <v>21</v>
      </c>
      <c r="B170" s="206">
        <v>222100</v>
      </c>
      <c r="C170" s="207">
        <v>1130</v>
      </c>
      <c r="D170" s="175">
        <v>162</v>
      </c>
      <c r="E170" s="201" t="s">
        <v>1369</v>
      </c>
      <c r="F170" s="202">
        <v>4878.7</v>
      </c>
      <c r="G170" s="202">
        <v>1404</v>
      </c>
      <c r="H170" s="202">
        <v>3128.4</v>
      </c>
      <c r="I170" s="202">
        <v>346.3</v>
      </c>
      <c r="J170" s="202">
        <v>5232.7</v>
      </c>
      <c r="K170" s="203">
        <v>1404</v>
      </c>
      <c r="L170" s="203">
        <v>3331.8</v>
      </c>
      <c r="M170" s="203">
        <v>496.9</v>
      </c>
      <c r="N170" s="202">
        <v>4943.4745000000003</v>
      </c>
      <c r="O170" s="203">
        <v>1404</v>
      </c>
      <c r="P170" s="203">
        <v>3042.5745000000002</v>
      </c>
      <c r="Q170" s="204">
        <v>496.9</v>
      </c>
      <c r="R170" s="204">
        <v>-289.22549999999956</v>
      </c>
      <c r="S170" s="204">
        <v>0</v>
      </c>
      <c r="T170" s="204">
        <v>-289.22550000000001</v>
      </c>
      <c r="U170" s="204">
        <v>0</v>
      </c>
      <c r="V170" s="204">
        <v>94.472729183786583</v>
      </c>
      <c r="W170" s="204">
        <v>100</v>
      </c>
      <c r="X170" s="204">
        <v>91.319241851251576</v>
      </c>
      <c r="Y170" s="204">
        <v>100</v>
      </c>
    </row>
    <row r="171" spans="1:27" ht="12.95" customHeight="1">
      <c r="A171" s="205">
        <v>21</v>
      </c>
      <c r="B171" s="206">
        <v>222100</v>
      </c>
      <c r="C171" s="207">
        <v>1131</v>
      </c>
      <c r="D171" s="175">
        <v>163</v>
      </c>
      <c r="E171" s="201" t="s">
        <v>1370</v>
      </c>
      <c r="F171" s="202">
        <v>5312.4000000000005</v>
      </c>
      <c r="G171" s="202">
        <v>1512</v>
      </c>
      <c r="H171" s="202">
        <v>3198.6</v>
      </c>
      <c r="I171" s="202">
        <v>601.79999999999995</v>
      </c>
      <c r="J171" s="202">
        <v>5593.7</v>
      </c>
      <c r="K171" s="203">
        <v>1512</v>
      </c>
      <c r="L171" s="203">
        <v>3329.2</v>
      </c>
      <c r="M171" s="203">
        <v>752.5</v>
      </c>
      <c r="N171" s="202">
        <v>5593.7</v>
      </c>
      <c r="O171" s="203">
        <v>1512</v>
      </c>
      <c r="P171" s="203">
        <v>3329.2</v>
      </c>
      <c r="Q171" s="204">
        <v>752.5</v>
      </c>
      <c r="R171" s="204">
        <v>0</v>
      </c>
      <c r="S171" s="204">
        <v>0</v>
      </c>
      <c r="T171" s="204">
        <v>0</v>
      </c>
      <c r="U171" s="204">
        <v>0</v>
      </c>
      <c r="V171" s="204">
        <v>100</v>
      </c>
      <c r="W171" s="204">
        <v>100</v>
      </c>
      <c r="X171" s="204">
        <v>100</v>
      </c>
      <c r="Y171" s="204">
        <v>100</v>
      </c>
    </row>
    <row r="172" spans="1:27" ht="12.95" customHeight="1">
      <c r="A172" s="205">
        <v>21</v>
      </c>
      <c r="B172" s="206">
        <v>222100</v>
      </c>
      <c r="C172" s="207">
        <v>1132</v>
      </c>
      <c r="D172" s="175">
        <v>164</v>
      </c>
      <c r="E172" s="201" t="s">
        <v>1371</v>
      </c>
      <c r="F172" s="202">
        <v>1275.9000000000001</v>
      </c>
      <c r="G172" s="202">
        <v>1097</v>
      </c>
      <c r="H172" s="202">
        <v>0</v>
      </c>
      <c r="I172" s="202">
        <v>178.9</v>
      </c>
      <c r="J172" s="202">
        <v>1414.1</v>
      </c>
      <c r="K172" s="203">
        <v>1097</v>
      </c>
      <c r="L172" s="203">
        <v>0</v>
      </c>
      <c r="M172" s="203">
        <v>317.10000000000002</v>
      </c>
      <c r="N172" s="202">
        <v>1414.1</v>
      </c>
      <c r="O172" s="203">
        <v>1097</v>
      </c>
      <c r="P172" s="203">
        <v>0</v>
      </c>
      <c r="Q172" s="204">
        <v>317.10000000000002</v>
      </c>
      <c r="R172" s="204">
        <v>0</v>
      </c>
      <c r="S172" s="204">
        <v>0</v>
      </c>
      <c r="T172" s="204">
        <v>0</v>
      </c>
      <c r="U172" s="204">
        <v>0</v>
      </c>
      <c r="V172" s="204">
        <v>100</v>
      </c>
      <c r="W172" s="204">
        <v>100</v>
      </c>
      <c r="X172" s="204">
        <v>0</v>
      </c>
      <c r="Y172" s="204">
        <v>100</v>
      </c>
    </row>
    <row r="173" spans="1:27" ht="12.95" customHeight="1">
      <c r="A173" s="205">
        <v>21</v>
      </c>
      <c r="B173" s="206">
        <v>222100</v>
      </c>
      <c r="C173" s="207">
        <v>1133</v>
      </c>
      <c r="D173" s="175">
        <v>165</v>
      </c>
      <c r="E173" s="201" t="s">
        <v>1372</v>
      </c>
      <c r="F173" s="202">
        <v>7091.1</v>
      </c>
      <c r="G173" s="202">
        <v>1552</v>
      </c>
      <c r="H173" s="202">
        <v>4699.6000000000004</v>
      </c>
      <c r="I173" s="202">
        <v>839.5</v>
      </c>
      <c r="J173" s="202">
        <v>7244.3</v>
      </c>
      <c r="K173" s="203">
        <v>1552</v>
      </c>
      <c r="L173" s="203">
        <v>4699.6000000000004</v>
      </c>
      <c r="M173" s="203">
        <v>992.7</v>
      </c>
      <c r="N173" s="202">
        <v>7118.6273999999994</v>
      </c>
      <c r="O173" s="203">
        <v>1552</v>
      </c>
      <c r="P173" s="203">
        <v>4573.9273999999996</v>
      </c>
      <c r="Q173" s="204">
        <v>992.7</v>
      </c>
      <c r="R173" s="204">
        <v>-125.67260000000078</v>
      </c>
      <c r="S173" s="204">
        <v>0</v>
      </c>
      <c r="T173" s="204">
        <v>-125.67260000000078</v>
      </c>
      <c r="U173" s="204">
        <v>0</v>
      </c>
      <c r="V173" s="204">
        <v>98.265220932319195</v>
      </c>
      <c r="W173" s="204">
        <v>100</v>
      </c>
      <c r="X173" s="204">
        <v>97.32588730955824</v>
      </c>
      <c r="Y173" s="204">
        <v>100</v>
      </c>
    </row>
    <row r="174" spans="1:27" ht="12.95" customHeight="1">
      <c r="A174" s="205">
        <v>21</v>
      </c>
      <c r="B174" s="206">
        <v>222100</v>
      </c>
      <c r="C174" s="207">
        <v>1134</v>
      </c>
      <c r="D174" s="175">
        <v>166</v>
      </c>
      <c r="E174" s="201" t="s">
        <v>1373</v>
      </c>
      <c r="F174" s="202">
        <v>5158.7</v>
      </c>
      <c r="G174" s="202">
        <v>1736</v>
      </c>
      <c r="H174" s="202">
        <v>2777.8</v>
      </c>
      <c r="I174" s="202">
        <v>644.9</v>
      </c>
      <c r="J174" s="202">
        <v>5653.8</v>
      </c>
      <c r="K174" s="203">
        <v>1736</v>
      </c>
      <c r="L174" s="203">
        <v>3117.3</v>
      </c>
      <c r="M174" s="203">
        <v>800.5</v>
      </c>
      <c r="N174" s="202">
        <v>5640.8861999999999</v>
      </c>
      <c r="O174" s="203">
        <v>1736</v>
      </c>
      <c r="P174" s="203">
        <v>3104.3861999999999</v>
      </c>
      <c r="Q174" s="204">
        <v>800.5</v>
      </c>
      <c r="R174" s="204">
        <v>-12.913800000000265</v>
      </c>
      <c r="S174" s="204">
        <v>0</v>
      </c>
      <c r="T174" s="204">
        <v>-12.913800000000265</v>
      </c>
      <c r="U174" s="204">
        <v>0</v>
      </c>
      <c r="V174" s="204">
        <v>99.771590788496226</v>
      </c>
      <c r="W174" s="204">
        <v>100</v>
      </c>
      <c r="X174" s="204">
        <v>99.585737657588297</v>
      </c>
      <c r="Y174" s="204">
        <v>100</v>
      </c>
    </row>
    <row r="175" spans="1:27" ht="12.95" customHeight="1">
      <c r="A175" s="205">
        <v>21</v>
      </c>
      <c r="B175" s="206">
        <v>222100</v>
      </c>
      <c r="C175" s="207">
        <v>1135</v>
      </c>
      <c r="D175" s="175">
        <v>167</v>
      </c>
      <c r="E175" s="201" t="s">
        <v>1374</v>
      </c>
      <c r="F175" s="202">
        <v>7296.2</v>
      </c>
      <c r="G175" s="202">
        <v>1662</v>
      </c>
      <c r="H175" s="202">
        <v>4720</v>
      </c>
      <c r="I175" s="202">
        <v>914.2</v>
      </c>
      <c r="J175" s="202">
        <v>7448</v>
      </c>
      <c r="K175" s="203">
        <v>1662</v>
      </c>
      <c r="L175" s="203">
        <v>4720</v>
      </c>
      <c r="M175" s="203">
        <v>1066</v>
      </c>
      <c r="N175" s="202">
        <v>7290.5126</v>
      </c>
      <c r="O175" s="203">
        <v>1662</v>
      </c>
      <c r="P175" s="203">
        <v>4562.5126</v>
      </c>
      <c r="Q175" s="204">
        <v>1066</v>
      </c>
      <c r="R175" s="204">
        <v>-157.48739999999998</v>
      </c>
      <c r="S175" s="204">
        <v>0</v>
      </c>
      <c r="T175" s="204">
        <v>-157.48739999999998</v>
      </c>
      <c r="U175" s="204">
        <v>0</v>
      </c>
      <c r="V175" s="204">
        <v>97.885507518796985</v>
      </c>
      <c r="W175" s="204">
        <v>100</v>
      </c>
      <c r="X175" s="204">
        <v>96.663402542372879</v>
      </c>
      <c r="Y175" s="204">
        <v>100</v>
      </c>
    </row>
    <row r="176" spans="1:27" ht="12.95" customHeight="1">
      <c r="A176" s="205">
        <v>21</v>
      </c>
      <c r="B176" s="206">
        <v>222100</v>
      </c>
      <c r="C176" s="207">
        <v>1136</v>
      </c>
      <c r="D176" s="175">
        <v>168</v>
      </c>
      <c r="E176" s="201" t="s">
        <v>1375</v>
      </c>
      <c r="F176" s="202">
        <v>3975.3</v>
      </c>
      <c r="G176" s="202">
        <v>951</v>
      </c>
      <c r="H176" s="202">
        <v>2752.4</v>
      </c>
      <c r="I176" s="202">
        <v>271.89999999999998</v>
      </c>
      <c r="J176" s="202">
        <v>4197.1000000000004</v>
      </c>
      <c r="K176" s="203">
        <v>951</v>
      </c>
      <c r="L176" s="203">
        <v>2823.6</v>
      </c>
      <c r="M176" s="203">
        <v>422.5</v>
      </c>
      <c r="N176" s="202">
        <v>4190.8269</v>
      </c>
      <c r="O176" s="203">
        <v>951</v>
      </c>
      <c r="P176" s="203">
        <v>2817.3269</v>
      </c>
      <c r="Q176" s="204">
        <v>422.5</v>
      </c>
      <c r="R176" s="204">
        <v>-6.2731000000003405</v>
      </c>
      <c r="S176" s="204">
        <v>0</v>
      </c>
      <c r="T176" s="204">
        <v>-6.2730999999998858</v>
      </c>
      <c r="U176" s="204">
        <v>0</v>
      </c>
      <c r="V176" s="204">
        <v>99.850537275738006</v>
      </c>
      <c r="W176" s="204">
        <v>100</v>
      </c>
      <c r="X176" s="204">
        <v>99.777833262501773</v>
      </c>
      <c r="Y176" s="204">
        <v>100</v>
      </c>
    </row>
    <row r="177" spans="1:25" ht="12.95" customHeight="1">
      <c r="A177" s="205">
        <v>21</v>
      </c>
      <c r="B177" s="206">
        <v>222100</v>
      </c>
      <c r="C177" s="207">
        <v>1137</v>
      </c>
      <c r="D177" s="175">
        <v>169</v>
      </c>
      <c r="E177" s="201" t="s">
        <v>1376</v>
      </c>
      <c r="F177" s="202">
        <v>5955.4</v>
      </c>
      <c r="G177" s="202">
        <v>1228</v>
      </c>
      <c r="H177" s="202">
        <v>4214.8999999999996</v>
      </c>
      <c r="I177" s="202">
        <v>512.5</v>
      </c>
      <c r="J177" s="202">
        <v>6297.5999999999995</v>
      </c>
      <c r="K177" s="203">
        <v>1228</v>
      </c>
      <c r="L177" s="203">
        <v>4402.7</v>
      </c>
      <c r="M177" s="203">
        <v>666.9</v>
      </c>
      <c r="N177" s="202">
        <v>6297.5999999999995</v>
      </c>
      <c r="O177" s="203">
        <v>1228</v>
      </c>
      <c r="P177" s="203">
        <v>4402.7</v>
      </c>
      <c r="Q177" s="204">
        <v>666.9</v>
      </c>
      <c r="R177" s="204">
        <v>0</v>
      </c>
      <c r="S177" s="204">
        <v>0</v>
      </c>
      <c r="T177" s="204">
        <v>0</v>
      </c>
      <c r="U177" s="204">
        <v>0</v>
      </c>
      <c r="V177" s="204">
        <v>100</v>
      </c>
      <c r="W177" s="204">
        <v>100</v>
      </c>
      <c r="X177" s="204">
        <v>100</v>
      </c>
      <c r="Y177" s="204">
        <v>100</v>
      </c>
    </row>
    <row r="178" spans="1:25" ht="12.95" customHeight="1">
      <c r="A178" s="205">
        <v>21</v>
      </c>
      <c r="B178" s="206">
        <v>222100</v>
      </c>
      <c r="C178" s="207">
        <v>1138</v>
      </c>
      <c r="D178" s="175">
        <v>170</v>
      </c>
      <c r="E178" s="201" t="s">
        <v>1377</v>
      </c>
      <c r="F178" s="202">
        <v>9357</v>
      </c>
      <c r="G178" s="202">
        <v>1992</v>
      </c>
      <c r="H178" s="202">
        <v>6181.5</v>
      </c>
      <c r="I178" s="202">
        <v>1183.5</v>
      </c>
      <c r="J178" s="202">
        <v>9921.7999999999993</v>
      </c>
      <c r="K178" s="203">
        <v>1992</v>
      </c>
      <c r="L178" s="203">
        <v>6585.3</v>
      </c>
      <c r="M178" s="203">
        <v>1344.5</v>
      </c>
      <c r="N178" s="202">
        <v>9898.4907999999996</v>
      </c>
      <c r="O178" s="203">
        <v>1992</v>
      </c>
      <c r="P178" s="203">
        <v>6561.9907999999996</v>
      </c>
      <c r="Q178" s="204">
        <v>1344.5</v>
      </c>
      <c r="R178" s="204">
        <v>-23.309199999999691</v>
      </c>
      <c r="S178" s="204">
        <v>0</v>
      </c>
      <c r="T178" s="204">
        <v>-23.309200000000601</v>
      </c>
      <c r="U178" s="204">
        <v>0</v>
      </c>
      <c r="V178" s="204">
        <v>99.7650708540789</v>
      </c>
      <c r="W178" s="204">
        <v>100</v>
      </c>
      <c r="X178" s="204">
        <v>99.64604194190089</v>
      </c>
      <c r="Y178" s="204">
        <v>100</v>
      </c>
    </row>
    <row r="179" spans="1:25" ht="12.95" customHeight="1">
      <c r="A179" s="205">
        <v>21</v>
      </c>
      <c r="B179" s="206">
        <v>222100</v>
      </c>
      <c r="C179" s="207">
        <v>1139</v>
      </c>
      <c r="D179" s="175">
        <v>171</v>
      </c>
      <c r="E179" s="201" t="s">
        <v>1378</v>
      </c>
      <c r="F179" s="202">
        <v>3833</v>
      </c>
      <c r="G179" s="202">
        <v>1363</v>
      </c>
      <c r="H179" s="202">
        <v>2185.8000000000002</v>
      </c>
      <c r="I179" s="202">
        <v>284.2</v>
      </c>
      <c r="J179" s="202">
        <v>4061.3999999999996</v>
      </c>
      <c r="K179" s="203">
        <v>1363</v>
      </c>
      <c r="L179" s="203">
        <v>2266.1999999999998</v>
      </c>
      <c r="M179" s="203">
        <v>432.2</v>
      </c>
      <c r="N179" s="202">
        <v>4042.3260999999998</v>
      </c>
      <c r="O179" s="203">
        <v>1363</v>
      </c>
      <c r="P179" s="203">
        <v>2247.1261</v>
      </c>
      <c r="Q179" s="204">
        <v>432.2</v>
      </c>
      <c r="R179" s="204">
        <v>-19.073899999999867</v>
      </c>
      <c r="S179" s="204">
        <v>0</v>
      </c>
      <c r="T179" s="204">
        <v>-19.073899999999867</v>
      </c>
      <c r="U179" s="204">
        <v>0</v>
      </c>
      <c r="V179" s="204">
        <v>99.530361451716161</v>
      </c>
      <c r="W179" s="204">
        <v>100</v>
      </c>
      <c r="X179" s="204">
        <v>99.158331126996728</v>
      </c>
      <c r="Y179" s="204">
        <v>100</v>
      </c>
    </row>
    <row r="180" spans="1:25" ht="12.95" customHeight="1">
      <c r="A180" s="205">
        <v>21</v>
      </c>
      <c r="B180" s="206">
        <v>222100</v>
      </c>
      <c r="C180" s="207">
        <v>1140</v>
      </c>
      <c r="D180" s="175">
        <v>172</v>
      </c>
      <c r="E180" s="201" t="s">
        <v>1379</v>
      </c>
      <c r="F180" s="202">
        <v>5841.7</v>
      </c>
      <c r="G180" s="202">
        <v>1552</v>
      </c>
      <c r="H180" s="202">
        <v>3537.4</v>
      </c>
      <c r="I180" s="202">
        <v>752.3</v>
      </c>
      <c r="J180" s="202">
        <v>5997.2999999999993</v>
      </c>
      <c r="K180" s="203">
        <v>1552</v>
      </c>
      <c r="L180" s="203">
        <v>3537.4</v>
      </c>
      <c r="M180" s="203">
        <v>907.9</v>
      </c>
      <c r="N180" s="202">
        <v>5989.7794999999996</v>
      </c>
      <c r="O180" s="203">
        <v>1552</v>
      </c>
      <c r="P180" s="203">
        <v>3529.8795</v>
      </c>
      <c r="Q180" s="204">
        <v>907.9</v>
      </c>
      <c r="R180" s="204">
        <v>-7.5204999999996289</v>
      </c>
      <c r="S180" s="204">
        <v>0</v>
      </c>
      <c r="T180" s="204">
        <v>-7.5205000000000837</v>
      </c>
      <c r="U180" s="204">
        <v>0</v>
      </c>
      <c r="V180" s="204">
        <v>99.874601904190229</v>
      </c>
      <c r="W180" s="204">
        <v>100</v>
      </c>
      <c r="X180" s="204">
        <v>99.78740035053994</v>
      </c>
      <c r="Y180" s="204">
        <v>100</v>
      </c>
    </row>
    <row r="181" spans="1:25" ht="12.95" customHeight="1">
      <c r="A181" s="205">
        <v>21</v>
      </c>
      <c r="B181" s="206">
        <v>222100</v>
      </c>
      <c r="C181" s="207">
        <v>1141</v>
      </c>
      <c r="D181" s="175">
        <v>173</v>
      </c>
      <c r="E181" s="201" t="s">
        <v>1380</v>
      </c>
      <c r="F181" s="202">
        <v>1676</v>
      </c>
      <c r="G181" s="202">
        <v>1245</v>
      </c>
      <c r="H181" s="202">
        <v>0</v>
      </c>
      <c r="I181" s="202">
        <v>431</v>
      </c>
      <c r="J181" s="202">
        <v>1831.6</v>
      </c>
      <c r="K181" s="203">
        <v>1245</v>
      </c>
      <c r="L181" s="203">
        <v>0</v>
      </c>
      <c r="M181" s="203">
        <v>586.6</v>
      </c>
      <c r="N181" s="202">
        <v>1831.6</v>
      </c>
      <c r="O181" s="203">
        <v>1245</v>
      </c>
      <c r="P181" s="203">
        <v>0</v>
      </c>
      <c r="Q181" s="204">
        <v>586.6</v>
      </c>
      <c r="R181" s="204">
        <v>0</v>
      </c>
      <c r="S181" s="204">
        <v>0</v>
      </c>
      <c r="T181" s="204">
        <v>0</v>
      </c>
      <c r="U181" s="204">
        <v>0</v>
      </c>
      <c r="V181" s="204">
        <v>100</v>
      </c>
      <c r="W181" s="204">
        <v>100</v>
      </c>
      <c r="X181" s="204">
        <v>0</v>
      </c>
      <c r="Y181" s="204">
        <v>100</v>
      </c>
    </row>
    <row r="182" spans="1:25" ht="12.95" customHeight="1">
      <c r="A182" s="205">
        <v>21</v>
      </c>
      <c r="B182" s="206">
        <v>222100</v>
      </c>
      <c r="C182" s="207">
        <v>1143</v>
      </c>
      <c r="D182" s="175">
        <v>174</v>
      </c>
      <c r="E182" s="201" t="s">
        <v>1381</v>
      </c>
      <c r="F182" s="202">
        <v>6856.7</v>
      </c>
      <c r="G182" s="202">
        <v>953</v>
      </c>
      <c r="H182" s="202">
        <v>5074.2</v>
      </c>
      <c r="I182" s="202">
        <v>829.5</v>
      </c>
      <c r="J182" s="202">
        <v>6999.5999999999995</v>
      </c>
      <c r="K182" s="203">
        <v>953</v>
      </c>
      <c r="L182" s="203">
        <v>5074.2</v>
      </c>
      <c r="M182" s="203">
        <v>972.4</v>
      </c>
      <c r="N182" s="202">
        <v>6999.5999999999995</v>
      </c>
      <c r="O182" s="203">
        <v>953</v>
      </c>
      <c r="P182" s="203">
        <v>5074.2</v>
      </c>
      <c r="Q182" s="204">
        <v>972.4</v>
      </c>
      <c r="R182" s="204">
        <v>0</v>
      </c>
      <c r="S182" s="204">
        <v>0</v>
      </c>
      <c r="T182" s="204">
        <v>0</v>
      </c>
      <c r="U182" s="204">
        <v>0</v>
      </c>
      <c r="V182" s="204">
        <v>100</v>
      </c>
      <c r="W182" s="204">
        <v>100</v>
      </c>
      <c r="X182" s="204">
        <v>100</v>
      </c>
      <c r="Y182" s="204">
        <v>100</v>
      </c>
    </row>
    <row r="183" spans="1:25" ht="12.95" customHeight="1">
      <c r="A183" s="205">
        <v>21</v>
      </c>
      <c r="B183" s="206">
        <v>222100</v>
      </c>
      <c r="C183" s="207">
        <v>1144</v>
      </c>
      <c r="D183" s="175">
        <v>175</v>
      </c>
      <c r="E183" s="201" t="s">
        <v>1382</v>
      </c>
      <c r="F183" s="202">
        <v>5231.2</v>
      </c>
      <c r="G183" s="202">
        <v>1395</v>
      </c>
      <c r="H183" s="202">
        <v>3405.5</v>
      </c>
      <c r="I183" s="202">
        <v>430.7</v>
      </c>
      <c r="J183" s="202">
        <v>5372.4</v>
      </c>
      <c r="K183" s="203">
        <v>1395</v>
      </c>
      <c r="L183" s="203">
        <v>3405.5</v>
      </c>
      <c r="M183" s="203">
        <v>571.9</v>
      </c>
      <c r="N183" s="202">
        <v>5364.4958999999999</v>
      </c>
      <c r="O183" s="203">
        <v>1395</v>
      </c>
      <c r="P183" s="203">
        <v>3397.5958999999998</v>
      </c>
      <c r="Q183" s="204">
        <v>571.9</v>
      </c>
      <c r="R183" s="204">
        <v>-7.9040999999997439</v>
      </c>
      <c r="S183" s="204">
        <v>0</v>
      </c>
      <c r="T183" s="204">
        <v>-7.9041000000001986</v>
      </c>
      <c r="U183" s="204">
        <v>0</v>
      </c>
      <c r="V183" s="204">
        <v>99.852875809693998</v>
      </c>
      <c r="W183" s="204">
        <v>100</v>
      </c>
      <c r="X183" s="204">
        <v>99.767901923359275</v>
      </c>
      <c r="Y183" s="204">
        <v>100</v>
      </c>
    </row>
    <row r="184" spans="1:25" ht="12.95" customHeight="1">
      <c r="A184" s="205">
        <v>21</v>
      </c>
      <c r="B184" s="206">
        <v>222100</v>
      </c>
      <c r="C184" s="207">
        <v>1145</v>
      </c>
      <c r="D184" s="175">
        <v>176</v>
      </c>
      <c r="E184" s="201" t="s">
        <v>1383</v>
      </c>
      <c r="F184" s="202">
        <v>4502.2</v>
      </c>
      <c r="G184" s="202">
        <v>1361</v>
      </c>
      <c r="H184" s="202">
        <v>2710.2</v>
      </c>
      <c r="I184" s="202">
        <v>431</v>
      </c>
      <c r="J184" s="202">
        <v>4758.3</v>
      </c>
      <c r="K184" s="203">
        <v>1361</v>
      </c>
      <c r="L184" s="203">
        <v>2810.7</v>
      </c>
      <c r="M184" s="203">
        <v>586.6</v>
      </c>
      <c r="N184" s="202">
        <v>4749.1308000000008</v>
      </c>
      <c r="O184" s="203">
        <v>1361</v>
      </c>
      <c r="P184" s="203">
        <v>2801.5308</v>
      </c>
      <c r="Q184" s="204">
        <v>586.6</v>
      </c>
      <c r="R184" s="204">
        <v>-9.1691999999993641</v>
      </c>
      <c r="S184" s="204">
        <v>0</v>
      </c>
      <c r="T184" s="204">
        <v>-9.1691999999998188</v>
      </c>
      <c r="U184" s="204">
        <v>0</v>
      </c>
      <c r="V184" s="204">
        <v>99.807300926801602</v>
      </c>
      <c r="W184" s="204">
        <v>100</v>
      </c>
      <c r="X184" s="204">
        <v>99.673775216138338</v>
      </c>
      <c r="Y184" s="204">
        <v>100</v>
      </c>
    </row>
    <row r="185" spans="1:25" ht="12.95" customHeight="1">
      <c r="A185" s="205">
        <v>21</v>
      </c>
      <c r="B185" s="206">
        <v>222100</v>
      </c>
      <c r="C185" s="207">
        <v>1146</v>
      </c>
      <c r="D185" s="175">
        <v>177</v>
      </c>
      <c r="E185" s="201" t="s">
        <v>1384</v>
      </c>
      <c r="F185" s="202">
        <v>5183.1000000000004</v>
      </c>
      <c r="G185" s="202">
        <v>1720</v>
      </c>
      <c r="H185" s="202">
        <v>2861.6</v>
      </c>
      <c r="I185" s="202">
        <v>601.5</v>
      </c>
      <c r="J185" s="202">
        <v>5484</v>
      </c>
      <c r="K185" s="203">
        <v>1720</v>
      </c>
      <c r="L185" s="203">
        <v>3011.1</v>
      </c>
      <c r="M185" s="203">
        <v>752.9</v>
      </c>
      <c r="N185" s="202">
        <v>5483.9030000000002</v>
      </c>
      <c r="O185" s="203">
        <v>1720</v>
      </c>
      <c r="P185" s="203">
        <v>3011.0030000000002</v>
      </c>
      <c r="Q185" s="204">
        <v>752.9</v>
      </c>
      <c r="R185" s="204">
        <v>-9.6999999999752617E-2</v>
      </c>
      <c r="S185" s="204">
        <v>0</v>
      </c>
      <c r="T185" s="204">
        <v>-9.6999999999752617E-2</v>
      </c>
      <c r="U185" s="204">
        <v>0</v>
      </c>
      <c r="V185" s="204">
        <v>99.998231218088989</v>
      </c>
      <c r="W185" s="204">
        <v>100</v>
      </c>
      <c r="X185" s="204">
        <v>99.996778585898852</v>
      </c>
      <c r="Y185" s="204">
        <v>100</v>
      </c>
    </row>
    <row r="186" spans="1:25" ht="12.95" customHeight="1">
      <c r="A186" s="205">
        <v>21</v>
      </c>
      <c r="B186" s="206">
        <v>222100</v>
      </c>
      <c r="C186" s="207">
        <v>1147</v>
      </c>
      <c r="D186" s="175">
        <v>178</v>
      </c>
      <c r="E186" s="201" t="s">
        <v>1385</v>
      </c>
      <c r="F186" s="202">
        <v>2447.7999999999997</v>
      </c>
      <c r="G186" s="202">
        <v>1378</v>
      </c>
      <c r="H186" s="202">
        <v>811.7</v>
      </c>
      <c r="I186" s="202">
        <v>258.10000000000002</v>
      </c>
      <c r="J186" s="202">
        <v>2593.5</v>
      </c>
      <c r="K186" s="203">
        <v>1378</v>
      </c>
      <c r="L186" s="203">
        <v>811.7</v>
      </c>
      <c r="M186" s="203">
        <v>403.8</v>
      </c>
      <c r="N186" s="202">
        <v>2459.0545000000002</v>
      </c>
      <c r="O186" s="203">
        <v>1378</v>
      </c>
      <c r="P186" s="203">
        <v>677.25450000000001</v>
      </c>
      <c r="Q186" s="204">
        <v>403.8</v>
      </c>
      <c r="R186" s="204">
        <v>-134.44549999999981</v>
      </c>
      <c r="S186" s="204">
        <v>0</v>
      </c>
      <c r="T186" s="204">
        <v>-134.44550000000004</v>
      </c>
      <c r="U186" s="204">
        <v>0</v>
      </c>
      <c r="V186" s="204">
        <v>94.816059379217279</v>
      </c>
      <c r="W186" s="204">
        <v>100</v>
      </c>
      <c r="X186" s="204">
        <v>83.436552913638039</v>
      </c>
      <c r="Y186" s="204">
        <v>100</v>
      </c>
    </row>
    <row r="187" spans="1:25" ht="12.95" customHeight="1">
      <c r="A187" s="205">
        <v>21</v>
      </c>
      <c r="B187" s="206">
        <v>222100</v>
      </c>
      <c r="C187" s="207">
        <v>1148</v>
      </c>
      <c r="D187" s="175">
        <v>179</v>
      </c>
      <c r="E187" s="201" t="s">
        <v>1386</v>
      </c>
      <c r="F187" s="202">
        <v>2669.5</v>
      </c>
      <c r="G187" s="202">
        <v>1214</v>
      </c>
      <c r="H187" s="202">
        <v>1116.7</v>
      </c>
      <c r="I187" s="202">
        <v>338.8</v>
      </c>
      <c r="J187" s="202">
        <v>2815.2</v>
      </c>
      <c r="K187" s="203">
        <v>1214</v>
      </c>
      <c r="L187" s="203">
        <v>1116.7</v>
      </c>
      <c r="M187" s="203">
        <v>484.5</v>
      </c>
      <c r="N187" s="202">
        <v>2781.3796000000002</v>
      </c>
      <c r="O187" s="203">
        <v>1214</v>
      </c>
      <c r="P187" s="203">
        <v>1082.8796</v>
      </c>
      <c r="Q187" s="204">
        <v>484.5</v>
      </c>
      <c r="R187" s="204">
        <v>-33.820399999999609</v>
      </c>
      <c r="S187" s="204">
        <v>0</v>
      </c>
      <c r="T187" s="204">
        <v>-33.820400000000063</v>
      </c>
      <c r="U187" s="204">
        <v>0</v>
      </c>
      <c r="V187" s="204">
        <v>98.798650184711576</v>
      </c>
      <c r="W187" s="204">
        <v>100</v>
      </c>
      <c r="X187" s="204">
        <v>96.971397868720331</v>
      </c>
      <c r="Y187" s="204">
        <v>100</v>
      </c>
    </row>
    <row r="188" spans="1:25" ht="12.95" customHeight="1">
      <c r="A188" s="205">
        <v>21</v>
      </c>
      <c r="B188" s="206">
        <v>222100</v>
      </c>
      <c r="C188" s="207">
        <v>1149</v>
      </c>
      <c r="D188" s="175">
        <v>180</v>
      </c>
      <c r="E188" s="201" t="s">
        <v>1387</v>
      </c>
      <c r="F188" s="202">
        <v>5107.6000000000004</v>
      </c>
      <c r="G188" s="202">
        <v>1532</v>
      </c>
      <c r="H188" s="202">
        <v>3054.5</v>
      </c>
      <c r="I188" s="202">
        <v>521.1</v>
      </c>
      <c r="J188" s="202">
        <v>5374.1</v>
      </c>
      <c r="K188" s="203">
        <v>1532</v>
      </c>
      <c r="L188" s="203">
        <v>3166.6</v>
      </c>
      <c r="M188" s="203">
        <v>675.5</v>
      </c>
      <c r="N188" s="202">
        <v>5374.1</v>
      </c>
      <c r="O188" s="203">
        <v>1532</v>
      </c>
      <c r="P188" s="203">
        <v>3166.6</v>
      </c>
      <c r="Q188" s="204">
        <v>675.5</v>
      </c>
      <c r="R188" s="204">
        <v>0</v>
      </c>
      <c r="S188" s="204">
        <v>0</v>
      </c>
      <c r="T188" s="204">
        <v>0</v>
      </c>
      <c r="U188" s="204">
        <v>0</v>
      </c>
      <c r="V188" s="204">
        <v>100</v>
      </c>
      <c r="W188" s="204">
        <v>100</v>
      </c>
      <c r="X188" s="204">
        <v>100</v>
      </c>
      <c r="Y188" s="204">
        <v>100</v>
      </c>
    </row>
    <row r="189" spans="1:25" ht="12.95" customHeight="1">
      <c r="A189" s="205">
        <v>21</v>
      </c>
      <c r="B189" s="206">
        <v>222100</v>
      </c>
      <c r="C189" s="207">
        <v>1150</v>
      </c>
      <c r="D189" s="175">
        <v>181</v>
      </c>
      <c r="E189" s="201" t="s">
        <v>1388</v>
      </c>
      <c r="F189" s="202">
        <v>7431.4000000000005</v>
      </c>
      <c r="G189" s="202">
        <v>1595</v>
      </c>
      <c r="H189" s="202">
        <v>5099.1000000000004</v>
      </c>
      <c r="I189" s="202">
        <v>737.3</v>
      </c>
      <c r="J189" s="202">
        <v>7721.7</v>
      </c>
      <c r="K189" s="203">
        <v>1595</v>
      </c>
      <c r="L189" s="203">
        <v>5236.2</v>
      </c>
      <c r="M189" s="203">
        <v>890.5</v>
      </c>
      <c r="N189" s="202">
        <v>7320.1138000000001</v>
      </c>
      <c r="O189" s="203">
        <v>1595</v>
      </c>
      <c r="P189" s="203">
        <v>4834.6138000000001</v>
      </c>
      <c r="Q189" s="204">
        <v>890.5</v>
      </c>
      <c r="R189" s="204">
        <v>-401.58619999999974</v>
      </c>
      <c r="S189" s="204">
        <v>0</v>
      </c>
      <c r="T189" s="204">
        <v>-401.58619999999974</v>
      </c>
      <c r="U189" s="204">
        <v>0</v>
      </c>
      <c r="V189" s="204">
        <v>94.79925146017068</v>
      </c>
      <c r="W189" s="204">
        <v>100</v>
      </c>
      <c r="X189" s="204">
        <v>92.330579427829349</v>
      </c>
      <c r="Y189" s="204">
        <v>100</v>
      </c>
    </row>
    <row r="190" spans="1:25" ht="12.95" customHeight="1">
      <c r="A190" s="205">
        <v>21</v>
      </c>
      <c r="B190" s="206">
        <v>222100</v>
      </c>
      <c r="C190" s="207">
        <v>1151</v>
      </c>
      <c r="D190" s="175">
        <v>182</v>
      </c>
      <c r="E190" s="201" t="s">
        <v>1389</v>
      </c>
      <c r="F190" s="202">
        <v>3717.6</v>
      </c>
      <c r="G190" s="202">
        <v>1270</v>
      </c>
      <c r="H190" s="202">
        <v>2125.5</v>
      </c>
      <c r="I190" s="202">
        <v>322.10000000000002</v>
      </c>
      <c r="J190" s="202">
        <v>3903</v>
      </c>
      <c r="K190" s="203">
        <v>1270</v>
      </c>
      <c r="L190" s="203">
        <v>2160.3000000000002</v>
      </c>
      <c r="M190" s="203">
        <v>472.7</v>
      </c>
      <c r="N190" s="202">
        <v>3900.2882</v>
      </c>
      <c r="O190" s="203">
        <v>1270</v>
      </c>
      <c r="P190" s="203">
        <v>2157.5882000000001</v>
      </c>
      <c r="Q190" s="204">
        <v>472.7</v>
      </c>
      <c r="R190" s="204">
        <v>-2.7118000000000393</v>
      </c>
      <c r="S190" s="204">
        <v>0</v>
      </c>
      <c r="T190" s="204">
        <v>-2.7118000000000393</v>
      </c>
      <c r="U190" s="204">
        <v>0</v>
      </c>
      <c r="V190" s="204">
        <v>99.930520112733788</v>
      </c>
      <c r="W190" s="204">
        <v>100</v>
      </c>
      <c r="X190" s="204">
        <v>99.874471138267822</v>
      </c>
      <c r="Y190" s="204">
        <v>100</v>
      </c>
    </row>
    <row r="191" spans="1:25" ht="12.95" customHeight="1">
      <c r="A191" s="205">
        <v>21</v>
      </c>
      <c r="B191" s="206">
        <v>222100</v>
      </c>
      <c r="C191" s="207">
        <v>1152</v>
      </c>
      <c r="D191" s="175">
        <v>183</v>
      </c>
      <c r="E191" s="201" t="s">
        <v>1390</v>
      </c>
      <c r="F191" s="202">
        <v>4129.3</v>
      </c>
      <c r="G191" s="202">
        <v>1420</v>
      </c>
      <c r="H191" s="202">
        <v>2289.5</v>
      </c>
      <c r="I191" s="202">
        <v>419.8</v>
      </c>
      <c r="J191" s="202">
        <v>4336.8999999999996</v>
      </c>
      <c r="K191" s="203">
        <v>1420</v>
      </c>
      <c r="L191" s="203">
        <v>2351.4</v>
      </c>
      <c r="M191" s="203">
        <v>565.5</v>
      </c>
      <c r="N191" s="202">
        <v>4324.7587000000003</v>
      </c>
      <c r="O191" s="203">
        <v>1420</v>
      </c>
      <c r="P191" s="203">
        <v>2339.2586999999999</v>
      </c>
      <c r="Q191" s="204">
        <v>565.5</v>
      </c>
      <c r="R191" s="204">
        <v>-12.141299999999319</v>
      </c>
      <c r="S191" s="204">
        <v>0</v>
      </c>
      <c r="T191" s="204">
        <v>-12.141300000000228</v>
      </c>
      <c r="U191" s="204">
        <v>0</v>
      </c>
      <c r="V191" s="204">
        <v>99.720046577048137</v>
      </c>
      <c r="W191" s="204">
        <v>100</v>
      </c>
      <c r="X191" s="204">
        <v>99.483656545036993</v>
      </c>
      <c r="Y191" s="204">
        <v>100</v>
      </c>
    </row>
    <row r="192" spans="1:25" ht="12.95" customHeight="1">
      <c r="A192" s="205">
        <v>0</v>
      </c>
      <c r="B192" s="205"/>
      <c r="C192" s="205"/>
      <c r="D192" s="175">
        <v>184</v>
      </c>
      <c r="E192" s="201"/>
      <c r="F192" s="202"/>
      <c r="G192" s="202"/>
      <c r="H192" s="202"/>
      <c r="I192" s="202"/>
      <c r="J192" s="202"/>
      <c r="K192" s="203"/>
      <c r="L192" s="203"/>
      <c r="M192" s="203"/>
      <c r="N192" s="203"/>
      <c r="O192" s="203"/>
      <c r="P192" s="203"/>
      <c r="Q192" s="204"/>
      <c r="R192" s="204"/>
      <c r="S192" s="204"/>
      <c r="T192" s="204"/>
      <c r="U192" s="204"/>
      <c r="V192" s="204"/>
      <c r="W192" s="204"/>
      <c r="X192" s="204"/>
      <c r="Y192" s="204"/>
    </row>
    <row r="193" spans="1:27" ht="12.95" customHeight="1">
      <c r="A193" s="205">
        <v>20</v>
      </c>
      <c r="B193" s="206">
        <v>222500</v>
      </c>
      <c r="C193" s="205"/>
      <c r="D193" s="175">
        <v>185</v>
      </c>
      <c r="E193" s="196" t="s">
        <v>1391</v>
      </c>
      <c r="F193" s="197">
        <v>362793.10000000003</v>
      </c>
      <c r="G193" s="197">
        <v>59964</v>
      </c>
      <c r="H193" s="197">
        <v>283199.7</v>
      </c>
      <c r="I193" s="197">
        <v>19629.400000000001</v>
      </c>
      <c r="J193" s="197">
        <v>393716.4</v>
      </c>
      <c r="K193" s="197">
        <v>59964</v>
      </c>
      <c r="L193" s="197">
        <v>306558.2</v>
      </c>
      <c r="M193" s="197">
        <v>27194.2</v>
      </c>
      <c r="N193" s="197">
        <v>390710.5428</v>
      </c>
      <c r="O193" s="197">
        <v>59964</v>
      </c>
      <c r="P193" s="197">
        <v>303552.34279999998</v>
      </c>
      <c r="Q193" s="197">
        <v>27194.2</v>
      </c>
      <c r="R193" s="101">
        <v>-3005.8572000000277</v>
      </c>
      <c r="S193" s="101">
        <v>0</v>
      </c>
      <c r="T193" s="101">
        <v>-3005.8572000000277</v>
      </c>
      <c r="U193" s="101">
        <v>0</v>
      </c>
      <c r="V193" s="101">
        <v>99.236542546868762</v>
      </c>
      <c r="W193" s="101">
        <v>100</v>
      </c>
      <c r="X193" s="101">
        <v>99.019482369090099</v>
      </c>
      <c r="Y193" s="101">
        <v>100</v>
      </c>
    </row>
    <row r="194" spans="1:27" s="200" customFormat="1" ht="12.95" customHeight="1">
      <c r="A194" s="205">
        <v>22</v>
      </c>
      <c r="B194" s="206">
        <v>222500</v>
      </c>
      <c r="C194" s="205"/>
      <c r="D194" s="175">
        <v>186</v>
      </c>
      <c r="E194" s="196" t="s">
        <v>1241</v>
      </c>
      <c r="F194" s="197">
        <v>191729.9</v>
      </c>
      <c r="G194" s="197">
        <v>17044</v>
      </c>
      <c r="H194" s="197">
        <v>174685.9</v>
      </c>
      <c r="I194" s="197">
        <v>0</v>
      </c>
      <c r="J194" s="197">
        <v>211997.30000000002</v>
      </c>
      <c r="K194" s="197">
        <v>17044</v>
      </c>
      <c r="L194" s="197">
        <v>193200.7</v>
      </c>
      <c r="M194" s="197">
        <v>1752.6</v>
      </c>
      <c r="N194" s="197">
        <v>211400.05720000001</v>
      </c>
      <c r="O194" s="197">
        <v>17044</v>
      </c>
      <c r="P194" s="197">
        <v>192603.4572</v>
      </c>
      <c r="Q194" s="197">
        <v>1752.6</v>
      </c>
      <c r="R194" s="101">
        <v>-597.24280000000726</v>
      </c>
      <c r="S194" s="101">
        <v>0</v>
      </c>
      <c r="T194" s="101">
        <v>-597.24280000000726</v>
      </c>
      <c r="U194" s="101">
        <v>0</v>
      </c>
      <c r="V194" s="101">
        <v>99.718278110145746</v>
      </c>
      <c r="W194" s="101">
        <v>100</v>
      </c>
      <c r="X194" s="101">
        <v>99.690869235981026</v>
      </c>
      <c r="Y194" s="101">
        <v>100</v>
      </c>
      <c r="Z194" s="199"/>
      <c r="AA194" s="199"/>
    </row>
    <row r="195" spans="1:27" s="200" customFormat="1" ht="12.95" customHeight="1">
      <c r="A195" s="205">
        <v>21</v>
      </c>
      <c r="B195" s="206">
        <v>222500</v>
      </c>
      <c r="C195" s="205"/>
      <c r="D195" s="175">
        <v>187</v>
      </c>
      <c r="E195" s="196" t="s">
        <v>1242</v>
      </c>
      <c r="F195" s="197">
        <v>171063.19999999998</v>
      </c>
      <c r="G195" s="197">
        <v>42920</v>
      </c>
      <c r="H195" s="197">
        <v>108513.8</v>
      </c>
      <c r="I195" s="197">
        <v>19629.400000000001</v>
      </c>
      <c r="J195" s="197">
        <v>181719.1</v>
      </c>
      <c r="K195" s="197">
        <v>42920</v>
      </c>
      <c r="L195" s="197">
        <v>113357.5</v>
      </c>
      <c r="M195" s="197">
        <v>25441.600000000002</v>
      </c>
      <c r="N195" s="197">
        <v>179310.48559999999</v>
      </c>
      <c r="O195" s="197">
        <v>42920</v>
      </c>
      <c r="P195" s="197">
        <v>110948.88559999999</v>
      </c>
      <c r="Q195" s="197">
        <v>25441.600000000002</v>
      </c>
      <c r="R195" s="101">
        <v>-2408.6144000000204</v>
      </c>
      <c r="S195" s="101">
        <v>0</v>
      </c>
      <c r="T195" s="101">
        <v>-2408.6144000000058</v>
      </c>
      <c r="U195" s="101">
        <v>0</v>
      </c>
      <c r="V195" s="101">
        <v>98.674539770447893</v>
      </c>
      <c r="W195" s="101">
        <v>100</v>
      </c>
      <c r="X195" s="101">
        <v>97.875205081269428</v>
      </c>
      <c r="Y195" s="101">
        <v>100</v>
      </c>
      <c r="Z195" s="199"/>
      <c r="AA195" s="199"/>
    </row>
    <row r="196" spans="1:27" ht="12.95" customHeight="1">
      <c r="A196" s="205">
        <v>22</v>
      </c>
      <c r="B196" s="206">
        <v>222500</v>
      </c>
      <c r="C196" s="207">
        <v>1153</v>
      </c>
      <c r="D196" s="175">
        <v>188</v>
      </c>
      <c r="E196" s="201" t="s">
        <v>1267</v>
      </c>
      <c r="F196" s="202">
        <v>191729.9</v>
      </c>
      <c r="G196" s="202">
        <v>17044</v>
      </c>
      <c r="H196" s="202">
        <v>174685.9</v>
      </c>
      <c r="I196" s="202">
        <v>0</v>
      </c>
      <c r="J196" s="202">
        <v>211997.30000000002</v>
      </c>
      <c r="K196" s="203">
        <v>17044</v>
      </c>
      <c r="L196" s="203">
        <v>193200.7</v>
      </c>
      <c r="M196" s="203">
        <v>1752.6</v>
      </c>
      <c r="N196" s="202">
        <v>211400.05720000001</v>
      </c>
      <c r="O196" s="203">
        <v>17044</v>
      </c>
      <c r="P196" s="203">
        <v>192603.4572</v>
      </c>
      <c r="Q196" s="204">
        <v>1752.6</v>
      </c>
      <c r="R196" s="204">
        <v>-597.24280000000726</v>
      </c>
      <c r="S196" s="204">
        <v>0</v>
      </c>
      <c r="T196" s="204">
        <v>-597.24280000000726</v>
      </c>
      <c r="U196" s="204">
        <v>0</v>
      </c>
      <c r="V196" s="204">
        <v>99.718278110145746</v>
      </c>
      <c r="W196" s="204">
        <v>100</v>
      </c>
      <c r="X196" s="204">
        <v>99.690869235981026</v>
      </c>
      <c r="Y196" s="204">
        <v>100</v>
      </c>
    </row>
    <row r="197" spans="1:27" ht="12.95" customHeight="1">
      <c r="A197" s="205">
        <v>21</v>
      </c>
      <c r="B197" s="206">
        <v>222500</v>
      </c>
      <c r="C197" s="207">
        <v>1154</v>
      </c>
      <c r="D197" s="175">
        <v>189</v>
      </c>
      <c r="E197" s="201" t="s">
        <v>1392</v>
      </c>
      <c r="F197" s="202">
        <v>5401.5999999999995</v>
      </c>
      <c r="G197" s="202">
        <v>1424</v>
      </c>
      <c r="H197" s="202">
        <v>3490.9</v>
      </c>
      <c r="I197" s="202">
        <v>486.7</v>
      </c>
      <c r="J197" s="202">
        <v>5557.2</v>
      </c>
      <c r="K197" s="203">
        <v>1424</v>
      </c>
      <c r="L197" s="203">
        <v>3490.9</v>
      </c>
      <c r="M197" s="203">
        <v>642.29999999999995</v>
      </c>
      <c r="N197" s="202">
        <v>5554.8593000000001</v>
      </c>
      <c r="O197" s="203">
        <v>1424</v>
      </c>
      <c r="P197" s="203">
        <v>3488.5592999999999</v>
      </c>
      <c r="Q197" s="204">
        <v>642.29999999999995</v>
      </c>
      <c r="R197" s="204">
        <v>-2.3406999999997424</v>
      </c>
      <c r="S197" s="204">
        <v>0</v>
      </c>
      <c r="T197" s="204">
        <v>-2.3407000000001972</v>
      </c>
      <c r="U197" s="204">
        <v>0</v>
      </c>
      <c r="V197" s="204">
        <v>99.957879867559214</v>
      </c>
      <c r="W197" s="204">
        <v>100</v>
      </c>
      <c r="X197" s="204">
        <v>99.932948523303438</v>
      </c>
      <c r="Y197" s="204">
        <v>100</v>
      </c>
    </row>
    <row r="198" spans="1:27" ht="12.95" customHeight="1">
      <c r="A198" s="205">
        <v>21</v>
      </c>
      <c r="B198" s="206">
        <v>222500</v>
      </c>
      <c r="C198" s="207">
        <v>1155</v>
      </c>
      <c r="D198" s="175">
        <v>190</v>
      </c>
      <c r="E198" s="201" t="s">
        <v>1393</v>
      </c>
      <c r="F198" s="202">
        <v>8047.1</v>
      </c>
      <c r="G198" s="202">
        <v>1800</v>
      </c>
      <c r="H198" s="202">
        <v>5366.5</v>
      </c>
      <c r="I198" s="202">
        <v>880.6</v>
      </c>
      <c r="J198" s="202">
        <v>8225.9</v>
      </c>
      <c r="K198" s="203">
        <v>1800</v>
      </c>
      <c r="L198" s="203">
        <v>5394.6</v>
      </c>
      <c r="M198" s="203">
        <v>1031.3</v>
      </c>
      <c r="N198" s="202">
        <v>8211.6563000000006</v>
      </c>
      <c r="O198" s="203">
        <v>1800</v>
      </c>
      <c r="P198" s="203">
        <v>5380.3563000000004</v>
      </c>
      <c r="Q198" s="204">
        <v>1031.3</v>
      </c>
      <c r="R198" s="204">
        <v>-14.24369999999908</v>
      </c>
      <c r="S198" s="204">
        <v>0</v>
      </c>
      <c r="T198" s="204">
        <v>-14.24369999999999</v>
      </c>
      <c r="U198" s="204">
        <v>0</v>
      </c>
      <c r="V198" s="204">
        <v>99.826843263351137</v>
      </c>
      <c r="W198" s="204">
        <v>100</v>
      </c>
      <c r="X198" s="204">
        <v>99.735963741519299</v>
      </c>
      <c r="Y198" s="204">
        <v>100</v>
      </c>
    </row>
    <row r="199" spans="1:27" ht="12.95" customHeight="1">
      <c r="A199" s="205">
        <v>21</v>
      </c>
      <c r="B199" s="206">
        <v>222500</v>
      </c>
      <c r="C199" s="207">
        <v>1156</v>
      </c>
      <c r="D199" s="175">
        <v>191</v>
      </c>
      <c r="E199" s="201" t="s">
        <v>1394</v>
      </c>
      <c r="F199" s="202">
        <v>3355.7</v>
      </c>
      <c r="G199" s="202">
        <v>1378</v>
      </c>
      <c r="H199" s="202">
        <v>1700.1</v>
      </c>
      <c r="I199" s="202">
        <v>277.60000000000002</v>
      </c>
      <c r="J199" s="202">
        <v>3495.7999999999997</v>
      </c>
      <c r="K199" s="203">
        <v>1378</v>
      </c>
      <c r="L199" s="203">
        <v>1700.1</v>
      </c>
      <c r="M199" s="203">
        <v>417.7</v>
      </c>
      <c r="N199" s="202">
        <v>3489.4105</v>
      </c>
      <c r="O199" s="203">
        <v>1378</v>
      </c>
      <c r="P199" s="203">
        <v>1693.7104999999999</v>
      </c>
      <c r="Q199" s="204">
        <v>417.7</v>
      </c>
      <c r="R199" s="204">
        <v>-6.3894999999997708</v>
      </c>
      <c r="S199" s="204">
        <v>0</v>
      </c>
      <c r="T199" s="204">
        <v>-6.3894999999999982</v>
      </c>
      <c r="U199" s="204">
        <v>0</v>
      </c>
      <c r="V199" s="204">
        <v>99.817223525373308</v>
      </c>
      <c r="W199" s="204">
        <v>100</v>
      </c>
      <c r="X199" s="204">
        <v>99.624169166519621</v>
      </c>
      <c r="Y199" s="204">
        <v>100</v>
      </c>
    </row>
    <row r="200" spans="1:27" ht="12.95" customHeight="1">
      <c r="A200" s="205">
        <v>21</v>
      </c>
      <c r="B200" s="206">
        <v>222500</v>
      </c>
      <c r="C200" s="207">
        <v>1157</v>
      </c>
      <c r="D200" s="175">
        <v>192</v>
      </c>
      <c r="E200" s="201" t="s">
        <v>1395</v>
      </c>
      <c r="F200" s="202">
        <v>3589.8</v>
      </c>
      <c r="G200" s="202">
        <v>1464</v>
      </c>
      <c r="H200" s="202">
        <v>1855.3</v>
      </c>
      <c r="I200" s="202">
        <v>270.5</v>
      </c>
      <c r="J200" s="202">
        <v>3733.2000000000003</v>
      </c>
      <c r="K200" s="203">
        <v>1464</v>
      </c>
      <c r="L200" s="203">
        <v>1855.3</v>
      </c>
      <c r="M200" s="203">
        <v>413.9</v>
      </c>
      <c r="N200" s="202">
        <v>3733.2000000000003</v>
      </c>
      <c r="O200" s="203">
        <v>1464</v>
      </c>
      <c r="P200" s="203">
        <v>1855.3</v>
      </c>
      <c r="Q200" s="204">
        <v>413.9</v>
      </c>
      <c r="R200" s="204">
        <v>0</v>
      </c>
      <c r="S200" s="204">
        <v>0</v>
      </c>
      <c r="T200" s="204">
        <v>0</v>
      </c>
      <c r="U200" s="204">
        <v>0</v>
      </c>
      <c r="V200" s="204">
        <v>100</v>
      </c>
      <c r="W200" s="204">
        <v>100</v>
      </c>
      <c r="X200" s="204">
        <v>100</v>
      </c>
      <c r="Y200" s="204">
        <v>100</v>
      </c>
    </row>
    <row r="201" spans="1:27" ht="12.95" customHeight="1">
      <c r="A201" s="205">
        <v>21</v>
      </c>
      <c r="B201" s="206">
        <v>222500</v>
      </c>
      <c r="C201" s="207">
        <v>1167</v>
      </c>
      <c r="D201" s="175">
        <v>193</v>
      </c>
      <c r="E201" s="201" t="s">
        <v>1391</v>
      </c>
      <c r="F201" s="202">
        <v>32410.9</v>
      </c>
      <c r="G201" s="202">
        <v>2454</v>
      </c>
      <c r="H201" s="202">
        <v>25914.5</v>
      </c>
      <c r="I201" s="202">
        <v>4042.4</v>
      </c>
      <c r="J201" s="202">
        <v>34852.400000000001</v>
      </c>
      <c r="K201" s="203">
        <v>2454</v>
      </c>
      <c r="L201" s="203">
        <v>27986.5</v>
      </c>
      <c r="M201" s="203">
        <v>4411.8999999999996</v>
      </c>
      <c r="N201" s="202">
        <v>34671.2209</v>
      </c>
      <c r="O201" s="203">
        <v>2454</v>
      </c>
      <c r="P201" s="203">
        <v>27805.320899999999</v>
      </c>
      <c r="Q201" s="204">
        <v>4411.8999999999996</v>
      </c>
      <c r="R201" s="204">
        <v>-181.1791000000012</v>
      </c>
      <c r="S201" s="204">
        <v>0</v>
      </c>
      <c r="T201" s="204">
        <v>-181.1791000000012</v>
      </c>
      <c r="U201" s="204">
        <v>0</v>
      </c>
      <c r="V201" s="204">
        <v>99.480153160184088</v>
      </c>
      <c r="W201" s="204">
        <v>100</v>
      </c>
      <c r="X201" s="204">
        <v>99.352619655905514</v>
      </c>
      <c r="Y201" s="204">
        <v>100</v>
      </c>
    </row>
    <row r="202" spans="1:27" ht="12.95" customHeight="1">
      <c r="A202" s="205">
        <v>21</v>
      </c>
      <c r="B202" s="206">
        <v>222500</v>
      </c>
      <c r="C202" s="207">
        <v>1158</v>
      </c>
      <c r="D202" s="175">
        <v>194</v>
      </c>
      <c r="E202" s="201" t="s">
        <v>1396</v>
      </c>
      <c r="F202" s="202">
        <v>1871.6</v>
      </c>
      <c r="G202" s="202">
        <v>1511</v>
      </c>
      <c r="H202" s="202">
        <v>0</v>
      </c>
      <c r="I202" s="202">
        <v>360.6</v>
      </c>
      <c r="J202" s="202">
        <v>2539</v>
      </c>
      <c r="K202" s="203">
        <v>1511</v>
      </c>
      <c r="L202" s="203">
        <v>529.20000000000005</v>
      </c>
      <c r="M202" s="203">
        <v>498.8</v>
      </c>
      <c r="N202" s="202">
        <v>2539</v>
      </c>
      <c r="O202" s="203">
        <v>1511</v>
      </c>
      <c r="P202" s="203">
        <v>529.20000000000005</v>
      </c>
      <c r="Q202" s="204">
        <v>498.8</v>
      </c>
      <c r="R202" s="204">
        <v>0</v>
      </c>
      <c r="S202" s="204">
        <v>0</v>
      </c>
      <c r="T202" s="204">
        <v>0</v>
      </c>
      <c r="U202" s="204">
        <v>0</v>
      </c>
      <c r="V202" s="204">
        <v>100</v>
      </c>
      <c r="W202" s="204">
        <v>100</v>
      </c>
      <c r="X202" s="204">
        <v>100</v>
      </c>
      <c r="Y202" s="204">
        <v>100</v>
      </c>
    </row>
    <row r="203" spans="1:27" ht="12.95" customHeight="1">
      <c r="A203" s="205">
        <v>21</v>
      </c>
      <c r="B203" s="206">
        <v>222500</v>
      </c>
      <c r="C203" s="207">
        <v>1159</v>
      </c>
      <c r="D203" s="175">
        <v>195</v>
      </c>
      <c r="E203" s="201" t="s">
        <v>1397</v>
      </c>
      <c r="F203" s="202">
        <v>2768.1000000000004</v>
      </c>
      <c r="G203" s="202">
        <v>1365</v>
      </c>
      <c r="H203" s="202">
        <v>1222.8</v>
      </c>
      <c r="I203" s="202">
        <v>180.3</v>
      </c>
      <c r="J203" s="202">
        <v>2918.7000000000003</v>
      </c>
      <c r="K203" s="203">
        <v>1365</v>
      </c>
      <c r="L203" s="203">
        <v>1222.8</v>
      </c>
      <c r="M203" s="203">
        <v>330.9</v>
      </c>
      <c r="N203" s="202">
        <v>2878.0740000000001</v>
      </c>
      <c r="O203" s="203">
        <v>1365</v>
      </c>
      <c r="P203" s="203">
        <v>1182.174</v>
      </c>
      <c r="Q203" s="204">
        <v>330.9</v>
      </c>
      <c r="R203" s="204">
        <v>-40.626000000000204</v>
      </c>
      <c r="S203" s="204">
        <v>0</v>
      </c>
      <c r="T203" s="204">
        <v>-40.625999999999976</v>
      </c>
      <c r="U203" s="204">
        <v>0</v>
      </c>
      <c r="V203" s="204">
        <v>98.608078939253772</v>
      </c>
      <c r="W203" s="204">
        <v>100</v>
      </c>
      <c r="X203" s="204">
        <v>96.677625122669284</v>
      </c>
      <c r="Y203" s="204">
        <v>100</v>
      </c>
    </row>
    <row r="204" spans="1:27" ht="12.95" customHeight="1">
      <c r="A204" s="205">
        <v>21</v>
      </c>
      <c r="B204" s="206">
        <v>222500</v>
      </c>
      <c r="C204" s="207">
        <v>1160</v>
      </c>
      <c r="D204" s="175">
        <v>196</v>
      </c>
      <c r="E204" s="201" t="s">
        <v>1398</v>
      </c>
      <c r="F204" s="202">
        <v>4663.8</v>
      </c>
      <c r="G204" s="202">
        <v>806</v>
      </c>
      <c r="H204" s="202">
        <v>3148.9</v>
      </c>
      <c r="I204" s="202">
        <v>708.9</v>
      </c>
      <c r="J204" s="202">
        <v>4922.3</v>
      </c>
      <c r="K204" s="203">
        <v>806</v>
      </c>
      <c r="L204" s="203">
        <v>3254.2</v>
      </c>
      <c r="M204" s="203">
        <v>862.1</v>
      </c>
      <c r="N204" s="202">
        <v>4922.3</v>
      </c>
      <c r="O204" s="203">
        <v>806</v>
      </c>
      <c r="P204" s="203">
        <v>3254.2</v>
      </c>
      <c r="Q204" s="204">
        <v>862.1</v>
      </c>
      <c r="R204" s="204">
        <v>0</v>
      </c>
      <c r="S204" s="204">
        <v>0</v>
      </c>
      <c r="T204" s="204">
        <v>0</v>
      </c>
      <c r="U204" s="204">
        <v>0</v>
      </c>
      <c r="V204" s="204">
        <v>100</v>
      </c>
      <c r="W204" s="204">
        <v>100</v>
      </c>
      <c r="X204" s="204">
        <v>100</v>
      </c>
      <c r="Y204" s="204">
        <v>100</v>
      </c>
    </row>
    <row r="205" spans="1:27" ht="12.95" customHeight="1">
      <c r="A205" s="205">
        <v>21</v>
      </c>
      <c r="B205" s="206">
        <v>222500</v>
      </c>
      <c r="C205" s="207">
        <v>1161</v>
      </c>
      <c r="D205" s="175">
        <v>197</v>
      </c>
      <c r="E205" s="201" t="s">
        <v>1399</v>
      </c>
      <c r="F205" s="202">
        <v>4130.2</v>
      </c>
      <c r="G205" s="202">
        <v>1366</v>
      </c>
      <c r="H205" s="202">
        <v>2393</v>
      </c>
      <c r="I205" s="202">
        <v>371.2</v>
      </c>
      <c r="J205" s="202">
        <v>4280.8</v>
      </c>
      <c r="K205" s="203">
        <v>1366</v>
      </c>
      <c r="L205" s="203">
        <v>2393</v>
      </c>
      <c r="M205" s="203">
        <v>521.79999999999995</v>
      </c>
      <c r="N205" s="202">
        <v>4030.8563999999997</v>
      </c>
      <c r="O205" s="203">
        <v>1366</v>
      </c>
      <c r="P205" s="203">
        <v>2143.0563999999999</v>
      </c>
      <c r="Q205" s="204">
        <v>521.79999999999995</v>
      </c>
      <c r="R205" s="204">
        <v>-249.94360000000052</v>
      </c>
      <c r="S205" s="204">
        <v>0</v>
      </c>
      <c r="T205" s="204">
        <v>-249.94360000000006</v>
      </c>
      <c r="U205" s="204">
        <v>0</v>
      </c>
      <c r="V205" s="204">
        <v>94.161287609792552</v>
      </c>
      <c r="W205" s="204">
        <v>100</v>
      </c>
      <c r="X205" s="204">
        <v>89.555219389887171</v>
      </c>
      <c r="Y205" s="204">
        <v>100</v>
      </c>
    </row>
    <row r="206" spans="1:27" ht="12.95" customHeight="1">
      <c r="A206" s="205">
        <v>21</v>
      </c>
      <c r="B206" s="206">
        <v>222500</v>
      </c>
      <c r="C206" s="207">
        <v>1162</v>
      </c>
      <c r="D206" s="175">
        <v>198</v>
      </c>
      <c r="E206" s="201" t="s">
        <v>1400</v>
      </c>
      <c r="F206" s="202">
        <v>4608.8</v>
      </c>
      <c r="G206" s="202">
        <v>1515</v>
      </c>
      <c r="H206" s="202">
        <v>2634.7</v>
      </c>
      <c r="I206" s="202">
        <v>459.1</v>
      </c>
      <c r="J206" s="202">
        <v>5140.2</v>
      </c>
      <c r="K206" s="203">
        <v>1515</v>
      </c>
      <c r="L206" s="203">
        <v>3012.9</v>
      </c>
      <c r="M206" s="203">
        <v>612.29999999999995</v>
      </c>
      <c r="N206" s="202">
        <v>5139.1660000000002</v>
      </c>
      <c r="O206" s="203">
        <v>1515</v>
      </c>
      <c r="P206" s="203">
        <v>3011.866</v>
      </c>
      <c r="Q206" s="204">
        <v>612.29999999999995</v>
      </c>
      <c r="R206" s="204">
        <v>-1.0339999999996508</v>
      </c>
      <c r="S206" s="204">
        <v>0</v>
      </c>
      <c r="T206" s="204">
        <v>-1.0340000000001055</v>
      </c>
      <c r="U206" s="204">
        <v>0</v>
      </c>
      <c r="V206" s="204">
        <v>99.979884051204237</v>
      </c>
      <c r="W206" s="204">
        <v>100</v>
      </c>
      <c r="X206" s="204">
        <v>99.965680905439939</v>
      </c>
      <c r="Y206" s="204">
        <v>100</v>
      </c>
    </row>
    <row r="207" spans="1:27" ht="12.95" customHeight="1">
      <c r="A207" s="205">
        <v>21</v>
      </c>
      <c r="B207" s="206">
        <v>222500</v>
      </c>
      <c r="C207" s="207">
        <v>1163</v>
      </c>
      <c r="D207" s="175">
        <v>199</v>
      </c>
      <c r="E207" s="201" t="s">
        <v>1401</v>
      </c>
      <c r="F207" s="202">
        <v>4695.9000000000005</v>
      </c>
      <c r="G207" s="202">
        <v>1593</v>
      </c>
      <c r="H207" s="202">
        <v>2417.3000000000002</v>
      </c>
      <c r="I207" s="202">
        <v>685.6</v>
      </c>
      <c r="J207" s="202">
        <v>5037</v>
      </c>
      <c r="K207" s="203">
        <v>1593</v>
      </c>
      <c r="L207" s="203">
        <v>2602.8000000000002</v>
      </c>
      <c r="M207" s="203">
        <v>841.2</v>
      </c>
      <c r="N207" s="202">
        <v>5037</v>
      </c>
      <c r="O207" s="203">
        <v>1593</v>
      </c>
      <c r="P207" s="203">
        <v>2602.8000000000002</v>
      </c>
      <c r="Q207" s="204">
        <v>841.2</v>
      </c>
      <c r="R207" s="204">
        <v>0</v>
      </c>
      <c r="S207" s="204">
        <v>0</v>
      </c>
      <c r="T207" s="204">
        <v>0</v>
      </c>
      <c r="U207" s="204">
        <v>0</v>
      </c>
      <c r="V207" s="204">
        <v>100</v>
      </c>
      <c r="W207" s="204">
        <v>100</v>
      </c>
      <c r="X207" s="204">
        <v>100</v>
      </c>
      <c r="Y207" s="204">
        <v>100</v>
      </c>
    </row>
    <row r="208" spans="1:27" ht="12.95" customHeight="1">
      <c r="A208" s="205">
        <v>21</v>
      </c>
      <c r="B208" s="206">
        <v>222500</v>
      </c>
      <c r="C208" s="207">
        <v>1164</v>
      </c>
      <c r="D208" s="175">
        <v>200</v>
      </c>
      <c r="E208" s="201" t="s">
        <v>1402</v>
      </c>
      <c r="F208" s="202">
        <v>3644.6</v>
      </c>
      <c r="G208" s="202">
        <v>1438</v>
      </c>
      <c r="H208" s="202">
        <v>1775.9</v>
      </c>
      <c r="I208" s="202">
        <v>430.7</v>
      </c>
      <c r="J208" s="202">
        <v>3935.2</v>
      </c>
      <c r="K208" s="203">
        <v>1438</v>
      </c>
      <c r="L208" s="203">
        <v>1910.9</v>
      </c>
      <c r="M208" s="203">
        <v>586.29999999999995</v>
      </c>
      <c r="N208" s="202">
        <v>3935.2</v>
      </c>
      <c r="O208" s="203">
        <v>1438</v>
      </c>
      <c r="P208" s="203">
        <v>1910.9</v>
      </c>
      <c r="Q208" s="204">
        <v>586.29999999999995</v>
      </c>
      <c r="R208" s="204">
        <v>0</v>
      </c>
      <c r="S208" s="204">
        <v>0</v>
      </c>
      <c r="T208" s="204">
        <v>0</v>
      </c>
      <c r="U208" s="204">
        <v>0</v>
      </c>
      <c r="V208" s="204">
        <v>100</v>
      </c>
      <c r="W208" s="204">
        <v>100</v>
      </c>
      <c r="X208" s="204">
        <v>100</v>
      </c>
      <c r="Y208" s="204">
        <v>100</v>
      </c>
    </row>
    <row r="209" spans="1:25" ht="12.95" customHeight="1">
      <c r="A209" s="205">
        <v>21</v>
      </c>
      <c r="B209" s="206">
        <v>222500</v>
      </c>
      <c r="C209" s="207">
        <v>1165</v>
      </c>
      <c r="D209" s="175">
        <v>201</v>
      </c>
      <c r="E209" s="201" t="s">
        <v>1403</v>
      </c>
      <c r="F209" s="202">
        <v>1731.3</v>
      </c>
      <c r="G209" s="202">
        <v>1294</v>
      </c>
      <c r="H209" s="202">
        <v>0</v>
      </c>
      <c r="I209" s="202">
        <v>437.3</v>
      </c>
      <c r="J209" s="202">
        <v>1884.5</v>
      </c>
      <c r="K209" s="203">
        <v>1294</v>
      </c>
      <c r="L209" s="203">
        <v>0</v>
      </c>
      <c r="M209" s="203">
        <v>590.5</v>
      </c>
      <c r="N209" s="202">
        <v>1884.5</v>
      </c>
      <c r="O209" s="203">
        <v>1294</v>
      </c>
      <c r="P209" s="203">
        <v>0</v>
      </c>
      <c r="Q209" s="204">
        <v>590.5</v>
      </c>
      <c r="R209" s="204">
        <v>0</v>
      </c>
      <c r="S209" s="204">
        <v>0</v>
      </c>
      <c r="T209" s="204">
        <v>0</v>
      </c>
      <c r="U209" s="204">
        <v>0</v>
      </c>
      <c r="V209" s="204">
        <v>100</v>
      </c>
      <c r="W209" s="204">
        <v>100</v>
      </c>
      <c r="X209" s="204">
        <v>0</v>
      </c>
      <c r="Y209" s="204">
        <v>100</v>
      </c>
    </row>
    <row r="210" spans="1:25" ht="12.95" customHeight="1">
      <c r="A210" s="205">
        <v>21</v>
      </c>
      <c r="B210" s="206">
        <v>222500</v>
      </c>
      <c r="C210" s="207">
        <v>1166</v>
      </c>
      <c r="D210" s="175">
        <v>202</v>
      </c>
      <c r="E210" s="201" t="s">
        <v>1404</v>
      </c>
      <c r="F210" s="202">
        <v>4539.5</v>
      </c>
      <c r="G210" s="202">
        <v>1411</v>
      </c>
      <c r="H210" s="202">
        <v>2606.1999999999998</v>
      </c>
      <c r="I210" s="202">
        <v>522.29999999999995</v>
      </c>
      <c r="J210" s="202">
        <v>4860.2</v>
      </c>
      <c r="K210" s="203">
        <v>1411</v>
      </c>
      <c r="L210" s="203">
        <v>2773.7</v>
      </c>
      <c r="M210" s="203">
        <v>675.5</v>
      </c>
      <c r="N210" s="202">
        <v>4723.0365000000002</v>
      </c>
      <c r="O210" s="203">
        <v>1411</v>
      </c>
      <c r="P210" s="203">
        <v>2636.5365000000002</v>
      </c>
      <c r="Q210" s="204">
        <v>675.5</v>
      </c>
      <c r="R210" s="204">
        <v>-137.16349999999966</v>
      </c>
      <c r="S210" s="204">
        <v>0</v>
      </c>
      <c r="T210" s="204">
        <v>-137.16349999999966</v>
      </c>
      <c r="U210" s="204">
        <v>0</v>
      </c>
      <c r="V210" s="204">
        <v>97.177821900333328</v>
      </c>
      <c r="W210" s="204">
        <v>100</v>
      </c>
      <c r="X210" s="204">
        <v>95.054854526444828</v>
      </c>
      <c r="Y210" s="204">
        <v>100</v>
      </c>
    </row>
    <row r="211" spans="1:25" ht="12.95" customHeight="1">
      <c r="A211" s="205">
        <v>21</v>
      </c>
      <c r="B211" s="206">
        <v>222500</v>
      </c>
      <c r="C211" s="207">
        <v>1168</v>
      </c>
      <c r="D211" s="175">
        <v>203</v>
      </c>
      <c r="E211" s="201" t="s">
        <v>1405</v>
      </c>
      <c r="F211" s="202">
        <v>2869</v>
      </c>
      <c r="G211" s="202">
        <v>1221</v>
      </c>
      <c r="H211" s="202">
        <v>1402.2</v>
      </c>
      <c r="I211" s="202">
        <v>245.8</v>
      </c>
      <c r="J211" s="202">
        <v>3019.6</v>
      </c>
      <c r="K211" s="203">
        <v>1221</v>
      </c>
      <c r="L211" s="203">
        <v>1402.2</v>
      </c>
      <c r="M211" s="203">
        <v>396.4</v>
      </c>
      <c r="N211" s="202">
        <v>2945.8521999999998</v>
      </c>
      <c r="O211" s="203">
        <v>1221</v>
      </c>
      <c r="P211" s="203">
        <v>1328.4521999999999</v>
      </c>
      <c r="Q211" s="204">
        <v>396.4</v>
      </c>
      <c r="R211" s="204">
        <v>-73.747800000000097</v>
      </c>
      <c r="S211" s="204">
        <v>0</v>
      </c>
      <c r="T211" s="204">
        <v>-73.747800000000097</v>
      </c>
      <c r="U211" s="204">
        <v>0</v>
      </c>
      <c r="V211" s="204">
        <v>97.557696383626961</v>
      </c>
      <c r="W211" s="204">
        <v>100</v>
      </c>
      <c r="X211" s="204">
        <v>94.74056482670089</v>
      </c>
      <c r="Y211" s="204">
        <v>100</v>
      </c>
    </row>
    <row r="212" spans="1:25" ht="12.95" customHeight="1">
      <c r="A212" s="205">
        <v>21</v>
      </c>
      <c r="B212" s="206">
        <v>222500</v>
      </c>
      <c r="C212" s="207">
        <v>1169</v>
      </c>
      <c r="D212" s="175">
        <v>204</v>
      </c>
      <c r="E212" s="201" t="s">
        <v>1406</v>
      </c>
      <c r="F212" s="202">
        <v>3999.3</v>
      </c>
      <c r="G212" s="202">
        <v>1295</v>
      </c>
      <c r="H212" s="202">
        <v>2381.3000000000002</v>
      </c>
      <c r="I212" s="202">
        <v>323</v>
      </c>
      <c r="J212" s="202">
        <v>4252.5999999999995</v>
      </c>
      <c r="K212" s="203">
        <v>1295</v>
      </c>
      <c r="L212" s="203">
        <v>2487.6999999999998</v>
      </c>
      <c r="M212" s="203">
        <v>469.9</v>
      </c>
      <c r="N212" s="202">
        <v>4252.5999999999995</v>
      </c>
      <c r="O212" s="203">
        <v>1295</v>
      </c>
      <c r="P212" s="203">
        <v>2487.6999999999998</v>
      </c>
      <c r="Q212" s="204">
        <v>469.9</v>
      </c>
      <c r="R212" s="204">
        <v>0</v>
      </c>
      <c r="S212" s="204">
        <v>0</v>
      </c>
      <c r="T212" s="204">
        <v>0</v>
      </c>
      <c r="U212" s="204">
        <v>0</v>
      </c>
      <c r="V212" s="204">
        <v>100</v>
      </c>
      <c r="W212" s="204">
        <v>100</v>
      </c>
      <c r="X212" s="204">
        <v>100</v>
      </c>
      <c r="Y212" s="204">
        <v>100</v>
      </c>
    </row>
    <row r="213" spans="1:25" ht="12.95" customHeight="1">
      <c r="A213" s="205">
        <v>21</v>
      </c>
      <c r="B213" s="206">
        <v>222500</v>
      </c>
      <c r="C213" s="207">
        <v>1171</v>
      </c>
      <c r="D213" s="175">
        <v>205</v>
      </c>
      <c r="E213" s="201" t="s">
        <v>1407</v>
      </c>
      <c r="F213" s="202">
        <v>8145.2000000000007</v>
      </c>
      <c r="G213" s="202">
        <v>1556</v>
      </c>
      <c r="H213" s="202">
        <v>5759.1</v>
      </c>
      <c r="I213" s="202">
        <v>830.1</v>
      </c>
      <c r="J213" s="202">
        <v>8398.2000000000007</v>
      </c>
      <c r="K213" s="203">
        <v>1556</v>
      </c>
      <c r="L213" s="203">
        <v>5863.7</v>
      </c>
      <c r="M213" s="203">
        <v>978.5</v>
      </c>
      <c r="N213" s="202">
        <v>8398.2000000000007</v>
      </c>
      <c r="O213" s="203">
        <v>1556</v>
      </c>
      <c r="P213" s="203">
        <v>5863.7</v>
      </c>
      <c r="Q213" s="204">
        <v>978.5</v>
      </c>
      <c r="R213" s="204">
        <v>0</v>
      </c>
      <c r="S213" s="204">
        <v>0</v>
      </c>
      <c r="T213" s="204">
        <v>0</v>
      </c>
      <c r="U213" s="204">
        <v>0</v>
      </c>
      <c r="V213" s="204">
        <v>100</v>
      </c>
      <c r="W213" s="204">
        <v>100</v>
      </c>
      <c r="X213" s="204">
        <v>100</v>
      </c>
      <c r="Y213" s="204">
        <v>100</v>
      </c>
    </row>
    <row r="214" spans="1:25" ht="12.95" customHeight="1">
      <c r="A214" s="205">
        <v>21</v>
      </c>
      <c r="B214" s="206">
        <v>222500</v>
      </c>
      <c r="C214" s="207">
        <v>1170</v>
      </c>
      <c r="D214" s="175">
        <v>206</v>
      </c>
      <c r="E214" s="201" t="s">
        <v>1408</v>
      </c>
      <c r="F214" s="202">
        <v>4553.5</v>
      </c>
      <c r="G214" s="202">
        <v>1289</v>
      </c>
      <c r="H214" s="202">
        <v>2821.8</v>
      </c>
      <c r="I214" s="202">
        <v>442.7</v>
      </c>
      <c r="J214" s="202">
        <v>4742.8999999999996</v>
      </c>
      <c r="K214" s="203">
        <v>1289</v>
      </c>
      <c r="L214" s="203">
        <v>2861.7</v>
      </c>
      <c r="M214" s="203">
        <v>592.20000000000005</v>
      </c>
      <c r="N214" s="202">
        <v>4742.8999999999996</v>
      </c>
      <c r="O214" s="203">
        <v>1289</v>
      </c>
      <c r="P214" s="203">
        <v>2861.7</v>
      </c>
      <c r="Q214" s="204">
        <v>592.20000000000005</v>
      </c>
      <c r="R214" s="204">
        <v>0</v>
      </c>
      <c r="S214" s="204">
        <v>0</v>
      </c>
      <c r="T214" s="204">
        <v>0</v>
      </c>
      <c r="U214" s="204">
        <v>0</v>
      </c>
      <c r="V214" s="204">
        <v>100</v>
      </c>
      <c r="W214" s="204">
        <v>100</v>
      </c>
      <c r="X214" s="204">
        <v>100</v>
      </c>
      <c r="Y214" s="204">
        <v>100</v>
      </c>
    </row>
    <row r="215" spans="1:25" ht="12.95" customHeight="1">
      <c r="A215" s="205">
        <v>21</v>
      </c>
      <c r="B215" s="206">
        <v>222500</v>
      </c>
      <c r="C215" s="207">
        <v>1172</v>
      </c>
      <c r="D215" s="175">
        <v>207</v>
      </c>
      <c r="E215" s="201" t="s">
        <v>1409</v>
      </c>
      <c r="F215" s="202">
        <v>5927.9</v>
      </c>
      <c r="G215" s="202">
        <v>1612</v>
      </c>
      <c r="H215" s="202">
        <v>3622.2</v>
      </c>
      <c r="I215" s="202">
        <v>693.7</v>
      </c>
      <c r="J215" s="202">
        <v>7670.5</v>
      </c>
      <c r="K215" s="203">
        <v>1612</v>
      </c>
      <c r="L215" s="203">
        <v>3919.2</v>
      </c>
      <c r="M215" s="203">
        <v>2139.3000000000002</v>
      </c>
      <c r="N215" s="202">
        <v>7599.5</v>
      </c>
      <c r="O215" s="203">
        <v>1612</v>
      </c>
      <c r="P215" s="203">
        <v>3848.2</v>
      </c>
      <c r="Q215" s="204">
        <v>2139.3000000000002</v>
      </c>
      <c r="R215" s="204">
        <v>-71</v>
      </c>
      <c r="S215" s="204">
        <v>0</v>
      </c>
      <c r="T215" s="204">
        <v>-71</v>
      </c>
      <c r="U215" s="204">
        <v>0</v>
      </c>
      <c r="V215" s="204">
        <v>99.074375855550485</v>
      </c>
      <c r="W215" s="204">
        <v>100</v>
      </c>
      <c r="X215" s="204">
        <v>98.188405797101453</v>
      </c>
      <c r="Y215" s="204">
        <v>100</v>
      </c>
    </row>
    <row r="216" spans="1:25" ht="12.95" customHeight="1">
      <c r="A216" s="205">
        <v>21</v>
      </c>
      <c r="B216" s="206">
        <v>222500</v>
      </c>
      <c r="C216" s="207">
        <v>1173</v>
      </c>
      <c r="D216" s="175">
        <v>208</v>
      </c>
      <c r="E216" s="201" t="s">
        <v>1410</v>
      </c>
      <c r="F216" s="202">
        <v>3786.8</v>
      </c>
      <c r="G216" s="202">
        <v>1515</v>
      </c>
      <c r="H216" s="202">
        <v>1830.5</v>
      </c>
      <c r="I216" s="202">
        <v>441.3</v>
      </c>
      <c r="J216" s="202">
        <v>4107.8</v>
      </c>
      <c r="K216" s="203">
        <v>1515</v>
      </c>
      <c r="L216" s="203">
        <v>2002</v>
      </c>
      <c r="M216" s="203">
        <v>590.79999999999995</v>
      </c>
      <c r="N216" s="202">
        <v>4086.5115999999998</v>
      </c>
      <c r="O216" s="203">
        <v>1515</v>
      </c>
      <c r="P216" s="203">
        <v>1980.7116000000001</v>
      </c>
      <c r="Q216" s="204">
        <v>590.79999999999995</v>
      </c>
      <c r="R216" s="204">
        <v>-21.288400000000365</v>
      </c>
      <c r="S216" s="204">
        <v>0</v>
      </c>
      <c r="T216" s="204">
        <v>-21.288399999999911</v>
      </c>
      <c r="U216" s="204">
        <v>0</v>
      </c>
      <c r="V216" s="204">
        <v>99.481756658065137</v>
      </c>
      <c r="W216" s="204">
        <v>100</v>
      </c>
      <c r="X216" s="204">
        <v>98.936643356643359</v>
      </c>
      <c r="Y216" s="204">
        <v>100</v>
      </c>
    </row>
    <row r="217" spans="1:25" ht="12.95" customHeight="1">
      <c r="A217" s="205">
        <v>21</v>
      </c>
      <c r="B217" s="206">
        <v>222500</v>
      </c>
      <c r="C217" s="207">
        <v>1174</v>
      </c>
      <c r="D217" s="175">
        <v>209</v>
      </c>
      <c r="E217" s="201" t="s">
        <v>1411</v>
      </c>
      <c r="F217" s="202">
        <v>5094.1000000000004</v>
      </c>
      <c r="G217" s="202">
        <v>1558</v>
      </c>
      <c r="H217" s="202">
        <v>2878.6</v>
      </c>
      <c r="I217" s="202">
        <v>657.5</v>
      </c>
      <c r="J217" s="202">
        <v>5289.3</v>
      </c>
      <c r="K217" s="203">
        <v>1558</v>
      </c>
      <c r="L217" s="203">
        <v>2926.6</v>
      </c>
      <c r="M217" s="203">
        <v>804.7</v>
      </c>
      <c r="N217" s="202">
        <v>5218.2422999999999</v>
      </c>
      <c r="O217" s="203">
        <v>1558</v>
      </c>
      <c r="P217" s="203">
        <v>2855.5423000000001</v>
      </c>
      <c r="Q217" s="204">
        <v>804.7</v>
      </c>
      <c r="R217" s="204">
        <v>-71.057700000000295</v>
      </c>
      <c r="S217" s="204">
        <v>0</v>
      </c>
      <c r="T217" s="204">
        <v>-71.057699999999841</v>
      </c>
      <c r="U217" s="204">
        <v>0</v>
      </c>
      <c r="V217" s="204">
        <v>98.656576484600976</v>
      </c>
      <c r="W217" s="204">
        <v>100</v>
      </c>
      <c r="X217" s="204">
        <v>97.57200505706281</v>
      </c>
      <c r="Y217" s="204">
        <v>100</v>
      </c>
    </row>
    <row r="218" spans="1:25" ht="12.95" customHeight="1">
      <c r="A218" s="205">
        <v>21</v>
      </c>
      <c r="B218" s="206">
        <v>222500</v>
      </c>
      <c r="C218" s="207">
        <v>1175</v>
      </c>
      <c r="D218" s="175">
        <v>210</v>
      </c>
      <c r="E218" s="201" t="s">
        <v>1412</v>
      </c>
      <c r="F218" s="202">
        <v>4263.8999999999996</v>
      </c>
      <c r="G218" s="202">
        <v>1618</v>
      </c>
      <c r="H218" s="202">
        <v>2021.4</v>
      </c>
      <c r="I218" s="202">
        <v>624.5</v>
      </c>
      <c r="J218" s="202">
        <v>4500.7</v>
      </c>
      <c r="K218" s="203">
        <v>1618</v>
      </c>
      <c r="L218" s="203">
        <v>2115.3000000000002</v>
      </c>
      <c r="M218" s="203">
        <v>767.4</v>
      </c>
      <c r="N218" s="202">
        <v>4465.8090000000002</v>
      </c>
      <c r="O218" s="203">
        <v>1618</v>
      </c>
      <c r="P218" s="203">
        <v>2080.4090000000001</v>
      </c>
      <c r="Q218" s="204">
        <v>767.4</v>
      </c>
      <c r="R218" s="204">
        <v>-34.890999999999622</v>
      </c>
      <c r="S218" s="204">
        <v>0</v>
      </c>
      <c r="T218" s="204">
        <v>-34.891000000000076</v>
      </c>
      <c r="U218" s="204">
        <v>0</v>
      </c>
      <c r="V218" s="204">
        <v>99.224765036549883</v>
      </c>
      <c r="W218" s="204">
        <v>100</v>
      </c>
      <c r="X218" s="204">
        <v>98.350541294379042</v>
      </c>
      <c r="Y218" s="204">
        <v>100</v>
      </c>
    </row>
    <row r="219" spans="1:25" ht="12.95" customHeight="1">
      <c r="A219" s="205">
        <v>21</v>
      </c>
      <c r="B219" s="206">
        <v>222500</v>
      </c>
      <c r="C219" s="207">
        <v>1176</v>
      </c>
      <c r="D219" s="175">
        <v>211</v>
      </c>
      <c r="E219" s="201" t="s">
        <v>1413</v>
      </c>
      <c r="F219" s="202">
        <v>19237.400000000001</v>
      </c>
      <c r="G219" s="202">
        <v>2438</v>
      </c>
      <c r="H219" s="202">
        <v>14795</v>
      </c>
      <c r="I219" s="202">
        <v>2004.4</v>
      </c>
      <c r="J219" s="202">
        <v>19495.099999999999</v>
      </c>
      <c r="K219" s="203">
        <v>2438</v>
      </c>
      <c r="L219" s="203">
        <v>14795</v>
      </c>
      <c r="M219" s="203">
        <v>2262.1</v>
      </c>
      <c r="N219" s="202">
        <v>18323.444499999998</v>
      </c>
      <c r="O219" s="203">
        <v>2438</v>
      </c>
      <c r="P219" s="203">
        <v>13623.344499999999</v>
      </c>
      <c r="Q219" s="204">
        <v>2262.1</v>
      </c>
      <c r="R219" s="204">
        <v>-1171.6555000000008</v>
      </c>
      <c r="S219" s="204">
        <v>0</v>
      </c>
      <c r="T219" s="204">
        <v>-1171.6555000000008</v>
      </c>
      <c r="U219" s="204">
        <v>0</v>
      </c>
      <c r="V219" s="204">
        <v>93.990000051294942</v>
      </c>
      <c r="W219" s="204">
        <v>100</v>
      </c>
      <c r="X219" s="204">
        <v>92.080733355863458</v>
      </c>
      <c r="Y219" s="204">
        <v>100</v>
      </c>
    </row>
    <row r="220" spans="1:25" ht="12.95" customHeight="1">
      <c r="A220" s="205">
        <v>21</v>
      </c>
      <c r="B220" s="206">
        <v>222500</v>
      </c>
      <c r="C220" s="207">
        <v>1177</v>
      </c>
      <c r="D220" s="175">
        <v>212</v>
      </c>
      <c r="E220" s="201" t="s">
        <v>1414</v>
      </c>
      <c r="F220" s="202">
        <v>4290.3</v>
      </c>
      <c r="G220" s="202">
        <v>1436</v>
      </c>
      <c r="H220" s="202">
        <v>2474.6999999999998</v>
      </c>
      <c r="I220" s="202">
        <v>379.6</v>
      </c>
      <c r="J220" s="202">
        <v>4437.2</v>
      </c>
      <c r="K220" s="203">
        <v>1436</v>
      </c>
      <c r="L220" s="203">
        <v>2474.6999999999998</v>
      </c>
      <c r="M220" s="203">
        <v>526.5</v>
      </c>
      <c r="N220" s="202">
        <v>4437.2</v>
      </c>
      <c r="O220" s="203">
        <v>1436</v>
      </c>
      <c r="P220" s="203">
        <v>2474.6999999999998</v>
      </c>
      <c r="Q220" s="204">
        <v>526.5</v>
      </c>
      <c r="R220" s="204">
        <v>0</v>
      </c>
      <c r="S220" s="204">
        <v>0</v>
      </c>
      <c r="T220" s="204">
        <v>0</v>
      </c>
      <c r="U220" s="204">
        <v>0</v>
      </c>
      <c r="V220" s="204">
        <v>100</v>
      </c>
      <c r="W220" s="204">
        <v>100</v>
      </c>
      <c r="X220" s="204">
        <v>100</v>
      </c>
      <c r="Y220" s="204">
        <v>100</v>
      </c>
    </row>
    <row r="221" spans="1:25" ht="12.95" customHeight="1">
      <c r="A221" s="205">
        <v>21</v>
      </c>
      <c r="B221" s="206">
        <v>222500</v>
      </c>
      <c r="C221" s="207">
        <v>1178</v>
      </c>
      <c r="D221" s="175">
        <v>213</v>
      </c>
      <c r="E221" s="201" t="s">
        <v>1415</v>
      </c>
      <c r="F221" s="202">
        <v>5651.1</v>
      </c>
      <c r="G221" s="202">
        <v>1543</v>
      </c>
      <c r="H221" s="202">
        <v>3476.1</v>
      </c>
      <c r="I221" s="202">
        <v>632</v>
      </c>
      <c r="J221" s="202">
        <v>5889.9</v>
      </c>
      <c r="K221" s="203">
        <v>1543</v>
      </c>
      <c r="L221" s="203">
        <v>3560.5</v>
      </c>
      <c r="M221" s="203">
        <v>786.4</v>
      </c>
      <c r="N221" s="202">
        <v>5889.9</v>
      </c>
      <c r="O221" s="203">
        <v>1543</v>
      </c>
      <c r="P221" s="203">
        <v>3560.5</v>
      </c>
      <c r="Q221" s="204">
        <v>786.4</v>
      </c>
      <c r="R221" s="204">
        <v>0</v>
      </c>
      <c r="S221" s="204">
        <v>0</v>
      </c>
      <c r="T221" s="204">
        <v>0</v>
      </c>
      <c r="U221" s="204">
        <v>0</v>
      </c>
      <c r="V221" s="204">
        <v>100</v>
      </c>
      <c r="W221" s="204">
        <v>100</v>
      </c>
      <c r="X221" s="204">
        <v>100</v>
      </c>
      <c r="Y221" s="204">
        <v>100</v>
      </c>
    </row>
    <row r="222" spans="1:25" ht="12.95" customHeight="1">
      <c r="A222" s="205">
        <v>21</v>
      </c>
      <c r="B222" s="206">
        <v>222500</v>
      </c>
      <c r="C222" s="207">
        <v>1179</v>
      </c>
      <c r="D222" s="175">
        <v>214</v>
      </c>
      <c r="E222" s="201" t="s">
        <v>1416</v>
      </c>
      <c r="F222" s="202">
        <v>6791.8</v>
      </c>
      <c r="G222" s="202">
        <v>1623</v>
      </c>
      <c r="H222" s="202">
        <v>4430.6000000000004</v>
      </c>
      <c r="I222" s="202">
        <v>738.2</v>
      </c>
      <c r="J222" s="202">
        <v>7145.6</v>
      </c>
      <c r="K222" s="203">
        <v>1623</v>
      </c>
      <c r="L222" s="203">
        <v>4632.6000000000004</v>
      </c>
      <c r="M222" s="203">
        <v>890</v>
      </c>
      <c r="N222" s="202">
        <v>7145.6</v>
      </c>
      <c r="O222" s="203">
        <v>1623</v>
      </c>
      <c r="P222" s="203">
        <v>4632.6000000000004</v>
      </c>
      <c r="Q222" s="204">
        <v>890</v>
      </c>
      <c r="R222" s="204">
        <v>0</v>
      </c>
      <c r="S222" s="204">
        <v>0</v>
      </c>
      <c r="T222" s="204">
        <v>0</v>
      </c>
      <c r="U222" s="204">
        <v>0</v>
      </c>
      <c r="V222" s="204">
        <v>100</v>
      </c>
      <c r="W222" s="204">
        <v>100</v>
      </c>
      <c r="X222" s="204">
        <v>100</v>
      </c>
      <c r="Y222" s="204">
        <v>100</v>
      </c>
    </row>
    <row r="223" spans="1:25" ht="12.95" customHeight="1">
      <c r="A223" s="205">
        <v>21</v>
      </c>
      <c r="B223" s="206">
        <v>222500</v>
      </c>
      <c r="C223" s="207">
        <v>1180</v>
      </c>
      <c r="D223" s="175">
        <v>215</v>
      </c>
      <c r="E223" s="201" t="s">
        <v>1417</v>
      </c>
      <c r="F223" s="202">
        <v>7804.1</v>
      </c>
      <c r="G223" s="202">
        <v>1973</v>
      </c>
      <c r="H223" s="202">
        <v>4708.2</v>
      </c>
      <c r="I223" s="202">
        <v>1122.9000000000001</v>
      </c>
      <c r="J223" s="202">
        <v>8052.7999999999993</v>
      </c>
      <c r="K223" s="203">
        <v>1973</v>
      </c>
      <c r="L223" s="203">
        <v>4803.3999999999996</v>
      </c>
      <c r="M223" s="203">
        <v>1276.4000000000001</v>
      </c>
      <c r="N223" s="202">
        <v>8051.9132000000009</v>
      </c>
      <c r="O223" s="203">
        <v>1973</v>
      </c>
      <c r="P223" s="203">
        <v>4802.5132000000003</v>
      </c>
      <c r="Q223" s="204">
        <v>1276.4000000000001</v>
      </c>
      <c r="R223" s="204">
        <v>-0.8867999999984022</v>
      </c>
      <c r="S223" s="204">
        <v>0</v>
      </c>
      <c r="T223" s="204">
        <v>-0.88679999999931169</v>
      </c>
      <c r="U223" s="204">
        <v>0</v>
      </c>
      <c r="V223" s="204">
        <v>99.988987681303428</v>
      </c>
      <c r="W223" s="204">
        <v>100</v>
      </c>
      <c r="X223" s="204">
        <v>99.981538077195324</v>
      </c>
      <c r="Y223" s="204">
        <v>100</v>
      </c>
    </row>
    <row r="224" spans="1:25" ht="12.95" customHeight="1">
      <c r="A224" s="205">
        <v>21</v>
      </c>
      <c r="B224" s="206">
        <v>222500</v>
      </c>
      <c r="C224" s="207">
        <v>1181</v>
      </c>
      <c r="D224" s="175">
        <v>216</v>
      </c>
      <c r="E224" s="201" t="s">
        <v>1418</v>
      </c>
      <c r="F224" s="202">
        <v>3189.9</v>
      </c>
      <c r="G224" s="202">
        <v>1424</v>
      </c>
      <c r="H224" s="202">
        <v>1386</v>
      </c>
      <c r="I224" s="202">
        <v>379.9</v>
      </c>
      <c r="J224" s="202">
        <v>3334.5</v>
      </c>
      <c r="K224" s="203">
        <v>1424</v>
      </c>
      <c r="L224" s="203">
        <v>1386</v>
      </c>
      <c r="M224" s="203">
        <v>524.5</v>
      </c>
      <c r="N224" s="202">
        <v>3003.3329000000003</v>
      </c>
      <c r="O224" s="203">
        <v>1424</v>
      </c>
      <c r="P224" s="203">
        <v>1054.8329000000001</v>
      </c>
      <c r="Q224" s="204">
        <v>524.5</v>
      </c>
      <c r="R224" s="204">
        <v>-331.16709999999966</v>
      </c>
      <c r="S224" s="204">
        <v>0</v>
      </c>
      <c r="T224" s="204">
        <v>-331.16709999999989</v>
      </c>
      <c r="U224" s="204">
        <v>0</v>
      </c>
      <c r="V224" s="204">
        <v>90.068463037936723</v>
      </c>
      <c r="W224" s="204">
        <v>100</v>
      </c>
      <c r="X224" s="204">
        <v>76.10626984126985</v>
      </c>
      <c r="Y224" s="204">
        <v>100</v>
      </c>
    </row>
    <row r="225" spans="1:27" ht="12.95" customHeight="1">
      <c r="A225" s="205">
        <v>0</v>
      </c>
      <c r="B225" s="205"/>
      <c r="C225" s="205"/>
      <c r="D225" s="175">
        <v>217</v>
      </c>
      <c r="E225" s="201"/>
      <c r="F225" s="202"/>
      <c r="G225" s="202"/>
      <c r="H225" s="202"/>
      <c r="I225" s="202"/>
      <c r="J225" s="202"/>
      <c r="K225" s="203"/>
      <c r="L225" s="203"/>
      <c r="M225" s="203"/>
      <c r="N225" s="203"/>
      <c r="O225" s="203"/>
      <c r="P225" s="203"/>
      <c r="Q225" s="204"/>
      <c r="R225" s="204"/>
      <c r="S225" s="204"/>
      <c r="T225" s="204"/>
      <c r="U225" s="204"/>
      <c r="V225" s="204"/>
      <c r="W225" s="204"/>
      <c r="X225" s="204"/>
      <c r="Y225" s="204"/>
    </row>
    <row r="226" spans="1:27" ht="12.95" customHeight="1">
      <c r="A226" s="205">
        <v>20</v>
      </c>
      <c r="B226" s="206">
        <v>222700</v>
      </c>
      <c r="C226" s="205"/>
      <c r="D226" s="175">
        <v>218</v>
      </c>
      <c r="E226" s="196" t="s">
        <v>1419</v>
      </c>
      <c r="F226" s="197">
        <v>492765.7</v>
      </c>
      <c r="G226" s="197">
        <v>66177</v>
      </c>
      <c r="H226" s="197">
        <v>402769.4</v>
      </c>
      <c r="I226" s="197">
        <v>23819.3</v>
      </c>
      <c r="J226" s="197">
        <v>516181.5</v>
      </c>
      <c r="K226" s="197">
        <v>66177</v>
      </c>
      <c r="L226" s="197">
        <v>418323.5</v>
      </c>
      <c r="M226" s="197">
        <v>31681.000000000004</v>
      </c>
      <c r="N226" s="197">
        <v>506807.94720000005</v>
      </c>
      <c r="O226" s="197">
        <v>66177</v>
      </c>
      <c r="P226" s="197">
        <v>408949.94720000005</v>
      </c>
      <c r="Q226" s="197">
        <v>31681.000000000004</v>
      </c>
      <c r="R226" s="101">
        <v>-9373.5527999999467</v>
      </c>
      <c r="S226" s="101">
        <v>0</v>
      </c>
      <c r="T226" s="101">
        <v>-9373.5527999999467</v>
      </c>
      <c r="U226" s="101">
        <v>0</v>
      </c>
      <c r="V226" s="101">
        <v>98.184058746778035</v>
      </c>
      <c r="W226" s="101">
        <v>100</v>
      </c>
      <c r="X226" s="101">
        <v>97.759257416807827</v>
      </c>
      <c r="Y226" s="101">
        <v>100</v>
      </c>
    </row>
    <row r="227" spans="1:27" s="200" customFormat="1" ht="12.95" customHeight="1">
      <c r="A227" s="205">
        <v>22</v>
      </c>
      <c r="B227" s="206">
        <v>222700</v>
      </c>
      <c r="C227" s="205"/>
      <c r="D227" s="175">
        <v>219</v>
      </c>
      <c r="E227" s="196" t="s">
        <v>1241</v>
      </c>
      <c r="F227" s="197">
        <v>298363.2</v>
      </c>
      <c r="G227" s="197">
        <v>22921</v>
      </c>
      <c r="H227" s="197">
        <v>275442.2</v>
      </c>
      <c r="I227" s="197">
        <v>0</v>
      </c>
      <c r="J227" s="197">
        <v>311530.90000000002</v>
      </c>
      <c r="K227" s="197">
        <v>22921</v>
      </c>
      <c r="L227" s="197">
        <v>285180.5</v>
      </c>
      <c r="M227" s="197">
        <v>3429.4</v>
      </c>
      <c r="N227" s="197">
        <v>306580.91020000004</v>
      </c>
      <c r="O227" s="197">
        <v>22921</v>
      </c>
      <c r="P227" s="197">
        <v>280230.51020000002</v>
      </c>
      <c r="Q227" s="197">
        <v>3429.4</v>
      </c>
      <c r="R227" s="101">
        <v>-4949.9897999999812</v>
      </c>
      <c r="S227" s="101">
        <v>0</v>
      </c>
      <c r="T227" s="101">
        <v>-4949.9897999999812</v>
      </c>
      <c r="U227" s="101">
        <v>0</v>
      </c>
      <c r="V227" s="101">
        <v>98.411075819445202</v>
      </c>
      <c r="W227" s="101">
        <v>100</v>
      </c>
      <c r="X227" s="101">
        <v>98.264260775193264</v>
      </c>
      <c r="Y227" s="101">
        <v>100</v>
      </c>
      <c r="Z227" s="199"/>
      <c r="AA227" s="199"/>
    </row>
    <row r="228" spans="1:27" s="200" customFormat="1" ht="12.95" customHeight="1">
      <c r="A228" s="205">
        <v>21</v>
      </c>
      <c r="B228" s="206">
        <v>222700</v>
      </c>
      <c r="C228" s="205"/>
      <c r="D228" s="175">
        <v>220</v>
      </c>
      <c r="E228" s="196" t="s">
        <v>1242</v>
      </c>
      <c r="F228" s="197">
        <v>194402.5</v>
      </c>
      <c r="G228" s="197">
        <v>43256</v>
      </c>
      <c r="H228" s="197">
        <v>127327.2</v>
      </c>
      <c r="I228" s="197">
        <v>23819.3</v>
      </c>
      <c r="J228" s="197">
        <v>204650.59999999998</v>
      </c>
      <c r="K228" s="197">
        <v>43256</v>
      </c>
      <c r="L228" s="197">
        <v>133142.99999999997</v>
      </c>
      <c r="M228" s="197">
        <v>28251.600000000002</v>
      </c>
      <c r="N228" s="197">
        <v>200227.03700000001</v>
      </c>
      <c r="O228" s="197">
        <v>43256</v>
      </c>
      <c r="P228" s="197">
        <v>128719.43700000001</v>
      </c>
      <c r="Q228" s="197">
        <v>28251.600000000002</v>
      </c>
      <c r="R228" s="101">
        <v>-4423.5629999999655</v>
      </c>
      <c r="S228" s="101">
        <v>0</v>
      </c>
      <c r="T228" s="101">
        <v>-4423.5629999999655</v>
      </c>
      <c r="U228" s="101">
        <v>0</v>
      </c>
      <c r="V228" s="101">
        <v>97.838480317184533</v>
      </c>
      <c r="W228" s="101">
        <v>100</v>
      </c>
      <c r="X228" s="101">
        <v>96.677585002591229</v>
      </c>
      <c r="Y228" s="101">
        <v>100</v>
      </c>
      <c r="Z228" s="199"/>
      <c r="AA228" s="199"/>
    </row>
    <row r="229" spans="1:27" ht="12.95" customHeight="1">
      <c r="A229" s="205">
        <v>22</v>
      </c>
      <c r="B229" s="206">
        <v>222700</v>
      </c>
      <c r="C229" s="207">
        <v>1182</v>
      </c>
      <c r="D229" s="175">
        <v>221</v>
      </c>
      <c r="E229" s="201" t="s">
        <v>1267</v>
      </c>
      <c r="F229" s="202">
        <v>298363.2</v>
      </c>
      <c r="G229" s="202">
        <v>22921</v>
      </c>
      <c r="H229" s="202">
        <v>275442.2</v>
      </c>
      <c r="I229" s="202">
        <v>0</v>
      </c>
      <c r="J229" s="202">
        <v>311530.90000000002</v>
      </c>
      <c r="K229" s="203">
        <v>22921</v>
      </c>
      <c r="L229" s="203">
        <v>285180.5</v>
      </c>
      <c r="M229" s="203">
        <v>3429.4</v>
      </c>
      <c r="N229" s="202">
        <v>306580.91020000004</v>
      </c>
      <c r="O229" s="203">
        <v>22921</v>
      </c>
      <c r="P229" s="203">
        <v>280230.51020000002</v>
      </c>
      <c r="Q229" s="204">
        <v>3429.4</v>
      </c>
      <c r="R229" s="204">
        <v>-4949.9897999999812</v>
      </c>
      <c r="S229" s="204">
        <v>0</v>
      </c>
      <c r="T229" s="204">
        <v>-4949.9897999999812</v>
      </c>
      <c r="U229" s="204">
        <v>0</v>
      </c>
      <c r="V229" s="204">
        <v>98.411075819445202</v>
      </c>
      <c r="W229" s="204">
        <v>100</v>
      </c>
      <c r="X229" s="204">
        <v>98.264260775193264</v>
      </c>
      <c r="Y229" s="204">
        <v>100</v>
      </c>
    </row>
    <row r="230" spans="1:27" ht="12.95" customHeight="1">
      <c r="A230" s="205">
        <v>21</v>
      </c>
      <c r="B230" s="206">
        <v>222700</v>
      </c>
      <c r="C230" s="207">
        <v>1183</v>
      </c>
      <c r="D230" s="175">
        <v>222</v>
      </c>
      <c r="E230" s="201" t="s">
        <v>1420</v>
      </c>
      <c r="F230" s="202">
        <v>4814.9000000000005</v>
      </c>
      <c r="G230" s="202">
        <v>1521</v>
      </c>
      <c r="H230" s="202">
        <v>2712.8</v>
      </c>
      <c r="I230" s="202">
        <v>581.1</v>
      </c>
      <c r="J230" s="202">
        <v>4966.8</v>
      </c>
      <c r="K230" s="203">
        <v>1521</v>
      </c>
      <c r="L230" s="203">
        <v>2712.8</v>
      </c>
      <c r="M230" s="203">
        <v>733</v>
      </c>
      <c r="N230" s="202">
        <v>4549.0285999999996</v>
      </c>
      <c r="O230" s="203">
        <v>1521</v>
      </c>
      <c r="P230" s="203">
        <v>2295.0286000000001</v>
      </c>
      <c r="Q230" s="204">
        <v>733</v>
      </c>
      <c r="R230" s="204">
        <v>-417.77140000000054</v>
      </c>
      <c r="S230" s="204">
        <v>0</v>
      </c>
      <c r="T230" s="204">
        <v>-417.77140000000009</v>
      </c>
      <c r="U230" s="204">
        <v>0</v>
      </c>
      <c r="V230" s="204">
        <v>91.588721108158154</v>
      </c>
      <c r="W230" s="204">
        <v>100</v>
      </c>
      <c r="X230" s="204">
        <v>84.5999926275435</v>
      </c>
      <c r="Y230" s="204">
        <v>100</v>
      </c>
    </row>
    <row r="231" spans="1:27" ht="12.95" customHeight="1">
      <c r="A231" s="205">
        <v>21</v>
      </c>
      <c r="B231" s="206">
        <v>222700</v>
      </c>
      <c r="C231" s="207">
        <v>1184</v>
      </c>
      <c r="D231" s="175">
        <v>223</v>
      </c>
      <c r="E231" s="201" t="s">
        <v>1366</v>
      </c>
      <c r="F231" s="202">
        <v>6185.0999999999995</v>
      </c>
      <c r="G231" s="202">
        <v>1661</v>
      </c>
      <c r="H231" s="202">
        <v>3884.7</v>
      </c>
      <c r="I231" s="202">
        <v>639.4</v>
      </c>
      <c r="J231" s="202">
        <v>6334.5999999999995</v>
      </c>
      <c r="K231" s="203">
        <v>1661</v>
      </c>
      <c r="L231" s="203">
        <v>3884.7</v>
      </c>
      <c r="M231" s="203">
        <v>788.9</v>
      </c>
      <c r="N231" s="202">
        <v>6333.7656999999999</v>
      </c>
      <c r="O231" s="203">
        <v>1661</v>
      </c>
      <c r="P231" s="203">
        <v>3883.8656999999998</v>
      </c>
      <c r="Q231" s="204">
        <v>788.9</v>
      </c>
      <c r="R231" s="204">
        <v>-0.83429999999952997</v>
      </c>
      <c r="S231" s="204">
        <v>0</v>
      </c>
      <c r="T231" s="204">
        <v>-0.83429999999998472</v>
      </c>
      <c r="U231" s="204">
        <v>0</v>
      </c>
      <c r="V231" s="204">
        <v>99.986829476210033</v>
      </c>
      <c r="W231" s="204">
        <v>100</v>
      </c>
      <c r="X231" s="204">
        <v>99.978523438103323</v>
      </c>
      <c r="Y231" s="204">
        <v>100</v>
      </c>
    </row>
    <row r="232" spans="1:27" ht="12.95" customHeight="1">
      <c r="A232" s="205">
        <v>21</v>
      </c>
      <c r="B232" s="206">
        <v>222700</v>
      </c>
      <c r="C232" s="207">
        <v>1197</v>
      </c>
      <c r="D232" s="175">
        <v>224</v>
      </c>
      <c r="E232" s="201" t="s">
        <v>1421</v>
      </c>
      <c r="F232" s="202">
        <v>7497.2999999999993</v>
      </c>
      <c r="G232" s="202">
        <v>1344</v>
      </c>
      <c r="H232" s="202">
        <v>4972.3999999999996</v>
      </c>
      <c r="I232" s="202">
        <v>1180.9000000000001</v>
      </c>
      <c r="J232" s="202">
        <v>7658.2999999999993</v>
      </c>
      <c r="K232" s="203">
        <v>1344</v>
      </c>
      <c r="L232" s="203">
        <v>4972.3999999999996</v>
      </c>
      <c r="M232" s="203">
        <v>1341.9</v>
      </c>
      <c r="N232" s="202">
        <v>7657.9092000000001</v>
      </c>
      <c r="O232" s="203">
        <v>1344</v>
      </c>
      <c r="P232" s="203">
        <v>4972.0092000000004</v>
      </c>
      <c r="Q232" s="204">
        <v>1341.9</v>
      </c>
      <c r="R232" s="204">
        <v>-0.39079999999921711</v>
      </c>
      <c r="S232" s="204">
        <v>0</v>
      </c>
      <c r="T232" s="204">
        <v>-0.39079999999921711</v>
      </c>
      <c r="U232" s="204">
        <v>0</v>
      </c>
      <c r="V232" s="204">
        <v>99.994897039813026</v>
      </c>
      <c r="W232" s="204">
        <v>100</v>
      </c>
      <c r="X232" s="204">
        <v>99.992140616201453</v>
      </c>
      <c r="Y232" s="204">
        <v>100</v>
      </c>
    </row>
    <row r="233" spans="1:27" ht="12.95" customHeight="1">
      <c r="A233" s="205">
        <v>21</v>
      </c>
      <c r="B233" s="206">
        <v>222700</v>
      </c>
      <c r="C233" s="207">
        <v>1198</v>
      </c>
      <c r="D233" s="175">
        <v>225</v>
      </c>
      <c r="E233" s="201" t="s">
        <v>1419</v>
      </c>
      <c r="F233" s="202">
        <v>45880.399999999994</v>
      </c>
      <c r="G233" s="202">
        <v>3151</v>
      </c>
      <c r="H233" s="202">
        <v>37767.699999999997</v>
      </c>
      <c r="I233" s="202">
        <v>4961.7</v>
      </c>
      <c r="J233" s="202">
        <v>47580.399999999994</v>
      </c>
      <c r="K233" s="203">
        <v>3151</v>
      </c>
      <c r="L233" s="203">
        <v>39098.199999999997</v>
      </c>
      <c r="M233" s="203">
        <v>5331.2</v>
      </c>
      <c r="N233" s="202">
        <v>47497.817900000002</v>
      </c>
      <c r="O233" s="203">
        <v>3151</v>
      </c>
      <c r="P233" s="203">
        <v>39015.617900000005</v>
      </c>
      <c r="Q233" s="204">
        <v>5331.2</v>
      </c>
      <c r="R233" s="204">
        <v>-82.582099999992352</v>
      </c>
      <c r="S233" s="204">
        <v>0</v>
      </c>
      <c r="T233" s="204">
        <v>-82.582099999992352</v>
      </c>
      <c r="U233" s="204">
        <v>0</v>
      </c>
      <c r="V233" s="204">
        <v>99.826436726046879</v>
      </c>
      <c r="W233" s="204">
        <v>100</v>
      </c>
      <c r="X233" s="204">
        <v>99.788782859568997</v>
      </c>
      <c r="Y233" s="204">
        <v>100</v>
      </c>
    </row>
    <row r="234" spans="1:27" ht="12.95" customHeight="1">
      <c r="A234" s="205">
        <v>21</v>
      </c>
      <c r="B234" s="206">
        <v>222700</v>
      </c>
      <c r="C234" s="207">
        <v>1185</v>
      </c>
      <c r="D234" s="175">
        <v>226</v>
      </c>
      <c r="E234" s="201" t="s">
        <v>1422</v>
      </c>
      <c r="F234" s="202">
        <v>7652.2</v>
      </c>
      <c r="G234" s="202">
        <v>1850</v>
      </c>
      <c r="H234" s="202">
        <v>4905.8</v>
      </c>
      <c r="I234" s="202">
        <v>896.4</v>
      </c>
      <c r="J234" s="202">
        <v>8216.6</v>
      </c>
      <c r="K234" s="203">
        <v>1850</v>
      </c>
      <c r="L234" s="203">
        <v>5323.9000000000005</v>
      </c>
      <c r="M234" s="203">
        <v>1042.7</v>
      </c>
      <c r="N234" s="202">
        <v>8162</v>
      </c>
      <c r="O234" s="203">
        <v>1850</v>
      </c>
      <c r="P234" s="203">
        <v>5269.3</v>
      </c>
      <c r="Q234" s="204">
        <v>1042.7</v>
      </c>
      <c r="R234" s="204">
        <v>-54.600000000000364</v>
      </c>
      <c r="S234" s="204">
        <v>0</v>
      </c>
      <c r="T234" s="204">
        <v>-54.600000000000364</v>
      </c>
      <c r="U234" s="204">
        <v>0</v>
      </c>
      <c r="V234" s="204">
        <v>99.335491565854483</v>
      </c>
      <c r="W234" s="204">
        <v>100</v>
      </c>
      <c r="X234" s="204">
        <v>98.974436033734662</v>
      </c>
      <c r="Y234" s="204">
        <v>100</v>
      </c>
    </row>
    <row r="235" spans="1:27" ht="12.95" customHeight="1">
      <c r="A235" s="205">
        <v>21</v>
      </c>
      <c r="B235" s="206">
        <v>222700</v>
      </c>
      <c r="C235" s="207">
        <v>1186</v>
      </c>
      <c r="D235" s="175">
        <v>227</v>
      </c>
      <c r="E235" s="201" t="s">
        <v>1423</v>
      </c>
      <c r="F235" s="202">
        <v>4222.5</v>
      </c>
      <c r="G235" s="202">
        <v>1484</v>
      </c>
      <c r="H235" s="202">
        <v>2296.6</v>
      </c>
      <c r="I235" s="202">
        <v>441.9</v>
      </c>
      <c r="J235" s="202">
        <v>4392.8999999999996</v>
      </c>
      <c r="K235" s="203">
        <v>1484</v>
      </c>
      <c r="L235" s="203">
        <v>2319.6999999999998</v>
      </c>
      <c r="M235" s="203">
        <v>589.20000000000005</v>
      </c>
      <c r="N235" s="202">
        <v>4371.8307000000004</v>
      </c>
      <c r="O235" s="203">
        <v>1484</v>
      </c>
      <c r="P235" s="203">
        <v>2298.6307000000002</v>
      </c>
      <c r="Q235" s="204">
        <v>589.20000000000005</v>
      </c>
      <c r="R235" s="204">
        <v>-21.069299999999203</v>
      </c>
      <c r="S235" s="204">
        <v>0</v>
      </c>
      <c r="T235" s="204">
        <v>-21.069299999999657</v>
      </c>
      <c r="U235" s="204">
        <v>0</v>
      </c>
      <c r="V235" s="204">
        <v>99.520378337772328</v>
      </c>
      <c r="W235" s="204">
        <v>100</v>
      </c>
      <c r="X235" s="204">
        <v>99.091723067638071</v>
      </c>
      <c r="Y235" s="204">
        <v>100</v>
      </c>
    </row>
    <row r="236" spans="1:27" ht="12.95" customHeight="1">
      <c r="A236" s="205">
        <v>21</v>
      </c>
      <c r="B236" s="206">
        <v>222700</v>
      </c>
      <c r="C236" s="207">
        <v>1189</v>
      </c>
      <c r="D236" s="175">
        <v>228</v>
      </c>
      <c r="E236" s="201" t="s">
        <v>1424</v>
      </c>
      <c r="F236" s="202">
        <v>2902.6</v>
      </c>
      <c r="G236" s="202">
        <v>1261</v>
      </c>
      <c r="H236" s="202">
        <v>1333.5</v>
      </c>
      <c r="I236" s="202">
        <v>308.10000000000002</v>
      </c>
      <c r="J236" s="202">
        <v>3179.5</v>
      </c>
      <c r="K236" s="203">
        <v>1261</v>
      </c>
      <c r="L236" s="203">
        <v>1463.6</v>
      </c>
      <c r="M236" s="203">
        <v>454.9</v>
      </c>
      <c r="N236" s="202">
        <v>3113.4928</v>
      </c>
      <c r="O236" s="203">
        <v>1261</v>
      </c>
      <c r="P236" s="203">
        <v>1397.5927999999999</v>
      </c>
      <c r="Q236" s="204">
        <v>454.9</v>
      </c>
      <c r="R236" s="204">
        <v>-66.007200000000012</v>
      </c>
      <c r="S236" s="204">
        <v>0</v>
      </c>
      <c r="T236" s="204">
        <v>-66.007200000000012</v>
      </c>
      <c r="U236" s="204">
        <v>0</v>
      </c>
      <c r="V236" s="204">
        <v>97.923975467840847</v>
      </c>
      <c r="W236" s="204">
        <v>100</v>
      </c>
      <c r="X236" s="204">
        <v>95.490079256627496</v>
      </c>
      <c r="Y236" s="204">
        <v>100</v>
      </c>
    </row>
    <row r="237" spans="1:27" ht="12.95" customHeight="1">
      <c r="A237" s="205">
        <v>21</v>
      </c>
      <c r="B237" s="206">
        <v>222700</v>
      </c>
      <c r="C237" s="207">
        <v>1187</v>
      </c>
      <c r="D237" s="175">
        <v>229</v>
      </c>
      <c r="E237" s="201" t="s">
        <v>1425</v>
      </c>
      <c r="F237" s="202">
        <v>6847</v>
      </c>
      <c r="G237" s="202">
        <v>1588</v>
      </c>
      <c r="H237" s="202">
        <v>4491.2</v>
      </c>
      <c r="I237" s="202">
        <v>767.8</v>
      </c>
      <c r="J237" s="202">
        <v>7290.9</v>
      </c>
      <c r="K237" s="203">
        <v>1588</v>
      </c>
      <c r="L237" s="203">
        <v>4781.8999999999996</v>
      </c>
      <c r="M237" s="203">
        <v>921</v>
      </c>
      <c r="N237" s="202">
        <v>7290.9</v>
      </c>
      <c r="O237" s="203">
        <v>1588</v>
      </c>
      <c r="P237" s="203">
        <v>4781.8999999999996</v>
      </c>
      <c r="Q237" s="204">
        <v>921</v>
      </c>
      <c r="R237" s="204">
        <v>0</v>
      </c>
      <c r="S237" s="204">
        <v>0</v>
      </c>
      <c r="T237" s="204">
        <v>0</v>
      </c>
      <c r="U237" s="204">
        <v>0</v>
      </c>
      <c r="V237" s="204">
        <v>100</v>
      </c>
      <c r="W237" s="204">
        <v>100</v>
      </c>
      <c r="X237" s="204">
        <v>100</v>
      </c>
      <c r="Y237" s="204">
        <v>100</v>
      </c>
    </row>
    <row r="238" spans="1:27" ht="12.95" customHeight="1">
      <c r="A238" s="205">
        <v>21</v>
      </c>
      <c r="B238" s="206">
        <v>222700</v>
      </c>
      <c r="C238" s="207">
        <v>1188</v>
      </c>
      <c r="D238" s="175">
        <v>230</v>
      </c>
      <c r="E238" s="201" t="s">
        <v>1426</v>
      </c>
      <c r="F238" s="202">
        <v>4178.6000000000004</v>
      </c>
      <c r="G238" s="202">
        <v>1522</v>
      </c>
      <c r="H238" s="202">
        <v>2225.6</v>
      </c>
      <c r="I238" s="202">
        <v>431</v>
      </c>
      <c r="J238" s="202">
        <v>4532.6000000000004</v>
      </c>
      <c r="K238" s="203">
        <v>1522</v>
      </c>
      <c r="L238" s="203">
        <v>2441.4</v>
      </c>
      <c r="M238" s="203">
        <v>569.20000000000005</v>
      </c>
      <c r="N238" s="202">
        <v>4532.6000000000004</v>
      </c>
      <c r="O238" s="203">
        <v>1522</v>
      </c>
      <c r="P238" s="203">
        <v>2441.4</v>
      </c>
      <c r="Q238" s="204">
        <v>569.20000000000005</v>
      </c>
      <c r="R238" s="204">
        <v>0</v>
      </c>
      <c r="S238" s="204">
        <v>0</v>
      </c>
      <c r="T238" s="204">
        <v>0</v>
      </c>
      <c r="U238" s="204">
        <v>0</v>
      </c>
      <c r="V238" s="204">
        <v>100</v>
      </c>
      <c r="W238" s="204">
        <v>100</v>
      </c>
      <c r="X238" s="204">
        <v>100</v>
      </c>
      <c r="Y238" s="204">
        <v>100</v>
      </c>
    </row>
    <row r="239" spans="1:27" ht="12.95" customHeight="1">
      <c r="A239" s="205">
        <v>21</v>
      </c>
      <c r="B239" s="206">
        <v>222700</v>
      </c>
      <c r="C239" s="207">
        <v>1191</v>
      </c>
      <c r="D239" s="175">
        <v>231</v>
      </c>
      <c r="E239" s="201" t="s">
        <v>1427</v>
      </c>
      <c r="F239" s="202">
        <v>4869.3</v>
      </c>
      <c r="G239" s="202">
        <v>1667</v>
      </c>
      <c r="H239" s="202">
        <v>2649</v>
      </c>
      <c r="I239" s="202">
        <v>553.29999999999995</v>
      </c>
      <c r="J239" s="202">
        <v>5220</v>
      </c>
      <c r="K239" s="203">
        <v>1667</v>
      </c>
      <c r="L239" s="203">
        <v>2847.8</v>
      </c>
      <c r="M239" s="203">
        <v>705.2</v>
      </c>
      <c r="N239" s="202">
        <v>5220</v>
      </c>
      <c r="O239" s="203">
        <v>1667</v>
      </c>
      <c r="P239" s="203">
        <v>2847.8</v>
      </c>
      <c r="Q239" s="204">
        <v>705.2</v>
      </c>
      <c r="R239" s="204">
        <v>0</v>
      </c>
      <c r="S239" s="204">
        <v>0</v>
      </c>
      <c r="T239" s="204">
        <v>0</v>
      </c>
      <c r="U239" s="204">
        <v>0</v>
      </c>
      <c r="V239" s="204">
        <v>100</v>
      </c>
      <c r="W239" s="204">
        <v>100</v>
      </c>
      <c r="X239" s="204">
        <v>100</v>
      </c>
      <c r="Y239" s="204">
        <v>100</v>
      </c>
    </row>
    <row r="240" spans="1:27" ht="12.95" customHeight="1">
      <c r="A240" s="205">
        <v>21</v>
      </c>
      <c r="B240" s="206">
        <v>222700</v>
      </c>
      <c r="C240" s="207">
        <v>1190</v>
      </c>
      <c r="D240" s="175">
        <v>232</v>
      </c>
      <c r="E240" s="201" t="s">
        <v>1428</v>
      </c>
      <c r="F240" s="202">
        <v>8700.2000000000007</v>
      </c>
      <c r="G240" s="202">
        <v>1919</v>
      </c>
      <c r="H240" s="202">
        <v>5403</v>
      </c>
      <c r="I240" s="202">
        <v>1378.2</v>
      </c>
      <c r="J240" s="202">
        <v>9120.7000000000007</v>
      </c>
      <c r="K240" s="203">
        <v>1919</v>
      </c>
      <c r="L240" s="203">
        <v>5540.5</v>
      </c>
      <c r="M240" s="203">
        <v>1661.2</v>
      </c>
      <c r="N240" s="202">
        <v>9116.6908999999996</v>
      </c>
      <c r="O240" s="203">
        <v>1919</v>
      </c>
      <c r="P240" s="203">
        <v>5536.4908999999998</v>
      </c>
      <c r="Q240" s="204">
        <v>1661.2</v>
      </c>
      <c r="R240" s="204">
        <v>-4.0091000000011263</v>
      </c>
      <c r="S240" s="204">
        <v>0</v>
      </c>
      <c r="T240" s="204">
        <v>-4.0091000000002168</v>
      </c>
      <c r="U240" s="204">
        <v>0</v>
      </c>
      <c r="V240" s="204">
        <v>99.95604394399551</v>
      </c>
      <c r="W240" s="204">
        <v>100</v>
      </c>
      <c r="X240" s="204">
        <v>99.92764010468369</v>
      </c>
      <c r="Y240" s="204">
        <v>100</v>
      </c>
    </row>
    <row r="241" spans="1:25" ht="12.95" customHeight="1">
      <c r="A241" s="205">
        <v>21</v>
      </c>
      <c r="B241" s="206">
        <v>222700</v>
      </c>
      <c r="C241" s="207">
        <v>1192</v>
      </c>
      <c r="D241" s="175">
        <v>233</v>
      </c>
      <c r="E241" s="201" t="s">
        <v>1429</v>
      </c>
      <c r="F241" s="202">
        <v>7263</v>
      </c>
      <c r="G241" s="202">
        <v>1947</v>
      </c>
      <c r="H241" s="202">
        <v>4094.3</v>
      </c>
      <c r="I241" s="202">
        <v>1221.7</v>
      </c>
      <c r="J241" s="202">
        <v>7857.2000000000007</v>
      </c>
      <c r="K241" s="203">
        <v>1947</v>
      </c>
      <c r="L241" s="203">
        <v>4532.6000000000004</v>
      </c>
      <c r="M241" s="203">
        <v>1377.6</v>
      </c>
      <c r="N241" s="202">
        <v>7828.2641000000003</v>
      </c>
      <c r="O241" s="203">
        <v>1947</v>
      </c>
      <c r="P241" s="203">
        <v>4503.6641</v>
      </c>
      <c r="Q241" s="204">
        <v>1377.6</v>
      </c>
      <c r="R241" s="204">
        <v>-28.935900000000402</v>
      </c>
      <c r="S241" s="204">
        <v>0</v>
      </c>
      <c r="T241" s="204">
        <v>-28.935900000000402</v>
      </c>
      <c r="U241" s="204">
        <v>0</v>
      </c>
      <c r="V241" s="204">
        <v>99.631727587435719</v>
      </c>
      <c r="W241" s="204">
        <v>100</v>
      </c>
      <c r="X241" s="204">
        <v>99.3616048184265</v>
      </c>
      <c r="Y241" s="204">
        <v>100</v>
      </c>
    </row>
    <row r="242" spans="1:25" ht="12.95" customHeight="1">
      <c r="A242" s="205">
        <v>21</v>
      </c>
      <c r="B242" s="206">
        <v>222700</v>
      </c>
      <c r="C242" s="207">
        <v>1193</v>
      </c>
      <c r="D242" s="175">
        <v>234</v>
      </c>
      <c r="E242" s="201" t="s">
        <v>1430</v>
      </c>
      <c r="F242" s="202">
        <v>2848.2</v>
      </c>
      <c r="G242" s="202">
        <v>1210</v>
      </c>
      <c r="H242" s="202">
        <v>1337.6</v>
      </c>
      <c r="I242" s="202">
        <v>300.60000000000002</v>
      </c>
      <c r="J242" s="202">
        <v>3072.2000000000003</v>
      </c>
      <c r="K242" s="203">
        <v>1210</v>
      </c>
      <c r="L242" s="203">
        <v>1414.8</v>
      </c>
      <c r="M242" s="203">
        <v>447.4</v>
      </c>
      <c r="N242" s="202">
        <v>3072.2000000000003</v>
      </c>
      <c r="O242" s="203">
        <v>1210</v>
      </c>
      <c r="P242" s="203">
        <v>1414.8</v>
      </c>
      <c r="Q242" s="204">
        <v>447.4</v>
      </c>
      <c r="R242" s="204">
        <v>0</v>
      </c>
      <c r="S242" s="204">
        <v>0</v>
      </c>
      <c r="T242" s="204">
        <v>0</v>
      </c>
      <c r="U242" s="204">
        <v>0</v>
      </c>
      <c r="V242" s="204">
        <v>100</v>
      </c>
      <c r="W242" s="204">
        <v>100</v>
      </c>
      <c r="X242" s="204">
        <v>100</v>
      </c>
      <c r="Y242" s="204">
        <v>100</v>
      </c>
    </row>
    <row r="243" spans="1:25" ht="12.95" customHeight="1">
      <c r="A243" s="205">
        <v>21</v>
      </c>
      <c r="B243" s="206">
        <v>222700</v>
      </c>
      <c r="C243" s="207">
        <v>1194</v>
      </c>
      <c r="D243" s="175">
        <v>235</v>
      </c>
      <c r="E243" s="201" t="s">
        <v>1431</v>
      </c>
      <c r="F243" s="202">
        <v>2977.8</v>
      </c>
      <c r="G243" s="202">
        <v>1195</v>
      </c>
      <c r="H243" s="202">
        <v>1479.9</v>
      </c>
      <c r="I243" s="202">
        <v>302.89999999999998</v>
      </c>
      <c r="J243" s="202">
        <v>3315.7</v>
      </c>
      <c r="K243" s="203">
        <v>1195</v>
      </c>
      <c r="L243" s="203">
        <v>1671</v>
      </c>
      <c r="M243" s="203">
        <v>449.7</v>
      </c>
      <c r="N243" s="202">
        <v>3260.8836000000001</v>
      </c>
      <c r="O243" s="203">
        <v>1195</v>
      </c>
      <c r="P243" s="203">
        <v>1616.1836000000001</v>
      </c>
      <c r="Q243" s="204">
        <v>449.7</v>
      </c>
      <c r="R243" s="204">
        <v>-54.816399999999703</v>
      </c>
      <c r="S243" s="204">
        <v>0</v>
      </c>
      <c r="T243" s="204">
        <v>-54.816399999999931</v>
      </c>
      <c r="U243" s="204">
        <v>0</v>
      </c>
      <c r="V243" s="204">
        <v>98.346762372952938</v>
      </c>
      <c r="W243" s="204">
        <v>100</v>
      </c>
      <c r="X243" s="204">
        <v>96.719545182525437</v>
      </c>
      <c r="Y243" s="204">
        <v>100</v>
      </c>
    </row>
    <row r="244" spans="1:25" ht="12.95" customHeight="1">
      <c r="A244" s="205">
        <v>21</v>
      </c>
      <c r="B244" s="206">
        <v>222700</v>
      </c>
      <c r="C244" s="207">
        <v>1195</v>
      </c>
      <c r="D244" s="175">
        <v>236</v>
      </c>
      <c r="E244" s="201" t="s">
        <v>1432</v>
      </c>
      <c r="F244" s="202">
        <v>6321</v>
      </c>
      <c r="G244" s="202">
        <v>1498</v>
      </c>
      <c r="H244" s="202">
        <v>4035.4</v>
      </c>
      <c r="I244" s="202">
        <v>787.6</v>
      </c>
      <c r="J244" s="202">
        <v>6487.5</v>
      </c>
      <c r="K244" s="203">
        <v>1498</v>
      </c>
      <c r="L244" s="203">
        <v>4035.4</v>
      </c>
      <c r="M244" s="203">
        <v>954.1</v>
      </c>
      <c r="N244" s="202">
        <v>5942.9444000000003</v>
      </c>
      <c r="O244" s="203">
        <v>1498</v>
      </c>
      <c r="P244" s="203">
        <v>3490.8444</v>
      </c>
      <c r="Q244" s="204">
        <v>954.1</v>
      </c>
      <c r="R244" s="204">
        <v>-544.55559999999969</v>
      </c>
      <c r="S244" s="204">
        <v>0</v>
      </c>
      <c r="T244" s="204">
        <v>-544.55560000000014</v>
      </c>
      <c r="U244" s="204">
        <v>0</v>
      </c>
      <c r="V244" s="204">
        <v>91.606079383429673</v>
      </c>
      <c r="W244" s="204">
        <v>100</v>
      </c>
      <c r="X244" s="204">
        <v>86.505536006343846</v>
      </c>
      <c r="Y244" s="204">
        <v>100</v>
      </c>
    </row>
    <row r="245" spans="1:25" ht="12.95" customHeight="1">
      <c r="A245" s="205">
        <v>21</v>
      </c>
      <c r="B245" s="206">
        <v>222700</v>
      </c>
      <c r="C245" s="207">
        <v>1196</v>
      </c>
      <c r="D245" s="175">
        <v>237</v>
      </c>
      <c r="E245" s="201" t="s">
        <v>1433</v>
      </c>
      <c r="F245" s="202">
        <v>8256.9</v>
      </c>
      <c r="G245" s="202">
        <v>1979</v>
      </c>
      <c r="H245" s="202">
        <v>5355.1</v>
      </c>
      <c r="I245" s="202">
        <v>922.8</v>
      </c>
      <c r="J245" s="202">
        <v>8844</v>
      </c>
      <c r="K245" s="203">
        <v>1979</v>
      </c>
      <c r="L245" s="203">
        <v>5789</v>
      </c>
      <c r="M245" s="203">
        <v>1076</v>
      </c>
      <c r="N245" s="202">
        <v>8108.2348000000002</v>
      </c>
      <c r="O245" s="203">
        <v>1979</v>
      </c>
      <c r="P245" s="203">
        <v>5053.2348000000002</v>
      </c>
      <c r="Q245" s="204">
        <v>1076</v>
      </c>
      <c r="R245" s="204">
        <v>-735.76519999999982</v>
      </c>
      <c r="S245" s="204">
        <v>0</v>
      </c>
      <c r="T245" s="204">
        <v>-735.76519999999982</v>
      </c>
      <c r="U245" s="204">
        <v>0</v>
      </c>
      <c r="V245" s="204">
        <v>91.680628674807778</v>
      </c>
      <c r="W245" s="204">
        <v>100</v>
      </c>
      <c r="X245" s="204">
        <v>87.290288478148213</v>
      </c>
      <c r="Y245" s="204">
        <v>100</v>
      </c>
    </row>
    <row r="246" spans="1:25" ht="12.95" customHeight="1">
      <c r="A246" s="205">
        <v>21</v>
      </c>
      <c r="B246" s="206">
        <v>222700</v>
      </c>
      <c r="C246" s="207">
        <v>1199</v>
      </c>
      <c r="D246" s="175">
        <v>238</v>
      </c>
      <c r="E246" s="201" t="s">
        <v>1434</v>
      </c>
      <c r="F246" s="202">
        <v>2246.3000000000002</v>
      </c>
      <c r="G246" s="202">
        <v>367</v>
      </c>
      <c r="H246" s="202">
        <v>1511.5</v>
      </c>
      <c r="I246" s="202">
        <v>367.8</v>
      </c>
      <c r="J246" s="202">
        <v>2424</v>
      </c>
      <c r="K246" s="203">
        <v>367</v>
      </c>
      <c r="L246" s="203">
        <v>1541.2</v>
      </c>
      <c r="M246" s="203">
        <v>515.79999999999995</v>
      </c>
      <c r="N246" s="202">
        <v>2364.5766999999996</v>
      </c>
      <c r="O246" s="203">
        <v>367</v>
      </c>
      <c r="P246" s="203">
        <v>1481.7766999999999</v>
      </c>
      <c r="Q246" s="204">
        <v>515.79999999999995</v>
      </c>
      <c r="R246" s="204">
        <v>-59.423300000000381</v>
      </c>
      <c r="S246" s="204">
        <v>0</v>
      </c>
      <c r="T246" s="204">
        <v>-59.423300000000154</v>
      </c>
      <c r="U246" s="204">
        <v>0</v>
      </c>
      <c r="V246" s="204">
        <v>97.548543729372909</v>
      </c>
      <c r="W246" s="204">
        <v>100</v>
      </c>
      <c r="X246" s="204">
        <v>96.144348559563966</v>
      </c>
      <c r="Y246" s="204">
        <v>100</v>
      </c>
    </row>
    <row r="247" spans="1:25" ht="12.95" customHeight="1">
      <c r="A247" s="205">
        <v>21</v>
      </c>
      <c r="B247" s="206">
        <v>222700</v>
      </c>
      <c r="C247" s="207">
        <v>1200</v>
      </c>
      <c r="D247" s="175">
        <v>239</v>
      </c>
      <c r="E247" s="201" t="s">
        <v>1435</v>
      </c>
      <c r="F247" s="202">
        <v>5186.3</v>
      </c>
      <c r="G247" s="202">
        <v>1495</v>
      </c>
      <c r="H247" s="202">
        <v>3212.7</v>
      </c>
      <c r="I247" s="202">
        <v>478.6</v>
      </c>
      <c r="J247" s="202">
        <v>5700.9</v>
      </c>
      <c r="K247" s="203">
        <v>1495</v>
      </c>
      <c r="L247" s="203">
        <v>3571.7</v>
      </c>
      <c r="M247" s="203">
        <v>634.20000000000005</v>
      </c>
      <c r="N247" s="202">
        <v>5634.2949999999992</v>
      </c>
      <c r="O247" s="203">
        <v>1495</v>
      </c>
      <c r="P247" s="203">
        <v>3505.0949999999998</v>
      </c>
      <c r="Q247" s="204">
        <v>634.20000000000005</v>
      </c>
      <c r="R247" s="204">
        <v>-66.605000000000473</v>
      </c>
      <c r="S247" s="204">
        <v>0</v>
      </c>
      <c r="T247" s="204">
        <v>-66.605000000000018</v>
      </c>
      <c r="U247" s="204">
        <v>0</v>
      </c>
      <c r="V247" s="204">
        <v>98.83167570032802</v>
      </c>
      <c r="W247" s="204">
        <v>100</v>
      </c>
      <c r="X247" s="204">
        <v>98.135201724668931</v>
      </c>
      <c r="Y247" s="204">
        <v>100</v>
      </c>
    </row>
    <row r="248" spans="1:25" ht="12.95" customHeight="1">
      <c r="A248" s="205">
        <v>21</v>
      </c>
      <c r="B248" s="206">
        <v>222700</v>
      </c>
      <c r="C248" s="207">
        <v>1201</v>
      </c>
      <c r="D248" s="175">
        <v>240</v>
      </c>
      <c r="E248" s="201" t="s">
        <v>1436</v>
      </c>
      <c r="F248" s="202">
        <v>5337.1</v>
      </c>
      <c r="G248" s="202">
        <v>1311</v>
      </c>
      <c r="H248" s="202">
        <v>3459.6</v>
      </c>
      <c r="I248" s="202">
        <v>566.5</v>
      </c>
      <c r="J248" s="202">
        <v>5625</v>
      </c>
      <c r="K248" s="203">
        <v>1311</v>
      </c>
      <c r="L248" s="203">
        <v>3602.4</v>
      </c>
      <c r="M248" s="203">
        <v>711.6</v>
      </c>
      <c r="N248" s="202">
        <v>4668.7466999999997</v>
      </c>
      <c r="O248" s="203">
        <v>1311</v>
      </c>
      <c r="P248" s="203">
        <v>2646.1466999999998</v>
      </c>
      <c r="Q248" s="204">
        <v>711.6</v>
      </c>
      <c r="R248" s="204">
        <v>-956.25330000000031</v>
      </c>
      <c r="S248" s="204">
        <v>0</v>
      </c>
      <c r="T248" s="204">
        <v>-956.25330000000031</v>
      </c>
      <c r="U248" s="204">
        <v>0</v>
      </c>
      <c r="V248" s="204">
        <v>82.999941333333325</v>
      </c>
      <c r="W248" s="204">
        <v>100</v>
      </c>
      <c r="X248" s="204">
        <v>73.45510493004663</v>
      </c>
      <c r="Y248" s="204">
        <v>100</v>
      </c>
    </row>
    <row r="249" spans="1:25" ht="12.95" customHeight="1">
      <c r="A249" s="205">
        <v>21</v>
      </c>
      <c r="B249" s="206">
        <v>222700</v>
      </c>
      <c r="C249" s="207">
        <v>1202</v>
      </c>
      <c r="D249" s="175">
        <v>241</v>
      </c>
      <c r="E249" s="201" t="s">
        <v>1437</v>
      </c>
      <c r="F249" s="202">
        <v>9105.4</v>
      </c>
      <c r="G249" s="202">
        <v>2052</v>
      </c>
      <c r="H249" s="202">
        <v>5821.1</v>
      </c>
      <c r="I249" s="202">
        <v>1232.3</v>
      </c>
      <c r="J249" s="202">
        <v>9654.2999999999993</v>
      </c>
      <c r="K249" s="203">
        <v>2052</v>
      </c>
      <c r="L249" s="203">
        <v>6217.5</v>
      </c>
      <c r="M249" s="203">
        <v>1384.8</v>
      </c>
      <c r="N249" s="202">
        <v>9222.384399999999</v>
      </c>
      <c r="O249" s="203">
        <v>2052</v>
      </c>
      <c r="P249" s="203">
        <v>5785.5843999999997</v>
      </c>
      <c r="Q249" s="204">
        <v>1384.8</v>
      </c>
      <c r="R249" s="204">
        <v>-431.91560000000027</v>
      </c>
      <c r="S249" s="204">
        <v>0</v>
      </c>
      <c r="T249" s="204">
        <v>-431.91560000000027</v>
      </c>
      <c r="U249" s="204">
        <v>0</v>
      </c>
      <c r="V249" s="204">
        <v>95.526184187356918</v>
      </c>
      <c r="W249" s="204">
        <v>100</v>
      </c>
      <c r="X249" s="204">
        <v>93.053227181342976</v>
      </c>
      <c r="Y249" s="204">
        <v>100</v>
      </c>
    </row>
    <row r="250" spans="1:25" ht="12.95" customHeight="1">
      <c r="A250" s="205">
        <v>21</v>
      </c>
      <c r="B250" s="206">
        <v>222700</v>
      </c>
      <c r="C250" s="207">
        <v>1203</v>
      </c>
      <c r="D250" s="175">
        <v>242</v>
      </c>
      <c r="E250" s="201" t="s">
        <v>1438</v>
      </c>
      <c r="F250" s="202">
        <v>5108.5</v>
      </c>
      <c r="G250" s="202">
        <v>1546</v>
      </c>
      <c r="H250" s="202">
        <v>2848.4</v>
      </c>
      <c r="I250" s="202">
        <v>714.1</v>
      </c>
      <c r="J250" s="202">
        <v>5403.0999999999995</v>
      </c>
      <c r="K250" s="203">
        <v>1546</v>
      </c>
      <c r="L250" s="203">
        <v>3000.9</v>
      </c>
      <c r="M250" s="203">
        <v>856.2</v>
      </c>
      <c r="N250" s="202">
        <v>5211.2085999999999</v>
      </c>
      <c r="O250" s="203">
        <v>1546</v>
      </c>
      <c r="P250" s="203">
        <v>2809.0086000000001</v>
      </c>
      <c r="Q250" s="204">
        <v>856.2</v>
      </c>
      <c r="R250" s="204">
        <v>-191.89139999999952</v>
      </c>
      <c r="S250" s="204">
        <v>0</v>
      </c>
      <c r="T250" s="204">
        <v>-191.89139999999998</v>
      </c>
      <c r="U250" s="204">
        <v>0</v>
      </c>
      <c r="V250" s="204">
        <v>96.448494382854307</v>
      </c>
      <c r="W250" s="204">
        <v>100</v>
      </c>
      <c r="X250" s="204">
        <v>93.605538338498448</v>
      </c>
      <c r="Y250" s="204">
        <v>100</v>
      </c>
    </row>
    <row r="251" spans="1:25" ht="12.95" customHeight="1">
      <c r="A251" s="205">
        <v>21</v>
      </c>
      <c r="B251" s="206">
        <v>222700</v>
      </c>
      <c r="C251" s="207">
        <v>1204</v>
      </c>
      <c r="D251" s="175">
        <v>243</v>
      </c>
      <c r="E251" s="201" t="s">
        <v>1439</v>
      </c>
      <c r="F251" s="202">
        <v>1429.2</v>
      </c>
      <c r="G251" s="202">
        <v>1248</v>
      </c>
      <c r="H251" s="202">
        <v>0</v>
      </c>
      <c r="I251" s="202">
        <v>181.2</v>
      </c>
      <c r="J251" s="202">
        <v>1578.5</v>
      </c>
      <c r="K251" s="203">
        <v>1248</v>
      </c>
      <c r="L251" s="203">
        <v>0</v>
      </c>
      <c r="M251" s="203">
        <v>330.5</v>
      </c>
      <c r="N251" s="202">
        <v>1578.5</v>
      </c>
      <c r="O251" s="203">
        <v>1248</v>
      </c>
      <c r="P251" s="203">
        <v>0</v>
      </c>
      <c r="Q251" s="204">
        <v>330.5</v>
      </c>
      <c r="R251" s="204">
        <v>0</v>
      </c>
      <c r="S251" s="204">
        <v>0</v>
      </c>
      <c r="T251" s="204">
        <v>0</v>
      </c>
      <c r="U251" s="204">
        <v>0</v>
      </c>
      <c r="V251" s="204">
        <v>100</v>
      </c>
      <c r="W251" s="204">
        <v>100</v>
      </c>
      <c r="X251" s="204">
        <v>0</v>
      </c>
      <c r="Y251" s="204">
        <v>100</v>
      </c>
    </row>
    <row r="252" spans="1:25" ht="12.95" customHeight="1">
      <c r="A252" s="205">
        <v>21</v>
      </c>
      <c r="B252" s="206">
        <v>222700</v>
      </c>
      <c r="C252" s="207">
        <v>1205</v>
      </c>
      <c r="D252" s="175">
        <v>244</v>
      </c>
      <c r="E252" s="201" t="s">
        <v>1440</v>
      </c>
      <c r="F252" s="202">
        <v>6396.5</v>
      </c>
      <c r="G252" s="202">
        <v>1569</v>
      </c>
      <c r="H252" s="202">
        <v>3721.8</v>
      </c>
      <c r="I252" s="202">
        <v>1105.7</v>
      </c>
      <c r="J252" s="202">
        <v>7009.5999999999995</v>
      </c>
      <c r="K252" s="203">
        <v>1569</v>
      </c>
      <c r="L252" s="203">
        <v>4173.8999999999996</v>
      </c>
      <c r="M252" s="203">
        <v>1266.7</v>
      </c>
      <c r="N252" s="202">
        <v>7009.5999999999995</v>
      </c>
      <c r="O252" s="203">
        <v>1569</v>
      </c>
      <c r="P252" s="203">
        <v>4173.8999999999996</v>
      </c>
      <c r="Q252" s="204">
        <v>1266.7</v>
      </c>
      <c r="R252" s="204">
        <v>0</v>
      </c>
      <c r="S252" s="204">
        <v>0</v>
      </c>
      <c r="T252" s="204">
        <v>0</v>
      </c>
      <c r="U252" s="204">
        <v>0</v>
      </c>
      <c r="V252" s="204">
        <v>100</v>
      </c>
      <c r="W252" s="204">
        <v>100</v>
      </c>
      <c r="X252" s="204">
        <v>100</v>
      </c>
      <c r="Y252" s="204">
        <v>100</v>
      </c>
    </row>
    <row r="253" spans="1:25" ht="12.95" customHeight="1">
      <c r="A253" s="205">
        <v>21</v>
      </c>
      <c r="B253" s="206">
        <v>222700</v>
      </c>
      <c r="C253" s="207">
        <v>1206</v>
      </c>
      <c r="D253" s="175">
        <v>245</v>
      </c>
      <c r="E253" s="201" t="s">
        <v>1441</v>
      </c>
      <c r="F253" s="202">
        <v>10787.099999999999</v>
      </c>
      <c r="G253" s="202">
        <v>1939</v>
      </c>
      <c r="H253" s="202">
        <v>7681.8</v>
      </c>
      <c r="I253" s="202">
        <v>1166.3</v>
      </c>
      <c r="J253" s="202">
        <v>11030.2</v>
      </c>
      <c r="K253" s="203">
        <v>1939</v>
      </c>
      <c r="L253" s="203">
        <v>7767.7</v>
      </c>
      <c r="M253" s="203">
        <v>1323.5</v>
      </c>
      <c r="N253" s="202">
        <v>10921.463899999999</v>
      </c>
      <c r="O253" s="203">
        <v>1939</v>
      </c>
      <c r="P253" s="203">
        <v>7658.9638999999997</v>
      </c>
      <c r="Q253" s="204">
        <v>1323.5</v>
      </c>
      <c r="R253" s="204">
        <v>-108.7361000000019</v>
      </c>
      <c r="S253" s="204">
        <v>0</v>
      </c>
      <c r="T253" s="204">
        <v>-108.73610000000008</v>
      </c>
      <c r="U253" s="204">
        <v>0</v>
      </c>
      <c r="V253" s="204">
        <v>99.014196478758294</v>
      </c>
      <c r="W253" s="204">
        <v>100</v>
      </c>
      <c r="X253" s="204">
        <v>98.600150623736766</v>
      </c>
      <c r="Y253" s="204">
        <v>100</v>
      </c>
    </row>
    <row r="254" spans="1:25" ht="12.95" customHeight="1">
      <c r="A254" s="205">
        <v>21</v>
      </c>
      <c r="B254" s="206">
        <v>222700</v>
      </c>
      <c r="C254" s="207">
        <v>1207</v>
      </c>
      <c r="D254" s="175">
        <v>246</v>
      </c>
      <c r="E254" s="201" t="s">
        <v>1442</v>
      </c>
      <c r="F254" s="202">
        <v>4504.8</v>
      </c>
      <c r="G254" s="202">
        <v>1505</v>
      </c>
      <c r="H254" s="202">
        <v>2561.4</v>
      </c>
      <c r="I254" s="202">
        <v>438.4</v>
      </c>
      <c r="J254" s="202">
        <v>4833.5</v>
      </c>
      <c r="K254" s="203">
        <v>1505</v>
      </c>
      <c r="L254" s="203">
        <v>2740.6</v>
      </c>
      <c r="M254" s="203">
        <v>587.9</v>
      </c>
      <c r="N254" s="202">
        <v>4783.6562999999996</v>
      </c>
      <c r="O254" s="203">
        <v>1505</v>
      </c>
      <c r="P254" s="203">
        <v>2690.7563</v>
      </c>
      <c r="Q254" s="204">
        <v>587.9</v>
      </c>
      <c r="R254" s="204">
        <v>-49.843700000000354</v>
      </c>
      <c r="S254" s="204">
        <v>0</v>
      </c>
      <c r="T254" s="204">
        <v>-49.843699999999899</v>
      </c>
      <c r="U254" s="204">
        <v>0</v>
      </c>
      <c r="V254" s="204">
        <v>98.968786593565724</v>
      </c>
      <c r="W254" s="204">
        <v>100</v>
      </c>
      <c r="X254" s="204">
        <v>98.181285120046709</v>
      </c>
      <c r="Y254" s="204">
        <v>100</v>
      </c>
    </row>
    <row r="255" spans="1:25" ht="12.95" customHeight="1">
      <c r="A255" s="205">
        <v>21</v>
      </c>
      <c r="B255" s="206">
        <v>222700</v>
      </c>
      <c r="C255" s="207">
        <v>1208</v>
      </c>
      <c r="D255" s="175">
        <v>247</v>
      </c>
      <c r="E255" s="201" t="s">
        <v>1443</v>
      </c>
      <c r="F255" s="202">
        <v>5424.8</v>
      </c>
      <c r="G255" s="202">
        <v>1500</v>
      </c>
      <c r="H255" s="202">
        <v>3242</v>
      </c>
      <c r="I255" s="202">
        <v>682.8</v>
      </c>
      <c r="J255" s="202">
        <v>5707.4000000000005</v>
      </c>
      <c r="K255" s="203">
        <v>1500</v>
      </c>
      <c r="L255" s="203">
        <v>3375.1</v>
      </c>
      <c r="M255" s="203">
        <v>832.3</v>
      </c>
      <c r="N255" s="202">
        <v>5676.1955000000007</v>
      </c>
      <c r="O255" s="203">
        <v>1500</v>
      </c>
      <c r="P255" s="203">
        <v>3343.8955000000001</v>
      </c>
      <c r="Q255" s="204">
        <v>832.3</v>
      </c>
      <c r="R255" s="204">
        <v>-31.204499999999825</v>
      </c>
      <c r="S255" s="204">
        <v>0</v>
      </c>
      <c r="T255" s="204">
        <v>-31.204499999999825</v>
      </c>
      <c r="U255" s="204">
        <v>0</v>
      </c>
      <c r="V255" s="204">
        <v>99.453262431229632</v>
      </c>
      <c r="W255" s="204">
        <v>100</v>
      </c>
      <c r="X255" s="204">
        <v>99.075449616307665</v>
      </c>
      <c r="Y255" s="204">
        <v>100</v>
      </c>
    </row>
    <row r="256" spans="1:25" ht="12.95" customHeight="1">
      <c r="A256" s="205">
        <v>21</v>
      </c>
      <c r="B256" s="206">
        <v>222700</v>
      </c>
      <c r="C256" s="207">
        <v>1209</v>
      </c>
      <c r="D256" s="175">
        <v>248</v>
      </c>
      <c r="E256" s="201" t="s">
        <v>1444</v>
      </c>
      <c r="F256" s="202">
        <v>7459.5</v>
      </c>
      <c r="G256" s="202">
        <v>1927</v>
      </c>
      <c r="H256" s="202">
        <v>4322.3</v>
      </c>
      <c r="I256" s="202">
        <v>1210.2</v>
      </c>
      <c r="J256" s="202">
        <v>7614.2000000000007</v>
      </c>
      <c r="K256" s="203">
        <v>1927</v>
      </c>
      <c r="L256" s="203">
        <v>4322.3</v>
      </c>
      <c r="M256" s="203">
        <v>1364.9</v>
      </c>
      <c r="N256" s="202">
        <v>7097.8472000000002</v>
      </c>
      <c r="O256" s="203">
        <v>1927</v>
      </c>
      <c r="P256" s="203">
        <v>3805.9472000000001</v>
      </c>
      <c r="Q256" s="204">
        <v>1364.9</v>
      </c>
      <c r="R256" s="204">
        <v>-516.35280000000057</v>
      </c>
      <c r="S256" s="204">
        <v>0</v>
      </c>
      <c r="T256" s="204">
        <v>-516.35280000000012</v>
      </c>
      <c r="U256" s="204">
        <v>0</v>
      </c>
      <c r="V256" s="204">
        <v>93.218554805494989</v>
      </c>
      <c r="W256" s="204">
        <v>100</v>
      </c>
      <c r="X256" s="204">
        <v>88.053749161326138</v>
      </c>
      <c r="Y256" s="204">
        <v>100</v>
      </c>
    </row>
    <row r="257" spans="1:27" ht="12.95" customHeight="1">
      <c r="A257" s="205">
        <v>0</v>
      </c>
      <c r="B257" s="205"/>
      <c r="C257" s="205"/>
      <c r="D257" s="175">
        <v>249</v>
      </c>
      <c r="E257" s="201"/>
      <c r="F257" s="202"/>
      <c r="G257" s="202"/>
      <c r="H257" s="202"/>
      <c r="I257" s="202"/>
      <c r="J257" s="202"/>
      <c r="K257" s="203"/>
      <c r="L257" s="203"/>
      <c r="M257" s="203"/>
      <c r="N257" s="203"/>
      <c r="O257" s="203"/>
      <c r="P257" s="203"/>
      <c r="Q257" s="204"/>
      <c r="R257" s="204"/>
      <c r="S257" s="204"/>
      <c r="T257" s="204"/>
      <c r="U257" s="204"/>
      <c r="V257" s="204"/>
      <c r="W257" s="204"/>
      <c r="X257" s="204"/>
      <c r="Y257" s="204"/>
    </row>
    <row r="258" spans="1:27" ht="12.95" customHeight="1">
      <c r="A258" s="205">
        <v>20</v>
      </c>
      <c r="B258" s="206">
        <v>222900</v>
      </c>
      <c r="C258" s="205"/>
      <c r="D258" s="175">
        <v>250</v>
      </c>
      <c r="E258" s="196" t="s">
        <v>1445</v>
      </c>
      <c r="F258" s="197">
        <v>276971.10000000003</v>
      </c>
      <c r="G258" s="197">
        <v>49493</v>
      </c>
      <c r="H258" s="197">
        <v>212243.40000000002</v>
      </c>
      <c r="I258" s="197">
        <v>15234.699999999997</v>
      </c>
      <c r="J258" s="197">
        <v>295204.90000000002</v>
      </c>
      <c r="K258" s="197">
        <v>49493</v>
      </c>
      <c r="L258" s="197">
        <v>225076.5</v>
      </c>
      <c r="M258" s="197">
        <v>20635.400000000001</v>
      </c>
      <c r="N258" s="197">
        <v>293468.03110000002</v>
      </c>
      <c r="O258" s="197">
        <v>49493</v>
      </c>
      <c r="P258" s="197">
        <v>223339.6311</v>
      </c>
      <c r="Q258" s="197">
        <v>20635.400000000001</v>
      </c>
      <c r="R258" s="101">
        <v>-1736.8689000000013</v>
      </c>
      <c r="S258" s="101">
        <v>0</v>
      </c>
      <c r="T258" s="101">
        <v>-1736.8689000000013</v>
      </c>
      <c r="U258" s="101">
        <v>0</v>
      </c>
      <c r="V258" s="101">
        <v>99.411639542568565</v>
      </c>
      <c r="W258" s="101">
        <v>100</v>
      </c>
      <c r="X258" s="101">
        <v>99.228320637649873</v>
      </c>
      <c r="Y258" s="101">
        <v>100</v>
      </c>
    </row>
    <row r="259" spans="1:27" s="200" customFormat="1" ht="12.95" customHeight="1">
      <c r="A259" s="205">
        <v>22</v>
      </c>
      <c r="B259" s="206">
        <v>222900</v>
      </c>
      <c r="C259" s="205"/>
      <c r="D259" s="175">
        <v>251</v>
      </c>
      <c r="E259" s="196" t="s">
        <v>1241</v>
      </c>
      <c r="F259" s="197">
        <v>160416.20000000001</v>
      </c>
      <c r="G259" s="197">
        <v>16030</v>
      </c>
      <c r="H259" s="197">
        <v>144386.20000000001</v>
      </c>
      <c r="I259" s="197">
        <v>0</v>
      </c>
      <c r="J259" s="197">
        <v>170005.3</v>
      </c>
      <c r="K259" s="197">
        <v>16030</v>
      </c>
      <c r="L259" s="197">
        <v>152107.29999999999</v>
      </c>
      <c r="M259" s="197">
        <v>1868</v>
      </c>
      <c r="N259" s="197">
        <v>169479.42929999999</v>
      </c>
      <c r="O259" s="197">
        <v>16030</v>
      </c>
      <c r="P259" s="197">
        <v>151581.42929999999</v>
      </c>
      <c r="Q259" s="197">
        <v>1868</v>
      </c>
      <c r="R259" s="101">
        <v>-525.87069999999949</v>
      </c>
      <c r="S259" s="101">
        <v>0</v>
      </c>
      <c r="T259" s="101">
        <v>-525.87069999999949</v>
      </c>
      <c r="U259" s="101">
        <v>0</v>
      </c>
      <c r="V259" s="101">
        <v>99.69067393781252</v>
      </c>
      <c r="W259" s="101">
        <v>100</v>
      </c>
      <c r="X259" s="101">
        <v>99.654276487716245</v>
      </c>
      <c r="Y259" s="101">
        <v>100</v>
      </c>
      <c r="Z259" s="199"/>
      <c r="AA259" s="199"/>
    </row>
    <row r="260" spans="1:27" s="200" customFormat="1" ht="12.95" customHeight="1">
      <c r="A260" s="205">
        <v>21</v>
      </c>
      <c r="B260" s="206">
        <v>222900</v>
      </c>
      <c r="C260" s="205"/>
      <c r="D260" s="175">
        <v>252</v>
      </c>
      <c r="E260" s="196" t="s">
        <v>1242</v>
      </c>
      <c r="F260" s="197">
        <v>116554.90000000001</v>
      </c>
      <c r="G260" s="197">
        <v>33463</v>
      </c>
      <c r="H260" s="197">
        <v>67857.200000000012</v>
      </c>
      <c r="I260" s="197">
        <v>15234.699999999997</v>
      </c>
      <c r="J260" s="197">
        <v>125199.6</v>
      </c>
      <c r="K260" s="197">
        <v>33463</v>
      </c>
      <c r="L260" s="197">
        <v>72969.2</v>
      </c>
      <c r="M260" s="197">
        <v>18767.400000000001</v>
      </c>
      <c r="N260" s="197">
        <v>123988.6018</v>
      </c>
      <c r="O260" s="197">
        <v>33463</v>
      </c>
      <c r="P260" s="197">
        <v>71758.20180000001</v>
      </c>
      <c r="Q260" s="197">
        <v>18767.400000000001</v>
      </c>
      <c r="R260" s="101">
        <v>-1210.9982000000018</v>
      </c>
      <c r="S260" s="101">
        <v>0</v>
      </c>
      <c r="T260" s="101">
        <v>-1210.9981999999873</v>
      </c>
      <c r="U260" s="101">
        <v>0</v>
      </c>
      <c r="V260" s="101">
        <v>99.032745951265028</v>
      </c>
      <c r="W260" s="101">
        <v>100</v>
      </c>
      <c r="X260" s="101">
        <v>98.340398140585364</v>
      </c>
      <c r="Y260" s="101">
        <v>100</v>
      </c>
      <c r="Z260" s="199"/>
      <c r="AA260" s="199"/>
    </row>
    <row r="261" spans="1:27" ht="12.95" customHeight="1">
      <c r="A261" s="205">
        <v>22</v>
      </c>
      <c r="B261" s="206">
        <v>222900</v>
      </c>
      <c r="C261" s="207">
        <v>1240</v>
      </c>
      <c r="D261" s="175">
        <v>253</v>
      </c>
      <c r="E261" s="201" t="s">
        <v>1267</v>
      </c>
      <c r="F261" s="202">
        <v>160416.20000000001</v>
      </c>
      <c r="G261" s="202">
        <v>16030</v>
      </c>
      <c r="H261" s="202">
        <v>144386.20000000001</v>
      </c>
      <c r="I261" s="202">
        <v>0</v>
      </c>
      <c r="J261" s="202">
        <v>170005.3</v>
      </c>
      <c r="K261" s="203">
        <v>16030</v>
      </c>
      <c r="L261" s="203">
        <v>152107.29999999999</v>
      </c>
      <c r="M261" s="203">
        <v>1868</v>
      </c>
      <c r="N261" s="202">
        <v>169479.42929999999</v>
      </c>
      <c r="O261" s="203">
        <v>16030</v>
      </c>
      <c r="P261" s="203">
        <v>151581.42929999999</v>
      </c>
      <c r="Q261" s="204">
        <v>1868</v>
      </c>
      <c r="R261" s="204">
        <v>-525.87069999999949</v>
      </c>
      <c r="S261" s="204">
        <v>0</v>
      </c>
      <c r="T261" s="204">
        <v>-525.87069999999949</v>
      </c>
      <c r="U261" s="204">
        <v>0</v>
      </c>
      <c r="V261" s="204">
        <v>99.69067393781252</v>
      </c>
      <c r="W261" s="204">
        <v>100</v>
      </c>
      <c r="X261" s="204">
        <v>99.654276487716245</v>
      </c>
      <c r="Y261" s="204">
        <v>100</v>
      </c>
    </row>
    <row r="262" spans="1:27" ht="12.95" customHeight="1">
      <c r="A262" s="205">
        <v>21</v>
      </c>
      <c r="B262" s="206">
        <v>222900</v>
      </c>
      <c r="C262" s="207">
        <v>1241</v>
      </c>
      <c r="D262" s="175">
        <v>254</v>
      </c>
      <c r="E262" s="201" t="s">
        <v>1446</v>
      </c>
      <c r="F262" s="202">
        <v>5835.7999999999993</v>
      </c>
      <c r="G262" s="202">
        <v>1366</v>
      </c>
      <c r="H262" s="202">
        <v>3946.4</v>
      </c>
      <c r="I262" s="202">
        <v>523.4</v>
      </c>
      <c r="J262" s="202">
        <v>6159.4</v>
      </c>
      <c r="K262" s="203">
        <v>1366</v>
      </c>
      <c r="L262" s="203">
        <v>4115.7</v>
      </c>
      <c r="M262" s="203">
        <v>677.7</v>
      </c>
      <c r="N262" s="202">
        <v>5742.5258000000003</v>
      </c>
      <c r="O262" s="203">
        <v>1366</v>
      </c>
      <c r="P262" s="203">
        <v>3698.8258000000001</v>
      </c>
      <c r="Q262" s="204">
        <v>677.7</v>
      </c>
      <c r="R262" s="204">
        <v>-416.87419999999929</v>
      </c>
      <c r="S262" s="204">
        <v>0</v>
      </c>
      <c r="T262" s="204">
        <v>-416.87419999999975</v>
      </c>
      <c r="U262" s="204">
        <v>0</v>
      </c>
      <c r="V262" s="204">
        <v>93.231902458031641</v>
      </c>
      <c r="W262" s="204">
        <v>100</v>
      </c>
      <c r="X262" s="204">
        <v>89.871122773768747</v>
      </c>
      <c r="Y262" s="204">
        <v>100</v>
      </c>
    </row>
    <row r="263" spans="1:27" ht="12.95" customHeight="1">
      <c r="A263" s="205">
        <v>21</v>
      </c>
      <c r="B263" s="206">
        <v>222900</v>
      </c>
      <c r="C263" s="207">
        <v>1242</v>
      </c>
      <c r="D263" s="175">
        <v>255</v>
      </c>
      <c r="E263" s="201" t="s">
        <v>1447</v>
      </c>
      <c r="F263" s="202">
        <v>5118.5999999999995</v>
      </c>
      <c r="G263" s="202">
        <v>1681</v>
      </c>
      <c r="H263" s="202">
        <v>2811.7</v>
      </c>
      <c r="I263" s="202">
        <v>625.9</v>
      </c>
      <c r="J263" s="202">
        <v>5486.5999999999995</v>
      </c>
      <c r="K263" s="203">
        <v>1681</v>
      </c>
      <c r="L263" s="203">
        <v>3034.7</v>
      </c>
      <c r="M263" s="203">
        <v>770.9</v>
      </c>
      <c r="N263" s="202">
        <v>5486.5999999999995</v>
      </c>
      <c r="O263" s="203">
        <v>1681</v>
      </c>
      <c r="P263" s="203">
        <v>3034.7</v>
      </c>
      <c r="Q263" s="204">
        <v>770.9</v>
      </c>
      <c r="R263" s="204">
        <v>0</v>
      </c>
      <c r="S263" s="204">
        <v>0</v>
      </c>
      <c r="T263" s="204">
        <v>0</v>
      </c>
      <c r="U263" s="204">
        <v>0</v>
      </c>
      <c r="V263" s="204">
        <v>100</v>
      </c>
      <c r="W263" s="204">
        <v>100</v>
      </c>
      <c r="X263" s="204">
        <v>100</v>
      </c>
      <c r="Y263" s="204">
        <v>100</v>
      </c>
    </row>
    <row r="264" spans="1:27" ht="12.95" customHeight="1">
      <c r="A264" s="205">
        <v>21</v>
      </c>
      <c r="B264" s="206">
        <v>222900</v>
      </c>
      <c r="C264" s="207">
        <v>1243</v>
      </c>
      <c r="D264" s="175">
        <v>256</v>
      </c>
      <c r="E264" s="201" t="s">
        <v>1448</v>
      </c>
      <c r="F264" s="202">
        <v>3561</v>
      </c>
      <c r="G264" s="202">
        <v>1606</v>
      </c>
      <c r="H264" s="202">
        <v>1443.9</v>
      </c>
      <c r="I264" s="202">
        <v>511.1</v>
      </c>
      <c r="J264" s="202">
        <v>3709.4</v>
      </c>
      <c r="K264" s="203">
        <v>1606</v>
      </c>
      <c r="L264" s="203">
        <v>1443.9</v>
      </c>
      <c r="M264" s="203">
        <v>659.5</v>
      </c>
      <c r="N264" s="202">
        <v>3633.8478</v>
      </c>
      <c r="O264" s="203">
        <v>1606</v>
      </c>
      <c r="P264" s="203">
        <v>1368.3478</v>
      </c>
      <c r="Q264" s="204">
        <v>659.5</v>
      </c>
      <c r="R264" s="204">
        <v>-75.552200000000084</v>
      </c>
      <c r="S264" s="204">
        <v>0</v>
      </c>
      <c r="T264" s="204">
        <v>-75.552200000000084</v>
      </c>
      <c r="U264" s="204">
        <v>0</v>
      </c>
      <c r="V264" s="204">
        <v>97.963223162775648</v>
      </c>
      <c r="W264" s="204">
        <v>100</v>
      </c>
      <c r="X264" s="204">
        <v>94.767490823464229</v>
      </c>
      <c r="Y264" s="204">
        <v>100</v>
      </c>
    </row>
    <row r="265" spans="1:27" ht="12.95" customHeight="1">
      <c r="A265" s="205">
        <v>21</v>
      </c>
      <c r="B265" s="206">
        <v>222900</v>
      </c>
      <c r="C265" s="207">
        <v>1255</v>
      </c>
      <c r="D265" s="175">
        <v>257</v>
      </c>
      <c r="E265" s="201" t="s">
        <v>1445</v>
      </c>
      <c r="F265" s="202">
        <v>29310.2</v>
      </c>
      <c r="G265" s="202">
        <v>2822</v>
      </c>
      <c r="H265" s="202">
        <v>22608.9</v>
      </c>
      <c r="I265" s="202">
        <v>3879.3</v>
      </c>
      <c r="J265" s="202">
        <v>32569.5</v>
      </c>
      <c r="K265" s="203">
        <v>2822</v>
      </c>
      <c r="L265" s="203">
        <v>25603.3</v>
      </c>
      <c r="M265" s="203">
        <v>4144.2</v>
      </c>
      <c r="N265" s="202">
        <v>32390.1132</v>
      </c>
      <c r="O265" s="203">
        <v>2822</v>
      </c>
      <c r="P265" s="203">
        <v>25423.913199999999</v>
      </c>
      <c r="Q265" s="204">
        <v>4144.2</v>
      </c>
      <c r="R265" s="204">
        <v>-179.38680000000022</v>
      </c>
      <c r="S265" s="204">
        <v>0</v>
      </c>
      <c r="T265" s="204">
        <v>-179.38680000000022</v>
      </c>
      <c r="U265" s="204">
        <v>0</v>
      </c>
      <c r="V265" s="204">
        <v>99.449218440565559</v>
      </c>
      <c r="W265" s="204">
        <v>100</v>
      </c>
      <c r="X265" s="204">
        <v>99.299360629293872</v>
      </c>
      <c r="Y265" s="204">
        <v>100</v>
      </c>
    </row>
    <row r="266" spans="1:27" ht="12.95" customHeight="1">
      <c r="A266" s="205">
        <v>21</v>
      </c>
      <c r="B266" s="206">
        <v>222900</v>
      </c>
      <c r="C266" s="207">
        <v>1244</v>
      </c>
      <c r="D266" s="175">
        <v>258</v>
      </c>
      <c r="E266" s="201" t="s">
        <v>1449</v>
      </c>
      <c r="F266" s="202">
        <v>1925</v>
      </c>
      <c r="G266" s="202">
        <v>1465</v>
      </c>
      <c r="H266" s="202">
        <v>0</v>
      </c>
      <c r="I266" s="202">
        <v>460</v>
      </c>
      <c r="J266" s="202">
        <v>2075.6999999999998</v>
      </c>
      <c r="K266" s="203">
        <v>1465</v>
      </c>
      <c r="L266" s="203">
        <v>0</v>
      </c>
      <c r="M266" s="203">
        <v>610.70000000000005</v>
      </c>
      <c r="N266" s="202">
        <v>2075.6999999999998</v>
      </c>
      <c r="O266" s="203">
        <v>1465</v>
      </c>
      <c r="P266" s="203">
        <v>0</v>
      </c>
      <c r="Q266" s="204">
        <v>610.70000000000005</v>
      </c>
      <c r="R266" s="204">
        <v>0</v>
      </c>
      <c r="S266" s="204">
        <v>0</v>
      </c>
      <c r="T266" s="204">
        <v>0</v>
      </c>
      <c r="U266" s="204">
        <v>0</v>
      </c>
      <c r="V266" s="204">
        <v>100</v>
      </c>
      <c r="W266" s="204">
        <v>100</v>
      </c>
      <c r="X266" s="204">
        <v>0</v>
      </c>
      <c r="Y266" s="204">
        <v>100</v>
      </c>
    </row>
    <row r="267" spans="1:27" ht="12.95" customHeight="1">
      <c r="A267" s="205">
        <v>21</v>
      </c>
      <c r="B267" s="206">
        <v>222900</v>
      </c>
      <c r="C267" s="207">
        <v>1245</v>
      </c>
      <c r="D267" s="175">
        <v>259</v>
      </c>
      <c r="E267" s="201" t="s">
        <v>1450</v>
      </c>
      <c r="F267" s="202">
        <v>583.70000000000005</v>
      </c>
      <c r="G267" s="202">
        <v>404</v>
      </c>
      <c r="H267" s="202">
        <v>0</v>
      </c>
      <c r="I267" s="202">
        <v>179.7</v>
      </c>
      <c r="J267" s="202">
        <v>729.4</v>
      </c>
      <c r="K267" s="203">
        <v>404</v>
      </c>
      <c r="L267" s="203">
        <v>0</v>
      </c>
      <c r="M267" s="203">
        <v>325.39999999999998</v>
      </c>
      <c r="N267" s="202">
        <v>729.4</v>
      </c>
      <c r="O267" s="203">
        <v>404</v>
      </c>
      <c r="P267" s="203">
        <v>0</v>
      </c>
      <c r="Q267" s="204">
        <v>325.39999999999998</v>
      </c>
      <c r="R267" s="204">
        <v>0</v>
      </c>
      <c r="S267" s="204">
        <v>0</v>
      </c>
      <c r="T267" s="204">
        <v>0</v>
      </c>
      <c r="U267" s="204">
        <v>0</v>
      </c>
      <c r="V267" s="204">
        <v>100</v>
      </c>
      <c r="W267" s="204">
        <v>100</v>
      </c>
      <c r="X267" s="204">
        <v>0</v>
      </c>
      <c r="Y267" s="204">
        <v>100</v>
      </c>
    </row>
    <row r="268" spans="1:27" ht="12.95" customHeight="1">
      <c r="A268" s="205">
        <v>21</v>
      </c>
      <c r="B268" s="206">
        <v>222900</v>
      </c>
      <c r="C268" s="207">
        <v>1246</v>
      </c>
      <c r="D268" s="175">
        <v>260</v>
      </c>
      <c r="E268" s="201" t="s">
        <v>1451</v>
      </c>
      <c r="F268" s="202">
        <v>4695.5</v>
      </c>
      <c r="G268" s="202">
        <v>1678</v>
      </c>
      <c r="H268" s="202">
        <v>2573.3000000000002</v>
      </c>
      <c r="I268" s="202">
        <v>444.2</v>
      </c>
      <c r="J268" s="202">
        <v>4944.3</v>
      </c>
      <c r="K268" s="203">
        <v>1678</v>
      </c>
      <c r="L268" s="203">
        <v>2679.2</v>
      </c>
      <c r="M268" s="203">
        <v>587.1</v>
      </c>
      <c r="N268" s="202">
        <v>4861.6810000000005</v>
      </c>
      <c r="O268" s="203">
        <v>1678</v>
      </c>
      <c r="P268" s="203">
        <v>2596.5810000000001</v>
      </c>
      <c r="Q268" s="204">
        <v>587.1</v>
      </c>
      <c r="R268" s="204">
        <v>-82.618999999999687</v>
      </c>
      <c r="S268" s="204">
        <v>0</v>
      </c>
      <c r="T268" s="204">
        <v>-82.618999999999687</v>
      </c>
      <c r="U268" s="204">
        <v>0</v>
      </c>
      <c r="V268" s="204">
        <v>98.329005117003419</v>
      </c>
      <c r="W268" s="204">
        <v>100</v>
      </c>
      <c r="X268" s="204">
        <v>96.916280979396845</v>
      </c>
      <c r="Y268" s="204">
        <v>100</v>
      </c>
    </row>
    <row r="269" spans="1:27" ht="12.95" customHeight="1">
      <c r="A269" s="205">
        <v>21</v>
      </c>
      <c r="B269" s="206">
        <v>222900</v>
      </c>
      <c r="C269" s="207">
        <v>1247</v>
      </c>
      <c r="D269" s="175">
        <v>261</v>
      </c>
      <c r="E269" s="201" t="s">
        <v>1452</v>
      </c>
      <c r="F269" s="202">
        <v>4968.9000000000005</v>
      </c>
      <c r="G269" s="202">
        <v>1384</v>
      </c>
      <c r="H269" s="202">
        <v>2961.6</v>
      </c>
      <c r="I269" s="202">
        <v>623.29999999999995</v>
      </c>
      <c r="J269" s="202">
        <v>5144.3</v>
      </c>
      <c r="K269" s="203">
        <v>1384</v>
      </c>
      <c r="L269" s="203">
        <v>2982.6</v>
      </c>
      <c r="M269" s="203">
        <v>777.7</v>
      </c>
      <c r="N269" s="202">
        <v>5144.3</v>
      </c>
      <c r="O269" s="203">
        <v>1384</v>
      </c>
      <c r="P269" s="203">
        <v>2982.6</v>
      </c>
      <c r="Q269" s="204">
        <v>777.7</v>
      </c>
      <c r="R269" s="204">
        <v>0</v>
      </c>
      <c r="S269" s="204">
        <v>0</v>
      </c>
      <c r="T269" s="204">
        <v>0</v>
      </c>
      <c r="U269" s="204">
        <v>0</v>
      </c>
      <c r="V269" s="204">
        <v>100</v>
      </c>
      <c r="W269" s="204">
        <v>100</v>
      </c>
      <c r="X269" s="204">
        <v>100</v>
      </c>
      <c r="Y269" s="204">
        <v>100</v>
      </c>
    </row>
    <row r="270" spans="1:27" ht="12.95" customHeight="1">
      <c r="A270" s="205">
        <v>21</v>
      </c>
      <c r="B270" s="206">
        <v>222900</v>
      </c>
      <c r="C270" s="207">
        <v>1248</v>
      </c>
      <c r="D270" s="175">
        <v>262</v>
      </c>
      <c r="E270" s="201" t="s">
        <v>1453</v>
      </c>
      <c r="F270" s="202">
        <v>7835.9</v>
      </c>
      <c r="G270" s="202">
        <v>2006</v>
      </c>
      <c r="H270" s="202">
        <v>4431.3</v>
      </c>
      <c r="I270" s="202">
        <v>1398.6</v>
      </c>
      <c r="J270" s="202">
        <v>8201.1</v>
      </c>
      <c r="K270" s="203">
        <v>2006</v>
      </c>
      <c r="L270" s="203">
        <v>4643</v>
      </c>
      <c r="M270" s="203">
        <v>1552.1</v>
      </c>
      <c r="N270" s="202">
        <v>8201</v>
      </c>
      <c r="O270" s="203">
        <v>2006</v>
      </c>
      <c r="P270" s="203">
        <v>4642.9000000000005</v>
      </c>
      <c r="Q270" s="204">
        <v>1552.1</v>
      </c>
      <c r="R270" s="204">
        <v>-0.1000000000003638</v>
      </c>
      <c r="S270" s="204">
        <v>0</v>
      </c>
      <c r="T270" s="204">
        <v>-9.9999999999454303E-2</v>
      </c>
      <c r="U270" s="204">
        <v>0</v>
      </c>
      <c r="V270" s="204">
        <v>99.998780651376023</v>
      </c>
      <c r="W270" s="204">
        <v>100</v>
      </c>
      <c r="X270" s="204">
        <v>99.997846220116315</v>
      </c>
      <c r="Y270" s="204">
        <v>100</v>
      </c>
    </row>
    <row r="271" spans="1:27" ht="12.95" customHeight="1">
      <c r="A271" s="205">
        <v>21</v>
      </c>
      <c r="B271" s="206">
        <v>222900</v>
      </c>
      <c r="C271" s="207">
        <v>1249</v>
      </c>
      <c r="D271" s="175">
        <v>263</v>
      </c>
      <c r="E271" s="201" t="s">
        <v>1454</v>
      </c>
      <c r="F271" s="202">
        <v>4595.2</v>
      </c>
      <c r="G271" s="202">
        <v>1559</v>
      </c>
      <c r="H271" s="202">
        <v>2458.8000000000002</v>
      </c>
      <c r="I271" s="202">
        <v>577.4</v>
      </c>
      <c r="J271" s="202">
        <v>4936.2</v>
      </c>
      <c r="K271" s="203">
        <v>1559</v>
      </c>
      <c r="L271" s="203">
        <v>2648</v>
      </c>
      <c r="M271" s="203">
        <v>729.2</v>
      </c>
      <c r="N271" s="202">
        <v>4846.6554999999998</v>
      </c>
      <c r="O271" s="203">
        <v>1559</v>
      </c>
      <c r="P271" s="203">
        <v>2558.4555</v>
      </c>
      <c r="Q271" s="204">
        <v>729.2</v>
      </c>
      <c r="R271" s="204">
        <v>-89.544499999999971</v>
      </c>
      <c r="S271" s="204">
        <v>0</v>
      </c>
      <c r="T271" s="204">
        <v>-89.544499999999971</v>
      </c>
      <c r="U271" s="204">
        <v>0</v>
      </c>
      <c r="V271" s="204">
        <v>98.185962886430858</v>
      </c>
      <c r="W271" s="204">
        <v>100</v>
      </c>
      <c r="X271" s="204">
        <v>96.618410120845923</v>
      </c>
      <c r="Y271" s="204">
        <v>100</v>
      </c>
    </row>
    <row r="272" spans="1:27" ht="12.95" customHeight="1">
      <c r="A272" s="205">
        <v>21</v>
      </c>
      <c r="B272" s="206">
        <v>222900</v>
      </c>
      <c r="C272" s="207">
        <v>1250</v>
      </c>
      <c r="D272" s="175">
        <v>264</v>
      </c>
      <c r="E272" s="201" t="s">
        <v>1455</v>
      </c>
      <c r="F272" s="202">
        <v>3165.2000000000003</v>
      </c>
      <c r="G272" s="202">
        <v>1464</v>
      </c>
      <c r="H272" s="202">
        <v>1269.9000000000001</v>
      </c>
      <c r="I272" s="202">
        <v>431.3</v>
      </c>
      <c r="J272" s="202">
        <v>3331.8</v>
      </c>
      <c r="K272" s="203">
        <v>1464</v>
      </c>
      <c r="L272" s="203">
        <v>1293.5999999999999</v>
      </c>
      <c r="M272" s="203">
        <v>574.20000000000005</v>
      </c>
      <c r="N272" s="202">
        <v>3326.4821000000002</v>
      </c>
      <c r="O272" s="203">
        <v>1464</v>
      </c>
      <c r="P272" s="203">
        <v>1288.2820999999999</v>
      </c>
      <c r="Q272" s="204">
        <v>574.20000000000005</v>
      </c>
      <c r="R272" s="204">
        <v>-5.3179000000000087</v>
      </c>
      <c r="S272" s="204">
        <v>0</v>
      </c>
      <c r="T272" s="204">
        <v>-5.3179000000000087</v>
      </c>
      <c r="U272" s="204">
        <v>0</v>
      </c>
      <c r="V272" s="204">
        <v>99.84038957920643</v>
      </c>
      <c r="W272" s="204">
        <v>100</v>
      </c>
      <c r="X272" s="204">
        <v>99.588906926406935</v>
      </c>
      <c r="Y272" s="204">
        <v>100</v>
      </c>
    </row>
    <row r="273" spans="1:27" ht="12.95" customHeight="1">
      <c r="A273" s="205">
        <v>21</v>
      </c>
      <c r="B273" s="206">
        <v>222900</v>
      </c>
      <c r="C273" s="207">
        <v>1251</v>
      </c>
      <c r="D273" s="175">
        <v>265</v>
      </c>
      <c r="E273" s="201" t="s">
        <v>1456</v>
      </c>
      <c r="F273" s="202">
        <v>2615.7000000000003</v>
      </c>
      <c r="G273" s="202">
        <v>1299</v>
      </c>
      <c r="H273" s="202">
        <v>1107.4000000000001</v>
      </c>
      <c r="I273" s="202">
        <v>209.3</v>
      </c>
      <c r="J273" s="202">
        <v>2808.4</v>
      </c>
      <c r="K273" s="203">
        <v>1299</v>
      </c>
      <c r="L273" s="203">
        <v>1161.9000000000001</v>
      </c>
      <c r="M273" s="203">
        <v>347.5</v>
      </c>
      <c r="N273" s="202">
        <v>2808.4</v>
      </c>
      <c r="O273" s="203">
        <v>1299</v>
      </c>
      <c r="P273" s="203">
        <v>1161.9000000000001</v>
      </c>
      <c r="Q273" s="204">
        <v>347.5</v>
      </c>
      <c r="R273" s="204">
        <v>0</v>
      </c>
      <c r="S273" s="204">
        <v>0</v>
      </c>
      <c r="T273" s="204">
        <v>0</v>
      </c>
      <c r="U273" s="204">
        <v>0</v>
      </c>
      <c r="V273" s="204">
        <v>100</v>
      </c>
      <c r="W273" s="204">
        <v>100</v>
      </c>
      <c r="X273" s="204">
        <v>100</v>
      </c>
      <c r="Y273" s="204">
        <v>100</v>
      </c>
    </row>
    <row r="274" spans="1:27" ht="12.95" customHeight="1">
      <c r="A274" s="205">
        <v>21</v>
      </c>
      <c r="B274" s="206">
        <v>222900</v>
      </c>
      <c r="C274" s="207">
        <v>1252</v>
      </c>
      <c r="D274" s="175">
        <v>266</v>
      </c>
      <c r="E274" s="201" t="s">
        <v>1457</v>
      </c>
      <c r="F274" s="202">
        <v>4037.6</v>
      </c>
      <c r="G274" s="202">
        <v>1593</v>
      </c>
      <c r="H274" s="202">
        <v>1951.9</v>
      </c>
      <c r="I274" s="202">
        <v>492.7</v>
      </c>
      <c r="J274" s="202">
        <v>4274.1000000000004</v>
      </c>
      <c r="K274" s="203">
        <v>1593</v>
      </c>
      <c r="L274" s="203">
        <v>2045.6000000000001</v>
      </c>
      <c r="M274" s="203">
        <v>635.5</v>
      </c>
      <c r="N274" s="202">
        <v>4247.0671000000002</v>
      </c>
      <c r="O274" s="203">
        <v>1593</v>
      </c>
      <c r="P274" s="203">
        <v>2018.5671</v>
      </c>
      <c r="Q274" s="204">
        <v>635.5</v>
      </c>
      <c r="R274" s="204">
        <v>-27.032900000000154</v>
      </c>
      <c r="S274" s="204">
        <v>0</v>
      </c>
      <c r="T274" s="204">
        <v>-27.032900000000154</v>
      </c>
      <c r="U274" s="204">
        <v>0</v>
      </c>
      <c r="V274" s="204">
        <v>99.367518307947861</v>
      </c>
      <c r="W274" s="204">
        <v>100</v>
      </c>
      <c r="X274" s="204">
        <v>98.678485529917864</v>
      </c>
      <c r="Y274" s="204">
        <v>100</v>
      </c>
    </row>
    <row r="275" spans="1:27" ht="12.95" customHeight="1">
      <c r="A275" s="205">
        <v>21</v>
      </c>
      <c r="B275" s="206">
        <v>222900</v>
      </c>
      <c r="C275" s="207">
        <v>1253</v>
      </c>
      <c r="D275" s="175">
        <v>267</v>
      </c>
      <c r="E275" s="201" t="s">
        <v>1458</v>
      </c>
      <c r="F275" s="202">
        <v>3756.7999999999997</v>
      </c>
      <c r="G275" s="202">
        <v>1388</v>
      </c>
      <c r="H275" s="202">
        <v>1857.7</v>
      </c>
      <c r="I275" s="202">
        <v>511.1</v>
      </c>
      <c r="J275" s="202">
        <v>4024</v>
      </c>
      <c r="K275" s="203">
        <v>1388</v>
      </c>
      <c r="L275" s="203">
        <v>1969.3</v>
      </c>
      <c r="M275" s="203">
        <v>666.7</v>
      </c>
      <c r="N275" s="202">
        <v>4024</v>
      </c>
      <c r="O275" s="203">
        <v>1388</v>
      </c>
      <c r="P275" s="203">
        <v>1969.3</v>
      </c>
      <c r="Q275" s="204">
        <v>666.7</v>
      </c>
      <c r="R275" s="204">
        <v>0</v>
      </c>
      <c r="S275" s="204">
        <v>0</v>
      </c>
      <c r="T275" s="204">
        <v>0</v>
      </c>
      <c r="U275" s="204">
        <v>0</v>
      </c>
      <c r="V275" s="204">
        <v>100</v>
      </c>
      <c r="W275" s="204">
        <v>100</v>
      </c>
      <c r="X275" s="204">
        <v>100</v>
      </c>
      <c r="Y275" s="204">
        <v>100</v>
      </c>
    </row>
    <row r="276" spans="1:27" ht="12.95" customHeight="1">
      <c r="A276" s="205">
        <v>21</v>
      </c>
      <c r="B276" s="206">
        <v>222900</v>
      </c>
      <c r="C276" s="207">
        <v>1254</v>
      </c>
      <c r="D276" s="175">
        <v>268</v>
      </c>
      <c r="E276" s="201" t="s">
        <v>1459</v>
      </c>
      <c r="F276" s="202">
        <v>4543.5</v>
      </c>
      <c r="G276" s="202">
        <v>1472</v>
      </c>
      <c r="H276" s="202">
        <v>2192</v>
      </c>
      <c r="I276" s="202">
        <v>879.5</v>
      </c>
      <c r="J276" s="202">
        <v>4736.6000000000004</v>
      </c>
      <c r="K276" s="203">
        <v>1472</v>
      </c>
      <c r="L276" s="203">
        <v>2233.3000000000002</v>
      </c>
      <c r="M276" s="203">
        <v>1031.3</v>
      </c>
      <c r="N276" s="202">
        <v>4736.6000000000004</v>
      </c>
      <c r="O276" s="203">
        <v>1472</v>
      </c>
      <c r="P276" s="203">
        <v>2233.3000000000002</v>
      </c>
      <c r="Q276" s="204">
        <v>1031.3</v>
      </c>
      <c r="R276" s="204">
        <v>0</v>
      </c>
      <c r="S276" s="204">
        <v>0</v>
      </c>
      <c r="T276" s="204">
        <v>0</v>
      </c>
      <c r="U276" s="204">
        <v>0</v>
      </c>
      <c r="V276" s="204">
        <v>100</v>
      </c>
      <c r="W276" s="204">
        <v>100</v>
      </c>
      <c r="X276" s="204">
        <v>100</v>
      </c>
      <c r="Y276" s="204">
        <v>100</v>
      </c>
    </row>
    <row r="277" spans="1:27" ht="12.95" customHeight="1">
      <c r="A277" s="205">
        <v>21</v>
      </c>
      <c r="B277" s="206">
        <v>222900</v>
      </c>
      <c r="C277" s="207">
        <v>1256</v>
      </c>
      <c r="D277" s="175">
        <v>269</v>
      </c>
      <c r="E277" s="201" t="s">
        <v>1460</v>
      </c>
      <c r="F277" s="202">
        <v>4096.5</v>
      </c>
      <c r="G277" s="202">
        <v>1260</v>
      </c>
      <c r="H277" s="202">
        <v>2405.5</v>
      </c>
      <c r="I277" s="202">
        <v>431</v>
      </c>
      <c r="J277" s="202">
        <v>4513.2</v>
      </c>
      <c r="K277" s="203">
        <v>1260</v>
      </c>
      <c r="L277" s="203">
        <v>2667.9</v>
      </c>
      <c r="M277" s="203">
        <v>585.29999999999995</v>
      </c>
      <c r="N277" s="202">
        <v>4513.2</v>
      </c>
      <c r="O277" s="203">
        <v>1260</v>
      </c>
      <c r="P277" s="203">
        <v>2667.9</v>
      </c>
      <c r="Q277" s="204">
        <v>585.29999999999995</v>
      </c>
      <c r="R277" s="204">
        <v>0</v>
      </c>
      <c r="S277" s="204">
        <v>0</v>
      </c>
      <c r="T277" s="204">
        <v>0</v>
      </c>
      <c r="U277" s="204">
        <v>0</v>
      </c>
      <c r="V277" s="204">
        <v>100</v>
      </c>
      <c r="W277" s="204">
        <v>100</v>
      </c>
      <c r="X277" s="204">
        <v>100</v>
      </c>
      <c r="Y277" s="204">
        <v>100</v>
      </c>
    </row>
    <row r="278" spans="1:27" ht="12.95" customHeight="1">
      <c r="A278" s="205">
        <v>21</v>
      </c>
      <c r="B278" s="206">
        <v>222900</v>
      </c>
      <c r="C278" s="207">
        <v>1257</v>
      </c>
      <c r="D278" s="175">
        <v>270</v>
      </c>
      <c r="E278" s="201" t="s">
        <v>1461</v>
      </c>
      <c r="F278" s="202">
        <v>5099.5</v>
      </c>
      <c r="G278" s="202">
        <v>1572</v>
      </c>
      <c r="H278" s="202">
        <v>2886.4</v>
      </c>
      <c r="I278" s="202">
        <v>641.1</v>
      </c>
      <c r="J278" s="202">
        <v>5303</v>
      </c>
      <c r="K278" s="203">
        <v>1572</v>
      </c>
      <c r="L278" s="203">
        <v>2940.4</v>
      </c>
      <c r="M278" s="203">
        <v>790.6</v>
      </c>
      <c r="N278" s="202">
        <v>5303</v>
      </c>
      <c r="O278" s="203">
        <v>1572</v>
      </c>
      <c r="P278" s="203">
        <v>2940.4</v>
      </c>
      <c r="Q278" s="204">
        <v>790.6</v>
      </c>
      <c r="R278" s="204">
        <v>0</v>
      </c>
      <c r="S278" s="204">
        <v>0</v>
      </c>
      <c r="T278" s="204">
        <v>0</v>
      </c>
      <c r="U278" s="204">
        <v>0</v>
      </c>
      <c r="V278" s="204">
        <v>100</v>
      </c>
      <c r="W278" s="204">
        <v>100</v>
      </c>
      <c r="X278" s="204">
        <v>100</v>
      </c>
      <c r="Y278" s="204">
        <v>100</v>
      </c>
    </row>
    <row r="279" spans="1:27" ht="12.95" customHeight="1">
      <c r="A279" s="205">
        <v>21</v>
      </c>
      <c r="B279" s="206">
        <v>222900</v>
      </c>
      <c r="C279" s="207">
        <v>1258</v>
      </c>
      <c r="D279" s="175">
        <v>271</v>
      </c>
      <c r="E279" s="201" t="s">
        <v>1462</v>
      </c>
      <c r="F279" s="202">
        <v>4131</v>
      </c>
      <c r="G279" s="202">
        <v>1403</v>
      </c>
      <c r="H279" s="202">
        <v>2186.1999999999998</v>
      </c>
      <c r="I279" s="202">
        <v>541.79999999999995</v>
      </c>
      <c r="J279" s="202">
        <v>4469.1000000000004</v>
      </c>
      <c r="K279" s="203">
        <v>1403</v>
      </c>
      <c r="L279" s="203">
        <v>2371.1</v>
      </c>
      <c r="M279" s="203">
        <v>695</v>
      </c>
      <c r="N279" s="202">
        <v>4469.1000000000004</v>
      </c>
      <c r="O279" s="203">
        <v>1403</v>
      </c>
      <c r="P279" s="203">
        <v>2371.1</v>
      </c>
      <c r="Q279" s="204">
        <v>695</v>
      </c>
      <c r="R279" s="204">
        <v>0</v>
      </c>
      <c r="S279" s="204">
        <v>0</v>
      </c>
      <c r="T279" s="204">
        <v>0</v>
      </c>
      <c r="U279" s="204">
        <v>0</v>
      </c>
      <c r="V279" s="204">
        <v>100</v>
      </c>
      <c r="W279" s="204">
        <v>100</v>
      </c>
      <c r="X279" s="204">
        <v>100</v>
      </c>
      <c r="Y279" s="204">
        <v>100</v>
      </c>
    </row>
    <row r="280" spans="1:27" ht="12.95" customHeight="1">
      <c r="A280" s="205">
        <v>21</v>
      </c>
      <c r="B280" s="206">
        <v>222900</v>
      </c>
      <c r="C280" s="207">
        <v>1259</v>
      </c>
      <c r="D280" s="175">
        <v>272</v>
      </c>
      <c r="E280" s="201" t="s">
        <v>1463</v>
      </c>
      <c r="F280" s="202">
        <v>7361.2</v>
      </c>
      <c r="G280" s="202">
        <v>1882</v>
      </c>
      <c r="H280" s="202">
        <v>4504.3999999999996</v>
      </c>
      <c r="I280" s="202">
        <v>974.8</v>
      </c>
      <c r="J280" s="202">
        <v>7816.2999999999993</v>
      </c>
      <c r="K280" s="203">
        <v>1882</v>
      </c>
      <c r="L280" s="203">
        <v>4807.7</v>
      </c>
      <c r="M280" s="203">
        <v>1126.5999999999999</v>
      </c>
      <c r="N280" s="202">
        <v>7816.2999999999993</v>
      </c>
      <c r="O280" s="203">
        <v>1882</v>
      </c>
      <c r="P280" s="203">
        <v>4807.7</v>
      </c>
      <c r="Q280" s="204">
        <v>1126.5999999999999</v>
      </c>
      <c r="R280" s="204">
        <v>0</v>
      </c>
      <c r="S280" s="204">
        <v>0</v>
      </c>
      <c r="T280" s="204">
        <v>0</v>
      </c>
      <c r="U280" s="204">
        <v>0</v>
      </c>
      <c r="V280" s="204">
        <v>100</v>
      </c>
      <c r="W280" s="204">
        <v>100</v>
      </c>
      <c r="X280" s="204">
        <v>100</v>
      </c>
      <c r="Y280" s="204">
        <v>100</v>
      </c>
    </row>
    <row r="281" spans="1:27" ht="12.95" customHeight="1">
      <c r="A281" s="205">
        <v>21</v>
      </c>
      <c r="B281" s="206">
        <v>222900</v>
      </c>
      <c r="C281" s="207">
        <v>1260</v>
      </c>
      <c r="D281" s="175">
        <v>273</v>
      </c>
      <c r="E281" s="201" t="s">
        <v>1464</v>
      </c>
      <c r="F281" s="202">
        <v>2428.4</v>
      </c>
      <c r="G281" s="202">
        <v>1462</v>
      </c>
      <c r="H281" s="202">
        <v>750.5</v>
      </c>
      <c r="I281" s="202">
        <v>215.9</v>
      </c>
      <c r="J281" s="202">
        <v>2641.1</v>
      </c>
      <c r="K281" s="203">
        <v>1462</v>
      </c>
      <c r="L281" s="203">
        <v>818.6</v>
      </c>
      <c r="M281" s="203">
        <v>360.5</v>
      </c>
      <c r="N281" s="202">
        <v>2631.2816000000003</v>
      </c>
      <c r="O281" s="203">
        <v>1462</v>
      </c>
      <c r="P281" s="203">
        <v>808.78160000000003</v>
      </c>
      <c r="Q281" s="204">
        <v>360.5</v>
      </c>
      <c r="R281" s="204">
        <v>-9.8183999999996558</v>
      </c>
      <c r="S281" s="204">
        <v>0</v>
      </c>
      <c r="T281" s="204">
        <v>-9.8183999999999969</v>
      </c>
      <c r="U281" s="204">
        <v>0</v>
      </c>
      <c r="V281" s="204">
        <v>99.628245806671472</v>
      </c>
      <c r="W281" s="204">
        <v>100</v>
      </c>
      <c r="X281" s="204">
        <v>98.800586366967991</v>
      </c>
      <c r="Y281" s="204">
        <v>100</v>
      </c>
    </row>
    <row r="282" spans="1:27" ht="12.95" customHeight="1">
      <c r="A282" s="205">
        <v>21</v>
      </c>
      <c r="B282" s="206">
        <v>222900</v>
      </c>
      <c r="C282" s="207">
        <v>1261</v>
      </c>
      <c r="D282" s="175">
        <v>274</v>
      </c>
      <c r="E282" s="201" t="s">
        <v>1465</v>
      </c>
      <c r="F282" s="202">
        <v>2542.2000000000003</v>
      </c>
      <c r="G282" s="202">
        <v>1387</v>
      </c>
      <c r="H282" s="202">
        <v>951.9</v>
      </c>
      <c r="I282" s="202">
        <v>203.3</v>
      </c>
      <c r="J282" s="202">
        <v>2684.6</v>
      </c>
      <c r="K282" s="203">
        <v>1387</v>
      </c>
      <c r="L282" s="203">
        <v>951.9</v>
      </c>
      <c r="M282" s="203">
        <v>345.7</v>
      </c>
      <c r="N282" s="202">
        <v>2684.6</v>
      </c>
      <c r="O282" s="203">
        <v>1387</v>
      </c>
      <c r="P282" s="203">
        <v>951.9</v>
      </c>
      <c r="Q282" s="204">
        <v>345.7</v>
      </c>
      <c r="R282" s="204">
        <v>0</v>
      </c>
      <c r="S282" s="204">
        <v>0</v>
      </c>
      <c r="T282" s="204">
        <v>0</v>
      </c>
      <c r="U282" s="204">
        <v>0</v>
      </c>
      <c r="V282" s="204">
        <v>100</v>
      </c>
      <c r="W282" s="204">
        <v>100</v>
      </c>
      <c r="X282" s="204">
        <v>100</v>
      </c>
      <c r="Y282" s="204">
        <v>100</v>
      </c>
    </row>
    <row r="283" spans="1:27" ht="12.95" customHeight="1">
      <c r="A283" s="205">
        <v>21</v>
      </c>
      <c r="B283" s="206">
        <v>222900</v>
      </c>
      <c r="C283" s="207">
        <v>1262</v>
      </c>
      <c r="D283" s="175">
        <v>275</v>
      </c>
      <c r="E283" s="201" t="s">
        <v>1466</v>
      </c>
      <c r="F283" s="202">
        <v>2670.8</v>
      </c>
      <c r="G283" s="202">
        <v>1125</v>
      </c>
      <c r="H283" s="202">
        <v>1259</v>
      </c>
      <c r="I283" s="202">
        <v>286.8</v>
      </c>
      <c r="J283" s="202">
        <v>2821.4</v>
      </c>
      <c r="K283" s="203">
        <v>1125</v>
      </c>
      <c r="L283" s="203">
        <v>1259</v>
      </c>
      <c r="M283" s="203">
        <v>437.4</v>
      </c>
      <c r="N283" s="202">
        <v>2793.8319999999999</v>
      </c>
      <c r="O283" s="203">
        <v>1125</v>
      </c>
      <c r="P283" s="203">
        <v>1231.432</v>
      </c>
      <c r="Q283" s="204">
        <v>437.4</v>
      </c>
      <c r="R283" s="204">
        <v>-27.568000000000211</v>
      </c>
      <c r="S283" s="204">
        <v>0</v>
      </c>
      <c r="T283" s="204">
        <v>-27.567999999999984</v>
      </c>
      <c r="U283" s="204">
        <v>0</v>
      </c>
      <c r="V283" s="204">
        <v>99.022896434394269</v>
      </c>
      <c r="W283" s="204">
        <v>100</v>
      </c>
      <c r="X283" s="204">
        <v>97.810325655281972</v>
      </c>
      <c r="Y283" s="204">
        <v>100</v>
      </c>
    </row>
    <row r="284" spans="1:27" ht="12.95" customHeight="1">
      <c r="A284" s="205">
        <v>21</v>
      </c>
      <c r="B284" s="206">
        <v>222900</v>
      </c>
      <c r="C284" s="207">
        <v>1263</v>
      </c>
      <c r="D284" s="175">
        <v>276</v>
      </c>
      <c r="E284" s="201" t="s">
        <v>1467</v>
      </c>
      <c r="F284" s="202">
        <v>1676.7</v>
      </c>
      <c r="G284" s="202">
        <v>185</v>
      </c>
      <c r="H284" s="202">
        <v>1298.5</v>
      </c>
      <c r="I284" s="202">
        <v>193.2</v>
      </c>
      <c r="J284" s="202">
        <v>1820.1</v>
      </c>
      <c r="K284" s="203">
        <v>185</v>
      </c>
      <c r="L284" s="203">
        <v>1298.5</v>
      </c>
      <c r="M284" s="203">
        <v>336.6</v>
      </c>
      <c r="N284" s="202">
        <v>1522.9157</v>
      </c>
      <c r="O284" s="203">
        <v>185</v>
      </c>
      <c r="P284" s="203">
        <v>1001.3157</v>
      </c>
      <c r="Q284" s="204">
        <v>336.6</v>
      </c>
      <c r="R284" s="204">
        <v>-297.18429999999989</v>
      </c>
      <c r="S284" s="204">
        <v>0</v>
      </c>
      <c r="T284" s="204">
        <v>-297.18430000000001</v>
      </c>
      <c r="U284" s="204">
        <v>0</v>
      </c>
      <c r="V284" s="204">
        <v>83.672089445634853</v>
      </c>
      <c r="W284" s="204">
        <v>100</v>
      </c>
      <c r="X284" s="204">
        <v>77.113261455525603</v>
      </c>
      <c r="Y284" s="204">
        <v>100</v>
      </c>
    </row>
    <row r="285" spans="1:27" ht="12.95" customHeight="1">
      <c r="A285" s="205">
        <v>0</v>
      </c>
      <c r="B285" s="205"/>
      <c r="C285" s="205"/>
      <c r="D285" s="175">
        <v>277</v>
      </c>
      <c r="E285" s="201"/>
      <c r="F285" s="202"/>
      <c r="G285" s="202"/>
      <c r="H285" s="202"/>
      <c r="I285" s="202"/>
      <c r="J285" s="202"/>
      <c r="K285" s="203"/>
      <c r="L285" s="203"/>
      <c r="M285" s="203"/>
      <c r="N285" s="203"/>
      <c r="O285" s="203"/>
      <c r="P285" s="203"/>
      <c r="Q285" s="204"/>
      <c r="R285" s="204"/>
      <c r="S285" s="204"/>
      <c r="T285" s="204"/>
      <c r="U285" s="204"/>
      <c r="V285" s="204"/>
      <c r="W285" s="204"/>
      <c r="X285" s="204"/>
      <c r="Y285" s="204"/>
    </row>
    <row r="286" spans="1:27" ht="12.95" customHeight="1">
      <c r="A286" s="205">
        <v>20</v>
      </c>
      <c r="B286" s="206">
        <v>223100</v>
      </c>
      <c r="C286" s="205"/>
      <c r="D286" s="175">
        <v>278</v>
      </c>
      <c r="E286" s="196" t="s">
        <v>1468</v>
      </c>
      <c r="F286" s="197">
        <v>409891.8</v>
      </c>
      <c r="G286" s="197">
        <v>50852</v>
      </c>
      <c r="H286" s="197">
        <v>338526.6</v>
      </c>
      <c r="I286" s="197">
        <v>20513.2</v>
      </c>
      <c r="J286" s="197">
        <v>445805.19999999995</v>
      </c>
      <c r="K286" s="197">
        <v>50852</v>
      </c>
      <c r="L286" s="197">
        <v>364060.6</v>
      </c>
      <c r="M286" s="197">
        <v>30892.600000000006</v>
      </c>
      <c r="N286" s="197">
        <v>443191.67220000003</v>
      </c>
      <c r="O286" s="197">
        <v>50852</v>
      </c>
      <c r="P286" s="197">
        <v>361447.0722</v>
      </c>
      <c r="Q286" s="197">
        <v>30892.600000000006</v>
      </c>
      <c r="R286" s="101">
        <v>-2613.5277999999234</v>
      </c>
      <c r="S286" s="101">
        <v>0</v>
      </c>
      <c r="T286" s="101">
        <v>-2613.5277999999817</v>
      </c>
      <c r="U286" s="101">
        <v>0</v>
      </c>
      <c r="V286" s="101">
        <v>99.413751163064063</v>
      </c>
      <c r="W286" s="101">
        <v>100</v>
      </c>
      <c r="X286" s="101">
        <v>99.282117372767061</v>
      </c>
      <c r="Y286" s="101">
        <v>100</v>
      </c>
    </row>
    <row r="287" spans="1:27" s="200" customFormat="1" ht="12.95" customHeight="1">
      <c r="A287" s="205">
        <v>22</v>
      </c>
      <c r="B287" s="206">
        <v>223100</v>
      </c>
      <c r="C287" s="205"/>
      <c r="D287" s="175">
        <v>279</v>
      </c>
      <c r="E287" s="196" t="s">
        <v>1241</v>
      </c>
      <c r="F287" s="197">
        <v>213586.8</v>
      </c>
      <c r="G287" s="197">
        <v>16989</v>
      </c>
      <c r="H287" s="197">
        <v>196597.8</v>
      </c>
      <c r="I287" s="197">
        <v>0</v>
      </c>
      <c r="J287" s="197">
        <v>240818.7</v>
      </c>
      <c r="K287" s="197">
        <v>16989</v>
      </c>
      <c r="L287" s="197">
        <v>217472.2</v>
      </c>
      <c r="M287" s="197">
        <v>6357.5</v>
      </c>
      <c r="N287" s="197">
        <v>239289.1893</v>
      </c>
      <c r="O287" s="197">
        <v>16989</v>
      </c>
      <c r="P287" s="197">
        <v>215942.6893</v>
      </c>
      <c r="Q287" s="197">
        <v>6357.5</v>
      </c>
      <c r="R287" s="101">
        <v>-1529.5107000000135</v>
      </c>
      <c r="S287" s="101">
        <v>0</v>
      </c>
      <c r="T287" s="101">
        <v>-1529.5107000000135</v>
      </c>
      <c r="U287" s="101">
        <v>0</v>
      </c>
      <c r="V287" s="101">
        <v>99.364870460641129</v>
      </c>
      <c r="W287" s="101">
        <v>100</v>
      </c>
      <c r="X287" s="101">
        <v>99.296686794909874</v>
      </c>
      <c r="Y287" s="101">
        <v>100</v>
      </c>
      <c r="Z287" s="199"/>
      <c r="AA287" s="199"/>
    </row>
    <row r="288" spans="1:27" s="200" customFormat="1" ht="12.95" customHeight="1">
      <c r="A288" s="205">
        <v>21</v>
      </c>
      <c r="B288" s="206">
        <v>223100</v>
      </c>
      <c r="C288" s="205"/>
      <c r="D288" s="175">
        <v>280</v>
      </c>
      <c r="E288" s="196" t="s">
        <v>1242</v>
      </c>
      <c r="F288" s="197">
        <v>196305</v>
      </c>
      <c r="G288" s="197">
        <v>33863</v>
      </c>
      <c r="H288" s="197">
        <v>141928.79999999999</v>
      </c>
      <c r="I288" s="197">
        <v>20513.2</v>
      </c>
      <c r="J288" s="197">
        <v>204986.5</v>
      </c>
      <c r="K288" s="197">
        <v>33863</v>
      </c>
      <c r="L288" s="197">
        <v>146588.4</v>
      </c>
      <c r="M288" s="197">
        <v>24535.100000000006</v>
      </c>
      <c r="N288" s="197">
        <v>203902.4829</v>
      </c>
      <c r="O288" s="197">
        <v>33863</v>
      </c>
      <c r="P288" s="197">
        <v>145504.3829</v>
      </c>
      <c r="Q288" s="197">
        <v>24535.100000000006</v>
      </c>
      <c r="R288" s="101">
        <v>-1084.0170999999973</v>
      </c>
      <c r="S288" s="101">
        <v>0</v>
      </c>
      <c r="T288" s="101">
        <v>-1084.0170999999973</v>
      </c>
      <c r="U288" s="101">
        <v>0</v>
      </c>
      <c r="V288" s="101">
        <v>99.471176345759361</v>
      </c>
      <c r="W288" s="101">
        <v>100</v>
      </c>
      <c r="X288" s="101">
        <v>99.260502809226381</v>
      </c>
      <c r="Y288" s="101">
        <v>100</v>
      </c>
      <c r="Z288" s="199"/>
      <c r="AA288" s="199"/>
    </row>
    <row r="289" spans="1:25" ht="12.95" customHeight="1">
      <c r="A289" s="205">
        <v>22</v>
      </c>
      <c r="B289" s="206">
        <v>223100</v>
      </c>
      <c r="C289" s="207">
        <v>1264</v>
      </c>
      <c r="D289" s="175">
        <v>281</v>
      </c>
      <c r="E289" s="201" t="s">
        <v>1267</v>
      </c>
      <c r="F289" s="202">
        <v>213586.8</v>
      </c>
      <c r="G289" s="202">
        <v>16989</v>
      </c>
      <c r="H289" s="202">
        <v>196597.8</v>
      </c>
      <c r="I289" s="202">
        <v>0</v>
      </c>
      <c r="J289" s="202">
        <v>240818.7</v>
      </c>
      <c r="K289" s="203">
        <v>16989</v>
      </c>
      <c r="L289" s="203">
        <v>217472.2</v>
      </c>
      <c r="M289" s="203">
        <v>6357.5</v>
      </c>
      <c r="N289" s="202">
        <v>239289.1893</v>
      </c>
      <c r="O289" s="203">
        <v>16989</v>
      </c>
      <c r="P289" s="203">
        <v>215942.6893</v>
      </c>
      <c r="Q289" s="204">
        <v>6357.5</v>
      </c>
      <c r="R289" s="204">
        <v>-1529.5107000000135</v>
      </c>
      <c r="S289" s="204">
        <v>0</v>
      </c>
      <c r="T289" s="204">
        <v>-1529.5107000000135</v>
      </c>
      <c r="U289" s="204">
        <v>0</v>
      </c>
      <c r="V289" s="204">
        <v>99.364870460641129</v>
      </c>
      <c r="W289" s="204">
        <v>100</v>
      </c>
      <c r="X289" s="204">
        <v>99.296686794909874</v>
      </c>
      <c r="Y289" s="204">
        <v>100</v>
      </c>
    </row>
    <row r="290" spans="1:25" ht="12.95" customHeight="1">
      <c r="A290" s="205">
        <v>21</v>
      </c>
      <c r="B290" s="206">
        <v>223100</v>
      </c>
      <c r="C290" s="207">
        <v>1265</v>
      </c>
      <c r="D290" s="175">
        <v>282</v>
      </c>
      <c r="E290" s="201" t="s">
        <v>1469</v>
      </c>
      <c r="F290" s="202">
        <v>10307.6</v>
      </c>
      <c r="G290" s="202">
        <v>1649</v>
      </c>
      <c r="H290" s="202">
        <v>7667.5</v>
      </c>
      <c r="I290" s="202">
        <v>991.1</v>
      </c>
      <c r="J290" s="202">
        <v>10845.300000000001</v>
      </c>
      <c r="K290" s="203">
        <v>1649</v>
      </c>
      <c r="L290" s="203">
        <v>8052.7</v>
      </c>
      <c r="M290" s="203">
        <v>1143.5999999999999</v>
      </c>
      <c r="N290" s="202">
        <v>10845.300000000001</v>
      </c>
      <c r="O290" s="203">
        <v>1649</v>
      </c>
      <c r="P290" s="203">
        <v>8052.7</v>
      </c>
      <c r="Q290" s="204">
        <v>1143.5999999999999</v>
      </c>
      <c r="R290" s="204">
        <v>0</v>
      </c>
      <c r="S290" s="204">
        <v>0</v>
      </c>
      <c r="T290" s="204">
        <v>0</v>
      </c>
      <c r="U290" s="204">
        <v>0</v>
      </c>
      <c r="V290" s="204">
        <v>100</v>
      </c>
      <c r="W290" s="204">
        <v>100</v>
      </c>
      <c r="X290" s="204">
        <v>100</v>
      </c>
      <c r="Y290" s="204">
        <v>100</v>
      </c>
    </row>
    <row r="291" spans="1:25" ht="12.95" customHeight="1">
      <c r="A291" s="205">
        <v>21</v>
      </c>
      <c r="B291" s="206">
        <v>223100</v>
      </c>
      <c r="C291" s="207">
        <v>1266</v>
      </c>
      <c r="D291" s="175">
        <v>283</v>
      </c>
      <c r="E291" s="201" t="s">
        <v>1470</v>
      </c>
      <c r="F291" s="202">
        <v>4263.7</v>
      </c>
      <c r="G291" s="202">
        <v>1483</v>
      </c>
      <c r="H291" s="202">
        <v>2286</v>
      </c>
      <c r="I291" s="202">
        <v>494.7</v>
      </c>
      <c r="J291" s="202">
        <v>4412</v>
      </c>
      <c r="K291" s="203">
        <v>1483</v>
      </c>
      <c r="L291" s="203">
        <v>2286</v>
      </c>
      <c r="M291" s="203">
        <v>643</v>
      </c>
      <c r="N291" s="202">
        <v>4368.7121000000006</v>
      </c>
      <c r="O291" s="203">
        <v>1483</v>
      </c>
      <c r="P291" s="203">
        <v>2242.7121000000002</v>
      </c>
      <c r="Q291" s="204">
        <v>643</v>
      </c>
      <c r="R291" s="204">
        <v>-43.287899999999354</v>
      </c>
      <c r="S291" s="204">
        <v>0</v>
      </c>
      <c r="T291" s="204">
        <v>-43.287899999999809</v>
      </c>
      <c r="U291" s="204">
        <v>0</v>
      </c>
      <c r="V291" s="204">
        <v>99.018859927470544</v>
      </c>
      <c r="W291" s="204">
        <v>100</v>
      </c>
      <c r="X291" s="204">
        <v>98.1063910761155</v>
      </c>
      <c r="Y291" s="204">
        <v>100</v>
      </c>
    </row>
    <row r="292" spans="1:25" ht="12.95" customHeight="1">
      <c r="A292" s="205">
        <v>21</v>
      </c>
      <c r="B292" s="206">
        <v>223100</v>
      </c>
      <c r="C292" s="207">
        <v>1267</v>
      </c>
      <c r="D292" s="175">
        <v>284</v>
      </c>
      <c r="E292" s="201" t="s">
        <v>1471</v>
      </c>
      <c r="F292" s="202">
        <v>8298.6</v>
      </c>
      <c r="G292" s="202">
        <v>1739</v>
      </c>
      <c r="H292" s="202">
        <v>5592.9</v>
      </c>
      <c r="I292" s="202">
        <v>966.7</v>
      </c>
      <c r="J292" s="202">
        <v>8723.6</v>
      </c>
      <c r="K292" s="203">
        <v>1739</v>
      </c>
      <c r="L292" s="203">
        <v>5866.1</v>
      </c>
      <c r="M292" s="203">
        <v>1118.5</v>
      </c>
      <c r="N292" s="202">
        <v>8721.1251000000011</v>
      </c>
      <c r="O292" s="203">
        <v>1739</v>
      </c>
      <c r="P292" s="203">
        <v>5863.6251000000002</v>
      </c>
      <c r="Q292" s="204">
        <v>1118.5</v>
      </c>
      <c r="R292" s="204">
        <v>-2.474899999999252</v>
      </c>
      <c r="S292" s="204">
        <v>0</v>
      </c>
      <c r="T292" s="204">
        <v>-2.4749000000001615</v>
      </c>
      <c r="U292" s="204">
        <v>0</v>
      </c>
      <c r="V292" s="204">
        <v>99.971629831720861</v>
      </c>
      <c r="W292" s="204">
        <v>100</v>
      </c>
      <c r="X292" s="204">
        <v>99.957810129387497</v>
      </c>
      <c r="Y292" s="204">
        <v>100</v>
      </c>
    </row>
    <row r="293" spans="1:25" ht="12.95" customHeight="1">
      <c r="A293" s="205">
        <v>21</v>
      </c>
      <c r="B293" s="206">
        <v>223100</v>
      </c>
      <c r="C293" s="207">
        <v>1268</v>
      </c>
      <c r="D293" s="175">
        <v>285</v>
      </c>
      <c r="E293" s="201" t="s">
        <v>1472</v>
      </c>
      <c r="F293" s="202">
        <v>4965.8999999999996</v>
      </c>
      <c r="G293" s="202">
        <v>901</v>
      </c>
      <c r="H293" s="202">
        <v>3294</v>
      </c>
      <c r="I293" s="202">
        <v>770.9</v>
      </c>
      <c r="J293" s="202">
        <v>5146.5999999999995</v>
      </c>
      <c r="K293" s="203">
        <v>901</v>
      </c>
      <c r="L293" s="203">
        <v>3326.4</v>
      </c>
      <c r="M293" s="203">
        <v>919.2</v>
      </c>
      <c r="N293" s="202">
        <v>4985.6224000000002</v>
      </c>
      <c r="O293" s="203">
        <v>901</v>
      </c>
      <c r="P293" s="203">
        <v>3165.4223999999999</v>
      </c>
      <c r="Q293" s="204">
        <v>919.2</v>
      </c>
      <c r="R293" s="204">
        <v>-160.97759999999926</v>
      </c>
      <c r="S293" s="204">
        <v>0</v>
      </c>
      <c r="T293" s="204">
        <v>-160.97760000000017</v>
      </c>
      <c r="U293" s="204">
        <v>0</v>
      </c>
      <c r="V293" s="204">
        <v>96.872156375082596</v>
      </c>
      <c r="W293" s="204">
        <v>100</v>
      </c>
      <c r="X293" s="204">
        <v>95.160606060606057</v>
      </c>
      <c r="Y293" s="204">
        <v>100</v>
      </c>
    </row>
    <row r="294" spans="1:25" ht="12.95" customHeight="1">
      <c r="A294" s="205">
        <v>21</v>
      </c>
      <c r="B294" s="206">
        <v>223100</v>
      </c>
      <c r="C294" s="207">
        <v>1269</v>
      </c>
      <c r="D294" s="175">
        <v>286</v>
      </c>
      <c r="E294" s="201" t="s">
        <v>1473</v>
      </c>
      <c r="F294" s="202">
        <v>5603.2000000000007</v>
      </c>
      <c r="G294" s="202">
        <v>1396</v>
      </c>
      <c r="H294" s="202">
        <v>3508.6</v>
      </c>
      <c r="I294" s="202">
        <v>698.6</v>
      </c>
      <c r="J294" s="202">
        <v>5927.2000000000007</v>
      </c>
      <c r="K294" s="203">
        <v>1396</v>
      </c>
      <c r="L294" s="203">
        <v>3687.6</v>
      </c>
      <c r="M294" s="203">
        <v>843.6</v>
      </c>
      <c r="N294" s="202">
        <v>5927.2000000000007</v>
      </c>
      <c r="O294" s="203">
        <v>1396</v>
      </c>
      <c r="P294" s="203">
        <v>3687.6</v>
      </c>
      <c r="Q294" s="204">
        <v>843.6</v>
      </c>
      <c r="R294" s="204">
        <v>0</v>
      </c>
      <c r="S294" s="204">
        <v>0</v>
      </c>
      <c r="T294" s="204">
        <v>0</v>
      </c>
      <c r="U294" s="204">
        <v>0</v>
      </c>
      <c r="V294" s="204">
        <v>100</v>
      </c>
      <c r="W294" s="204">
        <v>100</v>
      </c>
      <c r="X294" s="204">
        <v>100</v>
      </c>
      <c r="Y294" s="204">
        <v>100</v>
      </c>
    </row>
    <row r="295" spans="1:25" ht="12.95" customHeight="1">
      <c r="A295" s="205">
        <v>21</v>
      </c>
      <c r="B295" s="206">
        <v>223100</v>
      </c>
      <c r="C295" s="207">
        <v>1270</v>
      </c>
      <c r="D295" s="175">
        <v>287</v>
      </c>
      <c r="E295" s="201" t="s">
        <v>1474</v>
      </c>
      <c r="F295" s="202">
        <v>2824.7</v>
      </c>
      <c r="G295" s="202">
        <v>684</v>
      </c>
      <c r="H295" s="202">
        <v>1717.5</v>
      </c>
      <c r="I295" s="202">
        <v>423.2</v>
      </c>
      <c r="J295" s="202">
        <v>3150.1000000000004</v>
      </c>
      <c r="K295" s="203">
        <v>684</v>
      </c>
      <c r="L295" s="203">
        <v>1891.8</v>
      </c>
      <c r="M295" s="203">
        <v>574.29999999999995</v>
      </c>
      <c r="N295" s="202">
        <v>3148.2187999999996</v>
      </c>
      <c r="O295" s="203">
        <v>684</v>
      </c>
      <c r="P295" s="203">
        <v>1889.9187999999999</v>
      </c>
      <c r="Q295" s="204">
        <v>574.29999999999995</v>
      </c>
      <c r="R295" s="204">
        <v>-1.8812000000007174</v>
      </c>
      <c r="S295" s="204">
        <v>0</v>
      </c>
      <c r="T295" s="204">
        <v>-1.8812000000000353</v>
      </c>
      <c r="U295" s="204">
        <v>0</v>
      </c>
      <c r="V295" s="204">
        <v>99.940281260912329</v>
      </c>
      <c r="W295" s="204">
        <v>100</v>
      </c>
      <c r="X295" s="204">
        <v>99.900560312929485</v>
      </c>
      <c r="Y295" s="204">
        <v>100</v>
      </c>
    </row>
    <row r="296" spans="1:25" ht="12.95" customHeight="1">
      <c r="A296" s="205">
        <v>21</v>
      </c>
      <c r="B296" s="206">
        <v>223100</v>
      </c>
      <c r="C296" s="207">
        <v>1284</v>
      </c>
      <c r="D296" s="175">
        <v>288</v>
      </c>
      <c r="E296" s="201" t="s">
        <v>1468</v>
      </c>
      <c r="F296" s="202">
        <v>20205.899999999998</v>
      </c>
      <c r="G296" s="202">
        <v>1469</v>
      </c>
      <c r="H296" s="202">
        <v>16458.3</v>
      </c>
      <c r="I296" s="202">
        <v>2278.6</v>
      </c>
      <c r="J296" s="202">
        <v>20899.2</v>
      </c>
      <c r="K296" s="203">
        <v>1469</v>
      </c>
      <c r="L296" s="203">
        <v>16894.8</v>
      </c>
      <c r="M296" s="203">
        <v>2535.4</v>
      </c>
      <c r="N296" s="202">
        <v>20898.685700000002</v>
      </c>
      <c r="O296" s="203">
        <v>1469</v>
      </c>
      <c r="P296" s="203">
        <v>16894.2857</v>
      </c>
      <c r="Q296" s="204">
        <v>2535.4</v>
      </c>
      <c r="R296" s="204">
        <v>-0.51429999999891152</v>
      </c>
      <c r="S296" s="204">
        <v>0</v>
      </c>
      <c r="T296" s="204">
        <v>-0.51429999999891152</v>
      </c>
      <c r="U296" s="204">
        <v>0</v>
      </c>
      <c r="V296" s="204">
        <v>99.997539140254176</v>
      </c>
      <c r="W296" s="204">
        <v>100</v>
      </c>
      <c r="X296" s="204">
        <v>99.996955868077762</v>
      </c>
      <c r="Y296" s="204">
        <v>100</v>
      </c>
    </row>
    <row r="297" spans="1:25" ht="12.95" customHeight="1">
      <c r="A297" s="205">
        <v>21</v>
      </c>
      <c r="B297" s="206">
        <v>223100</v>
      </c>
      <c r="C297" s="207">
        <v>1271</v>
      </c>
      <c r="D297" s="175">
        <v>289</v>
      </c>
      <c r="E297" s="201" t="s">
        <v>1475</v>
      </c>
      <c r="F297" s="202">
        <v>7382.4</v>
      </c>
      <c r="G297" s="202">
        <v>1419</v>
      </c>
      <c r="H297" s="202">
        <v>5244.2</v>
      </c>
      <c r="I297" s="202">
        <v>719.2</v>
      </c>
      <c r="J297" s="202">
        <v>8133.9000000000005</v>
      </c>
      <c r="K297" s="203">
        <v>1419</v>
      </c>
      <c r="L297" s="203">
        <v>5840.1</v>
      </c>
      <c r="M297" s="203">
        <v>874.8</v>
      </c>
      <c r="N297" s="202">
        <v>7934.6556</v>
      </c>
      <c r="O297" s="203">
        <v>1419</v>
      </c>
      <c r="P297" s="203">
        <v>5640.8555999999999</v>
      </c>
      <c r="Q297" s="204">
        <v>874.8</v>
      </c>
      <c r="R297" s="204">
        <v>-199.2444000000005</v>
      </c>
      <c r="S297" s="204">
        <v>0</v>
      </c>
      <c r="T297" s="204">
        <v>-199.2444000000005</v>
      </c>
      <c r="U297" s="204">
        <v>0</v>
      </c>
      <c r="V297" s="204">
        <v>97.550444436248284</v>
      </c>
      <c r="W297" s="204">
        <v>100</v>
      </c>
      <c r="X297" s="204">
        <v>96.588339240766416</v>
      </c>
      <c r="Y297" s="204">
        <v>100</v>
      </c>
    </row>
    <row r="298" spans="1:25" ht="12.95" customHeight="1">
      <c r="A298" s="205">
        <v>21</v>
      </c>
      <c r="B298" s="206">
        <v>223100</v>
      </c>
      <c r="C298" s="207">
        <v>1272</v>
      </c>
      <c r="D298" s="175">
        <v>290</v>
      </c>
      <c r="E298" s="201" t="s">
        <v>1476</v>
      </c>
      <c r="F298" s="202">
        <v>4093</v>
      </c>
      <c r="G298" s="202">
        <v>1317</v>
      </c>
      <c r="H298" s="202">
        <v>2455</v>
      </c>
      <c r="I298" s="202">
        <v>321</v>
      </c>
      <c r="J298" s="202">
        <v>4237.7</v>
      </c>
      <c r="K298" s="203">
        <v>1317</v>
      </c>
      <c r="L298" s="203">
        <v>2455</v>
      </c>
      <c r="M298" s="203">
        <v>465.7</v>
      </c>
      <c r="N298" s="202">
        <v>4113.5628999999999</v>
      </c>
      <c r="O298" s="203">
        <v>1317</v>
      </c>
      <c r="P298" s="203">
        <v>2330.8629000000001</v>
      </c>
      <c r="Q298" s="204">
        <v>465.7</v>
      </c>
      <c r="R298" s="204">
        <v>-124.13709999999992</v>
      </c>
      <c r="S298" s="204">
        <v>0</v>
      </c>
      <c r="T298" s="204">
        <v>-124.13709999999992</v>
      </c>
      <c r="U298" s="204">
        <v>0</v>
      </c>
      <c r="V298" s="204">
        <v>97.070649172900389</v>
      </c>
      <c r="W298" s="204">
        <v>100</v>
      </c>
      <c r="X298" s="204">
        <v>94.943498981670061</v>
      </c>
      <c r="Y298" s="204">
        <v>100</v>
      </c>
    </row>
    <row r="299" spans="1:25" ht="12.95" customHeight="1">
      <c r="A299" s="205">
        <v>21</v>
      </c>
      <c r="B299" s="206">
        <v>223100</v>
      </c>
      <c r="C299" s="207">
        <v>1273</v>
      </c>
      <c r="D299" s="175">
        <v>291</v>
      </c>
      <c r="E299" s="201" t="s">
        <v>1477</v>
      </c>
      <c r="F299" s="202">
        <v>9264.5</v>
      </c>
      <c r="G299" s="202">
        <v>1161</v>
      </c>
      <c r="H299" s="202">
        <v>7198.8</v>
      </c>
      <c r="I299" s="202">
        <v>904.7</v>
      </c>
      <c r="J299" s="202">
        <v>9486.4</v>
      </c>
      <c r="K299" s="203">
        <v>1161</v>
      </c>
      <c r="L299" s="203">
        <v>7270.3</v>
      </c>
      <c r="M299" s="203">
        <v>1055.0999999999999</v>
      </c>
      <c r="N299" s="202">
        <v>9321.8711000000003</v>
      </c>
      <c r="O299" s="203">
        <v>1161</v>
      </c>
      <c r="P299" s="203">
        <v>7105.7710999999999</v>
      </c>
      <c r="Q299" s="204">
        <v>1055.0999999999999</v>
      </c>
      <c r="R299" s="204">
        <v>-164.52889999999934</v>
      </c>
      <c r="S299" s="204">
        <v>0</v>
      </c>
      <c r="T299" s="204">
        <v>-164.52890000000025</v>
      </c>
      <c r="U299" s="204">
        <v>0</v>
      </c>
      <c r="V299" s="204">
        <v>98.265633960195657</v>
      </c>
      <c r="W299" s="204">
        <v>100</v>
      </c>
      <c r="X299" s="204">
        <v>97.736972339518317</v>
      </c>
      <c r="Y299" s="204">
        <v>100</v>
      </c>
    </row>
    <row r="300" spans="1:25" ht="12.95" customHeight="1">
      <c r="A300" s="205">
        <v>21</v>
      </c>
      <c r="B300" s="206">
        <v>223100</v>
      </c>
      <c r="C300" s="207">
        <v>1274</v>
      </c>
      <c r="D300" s="175">
        <v>292</v>
      </c>
      <c r="E300" s="201" t="s">
        <v>1478</v>
      </c>
      <c r="F300" s="202">
        <v>16429.2</v>
      </c>
      <c r="G300" s="202">
        <v>1812</v>
      </c>
      <c r="H300" s="202">
        <v>12939.6</v>
      </c>
      <c r="I300" s="202">
        <v>1677.6</v>
      </c>
      <c r="J300" s="202">
        <v>16689.599999999999</v>
      </c>
      <c r="K300" s="203">
        <v>1812</v>
      </c>
      <c r="L300" s="203">
        <v>12939.6</v>
      </c>
      <c r="M300" s="203">
        <v>1938</v>
      </c>
      <c r="N300" s="202">
        <v>16662.3698</v>
      </c>
      <c r="O300" s="203">
        <v>1812</v>
      </c>
      <c r="P300" s="203">
        <v>12912.3698</v>
      </c>
      <c r="Q300" s="204">
        <v>1938</v>
      </c>
      <c r="R300" s="204">
        <v>-27.230199999998149</v>
      </c>
      <c r="S300" s="204">
        <v>0</v>
      </c>
      <c r="T300" s="204">
        <v>-27.230199999999968</v>
      </c>
      <c r="U300" s="204">
        <v>0</v>
      </c>
      <c r="V300" s="204">
        <v>99.836843303614245</v>
      </c>
      <c r="W300" s="204">
        <v>100</v>
      </c>
      <c r="X300" s="204">
        <v>99.789559182664064</v>
      </c>
      <c r="Y300" s="204">
        <v>100</v>
      </c>
    </row>
    <row r="301" spans="1:25" ht="12.95" customHeight="1">
      <c r="A301" s="205">
        <v>21</v>
      </c>
      <c r="B301" s="206">
        <v>223100</v>
      </c>
      <c r="C301" s="207">
        <v>1275</v>
      </c>
      <c r="D301" s="175">
        <v>293</v>
      </c>
      <c r="E301" s="201" t="s">
        <v>1479</v>
      </c>
      <c r="F301" s="202">
        <v>8719.2999999999993</v>
      </c>
      <c r="G301" s="202">
        <v>1779</v>
      </c>
      <c r="H301" s="202">
        <v>5828.9</v>
      </c>
      <c r="I301" s="202">
        <v>1111.4000000000001</v>
      </c>
      <c r="J301" s="202">
        <v>8942.2000000000007</v>
      </c>
      <c r="K301" s="203">
        <v>1779</v>
      </c>
      <c r="L301" s="203">
        <v>5894.3</v>
      </c>
      <c r="M301" s="203">
        <v>1268.9000000000001</v>
      </c>
      <c r="N301" s="202">
        <v>8942.2000000000007</v>
      </c>
      <c r="O301" s="203">
        <v>1779</v>
      </c>
      <c r="P301" s="203">
        <v>5894.3</v>
      </c>
      <c r="Q301" s="204">
        <v>1268.9000000000001</v>
      </c>
      <c r="R301" s="204">
        <v>0</v>
      </c>
      <c r="S301" s="204">
        <v>0</v>
      </c>
      <c r="T301" s="204">
        <v>0</v>
      </c>
      <c r="U301" s="204">
        <v>0</v>
      </c>
      <c r="V301" s="204">
        <v>100</v>
      </c>
      <c r="W301" s="204">
        <v>100</v>
      </c>
      <c r="X301" s="204">
        <v>100</v>
      </c>
      <c r="Y301" s="204">
        <v>100</v>
      </c>
    </row>
    <row r="302" spans="1:25" ht="12.95" customHeight="1">
      <c r="A302" s="205">
        <v>21</v>
      </c>
      <c r="B302" s="206">
        <v>223100</v>
      </c>
      <c r="C302" s="207">
        <v>1276</v>
      </c>
      <c r="D302" s="175">
        <v>294</v>
      </c>
      <c r="E302" s="201" t="s">
        <v>1480</v>
      </c>
      <c r="F302" s="202">
        <v>4928.8999999999996</v>
      </c>
      <c r="G302" s="202">
        <v>1051</v>
      </c>
      <c r="H302" s="202">
        <v>3180.5</v>
      </c>
      <c r="I302" s="202">
        <v>697.4</v>
      </c>
      <c r="J302" s="202">
        <v>5077.2</v>
      </c>
      <c r="K302" s="203">
        <v>1051</v>
      </c>
      <c r="L302" s="203">
        <v>3180.5</v>
      </c>
      <c r="M302" s="203">
        <v>845.7</v>
      </c>
      <c r="N302" s="202">
        <v>5077.2</v>
      </c>
      <c r="O302" s="203">
        <v>1051</v>
      </c>
      <c r="P302" s="203">
        <v>3180.5</v>
      </c>
      <c r="Q302" s="204">
        <v>845.7</v>
      </c>
      <c r="R302" s="204">
        <v>0</v>
      </c>
      <c r="S302" s="204">
        <v>0</v>
      </c>
      <c r="T302" s="204">
        <v>0</v>
      </c>
      <c r="U302" s="204">
        <v>0</v>
      </c>
      <c r="V302" s="204">
        <v>100</v>
      </c>
      <c r="W302" s="204">
        <v>100</v>
      </c>
      <c r="X302" s="204">
        <v>100</v>
      </c>
      <c r="Y302" s="204">
        <v>100</v>
      </c>
    </row>
    <row r="303" spans="1:25" ht="12.95" customHeight="1">
      <c r="A303" s="205">
        <v>21</v>
      </c>
      <c r="B303" s="206">
        <v>223100</v>
      </c>
      <c r="C303" s="207">
        <v>1277</v>
      </c>
      <c r="D303" s="175">
        <v>295</v>
      </c>
      <c r="E303" s="201" t="s">
        <v>1481</v>
      </c>
      <c r="F303" s="202">
        <v>3788.2</v>
      </c>
      <c r="G303" s="202">
        <v>1164</v>
      </c>
      <c r="H303" s="202">
        <v>2193.1999999999998</v>
      </c>
      <c r="I303" s="202">
        <v>431</v>
      </c>
      <c r="J303" s="202">
        <v>4351.5</v>
      </c>
      <c r="K303" s="203">
        <v>1164</v>
      </c>
      <c r="L303" s="203">
        <v>2605.4</v>
      </c>
      <c r="M303" s="203">
        <v>582.1</v>
      </c>
      <c r="N303" s="202">
        <v>4351.5</v>
      </c>
      <c r="O303" s="203">
        <v>1164</v>
      </c>
      <c r="P303" s="203">
        <v>2605.4</v>
      </c>
      <c r="Q303" s="204">
        <v>582.1</v>
      </c>
      <c r="R303" s="204">
        <v>0</v>
      </c>
      <c r="S303" s="204">
        <v>0</v>
      </c>
      <c r="T303" s="204">
        <v>0</v>
      </c>
      <c r="U303" s="204">
        <v>0</v>
      </c>
      <c r="V303" s="204">
        <v>100</v>
      </c>
      <c r="W303" s="204">
        <v>100</v>
      </c>
      <c r="X303" s="204">
        <v>100</v>
      </c>
      <c r="Y303" s="204">
        <v>100</v>
      </c>
    </row>
    <row r="304" spans="1:25" ht="12.95" customHeight="1">
      <c r="A304" s="205">
        <v>21</v>
      </c>
      <c r="B304" s="206">
        <v>223100</v>
      </c>
      <c r="C304" s="207">
        <v>1278</v>
      </c>
      <c r="D304" s="175">
        <v>296</v>
      </c>
      <c r="E304" s="201" t="s">
        <v>1482</v>
      </c>
      <c r="F304" s="202">
        <v>7339</v>
      </c>
      <c r="G304" s="202">
        <v>1737</v>
      </c>
      <c r="H304" s="202">
        <v>4806.7</v>
      </c>
      <c r="I304" s="202">
        <v>795.3</v>
      </c>
      <c r="J304" s="202">
        <v>7743.7000000000007</v>
      </c>
      <c r="K304" s="203">
        <v>1737</v>
      </c>
      <c r="L304" s="203">
        <v>5058.1000000000004</v>
      </c>
      <c r="M304" s="203">
        <v>948.6</v>
      </c>
      <c r="N304" s="202">
        <v>7743.7000000000007</v>
      </c>
      <c r="O304" s="203">
        <v>1737</v>
      </c>
      <c r="P304" s="203">
        <v>5058.1000000000004</v>
      </c>
      <c r="Q304" s="204">
        <v>948.6</v>
      </c>
      <c r="R304" s="204">
        <v>0</v>
      </c>
      <c r="S304" s="204">
        <v>0</v>
      </c>
      <c r="T304" s="204">
        <v>0</v>
      </c>
      <c r="U304" s="204">
        <v>0</v>
      </c>
      <c r="V304" s="204">
        <v>100</v>
      </c>
      <c r="W304" s="204">
        <v>100</v>
      </c>
      <c r="X304" s="204">
        <v>100</v>
      </c>
      <c r="Y304" s="204">
        <v>100</v>
      </c>
    </row>
    <row r="305" spans="1:27" ht="12.95" customHeight="1">
      <c r="A305" s="205">
        <v>21</v>
      </c>
      <c r="B305" s="206">
        <v>223100</v>
      </c>
      <c r="C305" s="207">
        <v>1279</v>
      </c>
      <c r="D305" s="175">
        <v>297</v>
      </c>
      <c r="E305" s="201" t="s">
        <v>1483</v>
      </c>
      <c r="F305" s="202">
        <v>3517</v>
      </c>
      <c r="G305" s="202">
        <v>1229</v>
      </c>
      <c r="H305" s="202">
        <v>1884.3</v>
      </c>
      <c r="I305" s="202">
        <v>403.7</v>
      </c>
      <c r="J305" s="202">
        <v>3740.3999999999996</v>
      </c>
      <c r="K305" s="203">
        <v>1229</v>
      </c>
      <c r="L305" s="203">
        <v>1953.7</v>
      </c>
      <c r="M305" s="203">
        <v>557.70000000000005</v>
      </c>
      <c r="N305" s="202">
        <v>3611.0622999999996</v>
      </c>
      <c r="O305" s="203">
        <v>1229</v>
      </c>
      <c r="P305" s="203">
        <v>1824.3623</v>
      </c>
      <c r="Q305" s="204">
        <v>557.70000000000005</v>
      </c>
      <c r="R305" s="204">
        <v>-129.33770000000004</v>
      </c>
      <c r="S305" s="204">
        <v>0</v>
      </c>
      <c r="T305" s="204">
        <v>-129.33770000000004</v>
      </c>
      <c r="U305" s="204">
        <v>0</v>
      </c>
      <c r="V305" s="204">
        <v>96.542142551598758</v>
      </c>
      <c r="W305" s="204">
        <v>100</v>
      </c>
      <c r="X305" s="204">
        <v>93.379858729589998</v>
      </c>
      <c r="Y305" s="204">
        <v>100</v>
      </c>
    </row>
    <row r="306" spans="1:27" ht="12.95" customHeight="1">
      <c r="A306" s="205">
        <v>21</v>
      </c>
      <c r="B306" s="206">
        <v>223100</v>
      </c>
      <c r="C306" s="207">
        <v>1281</v>
      </c>
      <c r="D306" s="175">
        <v>298</v>
      </c>
      <c r="E306" s="201" t="s">
        <v>1484</v>
      </c>
      <c r="F306" s="202">
        <v>8219.8000000000011</v>
      </c>
      <c r="G306" s="202">
        <v>2026</v>
      </c>
      <c r="H306" s="202">
        <v>5020.6000000000004</v>
      </c>
      <c r="I306" s="202">
        <v>1173.2</v>
      </c>
      <c r="J306" s="202">
        <v>8585.7999999999993</v>
      </c>
      <c r="K306" s="203">
        <v>2026</v>
      </c>
      <c r="L306" s="203">
        <v>5225.5</v>
      </c>
      <c r="M306" s="203">
        <v>1334.3</v>
      </c>
      <c r="N306" s="202">
        <v>8585.7999999999993</v>
      </c>
      <c r="O306" s="203">
        <v>2026</v>
      </c>
      <c r="P306" s="203">
        <v>5225.5</v>
      </c>
      <c r="Q306" s="204">
        <v>1334.3</v>
      </c>
      <c r="R306" s="204">
        <v>0</v>
      </c>
      <c r="S306" s="204">
        <v>0</v>
      </c>
      <c r="T306" s="204">
        <v>0</v>
      </c>
      <c r="U306" s="204">
        <v>0</v>
      </c>
      <c r="V306" s="204">
        <v>100</v>
      </c>
      <c r="W306" s="204">
        <v>100</v>
      </c>
      <c r="X306" s="204">
        <v>100</v>
      </c>
      <c r="Y306" s="204">
        <v>100</v>
      </c>
    </row>
    <row r="307" spans="1:27" ht="12.95" customHeight="1">
      <c r="A307" s="205">
        <v>21</v>
      </c>
      <c r="B307" s="206">
        <v>223100</v>
      </c>
      <c r="C307" s="207">
        <v>1280</v>
      </c>
      <c r="D307" s="175">
        <v>299</v>
      </c>
      <c r="E307" s="201" t="s">
        <v>1485</v>
      </c>
      <c r="F307" s="202">
        <v>23005</v>
      </c>
      <c r="G307" s="202">
        <v>937</v>
      </c>
      <c r="H307" s="202">
        <v>20512.400000000001</v>
      </c>
      <c r="I307" s="202">
        <v>1555.6</v>
      </c>
      <c r="J307" s="202">
        <v>23698.5</v>
      </c>
      <c r="K307" s="203">
        <v>937</v>
      </c>
      <c r="L307" s="203">
        <v>21039.200000000001</v>
      </c>
      <c r="M307" s="203">
        <v>1722.3</v>
      </c>
      <c r="N307" s="202">
        <v>23630.091</v>
      </c>
      <c r="O307" s="203">
        <v>937</v>
      </c>
      <c r="P307" s="203">
        <v>20970.791000000001</v>
      </c>
      <c r="Q307" s="204">
        <v>1722.3</v>
      </c>
      <c r="R307" s="204">
        <v>-68.408999999999651</v>
      </c>
      <c r="S307" s="204">
        <v>0</v>
      </c>
      <c r="T307" s="204">
        <v>-68.408999999999651</v>
      </c>
      <c r="U307" s="204">
        <v>0</v>
      </c>
      <c r="V307" s="204">
        <v>99.711336160516495</v>
      </c>
      <c r="W307" s="204">
        <v>100</v>
      </c>
      <c r="X307" s="204">
        <v>99.674849804175068</v>
      </c>
      <c r="Y307" s="204">
        <v>100</v>
      </c>
    </row>
    <row r="308" spans="1:27" ht="12.95" customHeight="1">
      <c r="A308" s="205">
        <v>21</v>
      </c>
      <c r="B308" s="206">
        <v>223100</v>
      </c>
      <c r="C308" s="207">
        <v>1282</v>
      </c>
      <c r="D308" s="175">
        <v>300</v>
      </c>
      <c r="E308" s="201" t="s">
        <v>1486</v>
      </c>
      <c r="F308" s="202">
        <v>5727.6</v>
      </c>
      <c r="G308" s="202">
        <v>1509</v>
      </c>
      <c r="H308" s="202">
        <v>3591.8</v>
      </c>
      <c r="I308" s="202">
        <v>626.79999999999995</v>
      </c>
      <c r="J308" s="202">
        <v>5991.9</v>
      </c>
      <c r="K308" s="203">
        <v>1509</v>
      </c>
      <c r="L308" s="203">
        <v>3700.7</v>
      </c>
      <c r="M308" s="203">
        <v>782.2</v>
      </c>
      <c r="N308" s="202">
        <v>5952.7673000000004</v>
      </c>
      <c r="O308" s="203">
        <v>1509</v>
      </c>
      <c r="P308" s="203">
        <v>3661.5673000000002</v>
      </c>
      <c r="Q308" s="204">
        <v>782.2</v>
      </c>
      <c r="R308" s="204">
        <v>-39.132699999999204</v>
      </c>
      <c r="S308" s="204">
        <v>0</v>
      </c>
      <c r="T308" s="204">
        <v>-39.132699999999659</v>
      </c>
      <c r="U308" s="204">
        <v>0</v>
      </c>
      <c r="V308" s="204">
        <v>99.34690665732073</v>
      </c>
      <c r="W308" s="204">
        <v>100</v>
      </c>
      <c r="X308" s="204">
        <v>98.942559515767286</v>
      </c>
      <c r="Y308" s="204">
        <v>100</v>
      </c>
    </row>
    <row r="309" spans="1:27" ht="12.95" customHeight="1">
      <c r="A309" s="205">
        <v>21</v>
      </c>
      <c r="B309" s="206">
        <v>223100</v>
      </c>
      <c r="C309" s="207">
        <v>1283</v>
      </c>
      <c r="D309" s="175">
        <v>301</v>
      </c>
      <c r="E309" s="201" t="s">
        <v>1487</v>
      </c>
      <c r="F309" s="202">
        <v>6684.2</v>
      </c>
      <c r="G309" s="202">
        <v>1302</v>
      </c>
      <c r="H309" s="202">
        <v>4767.8</v>
      </c>
      <c r="I309" s="202">
        <v>614.4</v>
      </c>
      <c r="J309" s="202">
        <v>7079</v>
      </c>
      <c r="K309" s="203">
        <v>1302</v>
      </c>
      <c r="L309" s="203">
        <v>5008.6000000000004</v>
      </c>
      <c r="M309" s="203">
        <v>768.4</v>
      </c>
      <c r="N309" s="202">
        <v>7066.3442999999997</v>
      </c>
      <c r="O309" s="203">
        <v>1302</v>
      </c>
      <c r="P309" s="203">
        <v>4995.9443000000001</v>
      </c>
      <c r="Q309" s="204">
        <v>768.4</v>
      </c>
      <c r="R309" s="204">
        <v>-12.655700000000252</v>
      </c>
      <c r="S309" s="204">
        <v>0</v>
      </c>
      <c r="T309" s="204">
        <v>-12.655700000000252</v>
      </c>
      <c r="U309" s="204">
        <v>0</v>
      </c>
      <c r="V309" s="204">
        <v>99.821221924000554</v>
      </c>
      <c r="W309" s="204">
        <v>100</v>
      </c>
      <c r="X309" s="204">
        <v>99.747320608553281</v>
      </c>
      <c r="Y309" s="204">
        <v>100</v>
      </c>
    </row>
    <row r="310" spans="1:27" ht="12.95" customHeight="1">
      <c r="A310" s="205">
        <v>21</v>
      </c>
      <c r="B310" s="206">
        <v>223100</v>
      </c>
      <c r="C310" s="207">
        <v>1285</v>
      </c>
      <c r="D310" s="175">
        <v>302</v>
      </c>
      <c r="E310" s="201" t="s">
        <v>1488</v>
      </c>
      <c r="F310" s="202">
        <v>9641.6</v>
      </c>
      <c r="G310" s="202">
        <v>515</v>
      </c>
      <c r="H310" s="202">
        <v>8408.2000000000007</v>
      </c>
      <c r="I310" s="202">
        <v>718.4</v>
      </c>
      <c r="J310" s="202">
        <v>9972</v>
      </c>
      <c r="K310" s="203">
        <v>515</v>
      </c>
      <c r="L310" s="203">
        <v>8587.5</v>
      </c>
      <c r="M310" s="203">
        <v>869.5</v>
      </c>
      <c r="N310" s="202">
        <v>9932.6591000000008</v>
      </c>
      <c r="O310" s="203">
        <v>515</v>
      </c>
      <c r="P310" s="203">
        <v>8548.1591000000008</v>
      </c>
      <c r="Q310" s="204">
        <v>869.5</v>
      </c>
      <c r="R310" s="204">
        <v>-39.340899999999237</v>
      </c>
      <c r="S310" s="204">
        <v>0</v>
      </c>
      <c r="T310" s="204">
        <v>-39.340899999999237</v>
      </c>
      <c r="U310" s="204">
        <v>0</v>
      </c>
      <c r="V310" s="204">
        <v>99.605486361813092</v>
      </c>
      <c r="W310" s="204">
        <v>100</v>
      </c>
      <c r="X310" s="204">
        <v>99.541881804949057</v>
      </c>
      <c r="Y310" s="204">
        <v>100</v>
      </c>
    </row>
    <row r="311" spans="1:27" ht="12.95" customHeight="1">
      <c r="A311" s="205">
        <v>21</v>
      </c>
      <c r="B311" s="206">
        <v>223100</v>
      </c>
      <c r="C311" s="207">
        <v>1286</v>
      </c>
      <c r="D311" s="175">
        <v>303</v>
      </c>
      <c r="E311" s="201" t="s">
        <v>1489</v>
      </c>
      <c r="F311" s="202">
        <v>5633.6</v>
      </c>
      <c r="G311" s="202">
        <v>1417</v>
      </c>
      <c r="H311" s="202">
        <v>3756.6</v>
      </c>
      <c r="I311" s="202">
        <v>460</v>
      </c>
      <c r="J311" s="202">
        <v>5919.6</v>
      </c>
      <c r="K311" s="203">
        <v>1417</v>
      </c>
      <c r="L311" s="203">
        <v>3888.6</v>
      </c>
      <c r="M311" s="203">
        <v>614</v>
      </c>
      <c r="N311" s="202">
        <v>5848.7353999999996</v>
      </c>
      <c r="O311" s="203">
        <v>1417</v>
      </c>
      <c r="P311" s="203">
        <v>3817.7354</v>
      </c>
      <c r="Q311" s="204">
        <v>614</v>
      </c>
      <c r="R311" s="204">
        <v>-70.864600000000792</v>
      </c>
      <c r="S311" s="204">
        <v>0</v>
      </c>
      <c r="T311" s="204">
        <v>-70.864599999999882</v>
      </c>
      <c r="U311" s="204">
        <v>0</v>
      </c>
      <c r="V311" s="204">
        <v>98.802881951483187</v>
      </c>
      <c r="W311" s="204">
        <v>100</v>
      </c>
      <c r="X311" s="204">
        <v>98.17763205266678</v>
      </c>
      <c r="Y311" s="204">
        <v>100</v>
      </c>
    </row>
    <row r="312" spans="1:27" ht="12.95" customHeight="1">
      <c r="A312" s="205">
        <v>21</v>
      </c>
      <c r="B312" s="206">
        <v>223100</v>
      </c>
      <c r="C312" s="207">
        <v>1287</v>
      </c>
      <c r="D312" s="175">
        <v>304</v>
      </c>
      <c r="E312" s="201" t="s">
        <v>1490</v>
      </c>
      <c r="F312" s="202">
        <v>3603.7</v>
      </c>
      <c r="G312" s="202">
        <v>1281</v>
      </c>
      <c r="H312" s="202">
        <v>1992.5</v>
      </c>
      <c r="I312" s="202">
        <v>330.2</v>
      </c>
      <c r="J312" s="202">
        <v>3914.5</v>
      </c>
      <c r="K312" s="203">
        <v>1281</v>
      </c>
      <c r="L312" s="203">
        <v>2152.9</v>
      </c>
      <c r="M312" s="203">
        <v>480.6</v>
      </c>
      <c r="N312" s="202">
        <v>3914.5</v>
      </c>
      <c r="O312" s="203">
        <v>1281</v>
      </c>
      <c r="P312" s="203">
        <v>2152.9</v>
      </c>
      <c r="Q312" s="204">
        <v>480.6</v>
      </c>
      <c r="R312" s="204">
        <v>0</v>
      </c>
      <c r="S312" s="204">
        <v>0</v>
      </c>
      <c r="T312" s="204">
        <v>0</v>
      </c>
      <c r="U312" s="204">
        <v>0</v>
      </c>
      <c r="V312" s="204">
        <v>100</v>
      </c>
      <c r="W312" s="204">
        <v>100</v>
      </c>
      <c r="X312" s="204">
        <v>100</v>
      </c>
      <c r="Y312" s="204">
        <v>100</v>
      </c>
    </row>
    <row r="313" spans="1:27" ht="12.95" customHeight="1">
      <c r="A313" s="205">
        <v>21</v>
      </c>
      <c r="B313" s="206">
        <v>223100</v>
      </c>
      <c r="C313" s="207">
        <v>1288</v>
      </c>
      <c r="D313" s="175">
        <v>305</v>
      </c>
      <c r="E313" s="201" t="s">
        <v>1491</v>
      </c>
      <c r="F313" s="202">
        <v>7274.1</v>
      </c>
      <c r="G313" s="202">
        <v>1473</v>
      </c>
      <c r="H313" s="202">
        <v>4971</v>
      </c>
      <c r="I313" s="202">
        <v>830.1</v>
      </c>
      <c r="J313" s="202">
        <v>7422.4</v>
      </c>
      <c r="K313" s="203">
        <v>1473</v>
      </c>
      <c r="L313" s="203">
        <v>4971</v>
      </c>
      <c r="M313" s="203">
        <v>978.4</v>
      </c>
      <c r="N313" s="202">
        <v>7422.4</v>
      </c>
      <c r="O313" s="203">
        <v>1473</v>
      </c>
      <c r="P313" s="203">
        <v>4971</v>
      </c>
      <c r="Q313" s="204">
        <v>978.4</v>
      </c>
      <c r="R313" s="204">
        <v>0</v>
      </c>
      <c r="S313" s="204">
        <v>0</v>
      </c>
      <c r="T313" s="204">
        <v>0</v>
      </c>
      <c r="U313" s="204">
        <v>0</v>
      </c>
      <c r="V313" s="204">
        <v>100</v>
      </c>
      <c r="W313" s="204">
        <v>100</v>
      </c>
      <c r="X313" s="204">
        <v>100</v>
      </c>
      <c r="Y313" s="204">
        <v>100</v>
      </c>
    </row>
    <row r="314" spans="1:27" ht="12.95" customHeight="1">
      <c r="A314" s="205">
        <v>21</v>
      </c>
      <c r="B314" s="206">
        <v>223100</v>
      </c>
      <c r="C314" s="207">
        <v>1289</v>
      </c>
      <c r="D314" s="175">
        <v>306</v>
      </c>
      <c r="E314" s="201" t="s">
        <v>1492</v>
      </c>
      <c r="F314" s="202">
        <v>4584.3</v>
      </c>
      <c r="G314" s="202">
        <v>1413</v>
      </c>
      <c r="H314" s="202">
        <v>2651.9</v>
      </c>
      <c r="I314" s="202">
        <v>519.4</v>
      </c>
      <c r="J314" s="202">
        <v>4896.2</v>
      </c>
      <c r="K314" s="203">
        <v>1413</v>
      </c>
      <c r="L314" s="203">
        <v>2812</v>
      </c>
      <c r="M314" s="203">
        <v>671.2</v>
      </c>
      <c r="N314" s="202">
        <v>4896.2</v>
      </c>
      <c r="O314" s="203">
        <v>1413</v>
      </c>
      <c r="P314" s="203">
        <v>2812</v>
      </c>
      <c r="Q314" s="204">
        <v>671.2</v>
      </c>
      <c r="R314" s="204">
        <v>0</v>
      </c>
      <c r="S314" s="204">
        <v>0</v>
      </c>
      <c r="T314" s="204">
        <v>0</v>
      </c>
      <c r="U314" s="204">
        <v>0</v>
      </c>
      <c r="V314" s="204">
        <v>100</v>
      </c>
      <c r="W314" s="204">
        <v>100</v>
      </c>
      <c r="X314" s="204">
        <v>100</v>
      </c>
      <c r="Y314" s="204">
        <v>100</v>
      </c>
    </row>
    <row r="315" spans="1:27" ht="12.95" customHeight="1">
      <c r="A315" s="205">
        <v>0</v>
      </c>
      <c r="B315" s="205"/>
      <c r="C315" s="205"/>
      <c r="D315" s="175">
        <v>307</v>
      </c>
      <c r="E315" s="201"/>
      <c r="F315" s="202"/>
      <c r="G315" s="202"/>
      <c r="H315" s="202"/>
      <c r="I315" s="202"/>
      <c r="J315" s="202"/>
      <c r="K315" s="203"/>
      <c r="L315" s="203"/>
      <c r="M315" s="203"/>
      <c r="N315" s="203"/>
      <c r="O315" s="203"/>
      <c r="P315" s="203"/>
      <c r="Q315" s="204"/>
      <c r="R315" s="204"/>
      <c r="S315" s="204"/>
      <c r="T315" s="204"/>
      <c r="U315" s="204"/>
      <c r="V315" s="204"/>
      <c r="W315" s="204"/>
      <c r="X315" s="204"/>
      <c r="Y315" s="204"/>
    </row>
    <row r="316" spans="1:27" ht="12.95" customHeight="1">
      <c r="A316" s="205">
        <v>20</v>
      </c>
      <c r="B316" s="206">
        <v>223400</v>
      </c>
      <c r="C316" s="205"/>
      <c r="D316" s="175">
        <v>308</v>
      </c>
      <c r="E316" s="196" t="s">
        <v>1493</v>
      </c>
      <c r="F316" s="197">
        <v>209871.9</v>
      </c>
      <c r="G316" s="197">
        <v>39726</v>
      </c>
      <c r="H316" s="197">
        <v>159086.29999999999</v>
      </c>
      <c r="I316" s="197">
        <v>11059.599999999999</v>
      </c>
      <c r="J316" s="197">
        <v>229563.9</v>
      </c>
      <c r="K316" s="197">
        <v>39726</v>
      </c>
      <c r="L316" s="197">
        <v>173963.5</v>
      </c>
      <c r="M316" s="197">
        <v>15874.4</v>
      </c>
      <c r="N316" s="197">
        <v>228645.43499999997</v>
      </c>
      <c r="O316" s="197">
        <v>39726</v>
      </c>
      <c r="P316" s="197">
        <v>173045.03499999997</v>
      </c>
      <c r="Q316" s="197">
        <v>15874.4</v>
      </c>
      <c r="R316" s="101">
        <v>-918.46500000002561</v>
      </c>
      <c r="S316" s="101">
        <v>0</v>
      </c>
      <c r="T316" s="101">
        <v>-918.46500000002561</v>
      </c>
      <c r="U316" s="101">
        <v>0</v>
      </c>
      <c r="V316" s="101">
        <v>99.599908783567443</v>
      </c>
      <c r="W316" s="101">
        <v>100</v>
      </c>
      <c r="X316" s="101">
        <v>99.472035800613341</v>
      </c>
      <c r="Y316" s="101">
        <v>100</v>
      </c>
    </row>
    <row r="317" spans="1:27" s="200" customFormat="1" ht="12.95" customHeight="1">
      <c r="A317" s="205">
        <v>22</v>
      </c>
      <c r="B317" s="206">
        <v>223400</v>
      </c>
      <c r="C317" s="205"/>
      <c r="D317" s="175">
        <v>309</v>
      </c>
      <c r="E317" s="196" t="s">
        <v>1241</v>
      </c>
      <c r="F317" s="197">
        <v>123171.2</v>
      </c>
      <c r="G317" s="197">
        <v>11419</v>
      </c>
      <c r="H317" s="197">
        <v>111752.2</v>
      </c>
      <c r="I317" s="197">
        <v>0</v>
      </c>
      <c r="J317" s="197">
        <v>137554.9</v>
      </c>
      <c r="K317" s="197">
        <v>11419</v>
      </c>
      <c r="L317" s="197">
        <v>124782</v>
      </c>
      <c r="M317" s="197">
        <v>1353.9</v>
      </c>
      <c r="N317" s="197">
        <v>137138.8671</v>
      </c>
      <c r="O317" s="197">
        <v>11419</v>
      </c>
      <c r="P317" s="197">
        <v>124365.96709999999</v>
      </c>
      <c r="Q317" s="197">
        <v>1353.9</v>
      </c>
      <c r="R317" s="101">
        <v>-416.03289999999106</v>
      </c>
      <c r="S317" s="101">
        <v>0</v>
      </c>
      <c r="T317" s="101">
        <v>-416.03290000000561</v>
      </c>
      <c r="U317" s="101">
        <v>0</v>
      </c>
      <c r="V317" s="101">
        <v>99.69755137766812</v>
      </c>
      <c r="W317" s="101">
        <v>100</v>
      </c>
      <c r="X317" s="101">
        <v>99.666592216826146</v>
      </c>
      <c r="Y317" s="101">
        <v>100</v>
      </c>
      <c r="Z317" s="199"/>
      <c r="AA317" s="199"/>
    </row>
    <row r="318" spans="1:27" s="200" customFormat="1" ht="12.95" customHeight="1">
      <c r="A318" s="205">
        <v>21</v>
      </c>
      <c r="B318" s="206">
        <v>223400</v>
      </c>
      <c r="C318" s="205"/>
      <c r="D318" s="175">
        <v>310</v>
      </c>
      <c r="E318" s="196" t="s">
        <v>1242</v>
      </c>
      <c r="F318" s="197">
        <v>86700.700000000012</v>
      </c>
      <c r="G318" s="197">
        <v>28307</v>
      </c>
      <c r="H318" s="197">
        <v>47334.100000000006</v>
      </c>
      <c r="I318" s="197">
        <v>11059.599999999999</v>
      </c>
      <c r="J318" s="197">
        <v>92009</v>
      </c>
      <c r="K318" s="197">
        <v>28307</v>
      </c>
      <c r="L318" s="197">
        <v>49181.5</v>
      </c>
      <c r="M318" s="197">
        <v>14520.5</v>
      </c>
      <c r="N318" s="197">
        <v>91506.567899999995</v>
      </c>
      <c r="O318" s="197">
        <v>28307</v>
      </c>
      <c r="P318" s="197">
        <v>48679.067899999995</v>
      </c>
      <c r="Q318" s="197">
        <v>14520.5</v>
      </c>
      <c r="R318" s="101">
        <v>-502.43210000000545</v>
      </c>
      <c r="S318" s="101">
        <v>0</v>
      </c>
      <c r="T318" s="101">
        <v>-502.43210000000545</v>
      </c>
      <c r="U318" s="101">
        <v>0</v>
      </c>
      <c r="V318" s="101">
        <v>99.45393157191144</v>
      </c>
      <c r="W318" s="101">
        <v>100</v>
      </c>
      <c r="X318" s="101">
        <v>98.978412411170851</v>
      </c>
      <c r="Y318" s="101">
        <v>100</v>
      </c>
      <c r="Z318" s="199"/>
      <c r="AA318" s="199"/>
    </row>
    <row r="319" spans="1:27" ht="12.95" customHeight="1">
      <c r="A319" s="205">
        <v>22</v>
      </c>
      <c r="B319" s="206">
        <v>223400</v>
      </c>
      <c r="C319" s="207">
        <v>1290</v>
      </c>
      <c r="D319" s="175">
        <v>311</v>
      </c>
      <c r="E319" s="201" t="s">
        <v>1267</v>
      </c>
      <c r="F319" s="202">
        <v>123171.2</v>
      </c>
      <c r="G319" s="202">
        <v>11419</v>
      </c>
      <c r="H319" s="202">
        <v>111752.2</v>
      </c>
      <c r="I319" s="202">
        <v>0</v>
      </c>
      <c r="J319" s="202">
        <v>137554.9</v>
      </c>
      <c r="K319" s="203">
        <v>11419</v>
      </c>
      <c r="L319" s="203">
        <v>124782</v>
      </c>
      <c r="M319" s="203">
        <v>1353.9</v>
      </c>
      <c r="N319" s="202">
        <v>137138.8671</v>
      </c>
      <c r="O319" s="203">
        <v>11419</v>
      </c>
      <c r="P319" s="203">
        <v>124365.96709999999</v>
      </c>
      <c r="Q319" s="204">
        <v>1353.9</v>
      </c>
      <c r="R319" s="204">
        <v>-416.03289999999106</v>
      </c>
      <c r="S319" s="204">
        <v>0</v>
      </c>
      <c r="T319" s="204">
        <v>-416.03290000000561</v>
      </c>
      <c r="U319" s="204">
        <v>0</v>
      </c>
      <c r="V319" s="204">
        <v>99.69755137766812</v>
      </c>
      <c r="W319" s="204">
        <v>100</v>
      </c>
      <c r="X319" s="204">
        <v>99.666592216826146</v>
      </c>
      <c r="Y319" s="204">
        <v>100</v>
      </c>
    </row>
    <row r="320" spans="1:27" ht="12.95" customHeight="1">
      <c r="A320" s="205">
        <v>21</v>
      </c>
      <c r="B320" s="206">
        <v>223400</v>
      </c>
      <c r="C320" s="207">
        <v>1291</v>
      </c>
      <c r="D320" s="175">
        <v>312</v>
      </c>
      <c r="E320" s="201" t="s">
        <v>1494</v>
      </c>
      <c r="F320" s="202">
        <v>3719.4</v>
      </c>
      <c r="G320" s="202">
        <v>1421</v>
      </c>
      <c r="H320" s="202">
        <v>1929.4</v>
      </c>
      <c r="I320" s="202">
        <v>369</v>
      </c>
      <c r="J320" s="202">
        <v>3866.2</v>
      </c>
      <c r="K320" s="203">
        <v>1421</v>
      </c>
      <c r="L320" s="203">
        <v>1929.4</v>
      </c>
      <c r="M320" s="203">
        <v>515.79999999999995</v>
      </c>
      <c r="N320" s="202">
        <v>3866.2</v>
      </c>
      <c r="O320" s="203">
        <v>1421</v>
      </c>
      <c r="P320" s="203">
        <v>1929.4</v>
      </c>
      <c r="Q320" s="204">
        <v>515.79999999999995</v>
      </c>
      <c r="R320" s="204">
        <v>0</v>
      </c>
      <c r="S320" s="204">
        <v>0</v>
      </c>
      <c r="T320" s="204">
        <v>0</v>
      </c>
      <c r="U320" s="204">
        <v>0</v>
      </c>
      <c r="V320" s="204">
        <v>100</v>
      </c>
      <c r="W320" s="204">
        <v>100</v>
      </c>
      <c r="X320" s="204">
        <v>100</v>
      </c>
      <c r="Y320" s="204">
        <v>100</v>
      </c>
    </row>
    <row r="321" spans="1:25" ht="12.95" customHeight="1">
      <c r="A321" s="205">
        <v>21</v>
      </c>
      <c r="B321" s="206">
        <v>223400</v>
      </c>
      <c r="C321" s="207">
        <v>1292</v>
      </c>
      <c r="D321" s="175">
        <v>313</v>
      </c>
      <c r="E321" s="201" t="s">
        <v>1495</v>
      </c>
      <c r="F321" s="202">
        <v>7415.7999999999993</v>
      </c>
      <c r="G321" s="202">
        <v>1618</v>
      </c>
      <c r="H321" s="202">
        <v>4945.8999999999996</v>
      </c>
      <c r="I321" s="202">
        <v>851.9</v>
      </c>
      <c r="J321" s="202">
        <v>7637.2999999999993</v>
      </c>
      <c r="K321" s="203">
        <v>1618</v>
      </c>
      <c r="L321" s="203">
        <v>5018.8999999999996</v>
      </c>
      <c r="M321" s="203">
        <v>1000.4</v>
      </c>
      <c r="N321" s="202">
        <v>7637.2999999999993</v>
      </c>
      <c r="O321" s="203">
        <v>1618</v>
      </c>
      <c r="P321" s="203">
        <v>5018.8999999999996</v>
      </c>
      <c r="Q321" s="204">
        <v>1000.4</v>
      </c>
      <c r="R321" s="204">
        <v>0</v>
      </c>
      <c r="S321" s="204">
        <v>0</v>
      </c>
      <c r="T321" s="204">
        <v>0</v>
      </c>
      <c r="U321" s="204">
        <v>0</v>
      </c>
      <c r="V321" s="204">
        <v>100</v>
      </c>
      <c r="W321" s="204">
        <v>100</v>
      </c>
      <c r="X321" s="204">
        <v>100</v>
      </c>
      <c r="Y321" s="204">
        <v>100</v>
      </c>
    </row>
    <row r="322" spans="1:25" ht="12.95" customHeight="1">
      <c r="A322" s="205">
        <v>21</v>
      </c>
      <c r="B322" s="206">
        <v>223400</v>
      </c>
      <c r="C322" s="207">
        <v>1293</v>
      </c>
      <c r="D322" s="175">
        <v>314</v>
      </c>
      <c r="E322" s="201" t="s">
        <v>1300</v>
      </c>
      <c r="F322" s="202">
        <v>1520.5</v>
      </c>
      <c r="G322" s="202">
        <v>1331</v>
      </c>
      <c r="H322" s="202">
        <v>0</v>
      </c>
      <c r="I322" s="202">
        <v>189.5</v>
      </c>
      <c r="J322" s="202">
        <v>1671</v>
      </c>
      <c r="K322" s="203">
        <v>1331</v>
      </c>
      <c r="L322" s="203">
        <v>0</v>
      </c>
      <c r="M322" s="203">
        <v>340</v>
      </c>
      <c r="N322" s="202">
        <v>1671</v>
      </c>
      <c r="O322" s="203">
        <v>1331</v>
      </c>
      <c r="P322" s="203">
        <v>0</v>
      </c>
      <c r="Q322" s="204">
        <v>340</v>
      </c>
      <c r="R322" s="204">
        <v>0</v>
      </c>
      <c r="S322" s="204">
        <v>0</v>
      </c>
      <c r="T322" s="204">
        <v>0</v>
      </c>
      <c r="U322" s="204">
        <v>0</v>
      </c>
      <c r="V322" s="204">
        <v>100</v>
      </c>
      <c r="W322" s="204">
        <v>100</v>
      </c>
      <c r="X322" s="204">
        <v>0</v>
      </c>
      <c r="Y322" s="204">
        <v>100</v>
      </c>
    </row>
    <row r="323" spans="1:25" ht="12.95" customHeight="1">
      <c r="A323" s="205">
        <v>21</v>
      </c>
      <c r="B323" s="206">
        <v>223400</v>
      </c>
      <c r="C323" s="207">
        <v>1294</v>
      </c>
      <c r="D323" s="175">
        <v>315</v>
      </c>
      <c r="E323" s="201" t="s">
        <v>1496</v>
      </c>
      <c r="F323" s="202">
        <v>3587.2</v>
      </c>
      <c r="G323" s="202">
        <v>1493</v>
      </c>
      <c r="H323" s="202">
        <v>1650</v>
      </c>
      <c r="I323" s="202">
        <v>444.2</v>
      </c>
      <c r="J323" s="202">
        <v>3735.7</v>
      </c>
      <c r="K323" s="203">
        <v>1493</v>
      </c>
      <c r="L323" s="203">
        <v>1650</v>
      </c>
      <c r="M323" s="203">
        <v>592.70000000000005</v>
      </c>
      <c r="N323" s="202">
        <v>3732.3221999999996</v>
      </c>
      <c r="O323" s="203">
        <v>1493</v>
      </c>
      <c r="P323" s="203">
        <v>1646.6222</v>
      </c>
      <c r="Q323" s="204">
        <v>592.70000000000005</v>
      </c>
      <c r="R323" s="204">
        <v>-3.3778000000002066</v>
      </c>
      <c r="S323" s="204">
        <v>0</v>
      </c>
      <c r="T323" s="204">
        <v>-3.3777999999999793</v>
      </c>
      <c r="U323" s="204">
        <v>0</v>
      </c>
      <c r="V323" s="204">
        <v>99.909580533768775</v>
      </c>
      <c r="W323" s="204">
        <v>100</v>
      </c>
      <c r="X323" s="204">
        <v>99.79528484848484</v>
      </c>
      <c r="Y323" s="204">
        <v>100</v>
      </c>
    </row>
    <row r="324" spans="1:25" ht="12.95" customHeight="1">
      <c r="A324" s="205">
        <v>21</v>
      </c>
      <c r="B324" s="206">
        <v>223400</v>
      </c>
      <c r="C324" s="207">
        <v>1295</v>
      </c>
      <c r="D324" s="175">
        <v>316</v>
      </c>
      <c r="E324" s="201" t="s">
        <v>1497</v>
      </c>
      <c r="F324" s="202">
        <v>1899.3</v>
      </c>
      <c r="G324" s="202">
        <v>263</v>
      </c>
      <c r="H324" s="202">
        <v>1359.8</v>
      </c>
      <c r="I324" s="202">
        <v>276.5</v>
      </c>
      <c r="J324" s="202">
        <v>2040.5</v>
      </c>
      <c r="K324" s="203">
        <v>263</v>
      </c>
      <c r="L324" s="203">
        <v>1359.8</v>
      </c>
      <c r="M324" s="203">
        <v>417.7</v>
      </c>
      <c r="N324" s="202">
        <v>1707.7064</v>
      </c>
      <c r="O324" s="203">
        <v>263</v>
      </c>
      <c r="P324" s="203">
        <v>1027.0064</v>
      </c>
      <c r="Q324" s="204">
        <v>417.7</v>
      </c>
      <c r="R324" s="204">
        <v>-332.79359999999997</v>
      </c>
      <c r="S324" s="204">
        <v>0</v>
      </c>
      <c r="T324" s="204">
        <v>-332.79359999999997</v>
      </c>
      <c r="U324" s="204">
        <v>0</v>
      </c>
      <c r="V324" s="204">
        <v>83.690585640774316</v>
      </c>
      <c r="W324" s="204">
        <v>100</v>
      </c>
      <c r="X324" s="204">
        <v>75.526283276952498</v>
      </c>
      <c r="Y324" s="204">
        <v>100</v>
      </c>
    </row>
    <row r="325" spans="1:25" ht="12.95" customHeight="1">
      <c r="A325" s="205">
        <v>21</v>
      </c>
      <c r="B325" s="206">
        <v>223400</v>
      </c>
      <c r="C325" s="207">
        <v>1296</v>
      </c>
      <c r="D325" s="175">
        <v>317</v>
      </c>
      <c r="E325" s="201" t="s">
        <v>1498</v>
      </c>
      <c r="F325" s="202">
        <v>3246.6</v>
      </c>
      <c r="G325" s="202">
        <v>1225</v>
      </c>
      <c r="H325" s="202">
        <v>1655.2</v>
      </c>
      <c r="I325" s="202">
        <v>366.4</v>
      </c>
      <c r="J325" s="202">
        <v>3384.7999999999997</v>
      </c>
      <c r="K325" s="203">
        <v>1225</v>
      </c>
      <c r="L325" s="203">
        <v>1655.2</v>
      </c>
      <c r="M325" s="203">
        <v>504.6</v>
      </c>
      <c r="N325" s="202">
        <v>3384.7999999999997</v>
      </c>
      <c r="O325" s="203">
        <v>1225</v>
      </c>
      <c r="P325" s="203">
        <v>1655.2</v>
      </c>
      <c r="Q325" s="204">
        <v>504.6</v>
      </c>
      <c r="R325" s="204">
        <v>0</v>
      </c>
      <c r="S325" s="204">
        <v>0</v>
      </c>
      <c r="T325" s="204">
        <v>0</v>
      </c>
      <c r="U325" s="204">
        <v>0</v>
      </c>
      <c r="V325" s="204">
        <v>100</v>
      </c>
      <c r="W325" s="204">
        <v>100</v>
      </c>
      <c r="X325" s="204">
        <v>100</v>
      </c>
      <c r="Y325" s="204">
        <v>100</v>
      </c>
    </row>
    <row r="326" spans="1:25" ht="12.95" customHeight="1">
      <c r="A326" s="205">
        <v>21</v>
      </c>
      <c r="B326" s="206">
        <v>223400</v>
      </c>
      <c r="C326" s="207">
        <v>1297</v>
      </c>
      <c r="D326" s="175">
        <v>318</v>
      </c>
      <c r="E326" s="201" t="s">
        <v>1499</v>
      </c>
      <c r="F326" s="202">
        <v>2685.3</v>
      </c>
      <c r="G326" s="202">
        <v>1226</v>
      </c>
      <c r="H326" s="202">
        <v>1169.9000000000001</v>
      </c>
      <c r="I326" s="202">
        <v>289.39999999999998</v>
      </c>
      <c r="J326" s="202">
        <v>2956.2</v>
      </c>
      <c r="K326" s="203">
        <v>1226</v>
      </c>
      <c r="L326" s="203">
        <v>1296.2</v>
      </c>
      <c r="M326" s="203">
        <v>434</v>
      </c>
      <c r="N326" s="202">
        <v>2956.2</v>
      </c>
      <c r="O326" s="203">
        <v>1226</v>
      </c>
      <c r="P326" s="203">
        <v>1296.2</v>
      </c>
      <c r="Q326" s="204">
        <v>434</v>
      </c>
      <c r="R326" s="204">
        <v>0</v>
      </c>
      <c r="S326" s="204">
        <v>0</v>
      </c>
      <c r="T326" s="204">
        <v>0</v>
      </c>
      <c r="U326" s="204">
        <v>0</v>
      </c>
      <c r="V326" s="204">
        <v>100</v>
      </c>
      <c r="W326" s="204">
        <v>100</v>
      </c>
      <c r="X326" s="204">
        <v>100</v>
      </c>
      <c r="Y326" s="204">
        <v>100</v>
      </c>
    </row>
    <row r="327" spans="1:25" ht="12.95" customHeight="1">
      <c r="A327" s="205">
        <v>21</v>
      </c>
      <c r="B327" s="206">
        <v>223400</v>
      </c>
      <c r="C327" s="207">
        <v>1298</v>
      </c>
      <c r="D327" s="175">
        <v>319</v>
      </c>
      <c r="E327" s="201" t="s">
        <v>1493</v>
      </c>
      <c r="F327" s="202">
        <v>4201</v>
      </c>
      <c r="G327" s="202">
        <v>1356</v>
      </c>
      <c r="H327" s="202">
        <v>2423.8000000000002</v>
      </c>
      <c r="I327" s="202">
        <v>421.2</v>
      </c>
      <c r="J327" s="202">
        <v>4388.6000000000004</v>
      </c>
      <c r="K327" s="203">
        <v>1356</v>
      </c>
      <c r="L327" s="203">
        <v>2462</v>
      </c>
      <c r="M327" s="203">
        <v>570.6</v>
      </c>
      <c r="N327" s="202">
        <v>4388.6000000000004</v>
      </c>
      <c r="O327" s="203">
        <v>1356</v>
      </c>
      <c r="P327" s="203">
        <v>2462</v>
      </c>
      <c r="Q327" s="204">
        <v>570.6</v>
      </c>
      <c r="R327" s="204">
        <v>0</v>
      </c>
      <c r="S327" s="204">
        <v>0</v>
      </c>
      <c r="T327" s="204">
        <v>0</v>
      </c>
      <c r="U327" s="204">
        <v>0</v>
      </c>
      <c r="V327" s="204">
        <v>100</v>
      </c>
      <c r="W327" s="204">
        <v>100</v>
      </c>
      <c r="X327" s="204">
        <v>100</v>
      </c>
      <c r="Y327" s="204">
        <v>100</v>
      </c>
    </row>
    <row r="328" spans="1:25" ht="12.95" customHeight="1">
      <c r="A328" s="205">
        <v>21</v>
      </c>
      <c r="B328" s="206">
        <v>223400</v>
      </c>
      <c r="C328" s="207">
        <v>1299</v>
      </c>
      <c r="D328" s="175">
        <v>320</v>
      </c>
      <c r="E328" s="201" t="s">
        <v>1500</v>
      </c>
      <c r="F328" s="202">
        <v>1978.3</v>
      </c>
      <c r="G328" s="202">
        <v>1093</v>
      </c>
      <c r="H328" s="202">
        <v>743.2</v>
      </c>
      <c r="I328" s="202">
        <v>142.1</v>
      </c>
      <c r="J328" s="202">
        <v>2220.6999999999998</v>
      </c>
      <c r="K328" s="203">
        <v>1093</v>
      </c>
      <c r="L328" s="203">
        <v>835.1</v>
      </c>
      <c r="M328" s="203">
        <v>292.60000000000002</v>
      </c>
      <c r="N328" s="202">
        <v>2220.6999999999998</v>
      </c>
      <c r="O328" s="203">
        <v>1093</v>
      </c>
      <c r="P328" s="203">
        <v>835.1</v>
      </c>
      <c r="Q328" s="204">
        <v>292.60000000000002</v>
      </c>
      <c r="R328" s="204">
        <v>0</v>
      </c>
      <c r="S328" s="204">
        <v>0</v>
      </c>
      <c r="T328" s="204">
        <v>0</v>
      </c>
      <c r="U328" s="204">
        <v>0</v>
      </c>
      <c r="V328" s="204">
        <v>100</v>
      </c>
      <c r="W328" s="204">
        <v>100</v>
      </c>
      <c r="X328" s="204">
        <v>100</v>
      </c>
      <c r="Y328" s="204">
        <v>100</v>
      </c>
    </row>
    <row r="329" spans="1:25" ht="12.95" customHeight="1">
      <c r="A329" s="205">
        <v>21</v>
      </c>
      <c r="B329" s="206">
        <v>223400</v>
      </c>
      <c r="C329" s="207">
        <v>1300</v>
      </c>
      <c r="D329" s="175">
        <v>321</v>
      </c>
      <c r="E329" s="201" t="s">
        <v>1501</v>
      </c>
      <c r="F329" s="202">
        <v>4225.8999999999996</v>
      </c>
      <c r="G329" s="202">
        <v>1570</v>
      </c>
      <c r="H329" s="202">
        <v>2186.6999999999998</v>
      </c>
      <c r="I329" s="202">
        <v>469.2</v>
      </c>
      <c r="J329" s="202">
        <v>4408.5999999999995</v>
      </c>
      <c r="K329" s="203">
        <v>1570</v>
      </c>
      <c r="L329" s="203">
        <v>2228.1999999999998</v>
      </c>
      <c r="M329" s="203">
        <v>610.4</v>
      </c>
      <c r="N329" s="202">
        <v>4408.5999999999995</v>
      </c>
      <c r="O329" s="203">
        <v>1570</v>
      </c>
      <c r="P329" s="203">
        <v>2228.1999999999998</v>
      </c>
      <c r="Q329" s="204">
        <v>610.4</v>
      </c>
      <c r="R329" s="204">
        <v>0</v>
      </c>
      <c r="S329" s="204">
        <v>0</v>
      </c>
      <c r="T329" s="204">
        <v>0</v>
      </c>
      <c r="U329" s="204">
        <v>0</v>
      </c>
      <c r="V329" s="204">
        <v>100</v>
      </c>
      <c r="W329" s="204">
        <v>100</v>
      </c>
      <c r="X329" s="204">
        <v>100</v>
      </c>
      <c r="Y329" s="204">
        <v>100</v>
      </c>
    </row>
    <row r="330" spans="1:25" ht="12.95" customHeight="1">
      <c r="A330" s="205">
        <v>21</v>
      </c>
      <c r="B330" s="206">
        <v>223400</v>
      </c>
      <c r="C330" s="207">
        <v>1301</v>
      </c>
      <c r="D330" s="175">
        <v>322</v>
      </c>
      <c r="E330" s="201" t="s">
        <v>1401</v>
      </c>
      <c r="F330" s="202">
        <v>2623.7999999999997</v>
      </c>
      <c r="G330" s="202">
        <v>1290</v>
      </c>
      <c r="H330" s="202">
        <v>1112.7</v>
      </c>
      <c r="I330" s="202">
        <v>221.1</v>
      </c>
      <c r="J330" s="202">
        <v>2803.5</v>
      </c>
      <c r="K330" s="203">
        <v>1290</v>
      </c>
      <c r="L330" s="203">
        <v>1144.4000000000001</v>
      </c>
      <c r="M330" s="203">
        <v>369.1</v>
      </c>
      <c r="N330" s="202">
        <v>2803.5</v>
      </c>
      <c r="O330" s="203">
        <v>1290</v>
      </c>
      <c r="P330" s="203">
        <v>1144.4000000000001</v>
      </c>
      <c r="Q330" s="204">
        <v>369.1</v>
      </c>
      <c r="R330" s="204">
        <v>0</v>
      </c>
      <c r="S330" s="204">
        <v>0</v>
      </c>
      <c r="T330" s="204">
        <v>0</v>
      </c>
      <c r="U330" s="204">
        <v>0</v>
      </c>
      <c r="V330" s="204">
        <v>100</v>
      </c>
      <c r="W330" s="204">
        <v>100</v>
      </c>
      <c r="X330" s="204">
        <v>100</v>
      </c>
      <c r="Y330" s="204">
        <v>100</v>
      </c>
    </row>
    <row r="331" spans="1:25" ht="12.95" customHeight="1">
      <c r="A331" s="205">
        <v>21</v>
      </c>
      <c r="B331" s="206">
        <v>223400</v>
      </c>
      <c r="C331" s="207">
        <v>1302</v>
      </c>
      <c r="D331" s="175">
        <v>323</v>
      </c>
      <c r="E331" s="201" t="s">
        <v>1502</v>
      </c>
      <c r="F331" s="202">
        <v>4320</v>
      </c>
      <c r="G331" s="202">
        <v>1447</v>
      </c>
      <c r="H331" s="202">
        <v>2434.3000000000002</v>
      </c>
      <c r="I331" s="202">
        <v>438.7</v>
      </c>
      <c r="J331" s="202">
        <v>4697.3</v>
      </c>
      <c r="K331" s="203">
        <v>1447</v>
      </c>
      <c r="L331" s="203">
        <v>2656</v>
      </c>
      <c r="M331" s="203">
        <v>594.29999999999995</v>
      </c>
      <c r="N331" s="202">
        <v>4697.3</v>
      </c>
      <c r="O331" s="203">
        <v>1447</v>
      </c>
      <c r="P331" s="203">
        <v>2656</v>
      </c>
      <c r="Q331" s="204">
        <v>594.29999999999995</v>
      </c>
      <c r="R331" s="204">
        <v>0</v>
      </c>
      <c r="S331" s="204">
        <v>0</v>
      </c>
      <c r="T331" s="204">
        <v>0</v>
      </c>
      <c r="U331" s="204">
        <v>0</v>
      </c>
      <c r="V331" s="204">
        <v>100</v>
      </c>
      <c r="W331" s="204">
        <v>100</v>
      </c>
      <c r="X331" s="204">
        <v>100</v>
      </c>
      <c r="Y331" s="204">
        <v>100</v>
      </c>
    </row>
    <row r="332" spans="1:25" ht="12.95" customHeight="1">
      <c r="A332" s="205">
        <v>21</v>
      </c>
      <c r="B332" s="206">
        <v>223400</v>
      </c>
      <c r="C332" s="207">
        <v>1303</v>
      </c>
      <c r="D332" s="175">
        <v>324</v>
      </c>
      <c r="E332" s="201" t="s">
        <v>1503</v>
      </c>
      <c r="F332" s="202">
        <v>15617.2</v>
      </c>
      <c r="G332" s="202">
        <v>1441</v>
      </c>
      <c r="H332" s="202">
        <v>11661.9</v>
      </c>
      <c r="I332" s="202">
        <v>2514.3000000000002</v>
      </c>
      <c r="J332" s="202">
        <v>16090.2</v>
      </c>
      <c r="K332" s="203">
        <v>1441</v>
      </c>
      <c r="L332" s="203">
        <v>11782</v>
      </c>
      <c r="M332" s="203">
        <v>2867.2</v>
      </c>
      <c r="N332" s="202">
        <v>16087.8334</v>
      </c>
      <c r="O332" s="203">
        <v>1441</v>
      </c>
      <c r="P332" s="203">
        <v>11779.633400000001</v>
      </c>
      <c r="Q332" s="204">
        <v>2867.2</v>
      </c>
      <c r="R332" s="204">
        <v>-2.3666000000011991</v>
      </c>
      <c r="S332" s="204">
        <v>0</v>
      </c>
      <c r="T332" s="204">
        <v>-2.3665999999993801</v>
      </c>
      <c r="U332" s="204">
        <v>0</v>
      </c>
      <c r="V332" s="204">
        <v>99.985291668220398</v>
      </c>
      <c r="W332" s="204">
        <v>100</v>
      </c>
      <c r="X332" s="204">
        <v>99.979913427261934</v>
      </c>
      <c r="Y332" s="204">
        <v>100</v>
      </c>
    </row>
    <row r="333" spans="1:25" ht="12.95" customHeight="1">
      <c r="A333" s="205">
        <v>21</v>
      </c>
      <c r="B333" s="206">
        <v>223400</v>
      </c>
      <c r="C333" s="207">
        <v>1304</v>
      </c>
      <c r="D333" s="175">
        <v>325</v>
      </c>
      <c r="E333" s="201" t="s">
        <v>1504</v>
      </c>
      <c r="F333" s="202">
        <v>1880.8</v>
      </c>
      <c r="G333" s="202">
        <v>1042</v>
      </c>
      <c r="H333" s="202">
        <v>677.2</v>
      </c>
      <c r="I333" s="202">
        <v>161.6</v>
      </c>
      <c r="J333" s="202">
        <v>2140.7000000000003</v>
      </c>
      <c r="K333" s="203">
        <v>1042</v>
      </c>
      <c r="L333" s="203">
        <v>795.9</v>
      </c>
      <c r="M333" s="203">
        <v>302.8</v>
      </c>
      <c r="N333" s="202">
        <v>2140.7000000000003</v>
      </c>
      <c r="O333" s="203">
        <v>1042</v>
      </c>
      <c r="P333" s="203">
        <v>795.9</v>
      </c>
      <c r="Q333" s="204">
        <v>302.8</v>
      </c>
      <c r="R333" s="204">
        <v>0</v>
      </c>
      <c r="S333" s="204">
        <v>0</v>
      </c>
      <c r="T333" s="204">
        <v>0</v>
      </c>
      <c r="U333" s="204">
        <v>0</v>
      </c>
      <c r="V333" s="204">
        <v>100</v>
      </c>
      <c r="W333" s="204">
        <v>100</v>
      </c>
      <c r="X333" s="204">
        <v>100</v>
      </c>
      <c r="Y333" s="204">
        <v>100</v>
      </c>
    </row>
    <row r="334" spans="1:25" ht="12.95" customHeight="1">
      <c r="A334" s="205">
        <v>21</v>
      </c>
      <c r="B334" s="206">
        <v>223400</v>
      </c>
      <c r="C334" s="207">
        <v>1305</v>
      </c>
      <c r="D334" s="175">
        <v>326</v>
      </c>
      <c r="E334" s="201" t="s">
        <v>1505</v>
      </c>
      <c r="F334" s="202">
        <v>3128</v>
      </c>
      <c r="G334" s="202">
        <v>1279</v>
      </c>
      <c r="H334" s="202">
        <v>1489.8</v>
      </c>
      <c r="I334" s="202">
        <v>359.2</v>
      </c>
      <c r="J334" s="202">
        <v>3798.7999999999997</v>
      </c>
      <c r="K334" s="203">
        <v>1279</v>
      </c>
      <c r="L334" s="203">
        <v>2010.1</v>
      </c>
      <c r="M334" s="203">
        <v>509.7</v>
      </c>
      <c r="N334" s="202">
        <v>3785.1084999999998</v>
      </c>
      <c r="O334" s="203">
        <v>1279</v>
      </c>
      <c r="P334" s="203">
        <v>1996.4085</v>
      </c>
      <c r="Q334" s="204">
        <v>509.7</v>
      </c>
      <c r="R334" s="204">
        <v>-13.691499999999905</v>
      </c>
      <c r="S334" s="204">
        <v>0</v>
      </c>
      <c r="T334" s="204">
        <v>-13.691499999999905</v>
      </c>
      <c r="U334" s="204">
        <v>0</v>
      </c>
      <c r="V334" s="204">
        <v>99.639583552700856</v>
      </c>
      <c r="W334" s="204">
        <v>100</v>
      </c>
      <c r="X334" s="204">
        <v>99.318864733097854</v>
      </c>
      <c r="Y334" s="204">
        <v>100</v>
      </c>
    </row>
    <row r="335" spans="1:25" ht="12.95" customHeight="1">
      <c r="A335" s="205">
        <v>21</v>
      </c>
      <c r="B335" s="206">
        <v>223400</v>
      </c>
      <c r="C335" s="207">
        <v>1306</v>
      </c>
      <c r="D335" s="175">
        <v>327</v>
      </c>
      <c r="E335" s="201" t="s">
        <v>1506</v>
      </c>
      <c r="F335" s="202">
        <v>3011.8999999999996</v>
      </c>
      <c r="G335" s="202">
        <v>1005</v>
      </c>
      <c r="H335" s="202">
        <v>1709.2</v>
      </c>
      <c r="I335" s="202">
        <v>297.7</v>
      </c>
      <c r="J335" s="202">
        <v>3307</v>
      </c>
      <c r="K335" s="203">
        <v>1005</v>
      </c>
      <c r="L335" s="203">
        <v>1859.8</v>
      </c>
      <c r="M335" s="203">
        <v>442.2</v>
      </c>
      <c r="N335" s="202">
        <v>3306.4069</v>
      </c>
      <c r="O335" s="203">
        <v>1005</v>
      </c>
      <c r="P335" s="203">
        <v>1859.2068999999999</v>
      </c>
      <c r="Q335" s="204">
        <v>442.2</v>
      </c>
      <c r="R335" s="204">
        <v>-0.59310000000004948</v>
      </c>
      <c r="S335" s="204">
        <v>0</v>
      </c>
      <c r="T335" s="204">
        <v>-0.59310000000004948</v>
      </c>
      <c r="U335" s="204">
        <v>0</v>
      </c>
      <c r="V335" s="204">
        <v>99.982065315996365</v>
      </c>
      <c r="W335" s="204">
        <v>100</v>
      </c>
      <c r="X335" s="204">
        <v>99.968109474136995</v>
      </c>
      <c r="Y335" s="204">
        <v>100</v>
      </c>
    </row>
    <row r="336" spans="1:25" ht="12.95" customHeight="1">
      <c r="A336" s="205">
        <v>21</v>
      </c>
      <c r="B336" s="206">
        <v>223400</v>
      </c>
      <c r="C336" s="207">
        <v>1307</v>
      </c>
      <c r="D336" s="175">
        <v>328</v>
      </c>
      <c r="E336" s="201" t="s">
        <v>1507</v>
      </c>
      <c r="F336" s="202">
        <v>1552.7</v>
      </c>
      <c r="G336" s="202">
        <v>1298</v>
      </c>
      <c r="H336" s="202">
        <v>0</v>
      </c>
      <c r="I336" s="202">
        <v>254.7</v>
      </c>
      <c r="J336" s="202">
        <v>1692.8</v>
      </c>
      <c r="K336" s="203">
        <v>1298</v>
      </c>
      <c r="L336" s="203">
        <v>0</v>
      </c>
      <c r="M336" s="203">
        <v>394.8</v>
      </c>
      <c r="N336" s="202">
        <v>1692.8</v>
      </c>
      <c r="O336" s="203">
        <v>1298</v>
      </c>
      <c r="P336" s="203">
        <v>0</v>
      </c>
      <c r="Q336" s="204">
        <v>394.8</v>
      </c>
      <c r="R336" s="204">
        <v>0</v>
      </c>
      <c r="S336" s="204">
        <v>0</v>
      </c>
      <c r="T336" s="204">
        <v>0</v>
      </c>
      <c r="U336" s="204">
        <v>0</v>
      </c>
      <c r="V336" s="204">
        <v>100</v>
      </c>
      <c r="W336" s="204">
        <v>100</v>
      </c>
      <c r="X336" s="204">
        <v>0</v>
      </c>
      <c r="Y336" s="204">
        <v>100</v>
      </c>
    </row>
    <row r="337" spans="1:27" ht="12.95" customHeight="1">
      <c r="A337" s="205">
        <v>21</v>
      </c>
      <c r="B337" s="206">
        <v>223400</v>
      </c>
      <c r="C337" s="207">
        <v>1308</v>
      </c>
      <c r="D337" s="175">
        <v>329</v>
      </c>
      <c r="E337" s="201" t="s">
        <v>1508</v>
      </c>
      <c r="F337" s="202">
        <v>3480.9</v>
      </c>
      <c r="G337" s="202">
        <v>1460</v>
      </c>
      <c r="H337" s="202">
        <v>1581.6</v>
      </c>
      <c r="I337" s="202">
        <v>439.3</v>
      </c>
      <c r="J337" s="202">
        <v>3636.5</v>
      </c>
      <c r="K337" s="203">
        <v>1460</v>
      </c>
      <c r="L337" s="203">
        <v>1581.6</v>
      </c>
      <c r="M337" s="203">
        <v>594.9</v>
      </c>
      <c r="N337" s="202">
        <v>3636.5</v>
      </c>
      <c r="O337" s="203">
        <v>1460</v>
      </c>
      <c r="P337" s="203">
        <v>1581.6</v>
      </c>
      <c r="Q337" s="204">
        <v>594.9</v>
      </c>
      <c r="R337" s="204">
        <v>0</v>
      </c>
      <c r="S337" s="204">
        <v>0</v>
      </c>
      <c r="T337" s="204">
        <v>0</v>
      </c>
      <c r="U337" s="204">
        <v>0</v>
      </c>
      <c r="V337" s="204">
        <v>100</v>
      </c>
      <c r="W337" s="204">
        <v>100</v>
      </c>
      <c r="X337" s="204">
        <v>100</v>
      </c>
      <c r="Y337" s="204">
        <v>100</v>
      </c>
    </row>
    <row r="338" spans="1:27" ht="12.95" customHeight="1">
      <c r="A338" s="205">
        <v>21</v>
      </c>
      <c r="B338" s="206">
        <v>223400</v>
      </c>
      <c r="C338" s="207">
        <v>1309</v>
      </c>
      <c r="D338" s="175">
        <v>330</v>
      </c>
      <c r="E338" s="201" t="s">
        <v>1509</v>
      </c>
      <c r="F338" s="202">
        <v>4358.7</v>
      </c>
      <c r="G338" s="202">
        <v>1353</v>
      </c>
      <c r="H338" s="202">
        <v>2529.9</v>
      </c>
      <c r="I338" s="202">
        <v>475.8</v>
      </c>
      <c r="J338" s="202">
        <v>4620.7</v>
      </c>
      <c r="K338" s="203">
        <v>1353</v>
      </c>
      <c r="L338" s="203">
        <v>2637.5</v>
      </c>
      <c r="M338" s="203">
        <v>630.20000000000005</v>
      </c>
      <c r="N338" s="202">
        <v>4620.7</v>
      </c>
      <c r="O338" s="203">
        <v>1353</v>
      </c>
      <c r="P338" s="203">
        <v>2637.5</v>
      </c>
      <c r="Q338" s="204">
        <v>630.20000000000005</v>
      </c>
      <c r="R338" s="204">
        <v>0</v>
      </c>
      <c r="S338" s="204">
        <v>0</v>
      </c>
      <c r="T338" s="204">
        <v>0</v>
      </c>
      <c r="U338" s="204">
        <v>0</v>
      </c>
      <c r="V338" s="204">
        <v>100</v>
      </c>
      <c r="W338" s="204">
        <v>100</v>
      </c>
      <c r="X338" s="204">
        <v>100</v>
      </c>
      <c r="Y338" s="204">
        <v>100</v>
      </c>
    </row>
    <row r="339" spans="1:27" ht="12.95" customHeight="1">
      <c r="A339" s="205">
        <v>21</v>
      </c>
      <c r="B339" s="206">
        <v>223400</v>
      </c>
      <c r="C339" s="207">
        <v>1310</v>
      </c>
      <c r="D339" s="175">
        <v>331</v>
      </c>
      <c r="E339" s="201" t="s">
        <v>1510</v>
      </c>
      <c r="F339" s="202">
        <v>5712.1</v>
      </c>
      <c r="G339" s="202">
        <v>1519</v>
      </c>
      <c r="H339" s="202">
        <v>3351.8</v>
      </c>
      <c r="I339" s="202">
        <v>841.3</v>
      </c>
      <c r="J339" s="202">
        <v>6027.9</v>
      </c>
      <c r="K339" s="203">
        <v>1519</v>
      </c>
      <c r="L339" s="203">
        <v>3514.4</v>
      </c>
      <c r="M339" s="203">
        <v>994.5</v>
      </c>
      <c r="N339" s="202">
        <v>6027.9</v>
      </c>
      <c r="O339" s="203">
        <v>1519</v>
      </c>
      <c r="P339" s="203">
        <v>3514.4</v>
      </c>
      <c r="Q339" s="204">
        <v>994.5</v>
      </c>
      <c r="R339" s="204">
        <v>0</v>
      </c>
      <c r="S339" s="204">
        <v>0</v>
      </c>
      <c r="T339" s="204">
        <v>0</v>
      </c>
      <c r="U339" s="204">
        <v>0</v>
      </c>
      <c r="V339" s="204">
        <v>100</v>
      </c>
      <c r="W339" s="204">
        <v>100</v>
      </c>
      <c r="X339" s="204">
        <v>100</v>
      </c>
      <c r="Y339" s="204">
        <v>100</v>
      </c>
    </row>
    <row r="340" spans="1:27" ht="12.95" customHeight="1">
      <c r="A340" s="205">
        <v>21</v>
      </c>
      <c r="B340" s="206">
        <v>223400</v>
      </c>
      <c r="C340" s="207">
        <v>1311</v>
      </c>
      <c r="D340" s="175">
        <v>332</v>
      </c>
      <c r="E340" s="201" t="s">
        <v>1511</v>
      </c>
      <c r="F340" s="202">
        <v>2260.2000000000003</v>
      </c>
      <c r="G340" s="202">
        <v>1233</v>
      </c>
      <c r="H340" s="202">
        <v>852.8</v>
      </c>
      <c r="I340" s="202">
        <v>174.4</v>
      </c>
      <c r="J340" s="202">
        <v>2404.7000000000003</v>
      </c>
      <c r="K340" s="203">
        <v>1233</v>
      </c>
      <c r="L340" s="203">
        <v>852.8</v>
      </c>
      <c r="M340" s="203">
        <v>318.89999999999998</v>
      </c>
      <c r="N340" s="202">
        <v>2402.1982000000003</v>
      </c>
      <c r="O340" s="203">
        <v>1233</v>
      </c>
      <c r="P340" s="203">
        <v>850.29819999999995</v>
      </c>
      <c r="Q340" s="204">
        <v>318.89999999999998</v>
      </c>
      <c r="R340" s="204">
        <v>-2.5018000000000029</v>
      </c>
      <c r="S340" s="204">
        <v>0</v>
      </c>
      <c r="T340" s="204">
        <v>-2.5018000000000029</v>
      </c>
      <c r="U340" s="204">
        <v>0</v>
      </c>
      <c r="V340" s="204">
        <v>99.89596207427121</v>
      </c>
      <c r="W340" s="204">
        <v>100</v>
      </c>
      <c r="X340" s="204">
        <v>99.706636960600363</v>
      </c>
      <c r="Y340" s="204">
        <v>100</v>
      </c>
    </row>
    <row r="341" spans="1:27" ht="12.95" customHeight="1">
      <c r="A341" s="205">
        <v>21</v>
      </c>
      <c r="B341" s="206">
        <v>223400</v>
      </c>
      <c r="C341" s="207">
        <v>1312</v>
      </c>
      <c r="D341" s="175">
        <v>333</v>
      </c>
      <c r="E341" s="201" t="s">
        <v>1512</v>
      </c>
      <c r="F341" s="202">
        <v>4275.1000000000004</v>
      </c>
      <c r="G341" s="202">
        <v>1344</v>
      </c>
      <c r="H341" s="202">
        <v>1869</v>
      </c>
      <c r="I341" s="202">
        <v>1062.0999999999999</v>
      </c>
      <c r="J341" s="202">
        <v>4479.2999999999993</v>
      </c>
      <c r="K341" s="203">
        <v>1344</v>
      </c>
      <c r="L341" s="203">
        <v>1912.2</v>
      </c>
      <c r="M341" s="203">
        <v>1223.0999999999999</v>
      </c>
      <c r="N341" s="202">
        <v>4332.1923000000006</v>
      </c>
      <c r="O341" s="203">
        <v>1344</v>
      </c>
      <c r="P341" s="203">
        <v>1765.0923</v>
      </c>
      <c r="Q341" s="204">
        <v>1223.0999999999999</v>
      </c>
      <c r="R341" s="204">
        <v>-147.10769999999866</v>
      </c>
      <c r="S341" s="204">
        <v>0</v>
      </c>
      <c r="T341" s="204">
        <v>-147.10770000000002</v>
      </c>
      <c r="U341" s="204">
        <v>0</v>
      </c>
      <c r="V341" s="204">
        <v>96.715832831022723</v>
      </c>
      <c r="W341" s="204">
        <v>100</v>
      </c>
      <c r="X341" s="204">
        <v>92.306887354879194</v>
      </c>
      <c r="Y341" s="204">
        <v>100</v>
      </c>
    </row>
    <row r="342" spans="1:27" ht="12.95" customHeight="1">
      <c r="A342" s="205">
        <v>0</v>
      </c>
      <c r="B342" s="205"/>
      <c r="C342" s="205"/>
      <c r="D342" s="175">
        <v>334</v>
      </c>
      <c r="E342" s="201"/>
      <c r="F342" s="202"/>
      <c r="G342" s="202"/>
      <c r="H342" s="202"/>
      <c r="I342" s="202"/>
      <c r="J342" s="202"/>
      <c r="K342" s="203"/>
      <c r="L342" s="203"/>
      <c r="M342" s="203"/>
      <c r="N342" s="203"/>
      <c r="O342" s="203"/>
      <c r="P342" s="203"/>
      <c r="Q342" s="204"/>
      <c r="R342" s="204"/>
      <c r="S342" s="204"/>
      <c r="T342" s="204"/>
      <c r="U342" s="204"/>
      <c r="V342" s="204"/>
      <c r="W342" s="204"/>
      <c r="X342" s="204"/>
      <c r="Y342" s="204"/>
    </row>
    <row r="343" spans="1:27" ht="12.95" customHeight="1">
      <c r="A343" s="205">
        <v>20</v>
      </c>
      <c r="B343" s="206">
        <v>223600</v>
      </c>
      <c r="C343" s="205"/>
      <c r="D343" s="175">
        <v>335</v>
      </c>
      <c r="E343" s="196" t="s">
        <v>1513</v>
      </c>
      <c r="F343" s="197">
        <v>424155.30000000005</v>
      </c>
      <c r="G343" s="197">
        <v>62349</v>
      </c>
      <c r="H343" s="197">
        <v>339767.9</v>
      </c>
      <c r="I343" s="197">
        <v>22038.399999999998</v>
      </c>
      <c r="J343" s="197">
        <v>463061.7</v>
      </c>
      <c r="K343" s="197">
        <v>62349</v>
      </c>
      <c r="L343" s="197">
        <v>369412</v>
      </c>
      <c r="M343" s="197">
        <v>31300.699999999997</v>
      </c>
      <c r="N343" s="197">
        <v>459742.14919999999</v>
      </c>
      <c r="O343" s="197">
        <v>62349</v>
      </c>
      <c r="P343" s="197">
        <v>366092.44919999997</v>
      </c>
      <c r="Q343" s="197">
        <v>31300.699999999997</v>
      </c>
      <c r="R343" s="101">
        <v>-3319.5508000000264</v>
      </c>
      <c r="S343" s="101">
        <v>0</v>
      </c>
      <c r="T343" s="101">
        <v>-3319.5508000000264</v>
      </c>
      <c r="U343" s="101">
        <v>0</v>
      </c>
      <c r="V343" s="101">
        <v>99.283129915516653</v>
      </c>
      <c r="W343" s="101">
        <v>100</v>
      </c>
      <c r="X343" s="101">
        <v>99.101396056435632</v>
      </c>
      <c r="Y343" s="101">
        <v>100</v>
      </c>
    </row>
    <row r="344" spans="1:27" s="200" customFormat="1" ht="12.95" customHeight="1">
      <c r="A344" s="205">
        <v>22</v>
      </c>
      <c r="B344" s="206">
        <v>223600</v>
      </c>
      <c r="C344" s="205"/>
      <c r="D344" s="175">
        <v>336</v>
      </c>
      <c r="E344" s="196" t="s">
        <v>1241</v>
      </c>
      <c r="F344" s="197">
        <v>236374</v>
      </c>
      <c r="G344" s="197">
        <v>20409</v>
      </c>
      <c r="H344" s="197">
        <v>215965</v>
      </c>
      <c r="I344" s="197">
        <v>0</v>
      </c>
      <c r="J344" s="197">
        <v>265933.40000000002</v>
      </c>
      <c r="K344" s="197">
        <v>20409</v>
      </c>
      <c r="L344" s="197">
        <v>240734.4</v>
      </c>
      <c r="M344" s="197">
        <v>4790</v>
      </c>
      <c r="N344" s="197">
        <v>264967.73820000002</v>
      </c>
      <c r="O344" s="197">
        <v>20409</v>
      </c>
      <c r="P344" s="197">
        <v>239768.73819999999</v>
      </c>
      <c r="Q344" s="197">
        <v>4790</v>
      </c>
      <c r="R344" s="101">
        <v>-965.66180000000168</v>
      </c>
      <c r="S344" s="101">
        <v>0</v>
      </c>
      <c r="T344" s="101">
        <v>-965.66180000000168</v>
      </c>
      <c r="U344" s="101">
        <v>0</v>
      </c>
      <c r="V344" s="101">
        <v>99.636878331191198</v>
      </c>
      <c r="W344" s="101">
        <v>100</v>
      </c>
      <c r="X344" s="101">
        <v>99.598868379425625</v>
      </c>
      <c r="Y344" s="101">
        <v>100</v>
      </c>
      <c r="Z344" s="199"/>
      <c r="AA344" s="199"/>
    </row>
    <row r="345" spans="1:27" s="200" customFormat="1" ht="12.95" customHeight="1">
      <c r="A345" s="205">
        <v>21</v>
      </c>
      <c r="B345" s="206">
        <v>223600</v>
      </c>
      <c r="C345" s="205"/>
      <c r="D345" s="175">
        <v>337</v>
      </c>
      <c r="E345" s="196" t="s">
        <v>1242</v>
      </c>
      <c r="F345" s="197">
        <v>187781.30000000002</v>
      </c>
      <c r="G345" s="197">
        <v>41940</v>
      </c>
      <c r="H345" s="197">
        <v>123802.90000000001</v>
      </c>
      <c r="I345" s="197">
        <v>22038.399999999998</v>
      </c>
      <c r="J345" s="197">
        <v>197128.3</v>
      </c>
      <c r="K345" s="197">
        <v>41940</v>
      </c>
      <c r="L345" s="197">
        <v>128677.6</v>
      </c>
      <c r="M345" s="197">
        <v>26510.699999999997</v>
      </c>
      <c r="N345" s="197">
        <v>194774.41099999996</v>
      </c>
      <c r="O345" s="197">
        <v>41940</v>
      </c>
      <c r="P345" s="197">
        <v>126323.71099999998</v>
      </c>
      <c r="Q345" s="197">
        <v>26510.699999999997</v>
      </c>
      <c r="R345" s="101">
        <v>-2353.8890000000247</v>
      </c>
      <c r="S345" s="101">
        <v>0</v>
      </c>
      <c r="T345" s="101">
        <v>-2353.8890000000247</v>
      </c>
      <c r="U345" s="101">
        <v>0</v>
      </c>
      <c r="V345" s="101">
        <v>98.805910161047379</v>
      </c>
      <c r="W345" s="101">
        <v>100</v>
      </c>
      <c r="X345" s="101">
        <v>98.170708033099757</v>
      </c>
      <c r="Y345" s="101">
        <v>100</v>
      </c>
      <c r="Z345" s="199"/>
      <c r="AA345" s="199"/>
    </row>
    <row r="346" spans="1:27" ht="12.95" customHeight="1">
      <c r="A346" s="205">
        <v>22</v>
      </c>
      <c r="B346" s="206">
        <v>223600</v>
      </c>
      <c r="C346" s="207">
        <v>1313</v>
      </c>
      <c r="D346" s="175">
        <v>338</v>
      </c>
      <c r="E346" s="201" t="s">
        <v>1267</v>
      </c>
      <c r="F346" s="202">
        <v>236374</v>
      </c>
      <c r="G346" s="202">
        <v>20409</v>
      </c>
      <c r="H346" s="202">
        <v>215965</v>
      </c>
      <c r="I346" s="202">
        <v>0</v>
      </c>
      <c r="J346" s="202">
        <v>265933.40000000002</v>
      </c>
      <c r="K346" s="203">
        <v>20409</v>
      </c>
      <c r="L346" s="203">
        <v>240734.4</v>
      </c>
      <c r="M346" s="203">
        <v>4790</v>
      </c>
      <c r="N346" s="202">
        <v>264967.73820000002</v>
      </c>
      <c r="O346" s="203">
        <v>20409</v>
      </c>
      <c r="P346" s="203">
        <v>239768.73819999999</v>
      </c>
      <c r="Q346" s="204">
        <v>4790</v>
      </c>
      <c r="R346" s="204">
        <v>-965.66180000000168</v>
      </c>
      <c r="S346" s="204">
        <v>0</v>
      </c>
      <c r="T346" s="204">
        <v>-965.66180000000168</v>
      </c>
      <c r="U346" s="204">
        <v>0</v>
      </c>
      <c r="V346" s="204">
        <v>99.636878331191198</v>
      </c>
      <c r="W346" s="204">
        <v>100</v>
      </c>
      <c r="X346" s="204">
        <v>99.598868379425625</v>
      </c>
      <c r="Y346" s="204">
        <v>100</v>
      </c>
    </row>
    <row r="347" spans="1:27" ht="12.95" customHeight="1">
      <c r="A347" s="205">
        <v>21</v>
      </c>
      <c r="B347" s="206">
        <v>223600</v>
      </c>
      <c r="C347" s="207">
        <v>1314</v>
      </c>
      <c r="D347" s="175">
        <v>339</v>
      </c>
      <c r="E347" s="201" t="s">
        <v>1514</v>
      </c>
      <c r="F347" s="202">
        <v>1997.3000000000002</v>
      </c>
      <c r="G347" s="202">
        <v>793</v>
      </c>
      <c r="H347" s="202">
        <v>1069.9000000000001</v>
      </c>
      <c r="I347" s="202">
        <v>134.4</v>
      </c>
      <c r="J347" s="202">
        <v>2235.3000000000002</v>
      </c>
      <c r="K347" s="203">
        <v>793</v>
      </c>
      <c r="L347" s="203">
        <v>1157.3</v>
      </c>
      <c r="M347" s="203">
        <v>285</v>
      </c>
      <c r="N347" s="202">
        <v>2227.0959000000003</v>
      </c>
      <c r="O347" s="203">
        <v>793</v>
      </c>
      <c r="P347" s="203">
        <v>1149.0959</v>
      </c>
      <c r="Q347" s="204">
        <v>285</v>
      </c>
      <c r="R347" s="204">
        <v>-8.2040999999999258</v>
      </c>
      <c r="S347" s="204">
        <v>0</v>
      </c>
      <c r="T347" s="204">
        <v>-8.2040999999999258</v>
      </c>
      <c r="U347" s="204">
        <v>0</v>
      </c>
      <c r="V347" s="204">
        <v>99.632975439538313</v>
      </c>
      <c r="W347" s="204">
        <v>100</v>
      </c>
      <c r="X347" s="204">
        <v>99.291099974077596</v>
      </c>
      <c r="Y347" s="204">
        <v>100</v>
      </c>
    </row>
    <row r="348" spans="1:27" ht="12.95" customHeight="1">
      <c r="A348" s="205">
        <v>21</v>
      </c>
      <c r="B348" s="206">
        <v>223600</v>
      </c>
      <c r="C348" s="207">
        <v>1315</v>
      </c>
      <c r="D348" s="175">
        <v>340</v>
      </c>
      <c r="E348" s="201" t="s">
        <v>1515</v>
      </c>
      <c r="F348" s="202">
        <v>3942.1</v>
      </c>
      <c r="G348" s="202">
        <v>1324</v>
      </c>
      <c r="H348" s="202">
        <v>2208.1</v>
      </c>
      <c r="I348" s="202">
        <v>410</v>
      </c>
      <c r="J348" s="202">
        <v>4160</v>
      </c>
      <c r="K348" s="203">
        <v>1324</v>
      </c>
      <c r="L348" s="203">
        <v>2278</v>
      </c>
      <c r="M348" s="203">
        <v>558</v>
      </c>
      <c r="N348" s="202">
        <v>3926.1418000000003</v>
      </c>
      <c r="O348" s="203">
        <v>1324</v>
      </c>
      <c r="P348" s="203">
        <v>2044.1418000000001</v>
      </c>
      <c r="Q348" s="204">
        <v>558</v>
      </c>
      <c r="R348" s="204">
        <v>-233.85819999999967</v>
      </c>
      <c r="S348" s="204">
        <v>0</v>
      </c>
      <c r="T348" s="204">
        <v>-233.8581999999999</v>
      </c>
      <c r="U348" s="204">
        <v>0</v>
      </c>
      <c r="V348" s="204">
        <v>94.378408653846151</v>
      </c>
      <c r="W348" s="204">
        <v>100</v>
      </c>
      <c r="X348" s="204">
        <v>89.734056189640043</v>
      </c>
      <c r="Y348" s="204">
        <v>100</v>
      </c>
    </row>
    <row r="349" spans="1:27" ht="12.95" customHeight="1">
      <c r="A349" s="205">
        <v>21</v>
      </c>
      <c r="B349" s="206">
        <v>223600</v>
      </c>
      <c r="C349" s="207">
        <v>1316</v>
      </c>
      <c r="D349" s="175">
        <v>341</v>
      </c>
      <c r="E349" s="201" t="s">
        <v>1271</v>
      </c>
      <c r="F349" s="202">
        <v>8621.1</v>
      </c>
      <c r="G349" s="202">
        <v>1839</v>
      </c>
      <c r="H349" s="202">
        <v>5447</v>
      </c>
      <c r="I349" s="202">
        <v>1335.1</v>
      </c>
      <c r="J349" s="202">
        <v>9187.9000000000015</v>
      </c>
      <c r="K349" s="203">
        <v>1839</v>
      </c>
      <c r="L349" s="203">
        <v>5857.9000000000005</v>
      </c>
      <c r="M349" s="203">
        <v>1491</v>
      </c>
      <c r="N349" s="202">
        <v>9187.9000000000015</v>
      </c>
      <c r="O349" s="203">
        <v>1839</v>
      </c>
      <c r="P349" s="203">
        <v>5857.9000000000005</v>
      </c>
      <c r="Q349" s="204">
        <v>1491</v>
      </c>
      <c r="R349" s="204">
        <v>0</v>
      </c>
      <c r="S349" s="204">
        <v>0</v>
      </c>
      <c r="T349" s="204">
        <v>0</v>
      </c>
      <c r="U349" s="204">
        <v>0</v>
      </c>
      <c r="V349" s="204">
        <v>100</v>
      </c>
      <c r="W349" s="204">
        <v>100</v>
      </c>
      <c r="X349" s="204">
        <v>100</v>
      </c>
      <c r="Y349" s="204">
        <v>100</v>
      </c>
    </row>
    <row r="350" spans="1:27" ht="12.95" customHeight="1">
      <c r="A350" s="205">
        <v>21</v>
      </c>
      <c r="B350" s="206">
        <v>223600</v>
      </c>
      <c r="C350" s="207">
        <v>1317</v>
      </c>
      <c r="D350" s="175">
        <v>342</v>
      </c>
      <c r="E350" s="201" t="s">
        <v>1516</v>
      </c>
      <c r="F350" s="202">
        <v>5486.3</v>
      </c>
      <c r="G350" s="202">
        <v>1830</v>
      </c>
      <c r="H350" s="202">
        <v>2814.5</v>
      </c>
      <c r="I350" s="202">
        <v>841.8</v>
      </c>
      <c r="J350" s="202">
        <v>5823.5</v>
      </c>
      <c r="K350" s="203">
        <v>1830</v>
      </c>
      <c r="L350" s="203">
        <v>2998.5</v>
      </c>
      <c r="M350" s="203">
        <v>995</v>
      </c>
      <c r="N350" s="202">
        <v>5823.5</v>
      </c>
      <c r="O350" s="203">
        <v>1830</v>
      </c>
      <c r="P350" s="203">
        <v>2998.5</v>
      </c>
      <c r="Q350" s="204">
        <v>995</v>
      </c>
      <c r="R350" s="204">
        <v>0</v>
      </c>
      <c r="S350" s="204">
        <v>0</v>
      </c>
      <c r="T350" s="204">
        <v>0</v>
      </c>
      <c r="U350" s="204">
        <v>0</v>
      </c>
      <c r="V350" s="204">
        <v>100</v>
      </c>
      <c r="W350" s="204">
        <v>100</v>
      </c>
      <c r="X350" s="204">
        <v>100</v>
      </c>
      <c r="Y350" s="204">
        <v>100</v>
      </c>
    </row>
    <row r="351" spans="1:27" ht="12.95" customHeight="1">
      <c r="A351" s="205">
        <v>21</v>
      </c>
      <c r="B351" s="206">
        <v>223600</v>
      </c>
      <c r="C351" s="207">
        <v>1318</v>
      </c>
      <c r="D351" s="175">
        <v>343</v>
      </c>
      <c r="E351" s="201" t="s">
        <v>1517</v>
      </c>
      <c r="F351" s="202">
        <v>4241.8</v>
      </c>
      <c r="G351" s="202">
        <v>1152</v>
      </c>
      <c r="H351" s="202">
        <v>2773.7</v>
      </c>
      <c r="I351" s="202">
        <v>316.10000000000002</v>
      </c>
      <c r="J351" s="202">
        <v>4392.3999999999996</v>
      </c>
      <c r="K351" s="203">
        <v>1152</v>
      </c>
      <c r="L351" s="203">
        <v>2773.7</v>
      </c>
      <c r="M351" s="203">
        <v>466.7</v>
      </c>
      <c r="N351" s="202">
        <v>4171.1504000000004</v>
      </c>
      <c r="O351" s="203">
        <v>1152</v>
      </c>
      <c r="P351" s="203">
        <v>2552.4504000000002</v>
      </c>
      <c r="Q351" s="204">
        <v>466.7</v>
      </c>
      <c r="R351" s="204">
        <v>-221.24959999999919</v>
      </c>
      <c r="S351" s="204">
        <v>0</v>
      </c>
      <c r="T351" s="204">
        <v>-221.24959999999965</v>
      </c>
      <c r="U351" s="204">
        <v>0</v>
      </c>
      <c r="V351" s="204">
        <v>94.962899553774719</v>
      </c>
      <c r="W351" s="204">
        <v>100</v>
      </c>
      <c r="X351" s="204">
        <v>92.023304611169209</v>
      </c>
      <c r="Y351" s="204">
        <v>100</v>
      </c>
    </row>
    <row r="352" spans="1:27" ht="12.95" customHeight="1">
      <c r="A352" s="205">
        <v>21</v>
      </c>
      <c r="B352" s="206">
        <v>223600</v>
      </c>
      <c r="C352" s="207">
        <v>1319</v>
      </c>
      <c r="D352" s="175">
        <v>344</v>
      </c>
      <c r="E352" s="201" t="s">
        <v>1513</v>
      </c>
      <c r="F352" s="202">
        <v>5344.7000000000007</v>
      </c>
      <c r="G352" s="202">
        <v>1694</v>
      </c>
      <c r="H352" s="202">
        <v>2913.1</v>
      </c>
      <c r="I352" s="202">
        <v>737.6</v>
      </c>
      <c r="J352" s="202">
        <v>5769</v>
      </c>
      <c r="K352" s="203">
        <v>1694</v>
      </c>
      <c r="L352" s="203">
        <v>3185.6</v>
      </c>
      <c r="M352" s="203">
        <v>889.4</v>
      </c>
      <c r="N352" s="202">
        <v>5752.4598999999998</v>
      </c>
      <c r="O352" s="203">
        <v>1694</v>
      </c>
      <c r="P352" s="203">
        <v>3169.0599000000002</v>
      </c>
      <c r="Q352" s="204">
        <v>889.4</v>
      </c>
      <c r="R352" s="204">
        <v>-16.540100000000166</v>
      </c>
      <c r="S352" s="204">
        <v>0</v>
      </c>
      <c r="T352" s="204">
        <v>-16.540099999999711</v>
      </c>
      <c r="U352" s="204">
        <v>0</v>
      </c>
      <c r="V352" s="204">
        <v>99.713293465071928</v>
      </c>
      <c r="W352" s="204">
        <v>100</v>
      </c>
      <c r="X352" s="204">
        <v>99.480785409342047</v>
      </c>
      <c r="Y352" s="204">
        <v>100</v>
      </c>
    </row>
    <row r="353" spans="1:25" ht="12.95" customHeight="1">
      <c r="A353" s="205">
        <v>21</v>
      </c>
      <c r="B353" s="206">
        <v>223600</v>
      </c>
      <c r="C353" s="207">
        <v>1320</v>
      </c>
      <c r="D353" s="175">
        <v>345</v>
      </c>
      <c r="E353" s="201" t="s">
        <v>1518</v>
      </c>
      <c r="F353" s="202">
        <v>3159.7</v>
      </c>
      <c r="G353" s="202">
        <v>1305</v>
      </c>
      <c r="H353" s="202">
        <v>1537.7</v>
      </c>
      <c r="I353" s="202">
        <v>317</v>
      </c>
      <c r="J353" s="202">
        <v>3387.5</v>
      </c>
      <c r="K353" s="203">
        <v>1305</v>
      </c>
      <c r="L353" s="203">
        <v>1614.9</v>
      </c>
      <c r="M353" s="203">
        <v>467.6</v>
      </c>
      <c r="N353" s="202">
        <v>3124.6815000000001</v>
      </c>
      <c r="O353" s="203">
        <v>1305</v>
      </c>
      <c r="P353" s="203">
        <v>1352.0815</v>
      </c>
      <c r="Q353" s="204">
        <v>467.6</v>
      </c>
      <c r="R353" s="204">
        <v>-262.81849999999986</v>
      </c>
      <c r="S353" s="204">
        <v>0</v>
      </c>
      <c r="T353" s="204">
        <v>-262.81850000000009</v>
      </c>
      <c r="U353" s="204">
        <v>0</v>
      </c>
      <c r="V353" s="204">
        <v>92.24152029520296</v>
      </c>
      <c r="W353" s="204">
        <v>100</v>
      </c>
      <c r="X353" s="204">
        <v>83.725400953619413</v>
      </c>
      <c r="Y353" s="204">
        <v>100</v>
      </c>
    </row>
    <row r="354" spans="1:25" ht="12.95" customHeight="1">
      <c r="A354" s="205">
        <v>21</v>
      </c>
      <c r="B354" s="206">
        <v>223600</v>
      </c>
      <c r="C354" s="207">
        <v>1321</v>
      </c>
      <c r="D354" s="175">
        <v>346</v>
      </c>
      <c r="E354" s="201" t="s">
        <v>1519</v>
      </c>
      <c r="F354" s="202">
        <v>4828.2000000000007</v>
      </c>
      <c r="G354" s="202">
        <v>1296</v>
      </c>
      <c r="H354" s="202">
        <v>2972.6</v>
      </c>
      <c r="I354" s="202">
        <v>559.6</v>
      </c>
      <c r="J354" s="202">
        <v>5107.3999999999996</v>
      </c>
      <c r="K354" s="203">
        <v>1296</v>
      </c>
      <c r="L354" s="203">
        <v>3096.2</v>
      </c>
      <c r="M354" s="203">
        <v>715.2</v>
      </c>
      <c r="N354" s="202">
        <v>5107.3999999999996</v>
      </c>
      <c r="O354" s="203">
        <v>1296</v>
      </c>
      <c r="P354" s="203">
        <v>3096.2</v>
      </c>
      <c r="Q354" s="204">
        <v>715.2</v>
      </c>
      <c r="R354" s="204">
        <v>0</v>
      </c>
      <c r="S354" s="204">
        <v>0</v>
      </c>
      <c r="T354" s="204">
        <v>0</v>
      </c>
      <c r="U354" s="204">
        <v>0</v>
      </c>
      <c r="V354" s="204">
        <v>100</v>
      </c>
      <c r="W354" s="204">
        <v>100</v>
      </c>
      <c r="X354" s="204">
        <v>100</v>
      </c>
      <c r="Y354" s="204">
        <v>100</v>
      </c>
    </row>
    <row r="355" spans="1:25" ht="12.95" customHeight="1">
      <c r="A355" s="205">
        <v>21</v>
      </c>
      <c r="B355" s="206">
        <v>223600</v>
      </c>
      <c r="C355" s="207">
        <v>1322</v>
      </c>
      <c r="D355" s="175">
        <v>347</v>
      </c>
      <c r="E355" s="201" t="s">
        <v>1520</v>
      </c>
      <c r="F355" s="202">
        <v>3365.5</v>
      </c>
      <c r="G355" s="202">
        <v>1316</v>
      </c>
      <c r="H355" s="202">
        <v>1626.9</v>
      </c>
      <c r="I355" s="202">
        <v>422.6</v>
      </c>
      <c r="J355" s="202">
        <v>3789.9</v>
      </c>
      <c r="K355" s="203">
        <v>1316</v>
      </c>
      <c r="L355" s="203">
        <v>1901.8</v>
      </c>
      <c r="M355" s="203">
        <v>572.1</v>
      </c>
      <c r="N355" s="202">
        <v>3789.9</v>
      </c>
      <c r="O355" s="203">
        <v>1316</v>
      </c>
      <c r="P355" s="203">
        <v>1901.8</v>
      </c>
      <c r="Q355" s="204">
        <v>572.1</v>
      </c>
      <c r="R355" s="204">
        <v>0</v>
      </c>
      <c r="S355" s="204">
        <v>0</v>
      </c>
      <c r="T355" s="204">
        <v>0</v>
      </c>
      <c r="U355" s="204">
        <v>0</v>
      </c>
      <c r="V355" s="204">
        <v>100</v>
      </c>
      <c r="W355" s="204">
        <v>100</v>
      </c>
      <c r="X355" s="204">
        <v>100</v>
      </c>
      <c r="Y355" s="204">
        <v>100</v>
      </c>
    </row>
    <row r="356" spans="1:25" ht="12.95" customHeight="1">
      <c r="A356" s="205">
        <v>21</v>
      </c>
      <c r="B356" s="206">
        <v>223600</v>
      </c>
      <c r="C356" s="207">
        <v>1323</v>
      </c>
      <c r="D356" s="175">
        <v>348</v>
      </c>
      <c r="E356" s="201" t="s">
        <v>1521</v>
      </c>
      <c r="F356" s="202">
        <v>4871.5</v>
      </c>
      <c r="G356" s="202">
        <v>1333</v>
      </c>
      <c r="H356" s="202">
        <v>3097.5</v>
      </c>
      <c r="I356" s="202">
        <v>441</v>
      </c>
      <c r="J356" s="202">
        <v>5325</v>
      </c>
      <c r="K356" s="203">
        <v>1333</v>
      </c>
      <c r="L356" s="203">
        <v>3399.2</v>
      </c>
      <c r="M356" s="203">
        <v>592.79999999999995</v>
      </c>
      <c r="N356" s="202">
        <v>5325</v>
      </c>
      <c r="O356" s="203">
        <v>1333</v>
      </c>
      <c r="P356" s="203">
        <v>3399.2</v>
      </c>
      <c r="Q356" s="204">
        <v>592.79999999999995</v>
      </c>
      <c r="R356" s="204">
        <v>0</v>
      </c>
      <c r="S356" s="204">
        <v>0</v>
      </c>
      <c r="T356" s="204">
        <v>0</v>
      </c>
      <c r="U356" s="204">
        <v>0</v>
      </c>
      <c r="V356" s="204">
        <v>100</v>
      </c>
      <c r="W356" s="204">
        <v>100</v>
      </c>
      <c r="X356" s="204">
        <v>100</v>
      </c>
      <c r="Y356" s="204">
        <v>100</v>
      </c>
    </row>
    <row r="357" spans="1:25" ht="12.95" customHeight="1">
      <c r="A357" s="205">
        <v>21</v>
      </c>
      <c r="B357" s="206">
        <v>223600</v>
      </c>
      <c r="C357" s="207">
        <v>1324</v>
      </c>
      <c r="D357" s="175">
        <v>349</v>
      </c>
      <c r="E357" s="201" t="s">
        <v>1522</v>
      </c>
      <c r="F357" s="202">
        <v>4757.3999999999996</v>
      </c>
      <c r="G357" s="202">
        <v>1657</v>
      </c>
      <c r="H357" s="202">
        <v>2508.4</v>
      </c>
      <c r="I357" s="202">
        <v>592</v>
      </c>
      <c r="J357" s="202">
        <v>5171.5</v>
      </c>
      <c r="K357" s="203">
        <v>1657</v>
      </c>
      <c r="L357" s="203">
        <v>2766.9</v>
      </c>
      <c r="M357" s="203">
        <v>747.6</v>
      </c>
      <c r="N357" s="202">
        <v>5102.3630000000003</v>
      </c>
      <c r="O357" s="203">
        <v>1657</v>
      </c>
      <c r="P357" s="203">
        <v>2697.7629999999999</v>
      </c>
      <c r="Q357" s="204">
        <v>747.6</v>
      </c>
      <c r="R357" s="204">
        <v>-69.136999999999716</v>
      </c>
      <c r="S357" s="204">
        <v>0</v>
      </c>
      <c r="T357" s="204">
        <v>-69.137000000000171</v>
      </c>
      <c r="U357" s="204">
        <v>0</v>
      </c>
      <c r="V357" s="204">
        <v>98.663115150343231</v>
      </c>
      <c r="W357" s="204">
        <v>100</v>
      </c>
      <c r="X357" s="204">
        <v>97.501283024323243</v>
      </c>
      <c r="Y357" s="204">
        <v>100</v>
      </c>
    </row>
    <row r="358" spans="1:25" ht="12.95" customHeight="1">
      <c r="A358" s="205">
        <v>21</v>
      </c>
      <c r="B358" s="206">
        <v>223600</v>
      </c>
      <c r="C358" s="207">
        <v>1325</v>
      </c>
      <c r="D358" s="175">
        <v>350</v>
      </c>
      <c r="E358" s="201" t="s">
        <v>1523</v>
      </c>
      <c r="F358" s="202">
        <v>3221.9</v>
      </c>
      <c r="G358" s="202">
        <v>1417</v>
      </c>
      <c r="H358" s="202">
        <v>1390.3</v>
      </c>
      <c r="I358" s="202">
        <v>414.6</v>
      </c>
      <c r="J358" s="202">
        <v>3467</v>
      </c>
      <c r="K358" s="203">
        <v>1417</v>
      </c>
      <c r="L358" s="203">
        <v>1490.8</v>
      </c>
      <c r="M358" s="203">
        <v>559.20000000000005</v>
      </c>
      <c r="N358" s="202">
        <v>3467</v>
      </c>
      <c r="O358" s="203">
        <v>1417</v>
      </c>
      <c r="P358" s="203">
        <v>1490.8</v>
      </c>
      <c r="Q358" s="204">
        <v>559.20000000000005</v>
      </c>
      <c r="R358" s="204">
        <v>0</v>
      </c>
      <c r="S358" s="204">
        <v>0</v>
      </c>
      <c r="T358" s="204">
        <v>0</v>
      </c>
      <c r="U358" s="204">
        <v>0</v>
      </c>
      <c r="V358" s="204">
        <v>100</v>
      </c>
      <c r="W358" s="204">
        <v>100</v>
      </c>
      <c r="X358" s="204">
        <v>100</v>
      </c>
      <c r="Y358" s="204">
        <v>100</v>
      </c>
    </row>
    <row r="359" spans="1:25" ht="12.95" customHeight="1">
      <c r="A359" s="205">
        <v>21</v>
      </c>
      <c r="B359" s="206">
        <v>223600</v>
      </c>
      <c r="C359" s="207">
        <v>1326</v>
      </c>
      <c r="D359" s="175">
        <v>351</v>
      </c>
      <c r="E359" s="201" t="s">
        <v>1524</v>
      </c>
      <c r="F359" s="202">
        <v>5442.4</v>
      </c>
      <c r="G359" s="202">
        <v>1642</v>
      </c>
      <c r="H359" s="202">
        <v>2979.5</v>
      </c>
      <c r="I359" s="202">
        <v>820.9</v>
      </c>
      <c r="J359" s="202">
        <v>5714.2999999999993</v>
      </c>
      <c r="K359" s="203">
        <v>1642</v>
      </c>
      <c r="L359" s="203">
        <v>3106.4</v>
      </c>
      <c r="M359" s="203">
        <v>965.9</v>
      </c>
      <c r="N359" s="202">
        <v>5714.2999999999993</v>
      </c>
      <c r="O359" s="203">
        <v>1642</v>
      </c>
      <c r="P359" s="203">
        <v>3106.4</v>
      </c>
      <c r="Q359" s="204">
        <v>965.9</v>
      </c>
      <c r="R359" s="204">
        <v>0</v>
      </c>
      <c r="S359" s="204">
        <v>0</v>
      </c>
      <c r="T359" s="204">
        <v>0</v>
      </c>
      <c r="U359" s="204">
        <v>0</v>
      </c>
      <c r="V359" s="204">
        <v>100</v>
      </c>
      <c r="W359" s="204">
        <v>100</v>
      </c>
      <c r="X359" s="204">
        <v>100</v>
      </c>
      <c r="Y359" s="204">
        <v>100</v>
      </c>
    </row>
    <row r="360" spans="1:25" ht="12.95" customHeight="1">
      <c r="A360" s="205">
        <v>21</v>
      </c>
      <c r="B360" s="206">
        <v>223600</v>
      </c>
      <c r="C360" s="207">
        <v>1327</v>
      </c>
      <c r="D360" s="175">
        <v>352</v>
      </c>
      <c r="E360" s="201" t="s">
        <v>1525</v>
      </c>
      <c r="F360" s="202">
        <v>3383.5</v>
      </c>
      <c r="G360" s="202">
        <v>1470</v>
      </c>
      <c r="H360" s="202">
        <v>1547.1</v>
      </c>
      <c r="I360" s="202">
        <v>366.4</v>
      </c>
      <c r="J360" s="202">
        <v>3574.4</v>
      </c>
      <c r="K360" s="203">
        <v>1470</v>
      </c>
      <c r="L360" s="203">
        <v>1592.3</v>
      </c>
      <c r="M360" s="203">
        <v>512.1</v>
      </c>
      <c r="N360" s="202">
        <v>3574.4</v>
      </c>
      <c r="O360" s="203">
        <v>1470</v>
      </c>
      <c r="P360" s="203">
        <v>1592.3</v>
      </c>
      <c r="Q360" s="204">
        <v>512.1</v>
      </c>
      <c r="R360" s="204">
        <v>0</v>
      </c>
      <c r="S360" s="204">
        <v>0</v>
      </c>
      <c r="T360" s="204">
        <v>0</v>
      </c>
      <c r="U360" s="204">
        <v>0</v>
      </c>
      <c r="V360" s="204">
        <v>100</v>
      </c>
      <c r="W360" s="204">
        <v>100</v>
      </c>
      <c r="X360" s="204">
        <v>100</v>
      </c>
      <c r="Y360" s="204">
        <v>100</v>
      </c>
    </row>
    <row r="361" spans="1:25" ht="12.95" customHeight="1">
      <c r="A361" s="205">
        <v>21</v>
      </c>
      <c r="B361" s="206">
        <v>223600</v>
      </c>
      <c r="C361" s="207">
        <v>1328</v>
      </c>
      <c r="D361" s="175">
        <v>353</v>
      </c>
      <c r="E361" s="201" t="s">
        <v>1526</v>
      </c>
      <c r="F361" s="202">
        <v>5575.5999999999995</v>
      </c>
      <c r="G361" s="202">
        <v>1874</v>
      </c>
      <c r="H361" s="202">
        <v>2853.4</v>
      </c>
      <c r="I361" s="202">
        <v>848.2</v>
      </c>
      <c r="J361" s="202">
        <v>5842.9000000000005</v>
      </c>
      <c r="K361" s="203">
        <v>1874</v>
      </c>
      <c r="L361" s="203">
        <v>2966.3</v>
      </c>
      <c r="M361" s="203">
        <v>1002.6</v>
      </c>
      <c r="N361" s="202">
        <v>5486.8378000000002</v>
      </c>
      <c r="O361" s="203">
        <v>1874</v>
      </c>
      <c r="P361" s="203">
        <v>2610.2377999999999</v>
      </c>
      <c r="Q361" s="204">
        <v>1002.6</v>
      </c>
      <c r="R361" s="204">
        <v>-356.0622000000003</v>
      </c>
      <c r="S361" s="204">
        <v>0</v>
      </c>
      <c r="T361" s="204">
        <v>-356.0622000000003</v>
      </c>
      <c r="U361" s="204">
        <v>0</v>
      </c>
      <c r="V361" s="204">
        <v>93.906070615618958</v>
      </c>
      <c r="W361" s="204">
        <v>100</v>
      </c>
      <c r="X361" s="204">
        <v>87.996419782220272</v>
      </c>
      <c r="Y361" s="204">
        <v>100</v>
      </c>
    </row>
    <row r="362" spans="1:25" ht="12.95" customHeight="1">
      <c r="A362" s="205">
        <v>21</v>
      </c>
      <c r="B362" s="206">
        <v>223600</v>
      </c>
      <c r="C362" s="207">
        <v>1329</v>
      </c>
      <c r="D362" s="175">
        <v>354</v>
      </c>
      <c r="E362" s="201" t="s">
        <v>1527</v>
      </c>
      <c r="F362" s="202">
        <v>8142.7999999999993</v>
      </c>
      <c r="G362" s="202">
        <v>1535</v>
      </c>
      <c r="H362" s="202">
        <v>5840.9</v>
      </c>
      <c r="I362" s="202">
        <v>766.9</v>
      </c>
      <c r="J362" s="202">
        <v>8397.2999999999993</v>
      </c>
      <c r="K362" s="203">
        <v>1535</v>
      </c>
      <c r="L362" s="203">
        <v>5939.8</v>
      </c>
      <c r="M362" s="203">
        <v>922.5</v>
      </c>
      <c r="N362" s="202">
        <v>8240.1791000000012</v>
      </c>
      <c r="O362" s="203">
        <v>1535</v>
      </c>
      <c r="P362" s="203">
        <v>5782.6791000000003</v>
      </c>
      <c r="Q362" s="204">
        <v>922.5</v>
      </c>
      <c r="R362" s="204">
        <v>-157.12089999999807</v>
      </c>
      <c r="S362" s="204">
        <v>0</v>
      </c>
      <c r="T362" s="204">
        <v>-157.12089999999989</v>
      </c>
      <c r="U362" s="204">
        <v>0</v>
      </c>
      <c r="V362" s="204">
        <v>98.128911673990473</v>
      </c>
      <c r="W362" s="204">
        <v>100</v>
      </c>
      <c r="X362" s="204">
        <v>97.354777938651139</v>
      </c>
      <c r="Y362" s="204">
        <v>100</v>
      </c>
    </row>
    <row r="363" spans="1:25" ht="12.95" customHeight="1">
      <c r="A363" s="205">
        <v>21</v>
      </c>
      <c r="B363" s="206">
        <v>223600</v>
      </c>
      <c r="C363" s="207">
        <v>1330</v>
      </c>
      <c r="D363" s="175">
        <v>355</v>
      </c>
      <c r="E363" s="201" t="s">
        <v>1528</v>
      </c>
      <c r="F363" s="202">
        <v>45629</v>
      </c>
      <c r="G363" s="202">
        <v>2727</v>
      </c>
      <c r="H363" s="202">
        <v>38133.5</v>
      </c>
      <c r="I363" s="202">
        <v>4768.5</v>
      </c>
      <c r="J363" s="202">
        <v>46621.599999999999</v>
      </c>
      <c r="K363" s="203">
        <v>2727</v>
      </c>
      <c r="L363" s="203">
        <v>38853.199999999997</v>
      </c>
      <c r="M363" s="203">
        <v>5041.3999999999996</v>
      </c>
      <c r="N363" s="202">
        <v>46524.455500000004</v>
      </c>
      <c r="O363" s="203">
        <v>2727</v>
      </c>
      <c r="P363" s="203">
        <v>38756.055500000002</v>
      </c>
      <c r="Q363" s="204">
        <v>5041.3999999999996</v>
      </c>
      <c r="R363" s="204">
        <v>-97.144499999994878</v>
      </c>
      <c r="S363" s="204">
        <v>0</v>
      </c>
      <c r="T363" s="204">
        <v>-97.144499999994878</v>
      </c>
      <c r="U363" s="204">
        <v>0</v>
      </c>
      <c r="V363" s="204">
        <v>99.791631990322088</v>
      </c>
      <c r="W363" s="204">
        <v>100</v>
      </c>
      <c r="X363" s="204">
        <v>99.74997040140839</v>
      </c>
      <c r="Y363" s="204">
        <v>100</v>
      </c>
    </row>
    <row r="364" spans="1:25" ht="12.95" customHeight="1">
      <c r="A364" s="205">
        <v>21</v>
      </c>
      <c r="B364" s="206">
        <v>223600</v>
      </c>
      <c r="C364" s="207">
        <v>1331</v>
      </c>
      <c r="D364" s="175">
        <v>356</v>
      </c>
      <c r="E364" s="201" t="s">
        <v>1529</v>
      </c>
      <c r="F364" s="202">
        <v>2744.4</v>
      </c>
      <c r="G364" s="202">
        <v>1317</v>
      </c>
      <c r="H364" s="202">
        <v>1235.9000000000001</v>
      </c>
      <c r="I364" s="202">
        <v>191.5</v>
      </c>
      <c r="J364" s="202">
        <v>2929.9</v>
      </c>
      <c r="K364" s="203">
        <v>1317</v>
      </c>
      <c r="L364" s="203">
        <v>1270.8</v>
      </c>
      <c r="M364" s="203">
        <v>342.1</v>
      </c>
      <c r="N364" s="202">
        <v>2875.3988999999997</v>
      </c>
      <c r="O364" s="203">
        <v>1317</v>
      </c>
      <c r="P364" s="203">
        <v>1216.2989</v>
      </c>
      <c r="Q364" s="204">
        <v>342.1</v>
      </c>
      <c r="R364" s="204">
        <v>-54.501100000000406</v>
      </c>
      <c r="S364" s="204">
        <v>0</v>
      </c>
      <c r="T364" s="204">
        <v>-54.501099999999951</v>
      </c>
      <c r="U364" s="204">
        <v>0</v>
      </c>
      <c r="V364" s="204">
        <v>98.139830710945759</v>
      </c>
      <c r="W364" s="204">
        <v>100</v>
      </c>
      <c r="X364" s="204">
        <v>95.711276361347188</v>
      </c>
      <c r="Y364" s="204">
        <v>100</v>
      </c>
    </row>
    <row r="365" spans="1:25" ht="12.95" customHeight="1">
      <c r="A365" s="205">
        <v>21</v>
      </c>
      <c r="B365" s="206">
        <v>223600</v>
      </c>
      <c r="C365" s="207">
        <v>1332</v>
      </c>
      <c r="D365" s="175">
        <v>357</v>
      </c>
      <c r="E365" s="201" t="s">
        <v>1530</v>
      </c>
      <c r="F365" s="202">
        <v>17165</v>
      </c>
      <c r="G365" s="202">
        <v>2513</v>
      </c>
      <c r="H365" s="202">
        <v>12579.6</v>
      </c>
      <c r="I365" s="202">
        <v>2072.4</v>
      </c>
      <c r="J365" s="202">
        <v>18066.3</v>
      </c>
      <c r="K365" s="203">
        <v>2513</v>
      </c>
      <c r="L365" s="203">
        <v>13223.2</v>
      </c>
      <c r="M365" s="203">
        <v>2330.1</v>
      </c>
      <c r="N365" s="202">
        <v>18020.968499999999</v>
      </c>
      <c r="O365" s="203">
        <v>2513</v>
      </c>
      <c r="P365" s="203">
        <v>13177.8685</v>
      </c>
      <c r="Q365" s="204">
        <v>2330.1</v>
      </c>
      <c r="R365" s="204">
        <v>-45.331500000000233</v>
      </c>
      <c r="S365" s="204">
        <v>0</v>
      </c>
      <c r="T365" s="204">
        <v>-45.331500000000233</v>
      </c>
      <c r="U365" s="204">
        <v>0</v>
      </c>
      <c r="V365" s="204">
        <v>99.74908254595573</v>
      </c>
      <c r="W365" s="204">
        <v>100</v>
      </c>
      <c r="X365" s="204">
        <v>99.657182073930656</v>
      </c>
      <c r="Y365" s="204">
        <v>100</v>
      </c>
    </row>
    <row r="366" spans="1:25" ht="12.95" customHeight="1">
      <c r="A366" s="205">
        <v>21</v>
      </c>
      <c r="B366" s="206">
        <v>223600</v>
      </c>
      <c r="C366" s="207">
        <v>1333</v>
      </c>
      <c r="D366" s="175">
        <v>358</v>
      </c>
      <c r="E366" s="201" t="s">
        <v>1531</v>
      </c>
      <c r="F366" s="202">
        <v>2840.3</v>
      </c>
      <c r="G366" s="202">
        <v>1232</v>
      </c>
      <c r="H366" s="202">
        <v>1380.3</v>
      </c>
      <c r="I366" s="202">
        <v>228</v>
      </c>
      <c r="J366" s="202">
        <v>2990.9</v>
      </c>
      <c r="K366" s="203">
        <v>1232</v>
      </c>
      <c r="L366" s="203">
        <v>1380.3</v>
      </c>
      <c r="M366" s="203">
        <v>378.6</v>
      </c>
      <c r="N366" s="202">
        <v>2946.8043000000002</v>
      </c>
      <c r="O366" s="203">
        <v>1232</v>
      </c>
      <c r="P366" s="203">
        <v>1336.2043000000001</v>
      </c>
      <c r="Q366" s="204">
        <v>378.6</v>
      </c>
      <c r="R366" s="204">
        <v>-44.095699999999852</v>
      </c>
      <c r="S366" s="204">
        <v>0</v>
      </c>
      <c r="T366" s="204">
        <v>-44.095699999999852</v>
      </c>
      <c r="U366" s="204">
        <v>0</v>
      </c>
      <c r="V366" s="204">
        <v>98.525671202648041</v>
      </c>
      <c r="W366" s="204">
        <v>100</v>
      </c>
      <c r="X366" s="204">
        <v>96.805353908570609</v>
      </c>
      <c r="Y366" s="204">
        <v>100</v>
      </c>
    </row>
    <row r="367" spans="1:25" ht="12.95" customHeight="1">
      <c r="A367" s="205">
        <v>21</v>
      </c>
      <c r="B367" s="206">
        <v>223600</v>
      </c>
      <c r="C367" s="207">
        <v>1334</v>
      </c>
      <c r="D367" s="175">
        <v>359</v>
      </c>
      <c r="E367" s="201" t="s">
        <v>1532</v>
      </c>
      <c r="F367" s="202">
        <v>3322.4</v>
      </c>
      <c r="G367" s="202">
        <v>809</v>
      </c>
      <c r="H367" s="202">
        <v>2247</v>
      </c>
      <c r="I367" s="202">
        <v>266.39999999999998</v>
      </c>
      <c r="J367" s="202">
        <v>3584.3</v>
      </c>
      <c r="K367" s="203">
        <v>809</v>
      </c>
      <c r="L367" s="203">
        <v>2358.3000000000002</v>
      </c>
      <c r="M367" s="203">
        <v>417</v>
      </c>
      <c r="N367" s="202">
        <v>3104.0302999999999</v>
      </c>
      <c r="O367" s="203">
        <v>809</v>
      </c>
      <c r="P367" s="203">
        <v>1878.0302999999999</v>
      </c>
      <c r="Q367" s="204">
        <v>417</v>
      </c>
      <c r="R367" s="204">
        <v>-480.26970000000028</v>
      </c>
      <c r="S367" s="204">
        <v>0</v>
      </c>
      <c r="T367" s="204">
        <v>-480.26970000000028</v>
      </c>
      <c r="U367" s="204">
        <v>0</v>
      </c>
      <c r="V367" s="204">
        <v>86.60073933543508</v>
      </c>
      <c r="W367" s="204">
        <v>100</v>
      </c>
      <c r="X367" s="204">
        <v>79.634919221473083</v>
      </c>
      <c r="Y367" s="204">
        <v>100</v>
      </c>
    </row>
    <row r="368" spans="1:25" ht="12.95" customHeight="1">
      <c r="A368" s="205">
        <v>21</v>
      </c>
      <c r="B368" s="206">
        <v>223600</v>
      </c>
      <c r="C368" s="207">
        <v>1335</v>
      </c>
      <c r="D368" s="175">
        <v>360</v>
      </c>
      <c r="E368" s="201" t="s">
        <v>1533</v>
      </c>
      <c r="F368" s="202">
        <v>3529.8</v>
      </c>
      <c r="G368" s="202">
        <v>1596</v>
      </c>
      <c r="H368" s="202">
        <v>1471.5</v>
      </c>
      <c r="I368" s="202">
        <v>462.3</v>
      </c>
      <c r="J368" s="202">
        <v>3774.4</v>
      </c>
      <c r="K368" s="203">
        <v>1596</v>
      </c>
      <c r="L368" s="203">
        <v>1560.5</v>
      </c>
      <c r="M368" s="203">
        <v>617.9</v>
      </c>
      <c r="N368" s="202">
        <v>3774.3996000000002</v>
      </c>
      <c r="O368" s="203">
        <v>1596</v>
      </c>
      <c r="P368" s="203">
        <v>1560.4996000000001</v>
      </c>
      <c r="Q368" s="204">
        <v>617.9</v>
      </c>
      <c r="R368" s="204">
        <v>-3.9999999989959178E-4</v>
      </c>
      <c r="S368" s="204">
        <v>0</v>
      </c>
      <c r="T368" s="204">
        <v>-3.9999999989959178E-4</v>
      </c>
      <c r="U368" s="204">
        <v>0</v>
      </c>
      <c r="V368" s="204">
        <v>99.999989402289117</v>
      </c>
      <c r="W368" s="204">
        <v>100</v>
      </c>
      <c r="X368" s="204">
        <v>99.999974367190021</v>
      </c>
      <c r="Y368" s="204">
        <v>100</v>
      </c>
    </row>
    <row r="369" spans="1:27" ht="12.95" customHeight="1">
      <c r="A369" s="205">
        <v>21</v>
      </c>
      <c r="B369" s="206">
        <v>223600</v>
      </c>
      <c r="C369" s="207">
        <v>1336</v>
      </c>
      <c r="D369" s="175">
        <v>361</v>
      </c>
      <c r="E369" s="201" t="s">
        <v>1534</v>
      </c>
      <c r="F369" s="202">
        <v>3211.2000000000003</v>
      </c>
      <c r="G369" s="202">
        <v>1333</v>
      </c>
      <c r="H369" s="202">
        <v>1480.8</v>
      </c>
      <c r="I369" s="202">
        <v>397.4</v>
      </c>
      <c r="J369" s="202">
        <v>3361.8</v>
      </c>
      <c r="K369" s="203">
        <v>1333</v>
      </c>
      <c r="L369" s="203">
        <v>1480.8</v>
      </c>
      <c r="M369" s="203">
        <v>548</v>
      </c>
      <c r="N369" s="202">
        <v>3361.8</v>
      </c>
      <c r="O369" s="203">
        <v>1333</v>
      </c>
      <c r="P369" s="203">
        <v>1480.8</v>
      </c>
      <c r="Q369" s="204">
        <v>548</v>
      </c>
      <c r="R369" s="204">
        <v>0</v>
      </c>
      <c r="S369" s="204">
        <v>0</v>
      </c>
      <c r="T369" s="204">
        <v>0</v>
      </c>
      <c r="U369" s="204">
        <v>0</v>
      </c>
      <c r="V369" s="204">
        <v>100</v>
      </c>
      <c r="W369" s="204">
        <v>100</v>
      </c>
      <c r="X369" s="204">
        <v>100</v>
      </c>
      <c r="Y369" s="204">
        <v>100</v>
      </c>
    </row>
    <row r="370" spans="1:27" ht="12.95" customHeight="1">
      <c r="A370" s="205">
        <v>21</v>
      </c>
      <c r="B370" s="206">
        <v>223600</v>
      </c>
      <c r="C370" s="207">
        <v>1337</v>
      </c>
      <c r="D370" s="175">
        <v>362</v>
      </c>
      <c r="E370" s="201" t="s">
        <v>1535</v>
      </c>
      <c r="F370" s="202">
        <v>2849.2999999999997</v>
      </c>
      <c r="G370" s="202">
        <v>1387</v>
      </c>
      <c r="H370" s="202">
        <v>1248.7</v>
      </c>
      <c r="I370" s="202">
        <v>213.6</v>
      </c>
      <c r="J370" s="202">
        <v>2991.7</v>
      </c>
      <c r="K370" s="203">
        <v>1387</v>
      </c>
      <c r="L370" s="203">
        <v>1248.7</v>
      </c>
      <c r="M370" s="203">
        <v>356</v>
      </c>
      <c r="N370" s="202">
        <v>2991.7</v>
      </c>
      <c r="O370" s="203">
        <v>1387</v>
      </c>
      <c r="P370" s="203">
        <v>1248.7</v>
      </c>
      <c r="Q370" s="204">
        <v>356</v>
      </c>
      <c r="R370" s="204">
        <v>0</v>
      </c>
      <c r="S370" s="204">
        <v>0</v>
      </c>
      <c r="T370" s="204">
        <v>0</v>
      </c>
      <c r="U370" s="204">
        <v>0</v>
      </c>
      <c r="V370" s="204">
        <v>100</v>
      </c>
      <c r="W370" s="204">
        <v>100</v>
      </c>
      <c r="X370" s="204">
        <v>100</v>
      </c>
      <c r="Y370" s="204">
        <v>100</v>
      </c>
    </row>
    <row r="371" spans="1:27" ht="12.95" customHeight="1">
      <c r="A371" s="205">
        <v>21</v>
      </c>
      <c r="B371" s="206">
        <v>223600</v>
      </c>
      <c r="C371" s="207">
        <v>1338</v>
      </c>
      <c r="D371" s="175">
        <v>363</v>
      </c>
      <c r="E371" s="201" t="s">
        <v>1536</v>
      </c>
      <c r="F371" s="202">
        <v>9393.0999999999985</v>
      </c>
      <c r="G371" s="202">
        <v>1777</v>
      </c>
      <c r="H371" s="202">
        <v>6437.8</v>
      </c>
      <c r="I371" s="202">
        <v>1178.3</v>
      </c>
      <c r="J371" s="202">
        <v>9904.2000000000007</v>
      </c>
      <c r="K371" s="203">
        <v>1777</v>
      </c>
      <c r="L371" s="203">
        <v>6791.7</v>
      </c>
      <c r="M371" s="203">
        <v>1335.5</v>
      </c>
      <c r="N371" s="202">
        <v>9707.8853999999992</v>
      </c>
      <c r="O371" s="203">
        <v>1777</v>
      </c>
      <c r="P371" s="203">
        <v>6595.3854000000001</v>
      </c>
      <c r="Q371" s="204">
        <v>1335.5</v>
      </c>
      <c r="R371" s="204">
        <v>-196.31460000000152</v>
      </c>
      <c r="S371" s="204">
        <v>0</v>
      </c>
      <c r="T371" s="204">
        <v>-196.3145999999997</v>
      </c>
      <c r="U371" s="204">
        <v>0</v>
      </c>
      <c r="V371" s="204">
        <v>98.017865148118972</v>
      </c>
      <c r="W371" s="204">
        <v>100</v>
      </c>
      <c r="X371" s="204">
        <v>97.109492468748627</v>
      </c>
      <c r="Y371" s="204">
        <v>100</v>
      </c>
    </row>
    <row r="372" spans="1:27" ht="12.95" customHeight="1">
      <c r="A372" s="205">
        <v>21</v>
      </c>
      <c r="B372" s="206">
        <v>223600</v>
      </c>
      <c r="C372" s="207">
        <v>1339</v>
      </c>
      <c r="D372" s="175">
        <v>364</v>
      </c>
      <c r="E372" s="201" t="s">
        <v>1537</v>
      </c>
      <c r="F372" s="202">
        <v>9036.7999999999993</v>
      </c>
      <c r="G372" s="202">
        <v>1527</v>
      </c>
      <c r="H372" s="202">
        <v>6360.7</v>
      </c>
      <c r="I372" s="202">
        <v>1149.0999999999999</v>
      </c>
      <c r="J372" s="202">
        <v>9345.1</v>
      </c>
      <c r="K372" s="203">
        <v>1527</v>
      </c>
      <c r="L372" s="203">
        <v>6509.4</v>
      </c>
      <c r="M372" s="203">
        <v>1308.7</v>
      </c>
      <c r="N372" s="202">
        <v>9233.8590999999997</v>
      </c>
      <c r="O372" s="203">
        <v>1527</v>
      </c>
      <c r="P372" s="203">
        <v>6398.1590999999999</v>
      </c>
      <c r="Q372" s="204">
        <v>1308.7</v>
      </c>
      <c r="R372" s="204">
        <v>-111.24090000000069</v>
      </c>
      <c r="S372" s="204">
        <v>0</v>
      </c>
      <c r="T372" s="204">
        <v>-111.24089999999978</v>
      </c>
      <c r="U372" s="204">
        <v>0</v>
      </c>
      <c r="V372" s="204">
        <v>98.809633925800682</v>
      </c>
      <c r="W372" s="204">
        <v>100</v>
      </c>
      <c r="X372" s="204">
        <v>98.291072909945626</v>
      </c>
      <c r="Y372" s="204">
        <v>100</v>
      </c>
    </row>
    <row r="373" spans="1:27" ht="12.95" customHeight="1">
      <c r="A373" s="205">
        <v>21</v>
      </c>
      <c r="B373" s="206">
        <v>223600</v>
      </c>
      <c r="C373" s="207">
        <v>1340</v>
      </c>
      <c r="D373" s="175">
        <v>365</v>
      </c>
      <c r="E373" s="201" t="s">
        <v>1538</v>
      </c>
      <c r="F373" s="202">
        <v>7425.8</v>
      </c>
      <c r="G373" s="202">
        <v>822</v>
      </c>
      <c r="H373" s="202">
        <v>5458.8</v>
      </c>
      <c r="I373" s="202">
        <v>1145</v>
      </c>
      <c r="J373" s="202">
        <v>7705.4</v>
      </c>
      <c r="K373" s="203">
        <v>822</v>
      </c>
      <c r="L373" s="203">
        <v>5577.4</v>
      </c>
      <c r="M373" s="203">
        <v>1306</v>
      </c>
      <c r="N373" s="202">
        <v>7705.4</v>
      </c>
      <c r="O373" s="203">
        <v>822</v>
      </c>
      <c r="P373" s="203">
        <v>5577.4</v>
      </c>
      <c r="Q373" s="204">
        <v>1306</v>
      </c>
      <c r="R373" s="204">
        <v>0</v>
      </c>
      <c r="S373" s="204">
        <v>0</v>
      </c>
      <c r="T373" s="204">
        <v>0</v>
      </c>
      <c r="U373" s="204">
        <v>0</v>
      </c>
      <c r="V373" s="204">
        <v>100</v>
      </c>
      <c r="W373" s="204">
        <v>100</v>
      </c>
      <c r="X373" s="204">
        <v>100</v>
      </c>
      <c r="Y373" s="204">
        <v>100</v>
      </c>
    </row>
    <row r="374" spans="1:27" ht="12.95" customHeight="1">
      <c r="A374" s="205">
        <v>21</v>
      </c>
      <c r="B374" s="206">
        <v>223600</v>
      </c>
      <c r="C374" s="207">
        <v>1341</v>
      </c>
      <c r="D374" s="175">
        <v>366</v>
      </c>
      <c r="E374" s="201" t="s">
        <v>1539</v>
      </c>
      <c r="F374" s="202">
        <v>4252.3999999999996</v>
      </c>
      <c r="G374" s="202">
        <v>1423</v>
      </c>
      <c r="H374" s="202">
        <v>2187.6999999999998</v>
      </c>
      <c r="I374" s="202">
        <v>641.70000000000005</v>
      </c>
      <c r="J374" s="202">
        <v>4507.3999999999996</v>
      </c>
      <c r="K374" s="203">
        <v>1423</v>
      </c>
      <c r="L374" s="203">
        <v>2297.6999999999998</v>
      </c>
      <c r="M374" s="203">
        <v>786.7</v>
      </c>
      <c r="N374" s="202">
        <v>4507.3999999999996</v>
      </c>
      <c r="O374" s="203">
        <v>1423</v>
      </c>
      <c r="P374" s="203">
        <v>2297.6999999999998</v>
      </c>
      <c r="Q374" s="204">
        <v>786.7</v>
      </c>
      <c r="R374" s="204">
        <v>0</v>
      </c>
      <c r="S374" s="204">
        <v>0</v>
      </c>
      <c r="T374" s="204">
        <v>0</v>
      </c>
      <c r="U374" s="204">
        <v>0</v>
      </c>
      <c r="V374" s="204">
        <v>100</v>
      </c>
      <c r="W374" s="204">
        <v>100</v>
      </c>
      <c r="X374" s="204">
        <v>100</v>
      </c>
      <c r="Y374" s="204">
        <v>100</v>
      </c>
    </row>
    <row r="375" spans="1:27" ht="12.95" customHeight="1">
      <c r="A375" s="205">
        <v>0</v>
      </c>
      <c r="B375" s="205"/>
      <c r="C375" s="205"/>
      <c r="D375" s="175">
        <v>367</v>
      </c>
      <c r="E375" s="201"/>
      <c r="F375" s="202"/>
      <c r="G375" s="202"/>
      <c r="H375" s="202"/>
      <c r="I375" s="202"/>
      <c r="J375" s="202"/>
      <c r="K375" s="203"/>
      <c r="L375" s="203"/>
      <c r="M375" s="203"/>
      <c r="N375" s="203"/>
      <c r="O375" s="203"/>
      <c r="P375" s="203"/>
      <c r="Q375" s="204"/>
      <c r="R375" s="204"/>
      <c r="S375" s="204"/>
      <c r="T375" s="204"/>
      <c r="U375" s="204"/>
      <c r="V375" s="204"/>
      <c r="W375" s="204"/>
      <c r="X375" s="204"/>
      <c r="Y375" s="204"/>
    </row>
    <row r="376" spans="1:27" ht="12.95" customHeight="1">
      <c r="A376" s="205">
        <v>20</v>
      </c>
      <c r="B376" s="206">
        <v>223800</v>
      </c>
      <c r="C376" s="205"/>
      <c r="D376" s="175">
        <v>368</v>
      </c>
      <c r="E376" s="196" t="s">
        <v>1540</v>
      </c>
      <c r="F376" s="197">
        <v>245964.10000000003</v>
      </c>
      <c r="G376" s="197">
        <v>21935</v>
      </c>
      <c r="H376" s="197">
        <v>214099.90000000002</v>
      </c>
      <c r="I376" s="197">
        <v>9929.1999999999989</v>
      </c>
      <c r="J376" s="197">
        <v>259570.6</v>
      </c>
      <c r="K376" s="197">
        <v>21935</v>
      </c>
      <c r="L376" s="197">
        <v>216037.5</v>
      </c>
      <c r="M376" s="197">
        <v>21598.1</v>
      </c>
      <c r="N376" s="197">
        <v>255067.1097</v>
      </c>
      <c r="O376" s="197">
        <v>21935</v>
      </c>
      <c r="P376" s="197">
        <v>211534.0097</v>
      </c>
      <c r="Q376" s="197">
        <v>21598.1</v>
      </c>
      <c r="R376" s="101">
        <v>-4503.4903000000049</v>
      </c>
      <c r="S376" s="101">
        <v>0</v>
      </c>
      <c r="T376" s="101">
        <v>-4503.4903000000049</v>
      </c>
      <c r="U376" s="101">
        <v>0</v>
      </c>
      <c r="V376" s="101">
        <v>98.265022964850417</v>
      </c>
      <c r="W376" s="101">
        <v>100</v>
      </c>
      <c r="X376" s="101">
        <v>97.915412694555343</v>
      </c>
      <c r="Y376" s="101">
        <v>100</v>
      </c>
    </row>
    <row r="377" spans="1:27" s="200" customFormat="1" ht="12.95" customHeight="1">
      <c r="A377" s="205">
        <v>22</v>
      </c>
      <c r="B377" s="206">
        <v>223800</v>
      </c>
      <c r="C377" s="205"/>
      <c r="D377" s="175">
        <v>369</v>
      </c>
      <c r="E377" s="196" t="s">
        <v>1241</v>
      </c>
      <c r="F377" s="197">
        <v>155009</v>
      </c>
      <c r="G377" s="197">
        <v>8180</v>
      </c>
      <c r="H377" s="197">
        <v>146829</v>
      </c>
      <c r="I377" s="197">
        <v>0</v>
      </c>
      <c r="J377" s="197">
        <v>164624.09999999998</v>
      </c>
      <c r="K377" s="197">
        <v>8180</v>
      </c>
      <c r="L377" s="197">
        <v>146664.79999999999</v>
      </c>
      <c r="M377" s="197">
        <v>9779.2999999999993</v>
      </c>
      <c r="N377" s="197">
        <v>164043.43039999998</v>
      </c>
      <c r="O377" s="197">
        <v>8180</v>
      </c>
      <c r="P377" s="197">
        <v>146084.13039999999</v>
      </c>
      <c r="Q377" s="197">
        <v>9779.2999999999993</v>
      </c>
      <c r="R377" s="101">
        <v>-580.66959999999381</v>
      </c>
      <c r="S377" s="101">
        <v>0</v>
      </c>
      <c r="T377" s="101">
        <v>-580.66959999999381</v>
      </c>
      <c r="U377" s="101">
        <v>0</v>
      </c>
      <c r="V377" s="101">
        <v>99.647275459668421</v>
      </c>
      <c r="W377" s="101">
        <v>100</v>
      </c>
      <c r="X377" s="101">
        <v>99.604083870158348</v>
      </c>
      <c r="Y377" s="101">
        <v>100</v>
      </c>
      <c r="Z377" s="199"/>
      <c r="AA377" s="199"/>
    </row>
    <row r="378" spans="1:27" s="200" customFormat="1" ht="12.95" customHeight="1">
      <c r="A378" s="205">
        <v>21</v>
      </c>
      <c r="B378" s="206">
        <v>223800</v>
      </c>
      <c r="C378" s="205"/>
      <c r="D378" s="175">
        <v>370</v>
      </c>
      <c r="E378" s="196" t="s">
        <v>1242</v>
      </c>
      <c r="F378" s="197">
        <v>90955.1</v>
      </c>
      <c r="G378" s="197">
        <v>13755</v>
      </c>
      <c r="H378" s="197">
        <v>67270.900000000009</v>
      </c>
      <c r="I378" s="197">
        <v>9929.1999999999989</v>
      </c>
      <c r="J378" s="197">
        <v>94946.5</v>
      </c>
      <c r="K378" s="197">
        <v>13755</v>
      </c>
      <c r="L378" s="197">
        <v>69372.7</v>
      </c>
      <c r="M378" s="197">
        <v>11818.800000000001</v>
      </c>
      <c r="N378" s="197">
        <v>91023.679300000003</v>
      </c>
      <c r="O378" s="197">
        <v>13755</v>
      </c>
      <c r="P378" s="197">
        <v>65449.879300000008</v>
      </c>
      <c r="Q378" s="197">
        <v>11818.800000000001</v>
      </c>
      <c r="R378" s="101">
        <v>-3922.8206999999966</v>
      </c>
      <c r="S378" s="101">
        <v>0</v>
      </c>
      <c r="T378" s="101">
        <v>-3922.8206999999893</v>
      </c>
      <c r="U378" s="101">
        <v>0</v>
      </c>
      <c r="V378" s="101">
        <v>95.868388302886359</v>
      </c>
      <c r="W378" s="101">
        <v>100</v>
      </c>
      <c r="X378" s="101">
        <v>94.345296204414723</v>
      </c>
      <c r="Y378" s="101">
        <v>100</v>
      </c>
      <c r="Z378" s="199"/>
      <c r="AA378" s="199"/>
    </row>
    <row r="379" spans="1:27" ht="12.95" customHeight="1">
      <c r="A379" s="205">
        <v>22</v>
      </c>
      <c r="B379" s="206">
        <v>223800</v>
      </c>
      <c r="C379" s="207">
        <v>1342</v>
      </c>
      <c r="D379" s="175">
        <v>371</v>
      </c>
      <c r="E379" s="201" t="s">
        <v>1267</v>
      </c>
      <c r="F379" s="202">
        <v>155009</v>
      </c>
      <c r="G379" s="202">
        <v>8180</v>
      </c>
      <c r="H379" s="202">
        <v>146829</v>
      </c>
      <c r="I379" s="202">
        <v>0</v>
      </c>
      <c r="J379" s="202">
        <v>164624.09999999998</v>
      </c>
      <c r="K379" s="203">
        <v>8180</v>
      </c>
      <c r="L379" s="203">
        <v>146664.79999999999</v>
      </c>
      <c r="M379" s="203">
        <v>9779.2999999999993</v>
      </c>
      <c r="N379" s="202">
        <v>164043.43039999998</v>
      </c>
      <c r="O379" s="203">
        <v>8180</v>
      </c>
      <c r="P379" s="203">
        <v>146084.13039999999</v>
      </c>
      <c r="Q379" s="204">
        <v>9779.2999999999993</v>
      </c>
      <c r="R379" s="204">
        <v>-580.66959999999381</v>
      </c>
      <c r="S379" s="204">
        <v>0</v>
      </c>
      <c r="T379" s="204">
        <v>-580.66959999999381</v>
      </c>
      <c r="U379" s="204">
        <v>0</v>
      </c>
      <c r="V379" s="204">
        <v>99.647275459668421</v>
      </c>
      <c r="W379" s="204">
        <v>100</v>
      </c>
      <c r="X379" s="204">
        <v>99.604083870158348</v>
      </c>
      <c r="Y379" s="204">
        <v>100</v>
      </c>
    </row>
    <row r="380" spans="1:27" ht="12.95" customHeight="1">
      <c r="A380" s="205">
        <v>21</v>
      </c>
      <c r="B380" s="206">
        <v>223800</v>
      </c>
      <c r="C380" s="207">
        <v>1343</v>
      </c>
      <c r="D380" s="175">
        <v>372</v>
      </c>
      <c r="E380" s="201" t="s">
        <v>1541</v>
      </c>
      <c r="F380" s="202">
        <v>14405.300000000001</v>
      </c>
      <c r="G380" s="202">
        <v>954</v>
      </c>
      <c r="H380" s="202">
        <v>12340.1</v>
      </c>
      <c r="I380" s="202">
        <v>1111.2</v>
      </c>
      <c r="J380" s="202">
        <v>15402.300000000001</v>
      </c>
      <c r="K380" s="203">
        <v>954</v>
      </c>
      <c r="L380" s="203">
        <v>13162.2</v>
      </c>
      <c r="M380" s="203">
        <v>1286.0999999999999</v>
      </c>
      <c r="N380" s="202">
        <v>15402.300000000001</v>
      </c>
      <c r="O380" s="203">
        <v>954</v>
      </c>
      <c r="P380" s="203">
        <v>13162.2</v>
      </c>
      <c r="Q380" s="204">
        <v>1286.0999999999999</v>
      </c>
      <c r="R380" s="204">
        <v>0</v>
      </c>
      <c r="S380" s="204">
        <v>0</v>
      </c>
      <c r="T380" s="204">
        <v>0</v>
      </c>
      <c r="U380" s="204">
        <v>0</v>
      </c>
      <c r="V380" s="204">
        <v>100</v>
      </c>
      <c r="W380" s="204">
        <v>100</v>
      </c>
      <c r="X380" s="204">
        <v>100</v>
      </c>
      <c r="Y380" s="204">
        <v>100</v>
      </c>
    </row>
    <row r="381" spans="1:27" ht="12.95" customHeight="1">
      <c r="A381" s="205">
        <v>21</v>
      </c>
      <c r="B381" s="206">
        <v>223800</v>
      </c>
      <c r="C381" s="207">
        <v>1344</v>
      </c>
      <c r="D381" s="175">
        <v>373</v>
      </c>
      <c r="E381" s="201" t="s">
        <v>1473</v>
      </c>
      <c r="F381" s="202">
        <v>2861.5</v>
      </c>
      <c r="G381" s="202">
        <v>1775</v>
      </c>
      <c r="H381" s="202">
        <v>0</v>
      </c>
      <c r="I381" s="202">
        <v>1086.5</v>
      </c>
      <c r="J381" s="202">
        <v>3032.3</v>
      </c>
      <c r="K381" s="203">
        <v>1775</v>
      </c>
      <c r="L381" s="203">
        <v>0</v>
      </c>
      <c r="M381" s="203">
        <v>1257.3</v>
      </c>
      <c r="N381" s="202">
        <v>3032.3</v>
      </c>
      <c r="O381" s="203">
        <v>1775</v>
      </c>
      <c r="P381" s="203">
        <v>0</v>
      </c>
      <c r="Q381" s="204">
        <v>1257.3</v>
      </c>
      <c r="R381" s="204">
        <v>0</v>
      </c>
      <c r="S381" s="204">
        <v>0</v>
      </c>
      <c r="T381" s="204">
        <v>0</v>
      </c>
      <c r="U381" s="204">
        <v>0</v>
      </c>
      <c r="V381" s="204">
        <v>100</v>
      </c>
      <c r="W381" s="204">
        <v>100</v>
      </c>
      <c r="X381" s="204">
        <v>0</v>
      </c>
      <c r="Y381" s="204">
        <v>100</v>
      </c>
    </row>
    <row r="382" spans="1:27" ht="12.95" customHeight="1">
      <c r="A382" s="205">
        <v>21</v>
      </c>
      <c r="B382" s="206">
        <v>223800</v>
      </c>
      <c r="C382" s="207">
        <v>1345</v>
      </c>
      <c r="D382" s="175">
        <v>374</v>
      </c>
      <c r="E382" s="201" t="s">
        <v>1542</v>
      </c>
      <c r="F382" s="202">
        <v>18962.399999999998</v>
      </c>
      <c r="G382" s="202">
        <v>1391</v>
      </c>
      <c r="H382" s="202">
        <v>15907.8</v>
      </c>
      <c r="I382" s="202">
        <v>1663.6</v>
      </c>
      <c r="J382" s="202">
        <v>19239.8</v>
      </c>
      <c r="K382" s="203">
        <v>1391</v>
      </c>
      <c r="L382" s="203">
        <v>15907.8</v>
      </c>
      <c r="M382" s="203">
        <v>1941</v>
      </c>
      <c r="N382" s="202">
        <v>16048.731900000001</v>
      </c>
      <c r="O382" s="203">
        <v>1391</v>
      </c>
      <c r="P382" s="203">
        <v>12716.731900000001</v>
      </c>
      <c r="Q382" s="204">
        <v>1941</v>
      </c>
      <c r="R382" s="204">
        <v>-3191.0680999999986</v>
      </c>
      <c r="S382" s="204">
        <v>0</v>
      </c>
      <c r="T382" s="204">
        <v>-3191.0680999999986</v>
      </c>
      <c r="U382" s="204">
        <v>0</v>
      </c>
      <c r="V382" s="204">
        <v>83.414234555452765</v>
      </c>
      <c r="W382" s="204">
        <v>100</v>
      </c>
      <c r="X382" s="204">
        <v>79.940229950087385</v>
      </c>
      <c r="Y382" s="204">
        <v>100</v>
      </c>
    </row>
    <row r="383" spans="1:27" ht="12.95" customHeight="1">
      <c r="A383" s="205">
        <v>21</v>
      </c>
      <c r="B383" s="206">
        <v>223800</v>
      </c>
      <c r="C383" s="207">
        <v>1346</v>
      </c>
      <c r="D383" s="175">
        <v>375</v>
      </c>
      <c r="E383" s="201" t="s">
        <v>1543</v>
      </c>
      <c r="F383" s="202">
        <v>9631.5</v>
      </c>
      <c r="G383" s="202">
        <v>1432</v>
      </c>
      <c r="H383" s="202">
        <v>7260.9</v>
      </c>
      <c r="I383" s="202">
        <v>938.6</v>
      </c>
      <c r="J383" s="202">
        <v>10056.799999999999</v>
      </c>
      <c r="K383" s="203">
        <v>1432</v>
      </c>
      <c r="L383" s="203">
        <v>7518</v>
      </c>
      <c r="M383" s="203">
        <v>1106.8</v>
      </c>
      <c r="N383" s="202">
        <v>10045.422299999998</v>
      </c>
      <c r="O383" s="203">
        <v>1432</v>
      </c>
      <c r="P383" s="203">
        <v>7506.6223</v>
      </c>
      <c r="Q383" s="204">
        <v>1106.8</v>
      </c>
      <c r="R383" s="204">
        <v>-11.377700000000914</v>
      </c>
      <c r="S383" s="204">
        <v>0</v>
      </c>
      <c r="T383" s="204">
        <v>-11.377700000000004</v>
      </c>
      <c r="U383" s="204">
        <v>0</v>
      </c>
      <c r="V383" s="204">
        <v>99.886865603372826</v>
      </c>
      <c r="W383" s="204">
        <v>100</v>
      </c>
      <c r="X383" s="204">
        <v>99.848660548018088</v>
      </c>
      <c r="Y383" s="204">
        <v>100</v>
      </c>
    </row>
    <row r="384" spans="1:27" ht="12.95" customHeight="1">
      <c r="A384" s="205">
        <v>21</v>
      </c>
      <c r="B384" s="206">
        <v>223800</v>
      </c>
      <c r="C384" s="207">
        <v>1347</v>
      </c>
      <c r="D384" s="175">
        <v>376</v>
      </c>
      <c r="E384" s="201" t="s">
        <v>1544</v>
      </c>
      <c r="F384" s="202">
        <v>6518.8</v>
      </c>
      <c r="G384" s="202">
        <v>1320</v>
      </c>
      <c r="H384" s="202">
        <v>4537.3</v>
      </c>
      <c r="I384" s="202">
        <v>661.5</v>
      </c>
      <c r="J384" s="202">
        <v>6789.6</v>
      </c>
      <c r="K384" s="203">
        <v>1320</v>
      </c>
      <c r="L384" s="203">
        <v>4653.7000000000007</v>
      </c>
      <c r="M384" s="203">
        <v>815.9</v>
      </c>
      <c r="N384" s="202">
        <v>6139.4407999999994</v>
      </c>
      <c r="O384" s="203">
        <v>1320</v>
      </c>
      <c r="P384" s="203">
        <v>4003.5407999999998</v>
      </c>
      <c r="Q384" s="204">
        <v>815.9</v>
      </c>
      <c r="R384" s="204">
        <v>-650.15920000000096</v>
      </c>
      <c r="S384" s="204">
        <v>0</v>
      </c>
      <c r="T384" s="204">
        <v>-650.15920000000096</v>
      </c>
      <c r="U384" s="204">
        <v>0</v>
      </c>
      <c r="V384" s="204">
        <v>90.424189937551532</v>
      </c>
      <c r="W384" s="204">
        <v>100</v>
      </c>
      <c r="X384" s="204">
        <v>86.029198272342427</v>
      </c>
      <c r="Y384" s="204">
        <v>100</v>
      </c>
    </row>
    <row r="385" spans="1:27" ht="12.95" customHeight="1">
      <c r="A385" s="205">
        <v>21</v>
      </c>
      <c r="B385" s="206">
        <v>223800</v>
      </c>
      <c r="C385" s="207">
        <v>1348</v>
      </c>
      <c r="D385" s="175">
        <v>377</v>
      </c>
      <c r="E385" s="201" t="s">
        <v>1545</v>
      </c>
      <c r="F385" s="202">
        <v>2948.1</v>
      </c>
      <c r="G385" s="202">
        <v>1317</v>
      </c>
      <c r="H385" s="202">
        <v>1433.6</v>
      </c>
      <c r="I385" s="202">
        <v>197.5</v>
      </c>
      <c r="J385" s="202">
        <v>3098.7</v>
      </c>
      <c r="K385" s="203">
        <v>1317</v>
      </c>
      <c r="L385" s="203">
        <v>1433.6</v>
      </c>
      <c r="M385" s="203">
        <v>348.1</v>
      </c>
      <c r="N385" s="202">
        <v>3098.7</v>
      </c>
      <c r="O385" s="203">
        <v>1317</v>
      </c>
      <c r="P385" s="203">
        <v>1433.6</v>
      </c>
      <c r="Q385" s="204">
        <v>348.1</v>
      </c>
      <c r="R385" s="204">
        <v>0</v>
      </c>
      <c r="S385" s="204">
        <v>0</v>
      </c>
      <c r="T385" s="204">
        <v>0</v>
      </c>
      <c r="U385" s="204">
        <v>0</v>
      </c>
      <c r="V385" s="204">
        <v>100</v>
      </c>
      <c r="W385" s="204">
        <v>100</v>
      </c>
      <c r="X385" s="204">
        <v>100</v>
      </c>
      <c r="Y385" s="204">
        <v>100</v>
      </c>
    </row>
    <row r="386" spans="1:27" ht="12.95" customHeight="1">
      <c r="A386" s="205">
        <v>21</v>
      </c>
      <c r="B386" s="206">
        <v>223800</v>
      </c>
      <c r="C386" s="207">
        <v>1349</v>
      </c>
      <c r="D386" s="175">
        <v>378</v>
      </c>
      <c r="E386" s="201" t="s">
        <v>1546</v>
      </c>
      <c r="F386" s="202">
        <v>5263.2999999999993</v>
      </c>
      <c r="G386" s="202">
        <v>825</v>
      </c>
      <c r="H386" s="202">
        <v>3702.4</v>
      </c>
      <c r="I386" s="202">
        <v>735.9</v>
      </c>
      <c r="J386" s="202">
        <v>5600.2000000000007</v>
      </c>
      <c r="K386" s="203">
        <v>825</v>
      </c>
      <c r="L386" s="203">
        <v>3888.6</v>
      </c>
      <c r="M386" s="203">
        <v>886.6</v>
      </c>
      <c r="N386" s="202">
        <v>5600.2000000000007</v>
      </c>
      <c r="O386" s="203">
        <v>825</v>
      </c>
      <c r="P386" s="203">
        <v>3888.6</v>
      </c>
      <c r="Q386" s="204">
        <v>886.6</v>
      </c>
      <c r="R386" s="204">
        <v>0</v>
      </c>
      <c r="S386" s="204">
        <v>0</v>
      </c>
      <c r="T386" s="204">
        <v>0</v>
      </c>
      <c r="U386" s="204">
        <v>0</v>
      </c>
      <c r="V386" s="204">
        <v>100</v>
      </c>
      <c r="W386" s="204">
        <v>100</v>
      </c>
      <c r="X386" s="204">
        <v>100</v>
      </c>
      <c r="Y386" s="204">
        <v>100</v>
      </c>
    </row>
    <row r="387" spans="1:27" ht="12.95" customHeight="1">
      <c r="A387" s="205">
        <v>21</v>
      </c>
      <c r="B387" s="206">
        <v>223800</v>
      </c>
      <c r="C387" s="207">
        <v>1350</v>
      </c>
      <c r="D387" s="175">
        <v>379</v>
      </c>
      <c r="E387" s="201" t="s">
        <v>1547</v>
      </c>
      <c r="F387" s="202">
        <v>5588.9</v>
      </c>
      <c r="G387" s="202">
        <v>1176</v>
      </c>
      <c r="H387" s="202">
        <v>3629.9</v>
      </c>
      <c r="I387" s="202">
        <v>783</v>
      </c>
      <c r="J387" s="202">
        <v>5750.2999999999993</v>
      </c>
      <c r="K387" s="203">
        <v>1176</v>
      </c>
      <c r="L387" s="203">
        <v>3629.9</v>
      </c>
      <c r="M387" s="203">
        <v>944.4</v>
      </c>
      <c r="N387" s="202">
        <v>5750.2999999999993</v>
      </c>
      <c r="O387" s="203">
        <v>1176</v>
      </c>
      <c r="P387" s="203">
        <v>3629.9</v>
      </c>
      <c r="Q387" s="204">
        <v>944.4</v>
      </c>
      <c r="R387" s="204">
        <v>0</v>
      </c>
      <c r="S387" s="204">
        <v>0</v>
      </c>
      <c r="T387" s="204">
        <v>0</v>
      </c>
      <c r="U387" s="204">
        <v>0</v>
      </c>
      <c r="V387" s="204">
        <v>100</v>
      </c>
      <c r="W387" s="204">
        <v>100</v>
      </c>
      <c r="X387" s="204">
        <v>100</v>
      </c>
      <c r="Y387" s="204">
        <v>100</v>
      </c>
    </row>
    <row r="388" spans="1:27" ht="12.95" customHeight="1">
      <c r="A388" s="205">
        <v>21</v>
      </c>
      <c r="B388" s="206">
        <v>223800</v>
      </c>
      <c r="C388" s="207">
        <v>1351</v>
      </c>
      <c r="D388" s="175">
        <v>380</v>
      </c>
      <c r="E388" s="201" t="s">
        <v>1548</v>
      </c>
      <c r="F388" s="202">
        <v>7166</v>
      </c>
      <c r="G388" s="202">
        <v>1440</v>
      </c>
      <c r="H388" s="202">
        <v>4979.8</v>
      </c>
      <c r="I388" s="202">
        <v>746.2</v>
      </c>
      <c r="J388" s="202">
        <v>7853.4</v>
      </c>
      <c r="K388" s="203">
        <v>1440</v>
      </c>
      <c r="L388" s="203">
        <v>5515.4</v>
      </c>
      <c r="M388" s="203">
        <v>898</v>
      </c>
      <c r="N388" s="202">
        <v>7788.5887000000002</v>
      </c>
      <c r="O388" s="203">
        <v>1440</v>
      </c>
      <c r="P388" s="203">
        <v>5450.5887000000002</v>
      </c>
      <c r="Q388" s="204">
        <v>898</v>
      </c>
      <c r="R388" s="204">
        <v>-64.811299999999392</v>
      </c>
      <c r="S388" s="204">
        <v>0</v>
      </c>
      <c r="T388" s="204">
        <v>-64.811299999999392</v>
      </c>
      <c r="U388" s="204">
        <v>0</v>
      </c>
      <c r="V388" s="204">
        <v>99.174735783227646</v>
      </c>
      <c r="W388" s="204">
        <v>100</v>
      </c>
      <c r="X388" s="204">
        <v>98.824902998875885</v>
      </c>
      <c r="Y388" s="204">
        <v>100</v>
      </c>
    </row>
    <row r="389" spans="1:27" ht="12.95" customHeight="1">
      <c r="A389" s="205">
        <v>21</v>
      </c>
      <c r="B389" s="206">
        <v>223800</v>
      </c>
      <c r="C389" s="207">
        <v>1352</v>
      </c>
      <c r="D389" s="175">
        <v>381</v>
      </c>
      <c r="E389" s="201" t="s">
        <v>1549</v>
      </c>
      <c r="F389" s="202">
        <v>9883.1</v>
      </c>
      <c r="G389" s="202">
        <v>1428</v>
      </c>
      <c r="H389" s="202">
        <v>7450.2</v>
      </c>
      <c r="I389" s="202">
        <v>1004.9</v>
      </c>
      <c r="J389" s="202">
        <v>10239.700000000001</v>
      </c>
      <c r="K389" s="203">
        <v>1428</v>
      </c>
      <c r="L389" s="203">
        <v>7634.6</v>
      </c>
      <c r="M389" s="203">
        <v>1177.0999999999999</v>
      </c>
      <c r="N389" s="202">
        <v>10234.295599999999</v>
      </c>
      <c r="O389" s="203">
        <v>1428</v>
      </c>
      <c r="P389" s="203">
        <v>7629.1956</v>
      </c>
      <c r="Q389" s="204">
        <v>1177.0999999999999</v>
      </c>
      <c r="R389" s="204">
        <v>-5.4044000000012602</v>
      </c>
      <c r="S389" s="204">
        <v>0</v>
      </c>
      <c r="T389" s="204">
        <v>-5.4044000000003507</v>
      </c>
      <c r="U389" s="204">
        <v>0</v>
      </c>
      <c r="V389" s="204">
        <v>99.94722110999345</v>
      </c>
      <c r="W389" s="204">
        <v>100</v>
      </c>
      <c r="X389" s="204">
        <v>99.929211746522412</v>
      </c>
      <c r="Y389" s="204">
        <v>100</v>
      </c>
    </row>
    <row r="390" spans="1:27" ht="12.95" customHeight="1">
      <c r="A390" s="205">
        <v>21</v>
      </c>
      <c r="B390" s="206">
        <v>223800</v>
      </c>
      <c r="C390" s="207">
        <v>1353</v>
      </c>
      <c r="D390" s="175">
        <v>382</v>
      </c>
      <c r="E390" s="201" t="s">
        <v>1550</v>
      </c>
      <c r="F390" s="202">
        <v>7726.2</v>
      </c>
      <c r="G390" s="202">
        <v>697</v>
      </c>
      <c r="H390" s="202">
        <v>6028.9</v>
      </c>
      <c r="I390" s="202">
        <v>1000.3</v>
      </c>
      <c r="J390" s="202">
        <v>7883.4</v>
      </c>
      <c r="K390" s="203">
        <v>697</v>
      </c>
      <c r="L390" s="203">
        <v>6028.9</v>
      </c>
      <c r="M390" s="203">
        <v>1157.5</v>
      </c>
      <c r="N390" s="202">
        <v>7883.4</v>
      </c>
      <c r="O390" s="203">
        <v>697</v>
      </c>
      <c r="P390" s="203">
        <v>6028.9</v>
      </c>
      <c r="Q390" s="204">
        <v>1157.5</v>
      </c>
      <c r="R390" s="204">
        <v>0</v>
      </c>
      <c r="S390" s="204">
        <v>0</v>
      </c>
      <c r="T390" s="204">
        <v>0</v>
      </c>
      <c r="U390" s="204">
        <v>0</v>
      </c>
      <c r="V390" s="204">
        <v>100</v>
      </c>
      <c r="W390" s="204">
        <v>100</v>
      </c>
      <c r="X390" s="204">
        <v>100</v>
      </c>
      <c r="Y390" s="204">
        <v>100</v>
      </c>
    </row>
    <row r="391" spans="1:27" ht="12.95" customHeight="1">
      <c r="A391" s="205">
        <v>0</v>
      </c>
      <c r="B391" s="205"/>
      <c r="C391" s="205"/>
      <c r="D391" s="175">
        <v>383</v>
      </c>
      <c r="E391" s="201"/>
      <c r="F391" s="202"/>
      <c r="G391" s="202"/>
      <c r="H391" s="202"/>
      <c r="I391" s="202"/>
      <c r="J391" s="202"/>
      <c r="K391" s="203"/>
      <c r="L391" s="203"/>
      <c r="M391" s="203"/>
      <c r="N391" s="203"/>
      <c r="O391" s="203"/>
      <c r="P391" s="203"/>
      <c r="Q391" s="204"/>
      <c r="R391" s="204"/>
      <c r="S391" s="204"/>
      <c r="T391" s="204"/>
      <c r="U391" s="204"/>
      <c r="V391" s="204"/>
      <c r="W391" s="204"/>
      <c r="X391" s="204"/>
      <c r="Y391" s="204"/>
    </row>
    <row r="392" spans="1:27" ht="12.95" customHeight="1">
      <c r="A392" s="205">
        <v>20</v>
      </c>
      <c r="B392" s="206">
        <v>224100</v>
      </c>
      <c r="C392" s="205"/>
      <c r="D392" s="175">
        <v>384</v>
      </c>
      <c r="E392" s="196" t="s">
        <v>1551</v>
      </c>
      <c r="F392" s="197">
        <v>405430.49999999994</v>
      </c>
      <c r="G392" s="197">
        <v>64398</v>
      </c>
      <c r="H392" s="197">
        <v>319494.19999999995</v>
      </c>
      <c r="I392" s="197">
        <v>21538.300000000003</v>
      </c>
      <c r="J392" s="197">
        <v>429541.5</v>
      </c>
      <c r="K392" s="197">
        <v>64398</v>
      </c>
      <c r="L392" s="197">
        <v>337448.5</v>
      </c>
      <c r="M392" s="197">
        <v>27695</v>
      </c>
      <c r="N392" s="197">
        <v>427443.85400000005</v>
      </c>
      <c r="O392" s="197">
        <v>64398</v>
      </c>
      <c r="P392" s="197">
        <v>335350.85400000005</v>
      </c>
      <c r="Q392" s="197">
        <v>27695</v>
      </c>
      <c r="R392" s="101">
        <v>-2097.6459999999497</v>
      </c>
      <c r="S392" s="101">
        <v>0</v>
      </c>
      <c r="T392" s="101">
        <v>-2097.6459999999497</v>
      </c>
      <c r="U392" s="101">
        <v>0</v>
      </c>
      <c r="V392" s="101">
        <v>99.511654636397196</v>
      </c>
      <c r="W392" s="101">
        <v>100</v>
      </c>
      <c r="X392" s="101">
        <v>99.378380404713624</v>
      </c>
      <c r="Y392" s="101">
        <v>100</v>
      </c>
    </row>
    <row r="393" spans="1:27" s="200" customFormat="1" ht="12.95" customHeight="1">
      <c r="A393" s="205">
        <v>22</v>
      </c>
      <c r="B393" s="206">
        <v>224100</v>
      </c>
      <c r="C393" s="205"/>
      <c r="D393" s="175">
        <v>385</v>
      </c>
      <c r="E393" s="196" t="s">
        <v>1241</v>
      </c>
      <c r="F393" s="197">
        <v>216337.3</v>
      </c>
      <c r="G393" s="197">
        <v>19579</v>
      </c>
      <c r="H393" s="197">
        <v>196758.3</v>
      </c>
      <c r="I393" s="197">
        <v>0</v>
      </c>
      <c r="J393" s="197">
        <v>229826.09999999998</v>
      </c>
      <c r="K393" s="197">
        <v>19579</v>
      </c>
      <c r="L393" s="197">
        <v>209200.8</v>
      </c>
      <c r="M393" s="197">
        <v>1046.3</v>
      </c>
      <c r="N393" s="197">
        <v>228557.4791</v>
      </c>
      <c r="O393" s="197">
        <v>19579</v>
      </c>
      <c r="P393" s="197">
        <v>207932.17910000001</v>
      </c>
      <c r="Q393" s="197">
        <v>1046.3</v>
      </c>
      <c r="R393" s="101">
        <v>-1268.6208999999799</v>
      </c>
      <c r="S393" s="101">
        <v>0</v>
      </c>
      <c r="T393" s="101">
        <v>-1268.6208999999799</v>
      </c>
      <c r="U393" s="101">
        <v>0</v>
      </c>
      <c r="V393" s="101">
        <v>99.448008341959422</v>
      </c>
      <c r="W393" s="101">
        <v>100</v>
      </c>
      <c r="X393" s="101">
        <v>99.393586974810816</v>
      </c>
      <c r="Y393" s="101">
        <v>100</v>
      </c>
      <c r="Z393" s="199"/>
      <c r="AA393" s="199"/>
    </row>
    <row r="394" spans="1:27" s="200" customFormat="1" ht="12.95" customHeight="1">
      <c r="A394" s="205">
        <v>21</v>
      </c>
      <c r="B394" s="206">
        <v>224100</v>
      </c>
      <c r="C394" s="205"/>
      <c r="D394" s="175">
        <v>386</v>
      </c>
      <c r="E394" s="196" t="s">
        <v>1242</v>
      </c>
      <c r="F394" s="197">
        <v>189093.2</v>
      </c>
      <c r="G394" s="197">
        <v>44819</v>
      </c>
      <c r="H394" s="197">
        <v>122735.9</v>
      </c>
      <c r="I394" s="197">
        <v>21538.300000000003</v>
      </c>
      <c r="J394" s="197">
        <v>199715.40000000002</v>
      </c>
      <c r="K394" s="197">
        <v>44819</v>
      </c>
      <c r="L394" s="197">
        <v>128247.7</v>
      </c>
      <c r="M394" s="197">
        <v>26648.7</v>
      </c>
      <c r="N394" s="197">
        <v>198886.37490000002</v>
      </c>
      <c r="O394" s="197">
        <v>44819</v>
      </c>
      <c r="P394" s="197">
        <v>127418.67490000001</v>
      </c>
      <c r="Q394" s="197">
        <v>26648.7</v>
      </c>
      <c r="R394" s="101">
        <v>-829.02509999999893</v>
      </c>
      <c r="S394" s="101">
        <v>0</v>
      </c>
      <c r="T394" s="101">
        <v>-829.02509999998438</v>
      </c>
      <c r="U394" s="101">
        <v>0</v>
      </c>
      <c r="V394" s="101">
        <v>99.584896758086757</v>
      </c>
      <c r="W394" s="101">
        <v>100</v>
      </c>
      <c r="X394" s="101">
        <v>99.353575073860995</v>
      </c>
      <c r="Y394" s="101">
        <v>100</v>
      </c>
      <c r="Z394" s="199"/>
      <c r="AA394" s="199"/>
    </row>
    <row r="395" spans="1:27" ht="12.95" customHeight="1">
      <c r="A395" s="205">
        <v>22</v>
      </c>
      <c r="B395" s="206">
        <v>224100</v>
      </c>
      <c r="C395" s="207">
        <v>1354</v>
      </c>
      <c r="D395" s="175">
        <v>387</v>
      </c>
      <c r="E395" s="201" t="s">
        <v>1267</v>
      </c>
      <c r="F395" s="202">
        <v>216337.3</v>
      </c>
      <c r="G395" s="202">
        <v>19579</v>
      </c>
      <c r="H395" s="202">
        <v>196758.3</v>
      </c>
      <c r="I395" s="202">
        <v>0</v>
      </c>
      <c r="J395" s="202">
        <v>229826.09999999998</v>
      </c>
      <c r="K395" s="203">
        <v>19579</v>
      </c>
      <c r="L395" s="203">
        <v>209200.8</v>
      </c>
      <c r="M395" s="203">
        <v>1046.3</v>
      </c>
      <c r="N395" s="202">
        <v>228557.4791</v>
      </c>
      <c r="O395" s="203">
        <v>19579</v>
      </c>
      <c r="P395" s="203">
        <v>207932.17910000001</v>
      </c>
      <c r="Q395" s="204">
        <v>1046.3</v>
      </c>
      <c r="R395" s="204">
        <v>-1268.6208999999799</v>
      </c>
      <c r="S395" s="204">
        <v>0</v>
      </c>
      <c r="T395" s="204">
        <v>-1268.6208999999799</v>
      </c>
      <c r="U395" s="204">
        <v>0</v>
      </c>
      <c r="V395" s="204">
        <v>99.448008341959422</v>
      </c>
      <c r="W395" s="204">
        <v>100</v>
      </c>
      <c r="X395" s="204">
        <v>99.393586974810816</v>
      </c>
      <c r="Y395" s="204">
        <v>100</v>
      </c>
    </row>
    <row r="396" spans="1:27" ht="12.95" customHeight="1">
      <c r="A396" s="205">
        <v>21</v>
      </c>
      <c r="B396" s="206">
        <v>224100</v>
      </c>
      <c r="C396" s="207">
        <v>1355</v>
      </c>
      <c r="D396" s="175">
        <v>388</v>
      </c>
      <c r="E396" s="201" t="s">
        <v>1552</v>
      </c>
      <c r="F396" s="202">
        <v>2423.4</v>
      </c>
      <c r="G396" s="202">
        <v>1359</v>
      </c>
      <c r="H396" s="202">
        <v>891.8</v>
      </c>
      <c r="I396" s="202">
        <v>172.6</v>
      </c>
      <c r="J396" s="202">
        <v>2726.7999999999997</v>
      </c>
      <c r="K396" s="203">
        <v>1359</v>
      </c>
      <c r="L396" s="203">
        <v>1044.7</v>
      </c>
      <c r="M396" s="203">
        <v>323.10000000000002</v>
      </c>
      <c r="N396" s="202">
        <v>2726.7999999999997</v>
      </c>
      <c r="O396" s="203">
        <v>1359</v>
      </c>
      <c r="P396" s="203">
        <v>1044.7</v>
      </c>
      <c r="Q396" s="204">
        <v>323.10000000000002</v>
      </c>
      <c r="R396" s="204">
        <v>0</v>
      </c>
      <c r="S396" s="204">
        <v>0</v>
      </c>
      <c r="T396" s="204">
        <v>0</v>
      </c>
      <c r="U396" s="204">
        <v>0</v>
      </c>
      <c r="V396" s="204">
        <v>100</v>
      </c>
      <c r="W396" s="204">
        <v>100</v>
      </c>
      <c r="X396" s="204">
        <v>100</v>
      </c>
      <c r="Y396" s="204">
        <v>100</v>
      </c>
    </row>
    <row r="397" spans="1:27" ht="12.95" customHeight="1">
      <c r="A397" s="205">
        <v>21</v>
      </c>
      <c r="B397" s="206">
        <v>224100</v>
      </c>
      <c r="C397" s="207">
        <v>1356</v>
      </c>
      <c r="D397" s="175">
        <v>389</v>
      </c>
      <c r="E397" s="201" t="s">
        <v>1553</v>
      </c>
      <c r="F397" s="202">
        <v>3045</v>
      </c>
      <c r="G397" s="202">
        <v>1364</v>
      </c>
      <c r="H397" s="202">
        <v>1384.7</v>
      </c>
      <c r="I397" s="202">
        <v>296.3</v>
      </c>
      <c r="J397" s="202">
        <v>3195.5</v>
      </c>
      <c r="K397" s="203">
        <v>1364</v>
      </c>
      <c r="L397" s="203">
        <v>1384.7</v>
      </c>
      <c r="M397" s="203">
        <v>446.8</v>
      </c>
      <c r="N397" s="202">
        <v>3165.4203000000002</v>
      </c>
      <c r="O397" s="203">
        <v>1364</v>
      </c>
      <c r="P397" s="203">
        <v>1354.6203</v>
      </c>
      <c r="Q397" s="204">
        <v>446.8</v>
      </c>
      <c r="R397" s="204">
        <v>-30.079699999999775</v>
      </c>
      <c r="S397" s="204">
        <v>0</v>
      </c>
      <c r="T397" s="204">
        <v>-30.079700000000003</v>
      </c>
      <c r="U397" s="204">
        <v>0</v>
      </c>
      <c r="V397" s="204">
        <v>99.058685651697715</v>
      </c>
      <c r="W397" s="204">
        <v>100</v>
      </c>
      <c r="X397" s="204">
        <v>97.827709973279411</v>
      </c>
      <c r="Y397" s="204">
        <v>100</v>
      </c>
    </row>
    <row r="398" spans="1:27" ht="12.95" customHeight="1">
      <c r="A398" s="205">
        <v>21</v>
      </c>
      <c r="B398" s="206">
        <v>224100</v>
      </c>
      <c r="C398" s="207">
        <v>1357</v>
      </c>
      <c r="D398" s="175">
        <v>390</v>
      </c>
      <c r="E398" s="201" t="s">
        <v>1554</v>
      </c>
      <c r="F398" s="202">
        <v>1715.2</v>
      </c>
      <c r="G398" s="202">
        <v>806</v>
      </c>
      <c r="H398" s="202">
        <v>728.3</v>
      </c>
      <c r="I398" s="202">
        <v>180.9</v>
      </c>
      <c r="J398" s="202">
        <v>1863.1999999999998</v>
      </c>
      <c r="K398" s="203">
        <v>806</v>
      </c>
      <c r="L398" s="203">
        <v>728.3</v>
      </c>
      <c r="M398" s="203">
        <v>328.9</v>
      </c>
      <c r="N398" s="202">
        <v>1744.6485000000002</v>
      </c>
      <c r="O398" s="203">
        <v>806</v>
      </c>
      <c r="P398" s="203">
        <v>609.74850000000004</v>
      </c>
      <c r="Q398" s="204">
        <v>328.9</v>
      </c>
      <c r="R398" s="204">
        <v>-118.55149999999958</v>
      </c>
      <c r="S398" s="204">
        <v>0</v>
      </c>
      <c r="T398" s="204">
        <v>-118.55149999999992</v>
      </c>
      <c r="U398" s="204">
        <v>0</v>
      </c>
      <c r="V398" s="204">
        <v>93.637210176041236</v>
      </c>
      <c r="W398" s="204">
        <v>100</v>
      </c>
      <c r="X398" s="204">
        <v>83.722161197308807</v>
      </c>
      <c r="Y398" s="204">
        <v>100</v>
      </c>
    </row>
    <row r="399" spans="1:27" ht="12.95" customHeight="1">
      <c r="A399" s="205">
        <v>21</v>
      </c>
      <c r="B399" s="206">
        <v>224100</v>
      </c>
      <c r="C399" s="207">
        <v>1358</v>
      </c>
      <c r="D399" s="175">
        <v>391</v>
      </c>
      <c r="E399" s="201" t="s">
        <v>1555</v>
      </c>
      <c r="F399" s="202">
        <v>3126</v>
      </c>
      <c r="G399" s="202">
        <v>1214</v>
      </c>
      <c r="H399" s="202">
        <v>1486.8</v>
      </c>
      <c r="I399" s="202">
        <v>425.2</v>
      </c>
      <c r="J399" s="202">
        <v>3412</v>
      </c>
      <c r="K399" s="203">
        <v>1214</v>
      </c>
      <c r="L399" s="203">
        <v>1617.2</v>
      </c>
      <c r="M399" s="203">
        <v>580.79999999999995</v>
      </c>
      <c r="N399" s="202">
        <v>3411.9153000000006</v>
      </c>
      <c r="O399" s="203">
        <v>1214</v>
      </c>
      <c r="P399" s="203">
        <v>1617.1153000000002</v>
      </c>
      <c r="Q399" s="204">
        <v>580.79999999999995</v>
      </c>
      <c r="R399" s="204">
        <v>-8.4699999999429565E-2</v>
      </c>
      <c r="S399" s="204">
        <v>0</v>
      </c>
      <c r="T399" s="204">
        <v>-8.4699999999884312E-2</v>
      </c>
      <c r="U399" s="204">
        <v>0</v>
      </c>
      <c r="V399" s="204">
        <v>99.997517584994156</v>
      </c>
      <c r="W399" s="204">
        <v>100</v>
      </c>
      <c r="X399" s="204">
        <v>99.99476255255999</v>
      </c>
      <c r="Y399" s="204">
        <v>100</v>
      </c>
    </row>
    <row r="400" spans="1:27" ht="12.95" customHeight="1">
      <c r="A400" s="205">
        <v>21</v>
      </c>
      <c r="B400" s="206">
        <v>224100</v>
      </c>
      <c r="C400" s="207">
        <v>1359</v>
      </c>
      <c r="D400" s="175">
        <v>392</v>
      </c>
      <c r="E400" s="201" t="s">
        <v>1556</v>
      </c>
      <c r="F400" s="202">
        <v>10900.9</v>
      </c>
      <c r="G400" s="202">
        <v>1877</v>
      </c>
      <c r="H400" s="202">
        <v>7683.6</v>
      </c>
      <c r="I400" s="202">
        <v>1340.3</v>
      </c>
      <c r="J400" s="202">
        <v>11282.9</v>
      </c>
      <c r="K400" s="203">
        <v>1877</v>
      </c>
      <c r="L400" s="203">
        <v>7904.6</v>
      </c>
      <c r="M400" s="203">
        <v>1501.3</v>
      </c>
      <c r="N400" s="202">
        <v>11282.9</v>
      </c>
      <c r="O400" s="203">
        <v>1877</v>
      </c>
      <c r="P400" s="203">
        <v>7904.6</v>
      </c>
      <c r="Q400" s="204">
        <v>1501.3</v>
      </c>
      <c r="R400" s="204">
        <v>0</v>
      </c>
      <c r="S400" s="204">
        <v>0</v>
      </c>
      <c r="T400" s="204">
        <v>0</v>
      </c>
      <c r="U400" s="204">
        <v>0</v>
      </c>
      <c r="V400" s="204">
        <v>100</v>
      </c>
      <c r="W400" s="204">
        <v>100</v>
      </c>
      <c r="X400" s="204">
        <v>100</v>
      </c>
      <c r="Y400" s="204">
        <v>100</v>
      </c>
    </row>
    <row r="401" spans="1:25" ht="12.95" customHeight="1">
      <c r="A401" s="205">
        <v>21</v>
      </c>
      <c r="B401" s="206">
        <v>224100</v>
      </c>
      <c r="C401" s="207">
        <v>1360</v>
      </c>
      <c r="D401" s="175">
        <v>393</v>
      </c>
      <c r="E401" s="201" t="s">
        <v>1557</v>
      </c>
      <c r="F401" s="202">
        <v>1945.8</v>
      </c>
      <c r="G401" s="202">
        <v>337</v>
      </c>
      <c r="H401" s="202">
        <v>1204.5</v>
      </c>
      <c r="I401" s="202">
        <v>404.3</v>
      </c>
      <c r="J401" s="202">
        <v>2096.3000000000002</v>
      </c>
      <c r="K401" s="203">
        <v>337</v>
      </c>
      <c r="L401" s="203">
        <v>1204.5</v>
      </c>
      <c r="M401" s="203">
        <v>554.79999999999995</v>
      </c>
      <c r="N401" s="202">
        <v>2095.1864999999998</v>
      </c>
      <c r="O401" s="203">
        <v>337</v>
      </c>
      <c r="P401" s="203">
        <v>1203.3865000000001</v>
      </c>
      <c r="Q401" s="204">
        <v>554.79999999999995</v>
      </c>
      <c r="R401" s="204">
        <v>-1.1135000000003856</v>
      </c>
      <c r="S401" s="204">
        <v>0</v>
      </c>
      <c r="T401" s="204">
        <v>-1.1134999999999309</v>
      </c>
      <c r="U401" s="204">
        <v>0</v>
      </c>
      <c r="V401" s="204">
        <v>99.946882602680901</v>
      </c>
      <c r="W401" s="204">
        <v>100</v>
      </c>
      <c r="X401" s="204">
        <v>99.907555002075554</v>
      </c>
      <c r="Y401" s="204">
        <v>100</v>
      </c>
    </row>
    <row r="402" spans="1:25" ht="12.95" customHeight="1">
      <c r="A402" s="205">
        <v>21</v>
      </c>
      <c r="B402" s="206">
        <v>224100</v>
      </c>
      <c r="C402" s="207">
        <v>1361</v>
      </c>
      <c r="D402" s="175">
        <v>394</v>
      </c>
      <c r="E402" s="201" t="s">
        <v>1558</v>
      </c>
      <c r="F402" s="202">
        <v>4623.3999999999996</v>
      </c>
      <c r="G402" s="202">
        <v>1421</v>
      </c>
      <c r="H402" s="202">
        <v>2757.9</v>
      </c>
      <c r="I402" s="202">
        <v>444.5</v>
      </c>
      <c r="J402" s="202">
        <v>4775.2999999999993</v>
      </c>
      <c r="K402" s="203">
        <v>1421</v>
      </c>
      <c r="L402" s="203">
        <v>2757.9</v>
      </c>
      <c r="M402" s="203">
        <v>596.4</v>
      </c>
      <c r="N402" s="202">
        <v>4775.2999999999993</v>
      </c>
      <c r="O402" s="203">
        <v>1421</v>
      </c>
      <c r="P402" s="203">
        <v>2757.9</v>
      </c>
      <c r="Q402" s="204">
        <v>596.4</v>
      </c>
      <c r="R402" s="204">
        <v>0</v>
      </c>
      <c r="S402" s="204">
        <v>0</v>
      </c>
      <c r="T402" s="204">
        <v>0</v>
      </c>
      <c r="U402" s="204">
        <v>0</v>
      </c>
      <c r="V402" s="204">
        <v>100</v>
      </c>
      <c r="W402" s="204">
        <v>100</v>
      </c>
      <c r="X402" s="204">
        <v>100</v>
      </c>
      <c r="Y402" s="204">
        <v>100</v>
      </c>
    </row>
    <row r="403" spans="1:25" ht="12.95" customHeight="1">
      <c r="A403" s="205">
        <v>21</v>
      </c>
      <c r="B403" s="206">
        <v>224100</v>
      </c>
      <c r="C403" s="207">
        <v>1362</v>
      </c>
      <c r="D403" s="175">
        <v>395</v>
      </c>
      <c r="E403" s="201" t="s">
        <v>1559</v>
      </c>
      <c r="F403" s="202">
        <v>1736.5</v>
      </c>
      <c r="G403" s="202">
        <v>1410</v>
      </c>
      <c r="H403" s="202">
        <v>0</v>
      </c>
      <c r="I403" s="202">
        <v>326.5</v>
      </c>
      <c r="J403" s="202">
        <v>1887</v>
      </c>
      <c r="K403" s="203">
        <v>1410</v>
      </c>
      <c r="L403" s="203">
        <v>0</v>
      </c>
      <c r="M403" s="203">
        <v>477</v>
      </c>
      <c r="N403" s="202">
        <v>1887</v>
      </c>
      <c r="O403" s="203">
        <v>1410</v>
      </c>
      <c r="P403" s="203">
        <v>0</v>
      </c>
      <c r="Q403" s="204">
        <v>477</v>
      </c>
      <c r="R403" s="204">
        <v>0</v>
      </c>
      <c r="S403" s="204">
        <v>0</v>
      </c>
      <c r="T403" s="204">
        <v>0</v>
      </c>
      <c r="U403" s="204">
        <v>0</v>
      </c>
      <c r="V403" s="204">
        <v>100</v>
      </c>
      <c r="W403" s="204">
        <v>100</v>
      </c>
      <c r="X403" s="204">
        <v>0</v>
      </c>
      <c r="Y403" s="204">
        <v>100</v>
      </c>
    </row>
    <row r="404" spans="1:25" ht="12.95" customHeight="1">
      <c r="A404" s="205">
        <v>21</v>
      </c>
      <c r="B404" s="206">
        <v>224100</v>
      </c>
      <c r="C404" s="207">
        <v>1363</v>
      </c>
      <c r="D404" s="175">
        <v>396</v>
      </c>
      <c r="E404" s="201" t="s">
        <v>1560</v>
      </c>
      <c r="F404" s="202">
        <v>2660</v>
      </c>
      <c r="G404" s="202">
        <v>1253</v>
      </c>
      <c r="H404" s="202">
        <v>1117</v>
      </c>
      <c r="I404" s="202">
        <v>290</v>
      </c>
      <c r="J404" s="202">
        <v>2810.5</v>
      </c>
      <c r="K404" s="203">
        <v>1253</v>
      </c>
      <c r="L404" s="203">
        <v>1117</v>
      </c>
      <c r="M404" s="203">
        <v>440.5</v>
      </c>
      <c r="N404" s="202">
        <v>2810.5</v>
      </c>
      <c r="O404" s="203">
        <v>1253</v>
      </c>
      <c r="P404" s="203">
        <v>1117</v>
      </c>
      <c r="Q404" s="204">
        <v>440.5</v>
      </c>
      <c r="R404" s="204">
        <v>0</v>
      </c>
      <c r="S404" s="204">
        <v>0</v>
      </c>
      <c r="T404" s="204">
        <v>0</v>
      </c>
      <c r="U404" s="204">
        <v>0</v>
      </c>
      <c r="V404" s="204">
        <v>100</v>
      </c>
      <c r="W404" s="204">
        <v>100</v>
      </c>
      <c r="X404" s="204">
        <v>100</v>
      </c>
      <c r="Y404" s="204">
        <v>100</v>
      </c>
    </row>
    <row r="405" spans="1:25" ht="12.95" customHeight="1">
      <c r="A405" s="205">
        <v>21</v>
      </c>
      <c r="B405" s="206">
        <v>224100</v>
      </c>
      <c r="C405" s="207">
        <v>1364</v>
      </c>
      <c r="D405" s="175">
        <v>397</v>
      </c>
      <c r="E405" s="201" t="s">
        <v>1561</v>
      </c>
      <c r="F405" s="202">
        <v>2487.3000000000002</v>
      </c>
      <c r="G405" s="202">
        <v>1154</v>
      </c>
      <c r="H405" s="202">
        <v>1189.5</v>
      </c>
      <c r="I405" s="202">
        <v>143.80000000000001</v>
      </c>
      <c r="J405" s="202">
        <v>2631.9</v>
      </c>
      <c r="K405" s="203">
        <v>1154</v>
      </c>
      <c r="L405" s="203">
        <v>1189.5</v>
      </c>
      <c r="M405" s="203">
        <v>288.39999999999998</v>
      </c>
      <c r="N405" s="202">
        <v>2631.9</v>
      </c>
      <c r="O405" s="203">
        <v>1154</v>
      </c>
      <c r="P405" s="203">
        <v>1189.5</v>
      </c>
      <c r="Q405" s="204">
        <v>288.39999999999998</v>
      </c>
      <c r="R405" s="204">
        <v>0</v>
      </c>
      <c r="S405" s="204">
        <v>0</v>
      </c>
      <c r="T405" s="204">
        <v>0</v>
      </c>
      <c r="U405" s="204">
        <v>0</v>
      </c>
      <c r="V405" s="204">
        <v>100</v>
      </c>
      <c r="W405" s="204">
        <v>100</v>
      </c>
      <c r="X405" s="204">
        <v>100</v>
      </c>
      <c r="Y405" s="204">
        <v>100</v>
      </c>
    </row>
    <row r="406" spans="1:25" ht="12.95" customHeight="1">
      <c r="A406" s="205">
        <v>21</v>
      </c>
      <c r="B406" s="206">
        <v>224100</v>
      </c>
      <c r="C406" s="207">
        <v>1365</v>
      </c>
      <c r="D406" s="175">
        <v>398</v>
      </c>
      <c r="E406" s="201" t="s">
        <v>1562</v>
      </c>
      <c r="F406" s="202">
        <v>4055.9</v>
      </c>
      <c r="G406" s="202">
        <v>1355</v>
      </c>
      <c r="H406" s="202">
        <v>2387.9</v>
      </c>
      <c r="I406" s="202">
        <v>313</v>
      </c>
      <c r="J406" s="202">
        <v>4349.8</v>
      </c>
      <c r="K406" s="203">
        <v>1355</v>
      </c>
      <c r="L406" s="203">
        <v>2533.8000000000002</v>
      </c>
      <c r="M406" s="203">
        <v>461</v>
      </c>
      <c r="N406" s="202">
        <v>4349.1020000000008</v>
      </c>
      <c r="O406" s="203">
        <v>1355</v>
      </c>
      <c r="P406" s="203">
        <v>2533.1020000000003</v>
      </c>
      <c r="Q406" s="204">
        <v>461</v>
      </c>
      <c r="R406" s="204">
        <v>-0.69799999999941065</v>
      </c>
      <c r="S406" s="204">
        <v>0</v>
      </c>
      <c r="T406" s="204">
        <v>-0.69799999999986539</v>
      </c>
      <c r="U406" s="204">
        <v>0</v>
      </c>
      <c r="V406" s="204">
        <v>99.983953285208528</v>
      </c>
      <c r="W406" s="204">
        <v>100</v>
      </c>
      <c r="X406" s="204">
        <v>99.972452442971033</v>
      </c>
      <c r="Y406" s="204">
        <v>100</v>
      </c>
    </row>
    <row r="407" spans="1:25" ht="12.95" customHeight="1">
      <c r="A407" s="205">
        <v>21</v>
      </c>
      <c r="B407" s="206">
        <v>224100</v>
      </c>
      <c r="C407" s="207">
        <v>1366</v>
      </c>
      <c r="D407" s="175">
        <v>399</v>
      </c>
      <c r="E407" s="201" t="s">
        <v>1563</v>
      </c>
      <c r="F407" s="202">
        <v>4595.3</v>
      </c>
      <c r="G407" s="202">
        <v>1484</v>
      </c>
      <c r="H407" s="202">
        <v>2593.3000000000002</v>
      </c>
      <c r="I407" s="202">
        <v>518</v>
      </c>
      <c r="J407" s="202">
        <v>4959.3999999999996</v>
      </c>
      <c r="K407" s="203">
        <v>1484</v>
      </c>
      <c r="L407" s="203">
        <v>2805.5</v>
      </c>
      <c r="M407" s="203">
        <v>669.9</v>
      </c>
      <c r="N407" s="202">
        <v>4959.3999999999996</v>
      </c>
      <c r="O407" s="203">
        <v>1484</v>
      </c>
      <c r="P407" s="203">
        <v>2805.5</v>
      </c>
      <c r="Q407" s="204">
        <v>669.9</v>
      </c>
      <c r="R407" s="204">
        <v>0</v>
      </c>
      <c r="S407" s="204">
        <v>0</v>
      </c>
      <c r="T407" s="204">
        <v>0</v>
      </c>
      <c r="U407" s="204">
        <v>0</v>
      </c>
      <c r="V407" s="204">
        <v>100</v>
      </c>
      <c r="W407" s="204">
        <v>100</v>
      </c>
      <c r="X407" s="204">
        <v>100</v>
      </c>
      <c r="Y407" s="204">
        <v>100</v>
      </c>
    </row>
    <row r="408" spans="1:25" ht="12.95" customHeight="1">
      <c r="A408" s="205">
        <v>21</v>
      </c>
      <c r="B408" s="206">
        <v>224100</v>
      </c>
      <c r="C408" s="207">
        <v>1375</v>
      </c>
      <c r="D408" s="175">
        <v>400</v>
      </c>
      <c r="E408" s="201" t="s">
        <v>1564</v>
      </c>
      <c r="F408" s="202">
        <v>21101.9</v>
      </c>
      <c r="G408" s="202">
        <v>1561</v>
      </c>
      <c r="H408" s="202">
        <v>17112.400000000001</v>
      </c>
      <c r="I408" s="202">
        <v>2428.5</v>
      </c>
      <c r="J408" s="202">
        <v>22846.2</v>
      </c>
      <c r="K408" s="203">
        <v>1561</v>
      </c>
      <c r="L408" s="203">
        <v>18596.3</v>
      </c>
      <c r="M408" s="203">
        <v>2688.9</v>
      </c>
      <c r="N408" s="202">
        <v>22846.2</v>
      </c>
      <c r="O408" s="203">
        <v>1561</v>
      </c>
      <c r="P408" s="203">
        <v>18596.3</v>
      </c>
      <c r="Q408" s="204">
        <v>2688.9</v>
      </c>
      <c r="R408" s="204">
        <v>0</v>
      </c>
      <c r="S408" s="204">
        <v>0</v>
      </c>
      <c r="T408" s="204">
        <v>0</v>
      </c>
      <c r="U408" s="204">
        <v>0</v>
      </c>
      <c r="V408" s="204">
        <v>100</v>
      </c>
      <c r="W408" s="204">
        <v>100</v>
      </c>
      <c r="X408" s="204">
        <v>100</v>
      </c>
      <c r="Y408" s="204">
        <v>100</v>
      </c>
    </row>
    <row r="409" spans="1:25" ht="12.95" customHeight="1">
      <c r="A409" s="205">
        <v>21</v>
      </c>
      <c r="B409" s="206">
        <v>224100</v>
      </c>
      <c r="C409" s="207">
        <v>1376</v>
      </c>
      <c r="D409" s="175">
        <v>401</v>
      </c>
      <c r="E409" s="201" t="s">
        <v>1551</v>
      </c>
      <c r="F409" s="202">
        <v>49466.2</v>
      </c>
      <c r="G409" s="202">
        <v>3398</v>
      </c>
      <c r="H409" s="202">
        <v>40510.699999999997</v>
      </c>
      <c r="I409" s="202">
        <v>5557.5</v>
      </c>
      <c r="J409" s="202">
        <v>50474.7</v>
      </c>
      <c r="K409" s="203">
        <v>3398</v>
      </c>
      <c r="L409" s="203">
        <v>41149.699999999997</v>
      </c>
      <c r="M409" s="203">
        <v>5927</v>
      </c>
      <c r="N409" s="202">
        <v>50473.115700000002</v>
      </c>
      <c r="O409" s="203">
        <v>3398</v>
      </c>
      <c r="P409" s="203">
        <v>41148.115700000002</v>
      </c>
      <c r="Q409" s="204">
        <v>5927</v>
      </c>
      <c r="R409" s="204">
        <v>-1.5842999999949825</v>
      </c>
      <c r="S409" s="204">
        <v>0</v>
      </c>
      <c r="T409" s="204">
        <v>-1.5842999999949825</v>
      </c>
      <c r="U409" s="204">
        <v>0</v>
      </c>
      <c r="V409" s="204">
        <v>99.996861199769398</v>
      </c>
      <c r="W409" s="204">
        <v>100</v>
      </c>
      <c r="X409" s="204">
        <v>99.99614991117798</v>
      </c>
      <c r="Y409" s="204">
        <v>100</v>
      </c>
    </row>
    <row r="410" spans="1:25" ht="12.95" customHeight="1">
      <c r="A410" s="205">
        <v>21</v>
      </c>
      <c r="B410" s="206">
        <v>224100</v>
      </c>
      <c r="C410" s="207">
        <v>1367</v>
      </c>
      <c r="D410" s="175">
        <v>402</v>
      </c>
      <c r="E410" s="201" t="s">
        <v>1565</v>
      </c>
      <c r="F410" s="202">
        <v>5066.1000000000004</v>
      </c>
      <c r="G410" s="202">
        <v>1525</v>
      </c>
      <c r="H410" s="202">
        <v>2817.3</v>
      </c>
      <c r="I410" s="202">
        <v>723.8</v>
      </c>
      <c r="J410" s="202">
        <v>5215.6000000000004</v>
      </c>
      <c r="K410" s="203">
        <v>1525</v>
      </c>
      <c r="L410" s="203">
        <v>2817.3</v>
      </c>
      <c r="M410" s="203">
        <v>873.3</v>
      </c>
      <c r="N410" s="202">
        <v>5130.2380000000003</v>
      </c>
      <c r="O410" s="203">
        <v>1525</v>
      </c>
      <c r="P410" s="203">
        <v>2731.9380000000001</v>
      </c>
      <c r="Q410" s="204">
        <v>873.3</v>
      </c>
      <c r="R410" s="204">
        <v>-85.36200000000008</v>
      </c>
      <c r="S410" s="204">
        <v>0</v>
      </c>
      <c r="T410" s="204">
        <v>-85.36200000000008</v>
      </c>
      <c r="U410" s="204">
        <v>0</v>
      </c>
      <c r="V410" s="204">
        <v>98.363333077690001</v>
      </c>
      <c r="W410" s="204">
        <v>100</v>
      </c>
      <c r="X410" s="204">
        <v>96.97007773400064</v>
      </c>
      <c r="Y410" s="204">
        <v>100</v>
      </c>
    </row>
    <row r="411" spans="1:25" ht="12.95" customHeight="1">
      <c r="A411" s="205">
        <v>21</v>
      </c>
      <c r="B411" s="206">
        <v>224100</v>
      </c>
      <c r="C411" s="207">
        <v>1368</v>
      </c>
      <c r="D411" s="175">
        <v>403</v>
      </c>
      <c r="E411" s="201" t="s">
        <v>1566</v>
      </c>
      <c r="F411" s="202">
        <v>3163.4</v>
      </c>
      <c r="G411" s="202">
        <v>1321</v>
      </c>
      <c r="H411" s="202">
        <v>1491.5</v>
      </c>
      <c r="I411" s="202">
        <v>350.9</v>
      </c>
      <c r="J411" s="202">
        <v>3544.8</v>
      </c>
      <c r="K411" s="203">
        <v>1321</v>
      </c>
      <c r="L411" s="203">
        <v>1722.4</v>
      </c>
      <c r="M411" s="203">
        <v>501.4</v>
      </c>
      <c r="N411" s="202">
        <v>3544.8</v>
      </c>
      <c r="O411" s="203">
        <v>1321</v>
      </c>
      <c r="P411" s="203">
        <v>1722.4</v>
      </c>
      <c r="Q411" s="204">
        <v>501.4</v>
      </c>
      <c r="R411" s="204">
        <v>0</v>
      </c>
      <c r="S411" s="204">
        <v>0</v>
      </c>
      <c r="T411" s="204">
        <v>0</v>
      </c>
      <c r="U411" s="204">
        <v>0</v>
      </c>
      <c r="V411" s="204">
        <v>100</v>
      </c>
      <c r="W411" s="204">
        <v>100</v>
      </c>
      <c r="X411" s="204">
        <v>100</v>
      </c>
      <c r="Y411" s="204">
        <v>100</v>
      </c>
    </row>
    <row r="412" spans="1:25" ht="12.95" customHeight="1">
      <c r="A412" s="205">
        <v>21</v>
      </c>
      <c r="B412" s="206">
        <v>224100</v>
      </c>
      <c r="C412" s="207">
        <v>1369</v>
      </c>
      <c r="D412" s="175">
        <v>404</v>
      </c>
      <c r="E412" s="201" t="s">
        <v>1567</v>
      </c>
      <c r="F412" s="202">
        <v>2464.3000000000002</v>
      </c>
      <c r="G412" s="202">
        <v>958</v>
      </c>
      <c r="H412" s="202">
        <v>1241.3</v>
      </c>
      <c r="I412" s="202">
        <v>265</v>
      </c>
      <c r="J412" s="202">
        <v>2710</v>
      </c>
      <c r="K412" s="203">
        <v>958</v>
      </c>
      <c r="L412" s="203">
        <v>1339</v>
      </c>
      <c r="M412" s="203">
        <v>413</v>
      </c>
      <c r="N412" s="202">
        <v>2663.2853</v>
      </c>
      <c r="O412" s="203">
        <v>958</v>
      </c>
      <c r="P412" s="203">
        <v>1292.2853</v>
      </c>
      <c r="Q412" s="204">
        <v>413</v>
      </c>
      <c r="R412" s="204">
        <v>-46.714699999999993</v>
      </c>
      <c r="S412" s="204">
        <v>0</v>
      </c>
      <c r="T412" s="204">
        <v>-46.714699999999993</v>
      </c>
      <c r="U412" s="204">
        <v>0</v>
      </c>
      <c r="V412" s="204">
        <v>98.276210332103318</v>
      </c>
      <c r="W412" s="204">
        <v>100</v>
      </c>
      <c r="X412" s="204">
        <v>96.511224794622848</v>
      </c>
      <c r="Y412" s="204">
        <v>100</v>
      </c>
    </row>
    <row r="413" spans="1:25" ht="12.95" customHeight="1">
      <c r="A413" s="205">
        <v>21</v>
      </c>
      <c r="B413" s="206">
        <v>224100</v>
      </c>
      <c r="C413" s="207">
        <v>1370</v>
      </c>
      <c r="D413" s="175">
        <v>405</v>
      </c>
      <c r="E413" s="201" t="s">
        <v>1568</v>
      </c>
      <c r="F413" s="202">
        <v>6260.1</v>
      </c>
      <c r="G413" s="202">
        <v>1760</v>
      </c>
      <c r="H413" s="202">
        <v>3641.6</v>
      </c>
      <c r="I413" s="202">
        <v>858.5</v>
      </c>
      <c r="J413" s="202">
        <v>6456.7</v>
      </c>
      <c r="K413" s="203">
        <v>1760</v>
      </c>
      <c r="L413" s="203">
        <v>3687.5</v>
      </c>
      <c r="M413" s="203">
        <v>1009.2</v>
      </c>
      <c r="N413" s="202">
        <v>6456.7</v>
      </c>
      <c r="O413" s="203">
        <v>1760</v>
      </c>
      <c r="P413" s="203">
        <v>3687.5</v>
      </c>
      <c r="Q413" s="204">
        <v>1009.2</v>
      </c>
      <c r="R413" s="204">
        <v>0</v>
      </c>
      <c r="S413" s="204">
        <v>0</v>
      </c>
      <c r="T413" s="204">
        <v>0</v>
      </c>
      <c r="U413" s="204">
        <v>0</v>
      </c>
      <c r="V413" s="204">
        <v>100</v>
      </c>
      <c r="W413" s="204">
        <v>100</v>
      </c>
      <c r="X413" s="204">
        <v>100</v>
      </c>
      <c r="Y413" s="204">
        <v>100</v>
      </c>
    </row>
    <row r="414" spans="1:25" ht="12.95" customHeight="1">
      <c r="A414" s="205">
        <v>21</v>
      </c>
      <c r="B414" s="206">
        <v>224100</v>
      </c>
      <c r="C414" s="207">
        <v>1371</v>
      </c>
      <c r="D414" s="175">
        <v>406</v>
      </c>
      <c r="E414" s="201" t="s">
        <v>1569</v>
      </c>
      <c r="F414" s="202">
        <v>3030.7999999999997</v>
      </c>
      <c r="G414" s="202">
        <v>1348</v>
      </c>
      <c r="H414" s="202">
        <v>1403.7</v>
      </c>
      <c r="I414" s="202">
        <v>279.10000000000002</v>
      </c>
      <c r="J414" s="202">
        <v>3323.9</v>
      </c>
      <c r="K414" s="203">
        <v>1348</v>
      </c>
      <c r="L414" s="203">
        <v>1548.8</v>
      </c>
      <c r="M414" s="203">
        <v>427.1</v>
      </c>
      <c r="N414" s="202">
        <v>3323.9</v>
      </c>
      <c r="O414" s="203">
        <v>1348</v>
      </c>
      <c r="P414" s="203">
        <v>1548.8</v>
      </c>
      <c r="Q414" s="204">
        <v>427.1</v>
      </c>
      <c r="R414" s="204">
        <v>0</v>
      </c>
      <c r="S414" s="204">
        <v>0</v>
      </c>
      <c r="T414" s="204">
        <v>0</v>
      </c>
      <c r="U414" s="204">
        <v>0</v>
      </c>
      <c r="V414" s="204">
        <v>100</v>
      </c>
      <c r="W414" s="204">
        <v>100</v>
      </c>
      <c r="X414" s="204">
        <v>100</v>
      </c>
      <c r="Y414" s="204">
        <v>100</v>
      </c>
    </row>
    <row r="415" spans="1:25" ht="12.95" customHeight="1">
      <c r="A415" s="205">
        <v>21</v>
      </c>
      <c r="B415" s="206">
        <v>224100</v>
      </c>
      <c r="C415" s="207">
        <v>1372</v>
      </c>
      <c r="D415" s="175">
        <v>407</v>
      </c>
      <c r="E415" s="201" t="s">
        <v>1570</v>
      </c>
      <c r="F415" s="202">
        <v>5026.2</v>
      </c>
      <c r="G415" s="202">
        <v>1485</v>
      </c>
      <c r="H415" s="202">
        <v>3133.2</v>
      </c>
      <c r="I415" s="202">
        <v>408</v>
      </c>
      <c r="J415" s="202">
        <v>5176.8999999999996</v>
      </c>
      <c r="K415" s="203">
        <v>1485</v>
      </c>
      <c r="L415" s="203">
        <v>3133.2</v>
      </c>
      <c r="M415" s="203">
        <v>558.70000000000005</v>
      </c>
      <c r="N415" s="202">
        <v>5176.8999999999996</v>
      </c>
      <c r="O415" s="203">
        <v>1485</v>
      </c>
      <c r="P415" s="203">
        <v>3133.2</v>
      </c>
      <c r="Q415" s="204">
        <v>558.70000000000005</v>
      </c>
      <c r="R415" s="204">
        <v>0</v>
      </c>
      <c r="S415" s="204">
        <v>0</v>
      </c>
      <c r="T415" s="204">
        <v>0</v>
      </c>
      <c r="U415" s="204">
        <v>0</v>
      </c>
      <c r="V415" s="204">
        <v>100</v>
      </c>
      <c r="W415" s="204">
        <v>100</v>
      </c>
      <c r="X415" s="204">
        <v>100</v>
      </c>
      <c r="Y415" s="204">
        <v>100</v>
      </c>
    </row>
    <row r="416" spans="1:25" ht="12.95" customHeight="1">
      <c r="A416" s="205">
        <v>21</v>
      </c>
      <c r="B416" s="206">
        <v>224100</v>
      </c>
      <c r="C416" s="207">
        <v>1373</v>
      </c>
      <c r="D416" s="175">
        <v>408</v>
      </c>
      <c r="E416" s="201" t="s">
        <v>1571</v>
      </c>
      <c r="F416" s="202">
        <v>4262.2</v>
      </c>
      <c r="G416" s="202">
        <v>1435</v>
      </c>
      <c r="H416" s="202">
        <v>2350.6</v>
      </c>
      <c r="I416" s="202">
        <v>476.6</v>
      </c>
      <c r="J416" s="202">
        <v>4412.8999999999996</v>
      </c>
      <c r="K416" s="203">
        <v>1435</v>
      </c>
      <c r="L416" s="203">
        <v>2350.6</v>
      </c>
      <c r="M416" s="203">
        <v>627.29999999999995</v>
      </c>
      <c r="N416" s="202">
        <v>4306.6849000000002</v>
      </c>
      <c r="O416" s="203">
        <v>1435</v>
      </c>
      <c r="P416" s="203">
        <v>2244.3849</v>
      </c>
      <c r="Q416" s="204">
        <v>627.29999999999995</v>
      </c>
      <c r="R416" s="204">
        <v>-106.21509999999944</v>
      </c>
      <c r="S416" s="204">
        <v>0</v>
      </c>
      <c r="T416" s="204">
        <v>-106.21509999999989</v>
      </c>
      <c r="U416" s="204">
        <v>0</v>
      </c>
      <c r="V416" s="204">
        <v>97.593077114822464</v>
      </c>
      <c r="W416" s="204">
        <v>100</v>
      </c>
      <c r="X416" s="204">
        <v>95.481362205394376</v>
      </c>
      <c r="Y416" s="204">
        <v>100</v>
      </c>
    </row>
    <row r="417" spans="1:27" ht="12.95" customHeight="1">
      <c r="A417" s="205">
        <v>21</v>
      </c>
      <c r="B417" s="206">
        <v>224100</v>
      </c>
      <c r="C417" s="207">
        <v>1374</v>
      </c>
      <c r="D417" s="175">
        <v>409</v>
      </c>
      <c r="E417" s="201" t="s">
        <v>1572</v>
      </c>
      <c r="F417" s="202">
        <v>3521.9</v>
      </c>
      <c r="G417" s="202">
        <v>1382</v>
      </c>
      <c r="H417" s="202">
        <v>1793.9</v>
      </c>
      <c r="I417" s="202">
        <v>346</v>
      </c>
      <c r="J417" s="202">
        <v>3666.5</v>
      </c>
      <c r="K417" s="203">
        <v>1382</v>
      </c>
      <c r="L417" s="203">
        <v>1793.9</v>
      </c>
      <c r="M417" s="203">
        <v>490.6</v>
      </c>
      <c r="N417" s="202">
        <v>3636.6729</v>
      </c>
      <c r="O417" s="203">
        <v>1382</v>
      </c>
      <c r="P417" s="203">
        <v>1764.0728999999999</v>
      </c>
      <c r="Q417" s="204">
        <v>490.6</v>
      </c>
      <c r="R417" s="204">
        <v>-29.827099999999973</v>
      </c>
      <c r="S417" s="204">
        <v>0</v>
      </c>
      <c r="T417" s="204">
        <v>-29.8271000000002</v>
      </c>
      <c r="U417" s="204">
        <v>0</v>
      </c>
      <c r="V417" s="204">
        <v>99.186496658939035</v>
      </c>
      <c r="W417" s="204">
        <v>100</v>
      </c>
      <c r="X417" s="204">
        <v>98.337304197558382</v>
      </c>
      <c r="Y417" s="204">
        <v>100</v>
      </c>
    </row>
    <row r="418" spans="1:27" ht="12.95" customHeight="1">
      <c r="A418" s="205">
        <v>21</v>
      </c>
      <c r="B418" s="206">
        <v>224100</v>
      </c>
      <c r="C418" s="207">
        <v>1377</v>
      </c>
      <c r="D418" s="175">
        <v>410</v>
      </c>
      <c r="E418" s="201" t="s">
        <v>1573</v>
      </c>
      <c r="F418" s="202">
        <v>3863.3999999999996</v>
      </c>
      <c r="G418" s="202">
        <v>524</v>
      </c>
      <c r="H418" s="202">
        <v>2747.1</v>
      </c>
      <c r="I418" s="202">
        <v>592.29999999999995</v>
      </c>
      <c r="J418" s="202">
        <v>4143.8999999999996</v>
      </c>
      <c r="K418" s="203">
        <v>524</v>
      </c>
      <c r="L418" s="203">
        <v>2884.7</v>
      </c>
      <c r="M418" s="203">
        <v>735.2</v>
      </c>
      <c r="N418" s="202">
        <v>3903.6158999999998</v>
      </c>
      <c r="O418" s="203">
        <v>524</v>
      </c>
      <c r="P418" s="203">
        <v>2644.4159</v>
      </c>
      <c r="Q418" s="204">
        <v>735.2</v>
      </c>
      <c r="R418" s="204">
        <v>-240.28409999999985</v>
      </c>
      <c r="S418" s="204">
        <v>0</v>
      </c>
      <c r="T418" s="204">
        <v>-240.28409999999985</v>
      </c>
      <c r="U418" s="204">
        <v>0</v>
      </c>
      <c r="V418" s="204">
        <v>94.201498588286398</v>
      </c>
      <c r="W418" s="204">
        <v>100</v>
      </c>
      <c r="X418" s="204">
        <v>91.670395535064301</v>
      </c>
      <c r="Y418" s="204">
        <v>100</v>
      </c>
    </row>
    <row r="419" spans="1:27" ht="12.95" customHeight="1">
      <c r="A419" s="205">
        <v>21</v>
      </c>
      <c r="B419" s="206">
        <v>224100</v>
      </c>
      <c r="C419" s="207">
        <v>1378</v>
      </c>
      <c r="D419" s="175">
        <v>411</v>
      </c>
      <c r="E419" s="201" t="s">
        <v>1574</v>
      </c>
      <c r="F419" s="202">
        <v>3026</v>
      </c>
      <c r="G419" s="202">
        <v>1483</v>
      </c>
      <c r="H419" s="202">
        <v>1217.7</v>
      </c>
      <c r="I419" s="202">
        <v>325.3</v>
      </c>
      <c r="J419" s="202">
        <v>3274.8999999999996</v>
      </c>
      <c r="K419" s="203">
        <v>1483</v>
      </c>
      <c r="L419" s="203">
        <v>1324.2</v>
      </c>
      <c r="M419" s="203">
        <v>467.7</v>
      </c>
      <c r="N419" s="202">
        <v>3274.8999999999996</v>
      </c>
      <c r="O419" s="203">
        <v>1483</v>
      </c>
      <c r="P419" s="203">
        <v>1324.2</v>
      </c>
      <c r="Q419" s="204">
        <v>467.7</v>
      </c>
      <c r="R419" s="204">
        <v>0</v>
      </c>
      <c r="S419" s="204">
        <v>0</v>
      </c>
      <c r="T419" s="204">
        <v>0</v>
      </c>
      <c r="U419" s="204">
        <v>0</v>
      </c>
      <c r="V419" s="204">
        <v>100</v>
      </c>
      <c r="W419" s="204">
        <v>100</v>
      </c>
      <c r="X419" s="204">
        <v>100</v>
      </c>
      <c r="Y419" s="204">
        <v>100</v>
      </c>
    </row>
    <row r="420" spans="1:27" ht="12.95" customHeight="1">
      <c r="A420" s="205">
        <v>21</v>
      </c>
      <c r="B420" s="206">
        <v>224100</v>
      </c>
      <c r="C420" s="207">
        <v>1379</v>
      </c>
      <c r="D420" s="175">
        <v>412</v>
      </c>
      <c r="E420" s="201" t="s">
        <v>1575</v>
      </c>
      <c r="F420" s="202">
        <v>4268</v>
      </c>
      <c r="G420" s="202">
        <v>1531</v>
      </c>
      <c r="H420" s="202">
        <v>2169.4</v>
      </c>
      <c r="I420" s="202">
        <v>567.6</v>
      </c>
      <c r="J420" s="202">
        <v>4619.6000000000004</v>
      </c>
      <c r="K420" s="203">
        <v>1531</v>
      </c>
      <c r="L420" s="203">
        <v>2369.1</v>
      </c>
      <c r="M420" s="203">
        <v>719.5</v>
      </c>
      <c r="N420" s="202">
        <v>4619.6000000000004</v>
      </c>
      <c r="O420" s="203">
        <v>1531</v>
      </c>
      <c r="P420" s="203">
        <v>2369.1</v>
      </c>
      <c r="Q420" s="204">
        <v>719.5</v>
      </c>
      <c r="R420" s="204">
        <v>0</v>
      </c>
      <c r="S420" s="204">
        <v>0</v>
      </c>
      <c r="T420" s="204">
        <v>0</v>
      </c>
      <c r="U420" s="204">
        <v>0</v>
      </c>
      <c r="V420" s="204">
        <v>100</v>
      </c>
      <c r="W420" s="204">
        <v>100</v>
      </c>
      <c r="X420" s="204">
        <v>100</v>
      </c>
      <c r="Y420" s="204">
        <v>100</v>
      </c>
    </row>
    <row r="421" spans="1:27" ht="12.95" customHeight="1">
      <c r="A421" s="205">
        <v>21</v>
      </c>
      <c r="B421" s="206">
        <v>224100</v>
      </c>
      <c r="C421" s="207">
        <v>1381</v>
      </c>
      <c r="D421" s="175">
        <v>413</v>
      </c>
      <c r="E421" s="201" t="s">
        <v>1576</v>
      </c>
      <c r="F421" s="202">
        <v>3143.9</v>
      </c>
      <c r="G421" s="202">
        <v>1306</v>
      </c>
      <c r="H421" s="202">
        <v>1504</v>
      </c>
      <c r="I421" s="202">
        <v>333.9</v>
      </c>
      <c r="J421" s="202">
        <v>3288.5</v>
      </c>
      <c r="K421" s="203">
        <v>1306</v>
      </c>
      <c r="L421" s="203">
        <v>1504</v>
      </c>
      <c r="M421" s="203">
        <v>478.5</v>
      </c>
      <c r="N421" s="202">
        <v>3288.5</v>
      </c>
      <c r="O421" s="203">
        <v>1306</v>
      </c>
      <c r="P421" s="203">
        <v>1504</v>
      </c>
      <c r="Q421" s="204">
        <v>478.5</v>
      </c>
      <c r="R421" s="204">
        <v>0</v>
      </c>
      <c r="S421" s="204">
        <v>0</v>
      </c>
      <c r="T421" s="204">
        <v>0</v>
      </c>
      <c r="U421" s="204">
        <v>0</v>
      </c>
      <c r="V421" s="204">
        <v>100</v>
      </c>
      <c r="W421" s="204">
        <v>100</v>
      </c>
      <c r="X421" s="204">
        <v>100</v>
      </c>
      <c r="Y421" s="204">
        <v>100</v>
      </c>
    </row>
    <row r="422" spans="1:27" ht="12.95" customHeight="1">
      <c r="A422" s="205">
        <v>21</v>
      </c>
      <c r="B422" s="206">
        <v>224100</v>
      </c>
      <c r="C422" s="207">
        <v>1380</v>
      </c>
      <c r="D422" s="175">
        <v>414</v>
      </c>
      <c r="E422" s="201" t="s">
        <v>1577</v>
      </c>
      <c r="F422" s="202">
        <v>5489.9000000000005</v>
      </c>
      <c r="G422" s="202">
        <v>1415</v>
      </c>
      <c r="H422" s="202">
        <v>3567.3</v>
      </c>
      <c r="I422" s="202">
        <v>507.6</v>
      </c>
      <c r="J422" s="202">
        <v>5839</v>
      </c>
      <c r="K422" s="203">
        <v>1415</v>
      </c>
      <c r="L422" s="203">
        <v>3760.8</v>
      </c>
      <c r="M422" s="203">
        <v>663.2</v>
      </c>
      <c r="N422" s="202">
        <v>5839</v>
      </c>
      <c r="O422" s="203">
        <v>1415</v>
      </c>
      <c r="P422" s="203">
        <v>3760.8</v>
      </c>
      <c r="Q422" s="204">
        <v>663.2</v>
      </c>
      <c r="R422" s="204">
        <v>0</v>
      </c>
      <c r="S422" s="204">
        <v>0</v>
      </c>
      <c r="T422" s="204">
        <v>0</v>
      </c>
      <c r="U422" s="204">
        <v>0</v>
      </c>
      <c r="V422" s="204">
        <v>100</v>
      </c>
      <c r="W422" s="204">
        <v>100</v>
      </c>
      <c r="X422" s="204">
        <v>100</v>
      </c>
      <c r="Y422" s="204">
        <v>100</v>
      </c>
    </row>
    <row r="423" spans="1:27" ht="12.95" customHeight="1">
      <c r="A423" s="205">
        <v>21</v>
      </c>
      <c r="B423" s="206">
        <v>224100</v>
      </c>
      <c r="C423" s="207">
        <v>1382</v>
      </c>
      <c r="D423" s="175">
        <v>415</v>
      </c>
      <c r="E423" s="201" t="s">
        <v>1578</v>
      </c>
      <c r="F423" s="202">
        <v>1658.2</v>
      </c>
      <c r="G423" s="202">
        <v>1301</v>
      </c>
      <c r="H423" s="202">
        <v>0</v>
      </c>
      <c r="I423" s="202">
        <v>357.2</v>
      </c>
      <c r="J423" s="202">
        <v>1805</v>
      </c>
      <c r="K423" s="203">
        <v>1301</v>
      </c>
      <c r="L423" s="203">
        <v>0</v>
      </c>
      <c r="M423" s="203">
        <v>504</v>
      </c>
      <c r="N423" s="202">
        <v>1805</v>
      </c>
      <c r="O423" s="203">
        <v>1301</v>
      </c>
      <c r="P423" s="203">
        <v>0</v>
      </c>
      <c r="Q423" s="204">
        <v>504</v>
      </c>
      <c r="R423" s="204">
        <v>0</v>
      </c>
      <c r="S423" s="204">
        <v>0</v>
      </c>
      <c r="T423" s="204">
        <v>0</v>
      </c>
      <c r="U423" s="204">
        <v>0</v>
      </c>
      <c r="V423" s="204">
        <v>100</v>
      </c>
      <c r="W423" s="204">
        <v>100</v>
      </c>
      <c r="X423" s="204">
        <v>0</v>
      </c>
      <c r="Y423" s="204">
        <v>100</v>
      </c>
    </row>
    <row r="424" spans="1:27" ht="12.95" customHeight="1">
      <c r="A424" s="205">
        <v>21</v>
      </c>
      <c r="B424" s="206">
        <v>224100</v>
      </c>
      <c r="C424" s="207">
        <v>1383</v>
      </c>
      <c r="D424" s="175">
        <v>416</v>
      </c>
      <c r="E424" s="201" t="s">
        <v>1512</v>
      </c>
      <c r="F424" s="202">
        <v>5420.4</v>
      </c>
      <c r="G424" s="202">
        <v>1583</v>
      </c>
      <c r="H424" s="202">
        <v>3285</v>
      </c>
      <c r="I424" s="202">
        <v>552.4</v>
      </c>
      <c r="J424" s="202">
        <v>6149.9</v>
      </c>
      <c r="K424" s="203">
        <v>1583</v>
      </c>
      <c r="L424" s="203">
        <v>3868.2</v>
      </c>
      <c r="M424" s="203">
        <v>698.7</v>
      </c>
      <c r="N424" s="202">
        <v>6138.1945999999998</v>
      </c>
      <c r="O424" s="203">
        <v>1583</v>
      </c>
      <c r="P424" s="203">
        <v>3856.4946</v>
      </c>
      <c r="Q424" s="204">
        <v>698.7</v>
      </c>
      <c r="R424" s="204">
        <v>-11.705399999999827</v>
      </c>
      <c r="S424" s="204">
        <v>0</v>
      </c>
      <c r="T424" s="204">
        <v>-11.705399999999827</v>
      </c>
      <c r="U424" s="204">
        <v>0</v>
      </c>
      <c r="V424" s="204">
        <v>99.809665197808101</v>
      </c>
      <c r="W424" s="204">
        <v>100</v>
      </c>
      <c r="X424" s="204">
        <v>99.69739413680783</v>
      </c>
      <c r="Y424" s="204">
        <v>100</v>
      </c>
    </row>
    <row r="425" spans="1:27" ht="12.95" customHeight="1">
      <c r="A425" s="205">
        <v>21</v>
      </c>
      <c r="B425" s="206">
        <v>224100</v>
      </c>
      <c r="C425" s="207">
        <v>1384</v>
      </c>
      <c r="D425" s="175">
        <v>417</v>
      </c>
      <c r="E425" s="201" t="s">
        <v>1579</v>
      </c>
      <c r="F425" s="202">
        <v>6273.7999999999993</v>
      </c>
      <c r="G425" s="202">
        <v>1709</v>
      </c>
      <c r="H425" s="202">
        <v>3763.4</v>
      </c>
      <c r="I425" s="202">
        <v>801.4</v>
      </c>
      <c r="J425" s="202">
        <v>6838.2</v>
      </c>
      <c r="K425" s="203">
        <v>1709</v>
      </c>
      <c r="L425" s="203">
        <v>4175.8999999999996</v>
      </c>
      <c r="M425" s="203">
        <v>953.3</v>
      </c>
      <c r="N425" s="202">
        <v>6829.3226000000004</v>
      </c>
      <c r="O425" s="203">
        <v>1709</v>
      </c>
      <c r="P425" s="203">
        <v>4167.0226000000002</v>
      </c>
      <c r="Q425" s="204">
        <v>953.3</v>
      </c>
      <c r="R425" s="204">
        <v>-8.8773999999993976</v>
      </c>
      <c r="S425" s="204">
        <v>0</v>
      </c>
      <c r="T425" s="204">
        <v>-8.8773999999993976</v>
      </c>
      <c r="U425" s="204">
        <v>0</v>
      </c>
      <c r="V425" s="204">
        <v>99.870179286946865</v>
      </c>
      <c r="W425" s="204">
        <v>100</v>
      </c>
      <c r="X425" s="204">
        <v>99.787413491702409</v>
      </c>
      <c r="Y425" s="204">
        <v>100</v>
      </c>
    </row>
    <row r="426" spans="1:27" ht="12.95" customHeight="1">
      <c r="A426" s="205">
        <v>21</v>
      </c>
      <c r="B426" s="206">
        <v>224100</v>
      </c>
      <c r="C426" s="207">
        <v>1385</v>
      </c>
      <c r="D426" s="175">
        <v>418</v>
      </c>
      <c r="E426" s="201" t="s">
        <v>1580</v>
      </c>
      <c r="F426" s="202">
        <v>5219.5999999999995</v>
      </c>
      <c r="G426" s="202">
        <v>1312</v>
      </c>
      <c r="H426" s="202">
        <v>3536.9</v>
      </c>
      <c r="I426" s="202">
        <v>370.7</v>
      </c>
      <c r="J426" s="202">
        <v>5734.7</v>
      </c>
      <c r="K426" s="203">
        <v>1312</v>
      </c>
      <c r="L426" s="203">
        <v>3910.8</v>
      </c>
      <c r="M426" s="203">
        <v>511.9</v>
      </c>
      <c r="N426" s="202">
        <v>5586.7723999999998</v>
      </c>
      <c r="O426" s="203">
        <v>1312</v>
      </c>
      <c r="P426" s="203">
        <v>3762.8724000000002</v>
      </c>
      <c r="Q426" s="204">
        <v>511.9</v>
      </c>
      <c r="R426" s="204">
        <v>-147.92759999999998</v>
      </c>
      <c r="S426" s="204">
        <v>0</v>
      </c>
      <c r="T426" s="204">
        <v>-147.92759999999998</v>
      </c>
      <c r="U426" s="204">
        <v>0</v>
      </c>
      <c r="V426" s="204">
        <v>97.420482326887196</v>
      </c>
      <c r="W426" s="204">
        <v>100</v>
      </c>
      <c r="X426" s="204">
        <v>96.217459343356865</v>
      </c>
      <c r="Y426" s="204">
        <v>100</v>
      </c>
    </row>
    <row r="427" spans="1:27" ht="12.95" customHeight="1">
      <c r="A427" s="205">
        <v>21</v>
      </c>
      <c r="B427" s="206">
        <v>224100</v>
      </c>
      <c r="C427" s="207">
        <v>1386</v>
      </c>
      <c r="D427" s="175">
        <v>419</v>
      </c>
      <c r="E427" s="201" t="s">
        <v>1581</v>
      </c>
      <c r="F427" s="202">
        <v>4052.2</v>
      </c>
      <c r="G427" s="202">
        <v>1448</v>
      </c>
      <c r="H427" s="202">
        <v>2023.6</v>
      </c>
      <c r="I427" s="202">
        <v>580.6</v>
      </c>
      <c r="J427" s="202">
        <v>4202.8999999999996</v>
      </c>
      <c r="K427" s="203">
        <v>1448</v>
      </c>
      <c r="L427" s="203">
        <v>2023.6</v>
      </c>
      <c r="M427" s="203">
        <v>731.3</v>
      </c>
      <c r="N427" s="202">
        <v>4202.8999999999996</v>
      </c>
      <c r="O427" s="203">
        <v>1448</v>
      </c>
      <c r="P427" s="203">
        <v>2023.6</v>
      </c>
      <c r="Q427" s="204">
        <v>731.3</v>
      </c>
      <c r="R427" s="204">
        <v>0</v>
      </c>
      <c r="S427" s="204">
        <v>0</v>
      </c>
      <c r="T427" s="204">
        <v>0</v>
      </c>
      <c r="U427" s="204">
        <v>0</v>
      </c>
      <c r="V427" s="204">
        <v>100</v>
      </c>
      <c r="W427" s="204">
        <v>100</v>
      </c>
      <c r="X427" s="204">
        <v>100</v>
      </c>
      <c r="Y427" s="204">
        <v>100</v>
      </c>
    </row>
    <row r="428" spans="1:27" ht="12.95" customHeight="1">
      <c r="A428" s="205">
        <v>0</v>
      </c>
      <c r="B428" s="205"/>
      <c r="C428" s="205"/>
      <c r="D428" s="175">
        <v>420</v>
      </c>
      <c r="E428" s="201"/>
      <c r="F428" s="202"/>
      <c r="G428" s="202"/>
      <c r="H428" s="202"/>
      <c r="I428" s="202"/>
      <c r="J428" s="202"/>
      <c r="K428" s="203"/>
      <c r="L428" s="203"/>
      <c r="M428" s="203"/>
      <c r="N428" s="203"/>
      <c r="O428" s="203"/>
      <c r="P428" s="203"/>
      <c r="Q428" s="204"/>
      <c r="R428" s="204"/>
      <c r="S428" s="204"/>
      <c r="T428" s="204"/>
      <c r="U428" s="204"/>
      <c r="V428" s="204"/>
      <c r="W428" s="204"/>
      <c r="X428" s="204"/>
      <c r="Y428" s="204"/>
    </row>
    <row r="429" spans="1:27" ht="12.95" customHeight="1">
      <c r="A429" s="205">
        <v>20</v>
      </c>
      <c r="B429" s="206">
        <v>224300</v>
      </c>
      <c r="C429" s="205"/>
      <c r="D429" s="175">
        <v>421</v>
      </c>
      <c r="E429" s="196" t="s">
        <v>1582</v>
      </c>
      <c r="F429" s="197">
        <v>447518.5</v>
      </c>
      <c r="G429" s="197">
        <v>69315</v>
      </c>
      <c r="H429" s="197">
        <v>354825.1</v>
      </c>
      <c r="I429" s="197">
        <v>23378.399999999998</v>
      </c>
      <c r="J429" s="197">
        <v>480375.30000000005</v>
      </c>
      <c r="K429" s="197">
        <v>69315</v>
      </c>
      <c r="L429" s="197">
        <v>378954.4</v>
      </c>
      <c r="M429" s="197">
        <v>32105.9</v>
      </c>
      <c r="N429" s="197">
        <v>476106.32990000001</v>
      </c>
      <c r="O429" s="197">
        <v>69315</v>
      </c>
      <c r="P429" s="197">
        <v>374685.42989999999</v>
      </c>
      <c r="Q429" s="197">
        <v>32105.9</v>
      </c>
      <c r="R429" s="101">
        <v>-4268.970100000035</v>
      </c>
      <c r="S429" s="101">
        <v>0</v>
      </c>
      <c r="T429" s="101">
        <v>-4268.970100000035</v>
      </c>
      <c r="U429" s="101">
        <v>0</v>
      </c>
      <c r="V429" s="101">
        <v>99.111326061102631</v>
      </c>
      <c r="W429" s="101">
        <v>100</v>
      </c>
      <c r="X429" s="101">
        <v>98.873487126683301</v>
      </c>
      <c r="Y429" s="101">
        <v>100</v>
      </c>
    </row>
    <row r="430" spans="1:27" s="200" customFormat="1" ht="12.95" customHeight="1">
      <c r="A430" s="205">
        <v>22</v>
      </c>
      <c r="B430" s="206">
        <v>224300</v>
      </c>
      <c r="C430" s="205"/>
      <c r="D430" s="175">
        <v>422</v>
      </c>
      <c r="E430" s="196" t="s">
        <v>1241</v>
      </c>
      <c r="F430" s="197">
        <v>260833.6</v>
      </c>
      <c r="G430" s="197">
        <v>21748</v>
      </c>
      <c r="H430" s="197">
        <v>239085.6</v>
      </c>
      <c r="I430" s="197">
        <v>0</v>
      </c>
      <c r="J430" s="197">
        <v>282890</v>
      </c>
      <c r="K430" s="197">
        <v>21748</v>
      </c>
      <c r="L430" s="197">
        <v>257505.8</v>
      </c>
      <c r="M430" s="197">
        <v>3636.2</v>
      </c>
      <c r="N430" s="197">
        <v>280230.55990000005</v>
      </c>
      <c r="O430" s="197">
        <v>21748</v>
      </c>
      <c r="P430" s="197">
        <v>254846.35990000001</v>
      </c>
      <c r="Q430" s="197">
        <v>3636.2</v>
      </c>
      <c r="R430" s="101">
        <v>-2659.4400999999489</v>
      </c>
      <c r="S430" s="101">
        <v>0</v>
      </c>
      <c r="T430" s="101">
        <v>-2659.440099999978</v>
      </c>
      <c r="U430" s="101">
        <v>0</v>
      </c>
      <c r="V430" s="101">
        <v>99.059903107214836</v>
      </c>
      <c r="W430" s="101">
        <v>100</v>
      </c>
      <c r="X430" s="101">
        <v>98.967230990525266</v>
      </c>
      <c r="Y430" s="101">
        <v>100</v>
      </c>
      <c r="Z430" s="199"/>
      <c r="AA430" s="199"/>
    </row>
    <row r="431" spans="1:27" s="200" customFormat="1" ht="12.95" customHeight="1">
      <c r="A431" s="205">
        <v>21</v>
      </c>
      <c r="B431" s="206">
        <v>224300</v>
      </c>
      <c r="C431" s="205"/>
      <c r="D431" s="175">
        <v>423</v>
      </c>
      <c r="E431" s="196" t="s">
        <v>1242</v>
      </c>
      <c r="F431" s="197">
        <v>186684.9</v>
      </c>
      <c r="G431" s="197">
        <v>47567</v>
      </c>
      <c r="H431" s="197">
        <v>115739.49999999999</v>
      </c>
      <c r="I431" s="197">
        <v>23378.399999999998</v>
      </c>
      <c r="J431" s="197">
        <v>197485.30000000002</v>
      </c>
      <c r="K431" s="197">
        <v>47567</v>
      </c>
      <c r="L431" s="197">
        <v>121448.6</v>
      </c>
      <c r="M431" s="197">
        <v>28469.7</v>
      </c>
      <c r="N431" s="197">
        <v>195875.77000000002</v>
      </c>
      <c r="O431" s="197">
        <v>47567</v>
      </c>
      <c r="P431" s="197">
        <v>119839.06999999999</v>
      </c>
      <c r="Q431" s="197">
        <v>28469.7</v>
      </c>
      <c r="R431" s="101">
        <v>-1609.5299999999988</v>
      </c>
      <c r="S431" s="101">
        <v>0</v>
      </c>
      <c r="T431" s="101">
        <v>-1609.5300000000134</v>
      </c>
      <c r="U431" s="101">
        <v>0</v>
      </c>
      <c r="V431" s="101">
        <v>99.184987439571444</v>
      </c>
      <c r="W431" s="101">
        <v>100</v>
      </c>
      <c r="X431" s="101">
        <v>98.674723298580631</v>
      </c>
      <c r="Y431" s="101">
        <v>100</v>
      </c>
      <c r="Z431" s="199"/>
      <c r="AA431" s="199"/>
    </row>
    <row r="432" spans="1:27" ht="12.95" customHeight="1">
      <c r="A432" s="205">
        <v>22</v>
      </c>
      <c r="B432" s="206">
        <v>224300</v>
      </c>
      <c r="C432" s="207">
        <v>1387</v>
      </c>
      <c r="D432" s="175">
        <v>424</v>
      </c>
      <c r="E432" s="201" t="s">
        <v>1267</v>
      </c>
      <c r="F432" s="202">
        <v>260833.6</v>
      </c>
      <c r="G432" s="202">
        <v>21748</v>
      </c>
      <c r="H432" s="202">
        <v>239085.6</v>
      </c>
      <c r="I432" s="202">
        <v>0</v>
      </c>
      <c r="J432" s="202">
        <v>282890</v>
      </c>
      <c r="K432" s="203">
        <v>21748</v>
      </c>
      <c r="L432" s="203">
        <v>257505.8</v>
      </c>
      <c r="M432" s="203">
        <v>3636.2</v>
      </c>
      <c r="N432" s="202">
        <v>280230.55990000005</v>
      </c>
      <c r="O432" s="203">
        <v>21748</v>
      </c>
      <c r="P432" s="203">
        <v>254846.35990000001</v>
      </c>
      <c r="Q432" s="204">
        <v>3636.2</v>
      </c>
      <c r="R432" s="204">
        <v>-2659.4400999999489</v>
      </c>
      <c r="S432" s="204">
        <v>0</v>
      </c>
      <c r="T432" s="204">
        <v>-2659.440099999978</v>
      </c>
      <c r="U432" s="204">
        <v>0</v>
      </c>
      <c r="V432" s="204">
        <v>99.059903107214836</v>
      </c>
      <c r="W432" s="204">
        <v>100</v>
      </c>
      <c r="X432" s="204">
        <v>98.967230990525266</v>
      </c>
      <c r="Y432" s="204">
        <v>100</v>
      </c>
    </row>
    <row r="433" spans="1:25" ht="12.95" customHeight="1">
      <c r="A433" s="205">
        <v>21</v>
      </c>
      <c r="B433" s="206">
        <v>224300</v>
      </c>
      <c r="C433" s="207">
        <v>1388</v>
      </c>
      <c r="D433" s="175">
        <v>425</v>
      </c>
      <c r="E433" s="201" t="s">
        <v>1583</v>
      </c>
      <c r="F433" s="202">
        <v>5113.2</v>
      </c>
      <c r="G433" s="202">
        <v>544</v>
      </c>
      <c r="H433" s="202">
        <v>3871.5</v>
      </c>
      <c r="I433" s="202">
        <v>697.7</v>
      </c>
      <c r="J433" s="202">
        <v>5438.2</v>
      </c>
      <c r="K433" s="203">
        <v>544</v>
      </c>
      <c r="L433" s="203">
        <v>4042</v>
      </c>
      <c r="M433" s="203">
        <v>852.2</v>
      </c>
      <c r="N433" s="202">
        <v>5411.1037999999999</v>
      </c>
      <c r="O433" s="203">
        <v>544</v>
      </c>
      <c r="P433" s="203">
        <v>4014.9038</v>
      </c>
      <c r="Q433" s="204">
        <v>852.2</v>
      </c>
      <c r="R433" s="204">
        <v>-27.096199999999953</v>
      </c>
      <c r="S433" s="204">
        <v>0</v>
      </c>
      <c r="T433" s="204">
        <v>-27.096199999999953</v>
      </c>
      <c r="U433" s="204">
        <v>0</v>
      </c>
      <c r="V433" s="204">
        <v>99.501743223860842</v>
      </c>
      <c r="W433" s="204">
        <v>100</v>
      </c>
      <c r="X433" s="204">
        <v>99.329633844631374</v>
      </c>
      <c r="Y433" s="204">
        <v>100</v>
      </c>
    </row>
    <row r="434" spans="1:25" ht="12.95" customHeight="1">
      <c r="A434" s="205">
        <v>21</v>
      </c>
      <c r="B434" s="206">
        <v>224300</v>
      </c>
      <c r="C434" s="207">
        <v>1389</v>
      </c>
      <c r="D434" s="175">
        <v>426</v>
      </c>
      <c r="E434" s="201" t="s">
        <v>1584</v>
      </c>
      <c r="F434" s="202">
        <v>3175</v>
      </c>
      <c r="G434" s="202">
        <v>1335</v>
      </c>
      <c r="H434" s="202">
        <v>1508.7</v>
      </c>
      <c r="I434" s="202">
        <v>331.3</v>
      </c>
      <c r="J434" s="202">
        <v>3493.4</v>
      </c>
      <c r="K434" s="203">
        <v>1335</v>
      </c>
      <c r="L434" s="203">
        <v>1682.4</v>
      </c>
      <c r="M434" s="203">
        <v>476</v>
      </c>
      <c r="N434" s="202">
        <v>3493.4</v>
      </c>
      <c r="O434" s="203">
        <v>1335</v>
      </c>
      <c r="P434" s="203">
        <v>1682.4</v>
      </c>
      <c r="Q434" s="204">
        <v>476</v>
      </c>
      <c r="R434" s="204">
        <v>0</v>
      </c>
      <c r="S434" s="204">
        <v>0</v>
      </c>
      <c r="T434" s="204">
        <v>0</v>
      </c>
      <c r="U434" s="204">
        <v>0</v>
      </c>
      <c r="V434" s="204">
        <v>100</v>
      </c>
      <c r="W434" s="204">
        <v>100</v>
      </c>
      <c r="X434" s="204">
        <v>100</v>
      </c>
      <c r="Y434" s="204">
        <v>100</v>
      </c>
    </row>
    <row r="435" spans="1:25" ht="12.95" customHeight="1">
      <c r="A435" s="205">
        <v>21</v>
      </c>
      <c r="B435" s="206">
        <v>224300</v>
      </c>
      <c r="C435" s="207">
        <v>1392</v>
      </c>
      <c r="D435" s="175">
        <v>427</v>
      </c>
      <c r="E435" s="201" t="s">
        <v>1585</v>
      </c>
      <c r="F435" s="202">
        <v>3080.7999999999997</v>
      </c>
      <c r="G435" s="202">
        <v>1228</v>
      </c>
      <c r="H435" s="202">
        <v>1513.7</v>
      </c>
      <c r="I435" s="202">
        <v>339.1</v>
      </c>
      <c r="J435" s="202">
        <v>3253</v>
      </c>
      <c r="K435" s="203">
        <v>1228</v>
      </c>
      <c r="L435" s="203">
        <v>1540.1</v>
      </c>
      <c r="M435" s="203">
        <v>484.9</v>
      </c>
      <c r="N435" s="202">
        <v>3253</v>
      </c>
      <c r="O435" s="203">
        <v>1228</v>
      </c>
      <c r="P435" s="203">
        <v>1540.1</v>
      </c>
      <c r="Q435" s="204">
        <v>484.9</v>
      </c>
      <c r="R435" s="204">
        <v>0</v>
      </c>
      <c r="S435" s="204">
        <v>0</v>
      </c>
      <c r="T435" s="204">
        <v>0</v>
      </c>
      <c r="U435" s="204">
        <v>0</v>
      </c>
      <c r="V435" s="204">
        <v>100</v>
      </c>
      <c r="W435" s="204">
        <v>100</v>
      </c>
      <c r="X435" s="204">
        <v>100</v>
      </c>
      <c r="Y435" s="204">
        <v>100</v>
      </c>
    </row>
    <row r="436" spans="1:25" ht="12.95" customHeight="1">
      <c r="A436" s="205">
        <v>21</v>
      </c>
      <c r="B436" s="206">
        <v>224300</v>
      </c>
      <c r="C436" s="207">
        <v>1390</v>
      </c>
      <c r="D436" s="175">
        <v>428</v>
      </c>
      <c r="E436" s="201" t="s">
        <v>1586</v>
      </c>
      <c r="F436" s="202">
        <v>5900.7999999999993</v>
      </c>
      <c r="G436" s="202">
        <v>1646</v>
      </c>
      <c r="H436" s="202">
        <v>3551.4</v>
      </c>
      <c r="I436" s="202">
        <v>703.4</v>
      </c>
      <c r="J436" s="202">
        <v>6114.9000000000005</v>
      </c>
      <c r="K436" s="203">
        <v>1646</v>
      </c>
      <c r="L436" s="203">
        <v>3609.8</v>
      </c>
      <c r="M436" s="203">
        <v>859.1</v>
      </c>
      <c r="N436" s="202">
        <v>6008.0037000000002</v>
      </c>
      <c r="O436" s="203">
        <v>1646</v>
      </c>
      <c r="P436" s="203">
        <v>3502.9036999999998</v>
      </c>
      <c r="Q436" s="204">
        <v>859.1</v>
      </c>
      <c r="R436" s="204">
        <v>-106.89630000000034</v>
      </c>
      <c r="S436" s="204">
        <v>0</v>
      </c>
      <c r="T436" s="204">
        <v>-106.89630000000034</v>
      </c>
      <c r="U436" s="204">
        <v>0</v>
      </c>
      <c r="V436" s="204">
        <v>98.251871657754009</v>
      </c>
      <c r="W436" s="204">
        <v>100</v>
      </c>
      <c r="X436" s="204">
        <v>97.03871959665355</v>
      </c>
      <c r="Y436" s="204">
        <v>100</v>
      </c>
    </row>
    <row r="437" spans="1:25" ht="12.95" customHeight="1">
      <c r="A437" s="205">
        <v>21</v>
      </c>
      <c r="B437" s="206">
        <v>224300</v>
      </c>
      <c r="C437" s="207">
        <v>1391</v>
      </c>
      <c r="D437" s="175">
        <v>429</v>
      </c>
      <c r="E437" s="201" t="s">
        <v>1587</v>
      </c>
      <c r="F437" s="202">
        <v>5893.5999999999995</v>
      </c>
      <c r="G437" s="202">
        <v>1431</v>
      </c>
      <c r="H437" s="202">
        <v>3716.7</v>
      </c>
      <c r="I437" s="202">
        <v>745.9</v>
      </c>
      <c r="J437" s="202">
        <v>6089.1</v>
      </c>
      <c r="K437" s="203">
        <v>1431</v>
      </c>
      <c r="L437" s="203">
        <v>3756.5</v>
      </c>
      <c r="M437" s="203">
        <v>901.6</v>
      </c>
      <c r="N437" s="202">
        <v>6089.1</v>
      </c>
      <c r="O437" s="203">
        <v>1431</v>
      </c>
      <c r="P437" s="203">
        <v>3756.5</v>
      </c>
      <c r="Q437" s="204">
        <v>901.6</v>
      </c>
      <c r="R437" s="204">
        <v>0</v>
      </c>
      <c r="S437" s="204">
        <v>0</v>
      </c>
      <c r="T437" s="204">
        <v>0</v>
      </c>
      <c r="U437" s="204">
        <v>0</v>
      </c>
      <c r="V437" s="204">
        <v>100</v>
      </c>
      <c r="W437" s="204">
        <v>100</v>
      </c>
      <c r="X437" s="204">
        <v>100</v>
      </c>
      <c r="Y437" s="204">
        <v>100</v>
      </c>
    </row>
    <row r="438" spans="1:25" ht="12.95" customHeight="1">
      <c r="A438" s="205">
        <v>21</v>
      </c>
      <c r="B438" s="206">
        <v>224300</v>
      </c>
      <c r="C438" s="207">
        <v>1393</v>
      </c>
      <c r="D438" s="175">
        <v>430</v>
      </c>
      <c r="E438" s="201" t="s">
        <v>1588</v>
      </c>
      <c r="F438" s="202">
        <v>3645.9</v>
      </c>
      <c r="G438" s="202">
        <v>1301</v>
      </c>
      <c r="H438" s="202">
        <v>1924.6</v>
      </c>
      <c r="I438" s="202">
        <v>420.3</v>
      </c>
      <c r="J438" s="202">
        <v>3796.6</v>
      </c>
      <c r="K438" s="203">
        <v>1301</v>
      </c>
      <c r="L438" s="203">
        <v>1924.6</v>
      </c>
      <c r="M438" s="203">
        <v>571</v>
      </c>
      <c r="N438" s="202">
        <v>3796.6</v>
      </c>
      <c r="O438" s="203">
        <v>1301</v>
      </c>
      <c r="P438" s="203">
        <v>1924.6</v>
      </c>
      <c r="Q438" s="204">
        <v>571</v>
      </c>
      <c r="R438" s="204">
        <v>0</v>
      </c>
      <c r="S438" s="204">
        <v>0</v>
      </c>
      <c r="T438" s="204">
        <v>0</v>
      </c>
      <c r="U438" s="204">
        <v>0</v>
      </c>
      <c r="V438" s="204">
        <v>100</v>
      </c>
      <c r="W438" s="204">
        <v>100</v>
      </c>
      <c r="X438" s="204">
        <v>100</v>
      </c>
      <c r="Y438" s="204">
        <v>100</v>
      </c>
    </row>
    <row r="439" spans="1:25" ht="12.95" customHeight="1">
      <c r="A439" s="205">
        <v>21</v>
      </c>
      <c r="B439" s="206">
        <v>224300</v>
      </c>
      <c r="C439" s="207">
        <v>1394</v>
      </c>
      <c r="D439" s="175">
        <v>431</v>
      </c>
      <c r="E439" s="201" t="s">
        <v>1589</v>
      </c>
      <c r="F439" s="202">
        <v>6608.5999999999995</v>
      </c>
      <c r="G439" s="202">
        <v>1783</v>
      </c>
      <c r="H439" s="202">
        <v>4002.7</v>
      </c>
      <c r="I439" s="202">
        <v>822.9</v>
      </c>
      <c r="J439" s="202">
        <v>6963</v>
      </c>
      <c r="K439" s="203">
        <v>1783</v>
      </c>
      <c r="L439" s="203">
        <v>4201.3999999999996</v>
      </c>
      <c r="M439" s="203">
        <v>978.6</v>
      </c>
      <c r="N439" s="202">
        <v>6645.9969000000001</v>
      </c>
      <c r="O439" s="203">
        <v>1783</v>
      </c>
      <c r="P439" s="203">
        <v>3884.3969000000002</v>
      </c>
      <c r="Q439" s="204">
        <v>978.6</v>
      </c>
      <c r="R439" s="204">
        <v>-317.0030999999999</v>
      </c>
      <c r="S439" s="204">
        <v>0</v>
      </c>
      <c r="T439" s="204">
        <v>-317.00309999999945</v>
      </c>
      <c r="U439" s="204">
        <v>0</v>
      </c>
      <c r="V439" s="204">
        <v>95.447320120637656</v>
      </c>
      <c r="W439" s="204">
        <v>100</v>
      </c>
      <c r="X439" s="204">
        <v>92.454822202123111</v>
      </c>
      <c r="Y439" s="204">
        <v>100</v>
      </c>
    </row>
    <row r="440" spans="1:25" ht="12.95" customHeight="1">
      <c r="A440" s="205">
        <v>21</v>
      </c>
      <c r="B440" s="206">
        <v>224300</v>
      </c>
      <c r="C440" s="207">
        <v>1395</v>
      </c>
      <c r="D440" s="175">
        <v>432</v>
      </c>
      <c r="E440" s="201" t="s">
        <v>1590</v>
      </c>
      <c r="F440" s="202">
        <v>4093.1</v>
      </c>
      <c r="G440" s="202">
        <v>1411</v>
      </c>
      <c r="H440" s="202">
        <v>2228.4</v>
      </c>
      <c r="I440" s="202">
        <v>453.7</v>
      </c>
      <c r="J440" s="202">
        <v>4767.3</v>
      </c>
      <c r="K440" s="203">
        <v>1411</v>
      </c>
      <c r="L440" s="203">
        <v>2754.1</v>
      </c>
      <c r="M440" s="203">
        <v>602.20000000000005</v>
      </c>
      <c r="N440" s="202">
        <v>4753.6202000000003</v>
      </c>
      <c r="O440" s="203">
        <v>1411</v>
      </c>
      <c r="P440" s="203">
        <v>2740.4202</v>
      </c>
      <c r="Q440" s="204">
        <v>602.20000000000005</v>
      </c>
      <c r="R440" s="204">
        <v>-13.679799999999886</v>
      </c>
      <c r="S440" s="204">
        <v>0</v>
      </c>
      <c r="T440" s="204">
        <v>-13.679799999999886</v>
      </c>
      <c r="U440" s="204">
        <v>0</v>
      </c>
      <c r="V440" s="204">
        <v>99.713049315125971</v>
      </c>
      <c r="W440" s="204">
        <v>100</v>
      </c>
      <c r="X440" s="204">
        <v>99.503293271849245</v>
      </c>
      <c r="Y440" s="204">
        <v>100</v>
      </c>
    </row>
    <row r="441" spans="1:25" ht="12.95" customHeight="1">
      <c r="A441" s="205">
        <v>21</v>
      </c>
      <c r="B441" s="206">
        <v>224300</v>
      </c>
      <c r="C441" s="207">
        <v>1410</v>
      </c>
      <c r="D441" s="175">
        <v>433</v>
      </c>
      <c r="E441" s="201" t="s">
        <v>1582</v>
      </c>
      <c r="F441" s="202">
        <v>30847.3</v>
      </c>
      <c r="G441" s="202">
        <v>2675</v>
      </c>
      <c r="H441" s="202">
        <v>23572.6</v>
      </c>
      <c r="I441" s="202">
        <v>4599.7</v>
      </c>
      <c r="J441" s="202">
        <v>33346</v>
      </c>
      <c r="K441" s="203">
        <v>2675</v>
      </c>
      <c r="L441" s="203">
        <v>25798.2</v>
      </c>
      <c r="M441" s="203">
        <v>4872.8</v>
      </c>
      <c r="N441" s="202">
        <v>33277.309099999999</v>
      </c>
      <c r="O441" s="203">
        <v>2675</v>
      </c>
      <c r="P441" s="203">
        <v>25729.509099999999</v>
      </c>
      <c r="Q441" s="204">
        <v>4872.8</v>
      </c>
      <c r="R441" s="204">
        <v>-68.69090000000142</v>
      </c>
      <c r="S441" s="204">
        <v>0</v>
      </c>
      <c r="T441" s="204">
        <v>-68.69090000000142</v>
      </c>
      <c r="U441" s="204">
        <v>0</v>
      </c>
      <c r="V441" s="204">
        <v>99.794005577880398</v>
      </c>
      <c r="W441" s="204">
        <v>100</v>
      </c>
      <c r="X441" s="204">
        <v>99.733737625105618</v>
      </c>
      <c r="Y441" s="204">
        <v>100</v>
      </c>
    </row>
    <row r="442" spans="1:25" ht="12.95" customHeight="1">
      <c r="A442" s="205">
        <v>21</v>
      </c>
      <c r="B442" s="206">
        <v>224300</v>
      </c>
      <c r="C442" s="207">
        <v>1396</v>
      </c>
      <c r="D442" s="175">
        <v>434</v>
      </c>
      <c r="E442" s="201" t="s">
        <v>1591</v>
      </c>
      <c r="F442" s="202">
        <v>5296.9000000000005</v>
      </c>
      <c r="G442" s="202">
        <v>1088</v>
      </c>
      <c r="H442" s="202">
        <v>3602.8</v>
      </c>
      <c r="I442" s="202">
        <v>606.1</v>
      </c>
      <c r="J442" s="202">
        <v>5447.7</v>
      </c>
      <c r="K442" s="203">
        <v>1088</v>
      </c>
      <c r="L442" s="203">
        <v>3602.8</v>
      </c>
      <c r="M442" s="203">
        <v>756.9</v>
      </c>
      <c r="N442" s="202">
        <v>5438.8210999999992</v>
      </c>
      <c r="O442" s="203">
        <v>1088</v>
      </c>
      <c r="P442" s="203">
        <v>3593.9211</v>
      </c>
      <c r="Q442" s="204">
        <v>756.9</v>
      </c>
      <c r="R442" s="204">
        <v>-8.8789000000006126</v>
      </c>
      <c r="S442" s="204">
        <v>0</v>
      </c>
      <c r="T442" s="204">
        <v>-8.8789000000001579</v>
      </c>
      <c r="U442" s="204">
        <v>0</v>
      </c>
      <c r="V442" s="204">
        <v>99.837015621271348</v>
      </c>
      <c r="W442" s="204">
        <v>100</v>
      </c>
      <c r="X442" s="204">
        <v>99.753555567891638</v>
      </c>
      <c r="Y442" s="204">
        <v>100</v>
      </c>
    </row>
    <row r="443" spans="1:25" ht="12.95" customHeight="1">
      <c r="A443" s="205">
        <v>21</v>
      </c>
      <c r="B443" s="206">
        <v>224300</v>
      </c>
      <c r="C443" s="207">
        <v>1397</v>
      </c>
      <c r="D443" s="175">
        <v>435</v>
      </c>
      <c r="E443" s="201" t="s">
        <v>1592</v>
      </c>
      <c r="F443" s="202">
        <v>6243.6</v>
      </c>
      <c r="G443" s="202">
        <v>1539</v>
      </c>
      <c r="H443" s="202">
        <v>3795</v>
      </c>
      <c r="I443" s="202">
        <v>909.6</v>
      </c>
      <c r="J443" s="202">
        <v>6396.9</v>
      </c>
      <c r="K443" s="203">
        <v>1539</v>
      </c>
      <c r="L443" s="203">
        <v>3795</v>
      </c>
      <c r="M443" s="203">
        <v>1062.9000000000001</v>
      </c>
      <c r="N443" s="202">
        <v>6396.9</v>
      </c>
      <c r="O443" s="203">
        <v>1539</v>
      </c>
      <c r="P443" s="203">
        <v>3795</v>
      </c>
      <c r="Q443" s="204">
        <v>1062.9000000000001</v>
      </c>
      <c r="R443" s="204">
        <v>0</v>
      </c>
      <c r="S443" s="204">
        <v>0</v>
      </c>
      <c r="T443" s="204">
        <v>0</v>
      </c>
      <c r="U443" s="204">
        <v>0</v>
      </c>
      <c r="V443" s="204">
        <v>100</v>
      </c>
      <c r="W443" s="204">
        <v>100</v>
      </c>
      <c r="X443" s="204">
        <v>100</v>
      </c>
      <c r="Y443" s="204">
        <v>100</v>
      </c>
    </row>
    <row r="444" spans="1:25" ht="12.95" customHeight="1">
      <c r="A444" s="205">
        <v>21</v>
      </c>
      <c r="B444" s="206">
        <v>224300</v>
      </c>
      <c r="C444" s="207">
        <v>1398</v>
      </c>
      <c r="D444" s="175">
        <v>436</v>
      </c>
      <c r="E444" s="201" t="s">
        <v>1593</v>
      </c>
      <c r="F444" s="202">
        <v>4161.8</v>
      </c>
      <c r="G444" s="202">
        <v>1430</v>
      </c>
      <c r="H444" s="202">
        <v>2175.9</v>
      </c>
      <c r="I444" s="202">
        <v>555.9</v>
      </c>
      <c r="J444" s="202">
        <v>4441.7</v>
      </c>
      <c r="K444" s="203">
        <v>1430</v>
      </c>
      <c r="L444" s="203">
        <v>2302.5</v>
      </c>
      <c r="M444" s="203">
        <v>709.2</v>
      </c>
      <c r="N444" s="202">
        <v>4441.6965</v>
      </c>
      <c r="O444" s="203">
        <v>1430</v>
      </c>
      <c r="P444" s="203">
        <v>2302.4965000000002</v>
      </c>
      <c r="Q444" s="204">
        <v>709.2</v>
      </c>
      <c r="R444" s="204">
        <v>-3.4999999998035491E-3</v>
      </c>
      <c r="S444" s="204">
        <v>0</v>
      </c>
      <c r="T444" s="204">
        <v>-3.4999999998035491E-3</v>
      </c>
      <c r="U444" s="204">
        <v>0</v>
      </c>
      <c r="V444" s="204">
        <v>99.999921201341834</v>
      </c>
      <c r="W444" s="204">
        <v>100</v>
      </c>
      <c r="X444" s="204">
        <v>99.9998479913138</v>
      </c>
      <c r="Y444" s="204">
        <v>100</v>
      </c>
    </row>
    <row r="445" spans="1:25" ht="12.95" customHeight="1">
      <c r="A445" s="205">
        <v>21</v>
      </c>
      <c r="B445" s="206">
        <v>224300</v>
      </c>
      <c r="C445" s="207">
        <v>1399</v>
      </c>
      <c r="D445" s="175">
        <v>437</v>
      </c>
      <c r="E445" s="201" t="s">
        <v>1594</v>
      </c>
      <c r="F445" s="202">
        <v>3494.4</v>
      </c>
      <c r="G445" s="202">
        <v>1488</v>
      </c>
      <c r="H445" s="202">
        <v>1727</v>
      </c>
      <c r="I445" s="202">
        <v>279.39999999999998</v>
      </c>
      <c r="J445" s="202">
        <v>3677.3999999999996</v>
      </c>
      <c r="K445" s="203">
        <v>1488</v>
      </c>
      <c r="L445" s="203">
        <v>1771.7</v>
      </c>
      <c r="M445" s="203">
        <v>417.7</v>
      </c>
      <c r="N445" s="202">
        <v>3647.1178999999997</v>
      </c>
      <c r="O445" s="203">
        <v>1488</v>
      </c>
      <c r="P445" s="203">
        <v>1741.4178999999999</v>
      </c>
      <c r="Q445" s="204">
        <v>417.7</v>
      </c>
      <c r="R445" s="204">
        <v>-30.2820999999999</v>
      </c>
      <c r="S445" s="204">
        <v>0</v>
      </c>
      <c r="T445" s="204">
        <v>-30.282100000000128</v>
      </c>
      <c r="U445" s="204">
        <v>0</v>
      </c>
      <c r="V445" s="204">
        <v>99.17653505193887</v>
      </c>
      <c r="W445" s="204">
        <v>100</v>
      </c>
      <c r="X445" s="204">
        <v>98.290788508212444</v>
      </c>
      <c r="Y445" s="204">
        <v>100</v>
      </c>
    </row>
    <row r="446" spans="1:25" ht="12.95" customHeight="1">
      <c r="A446" s="205">
        <v>21</v>
      </c>
      <c r="B446" s="206">
        <v>224300</v>
      </c>
      <c r="C446" s="207">
        <v>1400</v>
      </c>
      <c r="D446" s="175">
        <v>438</v>
      </c>
      <c r="E446" s="201" t="s">
        <v>1595</v>
      </c>
      <c r="F446" s="202">
        <v>2842</v>
      </c>
      <c r="G446" s="202">
        <v>1292</v>
      </c>
      <c r="H446" s="202">
        <v>1254.5999999999999</v>
      </c>
      <c r="I446" s="202">
        <v>295.39999999999998</v>
      </c>
      <c r="J446" s="202">
        <v>3036.5</v>
      </c>
      <c r="K446" s="203">
        <v>1292</v>
      </c>
      <c r="L446" s="203">
        <v>1302.0999999999999</v>
      </c>
      <c r="M446" s="203">
        <v>442.4</v>
      </c>
      <c r="N446" s="202">
        <v>3036.5</v>
      </c>
      <c r="O446" s="203">
        <v>1292</v>
      </c>
      <c r="P446" s="203">
        <v>1302.0999999999999</v>
      </c>
      <c r="Q446" s="204">
        <v>442.4</v>
      </c>
      <c r="R446" s="204">
        <v>0</v>
      </c>
      <c r="S446" s="204">
        <v>0</v>
      </c>
      <c r="T446" s="204">
        <v>0</v>
      </c>
      <c r="U446" s="204">
        <v>0</v>
      </c>
      <c r="V446" s="204">
        <v>100</v>
      </c>
      <c r="W446" s="204">
        <v>100</v>
      </c>
      <c r="X446" s="204">
        <v>100</v>
      </c>
      <c r="Y446" s="204">
        <v>100</v>
      </c>
    </row>
    <row r="447" spans="1:25" ht="12.95" customHeight="1">
      <c r="A447" s="205">
        <v>21</v>
      </c>
      <c r="B447" s="206">
        <v>224300</v>
      </c>
      <c r="C447" s="207">
        <v>1401</v>
      </c>
      <c r="D447" s="175">
        <v>439</v>
      </c>
      <c r="E447" s="201" t="s">
        <v>1596</v>
      </c>
      <c r="F447" s="202">
        <v>3903.8</v>
      </c>
      <c r="G447" s="202">
        <v>928</v>
      </c>
      <c r="H447" s="202">
        <v>2572.4</v>
      </c>
      <c r="I447" s="202">
        <v>403.4</v>
      </c>
      <c r="J447" s="202">
        <v>4049.6000000000004</v>
      </c>
      <c r="K447" s="203">
        <v>928</v>
      </c>
      <c r="L447" s="203">
        <v>2572.4</v>
      </c>
      <c r="M447" s="203">
        <v>549.20000000000005</v>
      </c>
      <c r="N447" s="202">
        <v>4049.6000000000004</v>
      </c>
      <c r="O447" s="203">
        <v>928</v>
      </c>
      <c r="P447" s="203">
        <v>2572.4</v>
      </c>
      <c r="Q447" s="204">
        <v>549.20000000000005</v>
      </c>
      <c r="R447" s="204">
        <v>0</v>
      </c>
      <c r="S447" s="204">
        <v>0</v>
      </c>
      <c r="T447" s="204">
        <v>0</v>
      </c>
      <c r="U447" s="204">
        <v>0</v>
      </c>
      <c r="V447" s="204">
        <v>100</v>
      </c>
      <c r="W447" s="204">
        <v>100</v>
      </c>
      <c r="X447" s="204">
        <v>100</v>
      </c>
      <c r="Y447" s="204">
        <v>100</v>
      </c>
    </row>
    <row r="448" spans="1:25" ht="12.95" customHeight="1">
      <c r="A448" s="205">
        <v>21</v>
      </c>
      <c r="B448" s="206">
        <v>224300</v>
      </c>
      <c r="C448" s="207">
        <v>1402</v>
      </c>
      <c r="D448" s="175">
        <v>440</v>
      </c>
      <c r="E448" s="201" t="s">
        <v>1597</v>
      </c>
      <c r="F448" s="202">
        <v>6244.3</v>
      </c>
      <c r="G448" s="202">
        <v>1692</v>
      </c>
      <c r="H448" s="202">
        <v>3887</v>
      </c>
      <c r="I448" s="202">
        <v>665.3</v>
      </c>
      <c r="J448" s="202">
        <v>6400</v>
      </c>
      <c r="K448" s="203">
        <v>1692</v>
      </c>
      <c r="L448" s="203">
        <v>3887</v>
      </c>
      <c r="M448" s="203">
        <v>821</v>
      </c>
      <c r="N448" s="202">
        <v>6112.5172000000002</v>
      </c>
      <c r="O448" s="203">
        <v>1692</v>
      </c>
      <c r="P448" s="203">
        <v>3599.5171999999998</v>
      </c>
      <c r="Q448" s="204">
        <v>821</v>
      </c>
      <c r="R448" s="204">
        <v>-287.48279999999977</v>
      </c>
      <c r="S448" s="204">
        <v>0</v>
      </c>
      <c r="T448" s="204">
        <v>-287.48280000000022</v>
      </c>
      <c r="U448" s="204">
        <v>0</v>
      </c>
      <c r="V448" s="204">
        <v>95.508081250000004</v>
      </c>
      <c r="W448" s="204">
        <v>100</v>
      </c>
      <c r="X448" s="204">
        <v>92.60399279650116</v>
      </c>
      <c r="Y448" s="204">
        <v>100</v>
      </c>
    </row>
    <row r="449" spans="1:25" ht="12.95" customHeight="1">
      <c r="A449" s="205">
        <v>21</v>
      </c>
      <c r="B449" s="206">
        <v>224300</v>
      </c>
      <c r="C449" s="207">
        <v>1403</v>
      </c>
      <c r="D449" s="175">
        <v>441</v>
      </c>
      <c r="E449" s="201" t="s">
        <v>1598</v>
      </c>
      <c r="F449" s="202">
        <v>4893</v>
      </c>
      <c r="G449" s="202">
        <v>1427</v>
      </c>
      <c r="H449" s="202">
        <v>2930.5</v>
      </c>
      <c r="I449" s="202">
        <v>535.5</v>
      </c>
      <c r="J449" s="202">
        <v>5047.5</v>
      </c>
      <c r="K449" s="203">
        <v>1427</v>
      </c>
      <c r="L449" s="203">
        <v>2930.5</v>
      </c>
      <c r="M449" s="203">
        <v>690</v>
      </c>
      <c r="N449" s="202">
        <v>5047.4621000000006</v>
      </c>
      <c r="O449" s="203">
        <v>1427</v>
      </c>
      <c r="P449" s="203">
        <v>2930.4621000000002</v>
      </c>
      <c r="Q449" s="204">
        <v>690</v>
      </c>
      <c r="R449" s="204">
        <v>-3.7899999999353895E-2</v>
      </c>
      <c r="S449" s="204">
        <v>0</v>
      </c>
      <c r="T449" s="204">
        <v>-3.7899999999808642E-2</v>
      </c>
      <c r="U449" s="204">
        <v>0</v>
      </c>
      <c r="V449" s="204">
        <v>99.999249133234287</v>
      </c>
      <c r="W449" s="204">
        <v>100</v>
      </c>
      <c r="X449" s="204">
        <v>99.998706705340396</v>
      </c>
      <c r="Y449" s="204">
        <v>100</v>
      </c>
    </row>
    <row r="450" spans="1:25" ht="12.95" customHeight="1">
      <c r="A450" s="205">
        <v>21</v>
      </c>
      <c r="B450" s="206">
        <v>224300</v>
      </c>
      <c r="C450" s="207">
        <v>1404</v>
      </c>
      <c r="D450" s="175">
        <v>442</v>
      </c>
      <c r="E450" s="201" t="s">
        <v>1599</v>
      </c>
      <c r="F450" s="202">
        <v>3199.6</v>
      </c>
      <c r="G450" s="202">
        <v>1276</v>
      </c>
      <c r="H450" s="202">
        <v>1600</v>
      </c>
      <c r="I450" s="202">
        <v>323.60000000000002</v>
      </c>
      <c r="J450" s="202">
        <v>3441.3</v>
      </c>
      <c r="K450" s="203">
        <v>1276</v>
      </c>
      <c r="L450" s="203">
        <v>1691</v>
      </c>
      <c r="M450" s="203">
        <v>474.3</v>
      </c>
      <c r="N450" s="202">
        <v>3291.0542000000005</v>
      </c>
      <c r="O450" s="203">
        <v>1276</v>
      </c>
      <c r="P450" s="203">
        <v>1540.7542000000001</v>
      </c>
      <c r="Q450" s="204">
        <v>474.3</v>
      </c>
      <c r="R450" s="204">
        <v>-150.24579999999969</v>
      </c>
      <c r="S450" s="204">
        <v>0</v>
      </c>
      <c r="T450" s="204">
        <v>-150.24579999999992</v>
      </c>
      <c r="U450" s="204">
        <v>0</v>
      </c>
      <c r="V450" s="204">
        <v>95.634039461831293</v>
      </c>
      <c r="W450" s="204">
        <v>100</v>
      </c>
      <c r="X450" s="204">
        <v>91.114973388527503</v>
      </c>
      <c r="Y450" s="204">
        <v>100</v>
      </c>
    </row>
    <row r="451" spans="1:25" ht="12.95" customHeight="1">
      <c r="A451" s="205">
        <v>21</v>
      </c>
      <c r="B451" s="206">
        <v>224300</v>
      </c>
      <c r="C451" s="207">
        <v>1405</v>
      </c>
      <c r="D451" s="175">
        <v>443</v>
      </c>
      <c r="E451" s="201" t="s">
        <v>1600</v>
      </c>
      <c r="F451" s="202">
        <v>5482.0999999999995</v>
      </c>
      <c r="G451" s="202">
        <v>1069</v>
      </c>
      <c r="H451" s="202">
        <v>3720.9</v>
      </c>
      <c r="I451" s="202">
        <v>692.2</v>
      </c>
      <c r="J451" s="202">
        <v>5663</v>
      </c>
      <c r="K451" s="203">
        <v>1069</v>
      </c>
      <c r="L451" s="203">
        <v>3748.5</v>
      </c>
      <c r="M451" s="203">
        <v>845.5</v>
      </c>
      <c r="N451" s="202">
        <v>5663</v>
      </c>
      <c r="O451" s="203">
        <v>1069</v>
      </c>
      <c r="P451" s="203">
        <v>3748.5</v>
      </c>
      <c r="Q451" s="204">
        <v>845.5</v>
      </c>
      <c r="R451" s="204">
        <v>0</v>
      </c>
      <c r="S451" s="204">
        <v>0</v>
      </c>
      <c r="T451" s="204">
        <v>0</v>
      </c>
      <c r="U451" s="204">
        <v>0</v>
      </c>
      <c r="V451" s="204">
        <v>100</v>
      </c>
      <c r="W451" s="204">
        <v>100</v>
      </c>
      <c r="X451" s="204">
        <v>100</v>
      </c>
      <c r="Y451" s="204">
        <v>100</v>
      </c>
    </row>
    <row r="452" spans="1:25" ht="12.95" customHeight="1">
      <c r="A452" s="205">
        <v>21</v>
      </c>
      <c r="B452" s="206">
        <v>224300</v>
      </c>
      <c r="C452" s="207">
        <v>1406</v>
      </c>
      <c r="D452" s="175">
        <v>444</v>
      </c>
      <c r="E452" s="201" t="s">
        <v>1601</v>
      </c>
      <c r="F452" s="202">
        <v>4272.5</v>
      </c>
      <c r="G452" s="202">
        <v>1466</v>
      </c>
      <c r="H452" s="202">
        <v>2397.9</v>
      </c>
      <c r="I452" s="202">
        <v>408.6</v>
      </c>
      <c r="J452" s="202">
        <v>4417.2</v>
      </c>
      <c r="K452" s="203">
        <v>1466</v>
      </c>
      <c r="L452" s="203">
        <v>2397.9</v>
      </c>
      <c r="M452" s="203">
        <v>553.29999999999995</v>
      </c>
      <c r="N452" s="202">
        <v>4415.4101000000001</v>
      </c>
      <c r="O452" s="203">
        <v>1466</v>
      </c>
      <c r="P452" s="203">
        <v>2396.1100999999999</v>
      </c>
      <c r="Q452" s="204">
        <v>553.29999999999995</v>
      </c>
      <c r="R452" s="204">
        <v>-1.7898999999997613</v>
      </c>
      <c r="S452" s="204">
        <v>0</v>
      </c>
      <c r="T452" s="204">
        <v>-1.7899000000002161</v>
      </c>
      <c r="U452" s="204">
        <v>0</v>
      </c>
      <c r="V452" s="204">
        <v>99.959478855383509</v>
      </c>
      <c r="W452" s="204">
        <v>100</v>
      </c>
      <c r="X452" s="204">
        <v>99.925355519412804</v>
      </c>
      <c r="Y452" s="204">
        <v>100</v>
      </c>
    </row>
    <row r="453" spans="1:25" ht="12.95" customHeight="1">
      <c r="A453" s="205">
        <v>21</v>
      </c>
      <c r="B453" s="206">
        <v>224300</v>
      </c>
      <c r="C453" s="207">
        <v>1407</v>
      </c>
      <c r="D453" s="175">
        <v>445</v>
      </c>
      <c r="E453" s="201" t="s">
        <v>1602</v>
      </c>
      <c r="F453" s="202">
        <v>4778.2000000000007</v>
      </c>
      <c r="G453" s="202">
        <v>1390</v>
      </c>
      <c r="H453" s="202">
        <v>2844.1</v>
      </c>
      <c r="I453" s="202">
        <v>544.1</v>
      </c>
      <c r="J453" s="202">
        <v>4927.8</v>
      </c>
      <c r="K453" s="203">
        <v>1390</v>
      </c>
      <c r="L453" s="203">
        <v>2844.1</v>
      </c>
      <c r="M453" s="203">
        <v>693.7</v>
      </c>
      <c r="N453" s="202">
        <v>4927.8</v>
      </c>
      <c r="O453" s="203">
        <v>1390</v>
      </c>
      <c r="P453" s="203">
        <v>2844.1</v>
      </c>
      <c r="Q453" s="204">
        <v>693.7</v>
      </c>
      <c r="R453" s="204">
        <v>0</v>
      </c>
      <c r="S453" s="204">
        <v>0</v>
      </c>
      <c r="T453" s="204">
        <v>0</v>
      </c>
      <c r="U453" s="204">
        <v>0</v>
      </c>
      <c r="V453" s="204">
        <v>100</v>
      </c>
      <c r="W453" s="204">
        <v>100</v>
      </c>
      <c r="X453" s="204">
        <v>100</v>
      </c>
      <c r="Y453" s="204">
        <v>100</v>
      </c>
    </row>
    <row r="454" spans="1:25" ht="12.95" customHeight="1">
      <c r="A454" s="205">
        <v>21</v>
      </c>
      <c r="B454" s="206">
        <v>224300</v>
      </c>
      <c r="C454" s="207">
        <v>1408</v>
      </c>
      <c r="D454" s="175">
        <v>446</v>
      </c>
      <c r="E454" s="201" t="s">
        <v>1603</v>
      </c>
      <c r="F454" s="202">
        <v>6252.5</v>
      </c>
      <c r="G454" s="202">
        <v>1553</v>
      </c>
      <c r="H454" s="202">
        <v>4004.7</v>
      </c>
      <c r="I454" s="202">
        <v>694.8</v>
      </c>
      <c r="J454" s="202">
        <v>7042.3</v>
      </c>
      <c r="K454" s="203">
        <v>1553</v>
      </c>
      <c r="L454" s="203">
        <v>4643.7</v>
      </c>
      <c r="M454" s="203">
        <v>845.6</v>
      </c>
      <c r="N454" s="202">
        <v>7019.1424999999999</v>
      </c>
      <c r="O454" s="203">
        <v>1553</v>
      </c>
      <c r="P454" s="203">
        <v>4620.5424999999996</v>
      </c>
      <c r="Q454" s="204">
        <v>845.6</v>
      </c>
      <c r="R454" s="204">
        <v>-23.157500000000255</v>
      </c>
      <c r="S454" s="204">
        <v>0</v>
      </c>
      <c r="T454" s="204">
        <v>-23.157500000000255</v>
      </c>
      <c r="U454" s="204">
        <v>0</v>
      </c>
      <c r="V454" s="204">
        <v>99.671165670306578</v>
      </c>
      <c r="W454" s="204">
        <v>100</v>
      </c>
      <c r="X454" s="204">
        <v>99.501313607683528</v>
      </c>
      <c r="Y454" s="204">
        <v>100</v>
      </c>
    </row>
    <row r="455" spans="1:25" ht="12.95" customHeight="1">
      <c r="A455" s="205">
        <v>21</v>
      </c>
      <c r="B455" s="206">
        <v>224300</v>
      </c>
      <c r="C455" s="207">
        <v>1409</v>
      </c>
      <c r="D455" s="175">
        <v>447</v>
      </c>
      <c r="E455" s="201" t="s">
        <v>1604</v>
      </c>
      <c r="F455" s="202">
        <v>5796</v>
      </c>
      <c r="G455" s="202">
        <v>1703</v>
      </c>
      <c r="H455" s="202">
        <v>3400.2</v>
      </c>
      <c r="I455" s="202">
        <v>692.8</v>
      </c>
      <c r="J455" s="202">
        <v>6018</v>
      </c>
      <c r="K455" s="203">
        <v>1703</v>
      </c>
      <c r="L455" s="203">
        <v>3475.9</v>
      </c>
      <c r="M455" s="203">
        <v>839.1</v>
      </c>
      <c r="N455" s="202">
        <v>5989.5883000000003</v>
      </c>
      <c r="O455" s="203">
        <v>1703</v>
      </c>
      <c r="P455" s="203">
        <v>3447.4883</v>
      </c>
      <c r="Q455" s="204">
        <v>839.1</v>
      </c>
      <c r="R455" s="204">
        <v>-28.411699999999655</v>
      </c>
      <c r="S455" s="204">
        <v>0</v>
      </c>
      <c r="T455" s="204">
        <v>-28.41170000000011</v>
      </c>
      <c r="U455" s="204">
        <v>0</v>
      </c>
      <c r="V455" s="204">
        <v>99.527888002658699</v>
      </c>
      <c r="W455" s="204">
        <v>100</v>
      </c>
      <c r="X455" s="204">
        <v>99.182608820737073</v>
      </c>
      <c r="Y455" s="204">
        <v>100</v>
      </c>
    </row>
    <row r="456" spans="1:25" ht="12.95" customHeight="1">
      <c r="A456" s="205">
        <v>21</v>
      </c>
      <c r="B456" s="206">
        <v>224300</v>
      </c>
      <c r="C456" s="207">
        <v>1411</v>
      </c>
      <c r="D456" s="175">
        <v>448</v>
      </c>
      <c r="E456" s="201" t="s">
        <v>1605</v>
      </c>
      <c r="F456" s="202">
        <v>2953.3</v>
      </c>
      <c r="G456" s="202">
        <v>1517</v>
      </c>
      <c r="H456" s="202">
        <v>1214.4000000000001</v>
      </c>
      <c r="I456" s="202">
        <v>221.9</v>
      </c>
      <c r="J456" s="202">
        <v>3187.2</v>
      </c>
      <c r="K456" s="203">
        <v>1517</v>
      </c>
      <c r="L456" s="203">
        <v>1303.5999999999999</v>
      </c>
      <c r="M456" s="203">
        <v>366.6</v>
      </c>
      <c r="N456" s="202">
        <v>3179.6648</v>
      </c>
      <c r="O456" s="203">
        <v>1517</v>
      </c>
      <c r="P456" s="203">
        <v>1296.0648000000001</v>
      </c>
      <c r="Q456" s="204">
        <v>366.6</v>
      </c>
      <c r="R456" s="204">
        <v>-7.5351999999998043</v>
      </c>
      <c r="S456" s="204">
        <v>0</v>
      </c>
      <c r="T456" s="204">
        <v>-7.5351999999998043</v>
      </c>
      <c r="U456" s="204">
        <v>0</v>
      </c>
      <c r="V456" s="204">
        <v>99.763579317269077</v>
      </c>
      <c r="W456" s="204">
        <v>100</v>
      </c>
      <c r="X456" s="204">
        <v>99.421969929426226</v>
      </c>
      <c r="Y456" s="204">
        <v>100</v>
      </c>
    </row>
    <row r="457" spans="1:25" ht="12.95" customHeight="1">
      <c r="A457" s="205">
        <v>21</v>
      </c>
      <c r="B457" s="206">
        <v>224300</v>
      </c>
      <c r="C457" s="207">
        <v>1412</v>
      </c>
      <c r="D457" s="175">
        <v>449</v>
      </c>
      <c r="E457" s="201" t="s">
        <v>1606</v>
      </c>
      <c r="F457" s="202">
        <v>3380.2</v>
      </c>
      <c r="G457" s="202">
        <v>1375</v>
      </c>
      <c r="H457" s="202">
        <v>1648</v>
      </c>
      <c r="I457" s="202">
        <v>357.2</v>
      </c>
      <c r="J457" s="202">
        <v>3902.7</v>
      </c>
      <c r="K457" s="203">
        <v>1375</v>
      </c>
      <c r="L457" s="203">
        <v>2027</v>
      </c>
      <c r="M457" s="203">
        <v>500.7</v>
      </c>
      <c r="N457" s="202">
        <v>3638.3357999999998</v>
      </c>
      <c r="O457" s="203">
        <v>1375</v>
      </c>
      <c r="P457" s="203">
        <v>1762.6358</v>
      </c>
      <c r="Q457" s="204">
        <v>500.7</v>
      </c>
      <c r="R457" s="204">
        <v>-264.36419999999998</v>
      </c>
      <c r="S457" s="204">
        <v>0</v>
      </c>
      <c r="T457" s="204">
        <v>-264.36419999999998</v>
      </c>
      <c r="U457" s="204">
        <v>0</v>
      </c>
      <c r="V457" s="204">
        <v>93.22612037819971</v>
      </c>
      <c r="W457" s="204">
        <v>100</v>
      </c>
      <c r="X457" s="204">
        <v>86.957858904785397</v>
      </c>
      <c r="Y457" s="204">
        <v>100</v>
      </c>
    </row>
    <row r="458" spans="1:25" ht="12.95" customHeight="1">
      <c r="A458" s="205">
        <v>21</v>
      </c>
      <c r="B458" s="206">
        <v>224300</v>
      </c>
      <c r="C458" s="207">
        <v>1413</v>
      </c>
      <c r="D458" s="175">
        <v>450</v>
      </c>
      <c r="E458" s="201" t="s">
        <v>1607</v>
      </c>
      <c r="F458" s="202">
        <v>5508.1</v>
      </c>
      <c r="G458" s="202">
        <v>1778</v>
      </c>
      <c r="H458" s="202">
        <v>2798.1</v>
      </c>
      <c r="I458" s="202">
        <v>932</v>
      </c>
      <c r="J458" s="202">
        <v>5660</v>
      </c>
      <c r="K458" s="203">
        <v>1778</v>
      </c>
      <c r="L458" s="203">
        <v>2798.1</v>
      </c>
      <c r="M458" s="203">
        <v>1083.9000000000001</v>
      </c>
      <c r="N458" s="202">
        <v>5660</v>
      </c>
      <c r="O458" s="203">
        <v>1778</v>
      </c>
      <c r="P458" s="203">
        <v>2798.1</v>
      </c>
      <c r="Q458" s="204">
        <v>1083.9000000000001</v>
      </c>
      <c r="R458" s="204">
        <v>0</v>
      </c>
      <c r="S458" s="204">
        <v>0</v>
      </c>
      <c r="T458" s="204">
        <v>0</v>
      </c>
      <c r="U458" s="204">
        <v>0</v>
      </c>
      <c r="V458" s="204">
        <v>100</v>
      </c>
      <c r="W458" s="204">
        <v>100</v>
      </c>
      <c r="X458" s="204">
        <v>100</v>
      </c>
      <c r="Y458" s="204">
        <v>100</v>
      </c>
    </row>
    <row r="459" spans="1:25" ht="12.95" customHeight="1">
      <c r="A459" s="205">
        <v>21</v>
      </c>
      <c r="B459" s="206">
        <v>224300</v>
      </c>
      <c r="C459" s="207">
        <v>1414</v>
      </c>
      <c r="D459" s="175">
        <v>451</v>
      </c>
      <c r="E459" s="201" t="s">
        <v>1608</v>
      </c>
      <c r="F459" s="202">
        <v>2939.9</v>
      </c>
      <c r="G459" s="202">
        <v>923</v>
      </c>
      <c r="H459" s="202">
        <v>1729.8</v>
      </c>
      <c r="I459" s="202">
        <v>287.10000000000002</v>
      </c>
      <c r="J459" s="202">
        <v>3090.6000000000004</v>
      </c>
      <c r="K459" s="203">
        <v>923</v>
      </c>
      <c r="L459" s="203">
        <v>1729.8</v>
      </c>
      <c r="M459" s="203">
        <v>437.8</v>
      </c>
      <c r="N459" s="202">
        <v>3073.0617000000002</v>
      </c>
      <c r="O459" s="203">
        <v>923</v>
      </c>
      <c r="P459" s="203">
        <v>1712.2617</v>
      </c>
      <c r="Q459" s="204">
        <v>437.8</v>
      </c>
      <c r="R459" s="204">
        <v>-17.538300000000163</v>
      </c>
      <c r="S459" s="204">
        <v>0</v>
      </c>
      <c r="T459" s="204">
        <v>-17.538299999999936</v>
      </c>
      <c r="U459" s="204">
        <v>0</v>
      </c>
      <c r="V459" s="204">
        <v>99.43252766453115</v>
      </c>
      <c r="W459" s="204">
        <v>100</v>
      </c>
      <c r="X459" s="204">
        <v>98.986108220603541</v>
      </c>
      <c r="Y459" s="204">
        <v>100</v>
      </c>
    </row>
    <row r="460" spans="1:25" ht="12.95" customHeight="1">
      <c r="A460" s="205">
        <v>21</v>
      </c>
      <c r="B460" s="206">
        <v>224300</v>
      </c>
      <c r="C460" s="207">
        <v>1415</v>
      </c>
      <c r="D460" s="175">
        <v>452</v>
      </c>
      <c r="E460" s="201" t="s">
        <v>1609</v>
      </c>
      <c r="F460" s="202">
        <v>5031</v>
      </c>
      <c r="G460" s="202">
        <v>1654</v>
      </c>
      <c r="H460" s="202">
        <v>2747.3</v>
      </c>
      <c r="I460" s="202">
        <v>629.70000000000005</v>
      </c>
      <c r="J460" s="202">
        <v>5326.7</v>
      </c>
      <c r="K460" s="203">
        <v>1654</v>
      </c>
      <c r="L460" s="203">
        <v>2889.7</v>
      </c>
      <c r="M460" s="203">
        <v>783</v>
      </c>
      <c r="N460" s="202">
        <v>5326.7</v>
      </c>
      <c r="O460" s="203">
        <v>1654</v>
      </c>
      <c r="P460" s="203">
        <v>2889.7</v>
      </c>
      <c r="Q460" s="204">
        <v>783</v>
      </c>
      <c r="R460" s="204">
        <v>0</v>
      </c>
      <c r="S460" s="204">
        <v>0</v>
      </c>
      <c r="T460" s="204">
        <v>0</v>
      </c>
      <c r="U460" s="204">
        <v>0</v>
      </c>
      <c r="V460" s="204">
        <v>100</v>
      </c>
      <c r="W460" s="204">
        <v>100</v>
      </c>
      <c r="X460" s="204">
        <v>100</v>
      </c>
      <c r="Y460" s="204">
        <v>100</v>
      </c>
    </row>
    <row r="461" spans="1:25" ht="12.95" customHeight="1">
      <c r="A461" s="205">
        <v>21</v>
      </c>
      <c r="B461" s="206">
        <v>224300</v>
      </c>
      <c r="C461" s="207">
        <v>1416</v>
      </c>
      <c r="D461" s="175">
        <v>453</v>
      </c>
      <c r="E461" s="201" t="s">
        <v>1610</v>
      </c>
      <c r="F461" s="202">
        <v>6785</v>
      </c>
      <c r="G461" s="202">
        <v>993</v>
      </c>
      <c r="H461" s="202">
        <v>4679.3999999999996</v>
      </c>
      <c r="I461" s="202">
        <v>1112.5999999999999</v>
      </c>
      <c r="J461" s="202">
        <v>7477.3</v>
      </c>
      <c r="K461" s="203">
        <v>993</v>
      </c>
      <c r="L461" s="203">
        <v>5213.1000000000004</v>
      </c>
      <c r="M461" s="203">
        <v>1271.2</v>
      </c>
      <c r="N461" s="202">
        <v>7444.134</v>
      </c>
      <c r="O461" s="203">
        <v>993</v>
      </c>
      <c r="P461" s="203">
        <v>5179.9340000000002</v>
      </c>
      <c r="Q461" s="204">
        <v>1271.2</v>
      </c>
      <c r="R461" s="204">
        <v>-33.166000000000167</v>
      </c>
      <c r="S461" s="204">
        <v>0</v>
      </c>
      <c r="T461" s="204">
        <v>-33.166000000000167</v>
      </c>
      <c r="U461" s="204">
        <v>0</v>
      </c>
      <c r="V461" s="204">
        <v>99.556444171024296</v>
      </c>
      <c r="W461" s="204">
        <v>100</v>
      </c>
      <c r="X461" s="204">
        <v>99.363795054765873</v>
      </c>
      <c r="Y461" s="204">
        <v>100</v>
      </c>
    </row>
    <row r="462" spans="1:25" ht="12.95" customHeight="1">
      <c r="A462" s="205">
        <v>21</v>
      </c>
      <c r="B462" s="206">
        <v>224300</v>
      </c>
      <c r="C462" s="207">
        <v>1417</v>
      </c>
      <c r="D462" s="175">
        <v>454</v>
      </c>
      <c r="E462" s="201" t="s">
        <v>1611</v>
      </c>
      <c r="F462" s="202">
        <v>4298.8999999999996</v>
      </c>
      <c r="G462" s="202">
        <v>1340</v>
      </c>
      <c r="H462" s="202">
        <v>2430.9</v>
      </c>
      <c r="I462" s="202">
        <v>528</v>
      </c>
      <c r="J462" s="202">
        <v>4548.5</v>
      </c>
      <c r="K462" s="203">
        <v>1340</v>
      </c>
      <c r="L462" s="203">
        <v>2524.8000000000002</v>
      </c>
      <c r="M462" s="203">
        <v>683.7</v>
      </c>
      <c r="N462" s="202">
        <v>4548.5</v>
      </c>
      <c r="O462" s="203">
        <v>1340</v>
      </c>
      <c r="P462" s="203">
        <v>2524.8000000000002</v>
      </c>
      <c r="Q462" s="204">
        <v>683.7</v>
      </c>
      <c r="R462" s="204">
        <v>0</v>
      </c>
      <c r="S462" s="204">
        <v>0</v>
      </c>
      <c r="T462" s="204">
        <v>0</v>
      </c>
      <c r="U462" s="204">
        <v>0</v>
      </c>
      <c r="V462" s="204">
        <v>100</v>
      </c>
      <c r="W462" s="204">
        <v>100</v>
      </c>
      <c r="X462" s="204">
        <v>100</v>
      </c>
      <c r="Y462" s="204">
        <v>100</v>
      </c>
    </row>
    <row r="463" spans="1:25" ht="12.95" customHeight="1">
      <c r="A463" s="205">
        <v>21</v>
      </c>
      <c r="B463" s="206">
        <v>224300</v>
      </c>
      <c r="C463" s="207">
        <v>1418</v>
      </c>
      <c r="D463" s="175">
        <v>455</v>
      </c>
      <c r="E463" s="201" t="s">
        <v>1612</v>
      </c>
      <c r="F463" s="202">
        <v>9279.7000000000007</v>
      </c>
      <c r="G463" s="202">
        <v>1977</v>
      </c>
      <c r="H463" s="202">
        <v>6072.1</v>
      </c>
      <c r="I463" s="202">
        <v>1230.5999999999999</v>
      </c>
      <c r="J463" s="202">
        <v>9438.3000000000011</v>
      </c>
      <c r="K463" s="203">
        <v>1977</v>
      </c>
      <c r="L463" s="203">
        <v>6072.1</v>
      </c>
      <c r="M463" s="203">
        <v>1389.2</v>
      </c>
      <c r="N463" s="202">
        <v>9216.6414999999997</v>
      </c>
      <c r="O463" s="203">
        <v>1977</v>
      </c>
      <c r="P463" s="203">
        <v>5850.4414999999999</v>
      </c>
      <c r="Q463" s="204">
        <v>1389.2</v>
      </c>
      <c r="R463" s="204">
        <v>-221.65850000000137</v>
      </c>
      <c r="S463" s="204">
        <v>0</v>
      </c>
      <c r="T463" s="204">
        <v>-221.65850000000046</v>
      </c>
      <c r="U463" s="204">
        <v>0</v>
      </c>
      <c r="V463" s="204">
        <v>97.651499740419339</v>
      </c>
      <c r="W463" s="204">
        <v>100</v>
      </c>
      <c r="X463" s="204">
        <v>96.349557813606495</v>
      </c>
      <c r="Y463" s="204">
        <v>100</v>
      </c>
    </row>
    <row r="464" spans="1:25" ht="12.95" customHeight="1">
      <c r="A464" s="205">
        <v>21</v>
      </c>
      <c r="B464" s="206">
        <v>224300</v>
      </c>
      <c r="C464" s="207">
        <v>1419</v>
      </c>
      <c r="D464" s="175">
        <v>456</v>
      </c>
      <c r="E464" s="201" t="s">
        <v>1613</v>
      </c>
      <c r="F464" s="202">
        <v>7407.7</v>
      </c>
      <c r="G464" s="202">
        <v>1880</v>
      </c>
      <c r="H464" s="202">
        <v>4589.3999999999996</v>
      </c>
      <c r="I464" s="202">
        <v>938.3</v>
      </c>
      <c r="J464" s="202">
        <v>7552.7999999999993</v>
      </c>
      <c r="K464" s="203">
        <v>1880</v>
      </c>
      <c r="L464" s="203">
        <v>4589.3999999999996</v>
      </c>
      <c r="M464" s="203">
        <v>1083.4000000000001</v>
      </c>
      <c r="N464" s="202">
        <v>7552.7999999999993</v>
      </c>
      <c r="O464" s="203">
        <v>1880</v>
      </c>
      <c r="P464" s="203">
        <v>4589.3999999999996</v>
      </c>
      <c r="Q464" s="204">
        <v>1083.4000000000001</v>
      </c>
      <c r="R464" s="204">
        <v>0</v>
      </c>
      <c r="S464" s="204">
        <v>0</v>
      </c>
      <c r="T464" s="204">
        <v>0</v>
      </c>
      <c r="U464" s="204">
        <v>0</v>
      </c>
      <c r="V464" s="204">
        <v>100</v>
      </c>
      <c r="W464" s="204">
        <v>100</v>
      </c>
      <c r="X464" s="204">
        <v>100</v>
      </c>
      <c r="Y464" s="204">
        <v>100</v>
      </c>
    </row>
    <row r="465" spans="1:27" ht="12.95" customHeight="1">
      <c r="A465" s="205">
        <v>21</v>
      </c>
      <c r="B465" s="206">
        <v>224300</v>
      </c>
      <c r="C465" s="207">
        <v>1420</v>
      </c>
      <c r="D465" s="175">
        <v>457</v>
      </c>
      <c r="E465" s="201" t="s">
        <v>1614</v>
      </c>
      <c r="F465" s="202">
        <v>3882.1000000000004</v>
      </c>
      <c r="G465" s="202">
        <v>1435</v>
      </c>
      <c r="H465" s="202">
        <v>2026.8</v>
      </c>
      <c r="I465" s="202">
        <v>420.3</v>
      </c>
      <c r="J465" s="202">
        <v>4032.8</v>
      </c>
      <c r="K465" s="203">
        <v>1435</v>
      </c>
      <c r="L465" s="203">
        <v>2026.8</v>
      </c>
      <c r="M465" s="203">
        <v>571</v>
      </c>
      <c r="N465" s="202">
        <v>4031.1886</v>
      </c>
      <c r="O465" s="203">
        <v>1435</v>
      </c>
      <c r="P465" s="203">
        <v>2025.1886</v>
      </c>
      <c r="Q465" s="204">
        <v>571</v>
      </c>
      <c r="R465" s="204">
        <v>-1.6114000000002306</v>
      </c>
      <c r="S465" s="204">
        <v>0</v>
      </c>
      <c r="T465" s="204">
        <v>-1.6114000000000033</v>
      </c>
      <c r="U465" s="204">
        <v>0</v>
      </c>
      <c r="V465" s="204">
        <v>99.960042650267795</v>
      </c>
      <c r="W465" s="204">
        <v>100</v>
      </c>
      <c r="X465" s="204">
        <v>99.920495362147236</v>
      </c>
      <c r="Y465" s="204">
        <v>100</v>
      </c>
    </row>
    <row r="466" spans="1:27" ht="12.95" customHeight="1">
      <c r="A466" s="205">
        <v>0</v>
      </c>
      <c r="B466" s="205"/>
      <c r="C466" s="205"/>
      <c r="D466" s="175">
        <v>458</v>
      </c>
      <c r="E466" s="201"/>
      <c r="F466" s="202"/>
      <c r="G466" s="202"/>
      <c r="H466" s="202"/>
      <c r="I466" s="202"/>
      <c r="J466" s="202"/>
      <c r="K466" s="203"/>
      <c r="L466" s="203"/>
      <c r="M466" s="203"/>
      <c r="N466" s="203"/>
      <c r="O466" s="203"/>
      <c r="P466" s="203"/>
      <c r="Q466" s="204"/>
      <c r="R466" s="204"/>
      <c r="S466" s="204"/>
      <c r="T466" s="204"/>
      <c r="U466" s="204"/>
      <c r="V466" s="204"/>
      <c r="W466" s="204"/>
      <c r="X466" s="204"/>
      <c r="Y466" s="204"/>
    </row>
    <row r="467" spans="1:27" ht="12.95" customHeight="1">
      <c r="A467" s="205">
        <v>20</v>
      </c>
      <c r="B467" s="206">
        <v>224500</v>
      </c>
      <c r="C467" s="205"/>
      <c r="D467" s="175">
        <v>459</v>
      </c>
      <c r="E467" s="196" t="s">
        <v>1615</v>
      </c>
      <c r="F467" s="197">
        <v>427401.7</v>
      </c>
      <c r="G467" s="197">
        <v>70630</v>
      </c>
      <c r="H467" s="197">
        <v>334633.40000000002</v>
      </c>
      <c r="I467" s="197">
        <v>22138.300000000003</v>
      </c>
      <c r="J467" s="197">
        <v>473718</v>
      </c>
      <c r="K467" s="197">
        <v>70630</v>
      </c>
      <c r="L467" s="197">
        <v>371472.5</v>
      </c>
      <c r="M467" s="197">
        <v>31615.500000000004</v>
      </c>
      <c r="N467" s="197">
        <v>469649.64490000001</v>
      </c>
      <c r="O467" s="197">
        <v>70356.2</v>
      </c>
      <c r="P467" s="197">
        <v>367767.8849</v>
      </c>
      <c r="Q467" s="197">
        <v>31525.56</v>
      </c>
      <c r="R467" s="101">
        <v>-4068.3550999999861</v>
      </c>
      <c r="S467" s="101">
        <v>-273.80000000000291</v>
      </c>
      <c r="T467" s="101">
        <v>-3704.6150999999954</v>
      </c>
      <c r="U467" s="101">
        <v>-89.940000000002328</v>
      </c>
      <c r="V467" s="101">
        <v>99.141186296488627</v>
      </c>
      <c r="W467" s="101">
        <v>99.612346028599745</v>
      </c>
      <c r="X467" s="101">
        <v>99.002721574275355</v>
      </c>
      <c r="Y467" s="101">
        <v>99.715519286425959</v>
      </c>
    </row>
    <row r="468" spans="1:27" s="200" customFormat="1" ht="12.95" customHeight="1">
      <c r="A468" s="205">
        <v>22</v>
      </c>
      <c r="B468" s="206">
        <v>224500</v>
      </c>
      <c r="C468" s="205"/>
      <c r="D468" s="175">
        <v>460</v>
      </c>
      <c r="E468" s="196" t="s">
        <v>1241</v>
      </c>
      <c r="F468" s="197">
        <v>255061</v>
      </c>
      <c r="G468" s="197">
        <v>21359</v>
      </c>
      <c r="H468" s="197">
        <v>233702</v>
      </c>
      <c r="I468" s="197">
        <v>0</v>
      </c>
      <c r="J468" s="197">
        <v>291143.89999999997</v>
      </c>
      <c r="K468" s="197">
        <v>21359</v>
      </c>
      <c r="L468" s="197">
        <v>266503.59999999998</v>
      </c>
      <c r="M468" s="197">
        <v>3281.3</v>
      </c>
      <c r="N468" s="197">
        <v>289582.6899</v>
      </c>
      <c r="O468" s="197">
        <v>21359</v>
      </c>
      <c r="P468" s="197">
        <v>264942.38990000001</v>
      </c>
      <c r="Q468" s="197">
        <v>3281.3</v>
      </c>
      <c r="R468" s="101">
        <v>-1561.2100999999675</v>
      </c>
      <c r="S468" s="101">
        <v>0</v>
      </c>
      <c r="T468" s="101">
        <v>-1561.2100999999675</v>
      </c>
      <c r="U468" s="101">
        <v>0</v>
      </c>
      <c r="V468" s="101">
        <v>99.463766852061823</v>
      </c>
      <c r="W468" s="101">
        <v>100</v>
      </c>
      <c r="X468" s="101">
        <v>99.414187988454955</v>
      </c>
      <c r="Y468" s="101">
        <v>100</v>
      </c>
      <c r="Z468" s="199"/>
      <c r="AA468" s="199"/>
    </row>
    <row r="469" spans="1:27" s="200" customFormat="1" ht="12.95" customHeight="1">
      <c r="A469" s="205">
        <v>21</v>
      </c>
      <c r="B469" s="206">
        <v>224500</v>
      </c>
      <c r="C469" s="205"/>
      <c r="D469" s="175">
        <v>461</v>
      </c>
      <c r="E469" s="196" t="s">
        <v>1242</v>
      </c>
      <c r="F469" s="197">
        <v>172340.7</v>
      </c>
      <c r="G469" s="197">
        <v>49271</v>
      </c>
      <c r="H469" s="197">
        <v>100931.4</v>
      </c>
      <c r="I469" s="197">
        <v>22138.300000000003</v>
      </c>
      <c r="J469" s="197">
        <v>182574.1</v>
      </c>
      <c r="K469" s="197">
        <v>49271</v>
      </c>
      <c r="L469" s="197">
        <v>104968.9</v>
      </c>
      <c r="M469" s="197">
        <v>28334.200000000004</v>
      </c>
      <c r="N469" s="197">
        <v>180066.95500000002</v>
      </c>
      <c r="O469" s="197">
        <v>48997.2</v>
      </c>
      <c r="P469" s="197">
        <v>102825.49500000001</v>
      </c>
      <c r="Q469" s="197">
        <v>28244.260000000002</v>
      </c>
      <c r="R469" s="101">
        <v>-2507.1449999999895</v>
      </c>
      <c r="S469" s="101">
        <v>-273.80000000000291</v>
      </c>
      <c r="T469" s="101">
        <v>-2143.4049999999843</v>
      </c>
      <c r="U469" s="101">
        <v>-89.940000000002328</v>
      </c>
      <c r="V469" s="101">
        <v>98.626779482960629</v>
      </c>
      <c r="W469" s="101">
        <v>99.444297862840202</v>
      </c>
      <c r="X469" s="101">
        <v>97.958057100722229</v>
      </c>
      <c r="Y469" s="101">
        <v>99.682574415370823</v>
      </c>
      <c r="Z469" s="199"/>
      <c r="AA469" s="199"/>
    </row>
    <row r="470" spans="1:27" ht="12.95" customHeight="1">
      <c r="A470" s="205">
        <v>22</v>
      </c>
      <c r="B470" s="206">
        <v>224500</v>
      </c>
      <c r="C470" s="207">
        <v>1421</v>
      </c>
      <c r="D470" s="175">
        <v>462</v>
      </c>
      <c r="E470" s="201" t="s">
        <v>1267</v>
      </c>
      <c r="F470" s="202">
        <v>255061</v>
      </c>
      <c r="G470" s="202">
        <v>21359</v>
      </c>
      <c r="H470" s="202">
        <v>233702</v>
      </c>
      <c r="I470" s="202">
        <v>0</v>
      </c>
      <c r="J470" s="202">
        <v>291143.89999999997</v>
      </c>
      <c r="K470" s="203">
        <v>21359</v>
      </c>
      <c r="L470" s="203">
        <v>266503.59999999998</v>
      </c>
      <c r="M470" s="203">
        <v>3281.3</v>
      </c>
      <c r="N470" s="202">
        <v>289582.6899</v>
      </c>
      <c r="O470" s="203">
        <v>21359</v>
      </c>
      <c r="P470" s="203">
        <v>264942.38990000001</v>
      </c>
      <c r="Q470" s="204">
        <v>3281.3</v>
      </c>
      <c r="R470" s="204">
        <v>-1561.2100999999675</v>
      </c>
      <c r="S470" s="204">
        <v>0</v>
      </c>
      <c r="T470" s="204">
        <v>-1561.2100999999675</v>
      </c>
      <c r="U470" s="204">
        <v>0</v>
      </c>
      <c r="V470" s="204">
        <v>99.463766852061823</v>
      </c>
      <c r="W470" s="204">
        <v>100</v>
      </c>
      <c r="X470" s="204">
        <v>99.414187988454955</v>
      </c>
      <c r="Y470" s="204">
        <v>100</v>
      </c>
    </row>
    <row r="471" spans="1:27" ht="12.95" customHeight="1">
      <c r="A471" s="205">
        <v>21</v>
      </c>
      <c r="B471" s="206">
        <v>224500</v>
      </c>
      <c r="C471" s="207">
        <v>1422</v>
      </c>
      <c r="D471" s="175">
        <v>463</v>
      </c>
      <c r="E471" s="201" t="s">
        <v>1552</v>
      </c>
      <c r="F471" s="202">
        <v>3601</v>
      </c>
      <c r="G471" s="202">
        <v>1425</v>
      </c>
      <c r="H471" s="202">
        <v>1840.9</v>
      </c>
      <c r="I471" s="202">
        <v>335.1</v>
      </c>
      <c r="J471" s="202">
        <v>3955</v>
      </c>
      <c r="K471" s="203">
        <v>1425</v>
      </c>
      <c r="L471" s="203">
        <v>2045.6</v>
      </c>
      <c r="M471" s="203">
        <v>484.4</v>
      </c>
      <c r="N471" s="202">
        <v>3953.8696</v>
      </c>
      <c r="O471" s="203">
        <v>1425</v>
      </c>
      <c r="P471" s="203">
        <v>2044.4695999999999</v>
      </c>
      <c r="Q471" s="204">
        <v>484.4</v>
      </c>
      <c r="R471" s="204">
        <v>-1.1304000000000087</v>
      </c>
      <c r="S471" s="204">
        <v>0</v>
      </c>
      <c r="T471" s="204">
        <v>-1.1304000000000087</v>
      </c>
      <c r="U471" s="204">
        <v>0</v>
      </c>
      <c r="V471" s="204">
        <v>99.971418457648539</v>
      </c>
      <c r="W471" s="204">
        <v>100</v>
      </c>
      <c r="X471" s="204">
        <v>99.944739929605007</v>
      </c>
      <c r="Y471" s="204">
        <v>100</v>
      </c>
    </row>
    <row r="472" spans="1:27" ht="12.95" customHeight="1">
      <c r="A472" s="205">
        <v>21</v>
      </c>
      <c r="B472" s="206">
        <v>224500</v>
      </c>
      <c r="C472" s="207">
        <v>1423</v>
      </c>
      <c r="D472" s="175">
        <v>464</v>
      </c>
      <c r="E472" s="201" t="s">
        <v>1616</v>
      </c>
      <c r="F472" s="202">
        <v>4501.2</v>
      </c>
      <c r="G472" s="202">
        <v>1450</v>
      </c>
      <c r="H472" s="202">
        <v>2475.5</v>
      </c>
      <c r="I472" s="202">
        <v>575.70000000000005</v>
      </c>
      <c r="J472" s="202">
        <v>4851.7</v>
      </c>
      <c r="K472" s="203">
        <v>1450</v>
      </c>
      <c r="L472" s="203">
        <v>2680.9</v>
      </c>
      <c r="M472" s="203">
        <v>720.8</v>
      </c>
      <c r="N472" s="202">
        <v>4851.6994999999997</v>
      </c>
      <c r="O472" s="203">
        <v>1450</v>
      </c>
      <c r="P472" s="203">
        <v>2680.8995</v>
      </c>
      <c r="Q472" s="204">
        <v>720.8</v>
      </c>
      <c r="R472" s="204">
        <v>-5.0000000010186341E-4</v>
      </c>
      <c r="S472" s="204">
        <v>0</v>
      </c>
      <c r="T472" s="204">
        <v>-5.0000000010186341E-4</v>
      </c>
      <c r="U472" s="204">
        <v>0</v>
      </c>
      <c r="V472" s="204">
        <v>99.999989694333948</v>
      </c>
      <c r="W472" s="204">
        <v>100</v>
      </c>
      <c r="X472" s="204">
        <v>99.999981349546786</v>
      </c>
      <c r="Y472" s="204">
        <v>100</v>
      </c>
    </row>
    <row r="473" spans="1:27" ht="12.95" customHeight="1">
      <c r="A473" s="205">
        <v>21</v>
      </c>
      <c r="B473" s="206">
        <v>224500</v>
      </c>
      <c r="C473" s="207">
        <v>1424</v>
      </c>
      <c r="D473" s="175">
        <v>465</v>
      </c>
      <c r="E473" s="201" t="s">
        <v>1617</v>
      </c>
      <c r="F473" s="202">
        <v>4766.1000000000004</v>
      </c>
      <c r="G473" s="202">
        <v>1396</v>
      </c>
      <c r="H473" s="202">
        <v>2872.5</v>
      </c>
      <c r="I473" s="202">
        <v>497.6</v>
      </c>
      <c r="J473" s="202">
        <v>5091.1000000000004</v>
      </c>
      <c r="K473" s="203">
        <v>1396</v>
      </c>
      <c r="L473" s="203">
        <v>3051.3</v>
      </c>
      <c r="M473" s="203">
        <v>643.79999999999995</v>
      </c>
      <c r="N473" s="202">
        <v>5021.1796000000004</v>
      </c>
      <c r="O473" s="203">
        <v>1396</v>
      </c>
      <c r="P473" s="203">
        <v>2981.3796000000002</v>
      </c>
      <c r="Q473" s="204">
        <v>643.79999999999995</v>
      </c>
      <c r="R473" s="204">
        <v>-69.920399999999972</v>
      </c>
      <c r="S473" s="204">
        <v>0</v>
      </c>
      <c r="T473" s="204">
        <v>-69.920399999999972</v>
      </c>
      <c r="U473" s="204">
        <v>0</v>
      </c>
      <c r="V473" s="204">
        <v>98.626615073363325</v>
      </c>
      <c r="W473" s="204">
        <v>100</v>
      </c>
      <c r="X473" s="204">
        <v>97.708504571821848</v>
      </c>
      <c r="Y473" s="204">
        <v>100</v>
      </c>
    </row>
    <row r="474" spans="1:27" ht="12.95" customHeight="1">
      <c r="A474" s="205">
        <v>21</v>
      </c>
      <c r="B474" s="206">
        <v>224500</v>
      </c>
      <c r="C474" s="207">
        <v>1425</v>
      </c>
      <c r="D474" s="175">
        <v>466</v>
      </c>
      <c r="E474" s="201" t="s">
        <v>1618</v>
      </c>
      <c r="F474" s="202">
        <v>2603.5</v>
      </c>
      <c r="G474" s="202">
        <v>1270</v>
      </c>
      <c r="H474" s="202">
        <v>1080.5</v>
      </c>
      <c r="I474" s="202">
        <v>253</v>
      </c>
      <c r="J474" s="202">
        <v>2858.5</v>
      </c>
      <c r="K474" s="203">
        <v>1270</v>
      </c>
      <c r="L474" s="203">
        <v>1193.0999999999999</v>
      </c>
      <c r="M474" s="203">
        <v>395.4</v>
      </c>
      <c r="N474" s="202">
        <v>2828.6468</v>
      </c>
      <c r="O474" s="203">
        <v>1270</v>
      </c>
      <c r="P474" s="203">
        <v>1163.2467999999999</v>
      </c>
      <c r="Q474" s="204">
        <v>395.4</v>
      </c>
      <c r="R474" s="204">
        <v>-29.853200000000015</v>
      </c>
      <c r="S474" s="204">
        <v>0</v>
      </c>
      <c r="T474" s="204">
        <v>-29.853200000000015</v>
      </c>
      <c r="U474" s="204">
        <v>0</v>
      </c>
      <c r="V474" s="204">
        <v>98.955634073814934</v>
      </c>
      <c r="W474" s="204">
        <v>100</v>
      </c>
      <c r="X474" s="204">
        <v>97.49784594753163</v>
      </c>
      <c r="Y474" s="204">
        <v>100</v>
      </c>
    </row>
    <row r="475" spans="1:27" ht="12.95" customHeight="1">
      <c r="A475" s="205">
        <v>21</v>
      </c>
      <c r="B475" s="206">
        <v>224500</v>
      </c>
      <c r="C475" s="207">
        <v>1426</v>
      </c>
      <c r="D475" s="175">
        <v>467</v>
      </c>
      <c r="E475" s="201" t="s">
        <v>1619</v>
      </c>
      <c r="F475" s="202">
        <v>2294</v>
      </c>
      <c r="G475" s="202">
        <v>869</v>
      </c>
      <c r="H475" s="202">
        <v>1124.0999999999999</v>
      </c>
      <c r="I475" s="202">
        <v>300.89999999999998</v>
      </c>
      <c r="J475" s="202">
        <v>2485.3000000000002</v>
      </c>
      <c r="K475" s="203">
        <v>869</v>
      </c>
      <c r="L475" s="203">
        <v>1168.5</v>
      </c>
      <c r="M475" s="203">
        <v>447.8</v>
      </c>
      <c r="N475" s="202">
        <v>2485.3000000000002</v>
      </c>
      <c r="O475" s="203">
        <v>869</v>
      </c>
      <c r="P475" s="203">
        <v>1168.5</v>
      </c>
      <c r="Q475" s="204">
        <v>447.8</v>
      </c>
      <c r="R475" s="204">
        <v>0</v>
      </c>
      <c r="S475" s="204">
        <v>0</v>
      </c>
      <c r="T475" s="204">
        <v>0</v>
      </c>
      <c r="U475" s="204">
        <v>0</v>
      </c>
      <c r="V475" s="204">
        <v>100</v>
      </c>
      <c r="W475" s="204">
        <v>100</v>
      </c>
      <c r="X475" s="204">
        <v>100</v>
      </c>
      <c r="Y475" s="204">
        <v>100</v>
      </c>
    </row>
    <row r="476" spans="1:27" ht="12.95" customHeight="1">
      <c r="A476" s="205">
        <v>21</v>
      </c>
      <c r="B476" s="206">
        <v>224500</v>
      </c>
      <c r="C476" s="207">
        <v>1427</v>
      </c>
      <c r="D476" s="175">
        <v>468</v>
      </c>
      <c r="E476" s="201" t="s">
        <v>1620</v>
      </c>
      <c r="F476" s="202">
        <v>5499.1</v>
      </c>
      <c r="G476" s="202">
        <v>1587</v>
      </c>
      <c r="H476" s="202">
        <v>3080.3</v>
      </c>
      <c r="I476" s="202">
        <v>831.8</v>
      </c>
      <c r="J476" s="202">
        <v>5959</v>
      </c>
      <c r="K476" s="203">
        <v>1587</v>
      </c>
      <c r="L476" s="203">
        <v>3384.6</v>
      </c>
      <c r="M476" s="203">
        <v>987.4</v>
      </c>
      <c r="N476" s="202">
        <v>5712.4394999999995</v>
      </c>
      <c r="O476" s="203">
        <v>1587</v>
      </c>
      <c r="P476" s="203">
        <v>3138.0394999999999</v>
      </c>
      <c r="Q476" s="204">
        <v>987.4</v>
      </c>
      <c r="R476" s="204">
        <v>-246.5605000000005</v>
      </c>
      <c r="S476" s="204">
        <v>0</v>
      </c>
      <c r="T476" s="204">
        <v>-246.56050000000005</v>
      </c>
      <c r="U476" s="204">
        <v>0</v>
      </c>
      <c r="V476" s="204">
        <v>95.862384628293327</v>
      </c>
      <c r="W476" s="204">
        <v>100</v>
      </c>
      <c r="X476" s="204">
        <v>92.715224841931104</v>
      </c>
      <c r="Y476" s="204">
        <v>100</v>
      </c>
    </row>
    <row r="477" spans="1:27" ht="12.95" customHeight="1">
      <c r="A477" s="205">
        <v>21</v>
      </c>
      <c r="B477" s="206">
        <v>224500</v>
      </c>
      <c r="C477" s="207">
        <v>1428</v>
      </c>
      <c r="D477" s="175">
        <v>469</v>
      </c>
      <c r="E477" s="201" t="s">
        <v>1474</v>
      </c>
      <c r="F477" s="202">
        <v>3473.2999999999997</v>
      </c>
      <c r="G477" s="202">
        <v>1482</v>
      </c>
      <c r="H477" s="202">
        <v>1574.1</v>
      </c>
      <c r="I477" s="202">
        <v>417.2</v>
      </c>
      <c r="J477" s="202">
        <v>3618.8999999999996</v>
      </c>
      <c r="K477" s="203">
        <v>1482</v>
      </c>
      <c r="L477" s="203">
        <v>1574.1</v>
      </c>
      <c r="M477" s="203">
        <v>562.79999999999995</v>
      </c>
      <c r="N477" s="202">
        <v>3459.7614999999996</v>
      </c>
      <c r="O477" s="203">
        <v>1482</v>
      </c>
      <c r="P477" s="203">
        <v>1414.9614999999999</v>
      </c>
      <c r="Q477" s="204">
        <v>562.79999999999995</v>
      </c>
      <c r="R477" s="204">
        <v>-159.13850000000002</v>
      </c>
      <c r="S477" s="204">
        <v>0</v>
      </c>
      <c r="T477" s="204">
        <v>-159.13850000000002</v>
      </c>
      <c r="U477" s="204">
        <v>0</v>
      </c>
      <c r="V477" s="204">
        <v>95.602572604935204</v>
      </c>
      <c r="W477" s="204">
        <v>100</v>
      </c>
      <c r="X477" s="204">
        <v>89.890191220379904</v>
      </c>
      <c r="Y477" s="204">
        <v>100</v>
      </c>
    </row>
    <row r="478" spans="1:27" ht="12.95" customHeight="1">
      <c r="A478" s="205">
        <v>21</v>
      </c>
      <c r="B478" s="206">
        <v>224500</v>
      </c>
      <c r="C478" s="207">
        <v>1429</v>
      </c>
      <c r="D478" s="175">
        <v>470</v>
      </c>
      <c r="E478" s="201" t="s">
        <v>1621</v>
      </c>
      <c r="F478" s="202">
        <v>4052.5</v>
      </c>
      <c r="G478" s="202">
        <v>1577</v>
      </c>
      <c r="H478" s="202">
        <v>1927.4</v>
      </c>
      <c r="I478" s="202">
        <v>548.1</v>
      </c>
      <c r="J478" s="202">
        <v>4466.8999999999996</v>
      </c>
      <c r="K478" s="203">
        <v>1577</v>
      </c>
      <c r="L478" s="203">
        <v>2186.1999999999998</v>
      </c>
      <c r="M478" s="203">
        <v>703.7</v>
      </c>
      <c r="N478" s="202">
        <v>4466.8999999999996</v>
      </c>
      <c r="O478" s="203">
        <v>1577</v>
      </c>
      <c r="P478" s="203">
        <v>2186.1999999999998</v>
      </c>
      <c r="Q478" s="204">
        <v>703.7</v>
      </c>
      <c r="R478" s="204">
        <v>0</v>
      </c>
      <c r="S478" s="204">
        <v>0</v>
      </c>
      <c r="T478" s="204">
        <v>0</v>
      </c>
      <c r="U478" s="204">
        <v>0</v>
      </c>
      <c r="V478" s="204">
        <v>100</v>
      </c>
      <c r="W478" s="204">
        <v>100</v>
      </c>
      <c r="X478" s="204">
        <v>100</v>
      </c>
      <c r="Y478" s="204">
        <v>100</v>
      </c>
    </row>
    <row r="479" spans="1:27" ht="12.95" customHeight="1">
      <c r="A479" s="205">
        <v>21</v>
      </c>
      <c r="B479" s="206">
        <v>224500</v>
      </c>
      <c r="C479" s="207">
        <v>1430</v>
      </c>
      <c r="D479" s="175">
        <v>471</v>
      </c>
      <c r="E479" s="201" t="s">
        <v>1622</v>
      </c>
      <c r="F479" s="202">
        <v>5879.4000000000005</v>
      </c>
      <c r="G479" s="202">
        <v>1051</v>
      </c>
      <c r="H479" s="202">
        <v>4220.3</v>
      </c>
      <c r="I479" s="202">
        <v>608.1</v>
      </c>
      <c r="J479" s="202">
        <v>6120.7</v>
      </c>
      <c r="K479" s="203">
        <v>1051</v>
      </c>
      <c r="L479" s="203">
        <v>4309.7</v>
      </c>
      <c r="M479" s="203">
        <v>760</v>
      </c>
      <c r="N479" s="202">
        <v>6120.7</v>
      </c>
      <c r="O479" s="203">
        <v>1051</v>
      </c>
      <c r="P479" s="203">
        <v>4309.7</v>
      </c>
      <c r="Q479" s="204">
        <v>760</v>
      </c>
      <c r="R479" s="204">
        <v>0</v>
      </c>
      <c r="S479" s="204">
        <v>0</v>
      </c>
      <c r="T479" s="204">
        <v>0</v>
      </c>
      <c r="U479" s="204">
        <v>0</v>
      </c>
      <c r="V479" s="204">
        <v>100</v>
      </c>
      <c r="W479" s="204">
        <v>100</v>
      </c>
      <c r="X479" s="204">
        <v>100</v>
      </c>
      <c r="Y479" s="204">
        <v>100</v>
      </c>
    </row>
    <row r="480" spans="1:27" ht="12.95" customHeight="1">
      <c r="A480" s="205">
        <v>21</v>
      </c>
      <c r="B480" s="206">
        <v>224500</v>
      </c>
      <c r="C480" s="207">
        <v>1431</v>
      </c>
      <c r="D480" s="175">
        <v>472</v>
      </c>
      <c r="E480" s="201" t="s">
        <v>1623</v>
      </c>
      <c r="F480" s="202">
        <v>8121</v>
      </c>
      <c r="G480" s="202">
        <v>1908</v>
      </c>
      <c r="H480" s="202">
        <v>5344.7</v>
      </c>
      <c r="I480" s="202">
        <v>868.3</v>
      </c>
      <c r="J480" s="202">
        <v>6667.3</v>
      </c>
      <c r="K480" s="203">
        <v>1908</v>
      </c>
      <c r="L480" s="203">
        <v>3744.7</v>
      </c>
      <c r="M480" s="203">
        <v>1014.6</v>
      </c>
      <c r="N480" s="202">
        <v>6218.1995999999999</v>
      </c>
      <c r="O480" s="203">
        <v>1908</v>
      </c>
      <c r="P480" s="203">
        <v>3295.5996</v>
      </c>
      <c r="Q480" s="204">
        <v>1014.6</v>
      </c>
      <c r="R480" s="204">
        <v>-449.10040000000026</v>
      </c>
      <c r="S480" s="204">
        <v>0</v>
      </c>
      <c r="T480" s="204">
        <v>-449.10039999999981</v>
      </c>
      <c r="U480" s="204">
        <v>0</v>
      </c>
      <c r="V480" s="204">
        <v>93.264133907278804</v>
      </c>
      <c r="W480" s="204">
        <v>100</v>
      </c>
      <c r="X480" s="204">
        <v>88.007039282185502</v>
      </c>
      <c r="Y480" s="204">
        <v>100</v>
      </c>
    </row>
    <row r="481" spans="1:25" ht="12.95" customHeight="1">
      <c r="A481" s="205">
        <v>21</v>
      </c>
      <c r="B481" s="206">
        <v>224500</v>
      </c>
      <c r="C481" s="207">
        <v>1432</v>
      </c>
      <c r="D481" s="175">
        <v>473</v>
      </c>
      <c r="E481" s="201" t="s">
        <v>1624</v>
      </c>
      <c r="F481" s="202">
        <v>3526.5</v>
      </c>
      <c r="G481" s="202">
        <v>1112</v>
      </c>
      <c r="H481" s="202">
        <v>2033.2</v>
      </c>
      <c r="I481" s="202">
        <v>381.3</v>
      </c>
      <c r="J481" s="202">
        <v>3849.1</v>
      </c>
      <c r="K481" s="203">
        <v>1112</v>
      </c>
      <c r="L481" s="203">
        <v>2211.1999999999998</v>
      </c>
      <c r="M481" s="203">
        <v>525.9</v>
      </c>
      <c r="N481" s="202">
        <v>3679.4127000000003</v>
      </c>
      <c r="O481" s="203">
        <v>1112</v>
      </c>
      <c r="P481" s="203">
        <v>2041.5127</v>
      </c>
      <c r="Q481" s="204">
        <v>525.9</v>
      </c>
      <c r="R481" s="204">
        <v>-169.6872999999996</v>
      </c>
      <c r="S481" s="204">
        <v>0</v>
      </c>
      <c r="T481" s="204">
        <v>-169.68729999999982</v>
      </c>
      <c r="U481" s="204">
        <v>0</v>
      </c>
      <c r="V481" s="204">
        <v>95.591507105557156</v>
      </c>
      <c r="W481" s="204">
        <v>100</v>
      </c>
      <c r="X481" s="204">
        <v>92.326008502170779</v>
      </c>
      <c r="Y481" s="204">
        <v>100</v>
      </c>
    </row>
    <row r="482" spans="1:25" ht="12.95" customHeight="1">
      <c r="A482" s="205">
        <v>21</v>
      </c>
      <c r="B482" s="206">
        <v>224500</v>
      </c>
      <c r="C482" s="207">
        <v>1444</v>
      </c>
      <c r="D482" s="175">
        <v>474</v>
      </c>
      <c r="E482" s="201" t="s">
        <v>1615</v>
      </c>
      <c r="F482" s="202">
        <v>21543.8</v>
      </c>
      <c r="G482" s="202">
        <v>2093</v>
      </c>
      <c r="H482" s="202">
        <v>15837.7</v>
      </c>
      <c r="I482" s="202">
        <v>3613.1</v>
      </c>
      <c r="J482" s="202">
        <v>22289.5</v>
      </c>
      <c r="K482" s="203">
        <v>2093</v>
      </c>
      <c r="L482" s="203">
        <v>16216.8</v>
      </c>
      <c r="M482" s="203">
        <v>3979.7</v>
      </c>
      <c r="N482" s="202">
        <v>22289.349299999998</v>
      </c>
      <c r="O482" s="203">
        <v>2093</v>
      </c>
      <c r="P482" s="203">
        <v>16216.649299999999</v>
      </c>
      <c r="Q482" s="204">
        <v>3979.7</v>
      </c>
      <c r="R482" s="204">
        <v>-0.1507000000019616</v>
      </c>
      <c r="S482" s="204">
        <v>0</v>
      </c>
      <c r="T482" s="204">
        <v>-0.15070000000014261</v>
      </c>
      <c r="U482" s="204">
        <v>0</v>
      </c>
      <c r="V482" s="204">
        <v>99.999323896902112</v>
      </c>
      <c r="W482" s="204">
        <v>100</v>
      </c>
      <c r="X482" s="204">
        <v>99.999070716787529</v>
      </c>
      <c r="Y482" s="204">
        <v>100</v>
      </c>
    </row>
    <row r="483" spans="1:25" ht="12.95" customHeight="1">
      <c r="A483" s="205">
        <v>21</v>
      </c>
      <c r="B483" s="206">
        <v>224500</v>
      </c>
      <c r="C483" s="207">
        <v>1433</v>
      </c>
      <c r="D483" s="175">
        <v>475</v>
      </c>
      <c r="E483" s="201" t="s">
        <v>1625</v>
      </c>
      <c r="F483" s="202">
        <v>3308</v>
      </c>
      <c r="G483" s="202">
        <v>1476</v>
      </c>
      <c r="H483" s="202">
        <v>1414</v>
      </c>
      <c r="I483" s="202">
        <v>418</v>
      </c>
      <c r="J483" s="202">
        <v>3521.7</v>
      </c>
      <c r="K483" s="203">
        <v>1476</v>
      </c>
      <c r="L483" s="203">
        <v>1479.7</v>
      </c>
      <c r="M483" s="203">
        <v>566</v>
      </c>
      <c r="N483" s="202">
        <v>3506.8675000000003</v>
      </c>
      <c r="O483" s="203">
        <v>1476</v>
      </c>
      <c r="P483" s="203">
        <v>1464.8675000000001</v>
      </c>
      <c r="Q483" s="204">
        <v>566</v>
      </c>
      <c r="R483" s="204">
        <v>-14.832499999999527</v>
      </c>
      <c r="S483" s="204">
        <v>0</v>
      </c>
      <c r="T483" s="204">
        <v>-14.832499999999982</v>
      </c>
      <c r="U483" s="204">
        <v>0</v>
      </c>
      <c r="V483" s="204">
        <v>99.578825567197669</v>
      </c>
      <c r="W483" s="204">
        <v>100</v>
      </c>
      <c r="X483" s="204">
        <v>98.997600865040212</v>
      </c>
      <c r="Y483" s="204">
        <v>100</v>
      </c>
    </row>
    <row r="484" spans="1:25" ht="12.95" customHeight="1">
      <c r="A484" s="205">
        <v>21</v>
      </c>
      <c r="B484" s="206">
        <v>224500</v>
      </c>
      <c r="C484" s="207">
        <v>1434</v>
      </c>
      <c r="D484" s="175">
        <v>476</v>
      </c>
      <c r="E484" s="201" t="s">
        <v>1626</v>
      </c>
      <c r="F484" s="202">
        <v>3499.1</v>
      </c>
      <c r="G484" s="202">
        <v>1175</v>
      </c>
      <c r="H484" s="202">
        <v>1725.2</v>
      </c>
      <c r="I484" s="202">
        <v>598.9</v>
      </c>
      <c r="J484" s="202">
        <v>3678</v>
      </c>
      <c r="K484" s="203">
        <v>1175</v>
      </c>
      <c r="L484" s="203">
        <v>1754.6</v>
      </c>
      <c r="M484" s="203">
        <v>748.4</v>
      </c>
      <c r="N484" s="202">
        <v>3678</v>
      </c>
      <c r="O484" s="203">
        <v>1175</v>
      </c>
      <c r="P484" s="203">
        <v>1754.6</v>
      </c>
      <c r="Q484" s="204">
        <v>748.4</v>
      </c>
      <c r="R484" s="204">
        <v>0</v>
      </c>
      <c r="S484" s="204">
        <v>0</v>
      </c>
      <c r="T484" s="204">
        <v>0</v>
      </c>
      <c r="U484" s="204">
        <v>0</v>
      </c>
      <c r="V484" s="204">
        <v>100</v>
      </c>
      <c r="W484" s="204">
        <v>100</v>
      </c>
      <c r="X484" s="204">
        <v>100</v>
      </c>
      <c r="Y484" s="204">
        <v>100</v>
      </c>
    </row>
    <row r="485" spans="1:25" ht="12.95" customHeight="1">
      <c r="A485" s="205">
        <v>21</v>
      </c>
      <c r="B485" s="206">
        <v>224500</v>
      </c>
      <c r="C485" s="207">
        <v>1436</v>
      </c>
      <c r="D485" s="175">
        <v>477</v>
      </c>
      <c r="E485" s="201" t="s">
        <v>1627</v>
      </c>
      <c r="F485" s="202">
        <v>7047.1</v>
      </c>
      <c r="G485" s="202">
        <v>991</v>
      </c>
      <c r="H485" s="202">
        <v>5180.1000000000004</v>
      </c>
      <c r="I485" s="202">
        <v>876</v>
      </c>
      <c r="J485" s="202">
        <v>7459.5</v>
      </c>
      <c r="K485" s="203">
        <v>991</v>
      </c>
      <c r="L485" s="203">
        <v>5444</v>
      </c>
      <c r="M485" s="203">
        <v>1024.5</v>
      </c>
      <c r="N485" s="202">
        <v>7459.5</v>
      </c>
      <c r="O485" s="203">
        <v>991</v>
      </c>
      <c r="P485" s="203">
        <v>5444</v>
      </c>
      <c r="Q485" s="204">
        <v>1024.5</v>
      </c>
      <c r="R485" s="204">
        <v>0</v>
      </c>
      <c r="S485" s="204">
        <v>0</v>
      </c>
      <c r="T485" s="204">
        <v>0</v>
      </c>
      <c r="U485" s="204">
        <v>0</v>
      </c>
      <c r="V485" s="204">
        <v>100</v>
      </c>
      <c r="W485" s="204">
        <v>100</v>
      </c>
      <c r="X485" s="204">
        <v>100</v>
      </c>
      <c r="Y485" s="204">
        <v>100</v>
      </c>
    </row>
    <row r="486" spans="1:25" ht="12.95" customHeight="1">
      <c r="A486" s="205">
        <v>21</v>
      </c>
      <c r="B486" s="206">
        <v>224500</v>
      </c>
      <c r="C486" s="207">
        <v>1435</v>
      </c>
      <c r="D486" s="175">
        <v>478</v>
      </c>
      <c r="E486" s="201" t="s">
        <v>1628</v>
      </c>
      <c r="F486" s="202">
        <v>2734.6</v>
      </c>
      <c r="G486" s="202">
        <v>385</v>
      </c>
      <c r="H486" s="202">
        <v>1877</v>
      </c>
      <c r="I486" s="202">
        <v>472.6</v>
      </c>
      <c r="J486" s="202">
        <v>2925.4</v>
      </c>
      <c r="K486" s="203">
        <v>385</v>
      </c>
      <c r="L486" s="203">
        <v>1915.9</v>
      </c>
      <c r="M486" s="203">
        <v>624.5</v>
      </c>
      <c r="N486" s="202">
        <v>2863.0056</v>
      </c>
      <c r="O486" s="203">
        <v>385</v>
      </c>
      <c r="P486" s="203">
        <v>1853.5056</v>
      </c>
      <c r="Q486" s="204">
        <v>624.5</v>
      </c>
      <c r="R486" s="204">
        <v>-62.394400000000132</v>
      </c>
      <c r="S486" s="204">
        <v>0</v>
      </c>
      <c r="T486" s="204">
        <v>-62.394400000000132</v>
      </c>
      <c r="U486" s="204">
        <v>0</v>
      </c>
      <c r="V486" s="204">
        <v>97.867149791481495</v>
      </c>
      <c r="W486" s="204">
        <v>100</v>
      </c>
      <c r="X486" s="204">
        <v>96.743337334933969</v>
      </c>
      <c r="Y486" s="204">
        <v>100</v>
      </c>
    </row>
    <row r="487" spans="1:25" ht="12.95" customHeight="1">
      <c r="A487" s="205">
        <v>21</v>
      </c>
      <c r="B487" s="206">
        <v>224500</v>
      </c>
      <c r="C487" s="207">
        <v>1437</v>
      </c>
      <c r="D487" s="175">
        <v>479</v>
      </c>
      <c r="E487" s="201" t="s">
        <v>1629</v>
      </c>
      <c r="F487" s="202">
        <v>4307.3</v>
      </c>
      <c r="G487" s="202">
        <v>1114</v>
      </c>
      <c r="H487" s="202">
        <v>2816</v>
      </c>
      <c r="I487" s="202">
        <v>377.3</v>
      </c>
      <c r="J487" s="202">
        <v>4449.7</v>
      </c>
      <c r="K487" s="203">
        <v>1114</v>
      </c>
      <c r="L487" s="203">
        <v>2816</v>
      </c>
      <c r="M487" s="203">
        <v>519.70000000000005</v>
      </c>
      <c r="N487" s="202">
        <v>4383.9432999999999</v>
      </c>
      <c r="O487" s="203">
        <v>1114</v>
      </c>
      <c r="P487" s="203">
        <v>2750.2433000000001</v>
      </c>
      <c r="Q487" s="204">
        <v>519.70000000000005</v>
      </c>
      <c r="R487" s="204">
        <v>-65.75669999999991</v>
      </c>
      <c r="S487" s="204">
        <v>0</v>
      </c>
      <c r="T487" s="204">
        <v>-65.75669999999991</v>
      </c>
      <c r="U487" s="204">
        <v>0</v>
      </c>
      <c r="V487" s="204">
        <v>98.522221722812773</v>
      </c>
      <c r="W487" s="204">
        <v>100</v>
      </c>
      <c r="X487" s="204">
        <v>97.664889914772729</v>
      </c>
      <c r="Y487" s="204">
        <v>100</v>
      </c>
    </row>
    <row r="488" spans="1:25" ht="12.95" customHeight="1">
      <c r="A488" s="205">
        <v>21</v>
      </c>
      <c r="B488" s="206">
        <v>224500</v>
      </c>
      <c r="C488" s="207">
        <v>1438</v>
      </c>
      <c r="D488" s="175">
        <v>480</v>
      </c>
      <c r="E488" s="201" t="s">
        <v>1598</v>
      </c>
      <c r="F488" s="202">
        <v>3172.2</v>
      </c>
      <c r="G488" s="202">
        <v>1330</v>
      </c>
      <c r="H488" s="202">
        <v>1415.5</v>
      </c>
      <c r="I488" s="202">
        <v>426.7</v>
      </c>
      <c r="J488" s="202">
        <v>3342</v>
      </c>
      <c r="K488" s="203">
        <v>1330</v>
      </c>
      <c r="L488" s="203">
        <v>1441.9</v>
      </c>
      <c r="M488" s="203">
        <v>570.1</v>
      </c>
      <c r="N488" s="202">
        <v>3342</v>
      </c>
      <c r="O488" s="203">
        <v>1330</v>
      </c>
      <c r="P488" s="203">
        <v>1441.9</v>
      </c>
      <c r="Q488" s="204">
        <v>570.1</v>
      </c>
      <c r="R488" s="204">
        <v>0</v>
      </c>
      <c r="S488" s="204">
        <v>0</v>
      </c>
      <c r="T488" s="204">
        <v>0</v>
      </c>
      <c r="U488" s="204">
        <v>0</v>
      </c>
      <c r="V488" s="204">
        <v>100</v>
      </c>
      <c r="W488" s="204">
        <v>100</v>
      </c>
      <c r="X488" s="204">
        <v>100</v>
      </c>
      <c r="Y488" s="204">
        <v>100</v>
      </c>
    </row>
    <row r="489" spans="1:25" ht="12.95" customHeight="1">
      <c r="A489" s="205">
        <v>21</v>
      </c>
      <c r="B489" s="206">
        <v>224500</v>
      </c>
      <c r="C489" s="207">
        <v>1439</v>
      </c>
      <c r="D489" s="175">
        <v>481</v>
      </c>
      <c r="E489" s="201" t="s">
        <v>1630</v>
      </c>
      <c r="F489" s="202">
        <v>3327.8</v>
      </c>
      <c r="G489" s="202">
        <v>1264</v>
      </c>
      <c r="H489" s="202">
        <v>1649.5</v>
      </c>
      <c r="I489" s="202">
        <v>414.3</v>
      </c>
      <c r="J489" s="202">
        <v>3582.9</v>
      </c>
      <c r="K489" s="203">
        <v>1264</v>
      </c>
      <c r="L489" s="203">
        <v>1755.3</v>
      </c>
      <c r="M489" s="203">
        <v>563.6</v>
      </c>
      <c r="N489" s="202">
        <v>3582.9</v>
      </c>
      <c r="O489" s="203">
        <v>1264</v>
      </c>
      <c r="P489" s="203">
        <v>1755.3</v>
      </c>
      <c r="Q489" s="204">
        <v>563.6</v>
      </c>
      <c r="R489" s="204">
        <v>0</v>
      </c>
      <c r="S489" s="204">
        <v>0</v>
      </c>
      <c r="T489" s="204">
        <v>0</v>
      </c>
      <c r="U489" s="204">
        <v>0</v>
      </c>
      <c r="V489" s="204">
        <v>100</v>
      </c>
      <c r="W489" s="204">
        <v>100</v>
      </c>
      <c r="X489" s="204">
        <v>100</v>
      </c>
      <c r="Y489" s="204">
        <v>100</v>
      </c>
    </row>
    <row r="490" spans="1:25" ht="12.95" customHeight="1">
      <c r="A490" s="205">
        <v>21</v>
      </c>
      <c r="B490" s="206">
        <v>224500</v>
      </c>
      <c r="C490" s="207">
        <v>1440</v>
      </c>
      <c r="D490" s="175">
        <v>482</v>
      </c>
      <c r="E490" s="201" t="s">
        <v>1631</v>
      </c>
      <c r="F490" s="202">
        <v>2794.7</v>
      </c>
      <c r="G490" s="202">
        <v>345</v>
      </c>
      <c r="H490" s="202">
        <v>1990.6</v>
      </c>
      <c r="I490" s="202">
        <v>459.1</v>
      </c>
      <c r="J490" s="202">
        <v>3038.2</v>
      </c>
      <c r="K490" s="203">
        <v>345</v>
      </c>
      <c r="L490" s="203">
        <v>2078.5</v>
      </c>
      <c r="M490" s="203">
        <v>614.70000000000005</v>
      </c>
      <c r="N490" s="202">
        <v>3038.2</v>
      </c>
      <c r="O490" s="203">
        <v>345</v>
      </c>
      <c r="P490" s="203">
        <v>2078.5</v>
      </c>
      <c r="Q490" s="204">
        <v>614.70000000000005</v>
      </c>
      <c r="R490" s="204">
        <v>0</v>
      </c>
      <c r="S490" s="204">
        <v>0</v>
      </c>
      <c r="T490" s="204">
        <v>0</v>
      </c>
      <c r="U490" s="204">
        <v>0</v>
      </c>
      <c r="V490" s="204">
        <v>100</v>
      </c>
      <c r="W490" s="204">
        <v>100</v>
      </c>
      <c r="X490" s="204">
        <v>100</v>
      </c>
      <c r="Y490" s="204">
        <v>100</v>
      </c>
    </row>
    <row r="491" spans="1:25" ht="12.95" customHeight="1">
      <c r="A491" s="205">
        <v>21</v>
      </c>
      <c r="B491" s="206">
        <v>224500</v>
      </c>
      <c r="C491" s="207">
        <v>1441</v>
      </c>
      <c r="D491" s="175">
        <v>483</v>
      </c>
      <c r="E491" s="201" t="s">
        <v>1632</v>
      </c>
      <c r="F491" s="202">
        <v>2933.1</v>
      </c>
      <c r="G491" s="202">
        <v>1097</v>
      </c>
      <c r="H491" s="202">
        <v>1603.2</v>
      </c>
      <c r="I491" s="202">
        <v>232.9</v>
      </c>
      <c r="J491" s="202">
        <v>3225.5</v>
      </c>
      <c r="K491" s="203">
        <v>1097</v>
      </c>
      <c r="L491" s="203">
        <v>1748.8</v>
      </c>
      <c r="M491" s="203">
        <v>379.7</v>
      </c>
      <c r="N491" s="202">
        <v>3225.5</v>
      </c>
      <c r="O491" s="203">
        <v>1097</v>
      </c>
      <c r="P491" s="203">
        <v>1748.8</v>
      </c>
      <c r="Q491" s="204">
        <v>379.7</v>
      </c>
      <c r="R491" s="204">
        <v>0</v>
      </c>
      <c r="S491" s="204">
        <v>0</v>
      </c>
      <c r="T491" s="204">
        <v>0</v>
      </c>
      <c r="U491" s="204">
        <v>0</v>
      </c>
      <c r="V491" s="204">
        <v>100</v>
      </c>
      <c r="W491" s="204">
        <v>100</v>
      </c>
      <c r="X491" s="204">
        <v>100</v>
      </c>
      <c r="Y491" s="204">
        <v>100</v>
      </c>
    </row>
    <row r="492" spans="1:25" ht="12.95" customHeight="1">
      <c r="A492" s="205">
        <v>21</v>
      </c>
      <c r="B492" s="206">
        <v>224500</v>
      </c>
      <c r="C492" s="207">
        <v>1445</v>
      </c>
      <c r="D492" s="175">
        <v>484</v>
      </c>
      <c r="E492" s="201" t="s">
        <v>1633</v>
      </c>
      <c r="F492" s="202">
        <v>4043.8</v>
      </c>
      <c r="G492" s="202">
        <v>306</v>
      </c>
      <c r="H492" s="202">
        <v>3220.4</v>
      </c>
      <c r="I492" s="202">
        <v>517.4</v>
      </c>
      <c r="J492" s="202">
        <v>4440.5</v>
      </c>
      <c r="K492" s="203">
        <v>306</v>
      </c>
      <c r="L492" s="203">
        <v>3461.5</v>
      </c>
      <c r="M492" s="203">
        <v>673</v>
      </c>
      <c r="N492" s="202">
        <v>4354.0357000000004</v>
      </c>
      <c r="O492" s="203">
        <v>306</v>
      </c>
      <c r="P492" s="203">
        <v>3375.0356999999999</v>
      </c>
      <c r="Q492" s="204">
        <v>673</v>
      </c>
      <c r="R492" s="204">
        <v>-86.464299999999639</v>
      </c>
      <c r="S492" s="204">
        <v>0</v>
      </c>
      <c r="T492" s="204">
        <v>-86.464300000000094</v>
      </c>
      <c r="U492" s="204">
        <v>0</v>
      </c>
      <c r="V492" s="204">
        <v>98.052825132304932</v>
      </c>
      <c r="W492" s="204">
        <v>100</v>
      </c>
      <c r="X492" s="204">
        <v>97.502114690163225</v>
      </c>
      <c r="Y492" s="204">
        <v>100</v>
      </c>
    </row>
    <row r="493" spans="1:25" ht="12.95" customHeight="1">
      <c r="A493" s="205">
        <v>21</v>
      </c>
      <c r="B493" s="206">
        <v>224500</v>
      </c>
      <c r="C493" s="207">
        <v>1446</v>
      </c>
      <c r="D493" s="175">
        <v>485</v>
      </c>
      <c r="E493" s="201" t="s">
        <v>1634</v>
      </c>
      <c r="F493" s="202">
        <v>3918.1</v>
      </c>
      <c r="G493" s="202">
        <v>979</v>
      </c>
      <c r="H493" s="202">
        <v>2398.1999999999998</v>
      </c>
      <c r="I493" s="202">
        <v>540.9</v>
      </c>
      <c r="J493" s="202">
        <v>4261.5999999999995</v>
      </c>
      <c r="K493" s="203">
        <v>979</v>
      </c>
      <c r="L493" s="203">
        <v>2587.2999999999997</v>
      </c>
      <c r="M493" s="203">
        <v>695.3</v>
      </c>
      <c r="N493" s="202">
        <v>4261.5999999999995</v>
      </c>
      <c r="O493" s="203">
        <v>979</v>
      </c>
      <c r="P493" s="203">
        <v>2587.2999999999997</v>
      </c>
      <c r="Q493" s="204">
        <v>695.3</v>
      </c>
      <c r="R493" s="204">
        <v>0</v>
      </c>
      <c r="S493" s="204">
        <v>0</v>
      </c>
      <c r="T493" s="204">
        <v>0</v>
      </c>
      <c r="U493" s="204">
        <v>0</v>
      </c>
      <c r="V493" s="204">
        <v>100</v>
      </c>
      <c r="W493" s="204">
        <v>100</v>
      </c>
      <c r="X493" s="204">
        <v>100</v>
      </c>
      <c r="Y493" s="204">
        <v>100</v>
      </c>
    </row>
    <row r="494" spans="1:25" ht="12.95" customHeight="1">
      <c r="A494" s="205">
        <v>21</v>
      </c>
      <c r="B494" s="206">
        <v>224500</v>
      </c>
      <c r="C494" s="207">
        <v>1442</v>
      </c>
      <c r="D494" s="175">
        <v>486</v>
      </c>
      <c r="E494" s="201" t="s">
        <v>1635</v>
      </c>
      <c r="F494" s="202">
        <v>3269.9</v>
      </c>
      <c r="G494" s="202">
        <v>1329</v>
      </c>
      <c r="H494" s="202">
        <v>1667</v>
      </c>
      <c r="I494" s="202">
        <v>273.89999999999998</v>
      </c>
      <c r="J494" s="202">
        <v>3539.5</v>
      </c>
      <c r="K494" s="203">
        <v>1329</v>
      </c>
      <c r="L494" s="203">
        <v>1789.7</v>
      </c>
      <c r="M494" s="203">
        <v>420.8</v>
      </c>
      <c r="N494" s="202">
        <v>3479.8609999999999</v>
      </c>
      <c r="O494" s="203">
        <v>1329</v>
      </c>
      <c r="P494" s="203">
        <v>1730.0609999999999</v>
      </c>
      <c r="Q494" s="204">
        <v>420.8</v>
      </c>
      <c r="R494" s="204">
        <v>-59.639000000000124</v>
      </c>
      <c r="S494" s="204">
        <v>0</v>
      </c>
      <c r="T494" s="204">
        <v>-59.639000000000124</v>
      </c>
      <c r="U494" s="204">
        <v>0</v>
      </c>
      <c r="V494" s="204">
        <v>98.315044497810419</v>
      </c>
      <c r="W494" s="204">
        <v>100</v>
      </c>
      <c r="X494" s="204">
        <v>96.667653796725702</v>
      </c>
      <c r="Y494" s="204">
        <v>100</v>
      </c>
    </row>
    <row r="495" spans="1:25" ht="12.95" customHeight="1">
      <c r="A495" s="205">
        <v>21</v>
      </c>
      <c r="B495" s="206">
        <v>224500</v>
      </c>
      <c r="C495" s="207">
        <v>1443</v>
      </c>
      <c r="D495" s="175">
        <v>487</v>
      </c>
      <c r="E495" s="201" t="s">
        <v>1636</v>
      </c>
      <c r="F495" s="202">
        <v>2499.6</v>
      </c>
      <c r="G495" s="202">
        <v>1213</v>
      </c>
      <c r="H495" s="202">
        <v>1017.6</v>
      </c>
      <c r="I495" s="202">
        <v>269</v>
      </c>
      <c r="J495" s="202">
        <v>2676.6</v>
      </c>
      <c r="K495" s="203">
        <v>1213</v>
      </c>
      <c r="L495" s="203">
        <v>1046.5999999999999</v>
      </c>
      <c r="M495" s="203">
        <v>417</v>
      </c>
      <c r="N495" s="202">
        <v>2676.6</v>
      </c>
      <c r="O495" s="203">
        <v>1213</v>
      </c>
      <c r="P495" s="203">
        <v>1046.5999999999999</v>
      </c>
      <c r="Q495" s="204">
        <v>417</v>
      </c>
      <c r="R495" s="204">
        <v>0</v>
      </c>
      <c r="S495" s="204">
        <v>0</v>
      </c>
      <c r="T495" s="204">
        <v>0</v>
      </c>
      <c r="U495" s="204">
        <v>0</v>
      </c>
      <c r="V495" s="204">
        <v>100</v>
      </c>
      <c r="W495" s="204">
        <v>100</v>
      </c>
      <c r="X495" s="204">
        <v>100</v>
      </c>
      <c r="Y495" s="204">
        <v>100</v>
      </c>
    </row>
    <row r="496" spans="1:25" ht="12.95" customHeight="1">
      <c r="A496" s="205">
        <v>21</v>
      </c>
      <c r="B496" s="206">
        <v>224500</v>
      </c>
      <c r="C496" s="207">
        <v>1447</v>
      </c>
      <c r="D496" s="175">
        <v>488</v>
      </c>
      <c r="E496" s="201" t="s">
        <v>1637</v>
      </c>
      <c r="F496" s="202">
        <v>6195.9000000000005</v>
      </c>
      <c r="G496" s="202">
        <v>1787</v>
      </c>
      <c r="H496" s="202">
        <v>3620.8</v>
      </c>
      <c r="I496" s="202">
        <v>788.1</v>
      </c>
      <c r="J496" s="202">
        <v>6497.4</v>
      </c>
      <c r="K496" s="203">
        <v>1787</v>
      </c>
      <c r="L496" s="203">
        <v>3767.9</v>
      </c>
      <c r="M496" s="203">
        <v>942.5</v>
      </c>
      <c r="N496" s="202">
        <v>6497.4</v>
      </c>
      <c r="O496" s="203">
        <v>1787</v>
      </c>
      <c r="P496" s="203">
        <v>3767.9</v>
      </c>
      <c r="Q496" s="204">
        <v>942.5</v>
      </c>
      <c r="R496" s="204">
        <v>0</v>
      </c>
      <c r="S496" s="204">
        <v>0</v>
      </c>
      <c r="T496" s="204">
        <v>0</v>
      </c>
      <c r="U496" s="204">
        <v>0</v>
      </c>
      <c r="V496" s="204">
        <v>100</v>
      </c>
      <c r="W496" s="204">
        <v>100</v>
      </c>
      <c r="X496" s="204">
        <v>100</v>
      </c>
      <c r="Y496" s="204">
        <v>100</v>
      </c>
    </row>
    <row r="497" spans="1:25" ht="12.95" customHeight="1">
      <c r="A497" s="205">
        <v>21</v>
      </c>
      <c r="B497" s="206">
        <v>224500</v>
      </c>
      <c r="C497" s="207">
        <v>1448</v>
      </c>
      <c r="D497" s="175">
        <v>489</v>
      </c>
      <c r="E497" s="201" t="s">
        <v>1638</v>
      </c>
      <c r="F497" s="202">
        <v>2694.2000000000003</v>
      </c>
      <c r="G497" s="202">
        <v>601</v>
      </c>
      <c r="H497" s="202">
        <v>1594.8</v>
      </c>
      <c r="I497" s="202">
        <v>498.4</v>
      </c>
      <c r="J497" s="202">
        <v>2992.9</v>
      </c>
      <c r="K497" s="203">
        <v>601</v>
      </c>
      <c r="L497" s="203">
        <v>1737.9</v>
      </c>
      <c r="M497" s="203">
        <v>654</v>
      </c>
      <c r="N497" s="202">
        <v>2992.9</v>
      </c>
      <c r="O497" s="203">
        <v>601</v>
      </c>
      <c r="P497" s="203">
        <v>1737.9</v>
      </c>
      <c r="Q497" s="204">
        <v>654</v>
      </c>
      <c r="R497" s="204">
        <v>0</v>
      </c>
      <c r="S497" s="204">
        <v>0</v>
      </c>
      <c r="T497" s="204">
        <v>0</v>
      </c>
      <c r="U497" s="204">
        <v>0</v>
      </c>
      <c r="V497" s="204">
        <v>100</v>
      </c>
      <c r="W497" s="204">
        <v>100</v>
      </c>
      <c r="X497" s="204">
        <v>100</v>
      </c>
      <c r="Y497" s="204">
        <v>100</v>
      </c>
    </row>
    <row r="498" spans="1:25" ht="12.95" customHeight="1">
      <c r="A498" s="205">
        <v>21</v>
      </c>
      <c r="B498" s="206">
        <v>224500</v>
      </c>
      <c r="C498" s="207">
        <v>1449</v>
      </c>
      <c r="D498" s="175">
        <v>490</v>
      </c>
      <c r="E498" s="201" t="s">
        <v>1639</v>
      </c>
      <c r="F498" s="202">
        <v>3902.3</v>
      </c>
      <c r="G498" s="202">
        <v>1073</v>
      </c>
      <c r="H498" s="202">
        <v>2384.3000000000002</v>
      </c>
      <c r="I498" s="202">
        <v>445</v>
      </c>
      <c r="J498" s="202">
        <v>4269.5</v>
      </c>
      <c r="K498" s="203">
        <v>1073</v>
      </c>
      <c r="L498" s="203">
        <v>2598.3000000000002</v>
      </c>
      <c r="M498" s="203">
        <v>598.20000000000005</v>
      </c>
      <c r="N498" s="202">
        <v>4066.7404999999999</v>
      </c>
      <c r="O498" s="203">
        <v>1073</v>
      </c>
      <c r="P498" s="203">
        <v>2395.5405000000001</v>
      </c>
      <c r="Q498" s="204">
        <v>598.20000000000005</v>
      </c>
      <c r="R498" s="204">
        <v>-202.75950000000012</v>
      </c>
      <c r="S498" s="204">
        <v>0</v>
      </c>
      <c r="T498" s="204">
        <v>-202.75950000000012</v>
      </c>
      <c r="U498" s="204">
        <v>0</v>
      </c>
      <c r="V498" s="204">
        <v>95.250977866260683</v>
      </c>
      <c r="W498" s="204">
        <v>100</v>
      </c>
      <c r="X498" s="204">
        <v>92.196455374668048</v>
      </c>
      <c r="Y498" s="204">
        <v>100</v>
      </c>
    </row>
    <row r="499" spans="1:25" ht="12.95" customHeight="1">
      <c r="A499" s="205">
        <v>21</v>
      </c>
      <c r="B499" s="206">
        <v>224500</v>
      </c>
      <c r="C499" s="207">
        <v>1450</v>
      </c>
      <c r="D499" s="175">
        <v>491</v>
      </c>
      <c r="E499" s="201" t="s">
        <v>1640</v>
      </c>
      <c r="F499" s="202">
        <v>3103.7999999999997</v>
      </c>
      <c r="G499" s="202">
        <v>1375</v>
      </c>
      <c r="H499" s="202">
        <v>1367.6</v>
      </c>
      <c r="I499" s="202">
        <v>361.2</v>
      </c>
      <c r="J499" s="202">
        <v>3335</v>
      </c>
      <c r="K499" s="203">
        <v>1375</v>
      </c>
      <c r="L499" s="203">
        <v>1449.5</v>
      </c>
      <c r="M499" s="203">
        <v>510.5</v>
      </c>
      <c r="N499" s="202">
        <v>3235.5329000000002</v>
      </c>
      <c r="O499" s="203">
        <v>1375</v>
      </c>
      <c r="P499" s="203">
        <v>1350.0328999999999</v>
      </c>
      <c r="Q499" s="204">
        <v>510.5</v>
      </c>
      <c r="R499" s="204">
        <v>-99.467099999999846</v>
      </c>
      <c r="S499" s="204">
        <v>0</v>
      </c>
      <c r="T499" s="204">
        <v>-99.467100000000073</v>
      </c>
      <c r="U499" s="204">
        <v>0</v>
      </c>
      <c r="V499" s="204">
        <v>97.017478260869566</v>
      </c>
      <c r="W499" s="204">
        <v>100</v>
      </c>
      <c r="X499" s="204">
        <v>93.137833735770954</v>
      </c>
      <c r="Y499" s="204">
        <v>100</v>
      </c>
    </row>
    <row r="500" spans="1:25" ht="12.95" customHeight="1">
      <c r="A500" s="205">
        <v>21</v>
      </c>
      <c r="B500" s="206">
        <v>224500</v>
      </c>
      <c r="C500" s="207">
        <v>1451</v>
      </c>
      <c r="D500" s="175">
        <v>492</v>
      </c>
      <c r="E500" s="201" t="s">
        <v>1641</v>
      </c>
      <c r="F500" s="202">
        <v>4182.1000000000004</v>
      </c>
      <c r="G500" s="202">
        <v>1467</v>
      </c>
      <c r="H500" s="202">
        <v>2119</v>
      </c>
      <c r="I500" s="202">
        <v>596.1</v>
      </c>
      <c r="J500" s="202">
        <v>4495</v>
      </c>
      <c r="K500" s="203">
        <v>1467</v>
      </c>
      <c r="L500" s="203">
        <v>2276.3000000000002</v>
      </c>
      <c r="M500" s="203">
        <v>751.7</v>
      </c>
      <c r="N500" s="202">
        <v>4495</v>
      </c>
      <c r="O500" s="203">
        <v>1467</v>
      </c>
      <c r="P500" s="203">
        <v>2276.3000000000002</v>
      </c>
      <c r="Q500" s="204">
        <v>751.7</v>
      </c>
      <c r="R500" s="204">
        <v>0</v>
      </c>
      <c r="S500" s="204">
        <v>0</v>
      </c>
      <c r="T500" s="204">
        <v>0</v>
      </c>
      <c r="U500" s="204">
        <v>0</v>
      </c>
      <c r="V500" s="204">
        <v>100</v>
      </c>
      <c r="W500" s="204">
        <v>100</v>
      </c>
      <c r="X500" s="204">
        <v>100</v>
      </c>
      <c r="Y500" s="204">
        <v>100</v>
      </c>
    </row>
    <row r="501" spans="1:25" ht="12.95" customHeight="1">
      <c r="A501" s="205">
        <v>21</v>
      </c>
      <c r="B501" s="206">
        <v>224500</v>
      </c>
      <c r="C501" s="207">
        <v>1452</v>
      </c>
      <c r="D501" s="175">
        <v>493</v>
      </c>
      <c r="E501" s="201" t="s">
        <v>1642</v>
      </c>
      <c r="F501" s="202">
        <v>4840.2999999999993</v>
      </c>
      <c r="G501" s="202">
        <v>1435</v>
      </c>
      <c r="H501" s="202">
        <v>2688.9</v>
      </c>
      <c r="I501" s="202">
        <v>716.4</v>
      </c>
      <c r="J501" s="202">
        <v>5535.5</v>
      </c>
      <c r="K501" s="203">
        <v>1435</v>
      </c>
      <c r="L501" s="203">
        <v>3228.5</v>
      </c>
      <c r="M501" s="203">
        <v>872</v>
      </c>
      <c r="N501" s="202">
        <v>5338.0439000000006</v>
      </c>
      <c r="O501" s="203">
        <v>1435</v>
      </c>
      <c r="P501" s="203">
        <v>3031.0439000000001</v>
      </c>
      <c r="Q501" s="204">
        <v>872</v>
      </c>
      <c r="R501" s="204">
        <v>-197.45609999999942</v>
      </c>
      <c r="S501" s="204">
        <v>0</v>
      </c>
      <c r="T501" s="204">
        <v>-197.45609999999988</v>
      </c>
      <c r="U501" s="204">
        <v>0</v>
      </c>
      <c r="V501" s="204">
        <v>96.432913015987737</v>
      </c>
      <c r="W501" s="204">
        <v>100</v>
      </c>
      <c r="X501" s="204">
        <v>93.883967786897955</v>
      </c>
      <c r="Y501" s="204">
        <v>100</v>
      </c>
    </row>
    <row r="502" spans="1:25" ht="12.95" customHeight="1">
      <c r="A502" s="205">
        <v>21</v>
      </c>
      <c r="B502" s="206">
        <v>224500</v>
      </c>
      <c r="C502" s="207">
        <v>1453</v>
      </c>
      <c r="D502" s="175">
        <v>494</v>
      </c>
      <c r="E502" s="201" t="s">
        <v>1643</v>
      </c>
      <c r="F502" s="202">
        <v>2702.8</v>
      </c>
      <c r="G502" s="202">
        <v>1224</v>
      </c>
      <c r="H502" s="202">
        <v>1161.8</v>
      </c>
      <c r="I502" s="202">
        <v>317</v>
      </c>
      <c r="J502" s="202">
        <v>2895.2</v>
      </c>
      <c r="K502" s="203">
        <v>1224</v>
      </c>
      <c r="L502" s="203">
        <v>1203.7</v>
      </c>
      <c r="M502" s="203">
        <v>467.5</v>
      </c>
      <c r="N502" s="202">
        <v>2706.1617999999999</v>
      </c>
      <c r="O502" s="203">
        <v>1224</v>
      </c>
      <c r="P502" s="203">
        <v>1014.6618</v>
      </c>
      <c r="Q502" s="204">
        <v>467.5</v>
      </c>
      <c r="R502" s="204">
        <v>-189.03819999999996</v>
      </c>
      <c r="S502" s="204">
        <v>0</v>
      </c>
      <c r="T502" s="204">
        <v>-189.03820000000007</v>
      </c>
      <c r="U502" s="204">
        <v>0</v>
      </c>
      <c r="V502" s="204">
        <v>93.470634153080965</v>
      </c>
      <c r="W502" s="204">
        <v>100</v>
      </c>
      <c r="X502" s="204">
        <v>84.295239677660533</v>
      </c>
      <c r="Y502" s="204">
        <v>100</v>
      </c>
    </row>
    <row r="503" spans="1:25" ht="12.95" customHeight="1">
      <c r="A503" s="205">
        <v>21</v>
      </c>
      <c r="B503" s="206">
        <v>224500</v>
      </c>
      <c r="C503" s="207">
        <v>1454</v>
      </c>
      <c r="D503" s="175">
        <v>495</v>
      </c>
      <c r="E503" s="201" t="s">
        <v>1644</v>
      </c>
      <c r="F503" s="202">
        <v>4238.3999999999996</v>
      </c>
      <c r="G503" s="202">
        <v>1561</v>
      </c>
      <c r="H503" s="202">
        <v>2028.2</v>
      </c>
      <c r="I503" s="202">
        <v>649.20000000000005</v>
      </c>
      <c r="J503" s="202">
        <v>4531</v>
      </c>
      <c r="K503" s="203">
        <v>1561</v>
      </c>
      <c r="L503" s="203">
        <v>2175.8000000000002</v>
      </c>
      <c r="M503" s="203">
        <v>794.2</v>
      </c>
      <c r="N503" s="202">
        <v>4531</v>
      </c>
      <c r="O503" s="203">
        <v>1561</v>
      </c>
      <c r="P503" s="203">
        <v>2175.8000000000002</v>
      </c>
      <c r="Q503" s="204">
        <v>794.2</v>
      </c>
      <c r="R503" s="204">
        <v>0</v>
      </c>
      <c r="S503" s="204">
        <v>0</v>
      </c>
      <c r="T503" s="204">
        <v>0</v>
      </c>
      <c r="U503" s="204">
        <v>0</v>
      </c>
      <c r="V503" s="204">
        <v>100</v>
      </c>
      <c r="W503" s="204">
        <v>100</v>
      </c>
      <c r="X503" s="204">
        <v>100</v>
      </c>
      <c r="Y503" s="204">
        <v>100</v>
      </c>
    </row>
    <row r="504" spans="1:25" ht="12.95" customHeight="1">
      <c r="A504" s="205">
        <v>21</v>
      </c>
      <c r="B504" s="206">
        <v>224500</v>
      </c>
      <c r="C504" s="207">
        <v>1455</v>
      </c>
      <c r="D504" s="175">
        <v>496</v>
      </c>
      <c r="E504" s="201" t="s">
        <v>1414</v>
      </c>
      <c r="F504" s="202">
        <v>3096.6</v>
      </c>
      <c r="G504" s="202">
        <v>1369</v>
      </c>
      <c r="H504" s="202">
        <v>1423.5</v>
      </c>
      <c r="I504" s="202">
        <v>304.10000000000002</v>
      </c>
      <c r="J504" s="202">
        <v>3304.6</v>
      </c>
      <c r="K504" s="203">
        <v>1369</v>
      </c>
      <c r="L504" s="203">
        <v>1485.9</v>
      </c>
      <c r="M504" s="203">
        <v>449.7</v>
      </c>
      <c r="N504" s="202">
        <v>2940.8600000000006</v>
      </c>
      <c r="O504" s="203">
        <v>1095.2</v>
      </c>
      <c r="P504" s="203">
        <v>1485.9</v>
      </c>
      <c r="Q504" s="204">
        <v>359.76</v>
      </c>
      <c r="R504" s="204">
        <v>-363.73999999999933</v>
      </c>
      <c r="S504" s="204">
        <v>-273.79999999999995</v>
      </c>
      <c r="T504" s="204">
        <v>0</v>
      </c>
      <c r="U504" s="204">
        <v>-89.94</v>
      </c>
      <c r="V504" s="204">
        <v>88.9929189614477</v>
      </c>
      <c r="W504" s="204">
        <v>80</v>
      </c>
      <c r="X504" s="204">
        <v>100</v>
      </c>
      <c r="Y504" s="204">
        <v>80</v>
      </c>
    </row>
    <row r="505" spans="1:25" ht="12.95" customHeight="1">
      <c r="A505" s="205">
        <v>21</v>
      </c>
      <c r="B505" s="206">
        <v>224500</v>
      </c>
      <c r="C505" s="207">
        <v>1456</v>
      </c>
      <c r="D505" s="175">
        <v>497</v>
      </c>
      <c r="E505" s="201" t="s">
        <v>1645</v>
      </c>
      <c r="F505" s="202">
        <v>2243.4</v>
      </c>
      <c r="G505" s="202">
        <v>748</v>
      </c>
      <c r="H505" s="202">
        <v>1241.3</v>
      </c>
      <c r="I505" s="202">
        <v>254.1</v>
      </c>
      <c r="J505" s="202">
        <v>2496.9</v>
      </c>
      <c r="K505" s="203">
        <v>748</v>
      </c>
      <c r="L505" s="203">
        <v>1344.3</v>
      </c>
      <c r="M505" s="203">
        <v>404.6</v>
      </c>
      <c r="N505" s="202">
        <v>2496.9</v>
      </c>
      <c r="O505" s="203">
        <v>748</v>
      </c>
      <c r="P505" s="203">
        <v>1344.3</v>
      </c>
      <c r="Q505" s="204">
        <v>404.6</v>
      </c>
      <c r="R505" s="204">
        <v>0</v>
      </c>
      <c r="S505" s="204">
        <v>0</v>
      </c>
      <c r="T505" s="204">
        <v>0</v>
      </c>
      <c r="U505" s="204">
        <v>0</v>
      </c>
      <c r="V505" s="204">
        <v>100</v>
      </c>
      <c r="W505" s="204">
        <v>100</v>
      </c>
      <c r="X505" s="204">
        <v>100</v>
      </c>
      <c r="Y505" s="204">
        <v>100</v>
      </c>
    </row>
    <row r="506" spans="1:25" ht="12.95" customHeight="1">
      <c r="A506" s="205">
        <v>21</v>
      </c>
      <c r="B506" s="206">
        <v>224500</v>
      </c>
      <c r="C506" s="207">
        <v>1457</v>
      </c>
      <c r="D506" s="175">
        <v>498</v>
      </c>
      <c r="E506" s="201" t="s">
        <v>1646</v>
      </c>
      <c r="F506" s="202">
        <v>2964.8</v>
      </c>
      <c r="G506" s="202">
        <v>1384</v>
      </c>
      <c r="H506" s="202">
        <v>1254.9000000000001</v>
      </c>
      <c r="I506" s="202">
        <v>325.89999999999998</v>
      </c>
      <c r="J506" s="202">
        <v>3208.2000000000003</v>
      </c>
      <c r="K506" s="203">
        <v>1384</v>
      </c>
      <c r="L506" s="203">
        <v>1350.3</v>
      </c>
      <c r="M506" s="203">
        <v>473.9</v>
      </c>
      <c r="N506" s="202">
        <v>3168.1447000000003</v>
      </c>
      <c r="O506" s="203">
        <v>1384</v>
      </c>
      <c r="P506" s="203">
        <v>1310.2447</v>
      </c>
      <c r="Q506" s="204">
        <v>473.9</v>
      </c>
      <c r="R506" s="204">
        <v>-40.055299999999988</v>
      </c>
      <c r="S506" s="204">
        <v>0</v>
      </c>
      <c r="T506" s="204">
        <v>-40.055299999999988</v>
      </c>
      <c r="U506" s="204">
        <v>0</v>
      </c>
      <c r="V506" s="204">
        <v>98.751471229973191</v>
      </c>
      <c r="W506" s="204">
        <v>100</v>
      </c>
      <c r="X506" s="204">
        <v>97.033599940753916</v>
      </c>
      <c r="Y506" s="204">
        <v>100</v>
      </c>
    </row>
    <row r="507" spans="1:25" ht="12.95" customHeight="1">
      <c r="A507" s="205">
        <v>21</v>
      </c>
      <c r="B507" s="206">
        <v>224500</v>
      </c>
      <c r="C507" s="207">
        <v>1458</v>
      </c>
      <c r="D507" s="175">
        <v>499</v>
      </c>
      <c r="E507" s="201" t="s">
        <v>1647</v>
      </c>
      <c r="F507" s="202">
        <v>5828.2</v>
      </c>
      <c r="G507" s="202">
        <v>1127</v>
      </c>
      <c r="H507" s="202">
        <v>3877.7</v>
      </c>
      <c r="I507" s="202">
        <v>823.5</v>
      </c>
      <c r="J507" s="202">
        <v>6243.9</v>
      </c>
      <c r="K507" s="203">
        <v>1127</v>
      </c>
      <c r="L507" s="203">
        <v>4141.5</v>
      </c>
      <c r="M507" s="203">
        <v>975.4</v>
      </c>
      <c r="N507" s="202">
        <v>6243.9</v>
      </c>
      <c r="O507" s="203">
        <v>1127</v>
      </c>
      <c r="P507" s="203">
        <v>4141.5</v>
      </c>
      <c r="Q507" s="204">
        <v>975.4</v>
      </c>
      <c r="R507" s="204">
        <v>0</v>
      </c>
      <c r="S507" s="204">
        <v>0</v>
      </c>
      <c r="T507" s="204">
        <v>0</v>
      </c>
      <c r="U507" s="204">
        <v>0</v>
      </c>
      <c r="V507" s="204">
        <v>100</v>
      </c>
      <c r="W507" s="204">
        <v>100</v>
      </c>
      <c r="X507" s="204">
        <v>100</v>
      </c>
      <c r="Y507" s="204">
        <v>100</v>
      </c>
    </row>
    <row r="508" spans="1:25" ht="12.95" customHeight="1">
      <c r="A508" s="205">
        <v>21</v>
      </c>
      <c r="B508" s="206">
        <v>224500</v>
      </c>
      <c r="C508" s="207">
        <v>1459</v>
      </c>
      <c r="D508" s="175">
        <v>500</v>
      </c>
      <c r="E508" s="201" t="s">
        <v>1648</v>
      </c>
      <c r="F508" s="202">
        <v>2690.7999999999997</v>
      </c>
      <c r="G508" s="202">
        <v>1367</v>
      </c>
      <c r="H508" s="202">
        <v>1053.5999999999999</v>
      </c>
      <c r="I508" s="202">
        <v>270.2</v>
      </c>
      <c r="J508" s="202">
        <v>2867.7999999999997</v>
      </c>
      <c r="K508" s="203">
        <v>1367</v>
      </c>
      <c r="L508" s="203">
        <v>1080.0999999999999</v>
      </c>
      <c r="M508" s="203">
        <v>420.7</v>
      </c>
      <c r="N508" s="202">
        <v>2867.7999999999997</v>
      </c>
      <c r="O508" s="203">
        <v>1367</v>
      </c>
      <c r="P508" s="203">
        <v>1080.0999999999999</v>
      </c>
      <c r="Q508" s="204">
        <v>420.7</v>
      </c>
      <c r="R508" s="204">
        <v>0</v>
      </c>
      <c r="S508" s="204">
        <v>0</v>
      </c>
      <c r="T508" s="204">
        <v>0</v>
      </c>
      <c r="U508" s="204">
        <v>0</v>
      </c>
      <c r="V508" s="204">
        <v>100</v>
      </c>
      <c r="W508" s="204">
        <v>100</v>
      </c>
      <c r="X508" s="204">
        <v>100</v>
      </c>
      <c r="Y508" s="204">
        <v>100</v>
      </c>
    </row>
    <row r="509" spans="1:25" ht="12.95" customHeight="1">
      <c r="A509" s="205">
        <v>21</v>
      </c>
      <c r="B509" s="206">
        <v>224500</v>
      </c>
      <c r="C509" s="207">
        <v>1460</v>
      </c>
      <c r="D509" s="175">
        <v>501</v>
      </c>
      <c r="E509" s="201" t="s">
        <v>1649</v>
      </c>
      <c r="F509" s="202">
        <v>4639</v>
      </c>
      <c r="G509" s="202">
        <v>1386</v>
      </c>
      <c r="H509" s="202">
        <v>2794.8</v>
      </c>
      <c r="I509" s="202">
        <v>458.2</v>
      </c>
      <c r="J509" s="202">
        <v>5083.2</v>
      </c>
      <c r="K509" s="203">
        <v>1386</v>
      </c>
      <c r="L509" s="203">
        <v>3083.4</v>
      </c>
      <c r="M509" s="203">
        <v>613.79999999999995</v>
      </c>
      <c r="N509" s="202">
        <v>5083.2</v>
      </c>
      <c r="O509" s="203">
        <v>1386</v>
      </c>
      <c r="P509" s="203">
        <v>3083.4</v>
      </c>
      <c r="Q509" s="204">
        <v>613.79999999999995</v>
      </c>
      <c r="R509" s="204">
        <v>0</v>
      </c>
      <c r="S509" s="204">
        <v>0</v>
      </c>
      <c r="T509" s="204">
        <v>0</v>
      </c>
      <c r="U509" s="204">
        <v>0</v>
      </c>
      <c r="V509" s="204">
        <v>100</v>
      </c>
      <c r="W509" s="204">
        <v>100</v>
      </c>
      <c r="X509" s="204">
        <v>100</v>
      </c>
      <c r="Y509" s="204">
        <v>100</v>
      </c>
    </row>
    <row r="510" spans="1:25" ht="12.95" customHeight="1">
      <c r="A510" s="205">
        <v>21</v>
      </c>
      <c r="B510" s="206">
        <v>224500</v>
      </c>
      <c r="C510" s="207">
        <v>1461</v>
      </c>
      <c r="D510" s="175">
        <v>502</v>
      </c>
      <c r="E510" s="201" t="s">
        <v>1650</v>
      </c>
      <c r="F510" s="202">
        <v>2301.3999999999996</v>
      </c>
      <c r="G510" s="202">
        <v>1143</v>
      </c>
      <c r="H510" s="202">
        <v>934.7</v>
      </c>
      <c r="I510" s="202">
        <v>223.7</v>
      </c>
      <c r="J510" s="202">
        <v>2463.9</v>
      </c>
      <c r="K510" s="203">
        <v>1143</v>
      </c>
      <c r="L510" s="203">
        <v>959</v>
      </c>
      <c r="M510" s="203">
        <v>361.9</v>
      </c>
      <c r="N510" s="202">
        <v>2463.9</v>
      </c>
      <c r="O510" s="203">
        <v>1143</v>
      </c>
      <c r="P510" s="203">
        <v>959</v>
      </c>
      <c r="Q510" s="204">
        <v>361.9</v>
      </c>
      <c r="R510" s="204">
        <v>0</v>
      </c>
      <c r="S510" s="204">
        <v>0</v>
      </c>
      <c r="T510" s="204">
        <v>0</v>
      </c>
      <c r="U510" s="204">
        <v>0</v>
      </c>
      <c r="V510" s="204">
        <v>100</v>
      </c>
      <c r="W510" s="204">
        <v>100</v>
      </c>
      <c r="X510" s="204">
        <v>100</v>
      </c>
      <c r="Y510" s="204">
        <v>100</v>
      </c>
    </row>
    <row r="511" spans="1:25" ht="12.95" customHeight="1">
      <c r="A511" s="205">
        <v>0</v>
      </c>
      <c r="B511" s="205"/>
      <c r="C511" s="205"/>
      <c r="D511" s="175">
        <v>503</v>
      </c>
      <c r="E511" s="201"/>
      <c r="F511" s="202"/>
      <c r="G511" s="202"/>
      <c r="H511" s="202"/>
      <c r="I511" s="202"/>
      <c r="J511" s="202"/>
      <c r="K511" s="203"/>
      <c r="L511" s="203"/>
      <c r="M511" s="203"/>
      <c r="N511" s="203"/>
      <c r="O511" s="203"/>
      <c r="P511" s="203"/>
      <c r="Q511" s="204"/>
      <c r="R511" s="204"/>
      <c r="S511" s="204"/>
      <c r="T511" s="204"/>
      <c r="U511" s="204"/>
      <c r="V511" s="204"/>
      <c r="W511" s="204"/>
      <c r="X511" s="204"/>
      <c r="Y511" s="204"/>
    </row>
    <row r="512" spans="1:25" ht="12.95" customHeight="1">
      <c r="A512" s="205">
        <v>20</v>
      </c>
      <c r="B512" s="206">
        <v>224800</v>
      </c>
      <c r="C512" s="205"/>
      <c r="D512" s="175">
        <v>504</v>
      </c>
      <c r="E512" s="196" t="s">
        <v>1651</v>
      </c>
      <c r="F512" s="197">
        <v>288168.40000000002</v>
      </c>
      <c r="G512" s="197">
        <v>43639</v>
      </c>
      <c r="H512" s="197">
        <v>229521.9</v>
      </c>
      <c r="I512" s="197">
        <v>15007.500000000004</v>
      </c>
      <c r="J512" s="197">
        <v>320129.89999999997</v>
      </c>
      <c r="K512" s="197">
        <v>43639</v>
      </c>
      <c r="L512" s="197">
        <v>254072.8</v>
      </c>
      <c r="M512" s="197">
        <v>22418.1</v>
      </c>
      <c r="N512" s="197">
        <v>318624.12999999995</v>
      </c>
      <c r="O512" s="197">
        <v>43639</v>
      </c>
      <c r="P512" s="197">
        <v>252567.02999999997</v>
      </c>
      <c r="Q512" s="197">
        <v>22418.1</v>
      </c>
      <c r="R512" s="101">
        <v>-1505.7700000000186</v>
      </c>
      <c r="S512" s="101">
        <v>0</v>
      </c>
      <c r="T512" s="101">
        <v>-1505.7700000000186</v>
      </c>
      <c r="U512" s="101">
        <v>0</v>
      </c>
      <c r="V512" s="101">
        <v>99.529637812650421</v>
      </c>
      <c r="W512" s="101">
        <v>100</v>
      </c>
      <c r="X512" s="101">
        <v>99.40734702809587</v>
      </c>
      <c r="Y512" s="101">
        <v>100</v>
      </c>
    </row>
    <row r="513" spans="1:27" s="200" customFormat="1" ht="12.95" customHeight="1">
      <c r="A513" s="205">
        <v>22</v>
      </c>
      <c r="B513" s="206">
        <v>224800</v>
      </c>
      <c r="C513" s="205"/>
      <c r="D513" s="175">
        <v>505</v>
      </c>
      <c r="E513" s="196" t="s">
        <v>1241</v>
      </c>
      <c r="F513" s="197">
        <v>170681.4</v>
      </c>
      <c r="G513" s="197">
        <v>14503</v>
      </c>
      <c r="H513" s="197">
        <v>156178.4</v>
      </c>
      <c r="I513" s="197">
        <v>0</v>
      </c>
      <c r="J513" s="197">
        <v>196377.60000000001</v>
      </c>
      <c r="K513" s="197">
        <v>14503</v>
      </c>
      <c r="L513" s="197">
        <v>177602.2</v>
      </c>
      <c r="M513" s="197">
        <v>4272.3999999999996</v>
      </c>
      <c r="N513" s="197">
        <v>195667.81329999998</v>
      </c>
      <c r="O513" s="197">
        <v>14503</v>
      </c>
      <c r="P513" s="197">
        <v>176892.41329999999</v>
      </c>
      <c r="Q513" s="197">
        <v>4272.3999999999996</v>
      </c>
      <c r="R513" s="101">
        <v>-709.78670000002603</v>
      </c>
      <c r="S513" s="101">
        <v>0</v>
      </c>
      <c r="T513" s="101">
        <v>-709.78670000002603</v>
      </c>
      <c r="U513" s="101">
        <v>0</v>
      </c>
      <c r="V513" s="101">
        <v>99.638560253307901</v>
      </c>
      <c r="W513" s="101">
        <v>100</v>
      </c>
      <c r="X513" s="101">
        <v>99.60035027719249</v>
      </c>
      <c r="Y513" s="101">
        <v>100</v>
      </c>
      <c r="Z513" s="199"/>
      <c r="AA513" s="199"/>
    </row>
    <row r="514" spans="1:27" s="200" customFormat="1" ht="12.95" customHeight="1">
      <c r="A514" s="205">
        <v>21</v>
      </c>
      <c r="B514" s="206">
        <v>224800</v>
      </c>
      <c r="C514" s="205"/>
      <c r="D514" s="175">
        <v>506</v>
      </c>
      <c r="E514" s="196" t="s">
        <v>1242</v>
      </c>
      <c r="F514" s="197">
        <v>117487</v>
      </c>
      <c r="G514" s="197">
        <v>29136</v>
      </c>
      <c r="H514" s="197">
        <v>73343.5</v>
      </c>
      <c r="I514" s="197">
        <v>15007.500000000004</v>
      </c>
      <c r="J514" s="197">
        <v>123752.29999999999</v>
      </c>
      <c r="K514" s="197">
        <v>29136</v>
      </c>
      <c r="L514" s="197">
        <v>76470.599999999991</v>
      </c>
      <c r="M514" s="197">
        <v>18145.7</v>
      </c>
      <c r="N514" s="197">
        <v>122956.31669999998</v>
      </c>
      <c r="O514" s="197">
        <v>29136</v>
      </c>
      <c r="P514" s="197">
        <v>75674.616699999984</v>
      </c>
      <c r="Q514" s="197">
        <v>18145.7</v>
      </c>
      <c r="R514" s="101">
        <v>-795.98330000000715</v>
      </c>
      <c r="S514" s="101">
        <v>0</v>
      </c>
      <c r="T514" s="101">
        <v>-795.98330000000715</v>
      </c>
      <c r="U514" s="101">
        <v>0</v>
      </c>
      <c r="V514" s="101">
        <v>99.356793126269167</v>
      </c>
      <c r="W514" s="101">
        <v>100</v>
      </c>
      <c r="X514" s="101">
        <v>98.959098921677082</v>
      </c>
      <c r="Y514" s="101">
        <v>100</v>
      </c>
      <c r="Z514" s="199"/>
      <c r="AA514" s="199"/>
    </row>
    <row r="515" spans="1:27" ht="12.95" customHeight="1">
      <c r="A515" s="205">
        <v>22</v>
      </c>
      <c r="B515" s="206">
        <v>224800</v>
      </c>
      <c r="C515" s="207">
        <v>1462</v>
      </c>
      <c r="D515" s="175">
        <v>507</v>
      </c>
      <c r="E515" s="201" t="s">
        <v>1267</v>
      </c>
      <c r="F515" s="202">
        <v>170681.4</v>
      </c>
      <c r="G515" s="202">
        <v>14503</v>
      </c>
      <c r="H515" s="202">
        <v>156178.4</v>
      </c>
      <c r="I515" s="202">
        <v>0</v>
      </c>
      <c r="J515" s="202">
        <v>196377.60000000001</v>
      </c>
      <c r="K515" s="203">
        <v>14503</v>
      </c>
      <c r="L515" s="203">
        <v>177602.2</v>
      </c>
      <c r="M515" s="203">
        <v>4272.3999999999996</v>
      </c>
      <c r="N515" s="202">
        <v>195667.81329999998</v>
      </c>
      <c r="O515" s="203">
        <v>14503</v>
      </c>
      <c r="P515" s="203">
        <v>176892.41329999999</v>
      </c>
      <c r="Q515" s="204">
        <v>4272.3999999999996</v>
      </c>
      <c r="R515" s="204">
        <v>-709.78670000002603</v>
      </c>
      <c r="S515" s="204">
        <v>0</v>
      </c>
      <c r="T515" s="204">
        <v>-709.78670000002603</v>
      </c>
      <c r="U515" s="204">
        <v>0</v>
      </c>
      <c r="V515" s="204">
        <v>99.638560253307901</v>
      </c>
      <c r="W515" s="204">
        <v>100</v>
      </c>
      <c r="X515" s="204">
        <v>99.60035027719249</v>
      </c>
      <c r="Y515" s="204">
        <v>100</v>
      </c>
    </row>
    <row r="516" spans="1:27" ht="12.95" customHeight="1">
      <c r="A516" s="205">
        <v>21</v>
      </c>
      <c r="B516" s="206">
        <v>224800</v>
      </c>
      <c r="C516" s="207">
        <v>1463</v>
      </c>
      <c r="D516" s="175">
        <v>508</v>
      </c>
      <c r="E516" s="201" t="s">
        <v>1652</v>
      </c>
      <c r="F516" s="202">
        <v>10065.5</v>
      </c>
      <c r="G516" s="202">
        <v>2009</v>
      </c>
      <c r="H516" s="202">
        <v>6659.1</v>
      </c>
      <c r="I516" s="202">
        <v>1397.4</v>
      </c>
      <c r="J516" s="202">
        <v>10683.800000000001</v>
      </c>
      <c r="K516" s="203">
        <v>2009</v>
      </c>
      <c r="L516" s="203">
        <v>7019.7</v>
      </c>
      <c r="M516" s="203">
        <v>1655.1</v>
      </c>
      <c r="N516" s="202">
        <v>10654.720800000001</v>
      </c>
      <c r="O516" s="203">
        <v>2009</v>
      </c>
      <c r="P516" s="203">
        <v>6990.6207999999997</v>
      </c>
      <c r="Q516" s="204">
        <v>1655.1</v>
      </c>
      <c r="R516" s="204">
        <v>-29.079200000000128</v>
      </c>
      <c r="S516" s="204">
        <v>0</v>
      </c>
      <c r="T516" s="204">
        <v>-29.079200000000128</v>
      </c>
      <c r="U516" s="204">
        <v>0</v>
      </c>
      <c r="V516" s="204">
        <v>99.727819689623544</v>
      </c>
      <c r="W516" s="204">
        <v>100</v>
      </c>
      <c r="X516" s="204">
        <v>99.58574867871846</v>
      </c>
      <c r="Y516" s="204">
        <v>100</v>
      </c>
    </row>
    <row r="517" spans="1:27" ht="12.95" customHeight="1">
      <c r="A517" s="205">
        <v>21</v>
      </c>
      <c r="B517" s="206">
        <v>224800</v>
      </c>
      <c r="C517" s="207">
        <v>1464</v>
      </c>
      <c r="D517" s="175">
        <v>509</v>
      </c>
      <c r="E517" s="201" t="s">
        <v>1653</v>
      </c>
      <c r="F517" s="202">
        <v>3756.4</v>
      </c>
      <c r="G517" s="202">
        <v>1369</v>
      </c>
      <c r="H517" s="202">
        <v>1956.4</v>
      </c>
      <c r="I517" s="202">
        <v>431</v>
      </c>
      <c r="J517" s="202">
        <v>4041.6</v>
      </c>
      <c r="K517" s="203">
        <v>1369</v>
      </c>
      <c r="L517" s="203">
        <v>2093.1</v>
      </c>
      <c r="M517" s="203">
        <v>579.5</v>
      </c>
      <c r="N517" s="202">
        <v>3964.8741</v>
      </c>
      <c r="O517" s="203">
        <v>1369</v>
      </c>
      <c r="P517" s="203">
        <v>2016.3741</v>
      </c>
      <c r="Q517" s="204">
        <v>579.5</v>
      </c>
      <c r="R517" s="204">
        <v>-76.725899999999911</v>
      </c>
      <c r="S517" s="204">
        <v>0</v>
      </c>
      <c r="T517" s="204">
        <v>-76.725899999999911</v>
      </c>
      <c r="U517" s="204">
        <v>0</v>
      </c>
      <c r="V517" s="204">
        <v>98.101595902612829</v>
      </c>
      <c r="W517" s="204">
        <v>100</v>
      </c>
      <c r="X517" s="204">
        <v>96.33434140748173</v>
      </c>
      <c r="Y517" s="204">
        <v>100</v>
      </c>
    </row>
    <row r="518" spans="1:27" ht="12.95" customHeight="1">
      <c r="A518" s="205">
        <v>21</v>
      </c>
      <c r="B518" s="206">
        <v>224800</v>
      </c>
      <c r="C518" s="207">
        <v>1465</v>
      </c>
      <c r="D518" s="175">
        <v>510</v>
      </c>
      <c r="E518" s="201" t="s">
        <v>1654</v>
      </c>
      <c r="F518" s="202">
        <v>4517.3999999999996</v>
      </c>
      <c r="G518" s="202">
        <v>1432</v>
      </c>
      <c r="H518" s="202">
        <v>2574.6</v>
      </c>
      <c r="I518" s="202">
        <v>510.8</v>
      </c>
      <c r="J518" s="202">
        <v>4865.2999999999993</v>
      </c>
      <c r="K518" s="203">
        <v>1432</v>
      </c>
      <c r="L518" s="203">
        <v>2766.9</v>
      </c>
      <c r="M518" s="203">
        <v>666.4</v>
      </c>
      <c r="N518" s="202">
        <v>4865.2999999999993</v>
      </c>
      <c r="O518" s="203">
        <v>1432</v>
      </c>
      <c r="P518" s="203">
        <v>2766.9</v>
      </c>
      <c r="Q518" s="204">
        <v>666.4</v>
      </c>
      <c r="R518" s="204">
        <v>0</v>
      </c>
      <c r="S518" s="204">
        <v>0</v>
      </c>
      <c r="T518" s="204">
        <v>0</v>
      </c>
      <c r="U518" s="204">
        <v>0</v>
      </c>
      <c r="V518" s="204">
        <v>100</v>
      </c>
      <c r="W518" s="204">
        <v>100</v>
      </c>
      <c r="X518" s="204">
        <v>100</v>
      </c>
      <c r="Y518" s="204">
        <v>100</v>
      </c>
    </row>
    <row r="519" spans="1:27" ht="12.95" customHeight="1">
      <c r="A519" s="205">
        <v>21</v>
      </c>
      <c r="B519" s="206">
        <v>224800</v>
      </c>
      <c r="C519" s="207">
        <v>1466</v>
      </c>
      <c r="D519" s="175">
        <v>511</v>
      </c>
      <c r="E519" s="201" t="s">
        <v>1655</v>
      </c>
      <c r="F519" s="202">
        <v>5909.3</v>
      </c>
      <c r="G519" s="202">
        <v>1658</v>
      </c>
      <c r="H519" s="202">
        <v>3369.3</v>
      </c>
      <c r="I519" s="202">
        <v>882</v>
      </c>
      <c r="J519" s="202">
        <v>6412.4</v>
      </c>
      <c r="K519" s="203">
        <v>1658</v>
      </c>
      <c r="L519" s="203">
        <v>3720.5</v>
      </c>
      <c r="M519" s="203">
        <v>1033.9000000000001</v>
      </c>
      <c r="N519" s="202">
        <v>6390.9323000000004</v>
      </c>
      <c r="O519" s="203">
        <v>1658</v>
      </c>
      <c r="P519" s="203">
        <v>3699.0322999999999</v>
      </c>
      <c r="Q519" s="204">
        <v>1033.9000000000001</v>
      </c>
      <c r="R519" s="204">
        <v>-21.46769999999924</v>
      </c>
      <c r="S519" s="204">
        <v>0</v>
      </c>
      <c r="T519" s="204">
        <v>-21.46770000000015</v>
      </c>
      <c r="U519" s="204">
        <v>0</v>
      </c>
      <c r="V519" s="204">
        <v>99.665215831825847</v>
      </c>
      <c r="W519" s="204">
        <v>100</v>
      </c>
      <c r="X519" s="204">
        <v>99.422988845585266</v>
      </c>
      <c r="Y519" s="204">
        <v>100</v>
      </c>
    </row>
    <row r="520" spans="1:27" ht="12.95" customHeight="1">
      <c r="A520" s="205">
        <v>21</v>
      </c>
      <c r="B520" s="206">
        <v>224800</v>
      </c>
      <c r="C520" s="207">
        <v>1467</v>
      </c>
      <c r="D520" s="175">
        <v>512</v>
      </c>
      <c r="E520" s="201" t="s">
        <v>1656</v>
      </c>
      <c r="F520" s="202">
        <v>4416.2</v>
      </c>
      <c r="G520" s="202">
        <v>1292</v>
      </c>
      <c r="H520" s="202">
        <v>2483.9</v>
      </c>
      <c r="I520" s="202">
        <v>640.29999999999995</v>
      </c>
      <c r="J520" s="202">
        <v>4735</v>
      </c>
      <c r="K520" s="203">
        <v>1292</v>
      </c>
      <c r="L520" s="203">
        <v>2649.5</v>
      </c>
      <c r="M520" s="203">
        <v>793.5</v>
      </c>
      <c r="N520" s="202">
        <v>4261.1142</v>
      </c>
      <c r="O520" s="203">
        <v>1292</v>
      </c>
      <c r="P520" s="203">
        <v>2175.6142</v>
      </c>
      <c r="Q520" s="204">
        <v>793.5</v>
      </c>
      <c r="R520" s="204">
        <v>-473.88580000000002</v>
      </c>
      <c r="S520" s="204">
        <v>0</v>
      </c>
      <c r="T520" s="204">
        <v>-473.88580000000002</v>
      </c>
      <c r="U520" s="204">
        <v>0</v>
      </c>
      <c r="V520" s="204">
        <v>89.99185216473073</v>
      </c>
      <c r="W520" s="204">
        <v>100</v>
      </c>
      <c r="X520" s="204">
        <v>82.114142290998302</v>
      </c>
      <c r="Y520" s="204">
        <v>100</v>
      </c>
    </row>
    <row r="521" spans="1:27" ht="12.95" customHeight="1">
      <c r="A521" s="205">
        <v>21</v>
      </c>
      <c r="B521" s="206">
        <v>224800</v>
      </c>
      <c r="C521" s="207">
        <v>1468</v>
      </c>
      <c r="D521" s="175">
        <v>513</v>
      </c>
      <c r="E521" s="201" t="s">
        <v>1657</v>
      </c>
      <c r="F521" s="202">
        <v>7127.1</v>
      </c>
      <c r="G521" s="202">
        <v>1629</v>
      </c>
      <c r="H521" s="202">
        <v>4772.5</v>
      </c>
      <c r="I521" s="202">
        <v>725.6</v>
      </c>
      <c r="J521" s="202">
        <v>7458.0999999999995</v>
      </c>
      <c r="K521" s="203">
        <v>1629</v>
      </c>
      <c r="L521" s="203">
        <v>4947.8999999999996</v>
      </c>
      <c r="M521" s="203">
        <v>881.2</v>
      </c>
      <c r="N521" s="202">
        <v>7458.0999999999995</v>
      </c>
      <c r="O521" s="203">
        <v>1629</v>
      </c>
      <c r="P521" s="203">
        <v>4947.8999999999996</v>
      </c>
      <c r="Q521" s="204">
        <v>881.2</v>
      </c>
      <c r="R521" s="204">
        <v>0</v>
      </c>
      <c r="S521" s="204">
        <v>0</v>
      </c>
      <c r="T521" s="204">
        <v>0</v>
      </c>
      <c r="U521" s="204">
        <v>0</v>
      </c>
      <c r="V521" s="204">
        <v>100</v>
      </c>
      <c r="W521" s="204">
        <v>100</v>
      </c>
      <c r="X521" s="204">
        <v>100</v>
      </c>
      <c r="Y521" s="204">
        <v>100</v>
      </c>
    </row>
    <row r="522" spans="1:27" ht="12.95" customHeight="1">
      <c r="A522" s="205">
        <v>21</v>
      </c>
      <c r="B522" s="206">
        <v>224800</v>
      </c>
      <c r="C522" s="207">
        <v>1469</v>
      </c>
      <c r="D522" s="175">
        <v>514</v>
      </c>
      <c r="E522" s="201" t="s">
        <v>1658</v>
      </c>
      <c r="F522" s="202">
        <v>5524.4</v>
      </c>
      <c r="G522" s="202">
        <v>1704</v>
      </c>
      <c r="H522" s="202">
        <v>2987.7</v>
      </c>
      <c r="I522" s="202">
        <v>832.7</v>
      </c>
      <c r="J522" s="202">
        <v>5680</v>
      </c>
      <c r="K522" s="203">
        <v>1704</v>
      </c>
      <c r="L522" s="203">
        <v>2987.7</v>
      </c>
      <c r="M522" s="203">
        <v>988.3</v>
      </c>
      <c r="N522" s="202">
        <v>5680</v>
      </c>
      <c r="O522" s="203">
        <v>1704</v>
      </c>
      <c r="P522" s="203">
        <v>2987.7</v>
      </c>
      <c r="Q522" s="204">
        <v>988.3</v>
      </c>
      <c r="R522" s="204">
        <v>0</v>
      </c>
      <c r="S522" s="204">
        <v>0</v>
      </c>
      <c r="T522" s="204">
        <v>0</v>
      </c>
      <c r="U522" s="204">
        <v>0</v>
      </c>
      <c r="V522" s="204">
        <v>100</v>
      </c>
      <c r="W522" s="204">
        <v>100</v>
      </c>
      <c r="X522" s="204">
        <v>100</v>
      </c>
      <c r="Y522" s="204">
        <v>100</v>
      </c>
    </row>
    <row r="523" spans="1:27" ht="12.95" customHeight="1">
      <c r="A523" s="205">
        <v>21</v>
      </c>
      <c r="B523" s="206">
        <v>224800</v>
      </c>
      <c r="C523" s="207">
        <v>1470</v>
      </c>
      <c r="D523" s="175">
        <v>515</v>
      </c>
      <c r="E523" s="201" t="s">
        <v>1659</v>
      </c>
      <c r="F523" s="202">
        <v>4750.5</v>
      </c>
      <c r="G523" s="202">
        <v>1358</v>
      </c>
      <c r="H523" s="202">
        <v>2894.6</v>
      </c>
      <c r="I523" s="202">
        <v>497.9</v>
      </c>
      <c r="J523" s="202">
        <v>4970.3999999999996</v>
      </c>
      <c r="K523" s="203">
        <v>1358</v>
      </c>
      <c r="L523" s="203">
        <v>2958.9</v>
      </c>
      <c r="M523" s="203">
        <v>653.5</v>
      </c>
      <c r="N523" s="202">
        <v>4969.9310000000005</v>
      </c>
      <c r="O523" s="203">
        <v>1358</v>
      </c>
      <c r="P523" s="203">
        <v>2958.431</v>
      </c>
      <c r="Q523" s="204">
        <v>653.5</v>
      </c>
      <c r="R523" s="204">
        <v>-0.46899999999914144</v>
      </c>
      <c r="S523" s="204">
        <v>0</v>
      </c>
      <c r="T523" s="204">
        <v>-0.46900000000005093</v>
      </c>
      <c r="U523" s="204">
        <v>0</v>
      </c>
      <c r="V523" s="204">
        <v>99.990564139707089</v>
      </c>
      <c r="W523" s="204">
        <v>100</v>
      </c>
      <c r="X523" s="204">
        <v>99.984149515022466</v>
      </c>
      <c r="Y523" s="204">
        <v>100</v>
      </c>
    </row>
    <row r="524" spans="1:27" ht="12.95" customHeight="1">
      <c r="A524" s="205">
        <v>21</v>
      </c>
      <c r="B524" s="206">
        <v>224800</v>
      </c>
      <c r="C524" s="207">
        <v>1471</v>
      </c>
      <c r="D524" s="175">
        <v>516</v>
      </c>
      <c r="E524" s="201" t="s">
        <v>1660</v>
      </c>
      <c r="F524" s="202">
        <v>1192.5999999999999</v>
      </c>
      <c r="G524" s="202">
        <v>989</v>
      </c>
      <c r="H524" s="202">
        <v>0</v>
      </c>
      <c r="I524" s="202">
        <v>203.6</v>
      </c>
      <c r="J524" s="202">
        <v>1333.8</v>
      </c>
      <c r="K524" s="203">
        <v>989</v>
      </c>
      <c r="L524" s="203">
        <v>0</v>
      </c>
      <c r="M524" s="203">
        <v>344.8</v>
      </c>
      <c r="N524" s="202">
        <v>1333.8</v>
      </c>
      <c r="O524" s="203">
        <v>989</v>
      </c>
      <c r="P524" s="203">
        <v>0</v>
      </c>
      <c r="Q524" s="204">
        <v>344.8</v>
      </c>
      <c r="R524" s="204">
        <v>0</v>
      </c>
      <c r="S524" s="204">
        <v>0</v>
      </c>
      <c r="T524" s="204">
        <v>0</v>
      </c>
      <c r="U524" s="204">
        <v>0</v>
      </c>
      <c r="V524" s="204">
        <v>100</v>
      </c>
      <c r="W524" s="204">
        <v>100</v>
      </c>
      <c r="X524" s="204">
        <v>0</v>
      </c>
      <c r="Y524" s="204">
        <v>100</v>
      </c>
    </row>
    <row r="525" spans="1:27" ht="12.95" customHeight="1">
      <c r="A525" s="205">
        <v>21</v>
      </c>
      <c r="B525" s="206">
        <v>224800</v>
      </c>
      <c r="C525" s="207">
        <v>1472</v>
      </c>
      <c r="D525" s="175">
        <v>517</v>
      </c>
      <c r="E525" s="201" t="s">
        <v>1661</v>
      </c>
      <c r="F525" s="202">
        <v>6370.9000000000005</v>
      </c>
      <c r="G525" s="202">
        <v>1704</v>
      </c>
      <c r="H525" s="202">
        <v>3844.3</v>
      </c>
      <c r="I525" s="202">
        <v>822.6</v>
      </c>
      <c r="J525" s="202">
        <v>6587.5</v>
      </c>
      <c r="K525" s="203">
        <v>1704</v>
      </c>
      <c r="L525" s="203">
        <v>3905.3</v>
      </c>
      <c r="M525" s="203">
        <v>978.2</v>
      </c>
      <c r="N525" s="202">
        <v>6587.5</v>
      </c>
      <c r="O525" s="203">
        <v>1704</v>
      </c>
      <c r="P525" s="203">
        <v>3905.3</v>
      </c>
      <c r="Q525" s="204">
        <v>978.2</v>
      </c>
      <c r="R525" s="204">
        <v>0</v>
      </c>
      <c r="S525" s="204">
        <v>0</v>
      </c>
      <c r="T525" s="204">
        <v>0</v>
      </c>
      <c r="U525" s="204">
        <v>0</v>
      </c>
      <c r="V525" s="204">
        <v>100</v>
      </c>
      <c r="W525" s="204">
        <v>100</v>
      </c>
      <c r="X525" s="204">
        <v>100</v>
      </c>
      <c r="Y525" s="204">
        <v>100</v>
      </c>
    </row>
    <row r="526" spans="1:27" ht="12.95" customHeight="1">
      <c r="A526" s="205">
        <v>21</v>
      </c>
      <c r="B526" s="206">
        <v>224800</v>
      </c>
      <c r="C526" s="207">
        <v>1477</v>
      </c>
      <c r="D526" s="175">
        <v>518</v>
      </c>
      <c r="E526" s="201" t="s">
        <v>1651</v>
      </c>
      <c r="F526" s="202">
        <v>20867.400000000001</v>
      </c>
      <c r="G526" s="202">
        <v>1702</v>
      </c>
      <c r="H526" s="202">
        <v>16377.7</v>
      </c>
      <c r="I526" s="202">
        <v>2787.7</v>
      </c>
      <c r="J526" s="202">
        <v>21340.899999999998</v>
      </c>
      <c r="K526" s="203">
        <v>1702</v>
      </c>
      <c r="L526" s="203">
        <v>16583.8</v>
      </c>
      <c r="M526" s="203">
        <v>3055.1</v>
      </c>
      <c r="N526" s="202">
        <v>21329.424799999997</v>
      </c>
      <c r="O526" s="203">
        <v>1702</v>
      </c>
      <c r="P526" s="203">
        <v>16572.324799999999</v>
      </c>
      <c r="Q526" s="204">
        <v>3055.1</v>
      </c>
      <c r="R526" s="204">
        <v>-11.475200000000768</v>
      </c>
      <c r="S526" s="204">
        <v>0</v>
      </c>
      <c r="T526" s="204">
        <v>-11.475200000000768</v>
      </c>
      <c r="U526" s="204">
        <v>0</v>
      </c>
      <c r="V526" s="204">
        <v>99.946229071876076</v>
      </c>
      <c r="W526" s="204">
        <v>100</v>
      </c>
      <c r="X526" s="204">
        <v>99.930804761273038</v>
      </c>
      <c r="Y526" s="204">
        <v>100</v>
      </c>
    </row>
    <row r="527" spans="1:27" ht="12.95" customHeight="1">
      <c r="A527" s="205">
        <v>21</v>
      </c>
      <c r="B527" s="206">
        <v>224800</v>
      </c>
      <c r="C527" s="207">
        <v>1473</v>
      </c>
      <c r="D527" s="175">
        <v>519</v>
      </c>
      <c r="E527" s="201" t="s">
        <v>1662</v>
      </c>
      <c r="F527" s="202">
        <v>7913.7000000000007</v>
      </c>
      <c r="G527" s="202">
        <v>1675</v>
      </c>
      <c r="H527" s="202">
        <v>5273.1</v>
      </c>
      <c r="I527" s="202">
        <v>965.6</v>
      </c>
      <c r="J527" s="202">
        <v>8368.5</v>
      </c>
      <c r="K527" s="203">
        <v>1675</v>
      </c>
      <c r="L527" s="203">
        <v>5574.7</v>
      </c>
      <c r="M527" s="203">
        <v>1118.8</v>
      </c>
      <c r="N527" s="202">
        <v>8368.5</v>
      </c>
      <c r="O527" s="203">
        <v>1675</v>
      </c>
      <c r="P527" s="203">
        <v>5574.7</v>
      </c>
      <c r="Q527" s="204">
        <v>1118.8</v>
      </c>
      <c r="R527" s="204">
        <v>0</v>
      </c>
      <c r="S527" s="204">
        <v>0</v>
      </c>
      <c r="T527" s="204">
        <v>0</v>
      </c>
      <c r="U527" s="204">
        <v>0</v>
      </c>
      <c r="V527" s="204">
        <v>100</v>
      </c>
      <c r="W527" s="204">
        <v>100</v>
      </c>
      <c r="X527" s="204">
        <v>100</v>
      </c>
      <c r="Y527" s="204">
        <v>100</v>
      </c>
    </row>
    <row r="528" spans="1:27" ht="12.95" customHeight="1">
      <c r="A528" s="205">
        <v>21</v>
      </c>
      <c r="B528" s="206">
        <v>224800</v>
      </c>
      <c r="C528" s="207">
        <v>1474</v>
      </c>
      <c r="D528" s="175">
        <v>520</v>
      </c>
      <c r="E528" s="201" t="s">
        <v>1663</v>
      </c>
      <c r="F528" s="202">
        <v>5490</v>
      </c>
      <c r="G528" s="202">
        <v>1519</v>
      </c>
      <c r="H528" s="202">
        <v>3301.4</v>
      </c>
      <c r="I528" s="202">
        <v>669.6</v>
      </c>
      <c r="J528" s="202">
        <v>5796.5999999999995</v>
      </c>
      <c r="K528" s="203">
        <v>1519</v>
      </c>
      <c r="L528" s="203">
        <v>3452.4</v>
      </c>
      <c r="M528" s="203">
        <v>825.2</v>
      </c>
      <c r="N528" s="202">
        <v>5750.1679999999997</v>
      </c>
      <c r="O528" s="203">
        <v>1519</v>
      </c>
      <c r="P528" s="203">
        <v>3405.9679999999998</v>
      </c>
      <c r="Q528" s="204">
        <v>825.2</v>
      </c>
      <c r="R528" s="204">
        <v>-46.431999999999789</v>
      </c>
      <c r="S528" s="204">
        <v>0</v>
      </c>
      <c r="T528" s="204">
        <v>-46.432000000000244</v>
      </c>
      <c r="U528" s="204">
        <v>0</v>
      </c>
      <c r="V528" s="204">
        <v>99.198978711658555</v>
      </c>
      <c r="W528" s="204">
        <v>100</v>
      </c>
      <c r="X528" s="204">
        <v>98.655080523693655</v>
      </c>
      <c r="Y528" s="204">
        <v>100</v>
      </c>
    </row>
    <row r="529" spans="1:27" ht="12.95" customHeight="1">
      <c r="A529" s="205">
        <v>21</v>
      </c>
      <c r="B529" s="206">
        <v>224800</v>
      </c>
      <c r="C529" s="207">
        <v>1475</v>
      </c>
      <c r="D529" s="175">
        <v>521</v>
      </c>
      <c r="E529" s="201" t="s">
        <v>1664</v>
      </c>
      <c r="F529" s="202">
        <v>3824.5</v>
      </c>
      <c r="G529" s="202">
        <v>1412</v>
      </c>
      <c r="H529" s="202">
        <v>1981</v>
      </c>
      <c r="I529" s="202">
        <v>431.5</v>
      </c>
      <c r="J529" s="202">
        <v>4062.4</v>
      </c>
      <c r="K529" s="203">
        <v>1412</v>
      </c>
      <c r="L529" s="203">
        <v>2063.3000000000002</v>
      </c>
      <c r="M529" s="203">
        <v>587.1</v>
      </c>
      <c r="N529" s="202">
        <v>4062.4</v>
      </c>
      <c r="O529" s="203">
        <v>1412</v>
      </c>
      <c r="P529" s="203">
        <v>2063.3000000000002</v>
      </c>
      <c r="Q529" s="204">
        <v>587.1</v>
      </c>
      <c r="R529" s="204">
        <v>0</v>
      </c>
      <c r="S529" s="204">
        <v>0</v>
      </c>
      <c r="T529" s="204">
        <v>0</v>
      </c>
      <c r="U529" s="204">
        <v>0</v>
      </c>
      <c r="V529" s="204">
        <v>100</v>
      </c>
      <c r="W529" s="204">
        <v>100</v>
      </c>
      <c r="X529" s="204">
        <v>100</v>
      </c>
      <c r="Y529" s="204">
        <v>100</v>
      </c>
    </row>
    <row r="530" spans="1:27" ht="12.95" customHeight="1">
      <c r="A530" s="205">
        <v>21</v>
      </c>
      <c r="B530" s="206">
        <v>224800</v>
      </c>
      <c r="C530" s="207">
        <v>1476</v>
      </c>
      <c r="D530" s="175">
        <v>522</v>
      </c>
      <c r="E530" s="201" t="s">
        <v>1665</v>
      </c>
      <c r="F530" s="202">
        <v>4099.7</v>
      </c>
      <c r="G530" s="202">
        <v>1335</v>
      </c>
      <c r="H530" s="202">
        <v>2308.1999999999998</v>
      </c>
      <c r="I530" s="202">
        <v>456.5</v>
      </c>
      <c r="J530" s="202">
        <v>4444.5</v>
      </c>
      <c r="K530" s="203">
        <v>1335</v>
      </c>
      <c r="L530" s="203">
        <v>2497.4</v>
      </c>
      <c r="M530" s="203">
        <v>612.1</v>
      </c>
      <c r="N530" s="202">
        <v>4406.1809000000003</v>
      </c>
      <c r="O530" s="203">
        <v>1335</v>
      </c>
      <c r="P530" s="203">
        <v>2459.0808999999999</v>
      </c>
      <c r="Q530" s="204">
        <v>612.1</v>
      </c>
      <c r="R530" s="204">
        <v>-38.319099999999708</v>
      </c>
      <c r="S530" s="204">
        <v>0</v>
      </c>
      <c r="T530" s="204">
        <v>-38.319100000000162</v>
      </c>
      <c r="U530" s="204">
        <v>0</v>
      </c>
      <c r="V530" s="204">
        <v>99.137831027112171</v>
      </c>
      <c r="W530" s="204">
        <v>100</v>
      </c>
      <c r="X530" s="204">
        <v>98.465640265876502</v>
      </c>
      <c r="Y530" s="204">
        <v>100</v>
      </c>
    </row>
    <row r="531" spans="1:27" ht="12.95" customHeight="1">
      <c r="A531" s="205">
        <v>21</v>
      </c>
      <c r="B531" s="206">
        <v>224800</v>
      </c>
      <c r="C531" s="207">
        <v>1478</v>
      </c>
      <c r="D531" s="175">
        <v>523</v>
      </c>
      <c r="E531" s="201" t="s">
        <v>1666</v>
      </c>
      <c r="F531" s="202">
        <v>5203.8</v>
      </c>
      <c r="G531" s="202">
        <v>1469</v>
      </c>
      <c r="H531" s="202">
        <v>3159.7</v>
      </c>
      <c r="I531" s="202">
        <v>575.1</v>
      </c>
      <c r="J531" s="202">
        <v>5822</v>
      </c>
      <c r="K531" s="203">
        <v>1469</v>
      </c>
      <c r="L531" s="203">
        <v>3622.3</v>
      </c>
      <c r="M531" s="203">
        <v>730.7</v>
      </c>
      <c r="N531" s="202">
        <v>5749.2705999999998</v>
      </c>
      <c r="O531" s="203">
        <v>1469</v>
      </c>
      <c r="P531" s="203">
        <v>3549.5706</v>
      </c>
      <c r="Q531" s="204">
        <v>730.7</v>
      </c>
      <c r="R531" s="204">
        <v>-72.729400000000169</v>
      </c>
      <c r="S531" s="204">
        <v>0</v>
      </c>
      <c r="T531" s="204">
        <v>-72.729400000000169</v>
      </c>
      <c r="U531" s="204">
        <v>0</v>
      </c>
      <c r="V531" s="204">
        <v>98.750783236001368</v>
      </c>
      <c r="W531" s="204">
        <v>100</v>
      </c>
      <c r="X531" s="204">
        <v>97.99217624161443</v>
      </c>
      <c r="Y531" s="204">
        <v>100</v>
      </c>
    </row>
    <row r="532" spans="1:27" ht="12.95" customHeight="1">
      <c r="A532" s="205">
        <v>21</v>
      </c>
      <c r="B532" s="206">
        <v>224800</v>
      </c>
      <c r="C532" s="207">
        <v>1479</v>
      </c>
      <c r="D532" s="175">
        <v>524</v>
      </c>
      <c r="E532" s="201" t="s">
        <v>1667</v>
      </c>
      <c r="F532" s="202">
        <v>7923.5999999999995</v>
      </c>
      <c r="G532" s="202">
        <v>1789</v>
      </c>
      <c r="H532" s="202">
        <v>4959.3999999999996</v>
      </c>
      <c r="I532" s="202">
        <v>1175.2</v>
      </c>
      <c r="J532" s="202">
        <v>8077.0999999999995</v>
      </c>
      <c r="K532" s="203">
        <v>1789</v>
      </c>
      <c r="L532" s="203">
        <v>4959.3999999999996</v>
      </c>
      <c r="M532" s="203">
        <v>1328.7</v>
      </c>
      <c r="N532" s="202">
        <v>8077.0999999999995</v>
      </c>
      <c r="O532" s="203">
        <v>1789</v>
      </c>
      <c r="P532" s="203">
        <v>4959.3999999999996</v>
      </c>
      <c r="Q532" s="204">
        <v>1328.7</v>
      </c>
      <c r="R532" s="204">
        <v>0</v>
      </c>
      <c r="S532" s="204">
        <v>0</v>
      </c>
      <c r="T532" s="204">
        <v>0</v>
      </c>
      <c r="U532" s="204">
        <v>0</v>
      </c>
      <c r="V532" s="204">
        <v>100</v>
      </c>
      <c r="W532" s="204">
        <v>100</v>
      </c>
      <c r="X532" s="204">
        <v>100</v>
      </c>
      <c r="Y532" s="204">
        <v>100</v>
      </c>
    </row>
    <row r="533" spans="1:27" ht="12.95" customHeight="1">
      <c r="A533" s="205">
        <v>21</v>
      </c>
      <c r="B533" s="206">
        <v>224800</v>
      </c>
      <c r="C533" s="207">
        <v>1480</v>
      </c>
      <c r="D533" s="175">
        <v>525</v>
      </c>
      <c r="E533" s="201" t="s">
        <v>1550</v>
      </c>
      <c r="F533" s="202">
        <v>4114.7</v>
      </c>
      <c r="G533" s="202">
        <v>1478</v>
      </c>
      <c r="H533" s="202">
        <v>2148</v>
      </c>
      <c r="I533" s="202">
        <v>488.7</v>
      </c>
      <c r="J533" s="202">
        <v>4367.2</v>
      </c>
      <c r="K533" s="203">
        <v>1478</v>
      </c>
      <c r="L533" s="203">
        <v>2244.9</v>
      </c>
      <c r="M533" s="203">
        <v>644.29999999999995</v>
      </c>
      <c r="N533" s="202">
        <v>4341.8</v>
      </c>
      <c r="O533" s="203">
        <v>1478</v>
      </c>
      <c r="P533" s="203">
        <v>2219.5</v>
      </c>
      <c r="Q533" s="204">
        <v>644.29999999999995</v>
      </c>
      <c r="R533" s="204">
        <v>-25.399999999999636</v>
      </c>
      <c r="S533" s="204">
        <v>0</v>
      </c>
      <c r="T533" s="204">
        <v>-25.400000000000091</v>
      </c>
      <c r="U533" s="204">
        <v>0</v>
      </c>
      <c r="V533" s="204">
        <v>99.418391646821775</v>
      </c>
      <c r="W533" s="204">
        <v>100</v>
      </c>
      <c r="X533" s="204">
        <v>98.868546483139554</v>
      </c>
      <c r="Y533" s="204">
        <v>100</v>
      </c>
    </row>
    <row r="534" spans="1:27" ht="12.95" customHeight="1">
      <c r="A534" s="205">
        <v>21</v>
      </c>
      <c r="B534" s="206">
        <v>224800</v>
      </c>
      <c r="C534" s="207">
        <v>1481</v>
      </c>
      <c r="D534" s="175">
        <v>526</v>
      </c>
      <c r="E534" s="201" t="s">
        <v>1580</v>
      </c>
      <c r="F534" s="202">
        <v>4419.3</v>
      </c>
      <c r="G534" s="202">
        <v>1613</v>
      </c>
      <c r="H534" s="202">
        <v>2292.6</v>
      </c>
      <c r="I534" s="202">
        <v>513.70000000000005</v>
      </c>
      <c r="J534" s="202">
        <v>4705.2</v>
      </c>
      <c r="K534" s="203">
        <v>1613</v>
      </c>
      <c r="L534" s="203">
        <v>2422.9</v>
      </c>
      <c r="M534" s="203">
        <v>669.3</v>
      </c>
      <c r="N534" s="202">
        <v>4705.2</v>
      </c>
      <c r="O534" s="203">
        <v>1613</v>
      </c>
      <c r="P534" s="203">
        <v>2422.9</v>
      </c>
      <c r="Q534" s="204">
        <v>669.3</v>
      </c>
      <c r="R534" s="204">
        <v>0</v>
      </c>
      <c r="S534" s="204">
        <v>0</v>
      </c>
      <c r="T534" s="204">
        <v>0</v>
      </c>
      <c r="U534" s="204">
        <v>0</v>
      </c>
      <c r="V534" s="204">
        <v>100</v>
      </c>
      <c r="W534" s="204">
        <v>100</v>
      </c>
      <c r="X534" s="204">
        <v>100</v>
      </c>
      <c r="Y534" s="204">
        <v>100</v>
      </c>
    </row>
    <row r="535" spans="1:27" ht="12.95" customHeight="1">
      <c r="A535" s="205">
        <v>0</v>
      </c>
      <c r="B535" s="205"/>
      <c r="C535" s="205"/>
      <c r="D535" s="175">
        <v>527</v>
      </c>
      <c r="E535" s="201"/>
      <c r="F535" s="202"/>
      <c r="G535" s="202"/>
      <c r="H535" s="202"/>
      <c r="I535" s="202"/>
      <c r="J535" s="202"/>
      <c r="K535" s="203"/>
      <c r="L535" s="203"/>
      <c r="M535" s="203"/>
      <c r="N535" s="203"/>
      <c r="O535" s="203"/>
      <c r="P535" s="203"/>
      <c r="Q535" s="204"/>
      <c r="R535" s="204"/>
      <c r="S535" s="204"/>
      <c r="T535" s="204"/>
      <c r="U535" s="204"/>
      <c r="V535" s="204"/>
      <c r="W535" s="204"/>
      <c r="X535" s="204"/>
      <c r="Y535" s="204"/>
    </row>
    <row r="536" spans="1:27" ht="12.95" customHeight="1">
      <c r="A536" s="205">
        <v>20</v>
      </c>
      <c r="B536" s="206">
        <v>225300</v>
      </c>
      <c r="C536" s="205"/>
      <c r="D536" s="175">
        <v>528</v>
      </c>
      <c r="E536" s="196" t="s">
        <v>1594</v>
      </c>
      <c r="F536" s="197">
        <v>539345.6</v>
      </c>
      <c r="G536" s="197">
        <v>89790</v>
      </c>
      <c r="H536" s="197">
        <v>418312.9</v>
      </c>
      <c r="I536" s="197">
        <v>31242.7</v>
      </c>
      <c r="J536" s="197">
        <v>577303.70000000007</v>
      </c>
      <c r="K536" s="197">
        <v>89790</v>
      </c>
      <c r="L536" s="197">
        <v>446033.10000000009</v>
      </c>
      <c r="M536" s="197">
        <v>41480.6</v>
      </c>
      <c r="N536" s="197">
        <v>571911.85139999993</v>
      </c>
      <c r="O536" s="197">
        <v>89790</v>
      </c>
      <c r="P536" s="197">
        <v>440641.25140000001</v>
      </c>
      <c r="Q536" s="197">
        <v>41480.6</v>
      </c>
      <c r="R536" s="101">
        <v>-5391.8486000001431</v>
      </c>
      <c r="S536" s="101">
        <v>0</v>
      </c>
      <c r="T536" s="101">
        <v>-5391.8486000000848</v>
      </c>
      <c r="U536" s="101">
        <v>0</v>
      </c>
      <c r="V536" s="101">
        <v>99.066029093525614</v>
      </c>
      <c r="W536" s="101">
        <v>100</v>
      </c>
      <c r="X536" s="101">
        <v>98.791155051048889</v>
      </c>
      <c r="Y536" s="101">
        <v>100</v>
      </c>
    </row>
    <row r="537" spans="1:27" s="200" customFormat="1" ht="12.95" customHeight="1">
      <c r="A537" s="205">
        <v>22</v>
      </c>
      <c r="B537" s="206">
        <v>225300</v>
      </c>
      <c r="C537" s="205"/>
      <c r="D537" s="175">
        <v>529</v>
      </c>
      <c r="E537" s="196" t="s">
        <v>1241</v>
      </c>
      <c r="F537" s="197">
        <v>312472.09999999998</v>
      </c>
      <c r="G537" s="197">
        <v>29384</v>
      </c>
      <c r="H537" s="197">
        <v>283088.09999999998</v>
      </c>
      <c r="I537" s="197">
        <v>0</v>
      </c>
      <c r="J537" s="197">
        <v>338370.8</v>
      </c>
      <c r="K537" s="197">
        <v>29384</v>
      </c>
      <c r="L537" s="197">
        <v>305117</v>
      </c>
      <c r="M537" s="197">
        <v>3869.8</v>
      </c>
      <c r="N537" s="197">
        <v>335408.9988</v>
      </c>
      <c r="O537" s="197">
        <v>29384</v>
      </c>
      <c r="P537" s="197">
        <v>302155.19880000001</v>
      </c>
      <c r="Q537" s="197">
        <v>3869.8</v>
      </c>
      <c r="R537" s="101">
        <v>-2961.8011999999871</v>
      </c>
      <c r="S537" s="101">
        <v>0</v>
      </c>
      <c r="T537" s="101">
        <v>-2961.8011999999871</v>
      </c>
      <c r="U537" s="101">
        <v>0</v>
      </c>
      <c r="V537" s="101">
        <v>99.124687709459565</v>
      </c>
      <c r="W537" s="101">
        <v>100</v>
      </c>
      <c r="X537" s="101">
        <v>99.029290010061715</v>
      </c>
      <c r="Y537" s="101">
        <v>100</v>
      </c>
      <c r="Z537" s="199"/>
      <c r="AA537" s="199"/>
    </row>
    <row r="538" spans="1:27" s="200" customFormat="1" ht="12.95" customHeight="1">
      <c r="A538" s="205">
        <v>21</v>
      </c>
      <c r="B538" s="206">
        <v>225300</v>
      </c>
      <c r="C538" s="205"/>
      <c r="D538" s="175">
        <v>530</v>
      </c>
      <c r="E538" s="196" t="s">
        <v>1242</v>
      </c>
      <c r="F538" s="197">
        <v>226873.50000000003</v>
      </c>
      <c r="G538" s="197">
        <v>60406</v>
      </c>
      <c r="H538" s="197">
        <v>135224.80000000002</v>
      </c>
      <c r="I538" s="197">
        <v>31242.7</v>
      </c>
      <c r="J538" s="197">
        <v>238932.90000000005</v>
      </c>
      <c r="K538" s="197">
        <v>60406</v>
      </c>
      <c r="L538" s="197">
        <v>140916.10000000006</v>
      </c>
      <c r="M538" s="197">
        <v>37610.799999999996</v>
      </c>
      <c r="N538" s="197">
        <v>236502.85259999998</v>
      </c>
      <c r="O538" s="197">
        <v>60406</v>
      </c>
      <c r="P538" s="197">
        <v>138486.0526</v>
      </c>
      <c r="Q538" s="197">
        <v>37610.799999999996</v>
      </c>
      <c r="R538" s="101">
        <v>-2430.0474000000686</v>
      </c>
      <c r="S538" s="101">
        <v>0</v>
      </c>
      <c r="T538" s="101">
        <v>-2430.0474000000686</v>
      </c>
      <c r="U538" s="101">
        <v>0</v>
      </c>
      <c r="V538" s="101">
        <v>98.982958228021317</v>
      </c>
      <c r="W538" s="101">
        <v>100</v>
      </c>
      <c r="X538" s="101">
        <v>98.275536010434521</v>
      </c>
      <c r="Y538" s="101">
        <v>100</v>
      </c>
      <c r="Z538" s="199"/>
      <c r="AA538" s="199"/>
    </row>
    <row r="539" spans="1:27" ht="12.95" customHeight="1">
      <c r="A539" s="205">
        <v>22</v>
      </c>
      <c r="B539" s="206">
        <v>225300</v>
      </c>
      <c r="C539" s="207">
        <v>1482</v>
      </c>
      <c r="D539" s="175">
        <v>531</v>
      </c>
      <c r="E539" s="201" t="s">
        <v>1267</v>
      </c>
      <c r="F539" s="202">
        <v>312472.09999999998</v>
      </c>
      <c r="G539" s="202">
        <v>29384</v>
      </c>
      <c r="H539" s="202">
        <v>283088.09999999998</v>
      </c>
      <c r="I539" s="202">
        <v>0</v>
      </c>
      <c r="J539" s="202">
        <v>338370.8</v>
      </c>
      <c r="K539" s="203">
        <v>29384</v>
      </c>
      <c r="L539" s="203">
        <v>305117</v>
      </c>
      <c r="M539" s="203">
        <v>3869.8</v>
      </c>
      <c r="N539" s="202">
        <v>335408.9988</v>
      </c>
      <c r="O539" s="203">
        <v>29384</v>
      </c>
      <c r="P539" s="203">
        <v>302155.19880000001</v>
      </c>
      <c r="Q539" s="204">
        <v>3869.8</v>
      </c>
      <c r="R539" s="204">
        <v>-2961.8011999999871</v>
      </c>
      <c r="S539" s="204">
        <v>0</v>
      </c>
      <c r="T539" s="204">
        <v>-2961.8011999999871</v>
      </c>
      <c r="U539" s="204">
        <v>0</v>
      </c>
      <c r="V539" s="204">
        <v>99.124687709459565</v>
      </c>
      <c r="W539" s="204">
        <v>100</v>
      </c>
      <c r="X539" s="204">
        <v>99.029290010061715</v>
      </c>
      <c r="Y539" s="204">
        <v>100</v>
      </c>
    </row>
    <row r="540" spans="1:27" ht="12.95" customHeight="1">
      <c r="A540" s="205">
        <v>21</v>
      </c>
      <c r="B540" s="206">
        <v>225300</v>
      </c>
      <c r="C540" s="207">
        <v>1483</v>
      </c>
      <c r="D540" s="175">
        <v>532</v>
      </c>
      <c r="E540" s="201" t="s">
        <v>1668</v>
      </c>
      <c r="F540" s="202">
        <v>4055.5</v>
      </c>
      <c r="G540" s="202">
        <v>1596</v>
      </c>
      <c r="H540" s="202">
        <v>2007.3</v>
      </c>
      <c r="I540" s="202">
        <v>452.2</v>
      </c>
      <c r="J540" s="202">
        <v>4338.2</v>
      </c>
      <c r="K540" s="203">
        <v>1596</v>
      </c>
      <c r="L540" s="203">
        <v>2141.6999999999998</v>
      </c>
      <c r="M540" s="203">
        <v>600.5</v>
      </c>
      <c r="N540" s="202">
        <v>4336.3498</v>
      </c>
      <c r="O540" s="203">
        <v>1596</v>
      </c>
      <c r="P540" s="203">
        <v>2139.8498</v>
      </c>
      <c r="Q540" s="204">
        <v>600.5</v>
      </c>
      <c r="R540" s="204">
        <v>-1.8501999999998588</v>
      </c>
      <c r="S540" s="204">
        <v>0</v>
      </c>
      <c r="T540" s="204">
        <v>-1.8501999999998588</v>
      </c>
      <c r="U540" s="204">
        <v>0</v>
      </c>
      <c r="V540" s="204">
        <v>99.957350975058773</v>
      </c>
      <c r="W540" s="204">
        <v>100</v>
      </c>
      <c r="X540" s="204">
        <v>99.91361068310222</v>
      </c>
      <c r="Y540" s="204">
        <v>100</v>
      </c>
    </row>
    <row r="541" spans="1:27" ht="12.95" customHeight="1">
      <c r="A541" s="205">
        <v>21</v>
      </c>
      <c r="B541" s="206">
        <v>225300</v>
      </c>
      <c r="C541" s="207">
        <v>1484</v>
      </c>
      <c r="D541" s="175">
        <v>533</v>
      </c>
      <c r="E541" s="201" t="s">
        <v>1669</v>
      </c>
      <c r="F541" s="202">
        <v>4884.3</v>
      </c>
      <c r="G541" s="202">
        <v>1582</v>
      </c>
      <c r="H541" s="202">
        <v>2567.3000000000002</v>
      </c>
      <c r="I541" s="202">
        <v>735</v>
      </c>
      <c r="J541" s="202">
        <v>5256.5</v>
      </c>
      <c r="K541" s="203">
        <v>1582</v>
      </c>
      <c r="L541" s="203">
        <v>2786.2</v>
      </c>
      <c r="M541" s="203">
        <v>888.3</v>
      </c>
      <c r="N541" s="202">
        <v>5256.5</v>
      </c>
      <c r="O541" s="203">
        <v>1582</v>
      </c>
      <c r="P541" s="203">
        <v>2786.2</v>
      </c>
      <c r="Q541" s="204">
        <v>888.3</v>
      </c>
      <c r="R541" s="204">
        <v>0</v>
      </c>
      <c r="S541" s="204">
        <v>0</v>
      </c>
      <c r="T541" s="204">
        <v>0</v>
      </c>
      <c r="U541" s="204">
        <v>0</v>
      </c>
      <c r="V541" s="204">
        <v>100</v>
      </c>
      <c r="W541" s="204">
        <v>100</v>
      </c>
      <c r="X541" s="204">
        <v>100</v>
      </c>
      <c r="Y541" s="204">
        <v>100</v>
      </c>
    </row>
    <row r="542" spans="1:27" ht="12.95" customHeight="1">
      <c r="A542" s="205">
        <v>21</v>
      </c>
      <c r="B542" s="206">
        <v>225300</v>
      </c>
      <c r="C542" s="207">
        <v>1485</v>
      </c>
      <c r="D542" s="175">
        <v>534</v>
      </c>
      <c r="E542" s="201" t="s">
        <v>1670</v>
      </c>
      <c r="F542" s="202">
        <v>5129.2000000000007</v>
      </c>
      <c r="G542" s="202">
        <v>1713</v>
      </c>
      <c r="H542" s="202">
        <v>2696.1</v>
      </c>
      <c r="I542" s="202">
        <v>720.1</v>
      </c>
      <c r="J542" s="202">
        <v>5535.6</v>
      </c>
      <c r="K542" s="203">
        <v>1713</v>
      </c>
      <c r="L542" s="203">
        <v>2947.1</v>
      </c>
      <c r="M542" s="203">
        <v>875.5</v>
      </c>
      <c r="N542" s="202">
        <v>5535.6</v>
      </c>
      <c r="O542" s="203">
        <v>1713</v>
      </c>
      <c r="P542" s="203">
        <v>2947.1</v>
      </c>
      <c r="Q542" s="204">
        <v>875.5</v>
      </c>
      <c r="R542" s="204">
        <v>0</v>
      </c>
      <c r="S542" s="204">
        <v>0</v>
      </c>
      <c r="T542" s="204">
        <v>0</v>
      </c>
      <c r="U542" s="204">
        <v>0</v>
      </c>
      <c r="V542" s="204">
        <v>100</v>
      </c>
      <c r="W542" s="204">
        <v>100</v>
      </c>
      <c r="X542" s="204">
        <v>100</v>
      </c>
      <c r="Y542" s="204">
        <v>100</v>
      </c>
    </row>
    <row r="543" spans="1:27" ht="12.95" customHeight="1">
      <c r="A543" s="205">
        <v>21</v>
      </c>
      <c r="B543" s="206">
        <v>225300</v>
      </c>
      <c r="C543" s="207">
        <v>1486</v>
      </c>
      <c r="D543" s="175">
        <v>535</v>
      </c>
      <c r="E543" s="201" t="s">
        <v>1671</v>
      </c>
      <c r="F543" s="202">
        <v>5549.7</v>
      </c>
      <c r="G543" s="202">
        <v>1304</v>
      </c>
      <c r="H543" s="202">
        <v>3553.2</v>
      </c>
      <c r="I543" s="202">
        <v>692.5</v>
      </c>
      <c r="J543" s="202">
        <v>5701.5</v>
      </c>
      <c r="K543" s="203">
        <v>1304</v>
      </c>
      <c r="L543" s="203">
        <v>3553.2</v>
      </c>
      <c r="M543" s="203">
        <v>844.3</v>
      </c>
      <c r="N543" s="202">
        <v>5701.5</v>
      </c>
      <c r="O543" s="203">
        <v>1304</v>
      </c>
      <c r="P543" s="203">
        <v>3553.2</v>
      </c>
      <c r="Q543" s="204">
        <v>844.3</v>
      </c>
      <c r="R543" s="204">
        <v>0</v>
      </c>
      <c r="S543" s="204">
        <v>0</v>
      </c>
      <c r="T543" s="204">
        <v>0</v>
      </c>
      <c r="U543" s="204">
        <v>0</v>
      </c>
      <c r="V543" s="204">
        <v>100</v>
      </c>
      <c r="W543" s="204">
        <v>100</v>
      </c>
      <c r="X543" s="204">
        <v>100</v>
      </c>
      <c r="Y543" s="204">
        <v>100</v>
      </c>
    </row>
    <row r="544" spans="1:27" ht="12.95" customHeight="1">
      <c r="A544" s="205">
        <v>21</v>
      </c>
      <c r="B544" s="206">
        <v>225300</v>
      </c>
      <c r="C544" s="207">
        <v>1487</v>
      </c>
      <c r="D544" s="175">
        <v>536</v>
      </c>
      <c r="E544" s="201" t="s">
        <v>1672</v>
      </c>
      <c r="F544" s="202">
        <v>5929.1</v>
      </c>
      <c r="G544" s="202">
        <v>1662</v>
      </c>
      <c r="H544" s="202">
        <v>3288</v>
      </c>
      <c r="I544" s="202">
        <v>979.1</v>
      </c>
      <c r="J544" s="202">
        <v>6261.5</v>
      </c>
      <c r="K544" s="203">
        <v>1662</v>
      </c>
      <c r="L544" s="203">
        <v>3465</v>
      </c>
      <c r="M544" s="203">
        <v>1134.5</v>
      </c>
      <c r="N544" s="202">
        <v>6224.415</v>
      </c>
      <c r="O544" s="203">
        <v>1662</v>
      </c>
      <c r="P544" s="203">
        <v>3427.915</v>
      </c>
      <c r="Q544" s="204">
        <v>1134.5</v>
      </c>
      <c r="R544" s="204">
        <v>-37.085000000000036</v>
      </c>
      <c r="S544" s="204">
        <v>0</v>
      </c>
      <c r="T544" s="204">
        <v>-37.085000000000036</v>
      </c>
      <c r="U544" s="204">
        <v>0</v>
      </c>
      <c r="V544" s="204">
        <v>99.407729777209937</v>
      </c>
      <c r="W544" s="204">
        <v>100</v>
      </c>
      <c r="X544" s="204">
        <v>98.92972582972584</v>
      </c>
      <c r="Y544" s="204">
        <v>100</v>
      </c>
    </row>
    <row r="545" spans="1:25" ht="12.95" customHeight="1">
      <c r="A545" s="205">
        <v>21</v>
      </c>
      <c r="B545" s="206">
        <v>225300</v>
      </c>
      <c r="C545" s="207">
        <v>1488</v>
      </c>
      <c r="D545" s="175">
        <v>537</v>
      </c>
      <c r="E545" s="201" t="s">
        <v>1673</v>
      </c>
      <c r="F545" s="202">
        <v>6695.7</v>
      </c>
      <c r="G545" s="202">
        <v>1801</v>
      </c>
      <c r="H545" s="202">
        <v>3934</v>
      </c>
      <c r="I545" s="202">
        <v>960.7</v>
      </c>
      <c r="J545" s="202">
        <v>6838.3</v>
      </c>
      <c r="K545" s="203">
        <v>1801</v>
      </c>
      <c r="L545" s="203">
        <v>3934</v>
      </c>
      <c r="M545" s="203">
        <v>1103.3</v>
      </c>
      <c r="N545" s="202">
        <v>6735.2508000000007</v>
      </c>
      <c r="O545" s="203">
        <v>1801</v>
      </c>
      <c r="P545" s="203">
        <v>3830.9508000000001</v>
      </c>
      <c r="Q545" s="204">
        <v>1103.3</v>
      </c>
      <c r="R545" s="204">
        <v>-103.04919999999947</v>
      </c>
      <c r="S545" s="204">
        <v>0</v>
      </c>
      <c r="T545" s="204">
        <v>-103.04919999999993</v>
      </c>
      <c r="U545" s="204">
        <v>0</v>
      </c>
      <c r="V545" s="204">
        <v>98.493058216223346</v>
      </c>
      <c r="W545" s="204">
        <v>100</v>
      </c>
      <c r="X545" s="204">
        <v>97.380549059481453</v>
      </c>
      <c r="Y545" s="204">
        <v>100</v>
      </c>
    </row>
    <row r="546" spans="1:25" ht="12.95" customHeight="1">
      <c r="A546" s="205">
        <v>21</v>
      </c>
      <c r="B546" s="206">
        <v>225300</v>
      </c>
      <c r="C546" s="207">
        <v>1490</v>
      </c>
      <c r="D546" s="175">
        <v>538</v>
      </c>
      <c r="E546" s="201" t="s">
        <v>1674</v>
      </c>
      <c r="F546" s="202">
        <v>4663</v>
      </c>
      <c r="G546" s="202">
        <v>1745</v>
      </c>
      <c r="H546" s="202">
        <v>2257</v>
      </c>
      <c r="I546" s="202">
        <v>661</v>
      </c>
      <c r="J546" s="202">
        <v>5030.2</v>
      </c>
      <c r="K546" s="203">
        <v>1745</v>
      </c>
      <c r="L546" s="203">
        <v>2478</v>
      </c>
      <c r="M546" s="203">
        <v>807.2</v>
      </c>
      <c r="N546" s="202">
        <v>4880.3193000000001</v>
      </c>
      <c r="O546" s="203">
        <v>1745</v>
      </c>
      <c r="P546" s="203">
        <v>2328.1192999999998</v>
      </c>
      <c r="Q546" s="204">
        <v>807.2</v>
      </c>
      <c r="R546" s="204">
        <v>-149.88069999999971</v>
      </c>
      <c r="S546" s="204">
        <v>0</v>
      </c>
      <c r="T546" s="204">
        <v>-149.88070000000016</v>
      </c>
      <c r="U546" s="204">
        <v>0</v>
      </c>
      <c r="V546" s="204">
        <v>97.020382887360341</v>
      </c>
      <c r="W546" s="204">
        <v>100</v>
      </c>
      <c r="X546" s="204">
        <v>93.951545601291357</v>
      </c>
      <c r="Y546" s="204">
        <v>100</v>
      </c>
    </row>
    <row r="547" spans="1:25" ht="12.95" customHeight="1">
      <c r="A547" s="205">
        <v>21</v>
      </c>
      <c r="B547" s="206">
        <v>225300</v>
      </c>
      <c r="C547" s="207">
        <v>1489</v>
      </c>
      <c r="D547" s="175">
        <v>539</v>
      </c>
      <c r="E547" s="201" t="s">
        <v>1675</v>
      </c>
      <c r="F547" s="202">
        <v>3155.8</v>
      </c>
      <c r="G547" s="202">
        <v>1437</v>
      </c>
      <c r="H547" s="202">
        <v>1270.3</v>
      </c>
      <c r="I547" s="202">
        <v>448.5</v>
      </c>
      <c r="J547" s="202">
        <v>3386.9</v>
      </c>
      <c r="K547" s="203">
        <v>1437</v>
      </c>
      <c r="L547" s="203">
        <v>1347.4</v>
      </c>
      <c r="M547" s="203">
        <v>602.5</v>
      </c>
      <c r="N547" s="202">
        <v>3380.6176</v>
      </c>
      <c r="O547" s="203">
        <v>1437</v>
      </c>
      <c r="P547" s="203">
        <v>1341.1176</v>
      </c>
      <c r="Q547" s="204">
        <v>602.5</v>
      </c>
      <c r="R547" s="204">
        <v>-6.2824000000000524</v>
      </c>
      <c r="S547" s="204">
        <v>0</v>
      </c>
      <c r="T547" s="204">
        <v>-6.2824000000000524</v>
      </c>
      <c r="U547" s="204">
        <v>0</v>
      </c>
      <c r="V547" s="204">
        <v>99.814508842894682</v>
      </c>
      <c r="W547" s="204">
        <v>100</v>
      </c>
      <c r="X547" s="204">
        <v>99.533739052990938</v>
      </c>
      <c r="Y547" s="204">
        <v>100</v>
      </c>
    </row>
    <row r="548" spans="1:25" ht="12.95" customHeight="1">
      <c r="A548" s="205">
        <v>21</v>
      </c>
      <c r="B548" s="206">
        <v>225300</v>
      </c>
      <c r="C548" s="207">
        <v>1491</v>
      </c>
      <c r="D548" s="175">
        <v>540</v>
      </c>
      <c r="E548" s="201" t="s">
        <v>1676</v>
      </c>
      <c r="F548" s="202">
        <v>13219</v>
      </c>
      <c r="G548" s="202">
        <v>3088</v>
      </c>
      <c r="H548" s="202">
        <v>7337.3</v>
      </c>
      <c r="I548" s="202">
        <v>2793.7</v>
      </c>
      <c r="J548" s="202">
        <v>13680.599999999999</v>
      </c>
      <c r="K548" s="203">
        <v>3088</v>
      </c>
      <c r="L548" s="203">
        <v>7532.8</v>
      </c>
      <c r="M548" s="203">
        <v>3059.8</v>
      </c>
      <c r="N548" s="202">
        <v>13533.9817</v>
      </c>
      <c r="O548" s="203">
        <v>3088</v>
      </c>
      <c r="P548" s="203">
        <v>7386.1817000000001</v>
      </c>
      <c r="Q548" s="204">
        <v>3059.8</v>
      </c>
      <c r="R548" s="204">
        <v>-146.61829999999827</v>
      </c>
      <c r="S548" s="204">
        <v>0</v>
      </c>
      <c r="T548" s="204">
        <v>-146.61830000000009</v>
      </c>
      <c r="U548" s="204">
        <v>0</v>
      </c>
      <c r="V548" s="204">
        <v>98.928275806616682</v>
      </c>
      <c r="W548" s="204">
        <v>100</v>
      </c>
      <c r="X548" s="204">
        <v>98.053601582412909</v>
      </c>
      <c r="Y548" s="204">
        <v>100</v>
      </c>
    </row>
    <row r="549" spans="1:25" ht="12.95" customHeight="1">
      <c r="A549" s="205">
        <v>21</v>
      </c>
      <c r="B549" s="206">
        <v>225300</v>
      </c>
      <c r="C549" s="207">
        <v>1492</v>
      </c>
      <c r="D549" s="175">
        <v>541</v>
      </c>
      <c r="E549" s="201" t="s">
        <v>1677</v>
      </c>
      <c r="F549" s="202">
        <v>3034.7</v>
      </c>
      <c r="G549" s="202">
        <v>1390</v>
      </c>
      <c r="H549" s="202">
        <v>1283.2</v>
      </c>
      <c r="I549" s="202">
        <v>361.5</v>
      </c>
      <c r="J549" s="202">
        <v>3338.5</v>
      </c>
      <c r="K549" s="203">
        <v>1390</v>
      </c>
      <c r="L549" s="203">
        <v>1442.3</v>
      </c>
      <c r="M549" s="203">
        <v>506.2</v>
      </c>
      <c r="N549" s="202">
        <v>3325.6621999999998</v>
      </c>
      <c r="O549" s="203">
        <v>1390</v>
      </c>
      <c r="P549" s="203">
        <v>1429.4621999999999</v>
      </c>
      <c r="Q549" s="204">
        <v>506.2</v>
      </c>
      <c r="R549" s="204">
        <v>-12.837800000000243</v>
      </c>
      <c r="S549" s="204">
        <v>0</v>
      </c>
      <c r="T549" s="204">
        <v>-12.837800000000016</v>
      </c>
      <c r="U549" s="204">
        <v>0</v>
      </c>
      <c r="V549" s="204">
        <v>99.615462033847521</v>
      </c>
      <c r="W549" s="204">
        <v>100</v>
      </c>
      <c r="X549" s="204">
        <v>99.109907786174858</v>
      </c>
      <c r="Y549" s="204">
        <v>100</v>
      </c>
    </row>
    <row r="550" spans="1:25" ht="12.95" customHeight="1">
      <c r="A550" s="205">
        <v>21</v>
      </c>
      <c r="B550" s="206">
        <v>225300</v>
      </c>
      <c r="C550" s="207">
        <v>1493</v>
      </c>
      <c r="D550" s="175">
        <v>542</v>
      </c>
      <c r="E550" s="201" t="s">
        <v>1678</v>
      </c>
      <c r="F550" s="202">
        <v>4688.1000000000004</v>
      </c>
      <c r="G550" s="202">
        <v>1507</v>
      </c>
      <c r="H550" s="202">
        <v>2573.6</v>
      </c>
      <c r="I550" s="202">
        <v>607.5</v>
      </c>
      <c r="J550" s="202">
        <v>4842.1000000000004</v>
      </c>
      <c r="K550" s="203">
        <v>1507</v>
      </c>
      <c r="L550" s="203">
        <v>2573.6</v>
      </c>
      <c r="M550" s="203">
        <v>761.5</v>
      </c>
      <c r="N550" s="202">
        <v>4842.1000000000004</v>
      </c>
      <c r="O550" s="203">
        <v>1507</v>
      </c>
      <c r="P550" s="203">
        <v>2573.6</v>
      </c>
      <c r="Q550" s="204">
        <v>761.5</v>
      </c>
      <c r="R550" s="204">
        <v>0</v>
      </c>
      <c r="S550" s="204">
        <v>0</v>
      </c>
      <c r="T550" s="204">
        <v>0</v>
      </c>
      <c r="U550" s="204">
        <v>0</v>
      </c>
      <c r="V550" s="204">
        <v>100</v>
      </c>
      <c r="W550" s="204">
        <v>100</v>
      </c>
      <c r="X550" s="204">
        <v>100</v>
      </c>
      <c r="Y550" s="204">
        <v>100</v>
      </c>
    </row>
    <row r="551" spans="1:25" ht="12.95" customHeight="1">
      <c r="A551" s="205">
        <v>21</v>
      </c>
      <c r="B551" s="206">
        <v>225300</v>
      </c>
      <c r="C551" s="207">
        <v>1494</v>
      </c>
      <c r="D551" s="175">
        <v>543</v>
      </c>
      <c r="E551" s="201" t="s">
        <v>1679</v>
      </c>
      <c r="F551" s="202">
        <v>6538.2</v>
      </c>
      <c r="G551" s="202">
        <v>2047</v>
      </c>
      <c r="H551" s="202">
        <v>3255.4</v>
      </c>
      <c r="I551" s="202">
        <v>1235.8</v>
      </c>
      <c r="J551" s="202">
        <v>6757.9</v>
      </c>
      <c r="K551" s="203">
        <v>2047</v>
      </c>
      <c r="L551" s="203">
        <v>3326.8</v>
      </c>
      <c r="M551" s="203">
        <v>1384.1</v>
      </c>
      <c r="N551" s="202">
        <v>6654.5056000000004</v>
      </c>
      <c r="O551" s="203">
        <v>2047</v>
      </c>
      <c r="P551" s="203">
        <v>3223.4056</v>
      </c>
      <c r="Q551" s="204">
        <v>1384.1</v>
      </c>
      <c r="R551" s="204">
        <v>-103.39439999999922</v>
      </c>
      <c r="S551" s="204">
        <v>0</v>
      </c>
      <c r="T551" s="204">
        <v>-103.39440000000013</v>
      </c>
      <c r="U551" s="204">
        <v>0</v>
      </c>
      <c r="V551" s="204">
        <v>98.470021752319511</v>
      </c>
      <c r="W551" s="204">
        <v>100</v>
      </c>
      <c r="X551" s="204">
        <v>96.892076469880962</v>
      </c>
      <c r="Y551" s="204">
        <v>100</v>
      </c>
    </row>
    <row r="552" spans="1:25" ht="12.95" customHeight="1">
      <c r="A552" s="205">
        <v>21</v>
      </c>
      <c r="B552" s="206">
        <v>225300</v>
      </c>
      <c r="C552" s="207">
        <v>1495</v>
      </c>
      <c r="D552" s="175">
        <v>544</v>
      </c>
      <c r="E552" s="201" t="s">
        <v>1680</v>
      </c>
      <c r="F552" s="202">
        <v>1993.3</v>
      </c>
      <c r="G552" s="202">
        <v>1496</v>
      </c>
      <c r="H552" s="202">
        <v>0</v>
      </c>
      <c r="I552" s="202">
        <v>497.3</v>
      </c>
      <c r="J552" s="202">
        <v>2141.6</v>
      </c>
      <c r="K552" s="203">
        <v>1496</v>
      </c>
      <c r="L552" s="203">
        <v>0</v>
      </c>
      <c r="M552" s="203">
        <v>645.6</v>
      </c>
      <c r="N552" s="202">
        <v>2141.6</v>
      </c>
      <c r="O552" s="203">
        <v>1496</v>
      </c>
      <c r="P552" s="203">
        <v>0</v>
      </c>
      <c r="Q552" s="204">
        <v>645.6</v>
      </c>
      <c r="R552" s="204">
        <v>0</v>
      </c>
      <c r="S552" s="204">
        <v>0</v>
      </c>
      <c r="T552" s="204">
        <v>0</v>
      </c>
      <c r="U552" s="204">
        <v>0</v>
      </c>
      <c r="V552" s="204">
        <v>100</v>
      </c>
      <c r="W552" s="204">
        <v>100</v>
      </c>
      <c r="X552" s="204">
        <v>0</v>
      </c>
      <c r="Y552" s="204">
        <v>100</v>
      </c>
    </row>
    <row r="553" spans="1:25" ht="12.95" customHeight="1">
      <c r="A553" s="205">
        <v>21</v>
      </c>
      <c r="B553" s="206">
        <v>225300</v>
      </c>
      <c r="C553" s="207">
        <v>1496</v>
      </c>
      <c r="D553" s="175">
        <v>545</v>
      </c>
      <c r="E553" s="201" t="s">
        <v>1681</v>
      </c>
      <c r="F553" s="202">
        <v>7728.7</v>
      </c>
      <c r="G553" s="202">
        <v>1992</v>
      </c>
      <c r="H553" s="202">
        <v>4561.5</v>
      </c>
      <c r="I553" s="202">
        <v>1175.2</v>
      </c>
      <c r="J553" s="202">
        <v>7932.6</v>
      </c>
      <c r="K553" s="203">
        <v>1992</v>
      </c>
      <c r="L553" s="203">
        <v>4617.1000000000004</v>
      </c>
      <c r="M553" s="203">
        <v>1323.5</v>
      </c>
      <c r="N553" s="202">
        <v>7932.6</v>
      </c>
      <c r="O553" s="203">
        <v>1992</v>
      </c>
      <c r="P553" s="203">
        <v>4617.1000000000004</v>
      </c>
      <c r="Q553" s="204">
        <v>1323.5</v>
      </c>
      <c r="R553" s="204">
        <v>0</v>
      </c>
      <c r="S553" s="204">
        <v>0</v>
      </c>
      <c r="T553" s="204">
        <v>0</v>
      </c>
      <c r="U553" s="204">
        <v>0</v>
      </c>
      <c r="V553" s="204">
        <v>100</v>
      </c>
      <c r="W553" s="204">
        <v>100</v>
      </c>
      <c r="X553" s="204">
        <v>100</v>
      </c>
      <c r="Y553" s="204">
        <v>100</v>
      </c>
    </row>
    <row r="554" spans="1:25" ht="12.95" customHeight="1">
      <c r="A554" s="205">
        <v>21</v>
      </c>
      <c r="B554" s="206">
        <v>225300</v>
      </c>
      <c r="C554" s="207">
        <v>1497</v>
      </c>
      <c r="D554" s="175">
        <v>546</v>
      </c>
      <c r="E554" s="201" t="s">
        <v>1682</v>
      </c>
      <c r="F554" s="202">
        <v>3687.4</v>
      </c>
      <c r="G554" s="202">
        <v>1414</v>
      </c>
      <c r="H554" s="202">
        <v>1863.1</v>
      </c>
      <c r="I554" s="202">
        <v>410.3</v>
      </c>
      <c r="J554" s="202">
        <v>3892.1000000000004</v>
      </c>
      <c r="K554" s="203">
        <v>1414</v>
      </c>
      <c r="L554" s="203">
        <v>1920.9</v>
      </c>
      <c r="M554" s="203">
        <v>557.20000000000005</v>
      </c>
      <c r="N554" s="202">
        <v>3865.1000000000004</v>
      </c>
      <c r="O554" s="203">
        <v>1414</v>
      </c>
      <c r="P554" s="203">
        <v>1893.9</v>
      </c>
      <c r="Q554" s="204">
        <v>557.20000000000005</v>
      </c>
      <c r="R554" s="204">
        <v>-27</v>
      </c>
      <c r="S554" s="204">
        <v>0</v>
      </c>
      <c r="T554" s="204">
        <v>-27</v>
      </c>
      <c r="U554" s="204">
        <v>0</v>
      </c>
      <c r="V554" s="204">
        <v>99.306287094370646</v>
      </c>
      <c r="W554" s="204">
        <v>100</v>
      </c>
      <c r="X554" s="204">
        <v>98.594408870841789</v>
      </c>
      <c r="Y554" s="204">
        <v>100</v>
      </c>
    </row>
    <row r="555" spans="1:25" ht="12.95" customHeight="1">
      <c r="A555" s="205">
        <v>21</v>
      </c>
      <c r="B555" s="206">
        <v>225300</v>
      </c>
      <c r="C555" s="207">
        <v>1498</v>
      </c>
      <c r="D555" s="175">
        <v>547</v>
      </c>
      <c r="E555" s="201" t="s">
        <v>1683</v>
      </c>
      <c r="F555" s="202">
        <v>3645.9</v>
      </c>
      <c r="G555" s="202">
        <v>1331</v>
      </c>
      <c r="H555" s="202">
        <v>1774.3</v>
      </c>
      <c r="I555" s="202">
        <v>540.6</v>
      </c>
      <c r="J555" s="202">
        <v>3792.1000000000004</v>
      </c>
      <c r="K555" s="203">
        <v>1331</v>
      </c>
      <c r="L555" s="203">
        <v>1774.3</v>
      </c>
      <c r="M555" s="203">
        <v>686.8</v>
      </c>
      <c r="N555" s="202">
        <v>3792.1000000000004</v>
      </c>
      <c r="O555" s="203">
        <v>1331</v>
      </c>
      <c r="P555" s="203">
        <v>1774.3</v>
      </c>
      <c r="Q555" s="204">
        <v>686.8</v>
      </c>
      <c r="R555" s="204">
        <v>0</v>
      </c>
      <c r="S555" s="204">
        <v>0</v>
      </c>
      <c r="T555" s="204">
        <v>0</v>
      </c>
      <c r="U555" s="204">
        <v>0</v>
      </c>
      <c r="V555" s="204">
        <v>100</v>
      </c>
      <c r="W555" s="204">
        <v>100</v>
      </c>
      <c r="X555" s="204">
        <v>100</v>
      </c>
      <c r="Y555" s="204">
        <v>100</v>
      </c>
    </row>
    <row r="556" spans="1:25" ht="12.95" customHeight="1">
      <c r="A556" s="205">
        <v>21</v>
      </c>
      <c r="B556" s="206">
        <v>225300</v>
      </c>
      <c r="C556" s="207">
        <v>1499</v>
      </c>
      <c r="D556" s="175">
        <v>548</v>
      </c>
      <c r="E556" s="201" t="s">
        <v>1429</v>
      </c>
      <c r="F556" s="202">
        <v>1480.8999999999999</v>
      </c>
      <c r="G556" s="202">
        <v>494</v>
      </c>
      <c r="H556" s="202">
        <v>729.1</v>
      </c>
      <c r="I556" s="202">
        <v>257.8</v>
      </c>
      <c r="J556" s="202">
        <v>1742.4</v>
      </c>
      <c r="K556" s="203">
        <v>494</v>
      </c>
      <c r="L556" s="203">
        <v>847.3</v>
      </c>
      <c r="M556" s="203">
        <v>401.1</v>
      </c>
      <c r="N556" s="202">
        <v>1733.4712</v>
      </c>
      <c r="O556" s="203">
        <v>494</v>
      </c>
      <c r="P556" s="203">
        <v>838.37120000000004</v>
      </c>
      <c r="Q556" s="204">
        <v>401.1</v>
      </c>
      <c r="R556" s="204">
        <v>-8.9288000000001375</v>
      </c>
      <c r="S556" s="204">
        <v>0</v>
      </c>
      <c r="T556" s="204">
        <v>-8.9287999999999101</v>
      </c>
      <c r="U556" s="204">
        <v>0</v>
      </c>
      <c r="V556" s="204">
        <v>99.487557392102843</v>
      </c>
      <c r="W556" s="204">
        <v>100</v>
      </c>
      <c r="X556" s="204">
        <v>98.946205594240539</v>
      </c>
      <c r="Y556" s="204">
        <v>100</v>
      </c>
    </row>
    <row r="557" spans="1:25" ht="12.95" customHeight="1">
      <c r="A557" s="205">
        <v>21</v>
      </c>
      <c r="B557" s="206">
        <v>225300</v>
      </c>
      <c r="C557" s="207">
        <v>1500</v>
      </c>
      <c r="D557" s="175">
        <v>549</v>
      </c>
      <c r="E557" s="201" t="s">
        <v>1684</v>
      </c>
      <c r="F557" s="202">
        <v>5583.1</v>
      </c>
      <c r="G557" s="202">
        <v>1595</v>
      </c>
      <c r="H557" s="202">
        <v>3289.5</v>
      </c>
      <c r="I557" s="202">
        <v>698.6</v>
      </c>
      <c r="J557" s="202">
        <v>5999.2999999999993</v>
      </c>
      <c r="K557" s="203">
        <v>1595</v>
      </c>
      <c r="L557" s="203">
        <v>3557.4</v>
      </c>
      <c r="M557" s="203">
        <v>846.9</v>
      </c>
      <c r="N557" s="202">
        <v>5999.2999999999993</v>
      </c>
      <c r="O557" s="203">
        <v>1595</v>
      </c>
      <c r="P557" s="203">
        <v>3557.4</v>
      </c>
      <c r="Q557" s="204">
        <v>846.9</v>
      </c>
      <c r="R557" s="204">
        <v>0</v>
      </c>
      <c r="S557" s="204">
        <v>0</v>
      </c>
      <c r="T557" s="204">
        <v>0</v>
      </c>
      <c r="U557" s="204">
        <v>0</v>
      </c>
      <c r="V557" s="204">
        <v>100</v>
      </c>
      <c r="W557" s="204">
        <v>100</v>
      </c>
      <c r="X557" s="204">
        <v>100</v>
      </c>
      <c r="Y557" s="204">
        <v>100</v>
      </c>
    </row>
    <row r="558" spans="1:25" ht="12.95" customHeight="1">
      <c r="A558" s="205">
        <v>21</v>
      </c>
      <c r="B558" s="206">
        <v>225300</v>
      </c>
      <c r="C558" s="207">
        <v>1512</v>
      </c>
      <c r="D558" s="175">
        <v>550</v>
      </c>
      <c r="E558" s="201" t="s">
        <v>1594</v>
      </c>
      <c r="F558" s="202">
        <v>37869</v>
      </c>
      <c r="G558" s="202">
        <v>2685</v>
      </c>
      <c r="H558" s="202">
        <v>30965.9</v>
      </c>
      <c r="I558" s="202">
        <v>4218.1000000000004</v>
      </c>
      <c r="J558" s="202">
        <v>39945.299999999996</v>
      </c>
      <c r="K558" s="203">
        <v>2685</v>
      </c>
      <c r="L558" s="203">
        <v>32674.7</v>
      </c>
      <c r="M558" s="203">
        <v>4585.6000000000004</v>
      </c>
      <c r="N558" s="202">
        <v>39792.5959</v>
      </c>
      <c r="O558" s="203">
        <v>2685</v>
      </c>
      <c r="P558" s="203">
        <v>32521.995900000002</v>
      </c>
      <c r="Q558" s="204">
        <v>4585.6000000000004</v>
      </c>
      <c r="R558" s="204">
        <v>-152.70409999999538</v>
      </c>
      <c r="S558" s="204">
        <v>0</v>
      </c>
      <c r="T558" s="204">
        <v>-152.70409999999902</v>
      </c>
      <c r="U558" s="204">
        <v>0</v>
      </c>
      <c r="V558" s="204">
        <v>99.61771697796739</v>
      </c>
      <c r="W558" s="204">
        <v>100</v>
      </c>
      <c r="X558" s="204">
        <v>99.532653398500983</v>
      </c>
      <c r="Y558" s="204">
        <v>100</v>
      </c>
    </row>
    <row r="559" spans="1:25" ht="12.95" customHeight="1">
      <c r="A559" s="205">
        <v>21</v>
      </c>
      <c r="B559" s="206">
        <v>225300</v>
      </c>
      <c r="C559" s="207">
        <v>1501</v>
      </c>
      <c r="D559" s="175">
        <v>551</v>
      </c>
      <c r="E559" s="201" t="s">
        <v>1685</v>
      </c>
      <c r="F559" s="202">
        <v>1341.8</v>
      </c>
      <c r="G559" s="202">
        <v>1063</v>
      </c>
      <c r="H559" s="202">
        <v>0</v>
      </c>
      <c r="I559" s="202">
        <v>278.8</v>
      </c>
      <c r="J559" s="202">
        <v>1486.5</v>
      </c>
      <c r="K559" s="203">
        <v>1063</v>
      </c>
      <c r="L559" s="203">
        <v>0</v>
      </c>
      <c r="M559" s="203">
        <v>423.5</v>
      </c>
      <c r="N559" s="202">
        <v>1486.5</v>
      </c>
      <c r="O559" s="203">
        <v>1063</v>
      </c>
      <c r="P559" s="203">
        <v>0</v>
      </c>
      <c r="Q559" s="204">
        <v>423.5</v>
      </c>
      <c r="R559" s="204">
        <v>0</v>
      </c>
      <c r="S559" s="204">
        <v>0</v>
      </c>
      <c r="T559" s="204">
        <v>0</v>
      </c>
      <c r="U559" s="204">
        <v>0</v>
      </c>
      <c r="V559" s="204">
        <v>100</v>
      </c>
      <c r="W559" s="204">
        <v>100</v>
      </c>
      <c r="X559" s="204">
        <v>0</v>
      </c>
      <c r="Y559" s="204">
        <v>100</v>
      </c>
    </row>
    <row r="560" spans="1:25" ht="12.95" customHeight="1">
      <c r="A560" s="205">
        <v>21</v>
      </c>
      <c r="B560" s="206">
        <v>225300</v>
      </c>
      <c r="C560" s="207">
        <v>1502</v>
      </c>
      <c r="D560" s="175">
        <v>552</v>
      </c>
      <c r="E560" s="201" t="s">
        <v>1686</v>
      </c>
      <c r="F560" s="202">
        <v>8427.7000000000007</v>
      </c>
      <c r="G560" s="202">
        <v>1899</v>
      </c>
      <c r="H560" s="202">
        <v>4984.6000000000004</v>
      </c>
      <c r="I560" s="202">
        <v>1544.1</v>
      </c>
      <c r="J560" s="202">
        <v>8955.7999999999993</v>
      </c>
      <c r="K560" s="203">
        <v>1899</v>
      </c>
      <c r="L560" s="203">
        <v>5253.7</v>
      </c>
      <c r="M560" s="203">
        <v>1803.1</v>
      </c>
      <c r="N560" s="202">
        <v>8955.7999999999993</v>
      </c>
      <c r="O560" s="203">
        <v>1899</v>
      </c>
      <c r="P560" s="203">
        <v>5253.7</v>
      </c>
      <c r="Q560" s="204">
        <v>1803.1</v>
      </c>
      <c r="R560" s="204">
        <v>0</v>
      </c>
      <c r="S560" s="204">
        <v>0</v>
      </c>
      <c r="T560" s="204">
        <v>0</v>
      </c>
      <c r="U560" s="204">
        <v>0</v>
      </c>
      <c r="V560" s="204">
        <v>100</v>
      </c>
      <c r="W560" s="204">
        <v>100</v>
      </c>
      <c r="X560" s="204">
        <v>100</v>
      </c>
      <c r="Y560" s="204">
        <v>100</v>
      </c>
    </row>
    <row r="561" spans="1:25" ht="12.95" customHeight="1">
      <c r="A561" s="205">
        <v>21</v>
      </c>
      <c r="B561" s="206">
        <v>225300</v>
      </c>
      <c r="C561" s="207">
        <v>1503</v>
      </c>
      <c r="D561" s="175">
        <v>553</v>
      </c>
      <c r="E561" s="201" t="s">
        <v>1687</v>
      </c>
      <c r="F561" s="202">
        <v>3379.7999999999997</v>
      </c>
      <c r="G561" s="202">
        <v>448</v>
      </c>
      <c r="H561" s="202">
        <v>2356.6999999999998</v>
      </c>
      <c r="I561" s="202">
        <v>575.1</v>
      </c>
      <c r="J561" s="202">
        <v>3522.3999999999996</v>
      </c>
      <c r="K561" s="203">
        <v>448</v>
      </c>
      <c r="L561" s="203">
        <v>2356.6999999999998</v>
      </c>
      <c r="M561" s="203">
        <v>717.7</v>
      </c>
      <c r="N561" s="202">
        <v>3522.3999999999996</v>
      </c>
      <c r="O561" s="203">
        <v>448</v>
      </c>
      <c r="P561" s="203">
        <v>2356.6999999999998</v>
      </c>
      <c r="Q561" s="204">
        <v>717.7</v>
      </c>
      <c r="R561" s="204">
        <v>0</v>
      </c>
      <c r="S561" s="204">
        <v>0</v>
      </c>
      <c r="T561" s="204">
        <v>0</v>
      </c>
      <c r="U561" s="204">
        <v>0</v>
      </c>
      <c r="V561" s="204">
        <v>100</v>
      </c>
      <c r="W561" s="204">
        <v>100</v>
      </c>
      <c r="X561" s="204">
        <v>100</v>
      </c>
      <c r="Y561" s="204">
        <v>100</v>
      </c>
    </row>
    <row r="562" spans="1:25" ht="12.95" customHeight="1">
      <c r="A562" s="205">
        <v>21</v>
      </c>
      <c r="B562" s="206">
        <v>225300</v>
      </c>
      <c r="C562" s="207">
        <v>1504</v>
      </c>
      <c r="D562" s="175">
        <v>554</v>
      </c>
      <c r="E562" s="201" t="s">
        <v>1688</v>
      </c>
      <c r="F562" s="202">
        <v>7116.2</v>
      </c>
      <c r="G562" s="202">
        <v>1459</v>
      </c>
      <c r="H562" s="202">
        <v>4614.7</v>
      </c>
      <c r="I562" s="202">
        <v>1042.5</v>
      </c>
      <c r="J562" s="202">
        <v>7438.4</v>
      </c>
      <c r="K562" s="203">
        <v>1459</v>
      </c>
      <c r="L562" s="203">
        <v>4777.3</v>
      </c>
      <c r="M562" s="203">
        <v>1202.0999999999999</v>
      </c>
      <c r="N562" s="202">
        <v>7438.4</v>
      </c>
      <c r="O562" s="203">
        <v>1459</v>
      </c>
      <c r="P562" s="203">
        <v>4777.3</v>
      </c>
      <c r="Q562" s="204">
        <v>1202.0999999999999</v>
      </c>
      <c r="R562" s="204">
        <v>0</v>
      </c>
      <c r="S562" s="204">
        <v>0</v>
      </c>
      <c r="T562" s="204">
        <v>0</v>
      </c>
      <c r="U562" s="204">
        <v>0</v>
      </c>
      <c r="V562" s="204">
        <v>100</v>
      </c>
      <c r="W562" s="204">
        <v>100</v>
      </c>
      <c r="X562" s="204">
        <v>100</v>
      </c>
      <c r="Y562" s="204">
        <v>100</v>
      </c>
    </row>
    <row r="563" spans="1:25" ht="12.95" customHeight="1">
      <c r="A563" s="205">
        <v>21</v>
      </c>
      <c r="B563" s="206">
        <v>225300</v>
      </c>
      <c r="C563" s="207">
        <v>1505</v>
      </c>
      <c r="D563" s="175">
        <v>555</v>
      </c>
      <c r="E563" s="201" t="s">
        <v>1689</v>
      </c>
      <c r="F563" s="202">
        <v>4728.3</v>
      </c>
      <c r="G563" s="202">
        <v>1600</v>
      </c>
      <c r="H563" s="202">
        <v>2428.9</v>
      </c>
      <c r="I563" s="202">
        <v>699.4</v>
      </c>
      <c r="J563" s="202">
        <v>4878.7</v>
      </c>
      <c r="K563" s="203">
        <v>1600</v>
      </c>
      <c r="L563" s="203">
        <v>2428.9</v>
      </c>
      <c r="M563" s="203">
        <v>849.8</v>
      </c>
      <c r="N563" s="202">
        <v>4837.3238000000001</v>
      </c>
      <c r="O563" s="203">
        <v>1600</v>
      </c>
      <c r="P563" s="203">
        <v>2387.5237999999999</v>
      </c>
      <c r="Q563" s="204">
        <v>849.8</v>
      </c>
      <c r="R563" s="204">
        <v>-41.376199999999699</v>
      </c>
      <c r="S563" s="204">
        <v>0</v>
      </c>
      <c r="T563" s="204">
        <v>-41.376200000000154</v>
      </c>
      <c r="U563" s="204">
        <v>0</v>
      </c>
      <c r="V563" s="204">
        <v>99.151901121200325</v>
      </c>
      <c r="W563" s="204">
        <v>100</v>
      </c>
      <c r="X563" s="204">
        <v>98.296504590555386</v>
      </c>
      <c r="Y563" s="204">
        <v>100</v>
      </c>
    </row>
    <row r="564" spans="1:25" ht="12.95" customHeight="1">
      <c r="A564" s="205">
        <v>21</v>
      </c>
      <c r="B564" s="206">
        <v>225300</v>
      </c>
      <c r="C564" s="207">
        <v>1506</v>
      </c>
      <c r="D564" s="175">
        <v>556</v>
      </c>
      <c r="E564" s="201" t="s">
        <v>1690</v>
      </c>
      <c r="F564" s="202">
        <v>11377.5</v>
      </c>
      <c r="G564" s="202">
        <v>2235</v>
      </c>
      <c r="H564" s="202">
        <v>7742.8</v>
      </c>
      <c r="I564" s="202">
        <v>1399.7</v>
      </c>
      <c r="J564" s="202">
        <v>11938.3</v>
      </c>
      <c r="K564" s="203">
        <v>2235</v>
      </c>
      <c r="L564" s="203">
        <v>8146.0999999999995</v>
      </c>
      <c r="M564" s="203">
        <v>1557.2</v>
      </c>
      <c r="N564" s="202">
        <v>11894.6016</v>
      </c>
      <c r="O564" s="203">
        <v>2235</v>
      </c>
      <c r="P564" s="203">
        <v>8102.4015999999992</v>
      </c>
      <c r="Q564" s="204">
        <v>1557.2</v>
      </c>
      <c r="R564" s="204">
        <v>-43.69839999999931</v>
      </c>
      <c r="S564" s="204">
        <v>0</v>
      </c>
      <c r="T564" s="204">
        <v>-43.69840000000022</v>
      </c>
      <c r="U564" s="204">
        <v>0</v>
      </c>
      <c r="V564" s="204">
        <v>99.633964634830761</v>
      </c>
      <c r="W564" s="204">
        <v>100</v>
      </c>
      <c r="X564" s="204">
        <v>99.463566614699047</v>
      </c>
      <c r="Y564" s="204">
        <v>100</v>
      </c>
    </row>
    <row r="565" spans="1:25" ht="12.95" customHeight="1">
      <c r="A565" s="205">
        <v>21</v>
      </c>
      <c r="B565" s="206">
        <v>225300</v>
      </c>
      <c r="C565" s="207">
        <v>1507</v>
      </c>
      <c r="D565" s="175">
        <v>557</v>
      </c>
      <c r="E565" s="201" t="s">
        <v>1691</v>
      </c>
      <c r="F565" s="202">
        <v>3178.3</v>
      </c>
      <c r="G565" s="202">
        <v>756</v>
      </c>
      <c r="H565" s="202">
        <v>2077.8000000000002</v>
      </c>
      <c r="I565" s="202">
        <v>344.5</v>
      </c>
      <c r="J565" s="202">
        <v>3548.6</v>
      </c>
      <c r="K565" s="203">
        <v>756</v>
      </c>
      <c r="L565" s="203">
        <v>2302.6</v>
      </c>
      <c r="M565" s="203">
        <v>490</v>
      </c>
      <c r="N565" s="202">
        <v>3505.5668000000001</v>
      </c>
      <c r="O565" s="203">
        <v>756</v>
      </c>
      <c r="P565" s="203">
        <v>2259.5668000000001</v>
      </c>
      <c r="Q565" s="204">
        <v>490</v>
      </c>
      <c r="R565" s="204">
        <v>-43.033199999999852</v>
      </c>
      <c r="S565" s="204">
        <v>0</v>
      </c>
      <c r="T565" s="204">
        <v>-43.033199999999852</v>
      </c>
      <c r="U565" s="204">
        <v>0</v>
      </c>
      <c r="V565" s="204">
        <v>98.787318942681623</v>
      </c>
      <c r="W565" s="204">
        <v>100</v>
      </c>
      <c r="X565" s="204">
        <v>98.131103969425865</v>
      </c>
      <c r="Y565" s="204">
        <v>100</v>
      </c>
    </row>
    <row r="566" spans="1:25" ht="12.95" customHeight="1">
      <c r="A566" s="205">
        <v>21</v>
      </c>
      <c r="B566" s="206">
        <v>225300</v>
      </c>
      <c r="C566" s="207">
        <v>1508</v>
      </c>
      <c r="D566" s="175">
        <v>558</v>
      </c>
      <c r="E566" s="201" t="s">
        <v>1692</v>
      </c>
      <c r="F566" s="202">
        <v>4616.8</v>
      </c>
      <c r="G566" s="202">
        <v>1544</v>
      </c>
      <c r="H566" s="202">
        <v>2566</v>
      </c>
      <c r="I566" s="202">
        <v>506.8</v>
      </c>
      <c r="J566" s="202">
        <v>5103.6000000000004</v>
      </c>
      <c r="K566" s="203">
        <v>1544</v>
      </c>
      <c r="L566" s="203">
        <v>2904.5</v>
      </c>
      <c r="M566" s="203">
        <v>655.1</v>
      </c>
      <c r="N566" s="202">
        <v>5103.6000000000004</v>
      </c>
      <c r="O566" s="203">
        <v>1544</v>
      </c>
      <c r="P566" s="203">
        <v>2904.5</v>
      </c>
      <c r="Q566" s="204">
        <v>655.1</v>
      </c>
      <c r="R566" s="204">
        <v>0</v>
      </c>
      <c r="S566" s="204">
        <v>0</v>
      </c>
      <c r="T566" s="204">
        <v>0</v>
      </c>
      <c r="U566" s="204">
        <v>0</v>
      </c>
      <c r="V566" s="204">
        <v>100</v>
      </c>
      <c r="W566" s="204">
        <v>100</v>
      </c>
      <c r="X566" s="204">
        <v>100</v>
      </c>
      <c r="Y566" s="204">
        <v>100</v>
      </c>
    </row>
    <row r="567" spans="1:25" ht="12.95" customHeight="1">
      <c r="A567" s="205">
        <v>21</v>
      </c>
      <c r="B567" s="206">
        <v>225300</v>
      </c>
      <c r="C567" s="207">
        <v>1509</v>
      </c>
      <c r="D567" s="175">
        <v>559</v>
      </c>
      <c r="E567" s="201" t="s">
        <v>1693</v>
      </c>
      <c r="F567" s="202">
        <v>3628.8999999999996</v>
      </c>
      <c r="G567" s="202">
        <v>1081</v>
      </c>
      <c r="H567" s="202">
        <v>2074.1999999999998</v>
      </c>
      <c r="I567" s="202">
        <v>473.7</v>
      </c>
      <c r="J567" s="202">
        <v>3904.2</v>
      </c>
      <c r="K567" s="203">
        <v>1081</v>
      </c>
      <c r="L567" s="203">
        <v>2195.5</v>
      </c>
      <c r="M567" s="203">
        <v>627.70000000000005</v>
      </c>
      <c r="N567" s="202">
        <v>3843.5150999999996</v>
      </c>
      <c r="O567" s="203">
        <v>1081</v>
      </c>
      <c r="P567" s="203">
        <v>2134.8150999999998</v>
      </c>
      <c r="Q567" s="204">
        <v>627.70000000000005</v>
      </c>
      <c r="R567" s="204">
        <v>-60.684900000000198</v>
      </c>
      <c r="S567" s="204">
        <v>0</v>
      </c>
      <c r="T567" s="204">
        <v>-60.684900000000198</v>
      </c>
      <c r="U567" s="204">
        <v>0</v>
      </c>
      <c r="V567" s="204">
        <v>98.445650837559555</v>
      </c>
      <c r="W567" s="204">
        <v>100</v>
      </c>
      <c r="X567" s="204">
        <v>97.235941698929622</v>
      </c>
      <c r="Y567" s="204">
        <v>100</v>
      </c>
    </row>
    <row r="568" spans="1:25" ht="12.95" customHeight="1">
      <c r="A568" s="205">
        <v>21</v>
      </c>
      <c r="B568" s="206">
        <v>225300</v>
      </c>
      <c r="C568" s="207">
        <v>1510</v>
      </c>
      <c r="D568" s="175">
        <v>560</v>
      </c>
      <c r="E568" s="201" t="s">
        <v>1694</v>
      </c>
      <c r="F568" s="202">
        <v>4023.3</v>
      </c>
      <c r="G568" s="202">
        <v>1320</v>
      </c>
      <c r="H568" s="202">
        <v>2287.8000000000002</v>
      </c>
      <c r="I568" s="202">
        <v>415.5</v>
      </c>
      <c r="J568" s="202">
        <v>4168</v>
      </c>
      <c r="K568" s="203">
        <v>1320</v>
      </c>
      <c r="L568" s="203">
        <v>2287.8000000000002</v>
      </c>
      <c r="M568" s="203">
        <v>560.20000000000005</v>
      </c>
      <c r="N568" s="202">
        <v>3915.8751000000002</v>
      </c>
      <c r="O568" s="203">
        <v>1320</v>
      </c>
      <c r="P568" s="203">
        <v>2035.6750999999999</v>
      </c>
      <c r="Q568" s="204">
        <v>560.20000000000005</v>
      </c>
      <c r="R568" s="204">
        <v>-252.1248999999998</v>
      </c>
      <c r="S568" s="204">
        <v>0</v>
      </c>
      <c r="T568" s="204">
        <v>-252.12490000000025</v>
      </c>
      <c r="U568" s="204">
        <v>0</v>
      </c>
      <c r="V568" s="204">
        <v>93.95093809980807</v>
      </c>
      <c r="W568" s="204">
        <v>100</v>
      </c>
      <c r="X568" s="204">
        <v>88.979591747530378</v>
      </c>
      <c r="Y568" s="204">
        <v>100</v>
      </c>
    </row>
    <row r="569" spans="1:25" ht="12.95" customHeight="1">
      <c r="A569" s="205">
        <v>21</v>
      </c>
      <c r="B569" s="206">
        <v>225300</v>
      </c>
      <c r="C569" s="207">
        <v>1511</v>
      </c>
      <c r="D569" s="175">
        <v>561</v>
      </c>
      <c r="E569" s="201" t="s">
        <v>1695</v>
      </c>
      <c r="F569" s="202">
        <v>3967.9</v>
      </c>
      <c r="G569" s="202">
        <v>1424</v>
      </c>
      <c r="H569" s="202">
        <v>2112.6</v>
      </c>
      <c r="I569" s="202">
        <v>431.3</v>
      </c>
      <c r="J569" s="202">
        <v>4116.2</v>
      </c>
      <c r="K569" s="203">
        <v>1424</v>
      </c>
      <c r="L569" s="203">
        <v>2112.6</v>
      </c>
      <c r="M569" s="203">
        <v>579.6</v>
      </c>
      <c r="N569" s="202">
        <v>4006.6163000000001</v>
      </c>
      <c r="O569" s="203">
        <v>1424</v>
      </c>
      <c r="P569" s="203">
        <v>2003.0163</v>
      </c>
      <c r="Q569" s="204">
        <v>579.6</v>
      </c>
      <c r="R569" s="204">
        <v>-109.58369999999968</v>
      </c>
      <c r="S569" s="204">
        <v>0</v>
      </c>
      <c r="T569" s="204">
        <v>-109.58369999999991</v>
      </c>
      <c r="U569" s="204">
        <v>0</v>
      </c>
      <c r="V569" s="204">
        <v>97.337745979301303</v>
      </c>
      <c r="W569" s="204">
        <v>100</v>
      </c>
      <c r="X569" s="204">
        <v>94.81285146265266</v>
      </c>
      <c r="Y569" s="204">
        <v>100</v>
      </c>
    </row>
    <row r="570" spans="1:25" ht="12.95" customHeight="1">
      <c r="A570" s="205">
        <v>21</v>
      </c>
      <c r="B570" s="206">
        <v>225300</v>
      </c>
      <c r="C570" s="207">
        <v>1513</v>
      </c>
      <c r="D570" s="175">
        <v>562</v>
      </c>
      <c r="E570" s="201" t="s">
        <v>1488</v>
      </c>
      <c r="F570" s="202">
        <v>5245.3</v>
      </c>
      <c r="G570" s="202">
        <v>1688</v>
      </c>
      <c r="H570" s="202">
        <v>2868.8</v>
      </c>
      <c r="I570" s="202">
        <v>688.5</v>
      </c>
      <c r="J570" s="202">
        <v>5434.2</v>
      </c>
      <c r="K570" s="203">
        <v>1688</v>
      </c>
      <c r="L570" s="203">
        <v>2904.4</v>
      </c>
      <c r="M570" s="203">
        <v>841.8</v>
      </c>
      <c r="N570" s="202">
        <v>5355.8156000000008</v>
      </c>
      <c r="O570" s="203">
        <v>1688</v>
      </c>
      <c r="P570" s="203">
        <v>2826.0156000000002</v>
      </c>
      <c r="Q570" s="204">
        <v>841.8</v>
      </c>
      <c r="R570" s="204">
        <v>-78.384399999999005</v>
      </c>
      <c r="S570" s="204">
        <v>0</v>
      </c>
      <c r="T570" s="204">
        <v>-78.384399999999914</v>
      </c>
      <c r="U570" s="204">
        <v>0</v>
      </c>
      <c r="V570" s="204">
        <v>98.557572411762564</v>
      </c>
      <c r="W570" s="204">
        <v>100</v>
      </c>
      <c r="X570" s="204">
        <v>97.301184409860909</v>
      </c>
      <c r="Y570" s="204">
        <v>100</v>
      </c>
    </row>
    <row r="571" spans="1:25" ht="12.95" customHeight="1">
      <c r="A571" s="205">
        <v>21</v>
      </c>
      <c r="B571" s="206">
        <v>225300</v>
      </c>
      <c r="C571" s="207">
        <v>1514</v>
      </c>
      <c r="D571" s="175">
        <v>563</v>
      </c>
      <c r="E571" s="201" t="s">
        <v>1531</v>
      </c>
      <c r="F571" s="202">
        <v>917.9</v>
      </c>
      <c r="G571" s="202">
        <v>731</v>
      </c>
      <c r="H571" s="202">
        <v>0</v>
      </c>
      <c r="I571" s="202">
        <v>186.9</v>
      </c>
      <c r="J571" s="202">
        <v>1064.8</v>
      </c>
      <c r="K571" s="203">
        <v>731</v>
      </c>
      <c r="L571" s="203">
        <v>0</v>
      </c>
      <c r="M571" s="203">
        <v>333.8</v>
      </c>
      <c r="N571" s="202">
        <v>1064.8</v>
      </c>
      <c r="O571" s="203">
        <v>731</v>
      </c>
      <c r="P571" s="203">
        <v>0</v>
      </c>
      <c r="Q571" s="204">
        <v>333.8</v>
      </c>
      <c r="R571" s="204">
        <v>0</v>
      </c>
      <c r="S571" s="204">
        <v>0</v>
      </c>
      <c r="T571" s="204">
        <v>0</v>
      </c>
      <c r="U571" s="204">
        <v>0</v>
      </c>
      <c r="V571" s="204">
        <v>100</v>
      </c>
      <c r="W571" s="204">
        <v>100</v>
      </c>
      <c r="X571" s="204">
        <v>0</v>
      </c>
      <c r="Y571" s="204">
        <v>100</v>
      </c>
    </row>
    <row r="572" spans="1:25" ht="12.95" customHeight="1">
      <c r="A572" s="205">
        <v>21</v>
      </c>
      <c r="B572" s="206">
        <v>225300</v>
      </c>
      <c r="C572" s="207">
        <v>1515</v>
      </c>
      <c r="D572" s="175">
        <v>564</v>
      </c>
      <c r="E572" s="201" t="s">
        <v>1696</v>
      </c>
      <c r="F572" s="202">
        <v>4413.5</v>
      </c>
      <c r="G572" s="202">
        <v>1406</v>
      </c>
      <c r="H572" s="202">
        <v>2586.9</v>
      </c>
      <c r="I572" s="202">
        <v>420.6</v>
      </c>
      <c r="J572" s="202">
        <v>4701.6000000000004</v>
      </c>
      <c r="K572" s="203">
        <v>1406</v>
      </c>
      <c r="L572" s="203">
        <v>2724.6</v>
      </c>
      <c r="M572" s="203">
        <v>571</v>
      </c>
      <c r="N572" s="202">
        <v>4298.4416999999994</v>
      </c>
      <c r="O572" s="203">
        <v>1406</v>
      </c>
      <c r="P572" s="203">
        <v>2321.4416999999999</v>
      </c>
      <c r="Q572" s="204">
        <v>571</v>
      </c>
      <c r="R572" s="204">
        <v>-403.15830000000096</v>
      </c>
      <c r="S572" s="204">
        <v>0</v>
      </c>
      <c r="T572" s="204">
        <v>-403.15830000000005</v>
      </c>
      <c r="U572" s="204">
        <v>0</v>
      </c>
      <c r="V572" s="204">
        <v>91.425082950484921</v>
      </c>
      <c r="W572" s="204">
        <v>100</v>
      </c>
      <c r="X572" s="204">
        <v>85.203027967408062</v>
      </c>
      <c r="Y572" s="204">
        <v>100</v>
      </c>
    </row>
    <row r="573" spans="1:25" ht="12.95" customHeight="1">
      <c r="A573" s="205">
        <v>21</v>
      </c>
      <c r="B573" s="206">
        <v>225300</v>
      </c>
      <c r="C573" s="207">
        <v>1516</v>
      </c>
      <c r="D573" s="175">
        <v>565</v>
      </c>
      <c r="E573" s="201" t="s">
        <v>1697</v>
      </c>
      <c r="F573" s="202">
        <v>11959</v>
      </c>
      <c r="G573" s="202">
        <v>2165</v>
      </c>
      <c r="H573" s="202">
        <v>8282.6</v>
      </c>
      <c r="I573" s="202">
        <v>1511.4</v>
      </c>
      <c r="J573" s="202">
        <v>12360</v>
      </c>
      <c r="K573" s="203">
        <v>2165</v>
      </c>
      <c r="L573" s="203">
        <v>8431</v>
      </c>
      <c r="M573" s="203">
        <v>1764</v>
      </c>
      <c r="N573" s="202">
        <v>11850.925299999999</v>
      </c>
      <c r="O573" s="203">
        <v>2165</v>
      </c>
      <c r="P573" s="203">
        <v>7921.9252999999999</v>
      </c>
      <c r="Q573" s="204">
        <v>1764</v>
      </c>
      <c r="R573" s="204">
        <v>-509.07470000000103</v>
      </c>
      <c r="S573" s="204">
        <v>0</v>
      </c>
      <c r="T573" s="204">
        <v>-509.07470000000012</v>
      </c>
      <c r="U573" s="204">
        <v>0</v>
      </c>
      <c r="V573" s="204">
        <v>95.881272653721666</v>
      </c>
      <c r="W573" s="204">
        <v>100</v>
      </c>
      <c r="X573" s="204">
        <v>93.961870477997863</v>
      </c>
      <c r="Y573" s="204">
        <v>100</v>
      </c>
    </row>
    <row r="574" spans="1:25" ht="12.95" customHeight="1">
      <c r="A574" s="205">
        <v>21</v>
      </c>
      <c r="B574" s="206">
        <v>225300</v>
      </c>
      <c r="C574" s="207">
        <v>1517</v>
      </c>
      <c r="D574" s="175">
        <v>566</v>
      </c>
      <c r="E574" s="201" t="s">
        <v>1698</v>
      </c>
      <c r="F574" s="202">
        <v>2023.3</v>
      </c>
      <c r="G574" s="202">
        <v>1563</v>
      </c>
      <c r="H574" s="202">
        <v>0</v>
      </c>
      <c r="I574" s="202">
        <v>460.3</v>
      </c>
      <c r="J574" s="202">
        <v>2173.6999999999998</v>
      </c>
      <c r="K574" s="203">
        <v>1563</v>
      </c>
      <c r="L574" s="203">
        <v>0</v>
      </c>
      <c r="M574" s="203">
        <v>610.70000000000005</v>
      </c>
      <c r="N574" s="202">
        <v>2173.6999999999998</v>
      </c>
      <c r="O574" s="203">
        <v>1563</v>
      </c>
      <c r="P574" s="203">
        <v>0</v>
      </c>
      <c r="Q574" s="204">
        <v>610.70000000000005</v>
      </c>
      <c r="R574" s="204">
        <v>0</v>
      </c>
      <c r="S574" s="204">
        <v>0</v>
      </c>
      <c r="T574" s="204">
        <v>0</v>
      </c>
      <c r="U574" s="204">
        <v>0</v>
      </c>
      <c r="V574" s="204">
        <v>100</v>
      </c>
      <c r="W574" s="204">
        <v>100</v>
      </c>
      <c r="X574" s="204">
        <v>0</v>
      </c>
      <c r="Y574" s="204">
        <v>100</v>
      </c>
    </row>
    <row r="575" spans="1:25" ht="12.95" customHeight="1">
      <c r="A575" s="205">
        <v>21</v>
      </c>
      <c r="B575" s="206">
        <v>225300</v>
      </c>
      <c r="C575" s="207">
        <v>1519</v>
      </c>
      <c r="D575" s="175">
        <v>567</v>
      </c>
      <c r="E575" s="201" t="s">
        <v>1536</v>
      </c>
      <c r="F575" s="202">
        <v>3657</v>
      </c>
      <c r="G575" s="202">
        <v>1565</v>
      </c>
      <c r="H575" s="202">
        <v>1671.9</v>
      </c>
      <c r="I575" s="202">
        <v>420.1</v>
      </c>
      <c r="J575" s="202">
        <v>3943</v>
      </c>
      <c r="K575" s="203">
        <v>1565</v>
      </c>
      <c r="L575" s="203">
        <v>1808.2</v>
      </c>
      <c r="M575" s="203">
        <v>569.79999999999995</v>
      </c>
      <c r="N575" s="202">
        <v>3934.2289000000001</v>
      </c>
      <c r="O575" s="203">
        <v>1565</v>
      </c>
      <c r="P575" s="203">
        <v>1799.4289000000001</v>
      </c>
      <c r="Q575" s="204">
        <v>569.79999999999995</v>
      </c>
      <c r="R575" s="204">
        <v>-8.7710999999999331</v>
      </c>
      <c r="S575" s="204">
        <v>0</v>
      </c>
      <c r="T575" s="204">
        <v>-8.7710999999999331</v>
      </c>
      <c r="U575" s="204">
        <v>0</v>
      </c>
      <c r="V575" s="204">
        <v>99.777552624904899</v>
      </c>
      <c r="W575" s="204">
        <v>100</v>
      </c>
      <c r="X575" s="204">
        <v>99.514926446189591</v>
      </c>
      <c r="Y575" s="204">
        <v>100</v>
      </c>
    </row>
    <row r="576" spans="1:25" ht="12.95" customHeight="1">
      <c r="A576" s="205">
        <v>21</v>
      </c>
      <c r="B576" s="206">
        <v>225300</v>
      </c>
      <c r="C576" s="207">
        <v>1520</v>
      </c>
      <c r="D576" s="175">
        <v>568</v>
      </c>
      <c r="E576" s="201" t="s">
        <v>1576</v>
      </c>
      <c r="F576" s="202">
        <v>4509.5999999999995</v>
      </c>
      <c r="G576" s="202">
        <v>1526</v>
      </c>
      <c r="H576" s="202">
        <v>2516.1999999999998</v>
      </c>
      <c r="I576" s="202">
        <v>467.4</v>
      </c>
      <c r="J576" s="202">
        <v>4657.8999999999996</v>
      </c>
      <c r="K576" s="203">
        <v>1526</v>
      </c>
      <c r="L576" s="203">
        <v>2516.1999999999998</v>
      </c>
      <c r="M576" s="203">
        <v>615.70000000000005</v>
      </c>
      <c r="N576" s="202">
        <v>4657.8999999999996</v>
      </c>
      <c r="O576" s="203">
        <v>1526</v>
      </c>
      <c r="P576" s="203">
        <v>2516.1999999999998</v>
      </c>
      <c r="Q576" s="204">
        <v>615.70000000000005</v>
      </c>
      <c r="R576" s="204">
        <v>0</v>
      </c>
      <c r="S576" s="204">
        <v>0</v>
      </c>
      <c r="T576" s="204">
        <v>0</v>
      </c>
      <c r="U576" s="204">
        <v>0</v>
      </c>
      <c r="V576" s="204">
        <v>100</v>
      </c>
      <c r="W576" s="204">
        <v>100</v>
      </c>
      <c r="X576" s="204">
        <v>100</v>
      </c>
      <c r="Y576" s="204">
        <v>100</v>
      </c>
    </row>
    <row r="577" spans="1:27" ht="12.95" customHeight="1">
      <c r="A577" s="205">
        <v>21</v>
      </c>
      <c r="B577" s="206">
        <v>225300</v>
      </c>
      <c r="C577" s="207">
        <v>1518</v>
      </c>
      <c r="D577" s="175">
        <v>569</v>
      </c>
      <c r="E577" s="201" t="s">
        <v>1699</v>
      </c>
      <c r="F577" s="202">
        <v>1646.7</v>
      </c>
      <c r="G577" s="202">
        <v>1417</v>
      </c>
      <c r="H577" s="202">
        <v>0</v>
      </c>
      <c r="I577" s="202">
        <v>229.7</v>
      </c>
      <c r="J577" s="202">
        <v>1795</v>
      </c>
      <c r="K577" s="203">
        <v>1417</v>
      </c>
      <c r="L577" s="203">
        <v>0</v>
      </c>
      <c r="M577" s="203">
        <v>378</v>
      </c>
      <c r="N577" s="202">
        <v>1795</v>
      </c>
      <c r="O577" s="203">
        <v>1417</v>
      </c>
      <c r="P577" s="203">
        <v>0</v>
      </c>
      <c r="Q577" s="204">
        <v>378</v>
      </c>
      <c r="R577" s="204">
        <v>0</v>
      </c>
      <c r="S577" s="204">
        <v>0</v>
      </c>
      <c r="T577" s="204">
        <v>0</v>
      </c>
      <c r="U577" s="204">
        <v>0</v>
      </c>
      <c r="V577" s="204">
        <v>100</v>
      </c>
      <c r="W577" s="204">
        <v>100</v>
      </c>
      <c r="X577" s="204">
        <v>0</v>
      </c>
      <c r="Y577" s="204">
        <v>100</v>
      </c>
    </row>
    <row r="578" spans="1:27" ht="12.95" customHeight="1">
      <c r="A578" s="205">
        <v>21</v>
      </c>
      <c r="B578" s="206">
        <v>225300</v>
      </c>
      <c r="C578" s="207">
        <v>1521</v>
      </c>
      <c r="D578" s="175">
        <v>570</v>
      </c>
      <c r="E578" s="201" t="s">
        <v>1700</v>
      </c>
      <c r="F578" s="202">
        <v>7184.0999999999995</v>
      </c>
      <c r="G578" s="202">
        <v>1637</v>
      </c>
      <c r="H578" s="202">
        <v>4846.2</v>
      </c>
      <c r="I578" s="202">
        <v>700.9</v>
      </c>
      <c r="J578" s="202">
        <v>7328.8</v>
      </c>
      <c r="K578" s="203">
        <v>1637</v>
      </c>
      <c r="L578" s="203">
        <v>4846.2</v>
      </c>
      <c r="M578" s="203">
        <v>845.6</v>
      </c>
      <c r="N578" s="202">
        <v>7198.2733000000007</v>
      </c>
      <c r="O578" s="203">
        <v>1637</v>
      </c>
      <c r="P578" s="203">
        <v>4715.6733000000004</v>
      </c>
      <c r="Q578" s="204">
        <v>845.6</v>
      </c>
      <c r="R578" s="204">
        <v>-130.52669999999944</v>
      </c>
      <c r="S578" s="204">
        <v>0</v>
      </c>
      <c r="T578" s="204">
        <v>-130.52669999999944</v>
      </c>
      <c r="U578" s="204">
        <v>0</v>
      </c>
      <c r="V578" s="204">
        <v>98.21898946621549</v>
      </c>
      <c r="W578" s="204">
        <v>100</v>
      </c>
      <c r="X578" s="204">
        <v>97.306617556023284</v>
      </c>
      <c r="Y578" s="204">
        <v>100</v>
      </c>
    </row>
    <row r="579" spans="1:27" ht="12.95" customHeight="1">
      <c r="A579" s="205">
        <v>0</v>
      </c>
      <c r="B579" s="205"/>
      <c r="C579" s="205"/>
      <c r="D579" s="175">
        <v>571</v>
      </c>
      <c r="E579" s="201"/>
      <c r="F579" s="202"/>
      <c r="G579" s="202"/>
      <c r="H579" s="202"/>
      <c r="I579" s="202"/>
      <c r="J579" s="202"/>
      <c r="K579" s="203"/>
      <c r="L579" s="203"/>
      <c r="M579" s="203"/>
      <c r="N579" s="203"/>
      <c r="O579" s="203"/>
      <c r="P579" s="203"/>
      <c r="Q579" s="204"/>
      <c r="R579" s="204"/>
      <c r="S579" s="204"/>
      <c r="T579" s="204"/>
      <c r="U579" s="204"/>
      <c r="V579" s="204"/>
      <c r="W579" s="204"/>
      <c r="X579" s="204"/>
      <c r="Y579" s="204"/>
    </row>
    <row r="580" spans="1:27" ht="12.95" customHeight="1">
      <c r="A580" s="205">
        <v>20</v>
      </c>
      <c r="B580" s="206">
        <v>225500</v>
      </c>
      <c r="C580" s="205"/>
      <c r="D580" s="175">
        <v>572</v>
      </c>
      <c r="E580" s="196" t="s">
        <v>1701</v>
      </c>
      <c r="F580" s="197">
        <v>534472.70000000007</v>
      </c>
      <c r="G580" s="197">
        <v>62190</v>
      </c>
      <c r="H580" s="197">
        <v>444118.9</v>
      </c>
      <c r="I580" s="197">
        <v>28163.8</v>
      </c>
      <c r="J580" s="197">
        <v>580732.80000000005</v>
      </c>
      <c r="K580" s="197">
        <v>62190</v>
      </c>
      <c r="L580" s="197">
        <v>481546</v>
      </c>
      <c r="M580" s="197">
        <v>36996.799999999988</v>
      </c>
      <c r="N580" s="197">
        <v>576398.61700000009</v>
      </c>
      <c r="O580" s="197">
        <v>62190</v>
      </c>
      <c r="P580" s="197">
        <v>477211.81699999998</v>
      </c>
      <c r="Q580" s="197">
        <v>36996.799999999988</v>
      </c>
      <c r="R580" s="101">
        <v>-4334.1829999999609</v>
      </c>
      <c r="S580" s="101">
        <v>0</v>
      </c>
      <c r="T580" s="101">
        <v>-4334.1830000000191</v>
      </c>
      <c r="U580" s="101">
        <v>0</v>
      </c>
      <c r="V580" s="101">
        <v>99.253670018294144</v>
      </c>
      <c r="W580" s="101">
        <v>100</v>
      </c>
      <c r="X580" s="101">
        <v>99.099944138254699</v>
      </c>
      <c r="Y580" s="101">
        <v>100</v>
      </c>
    </row>
    <row r="581" spans="1:27" s="200" customFormat="1" ht="12.95" customHeight="1">
      <c r="A581" s="205">
        <v>22</v>
      </c>
      <c r="B581" s="206">
        <v>225500</v>
      </c>
      <c r="C581" s="205"/>
      <c r="D581" s="175">
        <v>573</v>
      </c>
      <c r="E581" s="196" t="s">
        <v>1241</v>
      </c>
      <c r="F581" s="197">
        <v>286425.09999999998</v>
      </c>
      <c r="G581" s="197">
        <v>21993</v>
      </c>
      <c r="H581" s="197">
        <v>264432.09999999998</v>
      </c>
      <c r="I581" s="197">
        <v>0</v>
      </c>
      <c r="J581" s="197">
        <v>315144.90000000002</v>
      </c>
      <c r="K581" s="197">
        <v>21993</v>
      </c>
      <c r="L581" s="197">
        <v>289747.20000000001</v>
      </c>
      <c r="M581" s="197">
        <v>3404.7</v>
      </c>
      <c r="N581" s="197">
        <v>312851.28909999999</v>
      </c>
      <c r="O581" s="197">
        <v>21993</v>
      </c>
      <c r="P581" s="197">
        <v>287453.58909999998</v>
      </c>
      <c r="Q581" s="197">
        <v>3404.7</v>
      </c>
      <c r="R581" s="101">
        <v>-2293.6109000000288</v>
      </c>
      <c r="S581" s="101">
        <v>0</v>
      </c>
      <c r="T581" s="101">
        <v>-2293.6109000000288</v>
      </c>
      <c r="U581" s="101">
        <v>0</v>
      </c>
      <c r="V581" s="101">
        <v>99.272204341558435</v>
      </c>
      <c r="W581" s="101">
        <v>100</v>
      </c>
      <c r="X581" s="101">
        <v>99.20840964123208</v>
      </c>
      <c r="Y581" s="101">
        <v>100</v>
      </c>
      <c r="Z581" s="199"/>
      <c r="AA581" s="199"/>
    </row>
    <row r="582" spans="1:27" s="200" customFormat="1" ht="12.95" customHeight="1">
      <c r="A582" s="205">
        <v>21</v>
      </c>
      <c r="B582" s="206">
        <v>225500</v>
      </c>
      <c r="C582" s="205"/>
      <c r="D582" s="175">
        <v>574</v>
      </c>
      <c r="E582" s="196" t="s">
        <v>1242</v>
      </c>
      <c r="F582" s="197">
        <v>248047.6</v>
      </c>
      <c r="G582" s="197">
        <v>40197</v>
      </c>
      <c r="H582" s="197">
        <v>179686.80000000002</v>
      </c>
      <c r="I582" s="197">
        <v>28163.8</v>
      </c>
      <c r="J582" s="197">
        <v>265587.89999999997</v>
      </c>
      <c r="K582" s="197">
        <v>40197</v>
      </c>
      <c r="L582" s="197">
        <v>191798.8</v>
      </c>
      <c r="M582" s="197">
        <v>33592.099999999991</v>
      </c>
      <c r="N582" s="197">
        <v>263547.32789999997</v>
      </c>
      <c r="O582" s="197">
        <v>40197</v>
      </c>
      <c r="P582" s="197">
        <v>189758.2279</v>
      </c>
      <c r="Q582" s="197">
        <v>33592.099999999991</v>
      </c>
      <c r="R582" s="101">
        <v>-2040.5720999999903</v>
      </c>
      <c r="S582" s="101">
        <v>0</v>
      </c>
      <c r="T582" s="101">
        <v>-2040.5720999999903</v>
      </c>
      <c r="U582" s="101">
        <v>0</v>
      </c>
      <c r="V582" s="101">
        <v>99.23167730909428</v>
      </c>
      <c r="W582" s="101">
        <v>100</v>
      </c>
      <c r="X582" s="101">
        <v>98.936087139231319</v>
      </c>
      <c r="Y582" s="101">
        <v>100</v>
      </c>
      <c r="Z582" s="199"/>
      <c r="AA582" s="199"/>
    </row>
    <row r="583" spans="1:27" ht="12.95" customHeight="1">
      <c r="A583" s="205">
        <v>22</v>
      </c>
      <c r="B583" s="206">
        <v>225500</v>
      </c>
      <c r="C583" s="207">
        <v>1522</v>
      </c>
      <c r="D583" s="175">
        <v>575</v>
      </c>
      <c r="E583" s="201" t="s">
        <v>1267</v>
      </c>
      <c r="F583" s="202">
        <v>286425.09999999998</v>
      </c>
      <c r="G583" s="202">
        <v>21993</v>
      </c>
      <c r="H583" s="202">
        <v>264432.09999999998</v>
      </c>
      <c r="I583" s="202">
        <v>0</v>
      </c>
      <c r="J583" s="202">
        <v>315144.90000000002</v>
      </c>
      <c r="K583" s="203">
        <v>21993</v>
      </c>
      <c r="L583" s="203">
        <v>289747.20000000001</v>
      </c>
      <c r="M583" s="203">
        <v>3404.7</v>
      </c>
      <c r="N583" s="202">
        <v>312851.28909999999</v>
      </c>
      <c r="O583" s="203">
        <v>21993</v>
      </c>
      <c r="P583" s="203">
        <v>287453.58909999998</v>
      </c>
      <c r="Q583" s="204">
        <v>3404.7</v>
      </c>
      <c r="R583" s="204">
        <v>-2293.6109000000288</v>
      </c>
      <c r="S583" s="204">
        <v>0</v>
      </c>
      <c r="T583" s="204">
        <v>-2293.6109000000288</v>
      </c>
      <c r="U583" s="204">
        <v>0</v>
      </c>
      <c r="V583" s="204">
        <v>99.272204341558435</v>
      </c>
      <c r="W583" s="204">
        <v>100</v>
      </c>
      <c r="X583" s="204">
        <v>99.20840964123208</v>
      </c>
      <c r="Y583" s="204">
        <v>100</v>
      </c>
    </row>
    <row r="584" spans="1:27" ht="12.95" customHeight="1">
      <c r="A584" s="205">
        <v>21</v>
      </c>
      <c r="B584" s="206">
        <v>225500</v>
      </c>
      <c r="C584" s="207">
        <v>1523</v>
      </c>
      <c r="D584" s="175">
        <v>576</v>
      </c>
      <c r="E584" s="201" t="s">
        <v>1702</v>
      </c>
      <c r="F584" s="202">
        <v>12932.9</v>
      </c>
      <c r="G584" s="202">
        <v>1248</v>
      </c>
      <c r="H584" s="202">
        <v>10288.6</v>
      </c>
      <c r="I584" s="202">
        <v>1396.3</v>
      </c>
      <c r="J584" s="202">
        <v>13579.1</v>
      </c>
      <c r="K584" s="203">
        <v>1248</v>
      </c>
      <c r="L584" s="203">
        <v>10682</v>
      </c>
      <c r="M584" s="203">
        <v>1649.1</v>
      </c>
      <c r="N584" s="202">
        <v>13405.6021</v>
      </c>
      <c r="O584" s="203">
        <v>1248</v>
      </c>
      <c r="P584" s="203">
        <v>10508.5021</v>
      </c>
      <c r="Q584" s="204">
        <v>1649.1</v>
      </c>
      <c r="R584" s="204">
        <v>-173.4979000000003</v>
      </c>
      <c r="S584" s="204">
        <v>0</v>
      </c>
      <c r="T584" s="204">
        <v>-173.4979000000003</v>
      </c>
      <c r="U584" s="204">
        <v>0</v>
      </c>
      <c r="V584" s="204">
        <v>98.722316648378765</v>
      </c>
      <c r="W584" s="204">
        <v>100</v>
      </c>
      <c r="X584" s="204">
        <v>98.375791986519374</v>
      </c>
      <c r="Y584" s="204">
        <v>100</v>
      </c>
    </row>
    <row r="585" spans="1:27" ht="12.95" customHeight="1">
      <c r="A585" s="205">
        <v>21</v>
      </c>
      <c r="B585" s="206">
        <v>225500</v>
      </c>
      <c r="C585" s="207">
        <v>1524</v>
      </c>
      <c r="D585" s="175">
        <v>577</v>
      </c>
      <c r="E585" s="201" t="s">
        <v>1703</v>
      </c>
      <c r="F585" s="202">
        <v>5989.4000000000005</v>
      </c>
      <c r="G585" s="202">
        <v>1609</v>
      </c>
      <c r="H585" s="202">
        <v>3856.1</v>
      </c>
      <c r="I585" s="202">
        <v>524.29999999999995</v>
      </c>
      <c r="J585" s="202">
        <v>6322.9</v>
      </c>
      <c r="K585" s="203">
        <v>1609</v>
      </c>
      <c r="L585" s="203">
        <v>4034</v>
      </c>
      <c r="M585" s="203">
        <v>679.9</v>
      </c>
      <c r="N585" s="202">
        <v>6278.3245999999999</v>
      </c>
      <c r="O585" s="203">
        <v>1609</v>
      </c>
      <c r="P585" s="203">
        <v>3989.4245999999998</v>
      </c>
      <c r="Q585" s="204">
        <v>679.9</v>
      </c>
      <c r="R585" s="204">
        <v>-44.575399999999718</v>
      </c>
      <c r="S585" s="204">
        <v>0</v>
      </c>
      <c r="T585" s="204">
        <v>-44.575400000000172</v>
      </c>
      <c r="U585" s="204">
        <v>0</v>
      </c>
      <c r="V585" s="204">
        <v>99.295016527226437</v>
      </c>
      <c r="W585" s="204">
        <v>100</v>
      </c>
      <c r="X585" s="204">
        <v>98.89500743678731</v>
      </c>
      <c r="Y585" s="204">
        <v>100</v>
      </c>
    </row>
    <row r="586" spans="1:27" ht="12.95" customHeight="1">
      <c r="A586" s="205">
        <v>21</v>
      </c>
      <c r="B586" s="206">
        <v>225500</v>
      </c>
      <c r="C586" s="207">
        <v>1525</v>
      </c>
      <c r="D586" s="175">
        <v>578</v>
      </c>
      <c r="E586" s="201" t="s">
        <v>1704</v>
      </c>
      <c r="F586" s="202">
        <v>8166.4</v>
      </c>
      <c r="G586" s="202">
        <v>1768</v>
      </c>
      <c r="H586" s="202">
        <v>5713.9</v>
      </c>
      <c r="I586" s="202">
        <v>684.5</v>
      </c>
      <c r="J586" s="202">
        <v>8578</v>
      </c>
      <c r="K586" s="203">
        <v>1768</v>
      </c>
      <c r="L586" s="203">
        <v>5973.7</v>
      </c>
      <c r="M586" s="203">
        <v>836.3</v>
      </c>
      <c r="N586" s="202">
        <v>8506.7430999999997</v>
      </c>
      <c r="O586" s="203">
        <v>1768</v>
      </c>
      <c r="P586" s="203">
        <v>5902.4431000000004</v>
      </c>
      <c r="Q586" s="204">
        <v>836.3</v>
      </c>
      <c r="R586" s="204">
        <v>-71.256900000000314</v>
      </c>
      <c r="S586" s="204">
        <v>0</v>
      </c>
      <c r="T586" s="204">
        <v>-71.256899999999405</v>
      </c>
      <c r="U586" s="204">
        <v>0</v>
      </c>
      <c r="V586" s="204">
        <v>99.169306365120065</v>
      </c>
      <c r="W586" s="204">
        <v>100</v>
      </c>
      <c r="X586" s="204">
        <v>98.807156368749688</v>
      </c>
      <c r="Y586" s="204">
        <v>100</v>
      </c>
    </row>
    <row r="587" spans="1:27" ht="12.95" customHeight="1">
      <c r="A587" s="205">
        <v>21</v>
      </c>
      <c r="B587" s="206">
        <v>225500</v>
      </c>
      <c r="C587" s="207">
        <v>1526</v>
      </c>
      <c r="D587" s="175">
        <v>579</v>
      </c>
      <c r="E587" s="201" t="s">
        <v>1705</v>
      </c>
      <c r="F587" s="202">
        <v>27198.2</v>
      </c>
      <c r="G587" s="202">
        <v>2836</v>
      </c>
      <c r="H587" s="202">
        <v>21248.9</v>
      </c>
      <c r="I587" s="202">
        <v>3113.3</v>
      </c>
      <c r="J587" s="202">
        <v>30570.100000000002</v>
      </c>
      <c r="K587" s="203">
        <v>2836</v>
      </c>
      <c r="L587" s="203">
        <v>24251.300000000003</v>
      </c>
      <c r="M587" s="203">
        <v>3482.8</v>
      </c>
      <c r="N587" s="202">
        <v>30443.091799999998</v>
      </c>
      <c r="O587" s="203">
        <v>2836</v>
      </c>
      <c r="P587" s="203">
        <v>24124.291799999999</v>
      </c>
      <c r="Q587" s="204">
        <v>3482.8</v>
      </c>
      <c r="R587" s="204">
        <v>-127.00820000000385</v>
      </c>
      <c r="S587" s="204">
        <v>0</v>
      </c>
      <c r="T587" s="204">
        <v>-127.00820000000385</v>
      </c>
      <c r="U587" s="204">
        <v>0</v>
      </c>
      <c r="V587" s="204">
        <v>99.584534561548693</v>
      </c>
      <c r="W587" s="204">
        <v>100</v>
      </c>
      <c r="X587" s="204">
        <v>99.476282920915565</v>
      </c>
      <c r="Y587" s="204">
        <v>100</v>
      </c>
    </row>
    <row r="588" spans="1:27" ht="12.95" customHeight="1">
      <c r="A588" s="205">
        <v>21</v>
      </c>
      <c r="B588" s="206">
        <v>225500</v>
      </c>
      <c r="C588" s="207">
        <v>1527</v>
      </c>
      <c r="D588" s="175">
        <v>580</v>
      </c>
      <c r="E588" s="201" t="s">
        <v>1706</v>
      </c>
      <c r="F588" s="202">
        <v>5982.8</v>
      </c>
      <c r="G588" s="202">
        <v>1271</v>
      </c>
      <c r="H588" s="202">
        <v>3977.6</v>
      </c>
      <c r="I588" s="202">
        <v>734.2</v>
      </c>
      <c r="J588" s="202">
        <v>6444.7999999999993</v>
      </c>
      <c r="K588" s="203">
        <v>1271</v>
      </c>
      <c r="L588" s="203">
        <v>4288.8999999999996</v>
      </c>
      <c r="M588" s="203">
        <v>884.9</v>
      </c>
      <c r="N588" s="202">
        <v>6444.7999999999993</v>
      </c>
      <c r="O588" s="203">
        <v>1271</v>
      </c>
      <c r="P588" s="203">
        <v>4288.8999999999996</v>
      </c>
      <c r="Q588" s="204">
        <v>884.9</v>
      </c>
      <c r="R588" s="204">
        <v>0</v>
      </c>
      <c r="S588" s="204">
        <v>0</v>
      </c>
      <c r="T588" s="204">
        <v>0</v>
      </c>
      <c r="U588" s="204">
        <v>0</v>
      </c>
      <c r="V588" s="204">
        <v>100</v>
      </c>
      <c r="W588" s="204">
        <v>100</v>
      </c>
      <c r="X588" s="204">
        <v>100</v>
      </c>
      <c r="Y588" s="204">
        <v>100</v>
      </c>
    </row>
    <row r="589" spans="1:27" ht="12.95" customHeight="1">
      <c r="A589" s="205">
        <v>21</v>
      </c>
      <c r="B589" s="206">
        <v>225500</v>
      </c>
      <c r="C589" s="207">
        <v>1528</v>
      </c>
      <c r="D589" s="175">
        <v>581</v>
      </c>
      <c r="E589" s="201" t="s">
        <v>1707</v>
      </c>
      <c r="F589" s="202">
        <v>5956.7</v>
      </c>
      <c r="G589" s="202">
        <v>1246</v>
      </c>
      <c r="H589" s="202">
        <v>4100.8999999999996</v>
      </c>
      <c r="I589" s="202">
        <v>609.79999999999995</v>
      </c>
      <c r="J589" s="202">
        <v>6263.5999999999995</v>
      </c>
      <c r="K589" s="203">
        <v>1246</v>
      </c>
      <c r="L589" s="203">
        <v>4252.2</v>
      </c>
      <c r="M589" s="203">
        <v>765.4</v>
      </c>
      <c r="N589" s="202">
        <v>6251.9974999999995</v>
      </c>
      <c r="O589" s="203">
        <v>1246</v>
      </c>
      <c r="P589" s="203">
        <v>4240.5974999999999</v>
      </c>
      <c r="Q589" s="204">
        <v>765.4</v>
      </c>
      <c r="R589" s="204">
        <v>-11.602499999999964</v>
      </c>
      <c r="S589" s="204">
        <v>0</v>
      </c>
      <c r="T589" s="204">
        <v>-11.602499999999964</v>
      </c>
      <c r="U589" s="204">
        <v>0</v>
      </c>
      <c r="V589" s="204">
        <v>99.814763075547603</v>
      </c>
      <c r="W589" s="204">
        <v>100</v>
      </c>
      <c r="X589" s="204">
        <v>99.727141244532248</v>
      </c>
      <c r="Y589" s="204">
        <v>100</v>
      </c>
    </row>
    <row r="590" spans="1:27" ht="12.95" customHeight="1">
      <c r="A590" s="205">
        <v>21</v>
      </c>
      <c r="B590" s="206">
        <v>225500</v>
      </c>
      <c r="C590" s="207">
        <v>1529</v>
      </c>
      <c r="D590" s="175">
        <v>582</v>
      </c>
      <c r="E590" s="201" t="s">
        <v>1708</v>
      </c>
      <c r="F590" s="202">
        <v>4061.3</v>
      </c>
      <c r="G590" s="202">
        <v>1286</v>
      </c>
      <c r="H590" s="202">
        <v>2460.9</v>
      </c>
      <c r="I590" s="202">
        <v>314.39999999999998</v>
      </c>
      <c r="J590" s="202">
        <v>4311.6000000000004</v>
      </c>
      <c r="K590" s="203">
        <v>1286</v>
      </c>
      <c r="L590" s="203">
        <v>2564.3000000000002</v>
      </c>
      <c r="M590" s="203">
        <v>461.3</v>
      </c>
      <c r="N590" s="202">
        <v>4300.1814000000004</v>
      </c>
      <c r="O590" s="203">
        <v>1286</v>
      </c>
      <c r="P590" s="203">
        <v>2552.8814000000002</v>
      </c>
      <c r="Q590" s="204">
        <v>461.3</v>
      </c>
      <c r="R590" s="204">
        <v>-11.418599999999969</v>
      </c>
      <c r="S590" s="204">
        <v>0</v>
      </c>
      <c r="T590" s="204">
        <v>-11.418599999999969</v>
      </c>
      <c r="U590" s="204">
        <v>0</v>
      </c>
      <c r="V590" s="204">
        <v>99.735165599777346</v>
      </c>
      <c r="W590" s="204">
        <v>100</v>
      </c>
      <c r="X590" s="204">
        <v>99.554708887415671</v>
      </c>
      <c r="Y590" s="204">
        <v>100</v>
      </c>
    </row>
    <row r="591" spans="1:27" ht="12.95" customHeight="1">
      <c r="A591" s="205">
        <v>21</v>
      </c>
      <c r="B591" s="206">
        <v>225500</v>
      </c>
      <c r="C591" s="207">
        <v>1530</v>
      </c>
      <c r="D591" s="175">
        <v>583</v>
      </c>
      <c r="E591" s="201" t="s">
        <v>1595</v>
      </c>
      <c r="F591" s="202">
        <v>8533.9</v>
      </c>
      <c r="G591" s="202">
        <v>1702</v>
      </c>
      <c r="H591" s="202">
        <v>5805.7</v>
      </c>
      <c r="I591" s="202">
        <v>1026.2</v>
      </c>
      <c r="J591" s="202">
        <v>8936.5</v>
      </c>
      <c r="K591" s="203">
        <v>1702</v>
      </c>
      <c r="L591" s="203">
        <v>6047.3</v>
      </c>
      <c r="M591" s="203">
        <v>1187.2</v>
      </c>
      <c r="N591" s="202">
        <v>8935.9763999999996</v>
      </c>
      <c r="O591" s="203">
        <v>1702</v>
      </c>
      <c r="P591" s="203">
        <v>6046.7763999999997</v>
      </c>
      <c r="Q591" s="204">
        <v>1187.2</v>
      </c>
      <c r="R591" s="204">
        <v>-0.52360000000044238</v>
      </c>
      <c r="S591" s="204">
        <v>0</v>
      </c>
      <c r="T591" s="204">
        <v>-0.52360000000044238</v>
      </c>
      <c r="U591" s="204">
        <v>0</v>
      </c>
      <c r="V591" s="204">
        <v>99.994140882895991</v>
      </c>
      <c r="W591" s="204">
        <v>100</v>
      </c>
      <c r="X591" s="204">
        <v>99.991341590461843</v>
      </c>
      <c r="Y591" s="204">
        <v>100</v>
      </c>
    </row>
    <row r="592" spans="1:27" ht="12.95" customHeight="1">
      <c r="A592" s="205">
        <v>21</v>
      </c>
      <c r="B592" s="206">
        <v>225500</v>
      </c>
      <c r="C592" s="207">
        <v>1531</v>
      </c>
      <c r="D592" s="175">
        <v>584</v>
      </c>
      <c r="E592" s="201" t="s">
        <v>1709</v>
      </c>
      <c r="F592" s="202">
        <v>3083.3</v>
      </c>
      <c r="G592" s="202">
        <v>1330</v>
      </c>
      <c r="H592" s="202">
        <v>1415.9</v>
      </c>
      <c r="I592" s="202">
        <v>337.4</v>
      </c>
      <c r="J592" s="202">
        <v>1812</v>
      </c>
      <c r="K592" s="203">
        <v>1330</v>
      </c>
      <c r="L592" s="203">
        <v>0</v>
      </c>
      <c r="M592" s="203">
        <v>482</v>
      </c>
      <c r="N592" s="202">
        <v>1812</v>
      </c>
      <c r="O592" s="203">
        <v>1330</v>
      </c>
      <c r="P592" s="203">
        <v>0</v>
      </c>
      <c r="Q592" s="204">
        <v>482</v>
      </c>
      <c r="R592" s="204">
        <v>0</v>
      </c>
      <c r="S592" s="204">
        <v>0</v>
      </c>
      <c r="T592" s="204">
        <v>0</v>
      </c>
      <c r="U592" s="204">
        <v>0</v>
      </c>
      <c r="V592" s="204">
        <v>100</v>
      </c>
      <c r="W592" s="204">
        <v>100</v>
      </c>
      <c r="X592" s="204">
        <v>0</v>
      </c>
      <c r="Y592" s="204">
        <v>100</v>
      </c>
    </row>
    <row r="593" spans="1:25" ht="12.95" customHeight="1">
      <c r="A593" s="205">
        <v>21</v>
      </c>
      <c r="B593" s="206">
        <v>225500</v>
      </c>
      <c r="C593" s="207">
        <v>1536</v>
      </c>
      <c r="D593" s="175">
        <v>585</v>
      </c>
      <c r="E593" s="201" t="s">
        <v>1701</v>
      </c>
      <c r="F593" s="202">
        <v>39999.4</v>
      </c>
      <c r="G593" s="202">
        <v>2727</v>
      </c>
      <c r="H593" s="202">
        <v>32659.8</v>
      </c>
      <c r="I593" s="202">
        <v>4612.6000000000004</v>
      </c>
      <c r="J593" s="202">
        <v>45616.7</v>
      </c>
      <c r="K593" s="203">
        <v>2727</v>
      </c>
      <c r="L593" s="203">
        <v>37907.599999999999</v>
      </c>
      <c r="M593" s="203">
        <v>4982.1000000000004</v>
      </c>
      <c r="N593" s="202">
        <v>45616.7</v>
      </c>
      <c r="O593" s="203">
        <v>2727</v>
      </c>
      <c r="P593" s="203">
        <v>37907.599999999999</v>
      </c>
      <c r="Q593" s="204">
        <v>4982.1000000000004</v>
      </c>
      <c r="R593" s="204">
        <v>0</v>
      </c>
      <c r="S593" s="204">
        <v>0</v>
      </c>
      <c r="T593" s="204">
        <v>0</v>
      </c>
      <c r="U593" s="204">
        <v>0</v>
      </c>
      <c r="V593" s="204">
        <v>100</v>
      </c>
      <c r="W593" s="204">
        <v>100</v>
      </c>
      <c r="X593" s="204">
        <v>100</v>
      </c>
      <c r="Y593" s="204">
        <v>100</v>
      </c>
    </row>
    <row r="594" spans="1:25" ht="12.95" customHeight="1">
      <c r="A594" s="205">
        <v>21</v>
      </c>
      <c r="B594" s="206">
        <v>225500</v>
      </c>
      <c r="C594" s="207">
        <v>1532</v>
      </c>
      <c r="D594" s="175">
        <v>586</v>
      </c>
      <c r="E594" s="201" t="s">
        <v>1710</v>
      </c>
      <c r="F594" s="202">
        <v>7643</v>
      </c>
      <c r="G594" s="202">
        <v>1537</v>
      </c>
      <c r="H594" s="202">
        <v>5406.6</v>
      </c>
      <c r="I594" s="202">
        <v>699.4</v>
      </c>
      <c r="J594" s="202">
        <v>7798.6</v>
      </c>
      <c r="K594" s="203">
        <v>1537</v>
      </c>
      <c r="L594" s="203">
        <v>5406.6</v>
      </c>
      <c r="M594" s="203">
        <v>855</v>
      </c>
      <c r="N594" s="202">
        <v>7798.5938999999998</v>
      </c>
      <c r="O594" s="203">
        <v>1537</v>
      </c>
      <c r="P594" s="203">
        <v>5406.5938999999998</v>
      </c>
      <c r="Q594" s="204">
        <v>855</v>
      </c>
      <c r="R594" s="204">
        <v>-6.1000000005151378E-3</v>
      </c>
      <c r="S594" s="204">
        <v>0</v>
      </c>
      <c r="T594" s="204">
        <v>-6.1000000005151378E-3</v>
      </c>
      <c r="U594" s="204">
        <v>0</v>
      </c>
      <c r="V594" s="204">
        <v>99.999921780832452</v>
      </c>
      <c r="W594" s="204">
        <v>100</v>
      </c>
      <c r="X594" s="204">
        <v>99.999887174934329</v>
      </c>
      <c r="Y594" s="204">
        <v>100</v>
      </c>
    </row>
    <row r="595" spans="1:25" ht="12.95" customHeight="1">
      <c r="A595" s="205">
        <v>21</v>
      </c>
      <c r="B595" s="206">
        <v>225500</v>
      </c>
      <c r="C595" s="207">
        <v>1533</v>
      </c>
      <c r="D595" s="175">
        <v>587</v>
      </c>
      <c r="E595" s="201" t="s">
        <v>1711</v>
      </c>
      <c r="F595" s="202">
        <v>11133.3</v>
      </c>
      <c r="G595" s="202">
        <v>1660</v>
      </c>
      <c r="H595" s="202">
        <v>8059.8</v>
      </c>
      <c r="I595" s="202">
        <v>1413.5</v>
      </c>
      <c r="J595" s="202">
        <v>11781.3</v>
      </c>
      <c r="K595" s="203">
        <v>1660</v>
      </c>
      <c r="L595" s="203">
        <v>8456.7999999999993</v>
      </c>
      <c r="M595" s="203">
        <v>1664.5</v>
      </c>
      <c r="N595" s="202">
        <v>11638.6831</v>
      </c>
      <c r="O595" s="203">
        <v>1660</v>
      </c>
      <c r="P595" s="203">
        <v>8314.1831000000002</v>
      </c>
      <c r="Q595" s="204">
        <v>1664.5</v>
      </c>
      <c r="R595" s="204">
        <v>-142.61689999999908</v>
      </c>
      <c r="S595" s="204">
        <v>0</v>
      </c>
      <c r="T595" s="204">
        <v>-142.61689999999908</v>
      </c>
      <c r="U595" s="204">
        <v>0</v>
      </c>
      <c r="V595" s="204">
        <v>98.789463811294169</v>
      </c>
      <c r="W595" s="204">
        <v>100</v>
      </c>
      <c r="X595" s="204">
        <v>98.313583152019689</v>
      </c>
      <c r="Y595" s="204">
        <v>100</v>
      </c>
    </row>
    <row r="596" spans="1:25" ht="12.95" customHeight="1">
      <c r="A596" s="205">
        <v>21</v>
      </c>
      <c r="B596" s="206">
        <v>225500</v>
      </c>
      <c r="C596" s="207">
        <v>1534</v>
      </c>
      <c r="D596" s="175">
        <v>588</v>
      </c>
      <c r="E596" s="201" t="s">
        <v>1712</v>
      </c>
      <c r="F596" s="202">
        <v>8016.5</v>
      </c>
      <c r="G596" s="202">
        <v>1699</v>
      </c>
      <c r="H596" s="202">
        <v>5474.5</v>
      </c>
      <c r="I596" s="202">
        <v>843</v>
      </c>
      <c r="J596" s="202">
        <v>8295.7000000000007</v>
      </c>
      <c r="K596" s="203">
        <v>1699</v>
      </c>
      <c r="L596" s="203">
        <v>5598.1</v>
      </c>
      <c r="M596" s="203">
        <v>998.6</v>
      </c>
      <c r="N596" s="202">
        <v>8270.7597000000005</v>
      </c>
      <c r="O596" s="203">
        <v>1699</v>
      </c>
      <c r="P596" s="203">
        <v>5573.1597000000002</v>
      </c>
      <c r="Q596" s="204">
        <v>998.6</v>
      </c>
      <c r="R596" s="204">
        <v>-24.940300000000207</v>
      </c>
      <c r="S596" s="204">
        <v>0</v>
      </c>
      <c r="T596" s="204">
        <v>-24.940300000000207</v>
      </c>
      <c r="U596" s="204">
        <v>0</v>
      </c>
      <c r="V596" s="204">
        <v>99.699358703906839</v>
      </c>
      <c r="W596" s="204">
        <v>100</v>
      </c>
      <c r="X596" s="204">
        <v>99.554486343580848</v>
      </c>
      <c r="Y596" s="204">
        <v>100</v>
      </c>
    </row>
    <row r="597" spans="1:25" ht="12.95" customHeight="1">
      <c r="A597" s="205">
        <v>21</v>
      </c>
      <c r="B597" s="206">
        <v>225500</v>
      </c>
      <c r="C597" s="207">
        <v>1535</v>
      </c>
      <c r="D597" s="175">
        <v>589</v>
      </c>
      <c r="E597" s="201" t="s">
        <v>1713</v>
      </c>
      <c r="F597" s="202">
        <v>4838</v>
      </c>
      <c r="G597" s="202">
        <v>1019</v>
      </c>
      <c r="H597" s="202">
        <v>3185</v>
      </c>
      <c r="I597" s="202">
        <v>634</v>
      </c>
      <c r="J597" s="202">
        <v>5226.8</v>
      </c>
      <c r="K597" s="203">
        <v>1019</v>
      </c>
      <c r="L597" s="203">
        <v>3422</v>
      </c>
      <c r="M597" s="203">
        <v>785.8</v>
      </c>
      <c r="N597" s="202">
        <v>5226.8</v>
      </c>
      <c r="O597" s="203">
        <v>1019</v>
      </c>
      <c r="P597" s="203">
        <v>3422</v>
      </c>
      <c r="Q597" s="204">
        <v>785.8</v>
      </c>
      <c r="R597" s="204">
        <v>0</v>
      </c>
      <c r="S597" s="204">
        <v>0</v>
      </c>
      <c r="T597" s="204">
        <v>0</v>
      </c>
      <c r="U597" s="204">
        <v>0</v>
      </c>
      <c r="V597" s="204">
        <v>100</v>
      </c>
      <c r="W597" s="204">
        <v>100</v>
      </c>
      <c r="X597" s="204">
        <v>100</v>
      </c>
      <c r="Y597" s="204">
        <v>100</v>
      </c>
    </row>
    <row r="598" spans="1:25" ht="12.95" customHeight="1">
      <c r="A598" s="205">
        <v>21</v>
      </c>
      <c r="B598" s="206">
        <v>225500</v>
      </c>
      <c r="C598" s="207">
        <v>1537</v>
      </c>
      <c r="D598" s="175">
        <v>590</v>
      </c>
      <c r="E598" s="201" t="s">
        <v>1714</v>
      </c>
      <c r="F598" s="202">
        <v>2913.1000000000004</v>
      </c>
      <c r="G598" s="202">
        <v>1421</v>
      </c>
      <c r="H598" s="202">
        <v>1209.3</v>
      </c>
      <c r="I598" s="202">
        <v>282.8</v>
      </c>
      <c r="J598" s="202">
        <v>2430.4</v>
      </c>
      <c r="K598" s="203">
        <v>1421</v>
      </c>
      <c r="L598" s="203">
        <v>578.6</v>
      </c>
      <c r="M598" s="203">
        <v>430.8</v>
      </c>
      <c r="N598" s="202">
        <v>2430.4103</v>
      </c>
      <c r="O598" s="203">
        <v>1421</v>
      </c>
      <c r="P598" s="203">
        <v>578.61030000000005</v>
      </c>
      <c r="Q598" s="204">
        <v>430.8</v>
      </c>
      <c r="R598" s="204">
        <v>1.0299999999915599E-2</v>
      </c>
      <c r="S598" s="204">
        <v>0</v>
      </c>
      <c r="T598" s="204">
        <v>1.0300000000029286E-2</v>
      </c>
      <c r="U598" s="204">
        <v>0</v>
      </c>
      <c r="V598" s="204">
        <v>100.00042379855168</v>
      </c>
      <c r="W598" s="204">
        <v>100</v>
      </c>
      <c r="X598" s="204">
        <v>100.0017801590045</v>
      </c>
      <c r="Y598" s="204">
        <v>100</v>
      </c>
    </row>
    <row r="599" spans="1:25" ht="12.95" customHeight="1">
      <c r="A599" s="205">
        <v>21</v>
      </c>
      <c r="B599" s="206">
        <v>225500</v>
      </c>
      <c r="C599" s="207">
        <v>1538</v>
      </c>
      <c r="D599" s="175">
        <v>591</v>
      </c>
      <c r="E599" s="201" t="s">
        <v>1715</v>
      </c>
      <c r="F599" s="202">
        <v>13668.9</v>
      </c>
      <c r="G599" s="202">
        <v>1885</v>
      </c>
      <c r="H599" s="202">
        <v>10203.9</v>
      </c>
      <c r="I599" s="202">
        <v>1580</v>
      </c>
      <c r="J599" s="202">
        <v>14669.2</v>
      </c>
      <c r="K599" s="203">
        <v>1885</v>
      </c>
      <c r="L599" s="203">
        <v>10943.800000000001</v>
      </c>
      <c r="M599" s="203">
        <v>1840.4</v>
      </c>
      <c r="N599" s="202">
        <v>14669.2</v>
      </c>
      <c r="O599" s="203">
        <v>1885</v>
      </c>
      <c r="P599" s="203">
        <v>10943.800000000001</v>
      </c>
      <c r="Q599" s="204">
        <v>1840.4</v>
      </c>
      <c r="R599" s="204">
        <v>0</v>
      </c>
      <c r="S599" s="204">
        <v>0</v>
      </c>
      <c r="T599" s="204">
        <v>0</v>
      </c>
      <c r="U599" s="204">
        <v>0</v>
      </c>
      <c r="V599" s="204">
        <v>100</v>
      </c>
      <c r="W599" s="204">
        <v>100</v>
      </c>
      <c r="X599" s="204">
        <v>100</v>
      </c>
      <c r="Y599" s="204">
        <v>100</v>
      </c>
    </row>
    <row r="600" spans="1:25" ht="12.95" customHeight="1">
      <c r="A600" s="205">
        <v>21</v>
      </c>
      <c r="B600" s="206">
        <v>225500</v>
      </c>
      <c r="C600" s="207">
        <v>1539</v>
      </c>
      <c r="D600" s="175">
        <v>592</v>
      </c>
      <c r="E600" s="201" t="s">
        <v>1716</v>
      </c>
      <c r="F600" s="202">
        <v>16795.900000000001</v>
      </c>
      <c r="G600" s="202">
        <v>2345</v>
      </c>
      <c r="H600" s="202">
        <v>12306.7</v>
      </c>
      <c r="I600" s="202">
        <v>2144.1999999999998</v>
      </c>
      <c r="J600" s="202">
        <v>17673.3</v>
      </c>
      <c r="K600" s="203">
        <v>2345</v>
      </c>
      <c r="L600" s="203">
        <v>12934.8</v>
      </c>
      <c r="M600" s="203">
        <v>2393.5</v>
      </c>
      <c r="N600" s="202">
        <v>17673.3</v>
      </c>
      <c r="O600" s="203">
        <v>2345</v>
      </c>
      <c r="P600" s="203">
        <v>12934.8</v>
      </c>
      <c r="Q600" s="204">
        <v>2393.5</v>
      </c>
      <c r="R600" s="204">
        <v>0</v>
      </c>
      <c r="S600" s="204">
        <v>0</v>
      </c>
      <c r="T600" s="204">
        <v>0</v>
      </c>
      <c r="U600" s="204">
        <v>0</v>
      </c>
      <c r="V600" s="204">
        <v>100</v>
      </c>
      <c r="W600" s="204">
        <v>100</v>
      </c>
      <c r="X600" s="204">
        <v>100</v>
      </c>
      <c r="Y600" s="204">
        <v>100</v>
      </c>
    </row>
    <row r="601" spans="1:25" ht="12.95" customHeight="1">
      <c r="A601" s="205">
        <v>21</v>
      </c>
      <c r="B601" s="206">
        <v>225500</v>
      </c>
      <c r="C601" s="207">
        <v>1540</v>
      </c>
      <c r="D601" s="175">
        <v>593</v>
      </c>
      <c r="E601" s="201" t="s">
        <v>1717</v>
      </c>
      <c r="F601" s="202">
        <v>10744.9</v>
      </c>
      <c r="G601" s="202">
        <v>2175</v>
      </c>
      <c r="H601" s="202">
        <v>6968.9</v>
      </c>
      <c r="I601" s="202">
        <v>1601</v>
      </c>
      <c r="J601" s="202">
        <v>11629.099999999999</v>
      </c>
      <c r="K601" s="203">
        <v>2175</v>
      </c>
      <c r="L601" s="203">
        <v>7600.3</v>
      </c>
      <c r="M601" s="203">
        <v>1853.8</v>
      </c>
      <c r="N601" s="202">
        <v>11270.262499999999</v>
      </c>
      <c r="O601" s="203">
        <v>2175</v>
      </c>
      <c r="P601" s="203">
        <v>7241.4624999999996</v>
      </c>
      <c r="Q601" s="204">
        <v>1853.8</v>
      </c>
      <c r="R601" s="204">
        <v>-358.83749999999964</v>
      </c>
      <c r="S601" s="204">
        <v>0</v>
      </c>
      <c r="T601" s="204">
        <v>-358.83750000000055</v>
      </c>
      <c r="U601" s="204">
        <v>0</v>
      </c>
      <c r="V601" s="204">
        <v>96.914314091374237</v>
      </c>
      <c r="W601" s="204">
        <v>100</v>
      </c>
      <c r="X601" s="204">
        <v>95.278640316829595</v>
      </c>
      <c r="Y601" s="204">
        <v>100</v>
      </c>
    </row>
    <row r="602" spans="1:25" ht="12.95" customHeight="1">
      <c r="A602" s="205">
        <v>21</v>
      </c>
      <c r="B602" s="206">
        <v>225500</v>
      </c>
      <c r="C602" s="207">
        <v>1541</v>
      </c>
      <c r="D602" s="175">
        <v>594</v>
      </c>
      <c r="E602" s="201" t="s">
        <v>1718</v>
      </c>
      <c r="F602" s="202">
        <v>3721.3</v>
      </c>
      <c r="G602" s="202">
        <v>322</v>
      </c>
      <c r="H602" s="202">
        <v>2894</v>
      </c>
      <c r="I602" s="202">
        <v>505.3</v>
      </c>
      <c r="J602" s="202">
        <v>4093.2</v>
      </c>
      <c r="K602" s="203">
        <v>322</v>
      </c>
      <c r="L602" s="203">
        <v>3033.7</v>
      </c>
      <c r="M602" s="203">
        <v>737.5</v>
      </c>
      <c r="N602" s="202">
        <v>4093.2</v>
      </c>
      <c r="O602" s="203">
        <v>322</v>
      </c>
      <c r="P602" s="203">
        <v>3033.7</v>
      </c>
      <c r="Q602" s="204">
        <v>737.5</v>
      </c>
      <c r="R602" s="204">
        <v>0</v>
      </c>
      <c r="S602" s="204">
        <v>0</v>
      </c>
      <c r="T602" s="204">
        <v>0</v>
      </c>
      <c r="U602" s="204">
        <v>0</v>
      </c>
      <c r="V602" s="204">
        <v>100</v>
      </c>
      <c r="W602" s="204">
        <v>100</v>
      </c>
      <c r="X602" s="204">
        <v>100</v>
      </c>
      <c r="Y602" s="204">
        <v>100</v>
      </c>
    </row>
    <row r="603" spans="1:25" ht="12.95" customHeight="1">
      <c r="A603" s="205">
        <v>21</v>
      </c>
      <c r="B603" s="206">
        <v>225500</v>
      </c>
      <c r="C603" s="207">
        <v>1542</v>
      </c>
      <c r="D603" s="175">
        <v>595</v>
      </c>
      <c r="E603" s="201" t="s">
        <v>1719</v>
      </c>
      <c r="F603" s="202">
        <v>7269.7000000000007</v>
      </c>
      <c r="G603" s="202">
        <v>1394</v>
      </c>
      <c r="H603" s="202">
        <v>5014.1000000000004</v>
      </c>
      <c r="I603" s="202">
        <v>861.6</v>
      </c>
      <c r="J603" s="202">
        <v>7747.2</v>
      </c>
      <c r="K603" s="203">
        <v>1394</v>
      </c>
      <c r="L603" s="203">
        <v>5338.4</v>
      </c>
      <c r="M603" s="203">
        <v>1014.8</v>
      </c>
      <c r="N603" s="202">
        <v>7747.2</v>
      </c>
      <c r="O603" s="203">
        <v>1394</v>
      </c>
      <c r="P603" s="203">
        <v>5338.4</v>
      </c>
      <c r="Q603" s="204">
        <v>1014.8</v>
      </c>
      <c r="R603" s="204">
        <v>0</v>
      </c>
      <c r="S603" s="204">
        <v>0</v>
      </c>
      <c r="T603" s="204">
        <v>0</v>
      </c>
      <c r="U603" s="204">
        <v>0</v>
      </c>
      <c r="V603" s="204">
        <v>100</v>
      </c>
      <c r="W603" s="204">
        <v>100</v>
      </c>
      <c r="X603" s="204">
        <v>100</v>
      </c>
      <c r="Y603" s="204">
        <v>100</v>
      </c>
    </row>
    <row r="604" spans="1:25" ht="12.95" customHeight="1">
      <c r="A604" s="205">
        <v>21</v>
      </c>
      <c r="B604" s="206">
        <v>225500</v>
      </c>
      <c r="C604" s="207">
        <v>1543</v>
      </c>
      <c r="D604" s="175">
        <v>596</v>
      </c>
      <c r="E604" s="201" t="s">
        <v>1720</v>
      </c>
      <c r="F604" s="202">
        <v>11369.900000000001</v>
      </c>
      <c r="G604" s="202">
        <v>1744</v>
      </c>
      <c r="H604" s="202">
        <v>8390.7000000000007</v>
      </c>
      <c r="I604" s="202">
        <v>1235.2</v>
      </c>
      <c r="J604" s="202">
        <v>12278.6</v>
      </c>
      <c r="K604" s="203">
        <v>1744</v>
      </c>
      <c r="L604" s="203">
        <v>8541</v>
      </c>
      <c r="M604" s="203">
        <v>1993.6</v>
      </c>
      <c r="N604" s="202">
        <v>12278.6</v>
      </c>
      <c r="O604" s="203">
        <v>1744</v>
      </c>
      <c r="P604" s="203">
        <v>8541</v>
      </c>
      <c r="Q604" s="204">
        <v>1993.6</v>
      </c>
      <c r="R604" s="204">
        <v>0</v>
      </c>
      <c r="S604" s="204">
        <v>0</v>
      </c>
      <c r="T604" s="204">
        <v>0</v>
      </c>
      <c r="U604" s="204">
        <v>0</v>
      </c>
      <c r="V604" s="204">
        <v>100</v>
      </c>
      <c r="W604" s="204">
        <v>100</v>
      </c>
      <c r="X604" s="204">
        <v>100</v>
      </c>
      <c r="Y604" s="204">
        <v>100</v>
      </c>
    </row>
    <row r="605" spans="1:25" ht="12.95" customHeight="1">
      <c r="A605" s="205">
        <v>21</v>
      </c>
      <c r="B605" s="206">
        <v>225500</v>
      </c>
      <c r="C605" s="207">
        <v>1544</v>
      </c>
      <c r="D605" s="175">
        <v>597</v>
      </c>
      <c r="E605" s="201" t="s">
        <v>1721</v>
      </c>
      <c r="F605" s="202">
        <v>6513.6</v>
      </c>
      <c r="G605" s="202">
        <v>1511</v>
      </c>
      <c r="H605" s="202">
        <v>4184</v>
      </c>
      <c r="I605" s="202">
        <v>818.6</v>
      </c>
      <c r="J605" s="202">
        <v>6812.5</v>
      </c>
      <c r="K605" s="203">
        <v>1511</v>
      </c>
      <c r="L605" s="203">
        <v>4333.3999999999996</v>
      </c>
      <c r="M605" s="203">
        <v>968.1</v>
      </c>
      <c r="N605" s="202">
        <v>6741.8448000000008</v>
      </c>
      <c r="O605" s="203">
        <v>1511</v>
      </c>
      <c r="P605" s="203">
        <v>4262.7448000000004</v>
      </c>
      <c r="Q605" s="204">
        <v>968.1</v>
      </c>
      <c r="R605" s="204">
        <v>-70.65519999999924</v>
      </c>
      <c r="S605" s="204">
        <v>0</v>
      </c>
      <c r="T605" s="204">
        <v>-70.65519999999924</v>
      </c>
      <c r="U605" s="204">
        <v>0</v>
      </c>
      <c r="V605" s="204">
        <v>98.962859449541298</v>
      </c>
      <c r="W605" s="204">
        <v>100</v>
      </c>
      <c r="X605" s="204">
        <v>98.36952046891588</v>
      </c>
      <c r="Y605" s="204">
        <v>100</v>
      </c>
    </row>
    <row r="606" spans="1:25" ht="12.95" customHeight="1">
      <c r="A606" s="205">
        <v>21</v>
      </c>
      <c r="B606" s="206">
        <v>225500</v>
      </c>
      <c r="C606" s="207">
        <v>1546</v>
      </c>
      <c r="D606" s="175">
        <v>598</v>
      </c>
      <c r="E606" s="201" t="s">
        <v>1722</v>
      </c>
      <c r="F606" s="202">
        <v>10472.5</v>
      </c>
      <c r="G606" s="202">
        <v>1801</v>
      </c>
      <c r="H606" s="202">
        <v>7554.3</v>
      </c>
      <c r="I606" s="202">
        <v>1117.2</v>
      </c>
      <c r="J606" s="202">
        <v>10960.1</v>
      </c>
      <c r="K606" s="203">
        <v>1801</v>
      </c>
      <c r="L606" s="203">
        <v>7888.4</v>
      </c>
      <c r="M606" s="203">
        <v>1270.7</v>
      </c>
      <c r="N606" s="202">
        <v>9998.6886000000013</v>
      </c>
      <c r="O606" s="203">
        <v>1801</v>
      </c>
      <c r="P606" s="203">
        <v>6926.9885999999997</v>
      </c>
      <c r="Q606" s="204">
        <v>1270.7</v>
      </c>
      <c r="R606" s="204">
        <v>-961.41139999999905</v>
      </c>
      <c r="S606" s="204">
        <v>0</v>
      </c>
      <c r="T606" s="204">
        <v>-961.41139999999996</v>
      </c>
      <c r="U606" s="204">
        <v>0</v>
      </c>
      <c r="V606" s="204">
        <v>91.228078210965236</v>
      </c>
      <c r="W606" s="204">
        <v>100</v>
      </c>
      <c r="X606" s="204">
        <v>87.812339637949393</v>
      </c>
      <c r="Y606" s="204">
        <v>100</v>
      </c>
    </row>
    <row r="607" spans="1:25" ht="12.95" customHeight="1">
      <c r="A607" s="205">
        <v>21</v>
      </c>
      <c r="B607" s="206">
        <v>225500</v>
      </c>
      <c r="C607" s="207">
        <v>1545</v>
      </c>
      <c r="D607" s="175">
        <v>599</v>
      </c>
      <c r="E607" s="201" t="s">
        <v>1723</v>
      </c>
      <c r="F607" s="202">
        <v>4197.7</v>
      </c>
      <c r="G607" s="202">
        <v>1079</v>
      </c>
      <c r="H607" s="202">
        <v>2788.5</v>
      </c>
      <c r="I607" s="202">
        <v>330.2</v>
      </c>
      <c r="J607" s="202">
        <v>4527.7</v>
      </c>
      <c r="K607" s="203">
        <v>1079</v>
      </c>
      <c r="L607" s="203">
        <v>2967.9</v>
      </c>
      <c r="M607" s="203">
        <v>480.8</v>
      </c>
      <c r="N607" s="202">
        <v>4527.7</v>
      </c>
      <c r="O607" s="203">
        <v>1079</v>
      </c>
      <c r="P607" s="203">
        <v>2967.9</v>
      </c>
      <c r="Q607" s="204">
        <v>480.8</v>
      </c>
      <c r="R607" s="204">
        <v>0</v>
      </c>
      <c r="S607" s="204">
        <v>0</v>
      </c>
      <c r="T607" s="204">
        <v>0</v>
      </c>
      <c r="U607" s="204">
        <v>0</v>
      </c>
      <c r="V607" s="204">
        <v>100</v>
      </c>
      <c r="W607" s="204">
        <v>100</v>
      </c>
      <c r="X607" s="204">
        <v>100</v>
      </c>
      <c r="Y607" s="204">
        <v>100</v>
      </c>
    </row>
    <row r="608" spans="1:25" ht="12.95" customHeight="1">
      <c r="A608" s="205">
        <v>21</v>
      </c>
      <c r="B608" s="206">
        <v>225500</v>
      </c>
      <c r="C608" s="207">
        <v>1547</v>
      </c>
      <c r="D608" s="175">
        <v>600</v>
      </c>
      <c r="E608" s="201" t="s">
        <v>1724</v>
      </c>
      <c r="F608" s="202">
        <v>6845</v>
      </c>
      <c r="G608" s="202">
        <v>1582</v>
      </c>
      <c r="H608" s="202">
        <v>4518.2</v>
      </c>
      <c r="I608" s="202">
        <v>744.8</v>
      </c>
      <c r="J608" s="202">
        <v>7228.9</v>
      </c>
      <c r="K608" s="203">
        <v>1582</v>
      </c>
      <c r="L608" s="203">
        <v>4753.7</v>
      </c>
      <c r="M608" s="203">
        <v>893.2</v>
      </c>
      <c r="N608" s="202">
        <v>7186.6680999999999</v>
      </c>
      <c r="O608" s="203">
        <v>1582</v>
      </c>
      <c r="P608" s="203">
        <v>4711.4681</v>
      </c>
      <c r="Q608" s="204">
        <v>893.2</v>
      </c>
      <c r="R608" s="204">
        <v>-42.231899999999769</v>
      </c>
      <c r="S608" s="204">
        <v>0</v>
      </c>
      <c r="T608" s="204">
        <v>-42.231899999999769</v>
      </c>
      <c r="U608" s="204">
        <v>0</v>
      </c>
      <c r="V608" s="204">
        <v>99.415790784213371</v>
      </c>
      <c r="W608" s="204">
        <v>100</v>
      </c>
      <c r="X608" s="204">
        <v>99.111599385741627</v>
      </c>
      <c r="Y608" s="204">
        <v>100</v>
      </c>
    </row>
    <row r="609" spans="1:27" ht="12.95" customHeight="1">
      <c r="A609" s="205">
        <v>0</v>
      </c>
      <c r="B609" s="205"/>
      <c r="C609" s="205"/>
      <c r="D609" s="175">
        <v>601</v>
      </c>
      <c r="E609" s="201"/>
      <c r="F609" s="202"/>
      <c r="G609" s="202"/>
      <c r="H609" s="202"/>
      <c r="I609" s="202"/>
      <c r="J609" s="202"/>
      <c r="K609" s="203"/>
      <c r="L609" s="203"/>
      <c r="M609" s="203"/>
      <c r="N609" s="203"/>
      <c r="O609" s="203"/>
      <c r="P609" s="203"/>
      <c r="Q609" s="204"/>
      <c r="R609" s="204"/>
      <c r="S609" s="204"/>
      <c r="T609" s="204"/>
      <c r="U609" s="204"/>
      <c r="V609" s="204"/>
      <c r="W609" s="204"/>
      <c r="X609" s="204"/>
      <c r="Y609" s="204"/>
    </row>
    <row r="610" spans="1:27" ht="12.95" customHeight="1">
      <c r="A610" s="205">
        <v>20</v>
      </c>
      <c r="B610" s="206">
        <v>225700</v>
      </c>
      <c r="C610" s="205"/>
      <c r="D610" s="175">
        <v>602</v>
      </c>
      <c r="E610" s="196" t="s">
        <v>1725</v>
      </c>
      <c r="F610" s="197">
        <v>260510.6</v>
      </c>
      <c r="G610" s="197">
        <v>48657</v>
      </c>
      <c r="H610" s="197">
        <v>198108</v>
      </c>
      <c r="I610" s="197">
        <v>13745.599999999999</v>
      </c>
      <c r="J610" s="197">
        <v>281726.2</v>
      </c>
      <c r="K610" s="197">
        <v>48657</v>
      </c>
      <c r="L610" s="197">
        <v>213706</v>
      </c>
      <c r="M610" s="197">
        <v>19363.2</v>
      </c>
      <c r="N610" s="197">
        <v>277540.29139999999</v>
      </c>
      <c r="O610" s="197">
        <v>48657</v>
      </c>
      <c r="P610" s="197">
        <v>209520.09139999998</v>
      </c>
      <c r="Q610" s="197">
        <v>19363.2</v>
      </c>
      <c r="R610" s="101">
        <v>-4185.9086000000243</v>
      </c>
      <c r="S610" s="101">
        <v>0</v>
      </c>
      <c r="T610" s="101">
        <v>-4185.9086000000243</v>
      </c>
      <c r="U610" s="101">
        <v>0</v>
      </c>
      <c r="V610" s="101">
        <v>98.514192645199486</v>
      </c>
      <c r="W610" s="101">
        <v>100</v>
      </c>
      <c r="X610" s="101">
        <v>98.04127698801156</v>
      </c>
      <c r="Y610" s="101">
        <v>100</v>
      </c>
    </row>
    <row r="611" spans="1:27" s="200" customFormat="1" ht="12.95" customHeight="1">
      <c r="A611" s="205">
        <v>22</v>
      </c>
      <c r="B611" s="206">
        <v>225700</v>
      </c>
      <c r="C611" s="205"/>
      <c r="D611" s="175">
        <v>603</v>
      </c>
      <c r="E611" s="196" t="s">
        <v>1241</v>
      </c>
      <c r="F611" s="197">
        <v>144902.29999999999</v>
      </c>
      <c r="G611" s="197">
        <v>13896</v>
      </c>
      <c r="H611" s="197">
        <v>131006.3</v>
      </c>
      <c r="I611" s="197">
        <v>0</v>
      </c>
      <c r="J611" s="197">
        <v>159386.90000000002</v>
      </c>
      <c r="K611" s="197">
        <v>13896</v>
      </c>
      <c r="L611" s="197">
        <v>143798.70000000001</v>
      </c>
      <c r="M611" s="197">
        <v>1692.2</v>
      </c>
      <c r="N611" s="197">
        <v>157016.1471</v>
      </c>
      <c r="O611" s="197">
        <v>13896</v>
      </c>
      <c r="P611" s="197">
        <v>141427.94709999999</v>
      </c>
      <c r="Q611" s="197">
        <v>1692.2</v>
      </c>
      <c r="R611" s="101">
        <v>-2370.7529000000213</v>
      </c>
      <c r="S611" s="101">
        <v>0</v>
      </c>
      <c r="T611" s="101">
        <v>-2370.7529000000213</v>
      </c>
      <c r="U611" s="101">
        <v>0</v>
      </c>
      <c r="V611" s="101">
        <v>98.512579829333518</v>
      </c>
      <c r="W611" s="101">
        <v>100</v>
      </c>
      <c r="X611" s="101">
        <v>98.351339128935095</v>
      </c>
      <c r="Y611" s="101">
        <v>100</v>
      </c>
      <c r="Z611" s="199"/>
      <c r="AA611" s="199"/>
    </row>
    <row r="612" spans="1:27" s="200" customFormat="1" ht="12.95" customHeight="1">
      <c r="A612" s="205">
        <v>21</v>
      </c>
      <c r="B612" s="206">
        <v>225700</v>
      </c>
      <c r="C612" s="205"/>
      <c r="D612" s="175">
        <v>604</v>
      </c>
      <c r="E612" s="196" t="s">
        <v>1242</v>
      </c>
      <c r="F612" s="197">
        <v>115608.29999999999</v>
      </c>
      <c r="G612" s="197">
        <v>34761</v>
      </c>
      <c r="H612" s="197">
        <v>67101.7</v>
      </c>
      <c r="I612" s="197">
        <v>13745.599999999999</v>
      </c>
      <c r="J612" s="197">
        <v>122339.29999999999</v>
      </c>
      <c r="K612" s="197">
        <v>34761</v>
      </c>
      <c r="L612" s="197">
        <v>69907.299999999988</v>
      </c>
      <c r="M612" s="197">
        <v>17671</v>
      </c>
      <c r="N612" s="197">
        <v>120524.14429999999</v>
      </c>
      <c r="O612" s="197">
        <v>34761</v>
      </c>
      <c r="P612" s="197">
        <v>68092.144299999985</v>
      </c>
      <c r="Q612" s="197">
        <v>17671</v>
      </c>
      <c r="R612" s="101">
        <v>-1815.155700000003</v>
      </c>
      <c r="S612" s="101">
        <v>0</v>
      </c>
      <c r="T612" s="101">
        <v>-1815.155700000003</v>
      </c>
      <c r="U612" s="101">
        <v>0</v>
      </c>
      <c r="V612" s="101">
        <v>98.516293864686162</v>
      </c>
      <c r="W612" s="101">
        <v>100</v>
      </c>
      <c r="X612" s="101">
        <v>97.403481896740402</v>
      </c>
      <c r="Y612" s="101">
        <v>100</v>
      </c>
      <c r="Z612" s="199"/>
      <c r="AA612" s="199"/>
    </row>
    <row r="613" spans="1:27" ht="12.95" customHeight="1">
      <c r="A613" s="205">
        <v>22</v>
      </c>
      <c r="B613" s="206">
        <v>225700</v>
      </c>
      <c r="C613" s="207">
        <v>1548</v>
      </c>
      <c r="D613" s="175">
        <v>605</v>
      </c>
      <c r="E613" s="201" t="s">
        <v>1267</v>
      </c>
      <c r="F613" s="202">
        <v>144902.29999999999</v>
      </c>
      <c r="G613" s="202">
        <v>13896</v>
      </c>
      <c r="H613" s="202">
        <v>131006.3</v>
      </c>
      <c r="I613" s="202">
        <v>0</v>
      </c>
      <c r="J613" s="202">
        <v>159386.90000000002</v>
      </c>
      <c r="K613" s="203">
        <v>13896</v>
      </c>
      <c r="L613" s="203">
        <v>143798.70000000001</v>
      </c>
      <c r="M613" s="203">
        <v>1692.2</v>
      </c>
      <c r="N613" s="202">
        <v>157016.1471</v>
      </c>
      <c r="O613" s="203">
        <v>13896</v>
      </c>
      <c r="P613" s="203">
        <v>141427.94709999999</v>
      </c>
      <c r="Q613" s="204">
        <v>1692.2</v>
      </c>
      <c r="R613" s="204">
        <v>-2370.7529000000213</v>
      </c>
      <c r="S613" s="204">
        <v>0</v>
      </c>
      <c r="T613" s="204">
        <v>-2370.7529000000213</v>
      </c>
      <c r="U613" s="204">
        <v>0</v>
      </c>
      <c r="V613" s="204">
        <v>98.512579829333518</v>
      </c>
      <c r="W613" s="204">
        <v>100</v>
      </c>
      <c r="X613" s="204">
        <v>98.351339128935095</v>
      </c>
      <c r="Y613" s="204">
        <v>100</v>
      </c>
    </row>
    <row r="614" spans="1:27" ht="12.95" customHeight="1">
      <c r="A614" s="205">
        <v>21</v>
      </c>
      <c r="B614" s="206">
        <v>225700</v>
      </c>
      <c r="C614" s="207">
        <v>1549</v>
      </c>
      <c r="D614" s="175">
        <v>606</v>
      </c>
      <c r="E614" s="201" t="s">
        <v>1726</v>
      </c>
      <c r="F614" s="202">
        <v>3332.3999999999996</v>
      </c>
      <c r="G614" s="202">
        <v>1533</v>
      </c>
      <c r="H614" s="202">
        <v>1488.2</v>
      </c>
      <c r="I614" s="202">
        <v>311.2</v>
      </c>
      <c r="J614" s="202">
        <v>3522.9</v>
      </c>
      <c r="K614" s="203">
        <v>1533</v>
      </c>
      <c r="L614" s="203">
        <v>1533</v>
      </c>
      <c r="M614" s="203">
        <v>456.9</v>
      </c>
      <c r="N614" s="202">
        <v>3406.9668999999999</v>
      </c>
      <c r="O614" s="203">
        <v>1533</v>
      </c>
      <c r="P614" s="203">
        <v>1417.0669</v>
      </c>
      <c r="Q614" s="204">
        <v>456.9</v>
      </c>
      <c r="R614" s="204">
        <v>-115.93310000000019</v>
      </c>
      <c r="S614" s="204">
        <v>0</v>
      </c>
      <c r="T614" s="204">
        <v>-115.93309999999997</v>
      </c>
      <c r="U614" s="204">
        <v>0</v>
      </c>
      <c r="V614" s="204">
        <v>96.709157228419755</v>
      </c>
      <c r="W614" s="204">
        <v>100</v>
      </c>
      <c r="X614" s="204">
        <v>92.437501630789313</v>
      </c>
      <c r="Y614" s="204">
        <v>100</v>
      </c>
    </row>
    <row r="615" spans="1:27" ht="12.95" customHeight="1">
      <c r="A615" s="205">
        <v>21</v>
      </c>
      <c r="B615" s="206">
        <v>225700</v>
      </c>
      <c r="C615" s="207">
        <v>1550</v>
      </c>
      <c r="D615" s="175">
        <v>607</v>
      </c>
      <c r="E615" s="201" t="s">
        <v>1727</v>
      </c>
      <c r="F615" s="202">
        <v>2671.4</v>
      </c>
      <c r="G615" s="202">
        <v>1348</v>
      </c>
      <c r="H615" s="202">
        <v>1067</v>
      </c>
      <c r="I615" s="202">
        <v>256.39999999999998</v>
      </c>
      <c r="J615" s="202">
        <v>2889.8</v>
      </c>
      <c r="K615" s="203">
        <v>1348</v>
      </c>
      <c r="L615" s="203">
        <v>1145.3</v>
      </c>
      <c r="M615" s="203">
        <v>396.5</v>
      </c>
      <c r="N615" s="202">
        <v>2817.4418999999998</v>
      </c>
      <c r="O615" s="203">
        <v>1348</v>
      </c>
      <c r="P615" s="203">
        <v>1072.9419</v>
      </c>
      <c r="Q615" s="204">
        <v>396.5</v>
      </c>
      <c r="R615" s="204">
        <v>-72.358100000000377</v>
      </c>
      <c r="S615" s="204">
        <v>0</v>
      </c>
      <c r="T615" s="204">
        <v>-72.358099999999922</v>
      </c>
      <c r="U615" s="204">
        <v>0</v>
      </c>
      <c r="V615" s="204">
        <v>97.496086234341462</v>
      </c>
      <c r="W615" s="204">
        <v>100</v>
      </c>
      <c r="X615" s="204">
        <v>93.682170610320441</v>
      </c>
      <c r="Y615" s="204">
        <v>100</v>
      </c>
    </row>
    <row r="616" spans="1:27" ht="12.95" customHeight="1">
      <c r="A616" s="205">
        <v>21</v>
      </c>
      <c r="B616" s="206">
        <v>225700</v>
      </c>
      <c r="C616" s="207">
        <v>1551</v>
      </c>
      <c r="D616" s="175">
        <v>608</v>
      </c>
      <c r="E616" s="201" t="s">
        <v>1728</v>
      </c>
      <c r="F616" s="202">
        <v>8047</v>
      </c>
      <c r="G616" s="202">
        <v>2056</v>
      </c>
      <c r="H616" s="202">
        <v>4860.8999999999996</v>
      </c>
      <c r="I616" s="202">
        <v>1130.0999999999999</v>
      </c>
      <c r="J616" s="202">
        <v>8351.6</v>
      </c>
      <c r="K616" s="203">
        <v>2056</v>
      </c>
      <c r="L616" s="203">
        <v>5012</v>
      </c>
      <c r="M616" s="203">
        <v>1283.5999999999999</v>
      </c>
      <c r="N616" s="202">
        <v>8351.6</v>
      </c>
      <c r="O616" s="203">
        <v>2056</v>
      </c>
      <c r="P616" s="203">
        <v>5012</v>
      </c>
      <c r="Q616" s="204">
        <v>1283.5999999999999</v>
      </c>
      <c r="R616" s="204">
        <v>0</v>
      </c>
      <c r="S616" s="204">
        <v>0</v>
      </c>
      <c r="T616" s="204">
        <v>0</v>
      </c>
      <c r="U616" s="204">
        <v>0</v>
      </c>
      <c r="V616" s="204">
        <v>100</v>
      </c>
      <c r="W616" s="204">
        <v>100</v>
      </c>
      <c r="X616" s="204">
        <v>100</v>
      </c>
      <c r="Y616" s="204">
        <v>100</v>
      </c>
    </row>
    <row r="617" spans="1:27" ht="12.95" customHeight="1">
      <c r="A617" s="205">
        <v>21</v>
      </c>
      <c r="B617" s="206">
        <v>225700</v>
      </c>
      <c r="C617" s="207">
        <v>1552</v>
      </c>
      <c r="D617" s="175">
        <v>609</v>
      </c>
      <c r="E617" s="201" t="s">
        <v>1729</v>
      </c>
      <c r="F617" s="202">
        <v>4461.1000000000004</v>
      </c>
      <c r="G617" s="202">
        <v>1003</v>
      </c>
      <c r="H617" s="202">
        <v>2979.8</v>
      </c>
      <c r="I617" s="202">
        <v>478.3</v>
      </c>
      <c r="J617" s="202">
        <v>4943.8</v>
      </c>
      <c r="K617" s="203">
        <v>1003</v>
      </c>
      <c r="L617" s="203">
        <v>3313</v>
      </c>
      <c r="M617" s="203">
        <v>627.79999999999995</v>
      </c>
      <c r="N617" s="202">
        <v>4943.8</v>
      </c>
      <c r="O617" s="203">
        <v>1003</v>
      </c>
      <c r="P617" s="203">
        <v>3313</v>
      </c>
      <c r="Q617" s="204">
        <v>627.79999999999995</v>
      </c>
      <c r="R617" s="204">
        <v>0</v>
      </c>
      <c r="S617" s="204">
        <v>0</v>
      </c>
      <c r="T617" s="204">
        <v>0</v>
      </c>
      <c r="U617" s="204">
        <v>0</v>
      </c>
      <c r="V617" s="204">
        <v>100</v>
      </c>
      <c r="W617" s="204">
        <v>100</v>
      </c>
      <c r="X617" s="204">
        <v>100</v>
      </c>
      <c r="Y617" s="204">
        <v>100</v>
      </c>
    </row>
    <row r="618" spans="1:27" ht="12.95" customHeight="1">
      <c r="A618" s="205">
        <v>21</v>
      </c>
      <c r="B618" s="206">
        <v>225700</v>
      </c>
      <c r="C618" s="207">
        <v>1553</v>
      </c>
      <c r="D618" s="175">
        <v>610</v>
      </c>
      <c r="E618" s="201" t="s">
        <v>1730</v>
      </c>
      <c r="F618" s="202">
        <v>4389.5</v>
      </c>
      <c r="G618" s="202">
        <v>1377</v>
      </c>
      <c r="H618" s="202">
        <v>2682.6</v>
      </c>
      <c r="I618" s="202">
        <v>329.9</v>
      </c>
      <c r="J618" s="202">
        <v>4647.2</v>
      </c>
      <c r="K618" s="203">
        <v>1377</v>
      </c>
      <c r="L618" s="203">
        <v>2791</v>
      </c>
      <c r="M618" s="203">
        <v>479.2</v>
      </c>
      <c r="N618" s="202">
        <v>4647.2</v>
      </c>
      <c r="O618" s="203">
        <v>1377</v>
      </c>
      <c r="P618" s="203">
        <v>2791</v>
      </c>
      <c r="Q618" s="204">
        <v>479.2</v>
      </c>
      <c r="R618" s="204">
        <v>0</v>
      </c>
      <c r="S618" s="204">
        <v>0</v>
      </c>
      <c r="T618" s="204">
        <v>0</v>
      </c>
      <c r="U618" s="204">
        <v>0</v>
      </c>
      <c r="V618" s="204">
        <v>100</v>
      </c>
      <c r="W618" s="204">
        <v>100</v>
      </c>
      <c r="X618" s="204">
        <v>100</v>
      </c>
      <c r="Y618" s="204">
        <v>100</v>
      </c>
    </row>
    <row r="619" spans="1:27" ht="12.95" customHeight="1">
      <c r="A619" s="205">
        <v>21</v>
      </c>
      <c r="B619" s="206">
        <v>225700</v>
      </c>
      <c r="C619" s="207">
        <v>1554</v>
      </c>
      <c r="D619" s="175">
        <v>611</v>
      </c>
      <c r="E619" s="201" t="s">
        <v>1731</v>
      </c>
      <c r="F619" s="202">
        <v>2098.1</v>
      </c>
      <c r="G619" s="202">
        <v>776</v>
      </c>
      <c r="H619" s="202">
        <v>1053.5999999999999</v>
      </c>
      <c r="I619" s="202">
        <v>268.5</v>
      </c>
      <c r="J619" s="202">
        <v>2246.1</v>
      </c>
      <c r="K619" s="203">
        <v>776</v>
      </c>
      <c r="L619" s="203">
        <v>1053.5999999999999</v>
      </c>
      <c r="M619" s="203">
        <v>416.5</v>
      </c>
      <c r="N619" s="202">
        <v>2235.3411999999998</v>
      </c>
      <c r="O619" s="203">
        <v>776</v>
      </c>
      <c r="P619" s="203">
        <v>1042.8412000000001</v>
      </c>
      <c r="Q619" s="204">
        <v>416.5</v>
      </c>
      <c r="R619" s="204">
        <v>-10.758800000000065</v>
      </c>
      <c r="S619" s="204">
        <v>0</v>
      </c>
      <c r="T619" s="204">
        <v>-10.758799999999837</v>
      </c>
      <c r="U619" s="204">
        <v>0</v>
      </c>
      <c r="V619" s="204">
        <v>99.521000845910692</v>
      </c>
      <c r="W619" s="204">
        <v>100</v>
      </c>
      <c r="X619" s="204">
        <v>98.978853454821575</v>
      </c>
      <c r="Y619" s="204">
        <v>100</v>
      </c>
    </row>
    <row r="620" spans="1:27" ht="12.95" customHeight="1">
      <c r="A620" s="205">
        <v>21</v>
      </c>
      <c r="B620" s="206">
        <v>225700</v>
      </c>
      <c r="C620" s="207">
        <v>1555</v>
      </c>
      <c r="D620" s="175">
        <v>612</v>
      </c>
      <c r="E620" s="201" t="s">
        <v>1732</v>
      </c>
      <c r="F620" s="202">
        <v>3132.7000000000003</v>
      </c>
      <c r="G620" s="202">
        <v>1373</v>
      </c>
      <c r="H620" s="202">
        <v>1482.3</v>
      </c>
      <c r="I620" s="202">
        <v>277.39999999999998</v>
      </c>
      <c r="J620" s="202">
        <v>3321.1</v>
      </c>
      <c r="K620" s="203">
        <v>1373</v>
      </c>
      <c r="L620" s="203">
        <v>1526.1</v>
      </c>
      <c r="M620" s="203">
        <v>422</v>
      </c>
      <c r="N620" s="202">
        <v>3101.4672</v>
      </c>
      <c r="O620" s="203">
        <v>1373</v>
      </c>
      <c r="P620" s="203">
        <v>1306.4672</v>
      </c>
      <c r="Q620" s="204">
        <v>422</v>
      </c>
      <c r="R620" s="204">
        <v>-219.63279999999986</v>
      </c>
      <c r="S620" s="204">
        <v>0</v>
      </c>
      <c r="T620" s="204">
        <v>-219.63279999999986</v>
      </c>
      <c r="U620" s="204">
        <v>0</v>
      </c>
      <c r="V620" s="204">
        <v>93.386745355454522</v>
      </c>
      <c r="W620" s="204">
        <v>100</v>
      </c>
      <c r="X620" s="204">
        <v>85.608230129087232</v>
      </c>
      <c r="Y620" s="204">
        <v>100</v>
      </c>
    </row>
    <row r="621" spans="1:27" ht="12.95" customHeight="1">
      <c r="A621" s="205">
        <v>21</v>
      </c>
      <c r="B621" s="206">
        <v>225700</v>
      </c>
      <c r="C621" s="207">
        <v>1556</v>
      </c>
      <c r="D621" s="175">
        <v>613</v>
      </c>
      <c r="E621" s="201" t="s">
        <v>1733</v>
      </c>
      <c r="F621" s="202">
        <v>4106.8</v>
      </c>
      <c r="G621" s="202">
        <v>1488</v>
      </c>
      <c r="H621" s="202">
        <v>2173.1999999999998</v>
      </c>
      <c r="I621" s="202">
        <v>445.6</v>
      </c>
      <c r="J621" s="202">
        <v>4431.4000000000005</v>
      </c>
      <c r="K621" s="203">
        <v>1488</v>
      </c>
      <c r="L621" s="203">
        <v>2348.3000000000002</v>
      </c>
      <c r="M621" s="203">
        <v>595.1</v>
      </c>
      <c r="N621" s="202">
        <v>4393.5573000000004</v>
      </c>
      <c r="O621" s="203">
        <v>1488</v>
      </c>
      <c r="P621" s="203">
        <v>2310.4573</v>
      </c>
      <c r="Q621" s="204">
        <v>595.1</v>
      </c>
      <c r="R621" s="204">
        <v>-37.84270000000015</v>
      </c>
      <c r="S621" s="204">
        <v>0</v>
      </c>
      <c r="T621" s="204">
        <v>-37.84270000000015</v>
      </c>
      <c r="U621" s="204">
        <v>0</v>
      </c>
      <c r="V621" s="204">
        <v>99.146032856433635</v>
      </c>
      <c r="W621" s="204">
        <v>100</v>
      </c>
      <c r="X621" s="204">
        <v>98.388506579227524</v>
      </c>
      <c r="Y621" s="204">
        <v>100</v>
      </c>
    </row>
    <row r="622" spans="1:27" ht="12.95" customHeight="1">
      <c r="A622" s="205">
        <v>21</v>
      </c>
      <c r="B622" s="206">
        <v>225700</v>
      </c>
      <c r="C622" s="207">
        <v>1557</v>
      </c>
      <c r="D622" s="175">
        <v>614</v>
      </c>
      <c r="E622" s="201" t="s">
        <v>1734</v>
      </c>
      <c r="F622" s="202">
        <v>3958.7</v>
      </c>
      <c r="G622" s="202">
        <v>1432</v>
      </c>
      <c r="H622" s="202">
        <v>2094.6</v>
      </c>
      <c r="I622" s="202">
        <v>432.1</v>
      </c>
      <c r="J622" s="202">
        <v>4199.3</v>
      </c>
      <c r="K622" s="203">
        <v>1432</v>
      </c>
      <c r="L622" s="203">
        <v>2192.3000000000002</v>
      </c>
      <c r="M622" s="203">
        <v>575</v>
      </c>
      <c r="N622" s="202">
        <v>4199.3</v>
      </c>
      <c r="O622" s="203">
        <v>1432</v>
      </c>
      <c r="P622" s="203">
        <v>2192.3000000000002</v>
      </c>
      <c r="Q622" s="204">
        <v>575</v>
      </c>
      <c r="R622" s="204">
        <v>0</v>
      </c>
      <c r="S622" s="204">
        <v>0</v>
      </c>
      <c r="T622" s="204">
        <v>0</v>
      </c>
      <c r="U622" s="204">
        <v>0</v>
      </c>
      <c r="V622" s="204">
        <v>100</v>
      </c>
      <c r="W622" s="204">
        <v>100</v>
      </c>
      <c r="X622" s="204">
        <v>100</v>
      </c>
      <c r="Y622" s="204">
        <v>100</v>
      </c>
    </row>
    <row r="623" spans="1:27" ht="12.95" customHeight="1">
      <c r="A623" s="205">
        <v>21</v>
      </c>
      <c r="B623" s="206">
        <v>225700</v>
      </c>
      <c r="C623" s="207">
        <v>1558</v>
      </c>
      <c r="D623" s="175">
        <v>615</v>
      </c>
      <c r="E623" s="201" t="s">
        <v>1735</v>
      </c>
      <c r="F623" s="202">
        <v>7967.7</v>
      </c>
      <c r="G623" s="202">
        <v>1855</v>
      </c>
      <c r="H623" s="202">
        <v>5165.2</v>
      </c>
      <c r="I623" s="202">
        <v>947.5</v>
      </c>
      <c r="J623" s="202">
        <v>8383.2000000000007</v>
      </c>
      <c r="K623" s="203">
        <v>1855</v>
      </c>
      <c r="L623" s="203">
        <v>5427.5</v>
      </c>
      <c r="M623" s="203">
        <v>1100.7</v>
      </c>
      <c r="N623" s="202">
        <v>8076.8263999999999</v>
      </c>
      <c r="O623" s="203">
        <v>1855</v>
      </c>
      <c r="P623" s="203">
        <v>5121.1264000000001</v>
      </c>
      <c r="Q623" s="204">
        <v>1100.7</v>
      </c>
      <c r="R623" s="204">
        <v>-306.37360000000081</v>
      </c>
      <c r="S623" s="204">
        <v>0</v>
      </c>
      <c r="T623" s="204">
        <v>-306.3735999999999</v>
      </c>
      <c r="U623" s="204">
        <v>0</v>
      </c>
      <c r="V623" s="204">
        <v>96.345386010115462</v>
      </c>
      <c r="W623" s="204">
        <v>100</v>
      </c>
      <c r="X623" s="204">
        <v>94.355161676646702</v>
      </c>
      <c r="Y623" s="204">
        <v>100</v>
      </c>
    </row>
    <row r="624" spans="1:27" ht="12.95" customHeight="1">
      <c r="A624" s="205">
        <v>21</v>
      </c>
      <c r="B624" s="206">
        <v>225700</v>
      </c>
      <c r="C624" s="207">
        <v>1559</v>
      </c>
      <c r="D624" s="175">
        <v>616</v>
      </c>
      <c r="E624" s="201" t="s">
        <v>1736</v>
      </c>
      <c r="F624" s="202">
        <v>2720.2</v>
      </c>
      <c r="G624" s="202">
        <v>1336</v>
      </c>
      <c r="H624" s="202">
        <v>1100</v>
      </c>
      <c r="I624" s="202">
        <v>284.2</v>
      </c>
      <c r="J624" s="202">
        <v>2985.6000000000004</v>
      </c>
      <c r="K624" s="203">
        <v>1336</v>
      </c>
      <c r="L624" s="203">
        <v>1214.8</v>
      </c>
      <c r="M624" s="203">
        <v>434.8</v>
      </c>
      <c r="N624" s="202">
        <v>2941.5747000000001</v>
      </c>
      <c r="O624" s="203">
        <v>1336</v>
      </c>
      <c r="P624" s="203">
        <v>1170.7746999999999</v>
      </c>
      <c r="Q624" s="204">
        <v>434.8</v>
      </c>
      <c r="R624" s="204">
        <v>-44.025300000000243</v>
      </c>
      <c r="S624" s="204">
        <v>0</v>
      </c>
      <c r="T624" s="204">
        <v>-44.025300000000016</v>
      </c>
      <c r="U624" s="204">
        <v>0</v>
      </c>
      <c r="V624" s="204">
        <v>98.525411977491956</v>
      </c>
      <c r="W624" s="204">
        <v>100</v>
      </c>
      <c r="X624" s="204">
        <v>96.375921962462954</v>
      </c>
      <c r="Y624" s="204">
        <v>100</v>
      </c>
    </row>
    <row r="625" spans="1:25" ht="12.95" customHeight="1">
      <c r="A625" s="205">
        <v>21</v>
      </c>
      <c r="B625" s="206">
        <v>225700</v>
      </c>
      <c r="C625" s="207">
        <v>1561</v>
      </c>
      <c r="D625" s="175">
        <v>617</v>
      </c>
      <c r="E625" s="201" t="s">
        <v>1737</v>
      </c>
      <c r="F625" s="202">
        <v>7565.3</v>
      </c>
      <c r="G625" s="202">
        <v>1460</v>
      </c>
      <c r="H625" s="202">
        <v>4888.8</v>
      </c>
      <c r="I625" s="202">
        <v>1216.5</v>
      </c>
      <c r="J625" s="202">
        <v>7720</v>
      </c>
      <c r="K625" s="203">
        <v>1460</v>
      </c>
      <c r="L625" s="203">
        <v>4888.8</v>
      </c>
      <c r="M625" s="203">
        <v>1371.2</v>
      </c>
      <c r="N625" s="202">
        <v>7448.4106000000002</v>
      </c>
      <c r="O625" s="203">
        <v>1460</v>
      </c>
      <c r="P625" s="203">
        <v>4617.2106000000003</v>
      </c>
      <c r="Q625" s="204">
        <v>1371.2</v>
      </c>
      <c r="R625" s="204">
        <v>-271.58939999999984</v>
      </c>
      <c r="S625" s="204">
        <v>0</v>
      </c>
      <c r="T625" s="204">
        <v>-271.58939999999984</v>
      </c>
      <c r="U625" s="204">
        <v>0</v>
      </c>
      <c r="V625" s="204">
        <v>96.482002590673574</v>
      </c>
      <c r="W625" s="204">
        <v>100</v>
      </c>
      <c r="X625" s="204">
        <v>94.444661266568488</v>
      </c>
      <c r="Y625" s="204">
        <v>100</v>
      </c>
    </row>
    <row r="626" spans="1:25" ht="12.95" customHeight="1">
      <c r="A626" s="205">
        <v>21</v>
      </c>
      <c r="B626" s="206">
        <v>225700</v>
      </c>
      <c r="C626" s="207">
        <v>1562</v>
      </c>
      <c r="D626" s="175">
        <v>618</v>
      </c>
      <c r="E626" s="201" t="s">
        <v>1725</v>
      </c>
      <c r="F626" s="202">
        <v>20330.400000000001</v>
      </c>
      <c r="G626" s="202">
        <v>1697</v>
      </c>
      <c r="H626" s="202">
        <v>15877</v>
      </c>
      <c r="I626" s="202">
        <v>2756.4</v>
      </c>
      <c r="J626" s="202">
        <v>21374</v>
      </c>
      <c r="K626" s="203">
        <v>1697</v>
      </c>
      <c r="L626" s="203">
        <v>16553.900000000001</v>
      </c>
      <c r="M626" s="203">
        <v>3123.1</v>
      </c>
      <c r="N626" s="202">
        <v>21355.724599999998</v>
      </c>
      <c r="O626" s="203">
        <v>1697</v>
      </c>
      <c r="P626" s="203">
        <v>16535.624599999999</v>
      </c>
      <c r="Q626" s="204">
        <v>3123.1</v>
      </c>
      <c r="R626" s="204">
        <v>-18.275400000002264</v>
      </c>
      <c r="S626" s="204">
        <v>0</v>
      </c>
      <c r="T626" s="204">
        <v>-18.275400000002264</v>
      </c>
      <c r="U626" s="204">
        <v>0</v>
      </c>
      <c r="V626" s="204">
        <v>99.914497052493672</v>
      </c>
      <c r="W626" s="204">
        <v>100</v>
      </c>
      <c r="X626" s="204">
        <v>99.889600637916132</v>
      </c>
      <c r="Y626" s="204">
        <v>100</v>
      </c>
    </row>
    <row r="627" spans="1:25" ht="12.95" customHeight="1">
      <c r="A627" s="205">
        <v>21</v>
      </c>
      <c r="B627" s="206">
        <v>225700</v>
      </c>
      <c r="C627" s="207">
        <v>1560</v>
      </c>
      <c r="D627" s="175">
        <v>619</v>
      </c>
      <c r="E627" s="201" t="s">
        <v>1738</v>
      </c>
      <c r="F627" s="202">
        <v>3110.7</v>
      </c>
      <c r="G627" s="202">
        <v>1343</v>
      </c>
      <c r="H627" s="202">
        <v>1438.7</v>
      </c>
      <c r="I627" s="202">
        <v>329</v>
      </c>
      <c r="J627" s="202">
        <v>3261.2999999999997</v>
      </c>
      <c r="K627" s="203">
        <v>1343</v>
      </c>
      <c r="L627" s="203">
        <v>1438.7</v>
      </c>
      <c r="M627" s="203">
        <v>479.6</v>
      </c>
      <c r="N627" s="202">
        <v>3080.6754999999998</v>
      </c>
      <c r="O627" s="203">
        <v>1343</v>
      </c>
      <c r="P627" s="203">
        <v>1258.0754999999999</v>
      </c>
      <c r="Q627" s="204">
        <v>479.6</v>
      </c>
      <c r="R627" s="204">
        <v>-180.6244999999999</v>
      </c>
      <c r="S627" s="204">
        <v>0</v>
      </c>
      <c r="T627" s="204">
        <v>-180.62450000000013</v>
      </c>
      <c r="U627" s="204">
        <v>0</v>
      </c>
      <c r="V627" s="204">
        <v>94.461579738141239</v>
      </c>
      <c r="W627" s="204">
        <v>100</v>
      </c>
      <c r="X627" s="204">
        <v>87.445297838326269</v>
      </c>
      <c r="Y627" s="204">
        <v>100</v>
      </c>
    </row>
    <row r="628" spans="1:25" ht="12.95" customHeight="1">
      <c r="A628" s="205">
        <v>21</v>
      </c>
      <c r="B628" s="206">
        <v>225700</v>
      </c>
      <c r="C628" s="207">
        <v>1563</v>
      </c>
      <c r="D628" s="175">
        <v>620</v>
      </c>
      <c r="E628" s="201" t="s">
        <v>1739</v>
      </c>
      <c r="F628" s="202">
        <v>2566.4</v>
      </c>
      <c r="G628" s="202">
        <v>1391</v>
      </c>
      <c r="H628" s="202">
        <v>1028.5999999999999</v>
      </c>
      <c r="I628" s="202">
        <v>146.80000000000001</v>
      </c>
      <c r="J628" s="202">
        <v>2792.7</v>
      </c>
      <c r="K628" s="203">
        <v>1391</v>
      </c>
      <c r="L628" s="203">
        <v>1111.5</v>
      </c>
      <c r="M628" s="203">
        <v>290.2</v>
      </c>
      <c r="N628" s="202">
        <v>2742.5601999999999</v>
      </c>
      <c r="O628" s="203">
        <v>1391</v>
      </c>
      <c r="P628" s="203">
        <v>1061.3602000000001</v>
      </c>
      <c r="Q628" s="204">
        <v>290.2</v>
      </c>
      <c r="R628" s="204">
        <v>-50.139799999999923</v>
      </c>
      <c r="S628" s="204">
        <v>0</v>
      </c>
      <c r="T628" s="204">
        <v>-50.139799999999923</v>
      </c>
      <c r="U628" s="204">
        <v>0</v>
      </c>
      <c r="V628" s="204">
        <v>98.204612024205971</v>
      </c>
      <c r="W628" s="204">
        <v>100</v>
      </c>
      <c r="X628" s="204">
        <v>95.488996851102129</v>
      </c>
      <c r="Y628" s="204">
        <v>100</v>
      </c>
    </row>
    <row r="629" spans="1:25" ht="12.95" customHeight="1">
      <c r="A629" s="205">
        <v>21</v>
      </c>
      <c r="B629" s="206">
        <v>225700</v>
      </c>
      <c r="C629" s="207">
        <v>1564</v>
      </c>
      <c r="D629" s="175">
        <v>621</v>
      </c>
      <c r="E629" s="201" t="s">
        <v>1740</v>
      </c>
      <c r="F629" s="202">
        <v>3246.1000000000004</v>
      </c>
      <c r="G629" s="202">
        <v>1091</v>
      </c>
      <c r="H629" s="202">
        <v>1710.3</v>
      </c>
      <c r="I629" s="202">
        <v>444.8</v>
      </c>
      <c r="J629" s="202">
        <v>3422.8999999999996</v>
      </c>
      <c r="K629" s="203">
        <v>1091</v>
      </c>
      <c r="L629" s="203">
        <v>1738.7</v>
      </c>
      <c r="M629" s="203">
        <v>593.20000000000005</v>
      </c>
      <c r="N629" s="202">
        <v>3422.8999999999996</v>
      </c>
      <c r="O629" s="203">
        <v>1091</v>
      </c>
      <c r="P629" s="203">
        <v>1738.7</v>
      </c>
      <c r="Q629" s="204">
        <v>593.20000000000005</v>
      </c>
      <c r="R629" s="204">
        <v>0</v>
      </c>
      <c r="S629" s="204">
        <v>0</v>
      </c>
      <c r="T629" s="204">
        <v>0</v>
      </c>
      <c r="U629" s="204">
        <v>0</v>
      </c>
      <c r="V629" s="204">
        <v>100</v>
      </c>
      <c r="W629" s="204">
        <v>100</v>
      </c>
      <c r="X629" s="204">
        <v>100</v>
      </c>
      <c r="Y629" s="204">
        <v>100</v>
      </c>
    </row>
    <row r="630" spans="1:25" ht="12.95" customHeight="1">
      <c r="A630" s="205">
        <v>21</v>
      </c>
      <c r="B630" s="206">
        <v>225700</v>
      </c>
      <c r="C630" s="207">
        <v>1565</v>
      </c>
      <c r="D630" s="175">
        <v>622</v>
      </c>
      <c r="E630" s="201" t="s">
        <v>1741</v>
      </c>
      <c r="F630" s="202">
        <v>2791.2999999999997</v>
      </c>
      <c r="G630" s="202">
        <v>1522</v>
      </c>
      <c r="H630" s="202">
        <v>946.6</v>
      </c>
      <c r="I630" s="202">
        <v>322.7</v>
      </c>
      <c r="J630" s="202">
        <v>2992.4</v>
      </c>
      <c r="K630" s="203">
        <v>1522</v>
      </c>
      <c r="L630" s="203">
        <v>997.1</v>
      </c>
      <c r="M630" s="203">
        <v>473.3</v>
      </c>
      <c r="N630" s="202">
        <v>2961.3670000000002</v>
      </c>
      <c r="O630" s="203">
        <v>1522</v>
      </c>
      <c r="P630" s="203">
        <v>966.06700000000001</v>
      </c>
      <c r="Q630" s="204">
        <v>473.3</v>
      </c>
      <c r="R630" s="204">
        <v>-31.032999999999902</v>
      </c>
      <c r="S630" s="204">
        <v>0</v>
      </c>
      <c r="T630" s="204">
        <v>-31.033000000000015</v>
      </c>
      <c r="U630" s="204">
        <v>0</v>
      </c>
      <c r="V630" s="204">
        <v>98.962939446598057</v>
      </c>
      <c r="W630" s="204">
        <v>100</v>
      </c>
      <c r="X630" s="204">
        <v>96.887674255340485</v>
      </c>
      <c r="Y630" s="204">
        <v>100</v>
      </c>
    </row>
    <row r="631" spans="1:25" ht="12.95" customHeight="1">
      <c r="A631" s="205">
        <v>21</v>
      </c>
      <c r="B631" s="206">
        <v>225700</v>
      </c>
      <c r="C631" s="207">
        <v>1566</v>
      </c>
      <c r="D631" s="175">
        <v>623</v>
      </c>
      <c r="E631" s="201" t="s">
        <v>1742</v>
      </c>
      <c r="F631" s="202">
        <v>2679.5</v>
      </c>
      <c r="G631" s="202">
        <v>973</v>
      </c>
      <c r="H631" s="202">
        <v>1436.6</v>
      </c>
      <c r="I631" s="202">
        <v>269.89999999999998</v>
      </c>
      <c r="J631" s="202">
        <v>2864.2</v>
      </c>
      <c r="K631" s="203">
        <v>973</v>
      </c>
      <c r="L631" s="203">
        <v>1470.7</v>
      </c>
      <c r="M631" s="203">
        <v>420.5</v>
      </c>
      <c r="N631" s="202">
        <v>2600.6800000000003</v>
      </c>
      <c r="O631" s="203">
        <v>973</v>
      </c>
      <c r="P631" s="203">
        <v>1207.18</v>
      </c>
      <c r="Q631" s="204">
        <v>420.5</v>
      </c>
      <c r="R631" s="204">
        <v>-263.51999999999953</v>
      </c>
      <c r="S631" s="204">
        <v>0</v>
      </c>
      <c r="T631" s="204">
        <v>-263.52</v>
      </c>
      <c r="U631" s="204">
        <v>0</v>
      </c>
      <c r="V631" s="204">
        <v>90.799525172823152</v>
      </c>
      <c r="W631" s="204">
        <v>100</v>
      </c>
      <c r="X631" s="204">
        <v>82.082001767865648</v>
      </c>
      <c r="Y631" s="204">
        <v>100</v>
      </c>
    </row>
    <row r="632" spans="1:25" ht="12.95" customHeight="1">
      <c r="A632" s="205">
        <v>21</v>
      </c>
      <c r="B632" s="206">
        <v>225700</v>
      </c>
      <c r="C632" s="207">
        <v>1567</v>
      </c>
      <c r="D632" s="175">
        <v>624</v>
      </c>
      <c r="E632" s="201" t="s">
        <v>1743</v>
      </c>
      <c r="F632" s="202">
        <v>2995.9</v>
      </c>
      <c r="G632" s="202">
        <v>1310</v>
      </c>
      <c r="H632" s="202">
        <v>1412</v>
      </c>
      <c r="I632" s="202">
        <v>273.89999999999998</v>
      </c>
      <c r="J632" s="202">
        <v>3197.8</v>
      </c>
      <c r="K632" s="203">
        <v>1310</v>
      </c>
      <c r="L632" s="203">
        <v>1463.3</v>
      </c>
      <c r="M632" s="203">
        <v>424.5</v>
      </c>
      <c r="N632" s="202">
        <v>3193.8</v>
      </c>
      <c r="O632" s="203">
        <v>1310</v>
      </c>
      <c r="P632" s="203">
        <v>1459.3</v>
      </c>
      <c r="Q632" s="204">
        <v>424.5</v>
      </c>
      <c r="R632" s="204">
        <v>-4</v>
      </c>
      <c r="S632" s="204">
        <v>0</v>
      </c>
      <c r="T632" s="204">
        <v>-4</v>
      </c>
      <c r="U632" s="204">
        <v>0</v>
      </c>
      <c r="V632" s="204">
        <v>99.874914003377327</v>
      </c>
      <c r="W632" s="204">
        <v>100</v>
      </c>
      <c r="X632" s="204">
        <v>99.726645253878218</v>
      </c>
      <c r="Y632" s="204">
        <v>100</v>
      </c>
    </row>
    <row r="633" spans="1:25" ht="12.95" customHeight="1">
      <c r="A633" s="205">
        <v>21</v>
      </c>
      <c r="B633" s="206">
        <v>225700</v>
      </c>
      <c r="C633" s="207">
        <v>1568</v>
      </c>
      <c r="D633" s="175">
        <v>625</v>
      </c>
      <c r="E633" s="201" t="s">
        <v>1744</v>
      </c>
      <c r="F633" s="202">
        <v>3738.6</v>
      </c>
      <c r="G633" s="202">
        <v>1315</v>
      </c>
      <c r="H633" s="202">
        <v>2130.6999999999998</v>
      </c>
      <c r="I633" s="202">
        <v>292.89999999999998</v>
      </c>
      <c r="J633" s="202">
        <v>3970.3</v>
      </c>
      <c r="K633" s="203">
        <v>1315</v>
      </c>
      <c r="L633" s="203">
        <v>2215.5</v>
      </c>
      <c r="M633" s="203">
        <v>439.8</v>
      </c>
      <c r="N633" s="202">
        <v>3932.8177000000001</v>
      </c>
      <c r="O633" s="203">
        <v>1315</v>
      </c>
      <c r="P633" s="203">
        <v>2178.0176999999999</v>
      </c>
      <c r="Q633" s="204">
        <v>439.8</v>
      </c>
      <c r="R633" s="204">
        <v>-37.482300000000123</v>
      </c>
      <c r="S633" s="204">
        <v>0</v>
      </c>
      <c r="T633" s="204">
        <v>-37.482300000000123</v>
      </c>
      <c r="U633" s="204">
        <v>0</v>
      </c>
      <c r="V633" s="204">
        <v>99.055932801047774</v>
      </c>
      <c r="W633" s="204">
        <v>100</v>
      </c>
      <c r="X633" s="204">
        <v>98.308178740690593</v>
      </c>
      <c r="Y633" s="204">
        <v>100</v>
      </c>
    </row>
    <row r="634" spans="1:25" ht="12.95" customHeight="1">
      <c r="A634" s="205">
        <v>21</v>
      </c>
      <c r="B634" s="206">
        <v>225700</v>
      </c>
      <c r="C634" s="207">
        <v>1569</v>
      </c>
      <c r="D634" s="175">
        <v>626</v>
      </c>
      <c r="E634" s="201" t="s">
        <v>1745</v>
      </c>
      <c r="F634" s="202">
        <v>5150.6000000000004</v>
      </c>
      <c r="G634" s="202">
        <v>1392</v>
      </c>
      <c r="H634" s="202">
        <v>3096.8</v>
      </c>
      <c r="I634" s="202">
        <v>661.8</v>
      </c>
      <c r="J634" s="202">
        <v>5373.0999999999995</v>
      </c>
      <c r="K634" s="203">
        <v>1392</v>
      </c>
      <c r="L634" s="203">
        <v>3176.4</v>
      </c>
      <c r="M634" s="203">
        <v>804.7</v>
      </c>
      <c r="N634" s="202">
        <v>5373.0999999999995</v>
      </c>
      <c r="O634" s="203">
        <v>1392</v>
      </c>
      <c r="P634" s="203">
        <v>3176.4</v>
      </c>
      <c r="Q634" s="204">
        <v>804.7</v>
      </c>
      <c r="R634" s="204">
        <v>0</v>
      </c>
      <c r="S634" s="204">
        <v>0</v>
      </c>
      <c r="T634" s="204">
        <v>0</v>
      </c>
      <c r="U634" s="204">
        <v>0</v>
      </c>
      <c r="V634" s="204">
        <v>100</v>
      </c>
      <c r="W634" s="204">
        <v>100</v>
      </c>
      <c r="X634" s="204">
        <v>100</v>
      </c>
      <c r="Y634" s="204">
        <v>100</v>
      </c>
    </row>
    <row r="635" spans="1:25" ht="12.95" customHeight="1">
      <c r="A635" s="205">
        <v>21</v>
      </c>
      <c r="B635" s="206">
        <v>225700</v>
      </c>
      <c r="C635" s="207">
        <v>1570</v>
      </c>
      <c r="D635" s="175">
        <v>627</v>
      </c>
      <c r="E635" s="201" t="s">
        <v>1746</v>
      </c>
      <c r="F635" s="202">
        <v>2943.9</v>
      </c>
      <c r="G635" s="202">
        <v>1125</v>
      </c>
      <c r="H635" s="202">
        <v>1396</v>
      </c>
      <c r="I635" s="202">
        <v>422.9</v>
      </c>
      <c r="J635" s="202">
        <v>3154.2</v>
      </c>
      <c r="K635" s="203">
        <v>1125</v>
      </c>
      <c r="L635" s="203">
        <v>1459.4</v>
      </c>
      <c r="M635" s="203">
        <v>569.79999999999995</v>
      </c>
      <c r="N635" s="202">
        <v>3154.1790000000001</v>
      </c>
      <c r="O635" s="203">
        <v>1125</v>
      </c>
      <c r="P635" s="203">
        <v>1459.3789999999999</v>
      </c>
      <c r="Q635" s="204">
        <v>569.79999999999995</v>
      </c>
      <c r="R635" s="204">
        <v>-2.099999999973079E-2</v>
      </c>
      <c r="S635" s="204">
        <v>0</v>
      </c>
      <c r="T635" s="204">
        <v>-2.1000000000185537E-2</v>
      </c>
      <c r="U635" s="204">
        <v>0</v>
      </c>
      <c r="V635" s="204">
        <v>99.999334221038623</v>
      </c>
      <c r="W635" s="204">
        <v>100</v>
      </c>
      <c r="X635" s="204">
        <v>99.998561052487318</v>
      </c>
      <c r="Y635" s="204">
        <v>100</v>
      </c>
    </row>
    <row r="636" spans="1:25" ht="12.95" customHeight="1">
      <c r="A636" s="205">
        <v>21</v>
      </c>
      <c r="B636" s="206">
        <v>225700</v>
      </c>
      <c r="C636" s="207">
        <v>1571</v>
      </c>
      <c r="D636" s="175">
        <v>628</v>
      </c>
      <c r="E636" s="201" t="s">
        <v>1747</v>
      </c>
      <c r="F636" s="202">
        <v>6212.8</v>
      </c>
      <c r="G636" s="202">
        <v>1908</v>
      </c>
      <c r="H636" s="202">
        <v>3396.6</v>
      </c>
      <c r="I636" s="202">
        <v>908.2</v>
      </c>
      <c r="J636" s="202">
        <v>6426.2999999999993</v>
      </c>
      <c r="K636" s="203">
        <v>1908</v>
      </c>
      <c r="L636" s="203">
        <v>3455.7</v>
      </c>
      <c r="M636" s="203">
        <v>1062.5999999999999</v>
      </c>
      <c r="N636" s="202">
        <v>6305.9043000000001</v>
      </c>
      <c r="O636" s="203">
        <v>1908</v>
      </c>
      <c r="P636" s="203">
        <v>3335.3042999999998</v>
      </c>
      <c r="Q636" s="204">
        <v>1062.5999999999999</v>
      </c>
      <c r="R636" s="204">
        <v>-120.39569999999912</v>
      </c>
      <c r="S636" s="204">
        <v>0</v>
      </c>
      <c r="T636" s="204">
        <v>-120.39570000000003</v>
      </c>
      <c r="U636" s="204">
        <v>0</v>
      </c>
      <c r="V636" s="204">
        <v>98.126516035665944</v>
      </c>
      <c r="W636" s="204">
        <v>100</v>
      </c>
      <c r="X636" s="204">
        <v>96.516025696675058</v>
      </c>
      <c r="Y636" s="204">
        <v>100</v>
      </c>
    </row>
    <row r="637" spans="1:25" ht="12.95" customHeight="1">
      <c r="A637" s="205">
        <v>21</v>
      </c>
      <c r="B637" s="206">
        <v>225700</v>
      </c>
      <c r="C637" s="207">
        <v>1572</v>
      </c>
      <c r="D637" s="175">
        <v>629</v>
      </c>
      <c r="E637" s="201" t="s">
        <v>1748</v>
      </c>
      <c r="F637" s="202">
        <v>2305.7999999999997</v>
      </c>
      <c r="G637" s="202">
        <v>1194</v>
      </c>
      <c r="H637" s="202">
        <v>903.1</v>
      </c>
      <c r="I637" s="202">
        <v>208.7</v>
      </c>
      <c r="J637" s="202">
        <v>2482.3000000000002</v>
      </c>
      <c r="K637" s="203">
        <v>1194</v>
      </c>
      <c r="L637" s="203">
        <v>938.4</v>
      </c>
      <c r="M637" s="203">
        <v>349.9</v>
      </c>
      <c r="N637" s="202">
        <v>2481.527</v>
      </c>
      <c r="O637" s="203">
        <v>1194</v>
      </c>
      <c r="P637" s="203">
        <v>937.62699999999995</v>
      </c>
      <c r="Q637" s="204">
        <v>349.9</v>
      </c>
      <c r="R637" s="204">
        <v>-0.77300000000013824</v>
      </c>
      <c r="S637" s="204">
        <v>0</v>
      </c>
      <c r="T637" s="204">
        <v>-0.77300000000002456</v>
      </c>
      <c r="U637" s="204">
        <v>0</v>
      </c>
      <c r="V637" s="204">
        <v>99.968859525440109</v>
      </c>
      <c r="W637" s="204">
        <v>100</v>
      </c>
      <c r="X637" s="204">
        <v>99.917625745950559</v>
      </c>
      <c r="Y637" s="204">
        <v>100</v>
      </c>
    </row>
    <row r="638" spans="1:25" ht="12.95" customHeight="1">
      <c r="A638" s="205">
        <v>21</v>
      </c>
      <c r="B638" s="206">
        <v>225700</v>
      </c>
      <c r="C638" s="207">
        <v>1573</v>
      </c>
      <c r="D638" s="175">
        <v>630</v>
      </c>
      <c r="E638" s="201" t="s">
        <v>1749</v>
      </c>
      <c r="F638" s="202">
        <v>3085.4</v>
      </c>
      <c r="G638" s="202">
        <v>1463</v>
      </c>
      <c r="H638" s="202">
        <v>1292.5</v>
      </c>
      <c r="I638" s="202">
        <v>329.9</v>
      </c>
      <c r="J638" s="202">
        <v>3385.8</v>
      </c>
      <c r="K638" s="203">
        <v>1463</v>
      </c>
      <c r="L638" s="203">
        <v>1442.3</v>
      </c>
      <c r="M638" s="203">
        <v>480.5</v>
      </c>
      <c r="N638" s="202">
        <v>3355.4228000000003</v>
      </c>
      <c r="O638" s="203">
        <v>1463</v>
      </c>
      <c r="P638" s="203">
        <v>1411.9228000000001</v>
      </c>
      <c r="Q638" s="204">
        <v>480.5</v>
      </c>
      <c r="R638" s="204">
        <v>-30.377199999999903</v>
      </c>
      <c r="S638" s="204">
        <v>0</v>
      </c>
      <c r="T638" s="204">
        <v>-30.377199999999903</v>
      </c>
      <c r="U638" s="204">
        <v>0</v>
      </c>
      <c r="V638" s="204">
        <v>99.102805836139169</v>
      </c>
      <c r="W638" s="204">
        <v>100</v>
      </c>
      <c r="X638" s="204">
        <v>97.893836233793252</v>
      </c>
      <c r="Y638" s="204">
        <v>100</v>
      </c>
    </row>
    <row r="639" spans="1:25" ht="12.95" customHeight="1">
      <c r="A639" s="205">
        <v>0</v>
      </c>
      <c r="B639" s="205"/>
      <c r="C639" s="205"/>
      <c r="D639" s="175">
        <v>631</v>
      </c>
      <c r="E639" s="201"/>
      <c r="F639" s="202"/>
      <c r="G639" s="202"/>
      <c r="H639" s="202"/>
      <c r="I639" s="202"/>
      <c r="J639" s="202"/>
      <c r="K639" s="203"/>
      <c r="L639" s="203"/>
      <c r="M639" s="203"/>
      <c r="N639" s="203"/>
      <c r="O639" s="203"/>
      <c r="P639" s="203"/>
      <c r="Q639" s="204"/>
      <c r="R639" s="204"/>
      <c r="S639" s="204"/>
      <c r="T639" s="204"/>
      <c r="U639" s="204"/>
      <c r="V639" s="204"/>
      <c r="W639" s="204"/>
      <c r="X639" s="204"/>
      <c r="Y639" s="204"/>
    </row>
    <row r="640" spans="1:25" ht="12.95" customHeight="1">
      <c r="A640" s="205">
        <v>20</v>
      </c>
      <c r="B640" s="206">
        <v>226000</v>
      </c>
      <c r="C640" s="205"/>
      <c r="D640" s="175">
        <v>632</v>
      </c>
      <c r="E640" s="196" t="s">
        <v>1750</v>
      </c>
      <c r="F640" s="197">
        <v>308513.39999999997</v>
      </c>
      <c r="G640" s="197">
        <v>49614</v>
      </c>
      <c r="H640" s="197">
        <v>242685.1</v>
      </c>
      <c r="I640" s="197">
        <v>16214.300000000001</v>
      </c>
      <c r="J640" s="197">
        <v>336526.89999999997</v>
      </c>
      <c r="K640" s="197">
        <v>49614</v>
      </c>
      <c r="L640" s="197">
        <v>263327.09999999998</v>
      </c>
      <c r="M640" s="197">
        <v>23585.8</v>
      </c>
      <c r="N640" s="197">
        <v>334992.38189999998</v>
      </c>
      <c r="O640" s="197">
        <v>49614</v>
      </c>
      <c r="P640" s="197">
        <v>261792.58189999999</v>
      </c>
      <c r="Q640" s="197">
        <v>23585.8</v>
      </c>
      <c r="R640" s="101">
        <v>-1534.5180999999866</v>
      </c>
      <c r="S640" s="101">
        <v>0</v>
      </c>
      <c r="T640" s="101">
        <v>-1534.5180999999866</v>
      </c>
      <c r="U640" s="101">
        <v>0</v>
      </c>
      <c r="V640" s="101">
        <v>99.544013242329214</v>
      </c>
      <c r="W640" s="101">
        <v>100</v>
      </c>
      <c r="X640" s="101">
        <v>99.417257813571041</v>
      </c>
      <c r="Y640" s="101">
        <v>100</v>
      </c>
    </row>
    <row r="641" spans="1:27" s="200" customFormat="1" ht="12.95" customHeight="1">
      <c r="A641" s="205">
        <v>22</v>
      </c>
      <c r="B641" s="206">
        <v>226000</v>
      </c>
      <c r="C641" s="205"/>
      <c r="D641" s="175">
        <v>633</v>
      </c>
      <c r="E641" s="196" t="s">
        <v>1241</v>
      </c>
      <c r="F641" s="197">
        <v>183510.6</v>
      </c>
      <c r="G641" s="197">
        <v>14133</v>
      </c>
      <c r="H641" s="197">
        <v>169377.6</v>
      </c>
      <c r="I641" s="197">
        <v>0</v>
      </c>
      <c r="J641" s="197">
        <v>204324.3</v>
      </c>
      <c r="K641" s="197">
        <v>14133</v>
      </c>
      <c r="L641" s="197">
        <v>186450.9</v>
      </c>
      <c r="M641" s="197">
        <v>3740.4</v>
      </c>
      <c r="N641" s="197">
        <v>203571.4566</v>
      </c>
      <c r="O641" s="197">
        <v>14133</v>
      </c>
      <c r="P641" s="197">
        <v>185698.05660000001</v>
      </c>
      <c r="Q641" s="197">
        <v>3740.4</v>
      </c>
      <c r="R641" s="101">
        <v>-752.84339999998338</v>
      </c>
      <c r="S641" s="101">
        <v>0</v>
      </c>
      <c r="T641" s="101">
        <v>-752.84339999998338</v>
      </c>
      <c r="U641" s="101">
        <v>0</v>
      </c>
      <c r="V641" s="101">
        <v>99.631544852961696</v>
      </c>
      <c r="W641" s="101">
        <v>100</v>
      </c>
      <c r="X641" s="101">
        <v>99.59622431428329</v>
      </c>
      <c r="Y641" s="101">
        <v>100</v>
      </c>
      <c r="Z641" s="199"/>
      <c r="AA641" s="199"/>
    </row>
    <row r="642" spans="1:27" s="200" customFormat="1" ht="12.95" customHeight="1">
      <c r="A642" s="205">
        <v>21</v>
      </c>
      <c r="B642" s="206">
        <v>226000</v>
      </c>
      <c r="C642" s="205"/>
      <c r="D642" s="175">
        <v>634</v>
      </c>
      <c r="E642" s="196" t="s">
        <v>1242</v>
      </c>
      <c r="F642" s="197">
        <v>125002.8</v>
      </c>
      <c r="G642" s="197">
        <v>35481</v>
      </c>
      <c r="H642" s="197">
        <v>73307.5</v>
      </c>
      <c r="I642" s="197">
        <v>16214.300000000001</v>
      </c>
      <c r="J642" s="197">
        <v>132202.6</v>
      </c>
      <c r="K642" s="197">
        <v>35481</v>
      </c>
      <c r="L642" s="197">
        <v>76876.200000000012</v>
      </c>
      <c r="M642" s="197">
        <v>19845.399999999998</v>
      </c>
      <c r="N642" s="197">
        <v>131420.9253</v>
      </c>
      <c r="O642" s="197">
        <v>35481</v>
      </c>
      <c r="P642" s="197">
        <v>76094.525299999994</v>
      </c>
      <c r="Q642" s="197">
        <v>19845.399999999998</v>
      </c>
      <c r="R642" s="101">
        <v>-781.67470000000321</v>
      </c>
      <c r="S642" s="101">
        <v>0</v>
      </c>
      <c r="T642" s="101">
        <v>-781.67470000001776</v>
      </c>
      <c r="U642" s="101">
        <v>0</v>
      </c>
      <c r="V642" s="101">
        <v>99.408729707282603</v>
      </c>
      <c r="W642" s="101">
        <v>100</v>
      </c>
      <c r="X642" s="101">
        <v>98.983203254063</v>
      </c>
      <c r="Y642" s="101">
        <v>100</v>
      </c>
      <c r="Z642" s="199"/>
      <c r="AA642" s="199"/>
    </row>
    <row r="643" spans="1:27" ht="12.95" customHeight="1">
      <c r="A643" s="205">
        <v>22</v>
      </c>
      <c r="B643" s="206">
        <v>226000</v>
      </c>
      <c r="C643" s="207">
        <v>1574</v>
      </c>
      <c r="D643" s="175">
        <v>635</v>
      </c>
      <c r="E643" s="201" t="s">
        <v>1267</v>
      </c>
      <c r="F643" s="202">
        <v>183510.6</v>
      </c>
      <c r="G643" s="202">
        <v>14133</v>
      </c>
      <c r="H643" s="202">
        <v>169377.6</v>
      </c>
      <c r="I643" s="202">
        <v>0</v>
      </c>
      <c r="J643" s="202">
        <v>204324.3</v>
      </c>
      <c r="K643" s="203">
        <v>14133</v>
      </c>
      <c r="L643" s="203">
        <v>186450.9</v>
      </c>
      <c r="M643" s="203">
        <v>3740.4</v>
      </c>
      <c r="N643" s="202">
        <v>203571.4566</v>
      </c>
      <c r="O643" s="203">
        <v>14133</v>
      </c>
      <c r="P643" s="203">
        <v>185698.05660000001</v>
      </c>
      <c r="Q643" s="204">
        <v>3740.4</v>
      </c>
      <c r="R643" s="204">
        <v>-752.84339999998338</v>
      </c>
      <c r="S643" s="204">
        <v>0</v>
      </c>
      <c r="T643" s="204">
        <v>-752.84339999998338</v>
      </c>
      <c r="U643" s="204">
        <v>0</v>
      </c>
      <c r="V643" s="204">
        <v>99.631544852961696</v>
      </c>
      <c r="W643" s="204">
        <v>100</v>
      </c>
      <c r="X643" s="204">
        <v>99.59622431428329</v>
      </c>
      <c r="Y643" s="204">
        <v>100</v>
      </c>
    </row>
    <row r="644" spans="1:27" ht="12.95" customHeight="1">
      <c r="A644" s="205">
        <v>21</v>
      </c>
      <c r="B644" s="206">
        <v>226000</v>
      </c>
      <c r="C644" s="207">
        <v>1576</v>
      </c>
      <c r="D644" s="175">
        <v>636</v>
      </c>
      <c r="E644" s="201" t="s">
        <v>1751</v>
      </c>
      <c r="F644" s="202">
        <v>5155.5999999999995</v>
      </c>
      <c r="G644" s="202">
        <v>1677</v>
      </c>
      <c r="H644" s="202">
        <v>2846.4</v>
      </c>
      <c r="I644" s="202">
        <v>632.20000000000005</v>
      </c>
      <c r="J644" s="202">
        <v>5560.9000000000005</v>
      </c>
      <c r="K644" s="203">
        <v>1677</v>
      </c>
      <c r="L644" s="203">
        <v>3103.3</v>
      </c>
      <c r="M644" s="203">
        <v>780.6</v>
      </c>
      <c r="N644" s="202">
        <v>5560.9000000000005</v>
      </c>
      <c r="O644" s="203">
        <v>1677</v>
      </c>
      <c r="P644" s="203">
        <v>3103.3</v>
      </c>
      <c r="Q644" s="204">
        <v>780.6</v>
      </c>
      <c r="R644" s="204">
        <v>0</v>
      </c>
      <c r="S644" s="204">
        <v>0</v>
      </c>
      <c r="T644" s="204">
        <v>0</v>
      </c>
      <c r="U644" s="204">
        <v>0</v>
      </c>
      <c r="V644" s="204">
        <v>100</v>
      </c>
      <c r="W644" s="204">
        <v>100</v>
      </c>
      <c r="X644" s="204">
        <v>100</v>
      </c>
      <c r="Y644" s="204">
        <v>100</v>
      </c>
    </row>
    <row r="645" spans="1:27" ht="12.95" customHeight="1">
      <c r="A645" s="205">
        <v>21</v>
      </c>
      <c r="B645" s="206">
        <v>226000</v>
      </c>
      <c r="C645" s="207">
        <v>1575</v>
      </c>
      <c r="D645" s="175">
        <v>637</v>
      </c>
      <c r="E645" s="201" t="s">
        <v>1752</v>
      </c>
      <c r="F645" s="202">
        <v>4528</v>
      </c>
      <c r="G645" s="202">
        <v>1702</v>
      </c>
      <c r="H645" s="202">
        <v>2144.9</v>
      </c>
      <c r="I645" s="202">
        <v>681.1</v>
      </c>
      <c r="J645" s="202">
        <v>4679.8</v>
      </c>
      <c r="K645" s="203">
        <v>1702</v>
      </c>
      <c r="L645" s="203">
        <v>2144.9</v>
      </c>
      <c r="M645" s="203">
        <v>832.9</v>
      </c>
      <c r="N645" s="202">
        <v>4506.7156999999997</v>
      </c>
      <c r="O645" s="203">
        <v>1702</v>
      </c>
      <c r="P645" s="203">
        <v>1971.8157000000001</v>
      </c>
      <c r="Q645" s="204">
        <v>832.9</v>
      </c>
      <c r="R645" s="204">
        <v>-173.08430000000044</v>
      </c>
      <c r="S645" s="204">
        <v>0</v>
      </c>
      <c r="T645" s="204">
        <v>-173.08429999999998</v>
      </c>
      <c r="U645" s="204">
        <v>0</v>
      </c>
      <c r="V645" s="204">
        <v>96.301459464079656</v>
      </c>
      <c r="W645" s="204">
        <v>100</v>
      </c>
      <c r="X645" s="204">
        <v>91.930425660869972</v>
      </c>
      <c r="Y645" s="204">
        <v>100</v>
      </c>
    </row>
    <row r="646" spans="1:27" ht="12.95" customHeight="1">
      <c r="A646" s="205">
        <v>21</v>
      </c>
      <c r="B646" s="206">
        <v>226000</v>
      </c>
      <c r="C646" s="207">
        <v>1577</v>
      </c>
      <c r="D646" s="175">
        <v>638</v>
      </c>
      <c r="E646" s="201" t="s">
        <v>1753</v>
      </c>
      <c r="F646" s="202">
        <v>2836</v>
      </c>
      <c r="G646" s="202">
        <v>1146</v>
      </c>
      <c r="H646" s="202">
        <v>1451.1</v>
      </c>
      <c r="I646" s="202">
        <v>238.9</v>
      </c>
      <c r="J646" s="202">
        <v>2980.6</v>
      </c>
      <c r="K646" s="203">
        <v>1146</v>
      </c>
      <c r="L646" s="203">
        <v>1451.1</v>
      </c>
      <c r="M646" s="203">
        <v>383.5</v>
      </c>
      <c r="N646" s="202">
        <v>2973.8525</v>
      </c>
      <c r="O646" s="203">
        <v>1146</v>
      </c>
      <c r="P646" s="203">
        <v>1444.3525</v>
      </c>
      <c r="Q646" s="204">
        <v>383.5</v>
      </c>
      <c r="R646" s="204">
        <v>-6.7474999999999454</v>
      </c>
      <c r="S646" s="204">
        <v>0</v>
      </c>
      <c r="T646" s="204">
        <v>-6.7474999999999454</v>
      </c>
      <c r="U646" s="204">
        <v>0</v>
      </c>
      <c r="V646" s="204">
        <v>99.77361940548883</v>
      </c>
      <c r="W646" s="204">
        <v>100</v>
      </c>
      <c r="X646" s="204">
        <v>99.535007925022398</v>
      </c>
      <c r="Y646" s="204">
        <v>100</v>
      </c>
    </row>
    <row r="647" spans="1:27" ht="12.95" customHeight="1">
      <c r="A647" s="205">
        <v>21</v>
      </c>
      <c r="B647" s="206">
        <v>226000</v>
      </c>
      <c r="C647" s="207">
        <v>1578</v>
      </c>
      <c r="D647" s="175">
        <v>639</v>
      </c>
      <c r="E647" s="201" t="s">
        <v>1754</v>
      </c>
      <c r="F647" s="202">
        <v>5989.5</v>
      </c>
      <c r="G647" s="202">
        <v>1978</v>
      </c>
      <c r="H647" s="202">
        <v>3010</v>
      </c>
      <c r="I647" s="202">
        <v>1001.5</v>
      </c>
      <c r="J647" s="202">
        <v>6146.7</v>
      </c>
      <c r="K647" s="203">
        <v>1978</v>
      </c>
      <c r="L647" s="203">
        <v>3010</v>
      </c>
      <c r="M647" s="203">
        <v>1158.7</v>
      </c>
      <c r="N647" s="202">
        <v>6097.3</v>
      </c>
      <c r="O647" s="203">
        <v>1978</v>
      </c>
      <c r="P647" s="203">
        <v>2960.6</v>
      </c>
      <c r="Q647" s="204">
        <v>1158.7</v>
      </c>
      <c r="R647" s="204">
        <v>-49.399999999999636</v>
      </c>
      <c r="S647" s="204">
        <v>0</v>
      </c>
      <c r="T647" s="204">
        <v>-49.400000000000091</v>
      </c>
      <c r="U647" s="204">
        <v>0</v>
      </c>
      <c r="V647" s="204">
        <v>99.19631672279435</v>
      </c>
      <c r="W647" s="204">
        <v>100</v>
      </c>
      <c r="X647" s="204">
        <v>98.358803986710967</v>
      </c>
      <c r="Y647" s="204">
        <v>100</v>
      </c>
    </row>
    <row r="648" spans="1:27" ht="12.95" customHeight="1">
      <c r="A648" s="205">
        <v>21</v>
      </c>
      <c r="B648" s="206">
        <v>226000</v>
      </c>
      <c r="C648" s="207">
        <v>1579</v>
      </c>
      <c r="D648" s="175">
        <v>640</v>
      </c>
      <c r="E648" s="201" t="s">
        <v>1755</v>
      </c>
      <c r="F648" s="202">
        <v>3759.1</v>
      </c>
      <c r="G648" s="202">
        <v>1366</v>
      </c>
      <c r="H648" s="202">
        <v>2115.1999999999998</v>
      </c>
      <c r="I648" s="202">
        <v>277.89999999999998</v>
      </c>
      <c r="J648" s="202">
        <v>3903.7</v>
      </c>
      <c r="K648" s="203">
        <v>1366</v>
      </c>
      <c r="L648" s="203">
        <v>2115.1999999999998</v>
      </c>
      <c r="M648" s="203">
        <v>422.5</v>
      </c>
      <c r="N648" s="202">
        <v>3903.7</v>
      </c>
      <c r="O648" s="203">
        <v>1366</v>
      </c>
      <c r="P648" s="203">
        <v>2115.1999999999998</v>
      </c>
      <c r="Q648" s="204">
        <v>422.5</v>
      </c>
      <c r="R648" s="204">
        <v>0</v>
      </c>
      <c r="S648" s="204">
        <v>0</v>
      </c>
      <c r="T648" s="204">
        <v>0</v>
      </c>
      <c r="U648" s="204">
        <v>0</v>
      </c>
      <c r="V648" s="204">
        <v>100</v>
      </c>
      <c r="W648" s="204">
        <v>100</v>
      </c>
      <c r="X648" s="204">
        <v>100</v>
      </c>
      <c r="Y648" s="204">
        <v>100</v>
      </c>
    </row>
    <row r="649" spans="1:27" ht="12.95" customHeight="1">
      <c r="A649" s="205">
        <v>21</v>
      </c>
      <c r="B649" s="206">
        <v>226000</v>
      </c>
      <c r="C649" s="207">
        <v>1580</v>
      </c>
      <c r="D649" s="175">
        <v>641</v>
      </c>
      <c r="E649" s="201" t="s">
        <v>1756</v>
      </c>
      <c r="F649" s="202">
        <v>4359.7</v>
      </c>
      <c r="G649" s="202">
        <v>1391</v>
      </c>
      <c r="H649" s="202">
        <v>2457.3000000000002</v>
      </c>
      <c r="I649" s="202">
        <v>511.4</v>
      </c>
      <c r="J649" s="202">
        <v>4597.3999999999996</v>
      </c>
      <c r="K649" s="203">
        <v>1391</v>
      </c>
      <c r="L649" s="203">
        <v>2552.1</v>
      </c>
      <c r="M649" s="203">
        <v>654.29999999999995</v>
      </c>
      <c r="N649" s="202">
        <v>4597.3999999999996</v>
      </c>
      <c r="O649" s="203">
        <v>1391</v>
      </c>
      <c r="P649" s="203">
        <v>2552.1</v>
      </c>
      <c r="Q649" s="204">
        <v>654.29999999999995</v>
      </c>
      <c r="R649" s="204">
        <v>0</v>
      </c>
      <c r="S649" s="204">
        <v>0</v>
      </c>
      <c r="T649" s="204">
        <v>0</v>
      </c>
      <c r="U649" s="204">
        <v>0</v>
      </c>
      <c r="V649" s="204">
        <v>100</v>
      </c>
      <c r="W649" s="204">
        <v>100</v>
      </c>
      <c r="X649" s="204">
        <v>100</v>
      </c>
      <c r="Y649" s="204">
        <v>100</v>
      </c>
    </row>
    <row r="650" spans="1:27" ht="12.95" customHeight="1">
      <c r="A650" s="205">
        <v>21</v>
      </c>
      <c r="B650" s="206">
        <v>226000</v>
      </c>
      <c r="C650" s="207">
        <v>1581</v>
      </c>
      <c r="D650" s="175">
        <v>642</v>
      </c>
      <c r="E650" s="201" t="s">
        <v>1757</v>
      </c>
      <c r="F650" s="202">
        <v>2831.7999999999997</v>
      </c>
      <c r="G650" s="202">
        <v>1336</v>
      </c>
      <c r="H650" s="202">
        <v>1158.7</v>
      </c>
      <c r="I650" s="202">
        <v>337.1</v>
      </c>
      <c r="J650" s="202">
        <v>3030.8</v>
      </c>
      <c r="K650" s="203">
        <v>1336</v>
      </c>
      <c r="L650" s="203">
        <v>1215.4000000000001</v>
      </c>
      <c r="M650" s="203">
        <v>479.4</v>
      </c>
      <c r="N650" s="202">
        <v>2994.5765999999999</v>
      </c>
      <c r="O650" s="203">
        <v>1336</v>
      </c>
      <c r="P650" s="203">
        <v>1179.1766</v>
      </c>
      <c r="Q650" s="204">
        <v>479.4</v>
      </c>
      <c r="R650" s="204">
        <v>-36.223400000000311</v>
      </c>
      <c r="S650" s="204">
        <v>0</v>
      </c>
      <c r="T650" s="204">
        <v>-36.223400000000083</v>
      </c>
      <c r="U650" s="204">
        <v>0</v>
      </c>
      <c r="V650" s="204">
        <v>98.804823808895321</v>
      </c>
      <c r="W650" s="204">
        <v>100</v>
      </c>
      <c r="X650" s="204">
        <v>97.01963139707091</v>
      </c>
      <c r="Y650" s="204">
        <v>100</v>
      </c>
    </row>
    <row r="651" spans="1:27" ht="12.95" customHeight="1">
      <c r="A651" s="205">
        <v>21</v>
      </c>
      <c r="B651" s="206">
        <v>226000</v>
      </c>
      <c r="C651" s="207">
        <v>1582</v>
      </c>
      <c r="D651" s="175">
        <v>643</v>
      </c>
      <c r="E651" s="201" t="s">
        <v>1758</v>
      </c>
      <c r="F651" s="202">
        <v>3097</v>
      </c>
      <c r="G651" s="202">
        <v>1351</v>
      </c>
      <c r="H651" s="202">
        <v>1493.6</v>
      </c>
      <c r="I651" s="202">
        <v>252.4</v>
      </c>
      <c r="J651" s="202">
        <v>3392.7</v>
      </c>
      <c r="K651" s="203">
        <v>1351</v>
      </c>
      <c r="L651" s="203">
        <v>1649.2</v>
      </c>
      <c r="M651" s="203">
        <v>392.5</v>
      </c>
      <c r="N651" s="202">
        <v>3392.6921000000002</v>
      </c>
      <c r="O651" s="203">
        <v>1351</v>
      </c>
      <c r="P651" s="203">
        <v>1649.1921</v>
      </c>
      <c r="Q651" s="204">
        <v>392.5</v>
      </c>
      <c r="R651" s="204">
        <v>-7.8999999996085535E-3</v>
      </c>
      <c r="S651" s="204">
        <v>0</v>
      </c>
      <c r="T651" s="204">
        <v>-7.9000000000633008E-3</v>
      </c>
      <c r="U651" s="204">
        <v>0</v>
      </c>
      <c r="V651" s="204">
        <v>99.999767147109992</v>
      </c>
      <c r="W651" s="204">
        <v>100</v>
      </c>
      <c r="X651" s="204">
        <v>99.999520979869033</v>
      </c>
      <c r="Y651" s="204">
        <v>100</v>
      </c>
    </row>
    <row r="652" spans="1:27" ht="12.95" customHeight="1">
      <c r="A652" s="205">
        <v>21</v>
      </c>
      <c r="B652" s="206">
        <v>226000</v>
      </c>
      <c r="C652" s="207">
        <v>1583</v>
      </c>
      <c r="D652" s="175">
        <v>644</v>
      </c>
      <c r="E652" s="201" t="s">
        <v>1759</v>
      </c>
      <c r="F652" s="202">
        <v>6854.9</v>
      </c>
      <c r="G652" s="202">
        <v>1939</v>
      </c>
      <c r="H652" s="202">
        <v>3825.7</v>
      </c>
      <c r="I652" s="202">
        <v>1090.2</v>
      </c>
      <c r="J652" s="202">
        <v>7026.9</v>
      </c>
      <c r="K652" s="203">
        <v>1939</v>
      </c>
      <c r="L652" s="203">
        <v>3846.4</v>
      </c>
      <c r="M652" s="203">
        <v>1241.5</v>
      </c>
      <c r="N652" s="202">
        <v>7026.8987999999999</v>
      </c>
      <c r="O652" s="203">
        <v>1939</v>
      </c>
      <c r="P652" s="203">
        <v>3846.3987999999999</v>
      </c>
      <c r="Q652" s="204">
        <v>1241.5</v>
      </c>
      <c r="R652" s="204">
        <v>-1.1999999996987754E-3</v>
      </c>
      <c r="S652" s="204">
        <v>0</v>
      </c>
      <c r="T652" s="204">
        <v>-1.2000000001535227E-3</v>
      </c>
      <c r="U652" s="204">
        <v>0</v>
      </c>
      <c r="V652" s="204">
        <v>99.999982922768226</v>
      </c>
      <c r="W652" s="204">
        <v>100</v>
      </c>
      <c r="X652" s="204">
        <v>99.999968801996658</v>
      </c>
      <c r="Y652" s="204">
        <v>100</v>
      </c>
    </row>
    <row r="653" spans="1:27" ht="12.95" customHeight="1">
      <c r="A653" s="205">
        <v>21</v>
      </c>
      <c r="B653" s="206">
        <v>226000</v>
      </c>
      <c r="C653" s="207">
        <v>1584</v>
      </c>
      <c r="D653" s="175">
        <v>645</v>
      </c>
      <c r="E653" s="201" t="s">
        <v>1760</v>
      </c>
      <c r="F653" s="202">
        <v>3740.6</v>
      </c>
      <c r="G653" s="202">
        <v>1553</v>
      </c>
      <c r="H653" s="202">
        <v>1739.1</v>
      </c>
      <c r="I653" s="202">
        <v>448.5</v>
      </c>
      <c r="J653" s="202">
        <v>3895</v>
      </c>
      <c r="K653" s="203">
        <v>1553</v>
      </c>
      <c r="L653" s="203">
        <v>1739.1</v>
      </c>
      <c r="M653" s="203">
        <v>602.9</v>
      </c>
      <c r="N653" s="202">
        <v>3860.3941</v>
      </c>
      <c r="O653" s="203">
        <v>1553</v>
      </c>
      <c r="P653" s="203">
        <v>1704.4940999999999</v>
      </c>
      <c r="Q653" s="204">
        <v>602.9</v>
      </c>
      <c r="R653" s="204">
        <v>-34.60590000000002</v>
      </c>
      <c r="S653" s="204">
        <v>0</v>
      </c>
      <c r="T653" s="204">
        <v>-34.60590000000002</v>
      </c>
      <c r="U653" s="204">
        <v>0</v>
      </c>
      <c r="V653" s="204">
        <v>99.111530166880613</v>
      </c>
      <c r="W653" s="204">
        <v>100</v>
      </c>
      <c r="X653" s="204">
        <v>98.010125927203731</v>
      </c>
      <c r="Y653" s="204">
        <v>100</v>
      </c>
    </row>
    <row r="654" spans="1:27" ht="12.95" customHeight="1">
      <c r="A654" s="205">
        <v>21</v>
      </c>
      <c r="B654" s="206">
        <v>226000</v>
      </c>
      <c r="C654" s="207">
        <v>1585</v>
      </c>
      <c r="D654" s="175">
        <v>646</v>
      </c>
      <c r="E654" s="201" t="s">
        <v>1761</v>
      </c>
      <c r="F654" s="202">
        <v>3223.4</v>
      </c>
      <c r="G654" s="202">
        <v>978</v>
      </c>
      <c r="H654" s="202">
        <v>1951.1</v>
      </c>
      <c r="I654" s="202">
        <v>294.3</v>
      </c>
      <c r="J654" s="202">
        <v>3521.8</v>
      </c>
      <c r="K654" s="203">
        <v>978</v>
      </c>
      <c r="L654" s="203">
        <v>2111.3000000000002</v>
      </c>
      <c r="M654" s="203">
        <v>432.5</v>
      </c>
      <c r="N654" s="202">
        <v>3521.8</v>
      </c>
      <c r="O654" s="203">
        <v>978</v>
      </c>
      <c r="P654" s="203">
        <v>2111.3000000000002</v>
      </c>
      <c r="Q654" s="204">
        <v>432.5</v>
      </c>
      <c r="R654" s="204">
        <v>0</v>
      </c>
      <c r="S654" s="204">
        <v>0</v>
      </c>
      <c r="T654" s="204">
        <v>0</v>
      </c>
      <c r="U654" s="204">
        <v>0</v>
      </c>
      <c r="V654" s="204">
        <v>100</v>
      </c>
      <c r="W654" s="204">
        <v>100</v>
      </c>
      <c r="X654" s="204">
        <v>100</v>
      </c>
      <c r="Y654" s="204">
        <v>100</v>
      </c>
    </row>
    <row r="655" spans="1:27" ht="12.95" customHeight="1">
      <c r="A655" s="205">
        <v>21</v>
      </c>
      <c r="B655" s="206">
        <v>226000</v>
      </c>
      <c r="C655" s="207">
        <v>1586</v>
      </c>
      <c r="D655" s="175">
        <v>647</v>
      </c>
      <c r="E655" s="201" t="s">
        <v>1762</v>
      </c>
      <c r="F655" s="202">
        <v>3929.8</v>
      </c>
      <c r="G655" s="202">
        <v>1273</v>
      </c>
      <c r="H655" s="202">
        <v>2125.9</v>
      </c>
      <c r="I655" s="202">
        <v>530.9</v>
      </c>
      <c r="J655" s="202">
        <v>4168.1000000000004</v>
      </c>
      <c r="K655" s="203">
        <v>1273</v>
      </c>
      <c r="L655" s="203">
        <v>2208.6</v>
      </c>
      <c r="M655" s="203">
        <v>686.5</v>
      </c>
      <c r="N655" s="202">
        <v>4168.1000000000004</v>
      </c>
      <c r="O655" s="203">
        <v>1273</v>
      </c>
      <c r="P655" s="203">
        <v>2208.6</v>
      </c>
      <c r="Q655" s="204">
        <v>686.5</v>
      </c>
      <c r="R655" s="204">
        <v>0</v>
      </c>
      <c r="S655" s="204">
        <v>0</v>
      </c>
      <c r="T655" s="204">
        <v>0</v>
      </c>
      <c r="U655" s="204">
        <v>0</v>
      </c>
      <c r="V655" s="204">
        <v>100</v>
      </c>
      <c r="W655" s="204">
        <v>100</v>
      </c>
      <c r="X655" s="204">
        <v>100</v>
      </c>
      <c r="Y655" s="204">
        <v>100</v>
      </c>
    </row>
    <row r="656" spans="1:27" ht="12.95" customHeight="1">
      <c r="A656" s="205">
        <v>21</v>
      </c>
      <c r="B656" s="206">
        <v>226000</v>
      </c>
      <c r="C656" s="207">
        <v>1587</v>
      </c>
      <c r="D656" s="175">
        <v>648</v>
      </c>
      <c r="E656" s="201" t="s">
        <v>1763</v>
      </c>
      <c r="F656" s="202">
        <v>4824.6000000000004</v>
      </c>
      <c r="G656" s="202">
        <v>1530</v>
      </c>
      <c r="H656" s="202">
        <v>2777.5</v>
      </c>
      <c r="I656" s="202">
        <v>517.1</v>
      </c>
      <c r="J656" s="202">
        <v>5097</v>
      </c>
      <c r="K656" s="203">
        <v>1530</v>
      </c>
      <c r="L656" s="203">
        <v>2901.5</v>
      </c>
      <c r="M656" s="203">
        <v>665.5</v>
      </c>
      <c r="N656" s="202">
        <v>5097</v>
      </c>
      <c r="O656" s="203">
        <v>1530</v>
      </c>
      <c r="P656" s="203">
        <v>2901.5</v>
      </c>
      <c r="Q656" s="204">
        <v>665.5</v>
      </c>
      <c r="R656" s="204">
        <v>0</v>
      </c>
      <c r="S656" s="204">
        <v>0</v>
      </c>
      <c r="T656" s="204">
        <v>0</v>
      </c>
      <c r="U656" s="204">
        <v>0</v>
      </c>
      <c r="V656" s="204">
        <v>100</v>
      </c>
      <c r="W656" s="204">
        <v>100</v>
      </c>
      <c r="X656" s="204">
        <v>100</v>
      </c>
      <c r="Y656" s="204">
        <v>100</v>
      </c>
    </row>
    <row r="657" spans="1:27" ht="12.95" customHeight="1">
      <c r="A657" s="205">
        <v>21</v>
      </c>
      <c r="B657" s="206">
        <v>226000</v>
      </c>
      <c r="C657" s="207">
        <v>1588</v>
      </c>
      <c r="D657" s="175">
        <v>649</v>
      </c>
      <c r="E657" s="201" t="s">
        <v>1764</v>
      </c>
      <c r="F657" s="202">
        <v>5104.5</v>
      </c>
      <c r="G657" s="202">
        <v>1568</v>
      </c>
      <c r="H657" s="202">
        <v>2887</v>
      </c>
      <c r="I657" s="202">
        <v>649.5</v>
      </c>
      <c r="J657" s="202">
        <v>5360</v>
      </c>
      <c r="K657" s="203">
        <v>1568</v>
      </c>
      <c r="L657" s="203">
        <v>2993</v>
      </c>
      <c r="M657" s="203">
        <v>799</v>
      </c>
      <c r="N657" s="202">
        <v>5238.5879000000004</v>
      </c>
      <c r="O657" s="203">
        <v>1568</v>
      </c>
      <c r="P657" s="203">
        <v>2871.5879</v>
      </c>
      <c r="Q657" s="204">
        <v>799</v>
      </c>
      <c r="R657" s="204">
        <v>-121.41209999999955</v>
      </c>
      <c r="S657" s="204">
        <v>0</v>
      </c>
      <c r="T657" s="204">
        <v>-121.41210000000001</v>
      </c>
      <c r="U657" s="204">
        <v>0</v>
      </c>
      <c r="V657" s="204">
        <v>97.734848880597028</v>
      </c>
      <c r="W657" s="204">
        <v>100</v>
      </c>
      <c r="X657" s="204">
        <v>95.94346475108587</v>
      </c>
      <c r="Y657" s="204">
        <v>100</v>
      </c>
    </row>
    <row r="658" spans="1:27" ht="12.95" customHeight="1">
      <c r="A658" s="205">
        <v>21</v>
      </c>
      <c r="B658" s="206">
        <v>226000</v>
      </c>
      <c r="C658" s="207">
        <v>1589</v>
      </c>
      <c r="D658" s="175">
        <v>650</v>
      </c>
      <c r="E658" s="201" t="s">
        <v>1765</v>
      </c>
      <c r="F658" s="202">
        <v>5828.7</v>
      </c>
      <c r="G658" s="202">
        <v>1845</v>
      </c>
      <c r="H658" s="202">
        <v>3239.2</v>
      </c>
      <c r="I658" s="202">
        <v>744.5</v>
      </c>
      <c r="J658" s="202">
        <v>6096</v>
      </c>
      <c r="K658" s="203">
        <v>1845</v>
      </c>
      <c r="L658" s="203">
        <v>3360.3</v>
      </c>
      <c r="M658" s="203">
        <v>890.7</v>
      </c>
      <c r="N658" s="202">
        <v>5938.1554999999998</v>
      </c>
      <c r="O658" s="203">
        <v>1845</v>
      </c>
      <c r="P658" s="203">
        <v>3202.4555</v>
      </c>
      <c r="Q658" s="204">
        <v>890.7</v>
      </c>
      <c r="R658" s="204">
        <v>-157.84450000000015</v>
      </c>
      <c r="S658" s="204">
        <v>0</v>
      </c>
      <c r="T658" s="204">
        <v>-157.84450000000015</v>
      </c>
      <c r="U658" s="204">
        <v>0</v>
      </c>
      <c r="V658" s="204">
        <v>97.410687335958002</v>
      </c>
      <c r="W658" s="204">
        <v>100</v>
      </c>
      <c r="X658" s="204">
        <v>95.302666428592687</v>
      </c>
      <c r="Y658" s="204">
        <v>100</v>
      </c>
    </row>
    <row r="659" spans="1:27" ht="12.95" customHeight="1">
      <c r="A659" s="205">
        <v>21</v>
      </c>
      <c r="B659" s="206">
        <v>226000</v>
      </c>
      <c r="C659" s="207">
        <v>1590</v>
      </c>
      <c r="D659" s="175">
        <v>651</v>
      </c>
      <c r="E659" s="201" t="s">
        <v>1750</v>
      </c>
      <c r="F659" s="202">
        <v>23658</v>
      </c>
      <c r="G659" s="202">
        <v>2193</v>
      </c>
      <c r="H659" s="202">
        <v>18280.5</v>
      </c>
      <c r="I659" s="202">
        <v>3184.5</v>
      </c>
      <c r="J659" s="202">
        <v>25427.1</v>
      </c>
      <c r="K659" s="203">
        <v>2193</v>
      </c>
      <c r="L659" s="203">
        <v>19779.5</v>
      </c>
      <c r="M659" s="203">
        <v>3454.6</v>
      </c>
      <c r="N659" s="202">
        <v>25427.1</v>
      </c>
      <c r="O659" s="203">
        <v>2193</v>
      </c>
      <c r="P659" s="203">
        <v>19779.5</v>
      </c>
      <c r="Q659" s="204">
        <v>3454.6</v>
      </c>
      <c r="R659" s="204">
        <v>0</v>
      </c>
      <c r="S659" s="204">
        <v>0</v>
      </c>
      <c r="T659" s="204">
        <v>0</v>
      </c>
      <c r="U659" s="204">
        <v>0</v>
      </c>
      <c r="V659" s="204">
        <v>100</v>
      </c>
      <c r="W659" s="204">
        <v>100</v>
      </c>
      <c r="X659" s="204">
        <v>100</v>
      </c>
      <c r="Y659" s="204">
        <v>100</v>
      </c>
    </row>
    <row r="660" spans="1:27" ht="12.95" customHeight="1">
      <c r="A660" s="205">
        <v>21</v>
      </c>
      <c r="B660" s="206">
        <v>226000</v>
      </c>
      <c r="C660" s="207">
        <v>1591</v>
      </c>
      <c r="D660" s="175">
        <v>652</v>
      </c>
      <c r="E660" s="201" t="s">
        <v>1766</v>
      </c>
      <c r="F660" s="202">
        <v>4703.7</v>
      </c>
      <c r="G660" s="202">
        <v>1743</v>
      </c>
      <c r="H660" s="202">
        <v>2140.1</v>
      </c>
      <c r="I660" s="202">
        <v>820.6</v>
      </c>
      <c r="J660" s="202">
        <v>4918.7</v>
      </c>
      <c r="K660" s="203">
        <v>1743</v>
      </c>
      <c r="L660" s="203">
        <v>2203.3000000000002</v>
      </c>
      <c r="M660" s="203">
        <v>972.4</v>
      </c>
      <c r="N660" s="202">
        <v>4918.6643999999997</v>
      </c>
      <c r="O660" s="203">
        <v>1743</v>
      </c>
      <c r="P660" s="203">
        <v>2203.2644</v>
      </c>
      <c r="Q660" s="204">
        <v>972.4</v>
      </c>
      <c r="R660" s="204">
        <v>-3.5600000000158616E-2</v>
      </c>
      <c r="S660" s="204">
        <v>0</v>
      </c>
      <c r="T660" s="204">
        <v>-3.5600000000158616E-2</v>
      </c>
      <c r="U660" s="204">
        <v>0</v>
      </c>
      <c r="V660" s="204">
        <v>99.99927623152459</v>
      </c>
      <c r="W660" s="204">
        <v>100</v>
      </c>
      <c r="X660" s="204">
        <v>99.998384241819082</v>
      </c>
      <c r="Y660" s="204">
        <v>100</v>
      </c>
    </row>
    <row r="661" spans="1:27" ht="12.95" customHeight="1">
      <c r="A661" s="205">
        <v>21</v>
      </c>
      <c r="B661" s="206">
        <v>226000</v>
      </c>
      <c r="C661" s="207">
        <v>1593</v>
      </c>
      <c r="D661" s="175">
        <v>653</v>
      </c>
      <c r="E661" s="201" t="s">
        <v>1767</v>
      </c>
      <c r="F661" s="202">
        <v>3280.8</v>
      </c>
      <c r="G661" s="202">
        <v>585</v>
      </c>
      <c r="H661" s="202">
        <v>2264.5</v>
      </c>
      <c r="I661" s="202">
        <v>431.3</v>
      </c>
      <c r="J661" s="202">
        <v>3674.6000000000004</v>
      </c>
      <c r="K661" s="203">
        <v>585</v>
      </c>
      <c r="L661" s="203">
        <v>2515.4</v>
      </c>
      <c r="M661" s="203">
        <v>574.20000000000005</v>
      </c>
      <c r="N661" s="202">
        <v>3477.2082</v>
      </c>
      <c r="O661" s="203">
        <v>585</v>
      </c>
      <c r="P661" s="203">
        <v>2318.0082000000002</v>
      </c>
      <c r="Q661" s="204">
        <v>574.20000000000005</v>
      </c>
      <c r="R661" s="204">
        <v>-197.39180000000033</v>
      </c>
      <c r="S661" s="204">
        <v>0</v>
      </c>
      <c r="T661" s="204">
        <v>-197.39179999999988</v>
      </c>
      <c r="U661" s="204">
        <v>0</v>
      </c>
      <c r="V661" s="204">
        <v>94.628209873183465</v>
      </c>
      <c r="W661" s="204">
        <v>100</v>
      </c>
      <c r="X661" s="204">
        <v>92.152667567782458</v>
      </c>
      <c r="Y661" s="204">
        <v>100</v>
      </c>
    </row>
    <row r="662" spans="1:27" ht="12.95" customHeight="1">
      <c r="A662" s="205">
        <v>21</v>
      </c>
      <c r="B662" s="206">
        <v>226000</v>
      </c>
      <c r="C662" s="207">
        <v>1592</v>
      </c>
      <c r="D662" s="175">
        <v>654</v>
      </c>
      <c r="E662" s="201" t="s">
        <v>1768</v>
      </c>
      <c r="F662" s="202">
        <v>6324.9</v>
      </c>
      <c r="G662" s="202">
        <v>1647</v>
      </c>
      <c r="H662" s="202">
        <v>3995.4</v>
      </c>
      <c r="I662" s="202">
        <v>682.5</v>
      </c>
      <c r="J662" s="202">
        <v>6704.4</v>
      </c>
      <c r="K662" s="203">
        <v>1647</v>
      </c>
      <c r="L662" s="203">
        <v>4221.7</v>
      </c>
      <c r="M662" s="203">
        <v>835.7</v>
      </c>
      <c r="N662" s="202">
        <v>6704.4</v>
      </c>
      <c r="O662" s="203">
        <v>1647</v>
      </c>
      <c r="P662" s="203">
        <v>4221.7</v>
      </c>
      <c r="Q662" s="204">
        <v>835.7</v>
      </c>
      <c r="R662" s="204">
        <v>0</v>
      </c>
      <c r="S662" s="204">
        <v>0</v>
      </c>
      <c r="T662" s="204">
        <v>0</v>
      </c>
      <c r="U662" s="204">
        <v>0</v>
      </c>
      <c r="V662" s="204">
        <v>100</v>
      </c>
      <c r="W662" s="204">
        <v>100</v>
      </c>
      <c r="X662" s="204">
        <v>100</v>
      </c>
      <c r="Y662" s="204">
        <v>100</v>
      </c>
    </row>
    <row r="663" spans="1:27" ht="12.95" customHeight="1">
      <c r="A663" s="205">
        <v>21</v>
      </c>
      <c r="B663" s="206">
        <v>226000</v>
      </c>
      <c r="C663" s="207">
        <v>1594</v>
      </c>
      <c r="D663" s="175">
        <v>655</v>
      </c>
      <c r="E663" s="201" t="s">
        <v>1769</v>
      </c>
      <c r="F663" s="202">
        <v>2923.2999999999997</v>
      </c>
      <c r="G663" s="202">
        <v>1548</v>
      </c>
      <c r="H663" s="202">
        <v>871.7</v>
      </c>
      <c r="I663" s="202">
        <v>503.6</v>
      </c>
      <c r="J663" s="202">
        <v>3093.4</v>
      </c>
      <c r="K663" s="203">
        <v>1548</v>
      </c>
      <c r="L663" s="203">
        <v>892.3</v>
      </c>
      <c r="M663" s="203">
        <v>653.1</v>
      </c>
      <c r="N663" s="202">
        <v>3088.4794999999999</v>
      </c>
      <c r="O663" s="203">
        <v>1548</v>
      </c>
      <c r="P663" s="203">
        <v>887.37950000000001</v>
      </c>
      <c r="Q663" s="204">
        <v>653.1</v>
      </c>
      <c r="R663" s="204">
        <v>-4.9205000000001746</v>
      </c>
      <c r="S663" s="204">
        <v>0</v>
      </c>
      <c r="T663" s="204">
        <v>-4.9204999999999472</v>
      </c>
      <c r="U663" s="204">
        <v>0</v>
      </c>
      <c r="V663" s="204">
        <v>99.840935540182315</v>
      </c>
      <c r="W663" s="204">
        <v>100</v>
      </c>
      <c r="X663" s="204">
        <v>99.448559901378459</v>
      </c>
      <c r="Y663" s="204">
        <v>100</v>
      </c>
    </row>
    <row r="664" spans="1:27" ht="12.95" customHeight="1">
      <c r="A664" s="205">
        <v>21</v>
      </c>
      <c r="B664" s="206">
        <v>226000</v>
      </c>
      <c r="C664" s="207">
        <v>1595</v>
      </c>
      <c r="D664" s="175">
        <v>656</v>
      </c>
      <c r="E664" s="201" t="s">
        <v>1770</v>
      </c>
      <c r="F664" s="202">
        <v>11527.300000000001</v>
      </c>
      <c r="G664" s="202">
        <v>2331</v>
      </c>
      <c r="H664" s="202">
        <v>7524.7</v>
      </c>
      <c r="I664" s="202">
        <v>1671.6</v>
      </c>
      <c r="J664" s="202">
        <v>11937.8</v>
      </c>
      <c r="K664" s="203">
        <v>2331</v>
      </c>
      <c r="L664" s="203">
        <v>7674.8</v>
      </c>
      <c r="M664" s="203">
        <v>1932</v>
      </c>
      <c r="N664" s="202">
        <v>11937.8</v>
      </c>
      <c r="O664" s="203">
        <v>2331</v>
      </c>
      <c r="P664" s="203">
        <v>7674.8</v>
      </c>
      <c r="Q664" s="204">
        <v>1932</v>
      </c>
      <c r="R664" s="204">
        <v>0</v>
      </c>
      <c r="S664" s="204">
        <v>0</v>
      </c>
      <c r="T664" s="204">
        <v>0</v>
      </c>
      <c r="U664" s="204">
        <v>0</v>
      </c>
      <c r="V664" s="204">
        <v>100</v>
      </c>
      <c r="W664" s="204">
        <v>100</v>
      </c>
      <c r="X664" s="204">
        <v>100</v>
      </c>
      <c r="Y664" s="204">
        <v>100</v>
      </c>
    </row>
    <row r="665" spans="1:27" ht="12.95" customHeight="1">
      <c r="A665" s="205">
        <v>21</v>
      </c>
      <c r="B665" s="206">
        <v>226000</v>
      </c>
      <c r="C665" s="207">
        <v>1596</v>
      </c>
      <c r="D665" s="175">
        <v>657</v>
      </c>
      <c r="E665" s="201" t="s">
        <v>1771</v>
      </c>
      <c r="F665" s="202">
        <v>2716.7</v>
      </c>
      <c r="G665" s="202">
        <v>1288</v>
      </c>
      <c r="H665" s="202">
        <v>1169.0999999999999</v>
      </c>
      <c r="I665" s="202">
        <v>259.60000000000002</v>
      </c>
      <c r="J665" s="202">
        <v>3034.8</v>
      </c>
      <c r="K665" s="203">
        <v>1288</v>
      </c>
      <c r="L665" s="203">
        <v>1349</v>
      </c>
      <c r="M665" s="203">
        <v>397.8</v>
      </c>
      <c r="N665" s="202">
        <v>3034.8</v>
      </c>
      <c r="O665" s="203">
        <v>1288</v>
      </c>
      <c r="P665" s="203">
        <v>1349</v>
      </c>
      <c r="Q665" s="204">
        <v>397.8</v>
      </c>
      <c r="R665" s="204">
        <v>0</v>
      </c>
      <c r="S665" s="204">
        <v>0</v>
      </c>
      <c r="T665" s="204">
        <v>0</v>
      </c>
      <c r="U665" s="204">
        <v>0</v>
      </c>
      <c r="V665" s="204">
        <v>100</v>
      </c>
      <c r="W665" s="204">
        <v>100</v>
      </c>
      <c r="X665" s="204">
        <v>100</v>
      </c>
      <c r="Y665" s="204">
        <v>100</v>
      </c>
    </row>
    <row r="666" spans="1:27" ht="12.95" customHeight="1">
      <c r="A666" s="205">
        <v>21</v>
      </c>
      <c r="B666" s="206">
        <v>226000</v>
      </c>
      <c r="C666" s="207">
        <v>1597</v>
      </c>
      <c r="D666" s="175">
        <v>658</v>
      </c>
      <c r="E666" s="201" t="s">
        <v>1772</v>
      </c>
      <c r="F666" s="202">
        <v>3804.9</v>
      </c>
      <c r="G666" s="202">
        <v>1513</v>
      </c>
      <c r="H666" s="202">
        <v>1838.8</v>
      </c>
      <c r="I666" s="202">
        <v>453.1</v>
      </c>
      <c r="J666" s="202">
        <v>3954.4</v>
      </c>
      <c r="K666" s="203">
        <v>1513</v>
      </c>
      <c r="L666" s="203">
        <v>1838.8</v>
      </c>
      <c r="M666" s="203">
        <v>602.6</v>
      </c>
      <c r="N666" s="202">
        <v>3954.4</v>
      </c>
      <c r="O666" s="203">
        <v>1513</v>
      </c>
      <c r="P666" s="203">
        <v>1838.8</v>
      </c>
      <c r="Q666" s="204">
        <v>602.6</v>
      </c>
      <c r="R666" s="204">
        <v>0</v>
      </c>
      <c r="S666" s="204">
        <v>0</v>
      </c>
      <c r="T666" s="204">
        <v>0</v>
      </c>
      <c r="U666" s="204">
        <v>0</v>
      </c>
      <c r="V666" s="204">
        <v>100</v>
      </c>
      <c r="W666" s="204">
        <v>100</v>
      </c>
      <c r="X666" s="204">
        <v>100</v>
      </c>
      <c r="Y666" s="204">
        <v>100</v>
      </c>
    </row>
    <row r="667" spans="1:27" ht="12.95" customHeight="1">
      <c r="A667" s="205">
        <v>0</v>
      </c>
      <c r="B667" s="205"/>
      <c r="C667" s="205"/>
      <c r="D667" s="175">
        <v>659</v>
      </c>
      <c r="E667" s="201"/>
      <c r="F667" s="202"/>
      <c r="G667" s="202"/>
      <c r="H667" s="202"/>
      <c r="I667" s="202"/>
      <c r="J667" s="202"/>
      <c r="K667" s="203"/>
      <c r="L667" s="203"/>
      <c r="M667" s="203"/>
      <c r="N667" s="203"/>
      <c r="O667" s="203"/>
      <c r="P667" s="203"/>
      <c r="Q667" s="204"/>
      <c r="R667" s="204"/>
      <c r="S667" s="204"/>
      <c r="T667" s="204"/>
      <c r="U667" s="204"/>
      <c r="V667" s="204"/>
      <c r="W667" s="204"/>
      <c r="X667" s="204"/>
      <c r="Y667" s="204"/>
    </row>
    <row r="668" spans="1:27" ht="12.95" customHeight="1">
      <c r="A668" s="205">
        <v>20</v>
      </c>
      <c r="B668" s="206">
        <v>226200</v>
      </c>
      <c r="C668" s="205"/>
      <c r="D668" s="175">
        <v>660</v>
      </c>
      <c r="E668" s="196" t="s">
        <v>1773</v>
      </c>
      <c r="F668" s="197">
        <v>235718.9</v>
      </c>
      <c r="G668" s="197">
        <v>41479</v>
      </c>
      <c r="H668" s="197">
        <v>180090.5</v>
      </c>
      <c r="I668" s="197">
        <v>14149.400000000001</v>
      </c>
      <c r="J668" s="197">
        <v>258472.6</v>
      </c>
      <c r="K668" s="197">
        <v>41479</v>
      </c>
      <c r="L668" s="197">
        <v>197689</v>
      </c>
      <c r="M668" s="197">
        <v>19304.600000000002</v>
      </c>
      <c r="N668" s="197">
        <v>255407.5557</v>
      </c>
      <c r="O668" s="197">
        <v>41479</v>
      </c>
      <c r="P668" s="197">
        <v>194623.95569999999</v>
      </c>
      <c r="Q668" s="197">
        <v>19304.600000000002</v>
      </c>
      <c r="R668" s="101">
        <v>-3065.0443000000087</v>
      </c>
      <c r="S668" s="101">
        <v>0</v>
      </c>
      <c r="T668" s="101">
        <v>-3065.0443000000087</v>
      </c>
      <c r="U668" s="101">
        <v>0</v>
      </c>
      <c r="V668" s="101">
        <v>98.814170515559468</v>
      </c>
      <c r="W668" s="101">
        <v>100</v>
      </c>
      <c r="X668" s="101">
        <v>98.449562545209901</v>
      </c>
      <c r="Y668" s="101">
        <v>100</v>
      </c>
    </row>
    <row r="669" spans="1:27" s="200" customFormat="1" ht="12.95" customHeight="1">
      <c r="A669" s="205">
        <v>22</v>
      </c>
      <c r="B669" s="206">
        <v>226200</v>
      </c>
      <c r="C669" s="205"/>
      <c r="D669" s="175">
        <v>661</v>
      </c>
      <c r="E669" s="196" t="s">
        <v>1241</v>
      </c>
      <c r="F669" s="197">
        <v>146718.29999999999</v>
      </c>
      <c r="G669" s="197">
        <v>12735</v>
      </c>
      <c r="H669" s="197">
        <v>133983.29999999999</v>
      </c>
      <c r="I669" s="197">
        <v>0</v>
      </c>
      <c r="J669" s="197">
        <v>162436.30000000002</v>
      </c>
      <c r="K669" s="197">
        <v>12735</v>
      </c>
      <c r="L669" s="197">
        <v>148012.1</v>
      </c>
      <c r="M669" s="197">
        <v>1689.2</v>
      </c>
      <c r="N669" s="197">
        <v>161782.80290000001</v>
      </c>
      <c r="O669" s="197">
        <v>12735</v>
      </c>
      <c r="P669" s="197">
        <v>147358.6029</v>
      </c>
      <c r="Q669" s="197">
        <v>1689.2</v>
      </c>
      <c r="R669" s="101">
        <v>-653.49710000000778</v>
      </c>
      <c r="S669" s="101">
        <v>0</v>
      </c>
      <c r="T669" s="101">
        <v>-653.49710000000778</v>
      </c>
      <c r="U669" s="101">
        <v>0</v>
      </c>
      <c r="V669" s="101">
        <v>99.597690233032893</v>
      </c>
      <c r="W669" s="101">
        <v>100</v>
      </c>
      <c r="X669" s="101">
        <v>99.558484002321421</v>
      </c>
      <c r="Y669" s="101">
        <v>100</v>
      </c>
      <c r="Z669" s="199"/>
      <c r="AA669" s="199"/>
    </row>
    <row r="670" spans="1:27" s="200" customFormat="1" ht="12.95" customHeight="1">
      <c r="A670" s="205">
        <v>21</v>
      </c>
      <c r="B670" s="206">
        <v>226200</v>
      </c>
      <c r="C670" s="205"/>
      <c r="D670" s="175">
        <v>662</v>
      </c>
      <c r="E670" s="196" t="s">
        <v>1242</v>
      </c>
      <c r="F670" s="197">
        <v>89000.6</v>
      </c>
      <c r="G670" s="197">
        <v>28744</v>
      </c>
      <c r="H670" s="197">
        <v>46107.199999999997</v>
      </c>
      <c r="I670" s="197">
        <v>14149.400000000001</v>
      </c>
      <c r="J670" s="197">
        <v>96036.299999999988</v>
      </c>
      <c r="K670" s="197">
        <v>28744</v>
      </c>
      <c r="L670" s="197">
        <v>49676.899999999994</v>
      </c>
      <c r="M670" s="197">
        <v>17615.400000000001</v>
      </c>
      <c r="N670" s="197">
        <v>93624.752799999987</v>
      </c>
      <c r="O670" s="197">
        <v>28744</v>
      </c>
      <c r="P670" s="197">
        <v>47265.352800000001</v>
      </c>
      <c r="Q670" s="197">
        <v>17615.400000000001</v>
      </c>
      <c r="R670" s="101">
        <v>-2411.5472000000009</v>
      </c>
      <c r="S670" s="101">
        <v>0</v>
      </c>
      <c r="T670" s="101">
        <v>-2411.5471999999936</v>
      </c>
      <c r="U670" s="101">
        <v>0</v>
      </c>
      <c r="V670" s="101">
        <v>97.48892116834989</v>
      </c>
      <c r="W670" s="101">
        <v>100</v>
      </c>
      <c r="X670" s="101">
        <v>95.145536053980834</v>
      </c>
      <c r="Y670" s="101">
        <v>100</v>
      </c>
      <c r="Z670" s="199"/>
      <c r="AA670" s="199"/>
    </row>
    <row r="671" spans="1:27" ht="12.95" customHeight="1">
      <c r="A671" s="205">
        <v>22</v>
      </c>
      <c r="B671" s="206">
        <v>226200</v>
      </c>
      <c r="C671" s="207">
        <v>1598</v>
      </c>
      <c r="D671" s="175">
        <v>663</v>
      </c>
      <c r="E671" s="201" t="s">
        <v>1267</v>
      </c>
      <c r="F671" s="202">
        <v>146718.29999999999</v>
      </c>
      <c r="G671" s="202">
        <v>12735</v>
      </c>
      <c r="H671" s="202">
        <v>133983.29999999999</v>
      </c>
      <c r="I671" s="202">
        <v>0</v>
      </c>
      <c r="J671" s="202">
        <v>162436.30000000002</v>
      </c>
      <c r="K671" s="203">
        <v>12735</v>
      </c>
      <c r="L671" s="203">
        <v>148012.1</v>
      </c>
      <c r="M671" s="203">
        <v>1689.2</v>
      </c>
      <c r="N671" s="202">
        <v>161782.80290000001</v>
      </c>
      <c r="O671" s="203">
        <v>12735</v>
      </c>
      <c r="P671" s="203">
        <v>147358.6029</v>
      </c>
      <c r="Q671" s="204">
        <v>1689.2</v>
      </c>
      <c r="R671" s="204">
        <v>-653.49710000000778</v>
      </c>
      <c r="S671" s="204">
        <v>0</v>
      </c>
      <c r="T671" s="204">
        <v>-653.49710000000778</v>
      </c>
      <c r="U671" s="204">
        <v>0</v>
      </c>
      <c r="V671" s="204">
        <v>99.597690233032893</v>
      </c>
      <c r="W671" s="204">
        <v>100</v>
      </c>
      <c r="X671" s="204">
        <v>99.558484002321421</v>
      </c>
      <c r="Y671" s="204">
        <v>100</v>
      </c>
    </row>
    <row r="672" spans="1:27" ht="12.95" customHeight="1">
      <c r="A672" s="205">
        <v>21</v>
      </c>
      <c r="B672" s="206">
        <v>226200</v>
      </c>
      <c r="C672" s="207">
        <v>1599</v>
      </c>
      <c r="D672" s="175">
        <v>664</v>
      </c>
      <c r="E672" s="201" t="s">
        <v>1774</v>
      </c>
      <c r="F672" s="202">
        <v>5523.1</v>
      </c>
      <c r="G672" s="202">
        <v>909</v>
      </c>
      <c r="H672" s="202">
        <v>3900.3</v>
      </c>
      <c r="I672" s="202">
        <v>713.8</v>
      </c>
      <c r="J672" s="202">
        <v>5746.2</v>
      </c>
      <c r="K672" s="203">
        <v>909</v>
      </c>
      <c r="L672" s="203">
        <v>3967.8</v>
      </c>
      <c r="M672" s="203">
        <v>869.4</v>
      </c>
      <c r="N672" s="202">
        <v>5746.2</v>
      </c>
      <c r="O672" s="203">
        <v>909</v>
      </c>
      <c r="P672" s="203">
        <v>3967.8</v>
      </c>
      <c r="Q672" s="204">
        <v>869.4</v>
      </c>
      <c r="R672" s="204">
        <v>0</v>
      </c>
      <c r="S672" s="204">
        <v>0</v>
      </c>
      <c r="T672" s="204">
        <v>0</v>
      </c>
      <c r="U672" s="204">
        <v>0</v>
      </c>
      <c r="V672" s="204">
        <v>100</v>
      </c>
      <c r="W672" s="204">
        <v>100</v>
      </c>
      <c r="X672" s="204">
        <v>100</v>
      </c>
      <c r="Y672" s="204">
        <v>100</v>
      </c>
    </row>
    <row r="673" spans="1:25" ht="12.95" customHeight="1">
      <c r="A673" s="205">
        <v>21</v>
      </c>
      <c r="B673" s="206">
        <v>226200</v>
      </c>
      <c r="C673" s="207">
        <v>1600</v>
      </c>
      <c r="D673" s="175">
        <v>665</v>
      </c>
      <c r="E673" s="201" t="s">
        <v>1775</v>
      </c>
      <c r="F673" s="202">
        <v>4583.3</v>
      </c>
      <c r="G673" s="202">
        <v>1445</v>
      </c>
      <c r="H673" s="202">
        <v>2498</v>
      </c>
      <c r="I673" s="202">
        <v>640.29999999999995</v>
      </c>
      <c r="J673" s="202">
        <v>4874.5</v>
      </c>
      <c r="K673" s="203">
        <v>1445</v>
      </c>
      <c r="L673" s="203">
        <v>2636</v>
      </c>
      <c r="M673" s="203">
        <v>793.5</v>
      </c>
      <c r="N673" s="202">
        <v>4874.5</v>
      </c>
      <c r="O673" s="203">
        <v>1445</v>
      </c>
      <c r="P673" s="203">
        <v>2636</v>
      </c>
      <c r="Q673" s="204">
        <v>793.5</v>
      </c>
      <c r="R673" s="204">
        <v>0</v>
      </c>
      <c r="S673" s="204">
        <v>0</v>
      </c>
      <c r="T673" s="204">
        <v>0</v>
      </c>
      <c r="U673" s="204">
        <v>0</v>
      </c>
      <c r="V673" s="204">
        <v>100</v>
      </c>
      <c r="W673" s="204">
        <v>100</v>
      </c>
      <c r="X673" s="204">
        <v>100</v>
      </c>
      <c r="Y673" s="204">
        <v>100</v>
      </c>
    </row>
    <row r="674" spans="1:25" ht="12.95" customHeight="1">
      <c r="A674" s="205">
        <v>21</v>
      </c>
      <c r="B674" s="206">
        <v>226200</v>
      </c>
      <c r="C674" s="207">
        <v>1601</v>
      </c>
      <c r="D674" s="175">
        <v>666</v>
      </c>
      <c r="E674" s="201" t="s">
        <v>1776</v>
      </c>
      <c r="F674" s="202">
        <v>3028.2</v>
      </c>
      <c r="G674" s="202">
        <v>1233</v>
      </c>
      <c r="H674" s="202">
        <v>1224.4000000000001</v>
      </c>
      <c r="I674" s="202">
        <v>570.79999999999995</v>
      </c>
      <c r="J674" s="202">
        <v>3225.3</v>
      </c>
      <c r="K674" s="203">
        <v>1233</v>
      </c>
      <c r="L674" s="203">
        <v>1273</v>
      </c>
      <c r="M674" s="203">
        <v>719.3</v>
      </c>
      <c r="N674" s="202">
        <v>2963.3447999999999</v>
      </c>
      <c r="O674" s="203">
        <v>1233</v>
      </c>
      <c r="P674" s="203">
        <v>1011.0448</v>
      </c>
      <c r="Q674" s="204">
        <v>719.3</v>
      </c>
      <c r="R674" s="204">
        <v>-261.95520000000033</v>
      </c>
      <c r="S674" s="204">
        <v>0</v>
      </c>
      <c r="T674" s="204">
        <v>-261.95519999999999</v>
      </c>
      <c r="U674" s="204">
        <v>0</v>
      </c>
      <c r="V674" s="204">
        <v>91.878113663845212</v>
      </c>
      <c r="W674" s="204">
        <v>100</v>
      </c>
      <c r="X674" s="204">
        <v>79.422215239591523</v>
      </c>
      <c r="Y674" s="204">
        <v>100</v>
      </c>
    </row>
    <row r="675" spans="1:25" ht="12.95" customHeight="1">
      <c r="A675" s="205">
        <v>21</v>
      </c>
      <c r="B675" s="206">
        <v>226200</v>
      </c>
      <c r="C675" s="207">
        <v>1602</v>
      </c>
      <c r="D675" s="175">
        <v>667</v>
      </c>
      <c r="E675" s="201" t="s">
        <v>1777</v>
      </c>
      <c r="F675" s="202">
        <v>4566.8</v>
      </c>
      <c r="G675" s="202">
        <v>1609</v>
      </c>
      <c r="H675" s="202">
        <v>2366.6</v>
      </c>
      <c r="I675" s="202">
        <v>591.20000000000005</v>
      </c>
      <c r="J675" s="202">
        <v>4721.2</v>
      </c>
      <c r="K675" s="203">
        <v>1609</v>
      </c>
      <c r="L675" s="203">
        <v>2366.6</v>
      </c>
      <c r="M675" s="203">
        <v>745.6</v>
      </c>
      <c r="N675" s="202">
        <v>4704.0691999999999</v>
      </c>
      <c r="O675" s="203">
        <v>1609</v>
      </c>
      <c r="P675" s="203">
        <v>2349.4692</v>
      </c>
      <c r="Q675" s="204">
        <v>745.6</v>
      </c>
      <c r="R675" s="204">
        <v>-17.130799999999908</v>
      </c>
      <c r="S675" s="204">
        <v>0</v>
      </c>
      <c r="T675" s="204">
        <v>-17.130799999999908</v>
      </c>
      <c r="U675" s="204">
        <v>0</v>
      </c>
      <c r="V675" s="204">
        <v>99.637151571634334</v>
      </c>
      <c r="W675" s="204">
        <v>100</v>
      </c>
      <c r="X675" s="204">
        <v>99.276142989943381</v>
      </c>
      <c r="Y675" s="204">
        <v>100</v>
      </c>
    </row>
    <row r="676" spans="1:25" ht="12.95" customHeight="1">
      <c r="A676" s="205">
        <v>21</v>
      </c>
      <c r="B676" s="206">
        <v>226200</v>
      </c>
      <c r="C676" s="207">
        <v>1603</v>
      </c>
      <c r="D676" s="175">
        <v>668</v>
      </c>
      <c r="E676" s="201" t="s">
        <v>1778</v>
      </c>
      <c r="F676" s="202">
        <v>2625</v>
      </c>
      <c r="G676" s="202">
        <v>1310</v>
      </c>
      <c r="H676" s="202">
        <v>1048.5999999999999</v>
      </c>
      <c r="I676" s="202">
        <v>266.39999999999998</v>
      </c>
      <c r="J676" s="202">
        <v>2902.3</v>
      </c>
      <c r="K676" s="203">
        <v>1310</v>
      </c>
      <c r="L676" s="203">
        <v>1175.4000000000001</v>
      </c>
      <c r="M676" s="203">
        <v>416.9</v>
      </c>
      <c r="N676" s="202">
        <v>2863.7359000000001</v>
      </c>
      <c r="O676" s="203">
        <v>1310</v>
      </c>
      <c r="P676" s="203">
        <v>1136.8359</v>
      </c>
      <c r="Q676" s="204">
        <v>416.9</v>
      </c>
      <c r="R676" s="204">
        <v>-38.564100000000053</v>
      </c>
      <c r="S676" s="204">
        <v>0</v>
      </c>
      <c r="T676" s="204">
        <v>-38.564100000000053</v>
      </c>
      <c r="U676" s="204">
        <v>0</v>
      </c>
      <c r="V676" s="204">
        <v>98.671257278709987</v>
      </c>
      <c r="W676" s="204">
        <v>100</v>
      </c>
      <c r="X676" s="204">
        <v>96.719065849923425</v>
      </c>
      <c r="Y676" s="204">
        <v>100</v>
      </c>
    </row>
    <row r="677" spans="1:25" ht="12.95" customHeight="1">
      <c r="A677" s="205">
        <v>21</v>
      </c>
      <c r="B677" s="206">
        <v>226200</v>
      </c>
      <c r="C677" s="207">
        <v>1604</v>
      </c>
      <c r="D677" s="175">
        <v>669</v>
      </c>
      <c r="E677" s="201" t="s">
        <v>1779</v>
      </c>
      <c r="F677" s="202">
        <v>3103.5</v>
      </c>
      <c r="G677" s="202">
        <v>1218</v>
      </c>
      <c r="H677" s="202">
        <v>1458.8</v>
      </c>
      <c r="I677" s="202">
        <v>426.7</v>
      </c>
      <c r="J677" s="202">
        <v>3357.1</v>
      </c>
      <c r="K677" s="203">
        <v>1218</v>
      </c>
      <c r="L677" s="203">
        <v>1569</v>
      </c>
      <c r="M677" s="203">
        <v>570.1</v>
      </c>
      <c r="N677" s="202">
        <v>3343.6096999999995</v>
      </c>
      <c r="O677" s="203">
        <v>1218</v>
      </c>
      <c r="P677" s="203">
        <v>1555.5096999999998</v>
      </c>
      <c r="Q677" s="204">
        <v>570.1</v>
      </c>
      <c r="R677" s="204">
        <v>-13.490300000000389</v>
      </c>
      <c r="S677" s="204">
        <v>0</v>
      </c>
      <c r="T677" s="204">
        <v>-13.490300000000161</v>
      </c>
      <c r="U677" s="204">
        <v>0</v>
      </c>
      <c r="V677" s="204">
        <v>99.598156146674199</v>
      </c>
      <c r="W677" s="204">
        <v>100</v>
      </c>
      <c r="X677" s="204">
        <v>99.140197578075203</v>
      </c>
      <c r="Y677" s="204">
        <v>100</v>
      </c>
    </row>
    <row r="678" spans="1:25" ht="12.95" customHeight="1">
      <c r="A678" s="205">
        <v>21</v>
      </c>
      <c r="B678" s="206">
        <v>226200</v>
      </c>
      <c r="C678" s="207">
        <v>1613</v>
      </c>
      <c r="D678" s="175">
        <v>670</v>
      </c>
      <c r="E678" s="201" t="s">
        <v>1780</v>
      </c>
      <c r="F678" s="202">
        <v>1477.2</v>
      </c>
      <c r="G678" s="202">
        <v>1172</v>
      </c>
      <c r="H678" s="202">
        <v>0</v>
      </c>
      <c r="I678" s="202">
        <v>305.2</v>
      </c>
      <c r="J678" s="202">
        <v>1627.7</v>
      </c>
      <c r="K678" s="203">
        <v>1172</v>
      </c>
      <c r="L678" s="203">
        <v>0</v>
      </c>
      <c r="M678" s="203">
        <v>455.7</v>
      </c>
      <c r="N678" s="202">
        <v>1627.7</v>
      </c>
      <c r="O678" s="203">
        <v>1172</v>
      </c>
      <c r="P678" s="203">
        <v>0</v>
      </c>
      <c r="Q678" s="204">
        <v>455.7</v>
      </c>
      <c r="R678" s="204">
        <v>0</v>
      </c>
      <c r="S678" s="204">
        <v>0</v>
      </c>
      <c r="T678" s="204">
        <v>0</v>
      </c>
      <c r="U678" s="204">
        <v>0</v>
      </c>
      <c r="V678" s="204">
        <v>100</v>
      </c>
      <c r="W678" s="204">
        <v>100</v>
      </c>
      <c r="X678" s="204">
        <v>0</v>
      </c>
      <c r="Y678" s="204">
        <v>100</v>
      </c>
    </row>
    <row r="679" spans="1:25" ht="12.95" customHeight="1">
      <c r="A679" s="205">
        <v>21</v>
      </c>
      <c r="B679" s="206">
        <v>226200</v>
      </c>
      <c r="C679" s="207">
        <v>1605</v>
      </c>
      <c r="D679" s="175">
        <v>671</v>
      </c>
      <c r="E679" s="201" t="s">
        <v>1781</v>
      </c>
      <c r="F679" s="202">
        <v>2828.7</v>
      </c>
      <c r="G679" s="202">
        <v>1122</v>
      </c>
      <c r="H679" s="202">
        <v>1374.2</v>
      </c>
      <c r="I679" s="202">
        <v>332.5</v>
      </c>
      <c r="J679" s="202">
        <v>3240</v>
      </c>
      <c r="K679" s="203">
        <v>1122</v>
      </c>
      <c r="L679" s="203">
        <v>1640.9</v>
      </c>
      <c r="M679" s="203">
        <v>477.1</v>
      </c>
      <c r="N679" s="202">
        <v>3214.8781999999997</v>
      </c>
      <c r="O679" s="203">
        <v>1122</v>
      </c>
      <c r="P679" s="203">
        <v>1615.7782</v>
      </c>
      <c r="Q679" s="204">
        <v>477.1</v>
      </c>
      <c r="R679" s="204">
        <v>-25.121800000000349</v>
      </c>
      <c r="S679" s="204">
        <v>0</v>
      </c>
      <c r="T679" s="204">
        <v>-25.121800000000121</v>
      </c>
      <c r="U679" s="204">
        <v>0</v>
      </c>
      <c r="V679" s="204">
        <v>99.224635802469123</v>
      </c>
      <c r="W679" s="204">
        <v>100</v>
      </c>
      <c r="X679" s="204">
        <v>98.469023097080864</v>
      </c>
      <c r="Y679" s="204">
        <v>100</v>
      </c>
    </row>
    <row r="680" spans="1:25" ht="12.95" customHeight="1">
      <c r="A680" s="205">
        <v>21</v>
      </c>
      <c r="B680" s="206">
        <v>226200</v>
      </c>
      <c r="C680" s="207">
        <v>1606</v>
      </c>
      <c r="D680" s="175">
        <v>672</v>
      </c>
      <c r="E680" s="201" t="s">
        <v>1782</v>
      </c>
      <c r="F680" s="202">
        <v>3734</v>
      </c>
      <c r="G680" s="202">
        <v>1322</v>
      </c>
      <c r="H680" s="202">
        <v>1860.7</v>
      </c>
      <c r="I680" s="202">
        <v>551.29999999999995</v>
      </c>
      <c r="J680" s="202">
        <v>4014.5</v>
      </c>
      <c r="K680" s="203">
        <v>1322</v>
      </c>
      <c r="L680" s="203">
        <v>1988</v>
      </c>
      <c r="M680" s="203">
        <v>704.5</v>
      </c>
      <c r="N680" s="202">
        <v>3990.8032000000003</v>
      </c>
      <c r="O680" s="203">
        <v>1322</v>
      </c>
      <c r="P680" s="203">
        <v>1964.3032000000001</v>
      </c>
      <c r="Q680" s="204">
        <v>704.5</v>
      </c>
      <c r="R680" s="204">
        <v>-23.696799999999712</v>
      </c>
      <c r="S680" s="204">
        <v>0</v>
      </c>
      <c r="T680" s="204">
        <v>-23.696799999999939</v>
      </c>
      <c r="U680" s="204">
        <v>0</v>
      </c>
      <c r="V680" s="204">
        <v>99.409719765848806</v>
      </c>
      <c r="W680" s="204">
        <v>100</v>
      </c>
      <c r="X680" s="204">
        <v>98.808008048289736</v>
      </c>
      <c r="Y680" s="204">
        <v>100</v>
      </c>
    </row>
    <row r="681" spans="1:25" ht="12.95" customHeight="1">
      <c r="A681" s="205">
        <v>21</v>
      </c>
      <c r="B681" s="206">
        <v>226200</v>
      </c>
      <c r="C681" s="207">
        <v>1607</v>
      </c>
      <c r="D681" s="175">
        <v>673</v>
      </c>
      <c r="E681" s="201" t="s">
        <v>1783</v>
      </c>
      <c r="F681" s="202">
        <v>1877.5</v>
      </c>
      <c r="G681" s="202">
        <v>1396</v>
      </c>
      <c r="H681" s="202">
        <v>0</v>
      </c>
      <c r="I681" s="202">
        <v>481.5</v>
      </c>
      <c r="J681" s="202">
        <v>2027</v>
      </c>
      <c r="K681" s="203">
        <v>1396</v>
      </c>
      <c r="L681" s="203">
        <v>0</v>
      </c>
      <c r="M681" s="203">
        <v>631</v>
      </c>
      <c r="N681" s="202">
        <v>2027</v>
      </c>
      <c r="O681" s="203">
        <v>1396</v>
      </c>
      <c r="P681" s="203">
        <v>0</v>
      </c>
      <c r="Q681" s="204">
        <v>631</v>
      </c>
      <c r="R681" s="204">
        <v>0</v>
      </c>
      <c r="S681" s="204">
        <v>0</v>
      </c>
      <c r="T681" s="204">
        <v>0</v>
      </c>
      <c r="U681" s="204">
        <v>0</v>
      </c>
      <c r="V681" s="204">
        <v>100</v>
      </c>
      <c r="W681" s="204">
        <v>100</v>
      </c>
      <c r="X681" s="204">
        <v>0</v>
      </c>
      <c r="Y681" s="204">
        <v>100</v>
      </c>
    </row>
    <row r="682" spans="1:25" ht="12.95" customHeight="1">
      <c r="A682" s="205">
        <v>21</v>
      </c>
      <c r="B682" s="206">
        <v>226200</v>
      </c>
      <c r="C682" s="207">
        <v>1608</v>
      </c>
      <c r="D682" s="175">
        <v>674</v>
      </c>
      <c r="E682" s="201" t="s">
        <v>1784</v>
      </c>
      <c r="F682" s="202">
        <v>3097.1</v>
      </c>
      <c r="G682" s="202">
        <v>1493</v>
      </c>
      <c r="H682" s="202">
        <v>1149.9000000000001</v>
      </c>
      <c r="I682" s="202">
        <v>454.2</v>
      </c>
      <c r="J682" s="202">
        <v>3338.1000000000004</v>
      </c>
      <c r="K682" s="203">
        <v>1493</v>
      </c>
      <c r="L682" s="203">
        <v>1241.4000000000001</v>
      </c>
      <c r="M682" s="203">
        <v>603.70000000000005</v>
      </c>
      <c r="N682" s="202">
        <v>3176.5352000000003</v>
      </c>
      <c r="O682" s="203">
        <v>1493</v>
      </c>
      <c r="P682" s="203">
        <v>1079.8352</v>
      </c>
      <c r="Q682" s="204">
        <v>603.70000000000005</v>
      </c>
      <c r="R682" s="204">
        <v>-161.5648000000001</v>
      </c>
      <c r="S682" s="204">
        <v>0</v>
      </c>
      <c r="T682" s="204">
        <v>-161.5648000000001</v>
      </c>
      <c r="U682" s="204">
        <v>0</v>
      </c>
      <c r="V682" s="204">
        <v>95.159977232557438</v>
      </c>
      <c r="W682" s="204">
        <v>100</v>
      </c>
      <c r="X682" s="204">
        <v>86.985274689866273</v>
      </c>
      <c r="Y682" s="204">
        <v>100</v>
      </c>
    </row>
    <row r="683" spans="1:25" ht="12.95" customHeight="1">
      <c r="A683" s="205">
        <v>21</v>
      </c>
      <c r="B683" s="206">
        <v>226200</v>
      </c>
      <c r="C683" s="207">
        <v>1609</v>
      </c>
      <c r="D683" s="175">
        <v>675</v>
      </c>
      <c r="E683" s="201" t="s">
        <v>1785</v>
      </c>
      <c r="F683" s="202">
        <v>4980.3</v>
      </c>
      <c r="G683" s="202">
        <v>1853</v>
      </c>
      <c r="H683" s="202">
        <v>2234.6</v>
      </c>
      <c r="I683" s="202">
        <v>892.7</v>
      </c>
      <c r="J683" s="202">
        <v>5246.4</v>
      </c>
      <c r="K683" s="203">
        <v>1853</v>
      </c>
      <c r="L683" s="203">
        <v>2348.8000000000002</v>
      </c>
      <c r="M683" s="203">
        <v>1044.5999999999999</v>
      </c>
      <c r="N683" s="202">
        <v>5246.4</v>
      </c>
      <c r="O683" s="203">
        <v>1853</v>
      </c>
      <c r="P683" s="203">
        <v>2348.8000000000002</v>
      </c>
      <c r="Q683" s="204">
        <v>1044.5999999999999</v>
      </c>
      <c r="R683" s="204">
        <v>0</v>
      </c>
      <c r="S683" s="204">
        <v>0</v>
      </c>
      <c r="T683" s="204">
        <v>0</v>
      </c>
      <c r="U683" s="204">
        <v>0</v>
      </c>
      <c r="V683" s="204">
        <v>100</v>
      </c>
      <c r="W683" s="204">
        <v>100</v>
      </c>
      <c r="X683" s="204">
        <v>100</v>
      </c>
      <c r="Y683" s="204">
        <v>100</v>
      </c>
    </row>
    <row r="684" spans="1:25" ht="12.95" customHeight="1">
      <c r="A684" s="205">
        <v>21</v>
      </c>
      <c r="B684" s="206">
        <v>226200</v>
      </c>
      <c r="C684" s="207">
        <v>1610</v>
      </c>
      <c r="D684" s="175">
        <v>676</v>
      </c>
      <c r="E684" s="201" t="s">
        <v>1786</v>
      </c>
      <c r="F684" s="202">
        <v>3516.1</v>
      </c>
      <c r="G684" s="202">
        <v>1307</v>
      </c>
      <c r="H684" s="202">
        <v>1911.6</v>
      </c>
      <c r="I684" s="202">
        <v>297.5</v>
      </c>
      <c r="J684" s="202">
        <v>3824.2999999999997</v>
      </c>
      <c r="K684" s="203">
        <v>1307</v>
      </c>
      <c r="L684" s="203">
        <v>2075.1999999999998</v>
      </c>
      <c r="M684" s="203">
        <v>442.1</v>
      </c>
      <c r="N684" s="202">
        <v>3794.9135999999999</v>
      </c>
      <c r="O684" s="203">
        <v>1307</v>
      </c>
      <c r="P684" s="203">
        <v>2045.8136</v>
      </c>
      <c r="Q684" s="204">
        <v>442.1</v>
      </c>
      <c r="R684" s="204">
        <v>-29.386399999999867</v>
      </c>
      <c r="S684" s="204">
        <v>0</v>
      </c>
      <c r="T684" s="204">
        <v>-29.386399999999867</v>
      </c>
      <c r="U684" s="204">
        <v>0</v>
      </c>
      <c r="V684" s="204">
        <v>99.231587480061705</v>
      </c>
      <c r="W684" s="204">
        <v>100</v>
      </c>
      <c r="X684" s="204">
        <v>98.583924441017729</v>
      </c>
      <c r="Y684" s="204">
        <v>100</v>
      </c>
    </row>
    <row r="685" spans="1:25" ht="12.95" customHeight="1">
      <c r="A685" s="205">
        <v>21</v>
      </c>
      <c r="B685" s="206">
        <v>226200</v>
      </c>
      <c r="C685" s="207">
        <v>1611</v>
      </c>
      <c r="D685" s="175">
        <v>677</v>
      </c>
      <c r="E685" s="201" t="s">
        <v>1787</v>
      </c>
      <c r="F685" s="202">
        <v>3165.6000000000004</v>
      </c>
      <c r="G685" s="202">
        <v>1045</v>
      </c>
      <c r="H685" s="202">
        <v>1725.8</v>
      </c>
      <c r="I685" s="202">
        <v>394.8</v>
      </c>
      <c r="J685" s="202">
        <v>3316.1000000000004</v>
      </c>
      <c r="K685" s="203">
        <v>1045</v>
      </c>
      <c r="L685" s="203">
        <v>1725.8</v>
      </c>
      <c r="M685" s="203">
        <v>545.29999999999995</v>
      </c>
      <c r="N685" s="202">
        <v>3140.9173000000001</v>
      </c>
      <c r="O685" s="203">
        <v>1045</v>
      </c>
      <c r="P685" s="203">
        <v>1550.6172999999999</v>
      </c>
      <c r="Q685" s="204">
        <v>545.29999999999995</v>
      </c>
      <c r="R685" s="204">
        <v>-175.1827000000003</v>
      </c>
      <c r="S685" s="204">
        <v>0</v>
      </c>
      <c r="T685" s="204">
        <v>-175.18270000000007</v>
      </c>
      <c r="U685" s="204">
        <v>0</v>
      </c>
      <c r="V685" s="204">
        <v>94.717206959983102</v>
      </c>
      <c r="W685" s="204">
        <v>100</v>
      </c>
      <c r="X685" s="204">
        <v>89.849188782014139</v>
      </c>
      <c r="Y685" s="204">
        <v>100</v>
      </c>
    </row>
    <row r="686" spans="1:25" ht="12.95" customHeight="1">
      <c r="A686" s="205">
        <v>21</v>
      </c>
      <c r="B686" s="206">
        <v>226200</v>
      </c>
      <c r="C686" s="207">
        <v>1612</v>
      </c>
      <c r="D686" s="175">
        <v>678</v>
      </c>
      <c r="E686" s="201" t="s">
        <v>1788</v>
      </c>
      <c r="F686" s="202">
        <v>1371.7</v>
      </c>
      <c r="G686" s="202">
        <v>1169</v>
      </c>
      <c r="H686" s="202">
        <v>0</v>
      </c>
      <c r="I686" s="202">
        <v>202.7</v>
      </c>
      <c r="J686" s="202">
        <v>1522.2</v>
      </c>
      <c r="K686" s="203">
        <v>1169</v>
      </c>
      <c r="L686" s="203">
        <v>0</v>
      </c>
      <c r="M686" s="203">
        <v>353.2</v>
      </c>
      <c r="N686" s="202">
        <v>1522.2</v>
      </c>
      <c r="O686" s="203">
        <v>1169</v>
      </c>
      <c r="P686" s="203">
        <v>0</v>
      </c>
      <c r="Q686" s="204">
        <v>353.2</v>
      </c>
      <c r="R686" s="204">
        <v>0</v>
      </c>
      <c r="S686" s="204">
        <v>0</v>
      </c>
      <c r="T686" s="204">
        <v>0</v>
      </c>
      <c r="U686" s="204">
        <v>0</v>
      </c>
      <c r="V686" s="204">
        <v>100</v>
      </c>
      <c r="W686" s="204">
        <v>100</v>
      </c>
      <c r="X686" s="204">
        <v>0</v>
      </c>
      <c r="Y686" s="204">
        <v>100</v>
      </c>
    </row>
    <row r="687" spans="1:25" ht="12.95" customHeight="1">
      <c r="A687" s="205">
        <v>21</v>
      </c>
      <c r="B687" s="206">
        <v>226200</v>
      </c>
      <c r="C687" s="207">
        <v>1616</v>
      </c>
      <c r="D687" s="175">
        <v>679</v>
      </c>
      <c r="E687" s="201" t="s">
        <v>1773</v>
      </c>
      <c r="F687" s="202">
        <v>6584.3</v>
      </c>
      <c r="G687" s="202">
        <v>1756</v>
      </c>
      <c r="H687" s="202">
        <v>3963.5</v>
      </c>
      <c r="I687" s="202">
        <v>864.8</v>
      </c>
      <c r="J687" s="202">
        <v>6950.7</v>
      </c>
      <c r="K687" s="203">
        <v>1756</v>
      </c>
      <c r="L687" s="203">
        <v>4178</v>
      </c>
      <c r="M687" s="203">
        <v>1016.7</v>
      </c>
      <c r="N687" s="202">
        <v>6850.12</v>
      </c>
      <c r="O687" s="203">
        <v>1756</v>
      </c>
      <c r="P687" s="203">
        <v>4077.42</v>
      </c>
      <c r="Q687" s="204">
        <v>1016.7</v>
      </c>
      <c r="R687" s="204">
        <v>-100.57999999999993</v>
      </c>
      <c r="S687" s="204">
        <v>0</v>
      </c>
      <c r="T687" s="204">
        <v>-100.57999999999993</v>
      </c>
      <c r="U687" s="204">
        <v>0</v>
      </c>
      <c r="V687" s="204">
        <v>98.552951501287652</v>
      </c>
      <c r="W687" s="204">
        <v>100</v>
      </c>
      <c r="X687" s="204">
        <v>97.592628051699378</v>
      </c>
      <c r="Y687" s="204">
        <v>100</v>
      </c>
    </row>
    <row r="688" spans="1:25" ht="12.95" customHeight="1">
      <c r="A688" s="205">
        <v>21</v>
      </c>
      <c r="B688" s="206">
        <v>226200</v>
      </c>
      <c r="C688" s="207">
        <v>1614</v>
      </c>
      <c r="D688" s="175">
        <v>680</v>
      </c>
      <c r="E688" s="201" t="s">
        <v>1789</v>
      </c>
      <c r="F688" s="202">
        <v>12268.1</v>
      </c>
      <c r="G688" s="202">
        <v>1397</v>
      </c>
      <c r="H688" s="202">
        <v>8430</v>
      </c>
      <c r="I688" s="202">
        <v>2441.1</v>
      </c>
      <c r="J688" s="202">
        <v>13908.3</v>
      </c>
      <c r="K688" s="203">
        <v>1397</v>
      </c>
      <c r="L688" s="203">
        <v>9719.7999999999993</v>
      </c>
      <c r="M688" s="203">
        <v>2791.5</v>
      </c>
      <c r="N688" s="202">
        <v>12869.702299999999</v>
      </c>
      <c r="O688" s="203">
        <v>1397</v>
      </c>
      <c r="P688" s="203">
        <v>8681.202299999999</v>
      </c>
      <c r="Q688" s="204">
        <v>2791.5</v>
      </c>
      <c r="R688" s="204">
        <v>-1038.5977000000003</v>
      </c>
      <c r="S688" s="204">
        <v>0</v>
      </c>
      <c r="T688" s="204">
        <v>-1038.5977000000003</v>
      </c>
      <c r="U688" s="204">
        <v>0</v>
      </c>
      <c r="V688" s="204">
        <v>92.532533091750963</v>
      </c>
      <c r="W688" s="204">
        <v>100</v>
      </c>
      <c r="X688" s="204">
        <v>89.314618613551715</v>
      </c>
      <c r="Y688" s="204">
        <v>100</v>
      </c>
    </row>
    <row r="689" spans="1:27" ht="12.95" customHeight="1">
      <c r="A689" s="205">
        <v>21</v>
      </c>
      <c r="B689" s="206">
        <v>226200</v>
      </c>
      <c r="C689" s="207">
        <v>1615</v>
      </c>
      <c r="D689" s="175">
        <v>681</v>
      </c>
      <c r="E689" s="201" t="s">
        <v>1790</v>
      </c>
      <c r="F689" s="202">
        <v>9864.7999999999993</v>
      </c>
      <c r="G689" s="202">
        <v>1986</v>
      </c>
      <c r="H689" s="202">
        <v>5599.1</v>
      </c>
      <c r="I689" s="202">
        <v>2279.6999999999998</v>
      </c>
      <c r="J689" s="202">
        <v>10451.9</v>
      </c>
      <c r="K689" s="203">
        <v>1986</v>
      </c>
      <c r="L689" s="203">
        <v>5929.7</v>
      </c>
      <c r="M689" s="203">
        <v>2536.1999999999998</v>
      </c>
      <c r="N689" s="202">
        <v>10357.078099999999</v>
      </c>
      <c r="O689" s="203">
        <v>1986</v>
      </c>
      <c r="P689" s="203">
        <v>5834.8780999999999</v>
      </c>
      <c r="Q689" s="204">
        <v>2536.1999999999998</v>
      </c>
      <c r="R689" s="204">
        <v>-94.821900000000824</v>
      </c>
      <c r="S689" s="204">
        <v>0</v>
      </c>
      <c r="T689" s="204">
        <v>-94.821899999999914</v>
      </c>
      <c r="U689" s="204">
        <v>0</v>
      </c>
      <c r="V689" s="204">
        <v>99.092778346520717</v>
      </c>
      <c r="W689" s="204">
        <v>100</v>
      </c>
      <c r="X689" s="204">
        <v>98.40089886503533</v>
      </c>
      <c r="Y689" s="204">
        <v>100</v>
      </c>
    </row>
    <row r="690" spans="1:27" ht="12.95" customHeight="1">
      <c r="A690" s="205">
        <v>21</v>
      </c>
      <c r="B690" s="206">
        <v>226200</v>
      </c>
      <c r="C690" s="207">
        <v>1617</v>
      </c>
      <c r="D690" s="175">
        <v>682</v>
      </c>
      <c r="E690" s="201" t="s">
        <v>1791</v>
      </c>
      <c r="F690" s="202">
        <v>4197.3</v>
      </c>
      <c r="G690" s="202">
        <v>1506</v>
      </c>
      <c r="H690" s="202">
        <v>2251.1</v>
      </c>
      <c r="I690" s="202">
        <v>440.2</v>
      </c>
      <c r="J690" s="202">
        <v>4489</v>
      </c>
      <c r="K690" s="203">
        <v>1506</v>
      </c>
      <c r="L690" s="203">
        <v>2388.4</v>
      </c>
      <c r="M690" s="203">
        <v>594.6</v>
      </c>
      <c r="N690" s="202">
        <v>4233.5223000000005</v>
      </c>
      <c r="O690" s="203">
        <v>1506</v>
      </c>
      <c r="P690" s="203">
        <v>2132.9223000000002</v>
      </c>
      <c r="Q690" s="204">
        <v>594.6</v>
      </c>
      <c r="R690" s="204">
        <v>-255.47769999999946</v>
      </c>
      <c r="S690" s="204">
        <v>0</v>
      </c>
      <c r="T690" s="204">
        <v>-255.47769999999991</v>
      </c>
      <c r="U690" s="204">
        <v>0</v>
      </c>
      <c r="V690" s="204">
        <v>94.308805970149265</v>
      </c>
      <c r="W690" s="204">
        <v>100</v>
      </c>
      <c r="X690" s="204">
        <v>89.303395578630045</v>
      </c>
      <c r="Y690" s="204">
        <v>100</v>
      </c>
    </row>
    <row r="691" spans="1:27" ht="12.95" customHeight="1">
      <c r="A691" s="205">
        <v>21</v>
      </c>
      <c r="B691" s="206">
        <v>226200</v>
      </c>
      <c r="C691" s="207">
        <v>1618</v>
      </c>
      <c r="D691" s="175">
        <v>683</v>
      </c>
      <c r="E691" s="201" t="s">
        <v>1792</v>
      </c>
      <c r="F691" s="202">
        <v>3172.4</v>
      </c>
      <c r="G691" s="202">
        <v>1395</v>
      </c>
      <c r="H691" s="202">
        <v>1416.8</v>
      </c>
      <c r="I691" s="202">
        <v>360.6</v>
      </c>
      <c r="J691" s="202">
        <v>3479.7</v>
      </c>
      <c r="K691" s="203">
        <v>1395</v>
      </c>
      <c r="L691" s="203">
        <v>1573.6</v>
      </c>
      <c r="M691" s="203">
        <v>511.1</v>
      </c>
      <c r="N691" s="202">
        <v>3421.2431999999999</v>
      </c>
      <c r="O691" s="203">
        <v>1395</v>
      </c>
      <c r="P691" s="203">
        <v>1515.1432</v>
      </c>
      <c r="Q691" s="204">
        <v>511.1</v>
      </c>
      <c r="R691" s="204">
        <v>-58.45679999999993</v>
      </c>
      <c r="S691" s="204">
        <v>0</v>
      </c>
      <c r="T691" s="204">
        <v>-58.45679999999993</v>
      </c>
      <c r="U691" s="204">
        <v>0</v>
      </c>
      <c r="V691" s="204">
        <v>98.320062074316752</v>
      </c>
      <c r="W691" s="204">
        <v>100</v>
      </c>
      <c r="X691" s="204">
        <v>96.285155058464667</v>
      </c>
      <c r="Y691" s="204">
        <v>100</v>
      </c>
    </row>
    <row r="692" spans="1:27" ht="12.95" customHeight="1">
      <c r="A692" s="205">
        <v>21</v>
      </c>
      <c r="B692" s="206">
        <v>226200</v>
      </c>
      <c r="C692" s="207">
        <v>1619</v>
      </c>
      <c r="D692" s="175">
        <v>684</v>
      </c>
      <c r="E692" s="201" t="s">
        <v>1417</v>
      </c>
      <c r="F692" s="202">
        <v>3435.6</v>
      </c>
      <c r="G692" s="202">
        <v>1101</v>
      </c>
      <c r="H692" s="202">
        <v>1693.2</v>
      </c>
      <c r="I692" s="202">
        <v>641.4</v>
      </c>
      <c r="J692" s="202">
        <v>3773.8</v>
      </c>
      <c r="K692" s="203">
        <v>1101</v>
      </c>
      <c r="L692" s="203">
        <v>1879.5</v>
      </c>
      <c r="M692" s="203">
        <v>793.3</v>
      </c>
      <c r="N692" s="202">
        <v>3656.2798000000003</v>
      </c>
      <c r="O692" s="203">
        <v>1101</v>
      </c>
      <c r="P692" s="203">
        <v>1761.9798000000001</v>
      </c>
      <c r="Q692" s="204">
        <v>793.3</v>
      </c>
      <c r="R692" s="204">
        <v>-117.52019999999993</v>
      </c>
      <c r="S692" s="204">
        <v>0</v>
      </c>
      <c r="T692" s="204">
        <v>-117.52019999999993</v>
      </c>
      <c r="U692" s="204">
        <v>0</v>
      </c>
      <c r="V692" s="204">
        <v>96.885892204144369</v>
      </c>
      <c r="W692" s="204">
        <v>100</v>
      </c>
      <c r="X692" s="204">
        <v>93.747262569832401</v>
      </c>
      <c r="Y692" s="204">
        <v>100</v>
      </c>
    </row>
    <row r="693" spans="1:27" ht="12.95" customHeight="1">
      <c r="A693" s="205">
        <v>0</v>
      </c>
      <c r="B693" s="205"/>
      <c r="C693" s="205"/>
      <c r="D693" s="175">
        <v>685</v>
      </c>
      <c r="E693" s="201"/>
      <c r="F693" s="202"/>
      <c r="G693" s="202"/>
      <c r="H693" s="202"/>
      <c r="I693" s="202"/>
      <c r="J693" s="202"/>
      <c r="K693" s="203"/>
      <c r="L693" s="203"/>
      <c r="M693" s="203"/>
      <c r="N693" s="203"/>
      <c r="O693" s="203"/>
      <c r="P693" s="203"/>
      <c r="Q693" s="204"/>
      <c r="R693" s="204"/>
      <c r="S693" s="204"/>
      <c r="T693" s="204"/>
      <c r="U693" s="204"/>
      <c r="V693" s="204"/>
      <c r="W693" s="204"/>
      <c r="X693" s="204"/>
      <c r="Y693" s="204"/>
    </row>
    <row r="694" spans="1:27" ht="12.95" customHeight="1">
      <c r="A694" s="205">
        <v>20</v>
      </c>
      <c r="B694" s="206">
        <v>226400</v>
      </c>
      <c r="C694" s="205"/>
      <c r="D694" s="175">
        <v>686</v>
      </c>
      <c r="E694" s="196" t="s">
        <v>1793</v>
      </c>
      <c r="F694" s="197">
        <v>601341.20000000007</v>
      </c>
      <c r="G694" s="197">
        <v>84810</v>
      </c>
      <c r="H694" s="197">
        <v>486029.3</v>
      </c>
      <c r="I694" s="197">
        <v>30501.899999999998</v>
      </c>
      <c r="J694" s="197">
        <v>630430.6</v>
      </c>
      <c r="K694" s="197">
        <v>84810</v>
      </c>
      <c r="L694" s="197">
        <v>505011.5</v>
      </c>
      <c r="M694" s="197">
        <v>40609.1</v>
      </c>
      <c r="N694" s="197">
        <v>628267.06880000001</v>
      </c>
      <c r="O694" s="197">
        <v>84810</v>
      </c>
      <c r="P694" s="197">
        <v>502847.96880000003</v>
      </c>
      <c r="Q694" s="197">
        <v>40609.1</v>
      </c>
      <c r="R694" s="101">
        <v>-2163.5311999999685</v>
      </c>
      <c r="S694" s="101">
        <v>0</v>
      </c>
      <c r="T694" s="101">
        <v>-2163.5311999999685</v>
      </c>
      <c r="U694" s="101">
        <v>0</v>
      </c>
      <c r="V694" s="101">
        <v>99.656816912123247</v>
      </c>
      <c r="W694" s="101">
        <v>100</v>
      </c>
      <c r="X694" s="101">
        <v>99.571587736120875</v>
      </c>
      <c r="Y694" s="101">
        <v>100</v>
      </c>
    </row>
    <row r="695" spans="1:27" s="200" customFormat="1" ht="12.95" customHeight="1">
      <c r="A695" s="205">
        <v>22</v>
      </c>
      <c r="B695" s="206">
        <v>226400</v>
      </c>
      <c r="C695" s="205"/>
      <c r="D695" s="175">
        <v>687</v>
      </c>
      <c r="E695" s="196" t="s">
        <v>1241</v>
      </c>
      <c r="F695" s="197">
        <v>346496.4</v>
      </c>
      <c r="G695" s="197">
        <v>26959</v>
      </c>
      <c r="H695" s="197">
        <v>319537.40000000002</v>
      </c>
      <c r="I695" s="197">
        <v>0</v>
      </c>
      <c r="J695" s="197">
        <v>359927.2</v>
      </c>
      <c r="K695" s="197">
        <v>26959</v>
      </c>
      <c r="L695" s="197">
        <v>328931.5</v>
      </c>
      <c r="M695" s="197">
        <v>4036.7</v>
      </c>
      <c r="N695" s="197">
        <v>358181.1458</v>
      </c>
      <c r="O695" s="197">
        <v>26959</v>
      </c>
      <c r="P695" s="197">
        <v>327185.44579999999</v>
      </c>
      <c r="Q695" s="197">
        <v>4036.7</v>
      </c>
      <c r="R695" s="101">
        <v>-1746.0542000000132</v>
      </c>
      <c r="S695" s="101">
        <v>0</v>
      </c>
      <c r="T695" s="101">
        <v>-1746.0542000000132</v>
      </c>
      <c r="U695" s="101">
        <v>0</v>
      </c>
      <c r="V695" s="101">
        <v>99.514886843783955</v>
      </c>
      <c r="W695" s="101">
        <v>100</v>
      </c>
      <c r="X695" s="101">
        <v>99.469173916149714</v>
      </c>
      <c r="Y695" s="101">
        <v>100</v>
      </c>
      <c r="Z695" s="199"/>
      <c r="AA695" s="199"/>
    </row>
    <row r="696" spans="1:27" s="200" customFormat="1" ht="12.95" customHeight="1">
      <c r="A696" s="205">
        <v>21</v>
      </c>
      <c r="B696" s="206">
        <v>226400</v>
      </c>
      <c r="C696" s="205"/>
      <c r="D696" s="175">
        <v>688</v>
      </c>
      <c r="E696" s="196" t="s">
        <v>1242</v>
      </c>
      <c r="F696" s="197">
        <v>254844.79999999996</v>
      </c>
      <c r="G696" s="197">
        <v>57851</v>
      </c>
      <c r="H696" s="197">
        <v>166491.89999999997</v>
      </c>
      <c r="I696" s="197">
        <v>30501.899999999998</v>
      </c>
      <c r="J696" s="197">
        <v>270503.40000000002</v>
      </c>
      <c r="K696" s="197">
        <v>57851</v>
      </c>
      <c r="L696" s="197">
        <v>176080</v>
      </c>
      <c r="M696" s="197">
        <v>36572.400000000001</v>
      </c>
      <c r="N696" s="197">
        <v>270085.92300000001</v>
      </c>
      <c r="O696" s="197">
        <v>57851</v>
      </c>
      <c r="P696" s="197">
        <v>175662.52300000002</v>
      </c>
      <c r="Q696" s="197">
        <v>36572.400000000001</v>
      </c>
      <c r="R696" s="101">
        <v>-417.4770000000135</v>
      </c>
      <c r="S696" s="101">
        <v>0</v>
      </c>
      <c r="T696" s="101">
        <v>-417.4769999999844</v>
      </c>
      <c r="U696" s="101">
        <v>0</v>
      </c>
      <c r="V696" s="101">
        <v>99.845666634874092</v>
      </c>
      <c r="W696" s="101">
        <v>100</v>
      </c>
      <c r="X696" s="101">
        <v>99.762904929577473</v>
      </c>
      <c r="Y696" s="101">
        <v>100</v>
      </c>
      <c r="Z696" s="199"/>
      <c r="AA696" s="199"/>
    </row>
    <row r="697" spans="1:27" ht="12.95" customHeight="1">
      <c r="A697" s="205">
        <v>22</v>
      </c>
      <c r="B697" s="206">
        <v>226400</v>
      </c>
      <c r="C697" s="207">
        <v>1620</v>
      </c>
      <c r="D697" s="175">
        <v>689</v>
      </c>
      <c r="E697" s="201" t="s">
        <v>1267</v>
      </c>
      <c r="F697" s="202">
        <v>346496.4</v>
      </c>
      <c r="G697" s="202">
        <v>26959</v>
      </c>
      <c r="H697" s="202">
        <v>319537.40000000002</v>
      </c>
      <c r="I697" s="202">
        <v>0</v>
      </c>
      <c r="J697" s="202">
        <v>359927.2</v>
      </c>
      <c r="K697" s="203">
        <v>26959</v>
      </c>
      <c r="L697" s="203">
        <v>328931.5</v>
      </c>
      <c r="M697" s="203">
        <v>4036.7</v>
      </c>
      <c r="N697" s="202">
        <v>358181.1458</v>
      </c>
      <c r="O697" s="203">
        <v>26959</v>
      </c>
      <c r="P697" s="203">
        <v>327185.44579999999</v>
      </c>
      <c r="Q697" s="204">
        <v>4036.7</v>
      </c>
      <c r="R697" s="204">
        <v>-1746.0542000000132</v>
      </c>
      <c r="S697" s="204">
        <v>0</v>
      </c>
      <c r="T697" s="204">
        <v>-1746.0542000000132</v>
      </c>
      <c r="U697" s="204">
        <v>0</v>
      </c>
      <c r="V697" s="204">
        <v>99.514886843783955</v>
      </c>
      <c r="W697" s="204">
        <v>100</v>
      </c>
      <c r="X697" s="204">
        <v>99.469173916149714</v>
      </c>
      <c r="Y697" s="204">
        <v>100</v>
      </c>
    </row>
    <row r="698" spans="1:27" ht="12.95" customHeight="1">
      <c r="A698" s="205">
        <v>21</v>
      </c>
      <c r="B698" s="206">
        <v>226400</v>
      </c>
      <c r="C698" s="207">
        <v>1621</v>
      </c>
      <c r="D698" s="175">
        <v>690</v>
      </c>
      <c r="E698" s="201" t="s">
        <v>1794</v>
      </c>
      <c r="F698" s="202">
        <v>4371.2</v>
      </c>
      <c r="G698" s="202">
        <v>1490</v>
      </c>
      <c r="H698" s="202">
        <v>2356.1</v>
      </c>
      <c r="I698" s="202">
        <v>525.1</v>
      </c>
      <c r="J698" s="202">
        <v>4615.8</v>
      </c>
      <c r="K698" s="203">
        <v>1490</v>
      </c>
      <c r="L698" s="203">
        <v>2445.1</v>
      </c>
      <c r="M698" s="203">
        <v>680.7</v>
      </c>
      <c r="N698" s="202">
        <v>4615.8</v>
      </c>
      <c r="O698" s="203">
        <v>1490</v>
      </c>
      <c r="P698" s="203">
        <v>2445.1</v>
      </c>
      <c r="Q698" s="204">
        <v>680.7</v>
      </c>
      <c r="R698" s="204">
        <v>0</v>
      </c>
      <c r="S698" s="204">
        <v>0</v>
      </c>
      <c r="T698" s="204">
        <v>0</v>
      </c>
      <c r="U698" s="204">
        <v>0</v>
      </c>
      <c r="V698" s="204">
        <v>100</v>
      </c>
      <c r="W698" s="204">
        <v>100</v>
      </c>
      <c r="X698" s="204">
        <v>100</v>
      </c>
      <c r="Y698" s="204">
        <v>100</v>
      </c>
    </row>
    <row r="699" spans="1:27" ht="12.95" customHeight="1">
      <c r="A699" s="205">
        <v>21</v>
      </c>
      <c r="B699" s="206">
        <v>226400</v>
      </c>
      <c r="C699" s="207">
        <v>1622</v>
      </c>
      <c r="D699" s="175">
        <v>691</v>
      </c>
      <c r="E699" s="201" t="s">
        <v>1795</v>
      </c>
      <c r="F699" s="202">
        <v>5385.8</v>
      </c>
      <c r="G699" s="202">
        <v>1645</v>
      </c>
      <c r="H699" s="202">
        <v>3021.6</v>
      </c>
      <c r="I699" s="202">
        <v>719.2</v>
      </c>
      <c r="J699" s="202">
        <v>5688.7</v>
      </c>
      <c r="K699" s="203">
        <v>1645</v>
      </c>
      <c r="L699" s="203">
        <v>3175</v>
      </c>
      <c r="M699" s="203">
        <v>868.7</v>
      </c>
      <c r="N699" s="202">
        <v>5667.2579999999998</v>
      </c>
      <c r="O699" s="203">
        <v>1645</v>
      </c>
      <c r="P699" s="203">
        <v>3153.558</v>
      </c>
      <c r="Q699" s="204">
        <v>868.7</v>
      </c>
      <c r="R699" s="204">
        <v>-21.442000000000007</v>
      </c>
      <c r="S699" s="204">
        <v>0</v>
      </c>
      <c r="T699" s="204">
        <v>-21.442000000000007</v>
      </c>
      <c r="U699" s="204">
        <v>0</v>
      </c>
      <c r="V699" s="204">
        <v>99.623077328739427</v>
      </c>
      <c r="W699" s="204">
        <v>100</v>
      </c>
      <c r="X699" s="204">
        <v>99.324661417322829</v>
      </c>
      <c r="Y699" s="204">
        <v>100</v>
      </c>
    </row>
    <row r="700" spans="1:27" ht="12.95" customHeight="1">
      <c r="A700" s="205">
        <v>21</v>
      </c>
      <c r="B700" s="206">
        <v>226400</v>
      </c>
      <c r="C700" s="207">
        <v>1623</v>
      </c>
      <c r="D700" s="175">
        <v>692</v>
      </c>
      <c r="E700" s="201" t="s">
        <v>1796</v>
      </c>
      <c r="F700" s="202">
        <v>3788</v>
      </c>
      <c r="G700" s="202">
        <v>1224</v>
      </c>
      <c r="H700" s="202">
        <v>2164.9</v>
      </c>
      <c r="I700" s="202">
        <v>399.1</v>
      </c>
      <c r="J700" s="202">
        <v>3937.3</v>
      </c>
      <c r="K700" s="203">
        <v>1224</v>
      </c>
      <c r="L700" s="203">
        <v>2164.9</v>
      </c>
      <c r="M700" s="203">
        <v>548.4</v>
      </c>
      <c r="N700" s="202">
        <v>3904.8775000000001</v>
      </c>
      <c r="O700" s="203">
        <v>1224</v>
      </c>
      <c r="P700" s="203">
        <v>2132.4775</v>
      </c>
      <c r="Q700" s="204">
        <v>548.4</v>
      </c>
      <c r="R700" s="204">
        <v>-32.422500000000127</v>
      </c>
      <c r="S700" s="204">
        <v>0</v>
      </c>
      <c r="T700" s="204">
        <v>-32.422500000000127</v>
      </c>
      <c r="U700" s="204">
        <v>0</v>
      </c>
      <c r="V700" s="204">
        <v>99.17652960150356</v>
      </c>
      <c r="W700" s="204">
        <v>100</v>
      </c>
      <c r="X700" s="204">
        <v>98.502355767010016</v>
      </c>
      <c r="Y700" s="204">
        <v>100</v>
      </c>
    </row>
    <row r="701" spans="1:27" ht="12.95" customHeight="1">
      <c r="A701" s="205">
        <v>21</v>
      </c>
      <c r="B701" s="206">
        <v>226400</v>
      </c>
      <c r="C701" s="207">
        <v>1624</v>
      </c>
      <c r="D701" s="175">
        <v>693</v>
      </c>
      <c r="E701" s="201" t="s">
        <v>1797</v>
      </c>
      <c r="F701" s="202">
        <v>4515.0999999999995</v>
      </c>
      <c r="G701" s="202">
        <v>1396</v>
      </c>
      <c r="H701" s="202">
        <v>2586.1999999999998</v>
      </c>
      <c r="I701" s="202">
        <v>532.9</v>
      </c>
      <c r="J701" s="202">
        <v>4670.7</v>
      </c>
      <c r="K701" s="203">
        <v>1396</v>
      </c>
      <c r="L701" s="203">
        <v>2586.1999999999998</v>
      </c>
      <c r="M701" s="203">
        <v>688.5</v>
      </c>
      <c r="N701" s="202">
        <v>4670.7</v>
      </c>
      <c r="O701" s="203">
        <v>1396</v>
      </c>
      <c r="P701" s="203">
        <v>2586.1999999999998</v>
      </c>
      <c r="Q701" s="204">
        <v>688.5</v>
      </c>
      <c r="R701" s="204">
        <v>0</v>
      </c>
      <c r="S701" s="204">
        <v>0</v>
      </c>
      <c r="T701" s="204">
        <v>0</v>
      </c>
      <c r="U701" s="204">
        <v>0</v>
      </c>
      <c r="V701" s="204">
        <v>100</v>
      </c>
      <c r="W701" s="204">
        <v>100</v>
      </c>
      <c r="X701" s="204">
        <v>100</v>
      </c>
      <c r="Y701" s="204">
        <v>100</v>
      </c>
    </row>
    <row r="702" spans="1:27" ht="12.95" customHeight="1">
      <c r="A702" s="205">
        <v>21</v>
      </c>
      <c r="B702" s="206">
        <v>226400</v>
      </c>
      <c r="C702" s="207">
        <v>1625</v>
      </c>
      <c r="D702" s="175">
        <v>694</v>
      </c>
      <c r="E702" s="201" t="s">
        <v>1798</v>
      </c>
      <c r="F702" s="202">
        <v>1670.3</v>
      </c>
      <c r="G702" s="202">
        <v>1287</v>
      </c>
      <c r="H702" s="202">
        <v>0</v>
      </c>
      <c r="I702" s="202">
        <v>383.3</v>
      </c>
      <c r="J702" s="202">
        <v>1818.3</v>
      </c>
      <c r="K702" s="203">
        <v>1287</v>
      </c>
      <c r="L702" s="203">
        <v>0</v>
      </c>
      <c r="M702" s="203">
        <v>531.29999999999995</v>
      </c>
      <c r="N702" s="202">
        <v>1818.3</v>
      </c>
      <c r="O702" s="203">
        <v>1287</v>
      </c>
      <c r="P702" s="203">
        <v>0</v>
      </c>
      <c r="Q702" s="204">
        <v>531.29999999999995</v>
      </c>
      <c r="R702" s="204">
        <v>0</v>
      </c>
      <c r="S702" s="204">
        <v>0</v>
      </c>
      <c r="T702" s="204">
        <v>0</v>
      </c>
      <c r="U702" s="204">
        <v>0</v>
      </c>
      <c r="V702" s="204">
        <v>100</v>
      </c>
      <c r="W702" s="204">
        <v>100</v>
      </c>
      <c r="X702" s="204">
        <v>0</v>
      </c>
      <c r="Y702" s="204">
        <v>100</v>
      </c>
    </row>
    <row r="703" spans="1:27" ht="12.95" customHeight="1">
      <c r="A703" s="205">
        <v>21</v>
      </c>
      <c r="B703" s="206">
        <v>226400</v>
      </c>
      <c r="C703" s="207">
        <v>1626</v>
      </c>
      <c r="D703" s="175">
        <v>695</v>
      </c>
      <c r="E703" s="201" t="s">
        <v>1799</v>
      </c>
      <c r="F703" s="202">
        <v>6378</v>
      </c>
      <c r="G703" s="202">
        <v>1643</v>
      </c>
      <c r="H703" s="202">
        <v>3847.5</v>
      </c>
      <c r="I703" s="202">
        <v>887.5</v>
      </c>
      <c r="J703" s="202">
        <v>6736.5</v>
      </c>
      <c r="K703" s="203">
        <v>1643</v>
      </c>
      <c r="L703" s="203">
        <v>4055.3</v>
      </c>
      <c r="M703" s="203">
        <v>1038.2</v>
      </c>
      <c r="N703" s="202">
        <v>6736.5</v>
      </c>
      <c r="O703" s="203">
        <v>1643</v>
      </c>
      <c r="P703" s="203">
        <v>4055.3</v>
      </c>
      <c r="Q703" s="204">
        <v>1038.2</v>
      </c>
      <c r="R703" s="204">
        <v>0</v>
      </c>
      <c r="S703" s="204">
        <v>0</v>
      </c>
      <c r="T703" s="204">
        <v>0</v>
      </c>
      <c r="U703" s="204">
        <v>0</v>
      </c>
      <c r="V703" s="204">
        <v>100</v>
      </c>
      <c r="W703" s="204">
        <v>100</v>
      </c>
      <c r="X703" s="204">
        <v>100</v>
      </c>
      <c r="Y703" s="204">
        <v>100</v>
      </c>
    </row>
    <row r="704" spans="1:27" ht="12.95" customHeight="1">
      <c r="A704" s="205">
        <v>21</v>
      </c>
      <c r="B704" s="206">
        <v>226400</v>
      </c>
      <c r="C704" s="207">
        <v>1627</v>
      </c>
      <c r="D704" s="175">
        <v>696</v>
      </c>
      <c r="E704" s="201" t="s">
        <v>1800</v>
      </c>
      <c r="F704" s="202">
        <v>6269.7</v>
      </c>
      <c r="G704" s="202">
        <v>1723</v>
      </c>
      <c r="H704" s="202">
        <v>3729.3</v>
      </c>
      <c r="I704" s="202">
        <v>817.4</v>
      </c>
      <c r="J704" s="202">
        <v>6773.5</v>
      </c>
      <c r="K704" s="203">
        <v>1723</v>
      </c>
      <c r="L704" s="203">
        <v>4084.7</v>
      </c>
      <c r="M704" s="203">
        <v>965.8</v>
      </c>
      <c r="N704" s="202">
        <v>6773.4985000000006</v>
      </c>
      <c r="O704" s="203">
        <v>1723</v>
      </c>
      <c r="P704" s="203">
        <v>4084.6985</v>
      </c>
      <c r="Q704" s="204">
        <v>965.8</v>
      </c>
      <c r="R704" s="204">
        <v>-1.4999999993960955E-3</v>
      </c>
      <c r="S704" s="204">
        <v>0</v>
      </c>
      <c r="T704" s="204">
        <v>-1.4999999998508429E-3</v>
      </c>
      <c r="U704" s="204">
        <v>0</v>
      </c>
      <c r="V704" s="204">
        <v>99.999977854875638</v>
      </c>
      <c r="W704" s="204">
        <v>100</v>
      </c>
      <c r="X704" s="204">
        <v>99.999963277596891</v>
      </c>
      <c r="Y704" s="204">
        <v>100</v>
      </c>
    </row>
    <row r="705" spans="1:25" ht="12.95" customHeight="1">
      <c r="A705" s="205">
        <v>21</v>
      </c>
      <c r="B705" s="206">
        <v>226400</v>
      </c>
      <c r="C705" s="207">
        <v>1628</v>
      </c>
      <c r="D705" s="175">
        <v>697</v>
      </c>
      <c r="E705" s="201" t="s">
        <v>1801</v>
      </c>
      <c r="F705" s="202">
        <v>2874.9</v>
      </c>
      <c r="G705" s="202">
        <v>1327</v>
      </c>
      <c r="H705" s="202">
        <v>1257</v>
      </c>
      <c r="I705" s="202">
        <v>290.89999999999998</v>
      </c>
      <c r="J705" s="202">
        <v>3166.8</v>
      </c>
      <c r="K705" s="203">
        <v>1327</v>
      </c>
      <c r="L705" s="203">
        <v>1408.8</v>
      </c>
      <c r="M705" s="203">
        <v>431</v>
      </c>
      <c r="N705" s="202">
        <v>3165.5661</v>
      </c>
      <c r="O705" s="203">
        <v>1327</v>
      </c>
      <c r="P705" s="203">
        <v>1407.5661</v>
      </c>
      <c r="Q705" s="204">
        <v>431</v>
      </c>
      <c r="R705" s="204">
        <v>-1.2339000000001761</v>
      </c>
      <c r="S705" s="204">
        <v>0</v>
      </c>
      <c r="T705" s="204">
        <v>-1.2338999999999487</v>
      </c>
      <c r="U705" s="204">
        <v>0</v>
      </c>
      <c r="V705" s="204">
        <v>99.961036377415681</v>
      </c>
      <c r="W705" s="204">
        <v>100</v>
      </c>
      <c r="X705" s="204">
        <v>99.912414821124358</v>
      </c>
      <c r="Y705" s="204">
        <v>100</v>
      </c>
    </row>
    <row r="706" spans="1:25" ht="12.95" customHeight="1">
      <c r="A706" s="205">
        <v>21</v>
      </c>
      <c r="B706" s="206">
        <v>226400</v>
      </c>
      <c r="C706" s="207">
        <v>1629</v>
      </c>
      <c r="D706" s="175">
        <v>698</v>
      </c>
      <c r="E706" s="201" t="s">
        <v>1802</v>
      </c>
      <c r="F706" s="202">
        <v>2492.7999999999997</v>
      </c>
      <c r="G706" s="202">
        <v>1387</v>
      </c>
      <c r="H706" s="202">
        <v>832.2</v>
      </c>
      <c r="I706" s="202">
        <v>273.60000000000002</v>
      </c>
      <c r="J706" s="202">
        <v>2704.4</v>
      </c>
      <c r="K706" s="203">
        <v>1387</v>
      </c>
      <c r="L706" s="203">
        <v>893.3</v>
      </c>
      <c r="M706" s="203">
        <v>424.1</v>
      </c>
      <c r="N706" s="202">
        <v>2619.8546999999999</v>
      </c>
      <c r="O706" s="203">
        <v>1387</v>
      </c>
      <c r="P706" s="203">
        <v>808.75469999999996</v>
      </c>
      <c r="Q706" s="204">
        <v>424.1</v>
      </c>
      <c r="R706" s="204">
        <v>-84.545300000000225</v>
      </c>
      <c r="S706" s="204">
        <v>0</v>
      </c>
      <c r="T706" s="204">
        <v>-84.545299999999997</v>
      </c>
      <c r="U706" s="204">
        <v>0</v>
      </c>
      <c r="V706" s="204">
        <v>96.873787161662477</v>
      </c>
      <c r="W706" s="204">
        <v>100</v>
      </c>
      <c r="X706" s="204">
        <v>90.535620732116868</v>
      </c>
      <c r="Y706" s="204">
        <v>100</v>
      </c>
    </row>
    <row r="707" spans="1:25" ht="12.95" customHeight="1">
      <c r="A707" s="205">
        <v>21</v>
      </c>
      <c r="B707" s="206">
        <v>226400</v>
      </c>
      <c r="C707" s="207">
        <v>1630</v>
      </c>
      <c r="D707" s="175">
        <v>699</v>
      </c>
      <c r="E707" s="201" t="s">
        <v>1803</v>
      </c>
      <c r="F707" s="202">
        <v>4118.6000000000004</v>
      </c>
      <c r="G707" s="202">
        <v>1400</v>
      </c>
      <c r="H707" s="202">
        <v>2219.9</v>
      </c>
      <c r="I707" s="202">
        <v>498.7</v>
      </c>
      <c r="J707" s="202">
        <v>4407.3</v>
      </c>
      <c r="K707" s="203">
        <v>1400</v>
      </c>
      <c r="L707" s="203">
        <v>2357.9</v>
      </c>
      <c r="M707" s="203">
        <v>649.4</v>
      </c>
      <c r="N707" s="202">
        <v>4407.3</v>
      </c>
      <c r="O707" s="203">
        <v>1400</v>
      </c>
      <c r="P707" s="203">
        <v>2357.9</v>
      </c>
      <c r="Q707" s="204">
        <v>649.4</v>
      </c>
      <c r="R707" s="204">
        <v>0</v>
      </c>
      <c r="S707" s="204">
        <v>0</v>
      </c>
      <c r="T707" s="204">
        <v>0</v>
      </c>
      <c r="U707" s="204">
        <v>0</v>
      </c>
      <c r="V707" s="204">
        <v>100</v>
      </c>
      <c r="W707" s="204">
        <v>100</v>
      </c>
      <c r="X707" s="204">
        <v>100</v>
      </c>
      <c r="Y707" s="204">
        <v>100</v>
      </c>
    </row>
    <row r="708" spans="1:25" ht="12.95" customHeight="1">
      <c r="A708" s="205">
        <v>21</v>
      </c>
      <c r="B708" s="206">
        <v>226400</v>
      </c>
      <c r="C708" s="207">
        <v>1631</v>
      </c>
      <c r="D708" s="175">
        <v>700</v>
      </c>
      <c r="E708" s="201" t="s">
        <v>1804</v>
      </c>
      <c r="F708" s="202">
        <v>4785.1000000000004</v>
      </c>
      <c r="G708" s="202">
        <v>1554</v>
      </c>
      <c r="H708" s="202">
        <v>2745</v>
      </c>
      <c r="I708" s="202">
        <v>486.1</v>
      </c>
      <c r="J708" s="202">
        <v>5082.5</v>
      </c>
      <c r="K708" s="203">
        <v>1554</v>
      </c>
      <c r="L708" s="203">
        <v>2886.8</v>
      </c>
      <c r="M708" s="203">
        <v>641.70000000000005</v>
      </c>
      <c r="N708" s="202">
        <v>5075.3540000000003</v>
      </c>
      <c r="O708" s="203">
        <v>1554</v>
      </c>
      <c r="P708" s="203">
        <v>2879.654</v>
      </c>
      <c r="Q708" s="204">
        <v>641.70000000000005</v>
      </c>
      <c r="R708" s="204">
        <v>-7.1459999999997308</v>
      </c>
      <c r="S708" s="204">
        <v>0</v>
      </c>
      <c r="T708" s="204">
        <v>-7.1460000000001855</v>
      </c>
      <c r="U708" s="204">
        <v>0</v>
      </c>
      <c r="V708" s="204">
        <v>99.85939990162322</v>
      </c>
      <c r="W708" s="204">
        <v>100</v>
      </c>
      <c r="X708" s="204">
        <v>99.752459470694191</v>
      </c>
      <c r="Y708" s="204">
        <v>100</v>
      </c>
    </row>
    <row r="709" spans="1:25" ht="12.95" customHeight="1">
      <c r="A709" s="205">
        <v>21</v>
      </c>
      <c r="B709" s="206">
        <v>226400</v>
      </c>
      <c r="C709" s="207">
        <v>1632</v>
      </c>
      <c r="D709" s="175">
        <v>701</v>
      </c>
      <c r="E709" s="201" t="s">
        <v>1805</v>
      </c>
      <c r="F709" s="202">
        <v>5768.7000000000007</v>
      </c>
      <c r="G709" s="202">
        <v>1710</v>
      </c>
      <c r="H709" s="202">
        <v>3365.6</v>
      </c>
      <c r="I709" s="202">
        <v>693.1</v>
      </c>
      <c r="J709" s="202">
        <v>5920.5</v>
      </c>
      <c r="K709" s="203">
        <v>1710</v>
      </c>
      <c r="L709" s="203">
        <v>3365.6</v>
      </c>
      <c r="M709" s="203">
        <v>844.9</v>
      </c>
      <c r="N709" s="202">
        <v>5911.7479000000003</v>
      </c>
      <c r="O709" s="203">
        <v>1710</v>
      </c>
      <c r="P709" s="203">
        <v>3356.8479000000002</v>
      </c>
      <c r="Q709" s="204">
        <v>844.9</v>
      </c>
      <c r="R709" s="204">
        <v>-8.7520999999997002</v>
      </c>
      <c r="S709" s="204">
        <v>0</v>
      </c>
      <c r="T709" s="204">
        <v>-8.7520999999997002</v>
      </c>
      <c r="U709" s="204">
        <v>0</v>
      </c>
      <c r="V709" s="204">
        <v>99.852172958365003</v>
      </c>
      <c r="W709" s="204">
        <v>100</v>
      </c>
      <c r="X709" s="204">
        <v>99.739954242928462</v>
      </c>
      <c r="Y709" s="204">
        <v>100</v>
      </c>
    </row>
    <row r="710" spans="1:25" ht="12.95" customHeight="1">
      <c r="A710" s="205">
        <v>21</v>
      </c>
      <c r="B710" s="206">
        <v>226400</v>
      </c>
      <c r="C710" s="207">
        <v>1633</v>
      </c>
      <c r="D710" s="175">
        <v>702</v>
      </c>
      <c r="E710" s="201" t="s">
        <v>1806</v>
      </c>
      <c r="F710" s="202">
        <v>3393.7000000000003</v>
      </c>
      <c r="G710" s="202">
        <v>1257</v>
      </c>
      <c r="H710" s="202">
        <v>1677.3</v>
      </c>
      <c r="I710" s="202">
        <v>459.4</v>
      </c>
      <c r="J710" s="202">
        <v>3654.2</v>
      </c>
      <c r="K710" s="203">
        <v>1257</v>
      </c>
      <c r="L710" s="203">
        <v>1786</v>
      </c>
      <c r="M710" s="203">
        <v>611.20000000000005</v>
      </c>
      <c r="N710" s="202">
        <v>3645.7457999999997</v>
      </c>
      <c r="O710" s="203">
        <v>1257</v>
      </c>
      <c r="P710" s="203">
        <v>1777.5458000000001</v>
      </c>
      <c r="Q710" s="204">
        <v>611.20000000000005</v>
      </c>
      <c r="R710" s="204">
        <v>-8.4542000000001281</v>
      </c>
      <c r="S710" s="204">
        <v>0</v>
      </c>
      <c r="T710" s="204">
        <v>-8.4541999999999007</v>
      </c>
      <c r="U710" s="204">
        <v>0</v>
      </c>
      <c r="V710" s="204">
        <v>99.768644299709919</v>
      </c>
      <c r="W710" s="204">
        <v>100</v>
      </c>
      <c r="X710" s="204">
        <v>99.526640537513998</v>
      </c>
      <c r="Y710" s="204">
        <v>100</v>
      </c>
    </row>
    <row r="711" spans="1:25" ht="12.95" customHeight="1">
      <c r="A711" s="205">
        <v>21</v>
      </c>
      <c r="B711" s="206">
        <v>226400</v>
      </c>
      <c r="C711" s="207">
        <v>1634</v>
      </c>
      <c r="D711" s="175">
        <v>703</v>
      </c>
      <c r="E711" s="201" t="s">
        <v>1807</v>
      </c>
      <c r="F711" s="202">
        <v>8582.1999999999989</v>
      </c>
      <c r="G711" s="202">
        <v>1648</v>
      </c>
      <c r="H711" s="202">
        <v>5450.9</v>
      </c>
      <c r="I711" s="202">
        <v>1483.3</v>
      </c>
      <c r="J711" s="202">
        <v>9137.4</v>
      </c>
      <c r="K711" s="203">
        <v>1648</v>
      </c>
      <c r="L711" s="203">
        <v>5750.8</v>
      </c>
      <c r="M711" s="203">
        <v>1738.6</v>
      </c>
      <c r="N711" s="202">
        <v>9131.3616999999995</v>
      </c>
      <c r="O711" s="203">
        <v>1648</v>
      </c>
      <c r="P711" s="203">
        <v>5744.7617</v>
      </c>
      <c r="Q711" s="204">
        <v>1738.6</v>
      </c>
      <c r="R711" s="204">
        <v>-6.038300000000163</v>
      </c>
      <c r="S711" s="204">
        <v>0</v>
      </c>
      <c r="T711" s="204">
        <v>-6.038300000000163</v>
      </c>
      <c r="U711" s="204">
        <v>0</v>
      </c>
      <c r="V711" s="204">
        <v>99.933916650250623</v>
      </c>
      <c r="W711" s="204">
        <v>100</v>
      </c>
      <c r="X711" s="204">
        <v>99.895000695555396</v>
      </c>
      <c r="Y711" s="204">
        <v>100</v>
      </c>
    </row>
    <row r="712" spans="1:25" ht="12.95" customHeight="1">
      <c r="A712" s="205">
        <v>21</v>
      </c>
      <c r="B712" s="206">
        <v>226400</v>
      </c>
      <c r="C712" s="207">
        <v>1635</v>
      </c>
      <c r="D712" s="175">
        <v>704</v>
      </c>
      <c r="E712" s="201" t="s">
        <v>1808</v>
      </c>
      <c r="F712" s="202">
        <v>8572.7999999999993</v>
      </c>
      <c r="G712" s="202">
        <v>1818</v>
      </c>
      <c r="H712" s="202">
        <v>5743</v>
      </c>
      <c r="I712" s="202">
        <v>1011.8</v>
      </c>
      <c r="J712" s="202">
        <v>9096.9</v>
      </c>
      <c r="K712" s="203">
        <v>1818</v>
      </c>
      <c r="L712" s="203">
        <v>6106.1</v>
      </c>
      <c r="M712" s="203">
        <v>1172.8</v>
      </c>
      <c r="N712" s="202">
        <v>9065.6708999999992</v>
      </c>
      <c r="O712" s="203">
        <v>1818</v>
      </c>
      <c r="P712" s="203">
        <v>6074.8708999999999</v>
      </c>
      <c r="Q712" s="204">
        <v>1172.8</v>
      </c>
      <c r="R712" s="204">
        <v>-31.229100000000471</v>
      </c>
      <c r="S712" s="204">
        <v>0</v>
      </c>
      <c r="T712" s="204">
        <v>-31.229100000000471</v>
      </c>
      <c r="U712" s="204">
        <v>0</v>
      </c>
      <c r="V712" s="204">
        <v>99.656706130659884</v>
      </c>
      <c r="W712" s="204">
        <v>100</v>
      </c>
      <c r="X712" s="204">
        <v>99.488558982001592</v>
      </c>
      <c r="Y712" s="204">
        <v>100</v>
      </c>
    </row>
    <row r="713" spans="1:25" ht="12.95" customHeight="1">
      <c r="A713" s="205">
        <v>21</v>
      </c>
      <c r="B713" s="206">
        <v>226400</v>
      </c>
      <c r="C713" s="207">
        <v>1636</v>
      </c>
      <c r="D713" s="175">
        <v>705</v>
      </c>
      <c r="E713" s="201" t="s">
        <v>1809</v>
      </c>
      <c r="F713" s="202">
        <v>3967.3</v>
      </c>
      <c r="G713" s="202">
        <v>1058</v>
      </c>
      <c r="H713" s="202">
        <v>2542.4</v>
      </c>
      <c r="I713" s="202">
        <v>366.9</v>
      </c>
      <c r="J713" s="202">
        <v>4113</v>
      </c>
      <c r="K713" s="203">
        <v>1058</v>
      </c>
      <c r="L713" s="203">
        <v>2542.4</v>
      </c>
      <c r="M713" s="203">
        <v>512.6</v>
      </c>
      <c r="N713" s="202">
        <v>4071.4852999999998</v>
      </c>
      <c r="O713" s="203">
        <v>1058</v>
      </c>
      <c r="P713" s="203">
        <v>2500.8852999999999</v>
      </c>
      <c r="Q713" s="204">
        <v>512.6</v>
      </c>
      <c r="R713" s="204">
        <v>-41.514700000000175</v>
      </c>
      <c r="S713" s="204">
        <v>0</v>
      </c>
      <c r="T713" s="204">
        <v>-41.514700000000175</v>
      </c>
      <c r="U713" s="204">
        <v>0</v>
      </c>
      <c r="V713" s="204">
        <v>98.990646729880865</v>
      </c>
      <c r="W713" s="204">
        <v>100</v>
      </c>
      <c r="X713" s="204">
        <v>98.367105884203895</v>
      </c>
      <c r="Y713" s="204">
        <v>100</v>
      </c>
    </row>
    <row r="714" spans="1:25" ht="12.95" customHeight="1">
      <c r="A714" s="205">
        <v>21</v>
      </c>
      <c r="B714" s="206">
        <v>226400</v>
      </c>
      <c r="C714" s="207">
        <v>1638</v>
      </c>
      <c r="D714" s="175">
        <v>706</v>
      </c>
      <c r="E714" s="201" t="s">
        <v>1810</v>
      </c>
      <c r="F714" s="202">
        <v>4637.5</v>
      </c>
      <c r="G714" s="202">
        <v>1605</v>
      </c>
      <c r="H714" s="202">
        <v>2262.6999999999998</v>
      </c>
      <c r="I714" s="202">
        <v>769.8</v>
      </c>
      <c r="J714" s="202">
        <v>4785.8999999999996</v>
      </c>
      <c r="K714" s="203">
        <v>1605</v>
      </c>
      <c r="L714" s="203">
        <v>2262.6999999999998</v>
      </c>
      <c r="M714" s="203">
        <v>918.2</v>
      </c>
      <c r="N714" s="202">
        <v>4785.8935000000001</v>
      </c>
      <c r="O714" s="203">
        <v>1605</v>
      </c>
      <c r="P714" s="203">
        <v>2262.6934999999999</v>
      </c>
      <c r="Q714" s="204">
        <v>918.2</v>
      </c>
      <c r="R714" s="204">
        <v>-6.4999999995052349E-3</v>
      </c>
      <c r="S714" s="204">
        <v>0</v>
      </c>
      <c r="T714" s="204">
        <v>-6.4999999999599822E-3</v>
      </c>
      <c r="U714" s="204">
        <v>0</v>
      </c>
      <c r="V714" s="204">
        <v>99.999864184374943</v>
      </c>
      <c r="W714" s="204">
        <v>100</v>
      </c>
      <c r="X714" s="204">
        <v>99.999712732576128</v>
      </c>
      <c r="Y714" s="204">
        <v>100</v>
      </c>
    </row>
    <row r="715" spans="1:25" ht="12.95" customHeight="1">
      <c r="A715" s="205">
        <v>21</v>
      </c>
      <c r="B715" s="206">
        <v>226400</v>
      </c>
      <c r="C715" s="207">
        <v>1637</v>
      </c>
      <c r="D715" s="175">
        <v>707</v>
      </c>
      <c r="E715" s="201" t="s">
        <v>1811</v>
      </c>
      <c r="F715" s="202">
        <v>1665.8</v>
      </c>
      <c r="G715" s="202">
        <v>1327</v>
      </c>
      <c r="H715" s="202">
        <v>0</v>
      </c>
      <c r="I715" s="202">
        <v>338.8</v>
      </c>
      <c r="J715" s="202">
        <v>1809.2</v>
      </c>
      <c r="K715" s="203">
        <v>1327</v>
      </c>
      <c r="L715" s="203">
        <v>0</v>
      </c>
      <c r="M715" s="203">
        <v>482.2</v>
      </c>
      <c r="N715" s="202">
        <v>1809.2</v>
      </c>
      <c r="O715" s="203">
        <v>1327</v>
      </c>
      <c r="P715" s="203">
        <v>0</v>
      </c>
      <c r="Q715" s="204">
        <v>482.2</v>
      </c>
      <c r="R715" s="204">
        <v>0</v>
      </c>
      <c r="S715" s="204">
        <v>0</v>
      </c>
      <c r="T715" s="204">
        <v>0</v>
      </c>
      <c r="U715" s="204">
        <v>0</v>
      </c>
      <c r="V715" s="204">
        <v>100</v>
      </c>
      <c r="W715" s="204">
        <v>100</v>
      </c>
      <c r="X715" s="204">
        <v>0</v>
      </c>
      <c r="Y715" s="204">
        <v>100</v>
      </c>
    </row>
    <row r="716" spans="1:25" ht="12.95" customHeight="1">
      <c r="A716" s="205">
        <v>21</v>
      </c>
      <c r="B716" s="206">
        <v>226400</v>
      </c>
      <c r="C716" s="207">
        <v>1639</v>
      </c>
      <c r="D716" s="175">
        <v>708</v>
      </c>
      <c r="E716" s="201" t="s">
        <v>1812</v>
      </c>
      <c r="F716" s="202">
        <v>4161.8</v>
      </c>
      <c r="G716" s="202">
        <v>1458</v>
      </c>
      <c r="H716" s="202">
        <v>2188.6999999999998</v>
      </c>
      <c r="I716" s="202">
        <v>515.1</v>
      </c>
      <c r="J716" s="202">
        <v>4604.8999999999996</v>
      </c>
      <c r="K716" s="203">
        <v>1458</v>
      </c>
      <c r="L716" s="203">
        <v>2476.1999999999998</v>
      </c>
      <c r="M716" s="203">
        <v>670.7</v>
      </c>
      <c r="N716" s="202">
        <v>4604.8999999999996</v>
      </c>
      <c r="O716" s="203">
        <v>1458</v>
      </c>
      <c r="P716" s="203">
        <v>2476.1999999999998</v>
      </c>
      <c r="Q716" s="204">
        <v>670.7</v>
      </c>
      <c r="R716" s="204">
        <v>0</v>
      </c>
      <c r="S716" s="204">
        <v>0</v>
      </c>
      <c r="T716" s="204">
        <v>0</v>
      </c>
      <c r="U716" s="204">
        <v>0</v>
      </c>
      <c r="V716" s="204">
        <v>100</v>
      </c>
      <c r="W716" s="204">
        <v>100</v>
      </c>
      <c r="X716" s="204">
        <v>100</v>
      </c>
      <c r="Y716" s="204">
        <v>100</v>
      </c>
    </row>
    <row r="717" spans="1:25" ht="12.95" customHeight="1">
      <c r="A717" s="205">
        <v>21</v>
      </c>
      <c r="B717" s="206">
        <v>226400</v>
      </c>
      <c r="C717" s="207">
        <v>1640</v>
      </c>
      <c r="D717" s="175">
        <v>709</v>
      </c>
      <c r="E717" s="201" t="s">
        <v>1813</v>
      </c>
      <c r="F717" s="202">
        <v>1807.5</v>
      </c>
      <c r="G717" s="202">
        <v>1440</v>
      </c>
      <c r="H717" s="202">
        <v>0</v>
      </c>
      <c r="I717" s="202">
        <v>367.5</v>
      </c>
      <c r="J717" s="202">
        <v>1954.4</v>
      </c>
      <c r="K717" s="203">
        <v>1440</v>
      </c>
      <c r="L717" s="203">
        <v>0</v>
      </c>
      <c r="M717" s="203">
        <v>514.4</v>
      </c>
      <c r="N717" s="202">
        <v>1954.4</v>
      </c>
      <c r="O717" s="203">
        <v>1440</v>
      </c>
      <c r="P717" s="203">
        <v>0</v>
      </c>
      <c r="Q717" s="204">
        <v>514.4</v>
      </c>
      <c r="R717" s="204">
        <v>0</v>
      </c>
      <c r="S717" s="204">
        <v>0</v>
      </c>
      <c r="T717" s="204">
        <v>0</v>
      </c>
      <c r="U717" s="204">
        <v>0</v>
      </c>
      <c r="V717" s="204">
        <v>100</v>
      </c>
      <c r="W717" s="204">
        <v>100</v>
      </c>
      <c r="X717" s="204">
        <v>0</v>
      </c>
      <c r="Y717" s="204">
        <v>100</v>
      </c>
    </row>
    <row r="718" spans="1:25" ht="12.95" customHeight="1">
      <c r="A718" s="205">
        <v>21</v>
      </c>
      <c r="B718" s="206">
        <v>226400</v>
      </c>
      <c r="C718" s="207">
        <v>1641</v>
      </c>
      <c r="D718" s="175">
        <v>710</v>
      </c>
      <c r="E718" s="201" t="s">
        <v>1793</v>
      </c>
      <c r="F718" s="202">
        <v>71053.899999999994</v>
      </c>
      <c r="G718" s="202">
        <v>4099</v>
      </c>
      <c r="H718" s="202">
        <v>59805.599999999999</v>
      </c>
      <c r="I718" s="202">
        <v>7149.3</v>
      </c>
      <c r="J718" s="202">
        <v>75163.3</v>
      </c>
      <c r="K718" s="203">
        <v>4099</v>
      </c>
      <c r="L718" s="203">
        <v>63633.5</v>
      </c>
      <c r="M718" s="203">
        <v>7430.8</v>
      </c>
      <c r="N718" s="202">
        <v>75145.02810000001</v>
      </c>
      <c r="O718" s="203">
        <v>4099</v>
      </c>
      <c r="P718" s="203">
        <v>63615.2281</v>
      </c>
      <c r="Q718" s="204">
        <v>7430.8</v>
      </c>
      <c r="R718" s="204">
        <v>-18.271899999992456</v>
      </c>
      <c r="S718" s="204">
        <v>0</v>
      </c>
      <c r="T718" s="204">
        <v>-18.271899999999732</v>
      </c>
      <c r="U718" s="204">
        <v>0</v>
      </c>
      <c r="V718" s="204">
        <v>99.975690396776102</v>
      </c>
      <c r="W718" s="204">
        <v>100</v>
      </c>
      <c r="X718" s="204">
        <v>99.971285722143207</v>
      </c>
      <c r="Y718" s="204">
        <v>100</v>
      </c>
    </row>
    <row r="719" spans="1:25" ht="12.95" customHeight="1">
      <c r="A719" s="205">
        <v>21</v>
      </c>
      <c r="B719" s="206">
        <v>226400</v>
      </c>
      <c r="C719" s="207">
        <v>1642</v>
      </c>
      <c r="D719" s="175">
        <v>711</v>
      </c>
      <c r="E719" s="201" t="s">
        <v>1814</v>
      </c>
      <c r="F719" s="202">
        <v>7837.1</v>
      </c>
      <c r="G719" s="202">
        <v>1502</v>
      </c>
      <c r="H719" s="202">
        <v>5329.3</v>
      </c>
      <c r="I719" s="202">
        <v>1005.8</v>
      </c>
      <c r="J719" s="202">
        <v>8411.5</v>
      </c>
      <c r="K719" s="203">
        <v>1502</v>
      </c>
      <c r="L719" s="203">
        <v>5746.5</v>
      </c>
      <c r="M719" s="203">
        <v>1163</v>
      </c>
      <c r="N719" s="202">
        <v>8324.807499999999</v>
      </c>
      <c r="O719" s="203">
        <v>1502</v>
      </c>
      <c r="P719" s="203">
        <v>5659.8074999999999</v>
      </c>
      <c r="Q719" s="204">
        <v>1163</v>
      </c>
      <c r="R719" s="204">
        <v>-86.692500000001019</v>
      </c>
      <c r="S719" s="204">
        <v>0</v>
      </c>
      <c r="T719" s="204">
        <v>-86.692500000000109</v>
      </c>
      <c r="U719" s="204">
        <v>0</v>
      </c>
      <c r="V719" s="204">
        <v>98.969357427331616</v>
      </c>
      <c r="W719" s="204">
        <v>100</v>
      </c>
      <c r="X719" s="204">
        <v>98.491386061080661</v>
      </c>
      <c r="Y719" s="204">
        <v>100</v>
      </c>
    </row>
    <row r="720" spans="1:25" ht="12.95" customHeight="1">
      <c r="A720" s="205">
        <v>21</v>
      </c>
      <c r="B720" s="206">
        <v>226400</v>
      </c>
      <c r="C720" s="207">
        <v>1643</v>
      </c>
      <c r="D720" s="175">
        <v>712</v>
      </c>
      <c r="E720" s="201" t="s">
        <v>1815</v>
      </c>
      <c r="F720" s="202">
        <v>15133.5</v>
      </c>
      <c r="G720" s="202">
        <v>2230</v>
      </c>
      <c r="H720" s="202">
        <v>10632.4</v>
      </c>
      <c r="I720" s="202">
        <v>2271.1</v>
      </c>
      <c r="J720" s="202">
        <v>16135.2</v>
      </c>
      <c r="K720" s="203">
        <v>2230</v>
      </c>
      <c r="L720" s="203">
        <v>11377.6</v>
      </c>
      <c r="M720" s="203">
        <v>2527.6</v>
      </c>
      <c r="N720" s="202">
        <v>16135.2</v>
      </c>
      <c r="O720" s="203">
        <v>2230</v>
      </c>
      <c r="P720" s="203">
        <v>11377.6</v>
      </c>
      <c r="Q720" s="204">
        <v>2527.6</v>
      </c>
      <c r="R720" s="204">
        <v>0</v>
      </c>
      <c r="S720" s="204">
        <v>0</v>
      </c>
      <c r="T720" s="204">
        <v>0</v>
      </c>
      <c r="U720" s="204">
        <v>0</v>
      </c>
      <c r="V720" s="204">
        <v>100</v>
      </c>
      <c r="W720" s="204">
        <v>100</v>
      </c>
      <c r="X720" s="204">
        <v>100</v>
      </c>
      <c r="Y720" s="204">
        <v>100</v>
      </c>
    </row>
    <row r="721" spans="1:25" ht="12.95" customHeight="1">
      <c r="A721" s="205">
        <v>21</v>
      </c>
      <c r="B721" s="206">
        <v>226400</v>
      </c>
      <c r="C721" s="207">
        <v>1644</v>
      </c>
      <c r="D721" s="175">
        <v>713</v>
      </c>
      <c r="E721" s="201" t="s">
        <v>1816</v>
      </c>
      <c r="F721" s="202">
        <v>5668</v>
      </c>
      <c r="G721" s="202">
        <v>1422</v>
      </c>
      <c r="H721" s="202">
        <v>3537.1</v>
      </c>
      <c r="I721" s="202">
        <v>708.9</v>
      </c>
      <c r="J721" s="202">
        <v>6162.2</v>
      </c>
      <c r="K721" s="203">
        <v>1422</v>
      </c>
      <c r="L721" s="203">
        <v>3875.7</v>
      </c>
      <c r="M721" s="203">
        <v>864.5</v>
      </c>
      <c r="N721" s="202">
        <v>6162.2</v>
      </c>
      <c r="O721" s="203">
        <v>1422</v>
      </c>
      <c r="P721" s="203">
        <v>3875.7</v>
      </c>
      <c r="Q721" s="204">
        <v>864.5</v>
      </c>
      <c r="R721" s="204">
        <v>0</v>
      </c>
      <c r="S721" s="204">
        <v>0</v>
      </c>
      <c r="T721" s="204">
        <v>0</v>
      </c>
      <c r="U721" s="204">
        <v>0</v>
      </c>
      <c r="V721" s="204">
        <v>100</v>
      </c>
      <c r="W721" s="204">
        <v>100</v>
      </c>
      <c r="X721" s="204">
        <v>100</v>
      </c>
      <c r="Y721" s="204">
        <v>100</v>
      </c>
    </row>
    <row r="722" spans="1:25" ht="12.95" customHeight="1">
      <c r="A722" s="205">
        <v>21</v>
      </c>
      <c r="B722" s="206">
        <v>226400</v>
      </c>
      <c r="C722" s="207">
        <v>1645</v>
      </c>
      <c r="D722" s="175">
        <v>714</v>
      </c>
      <c r="E722" s="201" t="s">
        <v>1817</v>
      </c>
      <c r="F722" s="202">
        <v>3041.5</v>
      </c>
      <c r="G722" s="202">
        <v>1409</v>
      </c>
      <c r="H722" s="202">
        <v>1344.5</v>
      </c>
      <c r="I722" s="202">
        <v>288</v>
      </c>
      <c r="J722" s="202">
        <v>3188.4</v>
      </c>
      <c r="K722" s="203">
        <v>1409</v>
      </c>
      <c r="L722" s="203">
        <v>1344.5</v>
      </c>
      <c r="M722" s="203">
        <v>434.9</v>
      </c>
      <c r="N722" s="202">
        <v>3155.5583000000001</v>
      </c>
      <c r="O722" s="203">
        <v>1409</v>
      </c>
      <c r="P722" s="203">
        <v>1311.6583000000001</v>
      </c>
      <c r="Q722" s="204">
        <v>434.9</v>
      </c>
      <c r="R722" s="204">
        <v>-32.841699999999946</v>
      </c>
      <c r="S722" s="204">
        <v>0</v>
      </c>
      <c r="T722" s="204">
        <v>-32.841699999999946</v>
      </c>
      <c r="U722" s="204">
        <v>0</v>
      </c>
      <c r="V722" s="204">
        <v>98.969962990841793</v>
      </c>
      <c r="W722" s="204">
        <v>100</v>
      </c>
      <c r="X722" s="204">
        <v>97.557329862402383</v>
      </c>
      <c r="Y722" s="204">
        <v>100</v>
      </c>
    </row>
    <row r="723" spans="1:25" ht="12.95" customHeight="1">
      <c r="A723" s="205">
        <v>21</v>
      </c>
      <c r="B723" s="206">
        <v>226400</v>
      </c>
      <c r="C723" s="207">
        <v>1646</v>
      </c>
      <c r="D723" s="175">
        <v>715</v>
      </c>
      <c r="E723" s="201" t="s">
        <v>1818</v>
      </c>
      <c r="F723" s="202">
        <v>2959.7999999999997</v>
      </c>
      <c r="G723" s="202">
        <v>932</v>
      </c>
      <c r="H723" s="202">
        <v>1775.7</v>
      </c>
      <c r="I723" s="202">
        <v>252.1</v>
      </c>
      <c r="J723" s="202">
        <v>3109.1</v>
      </c>
      <c r="K723" s="203">
        <v>932</v>
      </c>
      <c r="L723" s="203">
        <v>1775.7</v>
      </c>
      <c r="M723" s="203">
        <v>401.4</v>
      </c>
      <c r="N723" s="202">
        <v>3093.4715000000001</v>
      </c>
      <c r="O723" s="203">
        <v>932</v>
      </c>
      <c r="P723" s="203">
        <v>1760.0715</v>
      </c>
      <c r="Q723" s="204">
        <v>401.4</v>
      </c>
      <c r="R723" s="204">
        <v>-15.628499999999804</v>
      </c>
      <c r="S723" s="204">
        <v>0</v>
      </c>
      <c r="T723" s="204">
        <v>-15.628500000000031</v>
      </c>
      <c r="U723" s="204">
        <v>0</v>
      </c>
      <c r="V723" s="204">
        <v>99.49733041716253</v>
      </c>
      <c r="W723" s="204">
        <v>100</v>
      </c>
      <c r="X723" s="204">
        <v>99.119868220983278</v>
      </c>
      <c r="Y723" s="204">
        <v>100</v>
      </c>
    </row>
    <row r="724" spans="1:25" ht="12.95" customHeight="1">
      <c r="A724" s="205">
        <v>21</v>
      </c>
      <c r="B724" s="206">
        <v>226400</v>
      </c>
      <c r="C724" s="207">
        <v>1647</v>
      </c>
      <c r="D724" s="175">
        <v>716</v>
      </c>
      <c r="E724" s="201" t="s">
        <v>1819</v>
      </c>
      <c r="F724" s="202">
        <v>6463.2999999999993</v>
      </c>
      <c r="G724" s="202">
        <v>1621</v>
      </c>
      <c r="H724" s="202">
        <v>4079.4</v>
      </c>
      <c r="I724" s="202">
        <v>762.9</v>
      </c>
      <c r="J724" s="202">
        <v>7037.1</v>
      </c>
      <c r="K724" s="203">
        <v>1621</v>
      </c>
      <c r="L724" s="203">
        <v>4497.6000000000004</v>
      </c>
      <c r="M724" s="203">
        <v>918.5</v>
      </c>
      <c r="N724" s="202">
        <v>7037.1</v>
      </c>
      <c r="O724" s="203">
        <v>1621</v>
      </c>
      <c r="P724" s="203">
        <v>4497.6000000000004</v>
      </c>
      <c r="Q724" s="204">
        <v>918.5</v>
      </c>
      <c r="R724" s="204">
        <v>0</v>
      </c>
      <c r="S724" s="204">
        <v>0</v>
      </c>
      <c r="T724" s="204">
        <v>0</v>
      </c>
      <c r="U724" s="204">
        <v>0</v>
      </c>
      <c r="V724" s="204">
        <v>100</v>
      </c>
      <c r="W724" s="204">
        <v>100</v>
      </c>
      <c r="X724" s="204">
        <v>100</v>
      </c>
      <c r="Y724" s="204">
        <v>100</v>
      </c>
    </row>
    <row r="725" spans="1:25" ht="12.95" customHeight="1">
      <c r="A725" s="205">
        <v>21</v>
      </c>
      <c r="B725" s="206">
        <v>226400</v>
      </c>
      <c r="C725" s="207">
        <v>1648</v>
      </c>
      <c r="D725" s="175">
        <v>717</v>
      </c>
      <c r="E725" s="201" t="s">
        <v>1820</v>
      </c>
      <c r="F725" s="202">
        <v>5537.5</v>
      </c>
      <c r="G725" s="202">
        <v>1625</v>
      </c>
      <c r="H725" s="202">
        <v>3299.5</v>
      </c>
      <c r="I725" s="202">
        <v>613</v>
      </c>
      <c r="J725" s="202">
        <v>5937</v>
      </c>
      <c r="K725" s="203">
        <v>1625</v>
      </c>
      <c r="L725" s="203">
        <v>3547.1</v>
      </c>
      <c r="M725" s="203">
        <v>764.9</v>
      </c>
      <c r="N725" s="202">
        <v>5937</v>
      </c>
      <c r="O725" s="203">
        <v>1625</v>
      </c>
      <c r="P725" s="203">
        <v>3547.1</v>
      </c>
      <c r="Q725" s="204">
        <v>764.9</v>
      </c>
      <c r="R725" s="204">
        <v>0</v>
      </c>
      <c r="S725" s="204">
        <v>0</v>
      </c>
      <c r="T725" s="204">
        <v>0</v>
      </c>
      <c r="U725" s="204">
        <v>0</v>
      </c>
      <c r="V725" s="204">
        <v>100</v>
      </c>
      <c r="W725" s="204">
        <v>100</v>
      </c>
      <c r="X725" s="204">
        <v>100</v>
      </c>
      <c r="Y725" s="204">
        <v>100</v>
      </c>
    </row>
    <row r="726" spans="1:25" ht="12.95" customHeight="1">
      <c r="A726" s="205">
        <v>21</v>
      </c>
      <c r="B726" s="206">
        <v>226400</v>
      </c>
      <c r="C726" s="207">
        <v>1649</v>
      </c>
      <c r="D726" s="175">
        <v>718</v>
      </c>
      <c r="E726" s="201" t="s">
        <v>1821</v>
      </c>
      <c r="F726" s="202">
        <v>2889</v>
      </c>
      <c r="G726" s="202">
        <v>1143</v>
      </c>
      <c r="H726" s="202">
        <v>1527.5</v>
      </c>
      <c r="I726" s="202">
        <v>218.5</v>
      </c>
      <c r="J726" s="202">
        <v>3109.3</v>
      </c>
      <c r="K726" s="203">
        <v>1143</v>
      </c>
      <c r="L726" s="203">
        <v>1598.5</v>
      </c>
      <c r="M726" s="203">
        <v>367.8</v>
      </c>
      <c r="N726" s="202">
        <v>3109.3</v>
      </c>
      <c r="O726" s="203">
        <v>1143</v>
      </c>
      <c r="P726" s="203">
        <v>1598.5</v>
      </c>
      <c r="Q726" s="204">
        <v>367.8</v>
      </c>
      <c r="R726" s="204">
        <v>0</v>
      </c>
      <c r="S726" s="204">
        <v>0</v>
      </c>
      <c r="T726" s="204">
        <v>0</v>
      </c>
      <c r="U726" s="204">
        <v>0</v>
      </c>
      <c r="V726" s="204">
        <v>100</v>
      </c>
      <c r="W726" s="204">
        <v>100</v>
      </c>
      <c r="X726" s="204">
        <v>100</v>
      </c>
      <c r="Y726" s="204">
        <v>100</v>
      </c>
    </row>
    <row r="727" spans="1:25" ht="12.95" customHeight="1">
      <c r="A727" s="205">
        <v>21</v>
      </c>
      <c r="B727" s="206">
        <v>226400</v>
      </c>
      <c r="C727" s="207">
        <v>1650</v>
      </c>
      <c r="D727" s="175">
        <v>719</v>
      </c>
      <c r="E727" s="201" t="s">
        <v>1766</v>
      </c>
      <c r="F727" s="202">
        <v>9099.2999999999993</v>
      </c>
      <c r="G727" s="202">
        <v>1430</v>
      </c>
      <c r="H727" s="202">
        <v>6514.2</v>
      </c>
      <c r="I727" s="202">
        <v>1155.0999999999999</v>
      </c>
      <c r="J727" s="202">
        <v>9252.7999999999993</v>
      </c>
      <c r="K727" s="203">
        <v>1430</v>
      </c>
      <c r="L727" s="203">
        <v>6514.2</v>
      </c>
      <c r="M727" s="203">
        <v>1308.5999999999999</v>
      </c>
      <c r="N727" s="202">
        <v>9249.5732000000007</v>
      </c>
      <c r="O727" s="203">
        <v>1430</v>
      </c>
      <c r="P727" s="203">
        <v>6510.9732000000004</v>
      </c>
      <c r="Q727" s="204">
        <v>1308.5999999999999</v>
      </c>
      <c r="R727" s="204">
        <v>-3.2267999999985477</v>
      </c>
      <c r="S727" s="204">
        <v>0</v>
      </c>
      <c r="T727" s="204">
        <v>-3.2267999999994572</v>
      </c>
      <c r="U727" s="204">
        <v>0</v>
      </c>
      <c r="V727" s="204">
        <v>99.965126232059504</v>
      </c>
      <c r="W727" s="204">
        <v>100</v>
      </c>
      <c r="X727" s="204">
        <v>99.950465137699183</v>
      </c>
      <c r="Y727" s="204">
        <v>100</v>
      </c>
    </row>
    <row r="728" spans="1:25" ht="12.95" customHeight="1">
      <c r="A728" s="205">
        <v>21</v>
      </c>
      <c r="B728" s="206">
        <v>226400</v>
      </c>
      <c r="C728" s="207">
        <v>1652</v>
      </c>
      <c r="D728" s="175">
        <v>720</v>
      </c>
      <c r="E728" s="201" t="s">
        <v>1822</v>
      </c>
      <c r="F728" s="202">
        <v>7639.4</v>
      </c>
      <c r="G728" s="202">
        <v>1783</v>
      </c>
      <c r="H728" s="202">
        <v>4657.3999999999996</v>
      </c>
      <c r="I728" s="202">
        <v>1199</v>
      </c>
      <c r="J728" s="202">
        <v>7795.2999999999993</v>
      </c>
      <c r="K728" s="203">
        <v>1783</v>
      </c>
      <c r="L728" s="203">
        <v>4657.3999999999996</v>
      </c>
      <c r="M728" s="203">
        <v>1354.9</v>
      </c>
      <c r="N728" s="202">
        <v>7795.2999999999993</v>
      </c>
      <c r="O728" s="203">
        <v>1783</v>
      </c>
      <c r="P728" s="203">
        <v>4657.3999999999996</v>
      </c>
      <c r="Q728" s="204">
        <v>1354.9</v>
      </c>
      <c r="R728" s="204">
        <v>0</v>
      </c>
      <c r="S728" s="204">
        <v>0</v>
      </c>
      <c r="T728" s="204">
        <v>0</v>
      </c>
      <c r="U728" s="204">
        <v>0</v>
      </c>
      <c r="V728" s="204">
        <v>100</v>
      </c>
      <c r="W728" s="204">
        <v>100</v>
      </c>
      <c r="X728" s="204">
        <v>100</v>
      </c>
      <c r="Y728" s="204">
        <v>100</v>
      </c>
    </row>
    <row r="729" spans="1:25" ht="12.95" customHeight="1">
      <c r="A729" s="205">
        <v>21</v>
      </c>
      <c r="B729" s="206">
        <v>226400</v>
      </c>
      <c r="C729" s="207">
        <v>1651</v>
      </c>
      <c r="D729" s="175">
        <v>721</v>
      </c>
      <c r="E729" s="201" t="s">
        <v>1823</v>
      </c>
      <c r="F729" s="202">
        <v>4521.3</v>
      </c>
      <c r="G729" s="202">
        <v>1575</v>
      </c>
      <c r="H729" s="202">
        <v>2327</v>
      </c>
      <c r="I729" s="202">
        <v>619.29999999999995</v>
      </c>
      <c r="J729" s="202">
        <v>4936.0999999999995</v>
      </c>
      <c r="K729" s="203">
        <v>1575</v>
      </c>
      <c r="L729" s="203">
        <v>2589.9</v>
      </c>
      <c r="M729" s="203">
        <v>771.2</v>
      </c>
      <c r="N729" s="202">
        <v>4935.1473999999998</v>
      </c>
      <c r="O729" s="203">
        <v>1575</v>
      </c>
      <c r="P729" s="203">
        <v>2588.9474</v>
      </c>
      <c r="Q729" s="204">
        <v>771.2</v>
      </c>
      <c r="R729" s="204">
        <v>-0.9525999999996202</v>
      </c>
      <c r="S729" s="204">
        <v>0</v>
      </c>
      <c r="T729" s="204">
        <v>-0.95260000000007494</v>
      </c>
      <c r="U729" s="204">
        <v>0</v>
      </c>
      <c r="V729" s="204">
        <v>99.980701363424572</v>
      </c>
      <c r="W729" s="204">
        <v>100</v>
      </c>
      <c r="X729" s="204">
        <v>99.963218657091005</v>
      </c>
      <c r="Y729" s="204">
        <v>100</v>
      </c>
    </row>
    <row r="730" spans="1:25" ht="12.95" customHeight="1">
      <c r="A730" s="205">
        <v>21</v>
      </c>
      <c r="B730" s="206">
        <v>226400</v>
      </c>
      <c r="C730" s="207">
        <v>1653</v>
      </c>
      <c r="D730" s="175">
        <v>722</v>
      </c>
      <c r="E730" s="201" t="s">
        <v>1824</v>
      </c>
      <c r="F730" s="202">
        <v>3928.8</v>
      </c>
      <c r="G730" s="202">
        <v>1122</v>
      </c>
      <c r="H730" s="202">
        <v>2472.9</v>
      </c>
      <c r="I730" s="202">
        <v>333.9</v>
      </c>
      <c r="J730" s="202">
        <v>4314.8</v>
      </c>
      <c r="K730" s="203">
        <v>1122</v>
      </c>
      <c r="L730" s="203">
        <v>2713.3</v>
      </c>
      <c r="M730" s="203">
        <v>479.5</v>
      </c>
      <c r="N730" s="202">
        <v>4313.6337999999996</v>
      </c>
      <c r="O730" s="203">
        <v>1122</v>
      </c>
      <c r="P730" s="203">
        <v>2712.1338000000001</v>
      </c>
      <c r="Q730" s="204">
        <v>479.5</v>
      </c>
      <c r="R730" s="204">
        <v>-1.1662000000005719</v>
      </c>
      <c r="S730" s="204">
        <v>0</v>
      </c>
      <c r="T730" s="204">
        <v>-1.1662000000001171</v>
      </c>
      <c r="U730" s="204">
        <v>0</v>
      </c>
      <c r="V730" s="204">
        <v>99.972972096041531</v>
      </c>
      <c r="W730" s="204">
        <v>100</v>
      </c>
      <c r="X730" s="204">
        <v>99.957019127999118</v>
      </c>
      <c r="Y730" s="204">
        <v>100</v>
      </c>
    </row>
    <row r="731" spans="1:25" ht="12.95" customHeight="1">
      <c r="A731" s="205">
        <v>21</v>
      </c>
      <c r="B731" s="206">
        <v>226400</v>
      </c>
      <c r="C731" s="207">
        <v>1654</v>
      </c>
      <c r="D731" s="175">
        <v>723</v>
      </c>
      <c r="E731" s="201" t="s">
        <v>1825</v>
      </c>
      <c r="F731" s="202">
        <v>3519.5</v>
      </c>
      <c r="G731" s="202">
        <v>1305</v>
      </c>
      <c r="H731" s="202">
        <v>1758.8</v>
      </c>
      <c r="I731" s="202">
        <v>455.7</v>
      </c>
      <c r="J731" s="202">
        <v>3844.2000000000003</v>
      </c>
      <c r="K731" s="203">
        <v>1305</v>
      </c>
      <c r="L731" s="203">
        <v>1930.3</v>
      </c>
      <c r="M731" s="203">
        <v>608.9</v>
      </c>
      <c r="N731" s="202">
        <v>3844.2000000000003</v>
      </c>
      <c r="O731" s="203">
        <v>1305</v>
      </c>
      <c r="P731" s="203">
        <v>1930.3</v>
      </c>
      <c r="Q731" s="204">
        <v>608.9</v>
      </c>
      <c r="R731" s="204">
        <v>0</v>
      </c>
      <c r="S731" s="204">
        <v>0</v>
      </c>
      <c r="T731" s="204">
        <v>0</v>
      </c>
      <c r="U731" s="204">
        <v>0</v>
      </c>
      <c r="V731" s="204">
        <v>100</v>
      </c>
      <c r="W731" s="204">
        <v>100</v>
      </c>
      <c r="X731" s="204">
        <v>100</v>
      </c>
      <c r="Y731" s="204">
        <v>100</v>
      </c>
    </row>
    <row r="732" spans="1:25" ht="12.95" customHeight="1">
      <c r="A732" s="205">
        <v>21</v>
      </c>
      <c r="B732" s="206">
        <v>226400</v>
      </c>
      <c r="C732" s="207">
        <v>1655</v>
      </c>
      <c r="D732" s="175">
        <v>724</v>
      </c>
      <c r="E732" s="201" t="s">
        <v>1826</v>
      </c>
      <c r="F732" s="202">
        <v>5787.4000000000005</v>
      </c>
      <c r="G732" s="202">
        <v>1309</v>
      </c>
      <c r="H732" s="202">
        <v>3896.1</v>
      </c>
      <c r="I732" s="202">
        <v>582.29999999999995</v>
      </c>
      <c r="J732" s="202">
        <v>6029.8</v>
      </c>
      <c r="K732" s="203">
        <v>1309</v>
      </c>
      <c r="L732" s="203">
        <v>3990.1</v>
      </c>
      <c r="M732" s="203">
        <v>730.7</v>
      </c>
      <c r="N732" s="202">
        <v>6029.8</v>
      </c>
      <c r="O732" s="203">
        <v>1309</v>
      </c>
      <c r="P732" s="203">
        <v>3990.1</v>
      </c>
      <c r="Q732" s="204">
        <v>730.7</v>
      </c>
      <c r="R732" s="204">
        <v>0</v>
      </c>
      <c r="S732" s="204">
        <v>0</v>
      </c>
      <c r="T732" s="204">
        <v>0</v>
      </c>
      <c r="U732" s="204">
        <v>0</v>
      </c>
      <c r="V732" s="204">
        <v>100</v>
      </c>
      <c r="W732" s="204">
        <v>100</v>
      </c>
      <c r="X732" s="204">
        <v>100</v>
      </c>
      <c r="Y732" s="204">
        <v>100</v>
      </c>
    </row>
    <row r="733" spans="1:25" ht="12.95" customHeight="1">
      <c r="A733" s="205">
        <v>21</v>
      </c>
      <c r="B733" s="206">
        <v>226400</v>
      </c>
      <c r="C733" s="207">
        <v>1656</v>
      </c>
      <c r="D733" s="175">
        <v>725</v>
      </c>
      <c r="E733" s="201" t="s">
        <v>1827</v>
      </c>
      <c r="F733" s="202">
        <v>3929.7</v>
      </c>
      <c r="G733" s="202">
        <v>1486</v>
      </c>
      <c r="H733" s="202">
        <v>2044</v>
      </c>
      <c r="I733" s="202">
        <v>399.7</v>
      </c>
      <c r="J733" s="202">
        <v>4194.1000000000004</v>
      </c>
      <c r="K733" s="203">
        <v>1486</v>
      </c>
      <c r="L733" s="203">
        <v>2157.9</v>
      </c>
      <c r="M733" s="203">
        <v>550.20000000000005</v>
      </c>
      <c r="N733" s="202">
        <v>4194.1000000000004</v>
      </c>
      <c r="O733" s="203">
        <v>1486</v>
      </c>
      <c r="P733" s="203">
        <v>2157.9</v>
      </c>
      <c r="Q733" s="204">
        <v>550.20000000000005</v>
      </c>
      <c r="R733" s="204">
        <v>0</v>
      </c>
      <c r="S733" s="204">
        <v>0</v>
      </c>
      <c r="T733" s="204">
        <v>0</v>
      </c>
      <c r="U733" s="204">
        <v>0</v>
      </c>
      <c r="V733" s="204">
        <v>100</v>
      </c>
      <c r="W733" s="204">
        <v>100</v>
      </c>
      <c r="X733" s="204">
        <v>100</v>
      </c>
      <c r="Y733" s="204">
        <v>100</v>
      </c>
    </row>
    <row r="734" spans="1:25" ht="12.95" customHeight="1">
      <c r="A734" s="205">
        <v>21</v>
      </c>
      <c r="B734" s="206">
        <v>226400</v>
      </c>
      <c r="C734" s="207">
        <v>1657</v>
      </c>
      <c r="D734" s="175">
        <v>726</v>
      </c>
      <c r="E734" s="201" t="s">
        <v>1828</v>
      </c>
      <c r="F734" s="202">
        <v>3715.1000000000004</v>
      </c>
      <c r="G734" s="202">
        <v>1435</v>
      </c>
      <c r="H734" s="202">
        <v>1869.8</v>
      </c>
      <c r="I734" s="202">
        <v>410.3</v>
      </c>
      <c r="J734" s="202">
        <v>4079.7</v>
      </c>
      <c r="K734" s="203">
        <v>1435</v>
      </c>
      <c r="L734" s="203">
        <v>2087.5</v>
      </c>
      <c r="M734" s="203">
        <v>557.20000000000005</v>
      </c>
      <c r="N734" s="202">
        <v>4079.7</v>
      </c>
      <c r="O734" s="203">
        <v>1435</v>
      </c>
      <c r="P734" s="203">
        <v>2087.5</v>
      </c>
      <c r="Q734" s="204">
        <v>557.20000000000005</v>
      </c>
      <c r="R734" s="204">
        <v>0</v>
      </c>
      <c r="S734" s="204">
        <v>0</v>
      </c>
      <c r="T734" s="204">
        <v>0</v>
      </c>
      <c r="U734" s="204">
        <v>0</v>
      </c>
      <c r="V734" s="204">
        <v>100</v>
      </c>
      <c r="W734" s="204">
        <v>100</v>
      </c>
      <c r="X734" s="204">
        <v>100</v>
      </c>
      <c r="Y734" s="204">
        <v>100</v>
      </c>
    </row>
    <row r="735" spans="1:25" ht="12.95" customHeight="1">
      <c r="A735" s="205">
        <v>21</v>
      </c>
      <c r="B735" s="206">
        <v>226400</v>
      </c>
      <c r="C735" s="207">
        <v>1658</v>
      </c>
      <c r="D735" s="175">
        <v>727</v>
      </c>
      <c r="E735" s="201" t="s">
        <v>1829</v>
      </c>
      <c r="F735" s="202">
        <v>2913.9</v>
      </c>
      <c r="G735" s="202">
        <v>1026</v>
      </c>
      <c r="H735" s="202">
        <v>1630.4</v>
      </c>
      <c r="I735" s="202">
        <v>257.5</v>
      </c>
      <c r="J735" s="202">
        <v>3125.3</v>
      </c>
      <c r="K735" s="203">
        <v>1026</v>
      </c>
      <c r="L735" s="203">
        <v>1694.9</v>
      </c>
      <c r="M735" s="203">
        <v>404.4</v>
      </c>
      <c r="N735" s="202">
        <v>3109.3893000000003</v>
      </c>
      <c r="O735" s="203">
        <v>1026</v>
      </c>
      <c r="P735" s="203">
        <v>1678.9893</v>
      </c>
      <c r="Q735" s="204">
        <v>404.4</v>
      </c>
      <c r="R735" s="204">
        <v>-15.910699999999906</v>
      </c>
      <c r="S735" s="204">
        <v>0</v>
      </c>
      <c r="T735" s="204">
        <v>-15.910700000000134</v>
      </c>
      <c r="U735" s="204">
        <v>0</v>
      </c>
      <c r="V735" s="204">
        <v>99.490906472978608</v>
      </c>
      <c r="W735" s="204">
        <v>100</v>
      </c>
      <c r="X735" s="204">
        <v>99.061260251342247</v>
      </c>
      <c r="Y735" s="204">
        <v>100</v>
      </c>
    </row>
    <row r="736" spans="1:25" ht="12.95" customHeight="1">
      <c r="A736" s="205">
        <v>0</v>
      </c>
      <c r="B736" s="205"/>
      <c r="C736" s="205"/>
      <c r="D736" s="175">
        <v>728</v>
      </c>
      <c r="E736" s="201"/>
      <c r="F736" s="202"/>
      <c r="G736" s="202"/>
      <c r="H736" s="202"/>
      <c r="I736" s="202"/>
      <c r="J736" s="202"/>
      <c r="K736" s="203"/>
      <c r="L736" s="203"/>
      <c r="M736" s="203"/>
      <c r="N736" s="203"/>
      <c r="O736" s="203"/>
      <c r="P736" s="203"/>
      <c r="Q736" s="204"/>
      <c r="R736" s="204"/>
      <c r="S736" s="204"/>
      <c r="T736" s="204"/>
      <c r="U736" s="204"/>
      <c r="V736" s="204"/>
      <c r="W736" s="204"/>
      <c r="X736" s="204"/>
      <c r="Y736" s="204"/>
    </row>
    <row r="737" spans="1:27" ht="12.95" customHeight="1">
      <c r="A737" s="205">
        <v>20</v>
      </c>
      <c r="B737" s="206">
        <v>226700</v>
      </c>
      <c r="C737" s="205"/>
      <c r="D737" s="175">
        <v>729</v>
      </c>
      <c r="E737" s="196" t="s">
        <v>1830</v>
      </c>
      <c r="F737" s="197">
        <v>277247.60000000003</v>
      </c>
      <c r="G737" s="197">
        <v>44931</v>
      </c>
      <c r="H737" s="197">
        <v>219436.2</v>
      </c>
      <c r="I737" s="197">
        <v>12880.4</v>
      </c>
      <c r="J737" s="197">
        <v>297659.09999999998</v>
      </c>
      <c r="K737" s="197">
        <v>44931</v>
      </c>
      <c r="L737" s="197">
        <v>234632.8</v>
      </c>
      <c r="M737" s="197">
        <v>18095.300000000003</v>
      </c>
      <c r="N737" s="197">
        <v>294771.15789999999</v>
      </c>
      <c r="O737" s="197">
        <v>44931</v>
      </c>
      <c r="P737" s="197">
        <v>231744.8579</v>
      </c>
      <c r="Q737" s="197">
        <v>18095.300000000003</v>
      </c>
      <c r="R737" s="101">
        <v>-2887.9420999999857</v>
      </c>
      <c r="S737" s="101">
        <v>0</v>
      </c>
      <c r="T737" s="101">
        <v>-2887.9420999999857</v>
      </c>
      <c r="U737" s="101">
        <v>0</v>
      </c>
      <c r="V737" s="101">
        <v>99.029782022454555</v>
      </c>
      <c r="W737" s="101">
        <v>100</v>
      </c>
      <c r="X737" s="101">
        <v>98.769165223276545</v>
      </c>
      <c r="Y737" s="101">
        <v>100</v>
      </c>
    </row>
    <row r="738" spans="1:27" s="200" customFormat="1" ht="12.95" customHeight="1">
      <c r="A738" s="205">
        <v>22</v>
      </c>
      <c r="B738" s="206">
        <v>226700</v>
      </c>
      <c r="C738" s="205"/>
      <c r="D738" s="175">
        <v>730</v>
      </c>
      <c r="E738" s="196" t="s">
        <v>1241</v>
      </c>
      <c r="F738" s="197">
        <v>167195.1</v>
      </c>
      <c r="G738" s="197">
        <v>12237</v>
      </c>
      <c r="H738" s="197">
        <v>154958.1</v>
      </c>
      <c r="I738" s="197">
        <v>0</v>
      </c>
      <c r="J738" s="197">
        <v>179914.3</v>
      </c>
      <c r="K738" s="197">
        <v>12237</v>
      </c>
      <c r="L738" s="197">
        <v>166291.9</v>
      </c>
      <c r="M738" s="197">
        <v>1385.4</v>
      </c>
      <c r="N738" s="197">
        <v>179139.95799999998</v>
      </c>
      <c r="O738" s="197">
        <v>12237</v>
      </c>
      <c r="P738" s="197">
        <v>165517.55799999999</v>
      </c>
      <c r="Q738" s="197">
        <v>1385.4</v>
      </c>
      <c r="R738" s="101">
        <v>-774.34200000000419</v>
      </c>
      <c r="S738" s="101">
        <v>0</v>
      </c>
      <c r="T738" s="101">
        <v>-774.34200000000419</v>
      </c>
      <c r="U738" s="101">
        <v>0</v>
      </c>
      <c r="V738" s="101">
        <v>99.569605084198415</v>
      </c>
      <c r="W738" s="101">
        <v>100</v>
      </c>
      <c r="X738" s="101">
        <v>99.534347734315375</v>
      </c>
      <c r="Y738" s="101">
        <v>100</v>
      </c>
      <c r="Z738" s="199"/>
      <c r="AA738" s="199"/>
    </row>
    <row r="739" spans="1:27" s="200" customFormat="1" ht="12.95" customHeight="1">
      <c r="A739" s="205">
        <v>21</v>
      </c>
      <c r="B739" s="206">
        <v>226700</v>
      </c>
      <c r="C739" s="205"/>
      <c r="D739" s="175">
        <v>731</v>
      </c>
      <c r="E739" s="196" t="s">
        <v>1242</v>
      </c>
      <c r="F739" s="197">
        <v>110052.5</v>
      </c>
      <c r="G739" s="197">
        <v>32694</v>
      </c>
      <c r="H739" s="197">
        <v>64478.100000000006</v>
      </c>
      <c r="I739" s="197">
        <v>12880.4</v>
      </c>
      <c r="J739" s="197">
        <v>117744.79999999999</v>
      </c>
      <c r="K739" s="197">
        <v>32694</v>
      </c>
      <c r="L739" s="197">
        <v>68340.899999999994</v>
      </c>
      <c r="M739" s="197">
        <v>16709.900000000001</v>
      </c>
      <c r="N739" s="197">
        <v>115631.19990000001</v>
      </c>
      <c r="O739" s="197">
        <v>32694</v>
      </c>
      <c r="P739" s="197">
        <v>66227.299900000013</v>
      </c>
      <c r="Q739" s="197">
        <v>16709.900000000001</v>
      </c>
      <c r="R739" s="101">
        <v>-2113.6000999999815</v>
      </c>
      <c r="S739" s="101">
        <v>0</v>
      </c>
      <c r="T739" s="101">
        <v>-2113.6000999999815</v>
      </c>
      <c r="U739" s="101">
        <v>0</v>
      </c>
      <c r="V739" s="101">
        <v>98.204931258110776</v>
      </c>
      <c r="W739" s="101">
        <v>100</v>
      </c>
      <c r="X739" s="101">
        <v>96.907269146294567</v>
      </c>
      <c r="Y739" s="101">
        <v>100</v>
      </c>
      <c r="Z739" s="199"/>
      <c r="AA739" s="199"/>
    </row>
    <row r="740" spans="1:27" ht="12.95" customHeight="1">
      <c r="A740" s="205">
        <v>22</v>
      </c>
      <c r="B740" s="206">
        <v>226700</v>
      </c>
      <c r="C740" s="207">
        <v>1659</v>
      </c>
      <c r="D740" s="175">
        <v>732</v>
      </c>
      <c r="E740" s="201" t="s">
        <v>1267</v>
      </c>
      <c r="F740" s="202">
        <v>167195.1</v>
      </c>
      <c r="G740" s="202">
        <v>12237</v>
      </c>
      <c r="H740" s="202">
        <v>154958.1</v>
      </c>
      <c r="I740" s="202">
        <v>0</v>
      </c>
      <c r="J740" s="202">
        <v>179914.3</v>
      </c>
      <c r="K740" s="203">
        <v>12237</v>
      </c>
      <c r="L740" s="203">
        <v>166291.9</v>
      </c>
      <c r="M740" s="203">
        <v>1385.4</v>
      </c>
      <c r="N740" s="202">
        <v>179139.95799999998</v>
      </c>
      <c r="O740" s="203">
        <v>12237</v>
      </c>
      <c r="P740" s="203">
        <v>165517.55799999999</v>
      </c>
      <c r="Q740" s="204">
        <v>1385.4</v>
      </c>
      <c r="R740" s="204">
        <v>-774.34200000000419</v>
      </c>
      <c r="S740" s="204">
        <v>0</v>
      </c>
      <c r="T740" s="204">
        <v>-774.34200000000419</v>
      </c>
      <c r="U740" s="204">
        <v>0</v>
      </c>
      <c r="V740" s="204">
        <v>99.569605084198415</v>
      </c>
      <c r="W740" s="204">
        <v>100</v>
      </c>
      <c r="X740" s="204">
        <v>99.534347734315375</v>
      </c>
      <c r="Y740" s="204">
        <v>100</v>
      </c>
    </row>
    <row r="741" spans="1:27" ht="12.95" customHeight="1">
      <c r="A741" s="205">
        <v>21</v>
      </c>
      <c r="B741" s="206">
        <v>226700</v>
      </c>
      <c r="C741" s="207">
        <v>1660</v>
      </c>
      <c r="D741" s="175">
        <v>733</v>
      </c>
      <c r="E741" s="201" t="s">
        <v>1831</v>
      </c>
      <c r="F741" s="202">
        <v>1675.1</v>
      </c>
      <c r="G741" s="202">
        <v>1392</v>
      </c>
      <c r="H741" s="202">
        <v>0</v>
      </c>
      <c r="I741" s="202">
        <v>283.10000000000002</v>
      </c>
      <c r="J741" s="202">
        <v>1820.8</v>
      </c>
      <c r="K741" s="203">
        <v>1392</v>
      </c>
      <c r="L741" s="203">
        <v>0</v>
      </c>
      <c r="M741" s="203">
        <v>428.8</v>
      </c>
      <c r="N741" s="202">
        <v>1820.8</v>
      </c>
      <c r="O741" s="203">
        <v>1392</v>
      </c>
      <c r="P741" s="203">
        <v>0</v>
      </c>
      <c r="Q741" s="204">
        <v>428.8</v>
      </c>
      <c r="R741" s="204">
        <v>0</v>
      </c>
      <c r="S741" s="204">
        <v>0</v>
      </c>
      <c r="T741" s="204">
        <v>0</v>
      </c>
      <c r="U741" s="204">
        <v>0</v>
      </c>
      <c r="V741" s="204">
        <v>100</v>
      </c>
      <c r="W741" s="204">
        <v>100</v>
      </c>
      <c r="X741" s="204">
        <v>0</v>
      </c>
      <c r="Y741" s="204">
        <v>100</v>
      </c>
    </row>
    <row r="742" spans="1:27" ht="12.95" customHeight="1">
      <c r="A742" s="205">
        <v>21</v>
      </c>
      <c r="B742" s="206">
        <v>226700</v>
      </c>
      <c r="C742" s="207">
        <v>1661</v>
      </c>
      <c r="D742" s="175">
        <v>734</v>
      </c>
      <c r="E742" s="201" t="s">
        <v>1832</v>
      </c>
      <c r="F742" s="202">
        <v>6271.2999999999993</v>
      </c>
      <c r="G742" s="202">
        <v>1006</v>
      </c>
      <c r="H742" s="202">
        <v>4552.3999999999996</v>
      </c>
      <c r="I742" s="202">
        <v>712.9</v>
      </c>
      <c r="J742" s="202">
        <v>6426.9</v>
      </c>
      <c r="K742" s="203">
        <v>1006</v>
      </c>
      <c r="L742" s="203">
        <v>4552.3999999999996</v>
      </c>
      <c r="M742" s="203">
        <v>868.5</v>
      </c>
      <c r="N742" s="202">
        <v>6426.9</v>
      </c>
      <c r="O742" s="203">
        <v>1006</v>
      </c>
      <c r="P742" s="203">
        <v>4552.3999999999996</v>
      </c>
      <c r="Q742" s="204">
        <v>868.5</v>
      </c>
      <c r="R742" s="204">
        <v>0</v>
      </c>
      <c r="S742" s="204">
        <v>0</v>
      </c>
      <c r="T742" s="204">
        <v>0</v>
      </c>
      <c r="U742" s="204">
        <v>0</v>
      </c>
      <c r="V742" s="204">
        <v>100</v>
      </c>
      <c r="W742" s="204">
        <v>100</v>
      </c>
      <c r="X742" s="204">
        <v>100</v>
      </c>
      <c r="Y742" s="204">
        <v>100</v>
      </c>
    </row>
    <row r="743" spans="1:27" ht="12.95" customHeight="1">
      <c r="A743" s="205">
        <v>21</v>
      </c>
      <c r="B743" s="206">
        <v>226700</v>
      </c>
      <c r="C743" s="207">
        <v>1662</v>
      </c>
      <c r="D743" s="175">
        <v>735</v>
      </c>
      <c r="E743" s="201" t="s">
        <v>1833</v>
      </c>
      <c r="F743" s="202">
        <v>3107.9</v>
      </c>
      <c r="G743" s="202">
        <v>1340</v>
      </c>
      <c r="H743" s="202">
        <v>1622</v>
      </c>
      <c r="I743" s="202">
        <v>145.9</v>
      </c>
      <c r="J743" s="202">
        <v>3410.5</v>
      </c>
      <c r="K743" s="203">
        <v>1340</v>
      </c>
      <c r="L743" s="203">
        <v>1780</v>
      </c>
      <c r="M743" s="203">
        <v>290.5</v>
      </c>
      <c r="N743" s="202">
        <v>3268.5018</v>
      </c>
      <c r="O743" s="203">
        <v>1340</v>
      </c>
      <c r="P743" s="203">
        <v>1638.0018</v>
      </c>
      <c r="Q743" s="204">
        <v>290.5</v>
      </c>
      <c r="R743" s="204">
        <v>-141.9982</v>
      </c>
      <c r="S743" s="204">
        <v>0</v>
      </c>
      <c r="T743" s="204">
        <v>-141.9982</v>
      </c>
      <c r="U743" s="204">
        <v>0</v>
      </c>
      <c r="V743" s="204">
        <v>95.836440404632754</v>
      </c>
      <c r="W743" s="204">
        <v>100</v>
      </c>
      <c r="X743" s="204">
        <v>92.022573033707872</v>
      </c>
      <c r="Y743" s="204">
        <v>100</v>
      </c>
    </row>
    <row r="744" spans="1:27" ht="12.95" customHeight="1">
      <c r="A744" s="205">
        <v>21</v>
      </c>
      <c r="B744" s="206">
        <v>226700</v>
      </c>
      <c r="C744" s="207">
        <v>1663</v>
      </c>
      <c r="D744" s="175">
        <v>736</v>
      </c>
      <c r="E744" s="201" t="s">
        <v>1834</v>
      </c>
      <c r="F744" s="202">
        <v>3687.2000000000003</v>
      </c>
      <c r="G744" s="202">
        <v>1105</v>
      </c>
      <c r="H744" s="202">
        <v>2190.3000000000002</v>
      </c>
      <c r="I744" s="202">
        <v>391.9</v>
      </c>
      <c r="J744" s="202">
        <v>3855.6</v>
      </c>
      <c r="K744" s="203">
        <v>1105</v>
      </c>
      <c r="L744" s="203">
        <v>2220.5</v>
      </c>
      <c r="M744" s="203">
        <v>530.1</v>
      </c>
      <c r="N744" s="202">
        <v>3855.6</v>
      </c>
      <c r="O744" s="203">
        <v>1105</v>
      </c>
      <c r="P744" s="203">
        <v>2220.5</v>
      </c>
      <c r="Q744" s="204">
        <v>530.1</v>
      </c>
      <c r="R744" s="204">
        <v>0</v>
      </c>
      <c r="S744" s="204">
        <v>0</v>
      </c>
      <c r="T744" s="204">
        <v>0</v>
      </c>
      <c r="U744" s="204">
        <v>0</v>
      </c>
      <c r="V744" s="204">
        <v>100</v>
      </c>
      <c r="W744" s="204">
        <v>100</v>
      </c>
      <c r="X744" s="204">
        <v>100</v>
      </c>
      <c r="Y744" s="204">
        <v>100</v>
      </c>
    </row>
    <row r="745" spans="1:27" ht="12.95" customHeight="1">
      <c r="A745" s="205">
        <v>21</v>
      </c>
      <c r="B745" s="206">
        <v>226700</v>
      </c>
      <c r="C745" s="207">
        <v>1664</v>
      </c>
      <c r="D745" s="175">
        <v>737</v>
      </c>
      <c r="E745" s="201" t="s">
        <v>1835</v>
      </c>
      <c r="F745" s="202">
        <v>4428.3999999999996</v>
      </c>
      <c r="G745" s="202">
        <v>1384</v>
      </c>
      <c r="H745" s="202">
        <v>2514.9</v>
      </c>
      <c r="I745" s="202">
        <v>529.5</v>
      </c>
      <c r="J745" s="202">
        <v>4625.3</v>
      </c>
      <c r="K745" s="203">
        <v>1384</v>
      </c>
      <c r="L745" s="203">
        <v>2560</v>
      </c>
      <c r="M745" s="203">
        <v>681.3</v>
      </c>
      <c r="N745" s="202">
        <v>4452.8437000000004</v>
      </c>
      <c r="O745" s="203">
        <v>1384</v>
      </c>
      <c r="P745" s="203">
        <v>2387.5437000000002</v>
      </c>
      <c r="Q745" s="204">
        <v>681.3</v>
      </c>
      <c r="R745" s="204">
        <v>-172.45629999999983</v>
      </c>
      <c r="S745" s="204">
        <v>0</v>
      </c>
      <c r="T745" s="204">
        <v>-172.45629999999983</v>
      </c>
      <c r="U745" s="204">
        <v>0</v>
      </c>
      <c r="V745" s="204">
        <v>96.271456986573838</v>
      </c>
      <c r="W745" s="204">
        <v>100</v>
      </c>
      <c r="X745" s="204">
        <v>93.263425781250007</v>
      </c>
      <c r="Y745" s="204">
        <v>100</v>
      </c>
    </row>
    <row r="746" spans="1:27" ht="12.95" customHeight="1">
      <c r="A746" s="205">
        <v>21</v>
      </c>
      <c r="B746" s="206">
        <v>226700</v>
      </c>
      <c r="C746" s="207">
        <v>1665</v>
      </c>
      <c r="D746" s="175">
        <v>738</v>
      </c>
      <c r="E746" s="201" t="s">
        <v>1836</v>
      </c>
      <c r="F746" s="202">
        <v>1732.4</v>
      </c>
      <c r="G746" s="202">
        <v>1447</v>
      </c>
      <c r="H746" s="202">
        <v>0</v>
      </c>
      <c r="I746" s="202">
        <v>285.39999999999998</v>
      </c>
      <c r="J746" s="202">
        <v>1881.7</v>
      </c>
      <c r="K746" s="203">
        <v>1447</v>
      </c>
      <c r="L746" s="203">
        <v>0</v>
      </c>
      <c r="M746" s="203">
        <v>434.7</v>
      </c>
      <c r="N746" s="202">
        <v>1881.7</v>
      </c>
      <c r="O746" s="203">
        <v>1447</v>
      </c>
      <c r="P746" s="203">
        <v>0</v>
      </c>
      <c r="Q746" s="204">
        <v>434.7</v>
      </c>
      <c r="R746" s="204">
        <v>0</v>
      </c>
      <c r="S746" s="204">
        <v>0</v>
      </c>
      <c r="T746" s="204">
        <v>0</v>
      </c>
      <c r="U746" s="204">
        <v>0</v>
      </c>
      <c r="V746" s="204">
        <v>100</v>
      </c>
      <c r="W746" s="204">
        <v>100</v>
      </c>
      <c r="X746" s="204">
        <v>0</v>
      </c>
      <c r="Y746" s="204">
        <v>100</v>
      </c>
    </row>
    <row r="747" spans="1:27" ht="12.95" customHeight="1">
      <c r="A747" s="205">
        <v>21</v>
      </c>
      <c r="B747" s="206">
        <v>226700</v>
      </c>
      <c r="C747" s="207">
        <v>1666</v>
      </c>
      <c r="D747" s="175">
        <v>739</v>
      </c>
      <c r="E747" s="201" t="s">
        <v>1568</v>
      </c>
      <c r="F747" s="202">
        <v>2689.5</v>
      </c>
      <c r="G747" s="202">
        <v>1421</v>
      </c>
      <c r="H747" s="202">
        <v>995.4</v>
      </c>
      <c r="I747" s="202">
        <v>273.10000000000002</v>
      </c>
      <c r="J747" s="202">
        <v>3170.9</v>
      </c>
      <c r="K747" s="203">
        <v>1421</v>
      </c>
      <c r="L747" s="203">
        <v>1327.5</v>
      </c>
      <c r="M747" s="203">
        <v>422.4</v>
      </c>
      <c r="N747" s="202">
        <v>3061.0336000000002</v>
      </c>
      <c r="O747" s="203">
        <v>1421</v>
      </c>
      <c r="P747" s="203">
        <v>1217.6335999999999</v>
      </c>
      <c r="Q747" s="204">
        <v>422.4</v>
      </c>
      <c r="R747" s="204">
        <v>-109.86639999999989</v>
      </c>
      <c r="S747" s="204">
        <v>0</v>
      </c>
      <c r="T747" s="204">
        <v>-109.86640000000011</v>
      </c>
      <c r="U747" s="204">
        <v>0</v>
      </c>
      <c r="V747" s="204">
        <v>96.535166671922795</v>
      </c>
      <c r="W747" s="204">
        <v>100</v>
      </c>
      <c r="X747" s="204">
        <v>91.72381167608286</v>
      </c>
      <c r="Y747" s="204">
        <v>100</v>
      </c>
    </row>
    <row r="748" spans="1:27" ht="12.95" customHeight="1">
      <c r="A748" s="205">
        <v>21</v>
      </c>
      <c r="B748" s="206">
        <v>226700</v>
      </c>
      <c r="C748" s="207">
        <v>1667</v>
      </c>
      <c r="D748" s="175">
        <v>740</v>
      </c>
      <c r="E748" s="201" t="s">
        <v>1401</v>
      </c>
      <c r="F748" s="202">
        <v>3950.8</v>
      </c>
      <c r="G748" s="202">
        <v>1284</v>
      </c>
      <c r="H748" s="202">
        <v>2248.5</v>
      </c>
      <c r="I748" s="202">
        <v>418.3</v>
      </c>
      <c r="J748" s="202">
        <v>4279.6000000000004</v>
      </c>
      <c r="K748" s="203">
        <v>1284</v>
      </c>
      <c r="L748" s="203">
        <v>2428.9</v>
      </c>
      <c r="M748" s="203">
        <v>566.70000000000005</v>
      </c>
      <c r="N748" s="202">
        <v>3970.0649000000003</v>
      </c>
      <c r="O748" s="203">
        <v>1284</v>
      </c>
      <c r="P748" s="203">
        <v>2119.3649</v>
      </c>
      <c r="Q748" s="204">
        <v>566.70000000000005</v>
      </c>
      <c r="R748" s="204">
        <v>-309.53510000000006</v>
      </c>
      <c r="S748" s="204">
        <v>0</v>
      </c>
      <c r="T748" s="204">
        <v>-309.53510000000006</v>
      </c>
      <c r="U748" s="204">
        <v>0</v>
      </c>
      <c r="V748" s="204">
        <v>92.767195532292732</v>
      </c>
      <c r="W748" s="204">
        <v>100</v>
      </c>
      <c r="X748" s="204">
        <v>87.256161225246004</v>
      </c>
      <c r="Y748" s="204">
        <v>100</v>
      </c>
    </row>
    <row r="749" spans="1:27" ht="12.95" customHeight="1">
      <c r="A749" s="205">
        <v>21</v>
      </c>
      <c r="B749" s="206">
        <v>226700</v>
      </c>
      <c r="C749" s="207">
        <v>1668</v>
      </c>
      <c r="D749" s="175">
        <v>741</v>
      </c>
      <c r="E749" s="201" t="s">
        <v>1837</v>
      </c>
      <c r="F749" s="202">
        <v>5560.3</v>
      </c>
      <c r="G749" s="202">
        <v>1356</v>
      </c>
      <c r="H749" s="202">
        <v>3599</v>
      </c>
      <c r="I749" s="202">
        <v>605.29999999999995</v>
      </c>
      <c r="J749" s="202">
        <v>5812.5</v>
      </c>
      <c r="K749" s="203">
        <v>1356</v>
      </c>
      <c r="L749" s="203">
        <v>3702.8</v>
      </c>
      <c r="M749" s="203">
        <v>753.7</v>
      </c>
      <c r="N749" s="202">
        <v>5663.1587</v>
      </c>
      <c r="O749" s="203">
        <v>1356</v>
      </c>
      <c r="P749" s="203">
        <v>3553.4587000000001</v>
      </c>
      <c r="Q749" s="204">
        <v>753.7</v>
      </c>
      <c r="R749" s="204">
        <v>-149.34130000000005</v>
      </c>
      <c r="S749" s="204">
        <v>0</v>
      </c>
      <c r="T749" s="204">
        <v>-149.34130000000005</v>
      </c>
      <c r="U749" s="204">
        <v>0</v>
      </c>
      <c r="V749" s="204">
        <v>97.430687311827953</v>
      </c>
      <c r="W749" s="204">
        <v>100</v>
      </c>
      <c r="X749" s="204">
        <v>95.966800799395045</v>
      </c>
      <c r="Y749" s="204">
        <v>100</v>
      </c>
    </row>
    <row r="750" spans="1:27" ht="12.95" customHeight="1">
      <c r="A750" s="205">
        <v>21</v>
      </c>
      <c r="B750" s="206">
        <v>226700</v>
      </c>
      <c r="C750" s="207">
        <v>1669</v>
      </c>
      <c r="D750" s="175">
        <v>742</v>
      </c>
      <c r="E750" s="201" t="s">
        <v>1838</v>
      </c>
      <c r="F750" s="202">
        <v>2993.8999999999996</v>
      </c>
      <c r="G750" s="202">
        <v>1373</v>
      </c>
      <c r="H750" s="202">
        <v>1219.2</v>
      </c>
      <c r="I750" s="202">
        <v>401.7</v>
      </c>
      <c r="J750" s="202">
        <v>3135.1</v>
      </c>
      <c r="K750" s="203">
        <v>1373</v>
      </c>
      <c r="L750" s="203">
        <v>1219.2</v>
      </c>
      <c r="M750" s="203">
        <v>542.9</v>
      </c>
      <c r="N750" s="202">
        <v>3135.1</v>
      </c>
      <c r="O750" s="203">
        <v>1373</v>
      </c>
      <c r="P750" s="203">
        <v>1219.2</v>
      </c>
      <c r="Q750" s="204">
        <v>542.9</v>
      </c>
      <c r="R750" s="204">
        <v>0</v>
      </c>
      <c r="S750" s="204">
        <v>0</v>
      </c>
      <c r="T750" s="204">
        <v>0</v>
      </c>
      <c r="U750" s="204">
        <v>0</v>
      </c>
      <c r="V750" s="204">
        <v>100</v>
      </c>
      <c r="W750" s="204">
        <v>100</v>
      </c>
      <c r="X750" s="204">
        <v>100</v>
      </c>
      <c r="Y750" s="204">
        <v>100</v>
      </c>
    </row>
    <row r="751" spans="1:27" ht="12.95" customHeight="1">
      <c r="A751" s="205">
        <v>21</v>
      </c>
      <c r="B751" s="206">
        <v>226700</v>
      </c>
      <c r="C751" s="207">
        <v>1670</v>
      </c>
      <c r="D751" s="175">
        <v>743</v>
      </c>
      <c r="E751" s="201" t="s">
        <v>1839</v>
      </c>
      <c r="F751" s="202">
        <v>2383.7000000000003</v>
      </c>
      <c r="G751" s="202">
        <v>1344</v>
      </c>
      <c r="H751" s="202">
        <v>898.4</v>
      </c>
      <c r="I751" s="202">
        <v>141.30000000000001</v>
      </c>
      <c r="J751" s="202">
        <v>2549.7999999999997</v>
      </c>
      <c r="K751" s="203">
        <v>1344</v>
      </c>
      <c r="L751" s="203">
        <v>921.1</v>
      </c>
      <c r="M751" s="203">
        <v>284.7</v>
      </c>
      <c r="N751" s="202">
        <v>2549.7999999999997</v>
      </c>
      <c r="O751" s="203">
        <v>1344</v>
      </c>
      <c r="P751" s="203">
        <v>921.1</v>
      </c>
      <c r="Q751" s="204">
        <v>284.7</v>
      </c>
      <c r="R751" s="204">
        <v>0</v>
      </c>
      <c r="S751" s="204">
        <v>0</v>
      </c>
      <c r="T751" s="204">
        <v>0</v>
      </c>
      <c r="U751" s="204">
        <v>0</v>
      </c>
      <c r="V751" s="204">
        <v>100</v>
      </c>
      <c r="W751" s="204">
        <v>100</v>
      </c>
      <c r="X751" s="204">
        <v>100</v>
      </c>
      <c r="Y751" s="204">
        <v>100</v>
      </c>
    </row>
    <row r="752" spans="1:27" ht="12.95" customHeight="1">
      <c r="A752" s="205">
        <v>21</v>
      </c>
      <c r="B752" s="206">
        <v>226700</v>
      </c>
      <c r="C752" s="207">
        <v>1671</v>
      </c>
      <c r="D752" s="175">
        <v>744</v>
      </c>
      <c r="E752" s="201" t="s">
        <v>1840</v>
      </c>
      <c r="F752" s="202">
        <v>4538</v>
      </c>
      <c r="G752" s="202">
        <v>1278</v>
      </c>
      <c r="H752" s="202">
        <v>2713</v>
      </c>
      <c r="I752" s="202">
        <v>547</v>
      </c>
      <c r="J752" s="202">
        <v>4689.8</v>
      </c>
      <c r="K752" s="203">
        <v>1278</v>
      </c>
      <c r="L752" s="203">
        <v>2713</v>
      </c>
      <c r="M752" s="203">
        <v>698.8</v>
      </c>
      <c r="N752" s="202">
        <v>4689.8</v>
      </c>
      <c r="O752" s="203">
        <v>1278</v>
      </c>
      <c r="P752" s="203">
        <v>2713</v>
      </c>
      <c r="Q752" s="204">
        <v>698.8</v>
      </c>
      <c r="R752" s="204">
        <v>0</v>
      </c>
      <c r="S752" s="204">
        <v>0</v>
      </c>
      <c r="T752" s="204">
        <v>0</v>
      </c>
      <c r="U752" s="204">
        <v>0</v>
      </c>
      <c r="V752" s="204">
        <v>100</v>
      </c>
      <c r="W752" s="204">
        <v>100</v>
      </c>
      <c r="X752" s="204">
        <v>100</v>
      </c>
      <c r="Y752" s="204">
        <v>100</v>
      </c>
    </row>
    <row r="753" spans="1:27" ht="12.95" customHeight="1">
      <c r="A753" s="205">
        <v>21</v>
      </c>
      <c r="B753" s="206">
        <v>226700</v>
      </c>
      <c r="C753" s="207">
        <v>1672</v>
      </c>
      <c r="D753" s="175">
        <v>745</v>
      </c>
      <c r="E753" s="201" t="s">
        <v>1841</v>
      </c>
      <c r="F753" s="202">
        <v>3139.6000000000004</v>
      </c>
      <c r="G753" s="202">
        <v>1293</v>
      </c>
      <c r="H753" s="202">
        <v>1617.8</v>
      </c>
      <c r="I753" s="202">
        <v>228.8</v>
      </c>
      <c r="J753" s="202">
        <v>3284.2000000000003</v>
      </c>
      <c r="K753" s="203">
        <v>1293</v>
      </c>
      <c r="L753" s="203">
        <v>1617.8</v>
      </c>
      <c r="M753" s="203">
        <v>373.4</v>
      </c>
      <c r="N753" s="202">
        <v>2989.9141000000004</v>
      </c>
      <c r="O753" s="203">
        <v>1293</v>
      </c>
      <c r="P753" s="203">
        <v>1323.5141000000001</v>
      </c>
      <c r="Q753" s="204">
        <v>373.4</v>
      </c>
      <c r="R753" s="204">
        <v>-294.28589999999986</v>
      </c>
      <c r="S753" s="204">
        <v>0</v>
      </c>
      <c r="T753" s="204">
        <v>-294.28589999999986</v>
      </c>
      <c r="U753" s="204">
        <v>0</v>
      </c>
      <c r="V753" s="204">
        <v>91.039342914560635</v>
      </c>
      <c r="W753" s="204">
        <v>100</v>
      </c>
      <c r="X753" s="204">
        <v>81.809500556311036</v>
      </c>
      <c r="Y753" s="204">
        <v>100</v>
      </c>
    </row>
    <row r="754" spans="1:27" ht="12.95" customHeight="1">
      <c r="A754" s="205">
        <v>21</v>
      </c>
      <c r="B754" s="206">
        <v>226700</v>
      </c>
      <c r="C754" s="207">
        <v>1673</v>
      </c>
      <c r="D754" s="175">
        <v>746</v>
      </c>
      <c r="E754" s="201" t="s">
        <v>1842</v>
      </c>
      <c r="F754" s="202">
        <v>1549.5</v>
      </c>
      <c r="G754" s="202">
        <v>962</v>
      </c>
      <c r="H754" s="202">
        <v>411.8</v>
      </c>
      <c r="I754" s="202">
        <v>175.7</v>
      </c>
      <c r="J754" s="202">
        <v>1933.4</v>
      </c>
      <c r="K754" s="203">
        <v>962</v>
      </c>
      <c r="L754" s="203">
        <v>646.4</v>
      </c>
      <c r="M754" s="203">
        <v>325</v>
      </c>
      <c r="N754" s="202">
        <v>1931.009</v>
      </c>
      <c r="O754" s="203">
        <v>962</v>
      </c>
      <c r="P754" s="203">
        <v>644.00900000000001</v>
      </c>
      <c r="Q754" s="204">
        <v>325</v>
      </c>
      <c r="R754" s="204">
        <v>-2.3910000000000764</v>
      </c>
      <c r="S754" s="204">
        <v>0</v>
      </c>
      <c r="T754" s="204">
        <v>-2.3909999999999627</v>
      </c>
      <c r="U754" s="204">
        <v>0</v>
      </c>
      <c r="V754" s="204">
        <v>99.876331850625832</v>
      </c>
      <c r="W754" s="204">
        <v>100</v>
      </c>
      <c r="X754" s="204">
        <v>99.630105198019805</v>
      </c>
      <c r="Y754" s="204">
        <v>100</v>
      </c>
    </row>
    <row r="755" spans="1:27" ht="12.95" customHeight="1">
      <c r="A755" s="205">
        <v>21</v>
      </c>
      <c r="B755" s="206">
        <v>226700</v>
      </c>
      <c r="C755" s="207">
        <v>1675</v>
      </c>
      <c r="D755" s="175">
        <v>747</v>
      </c>
      <c r="E755" s="201" t="s">
        <v>1843</v>
      </c>
      <c r="F755" s="202">
        <v>2119.5</v>
      </c>
      <c r="G755" s="202">
        <v>1411</v>
      </c>
      <c r="H755" s="202">
        <v>562.1</v>
      </c>
      <c r="I755" s="202">
        <v>146.4</v>
      </c>
      <c r="J755" s="202">
        <v>2288.6</v>
      </c>
      <c r="K755" s="203">
        <v>1411</v>
      </c>
      <c r="L755" s="203">
        <v>585.5</v>
      </c>
      <c r="M755" s="203">
        <v>292.10000000000002</v>
      </c>
      <c r="N755" s="202">
        <v>2249.0446999999999</v>
      </c>
      <c r="O755" s="203">
        <v>1411</v>
      </c>
      <c r="P755" s="203">
        <v>545.94470000000001</v>
      </c>
      <c r="Q755" s="204">
        <v>292.10000000000002</v>
      </c>
      <c r="R755" s="204">
        <v>-39.555299999999988</v>
      </c>
      <c r="S755" s="204">
        <v>0</v>
      </c>
      <c r="T755" s="204">
        <v>-39.555299999999988</v>
      </c>
      <c r="U755" s="204">
        <v>0</v>
      </c>
      <c r="V755" s="204">
        <v>98.271637682425933</v>
      </c>
      <c r="W755" s="204">
        <v>100</v>
      </c>
      <c r="X755" s="204">
        <v>93.244184457728437</v>
      </c>
      <c r="Y755" s="204">
        <v>100</v>
      </c>
    </row>
    <row r="756" spans="1:27" ht="12.95" customHeight="1">
      <c r="A756" s="205">
        <v>21</v>
      </c>
      <c r="B756" s="206">
        <v>226700</v>
      </c>
      <c r="C756" s="207">
        <v>1676</v>
      </c>
      <c r="D756" s="175">
        <v>748</v>
      </c>
      <c r="E756" s="201" t="s">
        <v>1844</v>
      </c>
      <c r="F756" s="202">
        <v>4153.3999999999996</v>
      </c>
      <c r="G756" s="202">
        <v>1428</v>
      </c>
      <c r="H756" s="202">
        <v>2351.9</v>
      </c>
      <c r="I756" s="202">
        <v>373.5</v>
      </c>
      <c r="J756" s="202">
        <v>4412.8</v>
      </c>
      <c r="K756" s="203">
        <v>1428</v>
      </c>
      <c r="L756" s="203">
        <v>2464.4</v>
      </c>
      <c r="M756" s="203">
        <v>520.4</v>
      </c>
      <c r="N756" s="202">
        <v>4275.1850999999997</v>
      </c>
      <c r="O756" s="203">
        <v>1428</v>
      </c>
      <c r="P756" s="203">
        <v>2326.7851000000001</v>
      </c>
      <c r="Q756" s="204">
        <v>520.4</v>
      </c>
      <c r="R756" s="204">
        <v>-137.61490000000049</v>
      </c>
      <c r="S756" s="204">
        <v>0</v>
      </c>
      <c r="T756" s="204">
        <v>-137.61490000000003</v>
      </c>
      <c r="U756" s="204">
        <v>0</v>
      </c>
      <c r="V756" s="204">
        <v>96.881460750543852</v>
      </c>
      <c r="W756" s="204">
        <v>100</v>
      </c>
      <c r="X756" s="204">
        <v>94.415886219769519</v>
      </c>
      <c r="Y756" s="204">
        <v>100</v>
      </c>
    </row>
    <row r="757" spans="1:27" ht="12.95" customHeight="1">
      <c r="A757" s="205">
        <v>21</v>
      </c>
      <c r="B757" s="206">
        <v>226700</v>
      </c>
      <c r="C757" s="207">
        <v>1677</v>
      </c>
      <c r="D757" s="175">
        <v>749</v>
      </c>
      <c r="E757" s="201" t="s">
        <v>1845</v>
      </c>
      <c r="F757" s="202">
        <v>4634.0999999999995</v>
      </c>
      <c r="G757" s="202">
        <v>1461</v>
      </c>
      <c r="H757" s="202">
        <v>2690.4</v>
      </c>
      <c r="I757" s="202">
        <v>482.7</v>
      </c>
      <c r="J757" s="202">
        <v>4806.7</v>
      </c>
      <c r="K757" s="203">
        <v>1461</v>
      </c>
      <c r="L757" s="203">
        <v>2711.2</v>
      </c>
      <c r="M757" s="203">
        <v>634.5</v>
      </c>
      <c r="N757" s="202">
        <v>4568.3081000000002</v>
      </c>
      <c r="O757" s="203">
        <v>1461</v>
      </c>
      <c r="P757" s="203">
        <v>2472.8081000000002</v>
      </c>
      <c r="Q757" s="204">
        <v>634.5</v>
      </c>
      <c r="R757" s="204">
        <v>-238.39189999999962</v>
      </c>
      <c r="S757" s="204">
        <v>0</v>
      </c>
      <c r="T757" s="204">
        <v>-238.39189999999962</v>
      </c>
      <c r="U757" s="204">
        <v>0</v>
      </c>
      <c r="V757" s="204">
        <v>95.040424823683608</v>
      </c>
      <c r="W757" s="204">
        <v>100</v>
      </c>
      <c r="X757" s="204">
        <v>91.207144437887294</v>
      </c>
      <c r="Y757" s="204">
        <v>100</v>
      </c>
    </row>
    <row r="758" spans="1:27" ht="12.95" customHeight="1">
      <c r="A758" s="205">
        <v>21</v>
      </c>
      <c r="B758" s="206">
        <v>226700</v>
      </c>
      <c r="C758" s="207">
        <v>1678</v>
      </c>
      <c r="D758" s="175">
        <v>750</v>
      </c>
      <c r="E758" s="201" t="s">
        <v>1846</v>
      </c>
      <c r="F758" s="202">
        <v>1965.9</v>
      </c>
      <c r="G758" s="202">
        <v>544</v>
      </c>
      <c r="H758" s="202">
        <v>1262</v>
      </c>
      <c r="I758" s="202">
        <v>159.9</v>
      </c>
      <c r="J758" s="202">
        <v>2154.6</v>
      </c>
      <c r="K758" s="203">
        <v>544</v>
      </c>
      <c r="L758" s="203">
        <v>1300.0999999999999</v>
      </c>
      <c r="M758" s="203">
        <v>310.5</v>
      </c>
      <c r="N758" s="202">
        <v>2089.7438999999999</v>
      </c>
      <c r="O758" s="203">
        <v>544</v>
      </c>
      <c r="P758" s="203">
        <v>1235.2438999999999</v>
      </c>
      <c r="Q758" s="204">
        <v>310.5</v>
      </c>
      <c r="R758" s="204">
        <v>-64.856099999999969</v>
      </c>
      <c r="S758" s="204">
        <v>0</v>
      </c>
      <c r="T758" s="204">
        <v>-64.856099999999969</v>
      </c>
      <c r="U758" s="204">
        <v>0</v>
      </c>
      <c r="V758" s="204">
        <v>96.989877471456424</v>
      </c>
      <c r="W758" s="204">
        <v>100</v>
      </c>
      <c r="X758" s="204">
        <v>95.011452965156522</v>
      </c>
      <c r="Y758" s="204">
        <v>100</v>
      </c>
    </row>
    <row r="759" spans="1:27" ht="12.95" customHeight="1">
      <c r="A759" s="205">
        <v>21</v>
      </c>
      <c r="B759" s="206">
        <v>226700</v>
      </c>
      <c r="C759" s="207">
        <v>1679</v>
      </c>
      <c r="D759" s="175">
        <v>751</v>
      </c>
      <c r="E759" s="201" t="s">
        <v>1847</v>
      </c>
      <c r="F759" s="202">
        <v>3568.7000000000003</v>
      </c>
      <c r="G759" s="202">
        <v>979</v>
      </c>
      <c r="H759" s="202">
        <v>2285.9</v>
      </c>
      <c r="I759" s="202">
        <v>303.8</v>
      </c>
      <c r="J759" s="202">
        <v>3874.2000000000003</v>
      </c>
      <c r="K759" s="203">
        <v>979</v>
      </c>
      <c r="L759" s="203">
        <v>2440.8000000000002</v>
      </c>
      <c r="M759" s="203">
        <v>454.4</v>
      </c>
      <c r="N759" s="202">
        <v>3857.1529</v>
      </c>
      <c r="O759" s="203">
        <v>979</v>
      </c>
      <c r="P759" s="203">
        <v>2423.7529</v>
      </c>
      <c r="Q759" s="204">
        <v>454.4</v>
      </c>
      <c r="R759" s="204">
        <v>-17.047100000000228</v>
      </c>
      <c r="S759" s="204">
        <v>0</v>
      </c>
      <c r="T759" s="204">
        <v>-17.047100000000228</v>
      </c>
      <c r="U759" s="204">
        <v>0</v>
      </c>
      <c r="V759" s="204">
        <v>99.55998399669609</v>
      </c>
      <c r="W759" s="204">
        <v>100</v>
      </c>
      <c r="X759" s="204">
        <v>99.301577351687968</v>
      </c>
      <c r="Y759" s="204">
        <v>100</v>
      </c>
    </row>
    <row r="760" spans="1:27" ht="12.95" customHeight="1">
      <c r="A760" s="205">
        <v>21</v>
      </c>
      <c r="B760" s="206">
        <v>226700</v>
      </c>
      <c r="C760" s="207">
        <v>1674</v>
      </c>
      <c r="D760" s="175">
        <v>752</v>
      </c>
      <c r="E760" s="201" t="s">
        <v>1830</v>
      </c>
      <c r="F760" s="202">
        <v>29688.7</v>
      </c>
      <c r="G760" s="202">
        <v>2345</v>
      </c>
      <c r="H760" s="202">
        <v>23426.5</v>
      </c>
      <c r="I760" s="202">
        <v>3917.2</v>
      </c>
      <c r="J760" s="202">
        <v>31545.4</v>
      </c>
      <c r="K760" s="203">
        <v>2345</v>
      </c>
      <c r="L760" s="203">
        <v>25010.3</v>
      </c>
      <c r="M760" s="203">
        <v>4190.1000000000004</v>
      </c>
      <c r="N760" s="202">
        <v>31534.7889</v>
      </c>
      <c r="O760" s="203">
        <v>2345</v>
      </c>
      <c r="P760" s="203">
        <v>24999.688900000001</v>
      </c>
      <c r="Q760" s="204">
        <v>4190.1000000000004</v>
      </c>
      <c r="R760" s="204">
        <v>-10.611100000001898</v>
      </c>
      <c r="S760" s="204">
        <v>0</v>
      </c>
      <c r="T760" s="204">
        <v>-10.61109999999826</v>
      </c>
      <c r="U760" s="204">
        <v>0</v>
      </c>
      <c r="V760" s="204">
        <v>99.966362449041696</v>
      </c>
      <c r="W760" s="204">
        <v>100</v>
      </c>
      <c r="X760" s="204">
        <v>99.957573079891091</v>
      </c>
      <c r="Y760" s="204">
        <v>100</v>
      </c>
    </row>
    <row r="761" spans="1:27" ht="12.95" customHeight="1">
      <c r="A761" s="205">
        <v>21</v>
      </c>
      <c r="B761" s="206">
        <v>226700</v>
      </c>
      <c r="C761" s="207">
        <v>1680</v>
      </c>
      <c r="D761" s="175">
        <v>753</v>
      </c>
      <c r="E761" s="201" t="s">
        <v>1848</v>
      </c>
      <c r="F761" s="202">
        <v>2712.6</v>
      </c>
      <c r="G761" s="202">
        <v>1451</v>
      </c>
      <c r="H761" s="202">
        <v>875.7</v>
      </c>
      <c r="I761" s="202">
        <v>385.9</v>
      </c>
      <c r="J761" s="202">
        <v>2969.2</v>
      </c>
      <c r="K761" s="203">
        <v>1451</v>
      </c>
      <c r="L761" s="203">
        <v>977.9</v>
      </c>
      <c r="M761" s="203">
        <v>540.29999999999995</v>
      </c>
      <c r="N761" s="202">
        <v>2950.5810000000001</v>
      </c>
      <c r="O761" s="203">
        <v>1451</v>
      </c>
      <c r="P761" s="203">
        <v>959.28099999999995</v>
      </c>
      <c r="Q761" s="204">
        <v>540.29999999999995</v>
      </c>
      <c r="R761" s="204">
        <v>-18.618999999999687</v>
      </c>
      <c r="S761" s="204">
        <v>0</v>
      </c>
      <c r="T761" s="204">
        <v>-18.619000000000028</v>
      </c>
      <c r="U761" s="204">
        <v>0</v>
      </c>
      <c r="V761" s="204">
        <v>99.372928735012806</v>
      </c>
      <c r="W761" s="204">
        <v>100</v>
      </c>
      <c r="X761" s="204">
        <v>98.096022088148075</v>
      </c>
      <c r="Y761" s="204">
        <v>100</v>
      </c>
    </row>
    <row r="762" spans="1:27" ht="12.95" customHeight="1">
      <c r="A762" s="205">
        <v>21</v>
      </c>
      <c r="B762" s="206">
        <v>226700</v>
      </c>
      <c r="C762" s="207">
        <v>1681</v>
      </c>
      <c r="D762" s="175">
        <v>754</v>
      </c>
      <c r="E762" s="201" t="s">
        <v>1849</v>
      </c>
      <c r="F762" s="202">
        <v>4563.8</v>
      </c>
      <c r="G762" s="202">
        <v>1633</v>
      </c>
      <c r="H762" s="202">
        <v>2372.3000000000002</v>
      </c>
      <c r="I762" s="202">
        <v>558.5</v>
      </c>
      <c r="J762" s="202">
        <v>5308.5999999999995</v>
      </c>
      <c r="K762" s="203">
        <v>1633</v>
      </c>
      <c r="L762" s="203">
        <v>2963.9</v>
      </c>
      <c r="M762" s="203">
        <v>711.7</v>
      </c>
      <c r="N762" s="202">
        <v>4930.1585000000005</v>
      </c>
      <c r="O762" s="203">
        <v>1633</v>
      </c>
      <c r="P762" s="203">
        <v>2585.4585000000002</v>
      </c>
      <c r="Q762" s="204">
        <v>711.7</v>
      </c>
      <c r="R762" s="204">
        <v>-378.441499999999</v>
      </c>
      <c r="S762" s="204">
        <v>0</v>
      </c>
      <c r="T762" s="204">
        <v>-378.44149999999991</v>
      </c>
      <c r="U762" s="204">
        <v>0</v>
      </c>
      <c r="V762" s="204">
        <v>92.871161888256808</v>
      </c>
      <c r="W762" s="204">
        <v>100</v>
      </c>
      <c r="X762" s="204">
        <v>87.231637369681849</v>
      </c>
      <c r="Y762" s="204">
        <v>100</v>
      </c>
    </row>
    <row r="763" spans="1:27" ht="12.95" customHeight="1">
      <c r="A763" s="205">
        <v>21</v>
      </c>
      <c r="B763" s="206">
        <v>226700</v>
      </c>
      <c r="C763" s="207">
        <v>1682</v>
      </c>
      <c r="D763" s="175">
        <v>755</v>
      </c>
      <c r="E763" s="201" t="s">
        <v>1850</v>
      </c>
      <c r="F763" s="202">
        <v>2399</v>
      </c>
      <c r="G763" s="202">
        <v>1373</v>
      </c>
      <c r="H763" s="202">
        <v>573.79999999999995</v>
      </c>
      <c r="I763" s="202">
        <v>452.2</v>
      </c>
      <c r="J763" s="202">
        <v>2672.6000000000004</v>
      </c>
      <c r="K763" s="203">
        <v>1373</v>
      </c>
      <c r="L763" s="203">
        <v>702.4</v>
      </c>
      <c r="M763" s="203">
        <v>597.20000000000005</v>
      </c>
      <c r="N763" s="202">
        <v>2665.4871000000003</v>
      </c>
      <c r="O763" s="203">
        <v>1373</v>
      </c>
      <c r="P763" s="203">
        <v>695.28710000000001</v>
      </c>
      <c r="Q763" s="204">
        <v>597.20000000000005</v>
      </c>
      <c r="R763" s="204">
        <v>-7.1129000000000815</v>
      </c>
      <c r="S763" s="204">
        <v>0</v>
      </c>
      <c r="T763" s="204">
        <v>-7.1128999999999678</v>
      </c>
      <c r="U763" s="204">
        <v>0</v>
      </c>
      <c r="V763" s="204">
        <v>99.73385841502656</v>
      </c>
      <c r="W763" s="204">
        <v>100</v>
      </c>
      <c r="X763" s="204">
        <v>98.987343394077456</v>
      </c>
      <c r="Y763" s="204">
        <v>100</v>
      </c>
    </row>
    <row r="764" spans="1:27" ht="12.95" customHeight="1">
      <c r="A764" s="205">
        <v>21</v>
      </c>
      <c r="B764" s="206">
        <v>226700</v>
      </c>
      <c r="C764" s="207">
        <v>1683</v>
      </c>
      <c r="D764" s="175">
        <v>756</v>
      </c>
      <c r="E764" s="201" t="s">
        <v>1851</v>
      </c>
      <c r="F764" s="202">
        <v>5894.4000000000005</v>
      </c>
      <c r="G764" s="202">
        <v>1641</v>
      </c>
      <c r="H764" s="202">
        <v>3494.8</v>
      </c>
      <c r="I764" s="202">
        <v>758.6</v>
      </c>
      <c r="J764" s="202">
        <v>6050</v>
      </c>
      <c r="K764" s="203">
        <v>1641</v>
      </c>
      <c r="L764" s="203">
        <v>3494.8</v>
      </c>
      <c r="M764" s="203">
        <v>914.2</v>
      </c>
      <c r="N764" s="202">
        <v>6028.5238999999992</v>
      </c>
      <c r="O764" s="203">
        <v>1641</v>
      </c>
      <c r="P764" s="203">
        <v>3473.3238999999999</v>
      </c>
      <c r="Q764" s="204">
        <v>914.2</v>
      </c>
      <c r="R764" s="204">
        <v>-21.47610000000077</v>
      </c>
      <c r="S764" s="204">
        <v>0</v>
      </c>
      <c r="T764" s="204">
        <v>-21.476100000000315</v>
      </c>
      <c r="U764" s="204">
        <v>0</v>
      </c>
      <c r="V764" s="204">
        <v>99.645023140495852</v>
      </c>
      <c r="W764" s="204">
        <v>100</v>
      </c>
      <c r="X764" s="204">
        <v>99.385484147876838</v>
      </c>
      <c r="Y764" s="204">
        <v>100</v>
      </c>
    </row>
    <row r="765" spans="1:27" ht="12.95" customHeight="1">
      <c r="A765" s="205">
        <v>21</v>
      </c>
      <c r="B765" s="206">
        <v>226700</v>
      </c>
      <c r="C765" s="207">
        <v>1684</v>
      </c>
      <c r="D765" s="175">
        <v>757</v>
      </c>
      <c r="E765" s="201" t="s">
        <v>1852</v>
      </c>
      <c r="F765" s="202">
        <v>644.79999999999995</v>
      </c>
      <c r="G765" s="202">
        <v>443</v>
      </c>
      <c r="H765" s="202">
        <v>0</v>
      </c>
      <c r="I765" s="202">
        <v>201.8</v>
      </c>
      <c r="J765" s="202">
        <v>786</v>
      </c>
      <c r="K765" s="203">
        <v>443</v>
      </c>
      <c r="L765" s="203">
        <v>0</v>
      </c>
      <c r="M765" s="203">
        <v>343</v>
      </c>
      <c r="N765" s="202">
        <v>786</v>
      </c>
      <c r="O765" s="203">
        <v>443</v>
      </c>
      <c r="P765" s="203">
        <v>0</v>
      </c>
      <c r="Q765" s="204">
        <v>343</v>
      </c>
      <c r="R765" s="204">
        <v>0</v>
      </c>
      <c r="S765" s="204">
        <v>0</v>
      </c>
      <c r="T765" s="204">
        <v>0</v>
      </c>
      <c r="U765" s="204">
        <v>0</v>
      </c>
      <c r="V765" s="204">
        <v>100</v>
      </c>
      <c r="W765" s="204">
        <v>100</v>
      </c>
      <c r="X765" s="204">
        <v>0</v>
      </c>
      <c r="Y765" s="204">
        <v>100</v>
      </c>
    </row>
    <row r="766" spans="1:27" ht="12.95" customHeight="1">
      <c r="A766" s="205">
        <v>0</v>
      </c>
      <c r="B766" s="205"/>
      <c r="C766" s="205"/>
      <c r="D766" s="175">
        <v>758</v>
      </c>
      <c r="E766" s="201"/>
      <c r="F766" s="202"/>
      <c r="G766" s="202"/>
      <c r="H766" s="202"/>
      <c r="I766" s="202"/>
      <c r="J766" s="202"/>
      <c r="K766" s="203"/>
      <c r="L766" s="203"/>
      <c r="M766" s="203"/>
      <c r="N766" s="203"/>
      <c r="O766" s="203"/>
      <c r="P766" s="203"/>
      <c r="Q766" s="204"/>
      <c r="R766" s="204"/>
      <c r="S766" s="204"/>
      <c r="T766" s="204"/>
      <c r="U766" s="204"/>
      <c r="V766" s="204"/>
      <c r="W766" s="204"/>
      <c r="X766" s="204"/>
      <c r="Y766" s="204"/>
    </row>
    <row r="767" spans="1:27" ht="12.95" customHeight="1">
      <c r="A767" s="205">
        <v>20</v>
      </c>
      <c r="B767" s="206">
        <v>227100</v>
      </c>
      <c r="C767" s="205"/>
      <c r="D767" s="175">
        <v>759</v>
      </c>
      <c r="E767" s="196" t="s">
        <v>1853</v>
      </c>
      <c r="F767" s="197">
        <v>340701.4</v>
      </c>
      <c r="G767" s="197">
        <v>53679</v>
      </c>
      <c r="H767" s="197">
        <v>269894.7</v>
      </c>
      <c r="I767" s="197">
        <v>17127.7</v>
      </c>
      <c r="J767" s="197">
        <v>365760.4</v>
      </c>
      <c r="K767" s="197">
        <v>53679</v>
      </c>
      <c r="L767" s="197">
        <v>287236.2</v>
      </c>
      <c r="M767" s="197">
        <v>24845.199999999993</v>
      </c>
      <c r="N767" s="197">
        <v>363103.614</v>
      </c>
      <c r="O767" s="197">
        <v>53679</v>
      </c>
      <c r="P767" s="197">
        <v>284579.41399999999</v>
      </c>
      <c r="Q767" s="197">
        <v>24845.199999999993</v>
      </c>
      <c r="R767" s="101">
        <v>-2656.7860000000219</v>
      </c>
      <c r="S767" s="101">
        <v>0</v>
      </c>
      <c r="T767" s="101">
        <v>-2656.7860000000219</v>
      </c>
      <c r="U767" s="101">
        <v>0</v>
      </c>
      <c r="V767" s="101">
        <v>99.273626669262171</v>
      </c>
      <c r="W767" s="101">
        <v>100</v>
      </c>
      <c r="X767" s="101">
        <v>99.075051821462608</v>
      </c>
      <c r="Y767" s="101">
        <v>100</v>
      </c>
    </row>
    <row r="768" spans="1:27" s="200" customFormat="1" ht="12.95" customHeight="1">
      <c r="A768" s="205">
        <v>22</v>
      </c>
      <c r="B768" s="206">
        <v>227100</v>
      </c>
      <c r="C768" s="205"/>
      <c r="D768" s="175">
        <v>760</v>
      </c>
      <c r="E768" s="196" t="s">
        <v>1241</v>
      </c>
      <c r="F768" s="197">
        <v>202890.9</v>
      </c>
      <c r="G768" s="197">
        <v>17175</v>
      </c>
      <c r="H768" s="197">
        <v>185715.9</v>
      </c>
      <c r="I768" s="197">
        <v>0</v>
      </c>
      <c r="J768" s="197">
        <v>218024.6</v>
      </c>
      <c r="K768" s="197">
        <v>17175</v>
      </c>
      <c r="L768" s="197">
        <v>197587.6</v>
      </c>
      <c r="M768" s="197">
        <v>3262</v>
      </c>
      <c r="N768" s="197">
        <v>217229.8769</v>
      </c>
      <c r="O768" s="197">
        <v>17175</v>
      </c>
      <c r="P768" s="197">
        <v>196792.8769</v>
      </c>
      <c r="Q768" s="197">
        <v>3262</v>
      </c>
      <c r="R768" s="101">
        <v>-794.72310000000289</v>
      </c>
      <c r="S768" s="101">
        <v>0</v>
      </c>
      <c r="T768" s="101">
        <v>-794.72310000000289</v>
      </c>
      <c r="U768" s="101">
        <v>0</v>
      </c>
      <c r="V768" s="101">
        <v>99.635489252130256</v>
      </c>
      <c r="W768" s="101">
        <v>100</v>
      </c>
      <c r="X768" s="101">
        <v>99.597786956266489</v>
      </c>
      <c r="Y768" s="101">
        <v>100</v>
      </c>
      <c r="Z768" s="199"/>
      <c r="AA768" s="199"/>
    </row>
    <row r="769" spans="1:27" s="200" customFormat="1" ht="12.95" customHeight="1">
      <c r="A769" s="205">
        <v>21</v>
      </c>
      <c r="B769" s="206">
        <v>227100</v>
      </c>
      <c r="C769" s="205"/>
      <c r="D769" s="175">
        <v>761</v>
      </c>
      <c r="E769" s="196" t="s">
        <v>1242</v>
      </c>
      <c r="F769" s="197">
        <v>137810.5</v>
      </c>
      <c r="G769" s="197">
        <v>36504</v>
      </c>
      <c r="H769" s="197">
        <v>84178.8</v>
      </c>
      <c r="I769" s="197">
        <v>17127.7</v>
      </c>
      <c r="J769" s="197">
        <v>147735.80000000002</v>
      </c>
      <c r="K769" s="197">
        <v>36504</v>
      </c>
      <c r="L769" s="197">
        <v>89648.60000000002</v>
      </c>
      <c r="M769" s="197">
        <v>21583.199999999993</v>
      </c>
      <c r="N769" s="197">
        <v>145873.7371</v>
      </c>
      <c r="O769" s="197">
        <v>36504</v>
      </c>
      <c r="P769" s="197">
        <v>87786.537100000016</v>
      </c>
      <c r="Q769" s="197">
        <v>21583.199999999993</v>
      </c>
      <c r="R769" s="101">
        <v>-1862.062900000019</v>
      </c>
      <c r="S769" s="101">
        <v>0</v>
      </c>
      <c r="T769" s="101">
        <v>-1862.0629000000044</v>
      </c>
      <c r="U769" s="101">
        <v>0</v>
      </c>
      <c r="V769" s="101">
        <v>98.739599406508091</v>
      </c>
      <c r="W769" s="101">
        <v>100</v>
      </c>
      <c r="X769" s="101">
        <v>97.922931423357412</v>
      </c>
      <c r="Y769" s="101">
        <v>100</v>
      </c>
      <c r="Z769" s="199"/>
      <c r="AA769" s="199"/>
    </row>
    <row r="770" spans="1:27" ht="12.95" customHeight="1">
      <c r="A770" s="205">
        <v>22</v>
      </c>
      <c r="B770" s="206">
        <v>227100</v>
      </c>
      <c r="C770" s="207">
        <v>1685</v>
      </c>
      <c r="D770" s="175">
        <v>762</v>
      </c>
      <c r="E770" s="201" t="s">
        <v>1267</v>
      </c>
      <c r="F770" s="202">
        <v>202890.9</v>
      </c>
      <c r="G770" s="202">
        <v>17175</v>
      </c>
      <c r="H770" s="202">
        <v>185715.9</v>
      </c>
      <c r="I770" s="202">
        <v>0</v>
      </c>
      <c r="J770" s="202">
        <v>218024.6</v>
      </c>
      <c r="K770" s="203">
        <v>17175</v>
      </c>
      <c r="L770" s="203">
        <v>197587.6</v>
      </c>
      <c r="M770" s="203">
        <v>3262</v>
      </c>
      <c r="N770" s="202">
        <v>217229.8769</v>
      </c>
      <c r="O770" s="203">
        <v>17175</v>
      </c>
      <c r="P770" s="203">
        <v>196792.8769</v>
      </c>
      <c r="Q770" s="204">
        <v>3262</v>
      </c>
      <c r="R770" s="204">
        <v>-794.72310000000289</v>
      </c>
      <c r="S770" s="204">
        <v>0</v>
      </c>
      <c r="T770" s="204">
        <v>-794.72310000000289</v>
      </c>
      <c r="U770" s="204">
        <v>0</v>
      </c>
      <c r="V770" s="204">
        <v>99.635489252130256</v>
      </c>
      <c r="W770" s="204">
        <v>100</v>
      </c>
      <c r="X770" s="204">
        <v>99.597786956266489</v>
      </c>
      <c r="Y770" s="204">
        <v>100</v>
      </c>
    </row>
    <row r="771" spans="1:27" ht="12.95" customHeight="1">
      <c r="A771" s="205">
        <v>21</v>
      </c>
      <c r="B771" s="206">
        <v>227100</v>
      </c>
      <c r="C771" s="207">
        <v>1687</v>
      </c>
      <c r="D771" s="175">
        <v>763</v>
      </c>
      <c r="E771" s="201" t="s">
        <v>1854</v>
      </c>
      <c r="F771" s="202">
        <v>1688</v>
      </c>
      <c r="G771" s="202">
        <v>457</v>
      </c>
      <c r="H771" s="202">
        <v>1001</v>
      </c>
      <c r="I771" s="202">
        <v>230</v>
      </c>
      <c r="J771" s="202">
        <v>1896</v>
      </c>
      <c r="K771" s="203">
        <v>457</v>
      </c>
      <c r="L771" s="203">
        <v>1058.4000000000001</v>
      </c>
      <c r="M771" s="203">
        <v>380.6</v>
      </c>
      <c r="N771" s="202">
        <v>1845.8609999999999</v>
      </c>
      <c r="O771" s="203">
        <v>457</v>
      </c>
      <c r="P771" s="203">
        <v>1008.261</v>
      </c>
      <c r="Q771" s="204">
        <v>380.6</v>
      </c>
      <c r="R771" s="204">
        <v>-50.139000000000124</v>
      </c>
      <c r="S771" s="204">
        <v>0</v>
      </c>
      <c r="T771" s="204">
        <v>-50.139000000000124</v>
      </c>
      <c r="U771" s="204">
        <v>0</v>
      </c>
      <c r="V771" s="204">
        <v>97.355537974683543</v>
      </c>
      <c r="W771" s="204">
        <v>100</v>
      </c>
      <c r="X771" s="204">
        <v>95.262755102040813</v>
      </c>
      <c r="Y771" s="204">
        <v>100</v>
      </c>
    </row>
    <row r="772" spans="1:27" ht="12.95" customHeight="1">
      <c r="A772" s="205">
        <v>21</v>
      </c>
      <c r="B772" s="206">
        <v>227100</v>
      </c>
      <c r="C772" s="207">
        <v>1688</v>
      </c>
      <c r="D772" s="175">
        <v>764</v>
      </c>
      <c r="E772" s="201" t="s">
        <v>1855</v>
      </c>
      <c r="F772" s="202">
        <v>4415.1000000000004</v>
      </c>
      <c r="G772" s="202">
        <v>1500</v>
      </c>
      <c r="H772" s="202">
        <v>2435.9</v>
      </c>
      <c r="I772" s="202">
        <v>479.2</v>
      </c>
      <c r="J772" s="202">
        <v>4764.8</v>
      </c>
      <c r="K772" s="203">
        <v>1500</v>
      </c>
      <c r="L772" s="203">
        <v>2631.2</v>
      </c>
      <c r="M772" s="203">
        <v>633.6</v>
      </c>
      <c r="N772" s="202">
        <v>4764.8</v>
      </c>
      <c r="O772" s="203">
        <v>1500</v>
      </c>
      <c r="P772" s="203">
        <v>2631.2</v>
      </c>
      <c r="Q772" s="204">
        <v>633.6</v>
      </c>
      <c r="R772" s="204">
        <v>0</v>
      </c>
      <c r="S772" s="204">
        <v>0</v>
      </c>
      <c r="T772" s="204">
        <v>0</v>
      </c>
      <c r="U772" s="204">
        <v>0</v>
      </c>
      <c r="V772" s="204">
        <v>100</v>
      </c>
      <c r="W772" s="204">
        <v>100</v>
      </c>
      <c r="X772" s="204">
        <v>100</v>
      </c>
      <c r="Y772" s="204">
        <v>100</v>
      </c>
    </row>
    <row r="773" spans="1:27" ht="12.95" customHeight="1">
      <c r="A773" s="205">
        <v>21</v>
      </c>
      <c r="B773" s="206">
        <v>227100</v>
      </c>
      <c r="C773" s="207">
        <v>1689</v>
      </c>
      <c r="D773" s="175">
        <v>765</v>
      </c>
      <c r="E773" s="201" t="s">
        <v>1856</v>
      </c>
      <c r="F773" s="202">
        <v>3185.5</v>
      </c>
      <c r="G773" s="202">
        <v>1443</v>
      </c>
      <c r="H773" s="202">
        <v>1291.4000000000001</v>
      </c>
      <c r="I773" s="202">
        <v>451.1</v>
      </c>
      <c r="J773" s="202">
        <v>3407.7</v>
      </c>
      <c r="K773" s="203">
        <v>1443</v>
      </c>
      <c r="L773" s="203">
        <v>1360.4</v>
      </c>
      <c r="M773" s="203">
        <v>604.29999999999995</v>
      </c>
      <c r="N773" s="202">
        <v>3407.7</v>
      </c>
      <c r="O773" s="203">
        <v>1443</v>
      </c>
      <c r="P773" s="203">
        <v>1360.4</v>
      </c>
      <c r="Q773" s="204">
        <v>604.29999999999995</v>
      </c>
      <c r="R773" s="204">
        <v>0</v>
      </c>
      <c r="S773" s="204">
        <v>0</v>
      </c>
      <c r="T773" s="204">
        <v>0</v>
      </c>
      <c r="U773" s="204">
        <v>0</v>
      </c>
      <c r="V773" s="204">
        <v>100</v>
      </c>
      <c r="W773" s="204">
        <v>100</v>
      </c>
      <c r="X773" s="204">
        <v>100</v>
      </c>
      <c r="Y773" s="204">
        <v>100</v>
      </c>
    </row>
    <row r="774" spans="1:27" ht="12.95" customHeight="1">
      <c r="A774" s="205">
        <v>21</v>
      </c>
      <c r="B774" s="206">
        <v>227100</v>
      </c>
      <c r="C774" s="207">
        <v>1690</v>
      </c>
      <c r="D774" s="175">
        <v>766</v>
      </c>
      <c r="E774" s="201" t="s">
        <v>1857</v>
      </c>
      <c r="F774" s="202">
        <v>3066.7000000000003</v>
      </c>
      <c r="G774" s="202">
        <v>1408</v>
      </c>
      <c r="H774" s="202">
        <v>1298.9000000000001</v>
      </c>
      <c r="I774" s="202">
        <v>359.8</v>
      </c>
      <c r="J774" s="202">
        <v>3397</v>
      </c>
      <c r="K774" s="203">
        <v>1408</v>
      </c>
      <c r="L774" s="203">
        <v>1483.5</v>
      </c>
      <c r="M774" s="203">
        <v>505.5</v>
      </c>
      <c r="N774" s="202">
        <v>3288.9898000000003</v>
      </c>
      <c r="O774" s="203">
        <v>1408</v>
      </c>
      <c r="P774" s="203">
        <v>1375.4898000000001</v>
      </c>
      <c r="Q774" s="204">
        <v>505.5</v>
      </c>
      <c r="R774" s="204">
        <v>-108.01019999999971</v>
      </c>
      <c r="S774" s="204">
        <v>0</v>
      </c>
      <c r="T774" s="204">
        <v>-108.01019999999994</v>
      </c>
      <c r="U774" s="204">
        <v>0</v>
      </c>
      <c r="V774" s="204">
        <v>96.820423903444222</v>
      </c>
      <c r="W774" s="204">
        <v>100</v>
      </c>
      <c r="X774" s="204">
        <v>92.719231547017188</v>
      </c>
      <c r="Y774" s="204">
        <v>100</v>
      </c>
    </row>
    <row r="775" spans="1:27" ht="12.95" customHeight="1">
      <c r="A775" s="205">
        <v>21</v>
      </c>
      <c r="B775" s="206">
        <v>227100</v>
      </c>
      <c r="C775" s="207">
        <v>1691</v>
      </c>
      <c r="D775" s="175">
        <v>767</v>
      </c>
      <c r="E775" s="201" t="s">
        <v>1858</v>
      </c>
      <c r="F775" s="202">
        <v>10673.4</v>
      </c>
      <c r="G775" s="202">
        <v>1716</v>
      </c>
      <c r="H775" s="202">
        <v>7406.4</v>
      </c>
      <c r="I775" s="202">
        <v>1551</v>
      </c>
      <c r="J775" s="202">
        <v>11084.3</v>
      </c>
      <c r="K775" s="203">
        <v>1716</v>
      </c>
      <c r="L775" s="203">
        <v>7556.9</v>
      </c>
      <c r="M775" s="203">
        <v>1811.4</v>
      </c>
      <c r="N775" s="202">
        <v>10440.2459</v>
      </c>
      <c r="O775" s="203">
        <v>1716</v>
      </c>
      <c r="P775" s="203">
        <v>6912.8459000000003</v>
      </c>
      <c r="Q775" s="204">
        <v>1811.4</v>
      </c>
      <c r="R775" s="204">
        <v>-644.05409999999938</v>
      </c>
      <c r="S775" s="204">
        <v>0</v>
      </c>
      <c r="T775" s="204">
        <v>-644.05409999999938</v>
      </c>
      <c r="U775" s="204">
        <v>0</v>
      </c>
      <c r="V775" s="204">
        <v>94.189492345028555</v>
      </c>
      <c r="W775" s="204">
        <v>100</v>
      </c>
      <c r="X775" s="204">
        <v>91.47727110323018</v>
      </c>
      <c r="Y775" s="204">
        <v>100</v>
      </c>
    </row>
    <row r="776" spans="1:27" ht="12.95" customHeight="1">
      <c r="A776" s="205">
        <v>21</v>
      </c>
      <c r="B776" s="206">
        <v>227100</v>
      </c>
      <c r="C776" s="207">
        <v>1699</v>
      </c>
      <c r="D776" s="175">
        <v>768</v>
      </c>
      <c r="E776" s="201" t="s">
        <v>1705</v>
      </c>
      <c r="F776" s="202">
        <v>6464.5</v>
      </c>
      <c r="G776" s="202">
        <v>1010</v>
      </c>
      <c r="H776" s="202">
        <v>4432.3</v>
      </c>
      <c r="I776" s="202">
        <v>1022.2</v>
      </c>
      <c r="J776" s="202">
        <v>6987.9</v>
      </c>
      <c r="K776" s="203">
        <v>1010</v>
      </c>
      <c r="L776" s="203">
        <v>4796</v>
      </c>
      <c r="M776" s="203">
        <v>1181.9000000000001</v>
      </c>
      <c r="N776" s="202">
        <v>6843.8356999999996</v>
      </c>
      <c r="O776" s="203">
        <v>1010</v>
      </c>
      <c r="P776" s="203">
        <v>4651.9357</v>
      </c>
      <c r="Q776" s="204">
        <v>1181.9000000000001</v>
      </c>
      <c r="R776" s="204">
        <v>-144.0643</v>
      </c>
      <c r="S776" s="204">
        <v>0</v>
      </c>
      <c r="T776" s="204">
        <v>-144.0643</v>
      </c>
      <c r="U776" s="204">
        <v>0</v>
      </c>
      <c r="V776" s="204">
        <v>97.938374905193257</v>
      </c>
      <c r="W776" s="204">
        <v>100</v>
      </c>
      <c r="X776" s="204">
        <v>96.996157214345288</v>
      </c>
      <c r="Y776" s="204">
        <v>100</v>
      </c>
    </row>
    <row r="777" spans="1:27" ht="12.95" customHeight="1">
      <c r="A777" s="205">
        <v>21</v>
      </c>
      <c r="B777" s="206">
        <v>227100</v>
      </c>
      <c r="C777" s="207">
        <v>1692</v>
      </c>
      <c r="D777" s="175">
        <v>769</v>
      </c>
      <c r="E777" s="201" t="s">
        <v>1859</v>
      </c>
      <c r="F777" s="202">
        <v>3778.2999999999997</v>
      </c>
      <c r="G777" s="202">
        <v>1306</v>
      </c>
      <c r="H777" s="202">
        <v>2238.6</v>
      </c>
      <c r="I777" s="202">
        <v>233.7</v>
      </c>
      <c r="J777" s="202">
        <v>4188.2</v>
      </c>
      <c r="K777" s="203">
        <v>1306</v>
      </c>
      <c r="L777" s="203">
        <v>2505.1</v>
      </c>
      <c r="M777" s="203">
        <v>377.1</v>
      </c>
      <c r="N777" s="202">
        <v>4155.8734000000004</v>
      </c>
      <c r="O777" s="203">
        <v>1306</v>
      </c>
      <c r="P777" s="203">
        <v>2472.7734</v>
      </c>
      <c r="Q777" s="204">
        <v>377.1</v>
      </c>
      <c r="R777" s="204">
        <v>-32.326599999999416</v>
      </c>
      <c r="S777" s="204">
        <v>0</v>
      </c>
      <c r="T777" s="204">
        <v>-32.326599999999871</v>
      </c>
      <c r="U777" s="204">
        <v>0</v>
      </c>
      <c r="V777" s="204">
        <v>99.228150518122362</v>
      </c>
      <c r="W777" s="204">
        <v>100</v>
      </c>
      <c r="X777" s="204">
        <v>98.709568480300192</v>
      </c>
      <c r="Y777" s="204">
        <v>100</v>
      </c>
    </row>
    <row r="778" spans="1:27" ht="12.95" customHeight="1">
      <c r="A778" s="205">
        <v>21</v>
      </c>
      <c r="B778" s="206">
        <v>227100</v>
      </c>
      <c r="C778" s="207">
        <v>1686</v>
      </c>
      <c r="D778" s="175">
        <v>770</v>
      </c>
      <c r="E778" s="201" t="s">
        <v>1860</v>
      </c>
      <c r="F778" s="202">
        <v>3665.6</v>
      </c>
      <c r="G778" s="202">
        <v>1414</v>
      </c>
      <c r="H778" s="202">
        <v>1820.6</v>
      </c>
      <c r="I778" s="202">
        <v>431</v>
      </c>
      <c r="J778" s="202">
        <v>4038.3999999999996</v>
      </c>
      <c r="K778" s="203">
        <v>1414</v>
      </c>
      <c r="L778" s="203">
        <v>2040.2</v>
      </c>
      <c r="M778" s="203">
        <v>584.20000000000005</v>
      </c>
      <c r="N778" s="202">
        <v>3988.9021000000002</v>
      </c>
      <c r="O778" s="203">
        <v>1414</v>
      </c>
      <c r="P778" s="203">
        <v>1990.7021</v>
      </c>
      <c r="Q778" s="204">
        <v>584.20000000000005</v>
      </c>
      <c r="R778" s="204">
        <v>-49.49789999999939</v>
      </c>
      <c r="S778" s="204">
        <v>0</v>
      </c>
      <c r="T778" s="204">
        <v>-49.497900000000072</v>
      </c>
      <c r="U778" s="204">
        <v>0</v>
      </c>
      <c r="V778" s="204">
        <v>98.774319037242492</v>
      </c>
      <c r="W778" s="204">
        <v>100</v>
      </c>
      <c r="X778" s="204">
        <v>97.573870208803058</v>
      </c>
      <c r="Y778" s="204">
        <v>100</v>
      </c>
    </row>
    <row r="779" spans="1:27" ht="12.95" customHeight="1">
      <c r="A779" s="205">
        <v>21</v>
      </c>
      <c r="B779" s="206">
        <v>227100</v>
      </c>
      <c r="C779" s="207">
        <v>1693</v>
      </c>
      <c r="D779" s="175">
        <v>771</v>
      </c>
      <c r="E779" s="201" t="s">
        <v>1861</v>
      </c>
      <c r="F779" s="202">
        <v>2945.3999999999996</v>
      </c>
      <c r="G779" s="202">
        <v>1314</v>
      </c>
      <c r="H779" s="202">
        <v>1341.7</v>
      </c>
      <c r="I779" s="202">
        <v>289.7</v>
      </c>
      <c r="J779" s="202">
        <v>3305.8</v>
      </c>
      <c r="K779" s="203">
        <v>1314</v>
      </c>
      <c r="L779" s="203">
        <v>1560.9</v>
      </c>
      <c r="M779" s="203">
        <v>430.9</v>
      </c>
      <c r="N779" s="202">
        <v>3244.578</v>
      </c>
      <c r="O779" s="203">
        <v>1314</v>
      </c>
      <c r="P779" s="203">
        <v>1499.6780000000001</v>
      </c>
      <c r="Q779" s="204">
        <v>430.9</v>
      </c>
      <c r="R779" s="204">
        <v>-61.222000000000207</v>
      </c>
      <c r="S779" s="204">
        <v>0</v>
      </c>
      <c r="T779" s="204">
        <v>-61.22199999999998</v>
      </c>
      <c r="U779" s="204">
        <v>0</v>
      </c>
      <c r="V779" s="204">
        <v>98.148042833807239</v>
      </c>
      <c r="W779" s="204">
        <v>100</v>
      </c>
      <c r="X779" s="204">
        <v>96.077775642257663</v>
      </c>
      <c r="Y779" s="204">
        <v>100</v>
      </c>
    </row>
    <row r="780" spans="1:27" ht="12.95" customHeight="1">
      <c r="A780" s="205">
        <v>21</v>
      </c>
      <c r="B780" s="206">
        <v>227100</v>
      </c>
      <c r="C780" s="207">
        <v>1694</v>
      </c>
      <c r="D780" s="175">
        <v>772</v>
      </c>
      <c r="E780" s="201" t="s">
        <v>1593</v>
      </c>
      <c r="F780" s="202">
        <v>3463.2000000000003</v>
      </c>
      <c r="G780" s="202">
        <v>1302</v>
      </c>
      <c r="H780" s="202">
        <v>1581.8</v>
      </c>
      <c r="I780" s="202">
        <v>579.4</v>
      </c>
      <c r="J780" s="202">
        <v>3634</v>
      </c>
      <c r="K780" s="203">
        <v>1302</v>
      </c>
      <c r="L780" s="203">
        <v>1598.2</v>
      </c>
      <c r="M780" s="203">
        <v>733.8</v>
      </c>
      <c r="N780" s="202">
        <v>3537.7196000000004</v>
      </c>
      <c r="O780" s="203">
        <v>1302</v>
      </c>
      <c r="P780" s="203">
        <v>1501.9195999999999</v>
      </c>
      <c r="Q780" s="204">
        <v>733.8</v>
      </c>
      <c r="R780" s="204">
        <v>-96.280399999999645</v>
      </c>
      <c r="S780" s="204">
        <v>0</v>
      </c>
      <c r="T780" s="204">
        <v>-96.2804000000001</v>
      </c>
      <c r="U780" s="204">
        <v>0</v>
      </c>
      <c r="V780" s="204">
        <v>97.350566868464512</v>
      </c>
      <c r="W780" s="204">
        <v>100</v>
      </c>
      <c r="X780" s="204">
        <v>93.975697659867336</v>
      </c>
      <c r="Y780" s="204">
        <v>100</v>
      </c>
    </row>
    <row r="781" spans="1:27" ht="12.95" customHeight="1">
      <c r="A781" s="205">
        <v>21</v>
      </c>
      <c r="B781" s="206">
        <v>227100</v>
      </c>
      <c r="C781" s="207">
        <v>1695</v>
      </c>
      <c r="D781" s="175">
        <v>773</v>
      </c>
      <c r="E781" s="201" t="s">
        <v>1401</v>
      </c>
      <c r="F781" s="202">
        <v>2037.3999999999999</v>
      </c>
      <c r="G781" s="202">
        <v>900</v>
      </c>
      <c r="H781" s="202">
        <v>926.1</v>
      </c>
      <c r="I781" s="202">
        <v>211.3</v>
      </c>
      <c r="J781" s="202">
        <v>2313.6999999999998</v>
      </c>
      <c r="K781" s="203">
        <v>900</v>
      </c>
      <c r="L781" s="203">
        <v>1059</v>
      </c>
      <c r="M781" s="203">
        <v>354.7</v>
      </c>
      <c r="N781" s="202">
        <v>2222.2019</v>
      </c>
      <c r="O781" s="203">
        <v>900</v>
      </c>
      <c r="P781" s="203">
        <v>967.50189999999998</v>
      </c>
      <c r="Q781" s="204">
        <v>354.7</v>
      </c>
      <c r="R781" s="204">
        <v>-91.498099999999795</v>
      </c>
      <c r="S781" s="204">
        <v>0</v>
      </c>
      <c r="T781" s="204">
        <v>-91.498100000000022</v>
      </c>
      <c r="U781" s="204">
        <v>0</v>
      </c>
      <c r="V781" s="204">
        <v>96.0453775338203</v>
      </c>
      <c r="W781" s="204">
        <v>100</v>
      </c>
      <c r="X781" s="204">
        <v>91.35995278564684</v>
      </c>
      <c r="Y781" s="204">
        <v>100</v>
      </c>
    </row>
    <row r="782" spans="1:27" ht="12.95" customHeight="1">
      <c r="A782" s="205">
        <v>21</v>
      </c>
      <c r="B782" s="206">
        <v>227100</v>
      </c>
      <c r="C782" s="207">
        <v>1696</v>
      </c>
      <c r="D782" s="175">
        <v>774</v>
      </c>
      <c r="E782" s="201" t="s">
        <v>1862</v>
      </c>
      <c r="F782" s="202">
        <v>2253.5</v>
      </c>
      <c r="G782" s="202">
        <v>1069</v>
      </c>
      <c r="H782" s="202">
        <v>895.9</v>
      </c>
      <c r="I782" s="202">
        <v>288.60000000000002</v>
      </c>
      <c r="J782" s="202">
        <v>2401.5</v>
      </c>
      <c r="K782" s="203">
        <v>1069</v>
      </c>
      <c r="L782" s="203">
        <v>895.9</v>
      </c>
      <c r="M782" s="203">
        <v>436.6</v>
      </c>
      <c r="N782" s="202">
        <v>2401.5</v>
      </c>
      <c r="O782" s="203">
        <v>1069</v>
      </c>
      <c r="P782" s="203">
        <v>895.9</v>
      </c>
      <c r="Q782" s="204">
        <v>436.6</v>
      </c>
      <c r="R782" s="204">
        <v>0</v>
      </c>
      <c r="S782" s="204">
        <v>0</v>
      </c>
      <c r="T782" s="204">
        <v>0</v>
      </c>
      <c r="U782" s="204">
        <v>0</v>
      </c>
      <c r="V782" s="204">
        <v>100</v>
      </c>
      <c r="W782" s="204">
        <v>100</v>
      </c>
      <c r="X782" s="204">
        <v>100</v>
      </c>
      <c r="Y782" s="204">
        <v>100</v>
      </c>
    </row>
    <row r="783" spans="1:27" ht="12.95" customHeight="1">
      <c r="A783" s="205">
        <v>21</v>
      </c>
      <c r="B783" s="206">
        <v>227100</v>
      </c>
      <c r="C783" s="207">
        <v>1697</v>
      </c>
      <c r="D783" s="175">
        <v>775</v>
      </c>
      <c r="E783" s="201" t="s">
        <v>1320</v>
      </c>
      <c r="F783" s="202">
        <v>8212.5</v>
      </c>
      <c r="G783" s="202">
        <v>1854</v>
      </c>
      <c r="H783" s="202">
        <v>5205.7</v>
      </c>
      <c r="I783" s="202">
        <v>1152.8</v>
      </c>
      <c r="J783" s="202">
        <v>8680.6999999999989</v>
      </c>
      <c r="K783" s="203">
        <v>1854</v>
      </c>
      <c r="L783" s="203">
        <v>5512.9</v>
      </c>
      <c r="M783" s="203">
        <v>1313.8</v>
      </c>
      <c r="N783" s="202">
        <v>8587.084499999999</v>
      </c>
      <c r="O783" s="203">
        <v>1854</v>
      </c>
      <c r="P783" s="203">
        <v>5419.2844999999998</v>
      </c>
      <c r="Q783" s="204">
        <v>1313.8</v>
      </c>
      <c r="R783" s="204">
        <v>-93.615499999999884</v>
      </c>
      <c r="S783" s="204">
        <v>0</v>
      </c>
      <c r="T783" s="204">
        <v>-93.615499999999884</v>
      </c>
      <c r="U783" s="204">
        <v>0</v>
      </c>
      <c r="V783" s="204">
        <v>98.92156738511872</v>
      </c>
      <c r="W783" s="204">
        <v>100</v>
      </c>
      <c r="X783" s="204">
        <v>98.30188285657276</v>
      </c>
      <c r="Y783" s="204">
        <v>100</v>
      </c>
    </row>
    <row r="784" spans="1:27" ht="12.95" customHeight="1">
      <c r="A784" s="205">
        <v>21</v>
      </c>
      <c r="B784" s="206">
        <v>227100</v>
      </c>
      <c r="C784" s="207">
        <v>1698</v>
      </c>
      <c r="D784" s="175">
        <v>776</v>
      </c>
      <c r="E784" s="201" t="s">
        <v>1863</v>
      </c>
      <c r="F784" s="202">
        <v>5763.2</v>
      </c>
      <c r="G784" s="202">
        <v>1690</v>
      </c>
      <c r="H784" s="202">
        <v>3234.5</v>
      </c>
      <c r="I784" s="202">
        <v>838.7</v>
      </c>
      <c r="J784" s="202">
        <v>6116.8</v>
      </c>
      <c r="K784" s="203">
        <v>1690</v>
      </c>
      <c r="L784" s="203">
        <v>3432.5</v>
      </c>
      <c r="M784" s="203">
        <v>994.3</v>
      </c>
      <c r="N784" s="202">
        <v>6094.8048000000008</v>
      </c>
      <c r="O784" s="203">
        <v>1690</v>
      </c>
      <c r="P784" s="203">
        <v>3410.5048000000002</v>
      </c>
      <c r="Q784" s="204">
        <v>994.3</v>
      </c>
      <c r="R784" s="204">
        <v>-21.995199999999386</v>
      </c>
      <c r="S784" s="204">
        <v>0</v>
      </c>
      <c r="T784" s="204">
        <v>-21.995199999999841</v>
      </c>
      <c r="U784" s="204">
        <v>0</v>
      </c>
      <c r="V784" s="204">
        <v>99.640413287993738</v>
      </c>
      <c r="W784" s="204">
        <v>100</v>
      </c>
      <c r="X784" s="204">
        <v>99.35920757465405</v>
      </c>
      <c r="Y784" s="204">
        <v>100</v>
      </c>
    </row>
    <row r="785" spans="1:25" ht="12.95" customHeight="1">
      <c r="A785" s="205">
        <v>21</v>
      </c>
      <c r="B785" s="206">
        <v>227100</v>
      </c>
      <c r="C785" s="207">
        <v>1701</v>
      </c>
      <c r="D785" s="175">
        <v>777</v>
      </c>
      <c r="E785" s="201" t="s">
        <v>1864</v>
      </c>
      <c r="F785" s="202">
        <v>2526.7000000000003</v>
      </c>
      <c r="G785" s="202">
        <v>1228</v>
      </c>
      <c r="H785" s="202">
        <v>1015.9</v>
      </c>
      <c r="I785" s="202">
        <v>282.8</v>
      </c>
      <c r="J785" s="202">
        <v>2673.6</v>
      </c>
      <c r="K785" s="203">
        <v>1228</v>
      </c>
      <c r="L785" s="203">
        <v>1015.9</v>
      </c>
      <c r="M785" s="203">
        <v>429.7</v>
      </c>
      <c r="N785" s="202">
        <v>2672.4130999999998</v>
      </c>
      <c r="O785" s="203">
        <v>1228</v>
      </c>
      <c r="P785" s="203">
        <v>1014.7131000000001</v>
      </c>
      <c r="Q785" s="204">
        <v>429.7</v>
      </c>
      <c r="R785" s="204">
        <v>-1.1869000000001506</v>
      </c>
      <c r="S785" s="204">
        <v>0</v>
      </c>
      <c r="T785" s="204">
        <v>-1.1868999999999232</v>
      </c>
      <c r="U785" s="204">
        <v>0</v>
      </c>
      <c r="V785" s="204">
        <v>99.955606672651101</v>
      </c>
      <c r="W785" s="204">
        <v>100</v>
      </c>
      <c r="X785" s="204">
        <v>99.88316763460972</v>
      </c>
      <c r="Y785" s="204">
        <v>100</v>
      </c>
    </row>
    <row r="786" spans="1:25" ht="12.95" customHeight="1">
      <c r="A786" s="205">
        <v>21</v>
      </c>
      <c r="B786" s="206">
        <v>227100</v>
      </c>
      <c r="C786" s="207">
        <v>1703</v>
      </c>
      <c r="D786" s="175">
        <v>778</v>
      </c>
      <c r="E786" s="201" t="s">
        <v>1865</v>
      </c>
      <c r="F786" s="202">
        <v>1834.7</v>
      </c>
      <c r="G786" s="202">
        <v>953</v>
      </c>
      <c r="H786" s="202">
        <v>721.5</v>
      </c>
      <c r="I786" s="202">
        <v>160.19999999999999</v>
      </c>
      <c r="J786" s="202">
        <v>2021.4</v>
      </c>
      <c r="K786" s="203">
        <v>953</v>
      </c>
      <c r="L786" s="203">
        <v>761.3</v>
      </c>
      <c r="M786" s="203">
        <v>307.10000000000002</v>
      </c>
      <c r="N786" s="202">
        <v>2005.9852000000001</v>
      </c>
      <c r="O786" s="203">
        <v>953</v>
      </c>
      <c r="P786" s="203">
        <v>745.88520000000005</v>
      </c>
      <c r="Q786" s="204">
        <v>307.10000000000002</v>
      </c>
      <c r="R786" s="204">
        <v>-15.414800000000014</v>
      </c>
      <c r="S786" s="204">
        <v>0</v>
      </c>
      <c r="T786" s="204">
        <v>-15.4147999999999</v>
      </c>
      <c r="U786" s="204">
        <v>0</v>
      </c>
      <c r="V786" s="204">
        <v>99.237419610171159</v>
      </c>
      <c r="W786" s="204">
        <v>100</v>
      </c>
      <c r="X786" s="204">
        <v>97.975200315250248</v>
      </c>
      <c r="Y786" s="204">
        <v>100</v>
      </c>
    </row>
    <row r="787" spans="1:25" ht="12.95" customHeight="1">
      <c r="A787" s="205">
        <v>21</v>
      </c>
      <c r="B787" s="206">
        <v>227100</v>
      </c>
      <c r="C787" s="207">
        <v>1704</v>
      </c>
      <c r="D787" s="175">
        <v>779</v>
      </c>
      <c r="E787" s="201" t="s">
        <v>1866</v>
      </c>
      <c r="F787" s="202">
        <v>3488.3999999999996</v>
      </c>
      <c r="G787" s="202">
        <v>1136</v>
      </c>
      <c r="H787" s="202">
        <v>2039.7</v>
      </c>
      <c r="I787" s="202">
        <v>312.7</v>
      </c>
      <c r="J787" s="202">
        <v>3873.8</v>
      </c>
      <c r="K787" s="203">
        <v>1136</v>
      </c>
      <c r="L787" s="203">
        <v>2274.5</v>
      </c>
      <c r="M787" s="203">
        <v>463.3</v>
      </c>
      <c r="N787" s="202">
        <v>3597.7205000000004</v>
      </c>
      <c r="O787" s="203">
        <v>1136</v>
      </c>
      <c r="P787" s="203">
        <v>1998.4204999999999</v>
      </c>
      <c r="Q787" s="204">
        <v>463.3</v>
      </c>
      <c r="R787" s="204">
        <v>-276.07949999999983</v>
      </c>
      <c r="S787" s="204">
        <v>0</v>
      </c>
      <c r="T787" s="204">
        <v>-276.07950000000005</v>
      </c>
      <c r="U787" s="204">
        <v>0</v>
      </c>
      <c r="V787" s="204">
        <v>92.873160720739335</v>
      </c>
      <c r="W787" s="204">
        <v>100</v>
      </c>
      <c r="X787" s="204">
        <v>87.861969663662336</v>
      </c>
      <c r="Y787" s="204">
        <v>100</v>
      </c>
    </row>
    <row r="788" spans="1:25" ht="12.95" customHeight="1">
      <c r="A788" s="205">
        <v>21</v>
      </c>
      <c r="B788" s="206">
        <v>227100</v>
      </c>
      <c r="C788" s="207">
        <v>1702</v>
      </c>
      <c r="D788" s="175">
        <v>780</v>
      </c>
      <c r="E788" s="201" t="s">
        <v>1867</v>
      </c>
      <c r="F788" s="202">
        <v>2970</v>
      </c>
      <c r="G788" s="202">
        <v>1281</v>
      </c>
      <c r="H788" s="202">
        <v>1270.4000000000001</v>
      </c>
      <c r="I788" s="202">
        <v>418.6</v>
      </c>
      <c r="J788" s="202">
        <v>3118</v>
      </c>
      <c r="K788" s="203">
        <v>1281</v>
      </c>
      <c r="L788" s="203">
        <v>1270.4000000000001</v>
      </c>
      <c r="M788" s="203">
        <v>566.6</v>
      </c>
      <c r="N788" s="202">
        <v>3118</v>
      </c>
      <c r="O788" s="203">
        <v>1281</v>
      </c>
      <c r="P788" s="203">
        <v>1270.4000000000001</v>
      </c>
      <c r="Q788" s="204">
        <v>566.6</v>
      </c>
      <c r="R788" s="204">
        <v>0</v>
      </c>
      <c r="S788" s="204">
        <v>0</v>
      </c>
      <c r="T788" s="204">
        <v>0</v>
      </c>
      <c r="U788" s="204">
        <v>0</v>
      </c>
      <c r="V788" s="204">
        <v>100</v>
      </c>
      <c r="W788" s="204">
        <v>100</v>
      </c>
      <c r="X788" s="204">
        <v>100</v>
      </c>
      <c r="Y788" s="204">
        <v>100</v>
      </c>
    </row>
    <row r="789" spans="1:25" ht="12.95" customHeight="1">
      <c r="A789" s="205">
        <v>21</v>
      </c>
      <c r="B789" s="206">
        <v>227100</v>
      </c>
      <c r="C789" s="207">
        <v>1705</v>
      </c>
      <c r="D789" s="175">
        <v>781</v>
      </c>
      <c r="E789" s="201" t="s">
        <v>1868</v>
      </c>
      <c r="F789" s="202">
        <v>4548</v>
      </c>
      <c r="G789" s="202">
        <v>1352</v>
      </c>
      <c r="H789" s="202">
        <v>2763.3</v>
      </c>
      <c r="I789" s="202">
        <v>432.7</v>
      </c>
      <c r="J789" s="202">
        <v>4722.5</v>
      </c>
      <c r="K789" s="203">
        <v>1352</v>
      </c>
      <c r="L789" s="203">
        <v>2782.2</v>
      </c>
      <c r="M789" s="203">
        <v>588.29999999999995</v>
      </c>
      <c r="N789" s="202">
        <v>4722.5</v>
      </c>
      <c r="O789" s="203">
        <v>1352</v>
      </c>
      <c r="P789" s="203">
        <v>2782.2</v>
      </c>
      <c r="Q789" s="204">
        <v>588.29999999999995</v>
      </c>
      <c r="R789" s="204">
        <v>0</v>
      </c>
      <c r="S789" s="204">
        <v>0</v>
      </c>
      <c r="T789" s="204">
        <v>0</v>
      </c>
      <c r="U789" s="204">
        <v>0</v>
      </c>
      <c r="V789" s="204">
        <v>100</v>
      </c>
      <c r="W789" s="204">
        <v>100</v>
      </c>
      <c r="X789" s="204">
        <v>100</v>
      </c>
      <c r="Y789" s="204">
        <v>100</v>
      </c>
    </row>
    <row r="790" spans="1:25" ht="12.95" customHeight="1">
      <c r="A790" s="205">
        <v>21</v>
      </c>
      <c r="B790" s="206">
        <v>227100</v>
      </c>
      <c r="C790" s="207">
        <v>1706</v>
      </c>
      <c r="D790" s="175">
        <v>782</v>
      </c>
      <c r="E790" s="201" t="s">
        <v>1869</v>
      </c>
      <c r="F790" s="202">
        <v>6710.8</v>
      </c>
      <c r="G790" s="202">
        <v>1210</v>
      </c>
      <c r="H790" s="202">
        <v>4680.5</v>
      </c>
      <c r="I790" s="202">
        <v>820.3</v>
      </c>
      <c r="J790" s="202">
        <v>7101</v>
      </c>
      <c r="K790" s="203">
        <v>1210</v>
      </c>
      <c r="L790" s="203">
        <v>4917.5</v>
      </c>
      <c r="M790" s="203">
        <v>973.5</v>
      </c>
      <c r="N790" s="202">
        <v>7091.8904000000002</v>
      </c>
      <c r="O790" s="203">
        <v>1210</v>
      </c>
      <c r="P790" s="203">
        <v>4908.3904000000002</v>
      </c>
      <c r="Q790" s="204">
        <v>973.5</v>
      </c>
      <c r="R790" s="204">
        <v>-9.109599999999773</v>
      </c>
      <c r="S790" s="204">
        <v>0</v>
      </c>
      <c r="T790" s="204">
        <v>-9.109599999999773</v>
      </c>
      <c r="U790" s="204">
        <v>0</v>
      </c>
      <c r="V790" s="204">
        <v>99.871713843120688</v>
      </c>
      <c r="W790" s="204">
        <v>100</v>
      </c>
      <c r="X790" s="204">
        <v>99.814751398068125</v>
      </c>
      <c r="Y790" s="204">
        <v>100</v>
      </c>
    </row>
    <row r="791" spans="1:25" ht="12.95" customHeight="1">
      <c r="A791" s="205">
        <v>21</v>
      </c>
      <c r="B791" s="206">
        <v>227100</v>
      </c>
      <c r="C791" s="207">
        <v>1700</v>
      </c>
      <c r="D791" s="175">
        <v>783</v>
      </c>
      <c r="E791" s="201" t="s">
        <v>1870</v>
      </c>
      <c r="F791" s="202">
        <v>28300.5</v>
      </c>
      <c r="G791" s="202">
        <v>1985</v>
      </c>
      <c r="H791" s="202">
        <v>23187.599999999999</v>
      </c>
      <c r="I791" s="202">
        <v>3127.9</v>
      </c>
      <c r="J791" s="202">
        <v>30136.5</v>
      </c>
      <c r="K791" s="203">
        <v>1985</v>
      </c>
      <c r="L791" s="203">
        <v>24752</v>
      </c>
      <c r="M791" s="203">
        <v>3399.5</v>
      </c>
      <c r="N791" s="202">
        <v>30048.983800000002</v>
      </c>
      <c r="O791" s="203">
        <v>1985</v>
      </c>
      <c r="P791" s="203">
        <v>24664.483800000002</v>
      </c>
      <c r="Q791" s="204">
        <v>3399.5</v>
      </c>
      <c r="R791" s="204">
        <v>-87.516199999998207</v>
      </c>
      <c r="S791" s="204">
        <v>0</v>
      </c>
      <c r="T791" s="204">
        <v>-87.516199999998207</v>
      </c>
      <c r="U791" s="204">
        <v>0</v>
      </c>
      <c r="V791" s="204">
        <v>99.709600650374142</v>
      </c>
      <c r="W791" s="204">
        <v>100</v>
      </c>
      <c r="X791" s="204">
        <v>99.646427763413072</v>
      </c>
      <c r="Y791" s="204">
        <v>100</v>
      </c>
    </row>
    <row r="792" spans="1:25" ht="12.95" customHeight="1">
      <c r="A792" s="205">
        <v>21</v>
      </c>
      <c r="B792" s="206">
        <v>227100</v>
      </c>
      <c r="C792" s="207">
        <v>1708</v>
      </c>
      <c r="D792" s="175">
        <v>784</v>
      </c>
      <c r="E792" s="201" t="s">
        <v>1871</v>
      </c>
      <c r="F792" s="202">
        <v>4043.3</v>
      </c>
      <c r="G792" s="202">
        <v>1268</v>
      </c>
      <c r="H792" s="202">
        <v>2265.4</v>
      </c>
      <c r="I792" s="202">
        <v>509.9</v>
      </c>
      <c r="J792" s="202">
        <v>4198.8999999999996</v>
      </c>
      <c r="K792" s="203">
        <v>1268</v>
      </c>
      <c r="L792" s="203">
        <v>2265.4</v>
      </c>
      <c r="M792" s="203">
        <v>665.5</v>
      </c>
      <c r="N792" s="202">
        <v>4171.2487999999994</v>
      </c>
      <c r="O792" s="203">
        <v>1268</v>
      </c>
      <c r="P792" s="203">
        <v>2237.7487999999998</v>
      </c>
      <c r="Q792" s="204">
        <v>665.5</v>
      </c>
      <c r="R792" s="204">
        <v>-27.651200000000244</v>
      </c>
      <c r="S792" s="204">
        <v>0</v>
      </c>
      <c r="T792" s="204">
        <v>-27.651200000000244</v>
      </c>
      <c r="U792" s="204">
        <v>0</v>
      </c>
      <c r="V792" s="204">
        <v>99.341465621948601</v>
      </c>
      <c r="W792" s="204">
        <v>100</v>
      </c>
      <c r="X792" s="204">
        <v>98.779412024366536</v>
      </c>
      <c r="Y792" s="204">
        <v>100</v>
      </c>
    </row>
    <row r="793" spans="1:25" ht="12.95" customHeight="1">
      <c r="A793" s="205">
        <v>21</v>
      </c>
      <c r="B793" s="206">
        <v>227100</v>
      </c>
      <c r="C793" s="207">
        <v>1709</v>
      </c>
      <c r="D793" s="175">
        <v>785</v>
      </c>
      <c r="E793" s="201" t="s">
        <v>1872</v>
      </c>
      <c r="F793" s="202">
        <v>2257.9</v>
      </c>
      <c r="G793" s="202">
        <v>1078</v>
      </c>
      <c r="H793" s="202">
        <v>887.9</v>
      </c>
      <c r="I793" s="202">
        <v>292</v>
      </c>
      <c r="J793" s="202">
        <v>2425.4</v>
      </c>
      <c r="K793" s="203">
        <v>1078</v>
      </c>
      <c r="L793" s="203">
        <v>904.8</v>
      </c>
      <c r="M793" s="203">
        <v>442.6</v>
      </c>
      <c r="N793" s="202">
        <v>2411.1574999999998</v>
      </c>
      <c r="O793" s="203">
        <v>1078</v>
      </c>
      <c r="P793" s="203">
        <v>890.5575</v>
      </c>
      <c r="Q793" s="204">
        <v>442.6</v>
      </c>
      <c r="R793" s="204">
        <v>-14.242500000000291</v>
      </c>
      <c r="S793" s="204">
        <v>0</v>
      </c>
      <c r="T793" s="204">
        <v>-14.24249999999995</v>
      </c>
      <c r="U793" s="204">
        <v>0</v>
      </c>
      <c r="V793" s="204">
        <v>99.412777273851731</v>
      </c>
      <c r="W793" s="204">
        <v>100</v>
      </c>
      <c r="X793" s="204">
        <v>98.425895225464203</v>
      </c>
      <c r="Y793" s="204">
        <v>100</v>
      </c>
    </row>
    <row r="794" spans="1:25" ht="12.95" customHeight="1">
      <c r="A794" s="205">
        <v>21</v>
      </c>
      <c r="B794" s="206">
        <v>227100</v>
      </c>
      <c r="C794" s="207">
        <v>1710</v>
      </c>
      <c r="D794" s="175">
        <v>786</v>
      </c>
      <c r="E794" s="201" t="s">
        <v>1873</v>
      </c>
      <c r="F794" s="202">
        <v>1992</v>
      </c>
      <c r="G794" s="202">
        <v>1328</v>
      </c>
      <c r="H794" s="202">
        <v>536.20000000000005</v>
      </c>
      <c r="I794" s="202">
        <v>127.8</v>
      </c>
      <c r="J794" s="202">
        <v>2224.7999999999997</v>
      </c>
      <c r="K794" s="203">
        <v>1328</v>
      </c>
      <c r="L794" s="203">
        <v>622.1</v>
      </c>
      <c r="M794" s="203">
        <v>274.7</v>
      </c>
      <c r="N794" s="202">
        <v>2201.5767999999998</v>
      </c>
      <c r="O794" s="203">
        <v>1328</v>
      </c>
      <c r="P794" s="203">
        <v>598.8768</v>
      </c>
      <c r="Q794" s="204">
        <v>274.7</v>
      </c>
      <c r="R794" s="204">
        <v>-23.223199999999906</v>
      </c>
      <c r="S794" s="204">
        <v>0</v>
      </c>
      <c r="T794" s="204">
        <v>-23.22320000000002</v>
      </c>
      <c r="U794" s="204">
        <v>0</v>
      </c>
      <c r="V794" s="204">
        <v>98.956166846458117</v>
      </c>
      <c r="W794" s="204">
        <v>100</v>
      </c>
      <c r="X794" s="204">
        <v>96.266966725606821</v>
      </c>
      <c r="Y794" s="204">
        <v>100</v>
      </c>
    </row>
    <row r="795" spans="1:25" ht="12.95" customHeight="1">
      <c r="A795" s="205">
        <v>21</v>
      </c>
      <c r="B795" s="206">
        <v>227100</v>
      </c>
      <c r="C795" s="207">
        <v>1707</v>
      </c>
      <c r="D795" s="175">
        <v>787</v>
      </c>
      <c r="E795" s="201" t="s">
        <v>1874</v>
      </c>
      <c r="F795" s="202">
        <v>2456.1</v>
      </c>
      <c r="G795" s="202">
        <v>870</v>
      </c>
      <c r="H795" s="202">
        <v>1174.4000000000001</v>
      </c>
      <c r="I795" s="202">
        <v>411.7</v>
      </c>
      <c r="J795" s="202">
        <v>2681.3999999999996</v>
      </c>
      <c r="K795" s="203">
        <v>870</v>
      </c>
      <c r="L795" s="203">
        <v>1249.0999999999999</v>
      </c>
      <c r="M795" s="203">
        <v>562.29999999999995</v>
      </c>
      <c r="N795" s="202">
        <v>2667.9686000000002</v>
      </c>
      <c r="O795" s="203">
        <v>870</v>
      </c>
      <c r="P795" s="203">
        <v>1235.6686</v>
      </c>
      <c r="Q795" s="204">
        <v>562.29999999999995</v>
      </c>
      <c r="R795" s="204">
        <v>-13.431399999999485</v>
      </c>
      <c r="S795" s="204">
        <v>0</v>
      </c>
      <c r="T795" s="204">
        <v>-13.43139999999994</v>
      </c>
      <c r="U795" s="204">
        <v>0</v>
      </c>
      <c r="V795" s="204">
        <v>99.499090027597546</v>
      </c>
      <c r="W795" s="204">
        <v>100</v>
      </c>
      <c r="X795" s="204">
        <v>98.924713793931645</v>
      </c>
      <c r="Y795" s="204">
        <v>100</v>
      </c>
    </row>
    <row r="796" spans="1:25" ht="12.95" customHeight="1">
      <c r="A796" s="205">
        <v>21</v>
      </c>
      <c r="B796" s="206">
        <v>227100</v>
      </c>
      <c r="C796" s="207">
        <v>1712</v>
      </c>
      <c r="D796" s="175">
        <v>788</v>
      </c>
      <c r="E796" s="201" t="s">
        <v>1875</v>
      </c>
      <c r="F796" s="202">
        <v>5457.5</v>
      </c>
      <c r="G796" s="202">
        <v>1662</v>
      </c>
      <c r="H796" s="202">
        <v>3009.1</v>
      </c>
      <c r="I796" s="202">
        <v>786.4</v>
      </c>
      <c r="J796" s="202">
        <v>5939.2</v>
      </c>
      <c r="K796" s="203">
        <v>1662</v>
      </c>
      <c r="L796" s="203">
        <v>3338.9</v>
      </c>
      <c r="M796" s="203">
        <v>938.3</v>
      </c>
      <c r="N796" s="202">
        <v>5939.1206000000002</v>
      </c>
      <c r="O796" s="203">
        <v>1662</v>
      </c>
      <c r="P796" s="203">
        <v>3338.8206</v>
      </c>
      <c r="Q796" s="204">
        <v>938.3</v>
      </c>
      <c r="R796" s="204">
        <v>-7.9399999999623105E-2</v>
      </c>
      <c r="S796" s="204">
        <v>0</v>
      </c>
      <c r="T796" s="204">
        <v>-7.9400000000077853E-2</v>
      </c>
      <c r="U796" s="204">
        <v>0</v>
      </c>
      <c r="V796" s="204">
        <v>99.998663119612075</v>
      </c>
      <c r="W796" s="204">
        <v>100</v>
      </c>
      <c r="X796" s="204">
        <v>99.997621971307922</v>
      </c>
      <c r="Y796" s="204">
        <v>100</v>
      </c>
    </row>
    <row r="797" spans="1:25" ht="12.95" customHeight="1">
      <c r="A797" s="205">
        <v>21</v>
      </c>
      <c r="B797" s="206">
        <v>227100</v>
      </c>
      <c r="C797" s="207">
        <v>1711</v>
      </c>
      <c r="D797" s="175">
        <v>789</v>
      </c>
      <c r="E797" s="201" t="s">
        <v>1723</v>
      </c>
      <c r="F797" s="202">
        <v>4968.5</v>
      </c>
      <c r="G797" s="202">
        <v>1323</v>
      </c>
      <c r="H797" s="202">
        <v>3070.1</v>
      </c>
      <c r="I797" s="202">
        <v>575.4</v>
      </c>
      <c r="J797" s="202">
        <v>5418.9000000000005</v>
      </c>
      <c r="K797" s="203">
        <v>1323</v>
      </c>
      <c r="L797" s="203">
        <v>3366.1</v>
      </c>
      <c r="M797" s="203">
        <v>729.8</v>
      </c>
      <c r="N797" s="202">
        <v>5418.9000000000005</v>
      </c>
      <c r="O797" s="203">
        <v>1323</v>
      </c>
      <c r="P797" s="203">
        <v>3366.1</v>
      </c>
      <c r="Q797" s="204">
        <v>729.8</v>
      </c>
      <c r="R797" s="204">
        <v>0</v>
      </c>
      <c r="S797" s="204">
        <v>0</v>
      </c>
      <c r="T797" s="204">
        <v>0</v>
      </c>
      <c r="U797" s="204">
        <v>0</v>
      </c>
      <c r="V797" s="204">
        <v>100</v>
      </c>
      <c r="W797" s="204">
        <v>100</v>
      </c>
      <c r="X797" s="204">
        <v>100</v>
      </c>
      <c r="Y797" s="204">
        <v>100</v>
      </c>
    </row>
    <row r="798" spans="1:25" ht="12.95" customHeight="1">
      <c r="A798" s="205">
        <v>21</v>
      </c>
      <c r="B798" s="206">
        <v>227100</v>
      </c>
      <c r="C798" s="207">
        <v>1713</v>
      </c>
      <c r="D798" s="175">
        <v>790</v>
      </c>
      <c r="E798" s="201" t="s">
        <v>1876</v>
      </c>
      <c r="F798" s="202">
        <v>4643.8</v>
      </c>
      <c r="G798" s="202">
        <v>1447</v>
      </c>
      <c r="H798" s="202">
        <v>2446</v>
      </c>
      <c r="I798" s="202">
        <v>750.8</v>
      </c>
      <c r="J798" s="202">
        <v>4983.6000000000004</v>
      </c>
      <c r="K798" s="203">
        <v>1447</v>
      </c>
      <c r="L798" s="203">
        <v>2637.3</v>
      </c>
      <c r="M798" s="203">
        <v>899.3</v>
      </c>
      <c r="N798" s="202">
        <v>4982.1751000000004</v>
      </c>
      <c r="O798" s="203">
        <v>1447</v>
      </c>
      <c r="P798" s="203">
        <v>2635.8751000000002</v>
      </c>
      <c r="Q798" s="204">
        <v>899.3</v>
      </c>
      <c r="R798" s="204">
        <v>-1.4248999999999796</v>
      </c>
      <c r="S798" s="204">
        <v>0</v>
      </c>
      <c r="T798" s="204">
        <v>-1.4248999999999796</v>
      </c>
      <c r="U798" s="204">
        <v>0</v>
      </c>
      <c r="V798" s="204">
        <v>99.971408218958175</v>
      </c>
      <c r="W798" s="204">
        <v>100</v>
      </c>
      <c r="X798" s="204">
        <v>99.94597125848405</v>
      </c>
      <c r="Y798" s="204">
        <v>100</v>
      </c>
    </row>
    <row r="799" spans="1:25" ht="12.95" customHeight="1">
      <c r="A799" s="205">
        <v>0</v>
      </c>
      <c r="B799" s="205"/>
      <c r="C799" s="205"/>
      <c r="D799" s="175">
        <v>791</v>
      </c>
      <c r="E799" s="201"/>
      <c r="F799" s="202"/>
      <c r="G799" s="202"/>
      <c r="H799" s="202"/>
      <c r="I799" s="202"/>
      <c r="J799" s="202"/>
      <c r="K799" s="203"/>
      <c r="L799" s="203"/>
      <c r="M799" s="203"/>
      <c r="N799" s="203"/>
      <c r="O799" s="203"/>
      <c r="P799" s="203"/>
      <c r="Q799" s="204"/>
      <c r="R799" s="204"/>
      <c r="S799" s="204"/>
      <c r="T799" s="204"/>
      <c r="U799" s="204"/>
      <c r="V799" s="204"/>
      <c r="W799" s="204"/>
      <c r="X799" s="204"/>
      <c r="Y799" s="204"/>
    </row>
    <row r="800" spans="1:25" ht="12.95" customHeight="1">
      <c r="A800" s="205">
        <v>20</v>
      </c>
      <c r="B800" s="206">
        <v>227400</v>
      </c>
      <c r="C800" s="205"/>
      <c r="D800" s="175">
        <v>792</v>
      </c>
      <c r="E800" s="196" t="s">
        <v>1877</v>
      </c>
      <c r="F800" s="197">
        <v>455858.49999999994</v>
      </c>
      <c r="G800" s="197">
        <v>63120</v>
      </c>
      <c r="H800" s="197">
        <v>369613.19999999995</v>
      </c>
      <c r="I800" s="197">
        <v>23125.299999999992</v>
      </c>
      <c r="J800" s="197">
        <v>490030</v>
      </c>
      <c r="K800" s="197">
        <v>63120</v>
      </c>
      <c r="L800" s="197">
        <v>395419.5</v>
      </c>
      <c r="M800" s="197">
        <v>31490.499999999996</v>
      </c>
      <c r="N800" s="197">
        <v>487491.1851</v>
      </c>
      <c r="O800" s="197">
        <v>63120</v>
      </c>
      <c r="P800" s="197">
        <v>392880.6851</v>
      </c>
      <c r="Q800" s="197">
        <v>31490.499999999996</v>
      </c>
      <c r="R800" s="101">
        <v>-2538.8148999999976</v>
      </c>
      <c r="S800" s="101">
        <v>0</v>
      </c>
      <c r="T800" s="101">
        <v>-2538.8148999999976</v>
      </c>
      <c r="U800" s="101">
        <v>0</v>
      </c>
      <c r="V800" s="101">
        <v>99.481906230230805</v>
      </c>
      <c r="W800" s="101">
        <v>100</v>
      </c>
      <c r="X800" s="101">
        <v>99.357943930433379</v>
      </c>
      <c r="Y800" s="101">
        <v>100</v>
      </c>
    </row>
    <row r="801" spans="1:27" s="200" customFormat="1" ht="12.95" customHeight="1">
      <c r="A801" s="205">
        <v>22</v>
      </c>
      <c r="B801" s="206">
        <v>227400</v>
      </c>
      <c r="C801" s="205"/>
      <c r="D801" s="175">
        <v>793</v>
      </c>
      <c r="E801" s="196" t="s">
        <v>1241</v>
      </c>
      <c r="F801" s="197">
        <v>275703.5</v>
      </c>
      <c r="G801" s="197">
        <v>21287</v>
      </c>
      <c r="H801" s="197">
        <v>254416.5</v>
      </c>
      <c r="I801" s="197">
        <v>0</v>
      </c>
      <c r="J801" s="197">
        <v>299356</v>
      </c>
      <c r="K801" s="197">
        <v>21287</v>
      </c>
      <c r="L801" s="197">
        <v>274135.7</v>
      </c>
      <c r="M801" s="197">
        <v>3933.3</v>
      </c>
      <c r="N801" s="197">
        <v>298390.55849999998</v>
      </c>
      <c r="O801" s="197">
        <v>21287</v>
      </c>
      <c r="P801" s="197">
        <v>273170.2585</v>
      </c>
      <c r="Q801" s="197">
        <v>3933.3</v>
      </c>
      <c r="R801" s="101">
        <v>-965.44150000001537</v>
      </c>
      <c r="S801" s="101">
        <v>0</v>
      </c>
      <c r="T801" s="101">
        <v>-965.44150000001537</v>
      </c>
      <c r="U801" s="101">
        <v>0</v>
      </c>
      <c r="V801" s="101">
        <v>99.677493853472114</v>
      </c>
      <c r="W801" s="101">
        <v>100</v>
      </c>
      <c r="X801" s="101">
        <v>99.647823504928397</v>
      </c>
      <c r="Y801" s="101">
        <v>100</v>
      </c>
      <c r="Z801" s="199"/>
      <c r="AA801" s="199"/>
    </row>
    <row r="802" spans="1:27" s="200" customFormat="1" ht="12.95" customHeight="1">
      <c r="A802" s="205">
        <v>21</v>
      </c>
      <c r="B802" s="206">
        <v>227400</v>
      </c>
      <c r="C802" s="205"/>
      <c r="D802" s="175">
        <v>794</v>
      </c>
      <c r="E802" s="196" t="s">
        <v>1242</v>
      </c>
      <c r="F802" s="197">
        <v>180154.99999999997</v>
      </c>
      <c r="G802" s="197">
        <v>41833</v>
      </c>
      <c r="H802" s="197">
        <v>115196.69999999998</v>
      </c>
      <c r="I802" s="197">
        <v>23125.299999999992</v>
      </c>
      <c r="J802" s="197">
        <v>190674</v>
      </c>
      <c r="K802" s="197">
        <v>41833</v>
      </c>
      <c r="L802" s="197">
        <v>121283.79999999999</v>
      </c>
      <c r="M802" s="197">
        <v>27557.199999999997</v>
      </c>
      <c r="N802" s="197">
        <v>189100.62660000002</v>
      </c>
      <c r="O802" s="197">
        <v>41833</v>
      </c>
      <c r="P802" s="197">
        <v>119710.42659999999</v>
      </c>
      <c r="Q802" s="197">
        <v>27557.199999999997</v>
      </c>
      <c r="R802" s="101">
        <v>-1573.3733999999822</v>
      </c>
      <c r="S802" s="101">
        <v>0</v>
      </c>
      <c r="T802" s="101">
        <v>-1573.3733999999968</v>
      </c>
      <c r="U802" s="101">
        <v>0</v>
      </c>
      <c r="V802" s="101">
        <v>99.174835897920019</v>
      </c>
      <c r="W802" s="101">
        <v>100</v>
      </c>
      <c r="X802" s="101">
        <v>98.7027340831999</v>
      </c>
      <c r="Y802" s="101">
        <v>100</v>
      </c>
      <c r="Z802" s="199"/>
      <c r="AA802" s="199"/>
    </row>
    <row r="803" spans="1:27" ht="12.95" customHeight="1">
      <c r="A803" s="205">
        <v>22</v>
      </c>
      <c r="B803" s="206">
        <v>227400</v>
      </c>
      <c r="C803" s="207">
        <v>1714</v>
      </c>
      <c r="D803" s="175">
        <v>795</v>
      </c>
      <c r="E803" s="201" t="s">
        <v>1267</v>
      </c>
      <c r="F803" s="202">
        <v>275703.5</v>
      </c>
      <c r="G803" s="202">
        <v>21287</v>
      </c>
      <c r="H803" s="202">
        <v>254416.5</v>
      </c>
      <c r="I803" s="202">
        <v>0</v>
      </c>
      <c r="J803" s="202">
        <v>299356</v>
      </c>
      <c r="K803" s="203">
        <v>21287</v>
      </c>
      <c r="L803" s="203">
        <v>274135.7</v>
      </c>
      <c r="M803" s="203">
        <v>3933.3</v>
      </c>
      <c r="N803" s="202">
        <v>298390.55849999998</v>
      </c>
      <c r="O803" s="203">
        <v>21287</v>
      </c>
      <c r="P803" s="203">
        <v>273170.2585</v>
      </c>
      <c r="Q803" s="204">
        <v>3933.3</v>
      </c>
      <c r="R803" s="204">
        <v>-965.44150000001537</v>
      </c>
      <c r="S803" s="204">
        <v>0</v>
      </c>
      <c r="T803" s="204">
        <v>-965.44150000001537</v>
      </c>
      <c r="U803" s="204">
        <v>0</v>
      </c>
      <c r="V803" s="204">
        <v>99.677493853472114</v>
      </c>
      <c r="W803" s="204">
        <v>100</v>
      </c>
      <c r="X803" s="204">
        <v>99.647823504928397</v>
      </c>
      <c r="Y803" s="204">
        <v>100</v>
      </c>
    </row>
    <row r="804" spans="1:27" ht="12.95" customHeight="1">
      <c r="A804" s="205">
        <v>21</v>
      </c>
      <c r="B804" s="206">
        <v>227400</v>
      </c>
      <c r="C804" s="207">
        <v>1715</v>
      </c>
      <c r="D804" s="175">
        <v>796</v>
      </c>
      <c r="E804" s="201" t="s">
        <v>1878</v>
      </c>
      <c r="F804" s="202">
        <v>10882.9</v>
      </c>
      <c r="G804" s="202">
        <v>2119</v>
      </c>
      <c r="H804" s="202">
        <v>7181.9</v>
      </c>
      <c r="I804" s="202">
        <v>1582</v>
      </c>
      <c r="J804" s="202">
        <v>11528.1</v>
      </c>
      <c r="K804" s="203">
        <v>2119</v>
      </c>
      <c r="L804" s="203">
        <v>7569.4</v>
      </c>
      <c r="M804" s="203">
        <v>1839.7</v>
      </c>
      <c r="N804" s="202">
        <v>11509.239000000001</v>
      </c>
      <c r="O804" s="203">
        <v>2119</v>
      </c>
      <c r="P804" s="203">
        <v>7550.5389999999998</v>
      </c>
      <c r="Q804" s="204">
        <v>1839.7</v>
      </c>
      <c r="R804" s="204">
        <v>-18.860999999998967</v>
      </c>
      <c r="S804" s="204">
        <v>0</v>
      </c>
      <c r="T804" s="204">
        <v>-18.860999999999876</v>
      </c>
      <c r="U804" s="204">
        <v>0</v>
      </c>
      <c r="V804" s="204">
        <v>99.836391079189127</v>
      </c>
      <c r="W804" s="204">
        <v>100</v>
      </c>
      <c r="X804" s="204">
        <v>99.750825692921495</v>
      </c>
      <c r="Y804" s="204">
        <v>100</v>
      </c>
    </row>
    <row r="805" spans="1:27" ht="12.95" customHeight="1">
      <c r="A805" s="205">
        <v>21</v>
      </c>
      <c r="B805" s="206">
        <v>227400</v>
      </c>
      <c r="C805" s="207">
        <v>1716</v>
      </c>
      <c r="D805" s="175">
        <v>797</v>
      </c>
      <c r="E805" s="201" t="s">
        <v>1879</v>
      </c>
      <c r="F805" s="202">
        <v>6252</v>
      </c>
      <c r="G805" s="202">
        <v>1558</v>
      </c>
      <c r="H805" s="202">
        <v>4033.9</v>
      </c>
      <c r="I805" s="202">
        <v>660.1</v>
      </c>
      <c r="J805" s="202">
        <v>6528.3</v>
      </c>
      <c r="K805" s="203">
        <v>1558</v>
      </c>
      <c r="L805" s="203">
        <v>4159.5</v>
      </c>
      <c r="M805" s="203">
        <v>810.8</v>
      </c>
      <c r="N805" s="202">
        <v>6430.2956000000004</v>
      </c>
      <c r="O805" s="203">
        <v>1558</v>
      </c>
      <c r="P805" s="203">
        <v>4061.4956000000002</v>
      </c>
      <c r="Q805" s="204">
        <v>810.8</v>
      </c>
      <c r="R805" s="204">
        <v>-98.004399999999805</v>
      </c>
      <c r="S805" s="204">
        <v>0</v>
      </c>
      <c r="T805" s="204">
        <v>-98.004399999999805</v>
      </c>
      <c r="U805" s="204">
        <v>0</v>
      </c>
      <c r="V805" s="204">
        <v>98.49877609791217</v>
      </c>
      <c r="W805" s="204">
        <v>100</v>
      </c>
      <c r="X805" s="204">
        <v>97.64384180790961</v>
      </c>
      <c r="Y805" s="204">
        <v>100</v>
      </c>
    </row>
    <row r="806" spans="1:27" ht="12.95" customHeight="1">
      <c r="A806" s="205">
        <v>21</v>
      </c>
      <c r="B806" s="206">
        <v>227400</v>
      </c>
      <c r="C806" s="207">
        <v>1717</v>
      </c>
      <c r="D806" s="175">
        <v>798</v>
      </c>
      <c r="E806" s="201" t="s">
        <v>1880</v>
      </c>
      <c r="F806" s="202">
        <v>3983.7999999999997</v>
      </c>
      <c r="G806" s="202">
        <v>1401</v>
      </c>
      <c r="H806" s="202">
        <v>2085.1999999999998</v>
      </c>
      <c r="I806" s="202">
        <v>497.6</v>
      </c>
      <c r="J806" s="202">
        <v>4200.1000000000004</v>
      </c>
      <c r="K806" s="203">
        <v>1401</v>
      </c>
      <c r="L806" s="203">
        <v>2150.8000000000002</v>
      </c>
      <c r="M806" s="203">
        <v>648.29999999999995</v>
      </c>
      <c r="N806" s="202">
        <v>4200.1000000000004</v>
      </c>
      <c r="O806" s="203">
        <v>1401</v>
      </c>
      <c r="P806" s="203">
        <v>2150.8000000000002</v>
      </c>
      <c r="Q806" s="204">
        <v>648.29999999999995</v>
      </c>
      <c r="R806" s="204">
        <v>0</v>
      </c>
      <c r="S806" s="204">
        <v>0</v>
      </c>
      <c r="T806" s="204">
        <v>0</v>
      </c>
      <c r="U806" s="204">
        <v>0</v>
      </c>
      <c r="V806" s="204">
        <v>100</v>
      </c>
      <c r="W806" s="204">
        <v>100</v>
      </c>
      <c r="X806" s="204">
        <v>100</v>
      </c>
      <c r="Y806" s="204">
        <v>100</v>
      </c>
    </row>
    <row r="807" spans="1:27" ht="12.95" customHeight="1">
      <c r="A807" s="205">
        <v>21</v>
      </c>
      <c r="B807" s="206">
        <v>227400</v>
      </c>
      <c r="C807" s="207">
        <v>1718</v>
      </c>
      <c r="D807" s="175">
        <v>799</v>
      </c>
      <c r="E807" s="201" t="s">
        <v>1881</v>
      </c>
      <c r="F807" s="202">
        <v>7863.6</v>
      </c>
      <c r="G807" s="202">
        <v>1658</v>
      </c>
      <c r="H807" s="202">
        <v>5293.1</v>
      </c>
      <c r="I807" s="202">
        <v>912.5</v>
      </c>
      <c r="J807" s="202">
        <v>8069.5</v>
      </c>
      <c r="K807" s="203">
        <v>1658</v>
      </c>
      <c r="L807" s="203">
        <v>5345.5</v>
      </c>
      <c r="M807" s="203">
        <v>1066</v>
      </c>
      <c r="N807" s="202">
        <v>7777.2331999999997</v>
      </c>
      <c r="O807" s="203">
        <v>1658</v>
      </c>
      <c r="P807" s="203">
        <v>5053.2331999999997</v>
      </c>
      <c r="Q807" s="204">
        <v>1066</v>
      </c>
      <c r="R807" s="204">
        <v>-292.26680000000033</v>
      </c>
      <c r="S807" s="204">
        <v>0</v>
      </c>
      <c r="T807" s="204">
        <v>-292.26680000000033</v>
      </c>
      <c r="U807" s="204">
        <v>0</v>
      </c>
      <c r="V807" s="204">
        <v>96.378129995662675</v>
      </c>
      <c r="W807" s="204">
        <v>100</v>
      </c>
      <c r="X807" s="204">
        <v>94.532470302123272</v>
      </c>
      <c r="Y807" s="204">
        <v>100</v>
      </c>
    </row>
    <row r="808" spans="1:27" ht="12.95" customHeight="1">
      <c r="A808" s="205">
        <v>21</v>
      </c>
      <c r="B808" s="206">
        <v>227400</v>
      </c>
      <c r="C808" s="207">
        <v>1733</v>
      </c>
      <c r="D808" s="175">
        <v>800</v>
      </c>
      <c r="E808" s="201" t="s">
        <v>1882</v>
      </c>
      <c r="F808" s="202">
        <v>8691.3000000000011</v>
      </c>
      <c r="G808" s="202">
        <v>820</v>
      </c>
      <c r="H808" s="202">
        <v>7007.1</v>
      </c>
      <c r="I808" s="202">
        <v>864.2</v>
      </c>
      <c r="J808" s="202">
        <v>8880.6</v>
      </c>
      <c r="K808" s="203">
        <v>820</v>
      </c>
      <c r="L808" s="203">
        <v>7043.2</v>
      </c>
      <c r="M808" s="203">
        <v>1017.4</v>
      </c>
      <c r="N808" s="202">
        <v>8787.4449999999997</v>
      </c>
      <c r="O808" s="203">
        <v>820</v>
      </c>
      <c r="P808" s="203">
        <v>6950.0450000000001</v>
      </c>
      <c r="Q808" s="204">
        <v>1017.4</v>
      </c>
      <c r="R808" s="204">
        <v>-93.155000000000655</v>
      </c>
      <c r="S808" s="204">
        <v>0</v>
      </c>
      <c r="T808" s="204">
        <v>-93.154999999999745</v>
      </c>
      <c r="U808" s="204">
        <v>0</v>
      </c>
      <c r="V808" s="204">
        <v>98.95102808368803</v>
      </c>
      <c r="W808" s="204">
        <v>100</v>
      </c>
      <c r="X808" s="204">
        <v>98.677376760563391</v>
      </c>
      <c r="Y808" s="204">
        <v>100</v>
      </c>
    </row>
    <row r="809" spans="1:27" ht="12.95" customHeight="1">
      <c r="A809" s="205">
        <v>21</v>
      </c>
      <c r="B809" s="206">
        <v>227400</v>
      </c>
      <c r="C809" s="207">
        <v>1719</v>
      </c>
      <c r="D809" s="175">
        <v>801</v>
      </c>
      <c r="E809" s="201" t="s">
        <v>1883</v>
      </c>
      <c r="F809" s="202">
        <v>3288.8</v>
      </c>
      <c r="G809" s="202">
        <v>1484</v>
      </c>
      <c r="H809" s="202">
        <v>1443.3</v>
      </c>
      <c r="I809" s="202">
        <v>361.5</v>
      </c>
      <c r="J809" s="202">
        <v>3473.8</v>
      </c>
      <c r="K809" s="203">
        <v>1484</v>
      </c>
      <c r="L809" s="203">
        <v>1483.8</v>
      </c>
      <c r="M809" s="203">
        <v>506</v>
      </c>
      <c r="N809" s="202">
        <v>3473.8</v>
      </c>
      <c r="O809" s="203">
        <v>1484</v>
      </c>
      <c r="P809" s="203">
        <v>1483.8</v>
      </c>
      <c r="Q809" s="204">
        <v>506</v>
      </c>
      <c r="R809" s="204">
        <v>0</v>
      </c>
      <c r="S809" s="204">
        <v>0</v>
      </c>
      <c r="T809" s="204">
        <v>0</v>
      </c>
      <c r="U809" s="204">
        <v>0</v>
      </c>
      <c r="V809" s="204">
        <v>100</v>
      </c>
      <c r="W809" s="204">
        <v>100</v>
      </c>
      <c r="X809" s="204">
        <v>100</v>
      </c>
      <c r="Y809" s="204">
        <v>100</v>
      </c>
    </row>
    <row r="810" spans="1:27" ht="12.95" customHeight="1">
      <c r="A810" s="205">
        <v>21</v>
      </c>
      <c r="B810" s="206">
        <v>227400</v>
      </c>
      <c r="C810" s="207">
        <v>1720</v>
      </c>
      <c r="D810" s="175">
        <v>802</v>
      </c>
      <c r="E810" s="201" t="s">
        <v>1884</v>
      </c>
      <c r="F810" s="202">
        <v>9437.5</v>
      </c>
      <c r="G810" s="202">
        <v>2074</v>
      </c>
      <c r="H810" s="202">
        <v>5889.4</v>
      </c>
      <c r="I810" s="202">
        <v>1474.1</v>
      </c>
      <c r="J810" s="202">
        <v>9694</v>
      </c>
      <c r="K810" s="203">
        <v>2074</v>
      </c>
      <c r="L810" s="203">
        <v>5889.4</v>
      </c>
      <c r="M810" s="203">
        <v>1730.6</v>
      </c>
      <c r="N810" s="202">
        <v>9694</v>
      </c>
      <c r="O810" s="203">
        <v>2074</v>
      </c>
      <c r="P810" s="203">
        <v>5889.4</v>
      </c>
      <c r="Q810" s="204">
        <v>1730.6</v>
      </c>
      <c r="R810" s="204">
        <v>0</v>
      </c>
      <c r="S810" s="204">
        <v>0</v>
      </c>
      <c r="T810" s="204">
        <v>0</v>
      </c>
      <c r="U810" s="204">
        <v>0</v>
      </c>
      <c r="V810" s="204">
        <v>100</v>
      </c>
      <c r="W810" s="204">
        <v>100</v>
      </c>
      <c r="X810" s="204">
        <v>100</v>
      </c>
      <c r="Y810" s="204">
        <v>100</v>
      </c>
    </row>
    <row r="811" spans="1:27" ht="12.95" customHeight="1">
      <c r="A811" s="205">
        <v>21</v>
      </c>
      <c r="B811" s="206">
        <v>227400</v>
      </c>
      <c r="C811" s="207">
        <v>1721</v>
      </c>
      <c r="D811" s="175">
        <v>803</v>
      </c>
      <c r="E811" s="201" t="s">
        <v>1885</v>
      </c>
      <c r="F811" s="202">
        <v>3169.7999999999997</v>
      </c>
      <c r="G811" s="202">
        <v>1336</v>
      </c>
      <c r="H811" s="202">
        <v>1499.6</v>
      </c>
      <c r="I811" s="202">
        <v>334.2</v>
      </c>
      <c r="J811" s="202">
        <v>3342.7000000000003</v>
      </c>
      <c r="K811" s="203">
        <v>1336</v>
      </c>
      <c r="L811" s="203">
        <v>1526.8</v>
      </c>
      <c r="M811" s="203">
        <v>479.9</v>
      </c>
      <c r="N811" s="202">
        <v>3342.7000000000003</v>
      </c>
      <c r="O811" s="203">
        <v>1336</v>
      </c>
      <c r="P811" s="203">
        <v>1526.8</v>
      </c>
      <c r="Q811" s="204">
        <v>479.9</v>
      </c>
      <c r="R811" s="204">
        <v>0</v>
      </c>
      <c r="S811" s="204">
        <v>0</v>
      </c>
      <c r="T811" s="204">
        <v>0</v>
      </c>
      <c r="U811" s="204">
        <v>0</v>
      </c>
      <c r="V811" s="204">
        <v>100</v>
      </c>
      <c r="W811" s="204">
        <v>100</v>
      </c>
      <c r="X811" s="204">
        <v>100</v>
      </c>
      <c r="Y811" s="204">
        <v>100</v>
      </c>
    </row>
    <row r="812" spans="1:27" ht="12.95" customHeight="1">
      <c r="A812" s="205">
        <v>21</v>
      </c>
      <c r="B812" s="206">
        <v>227400</v>
      </c>
      <c r="C812" s="207">
        <v>1722</v>
      </c>
      <c r="D812" s="175">
        <v>804</v>
      </c>
      <c r="E812" s="201" t="s">
        <v>1886</v>
      </c>
      <c r="F812" s="202">
        <v>5107.7</v>
      </c>
      <c r="G812" s="202">
        <v>1563</v>
      </c>
      <c r="H812" s="202">
        <v>2762</v>
      </c>
      <c r="I812" s="202">
        <v>782.7</v>
      </c>
      <c r="J812" s="202">
        <v>5258.4</v>
      </c>
      <c r="K812" s="203">
        <v>1563</v>
      </c>
      <c r="L812" s="203">
        <v>2762</v>
      </c>
      <c r="M812" s="203">
        <v>933.4</v>
      </c>
      <c r="N812" s="202">
        <v>5258.4</v>
      </c>
      <c r="O812" s="203">
        <v>1563</v>
      </c>
      <c r="P812" s="203">
        <v>2762</v>
      </c>
      <c r="Q812" s="204">
        <v>933.4</v>
      </c>
      <c r="R812" s="204">
        <v>0</v>
      </c>
      <c r="S812" s="204">
        <v>0</v>
      </c>
      <c r="T812" s="204">
        <v>0</v>
      </c>
      <c r="U812" s="204">
        <v>0</v>
      </c>
      <c r="V812" s="204">
        <v>100</v>
      </c>
      <c r="W812" s="204">
        <v>100</v>
      </c>
      <c r="X812" s="204">
        <v>100</v>
      </c>
      <c r="Y812" s="204">
        <v>100</v>
      </c>
    </row>
    <row r="813" spans="1:27" ht="12.95" customHeight="1">
      <c r="A813" s="205">
        <v>21</v>
      </c>
      <c r="B813" s="206">
        <v>227400</v>
      </c>
      <c r="C813" s="207">
        <v>1723</v>
      </c>
      <c r="D813" s="175">
        <v>805</v>
      </c>
      <c r="E813" s="201" t="s">
        <v>1887</v>
      </c>
      <c r="F813" s="202">
        <v>5471</v>
      </c>
      <c r="G813" s="202">
        <v>1593</v>
      </c>
      <c r="H813" s="202">
        <v>3158.5</v>
      </c>
      <c r="I813" s="202">
        <v>719.5</v>
      </c>
      <c r="J813" s="202">
        <v>6062.3</v>
      </c>
      <c r="K813" s="203">
        <v>1593</v>
      </c>
      <c r="L813" s="203">
        <v>3600.3</v>
      </c>
      <c r="M813" s="203">
        <v>869</v>
      </c>
      <c r="N813" s="202">
        <v>6038.8624</v>
      </c>
      <c r="O813" s="203">
        <v>1593</v>
      </c>
      <c r="P813" s="203">
        <v>3576.8624</v>
      </c>
      <c r="Q813" s="204">
        <v>869</v>
      </c>
      <c r="R813" s="204">
        <v>-23.437600000000202</v>
      </c>
      <c r="S813" s="204">
        <v>0</v>
      </c>
      <c r="T813" s="204">
        <v>-23.437600000000202</v>
      </c>
      <c r="U813" s="204">
        <v>0</v>
      </c>
      <c r="V813" s="204">
        <v>99.613387658149549</v>
      </c>
      <c r="W813" s="204">
        <v>100</v>
      </c>
      <c r="X813" s="204">
        <v>99.349009804738486</v>
      </c>
      <c r="Y813" s="204">
        <v>100</v>
      </c>
    </row>
    <row r="814" spans="1:27" ht="12.95" customHeight="1">
      <c r="A814" s="205">
        <v>21</v>
      </c>
      <c r="B814" s="206">
        <v>227400</v>
      </c>
      <c r="C814" s="207">
        <v>1724</v>
      </c>
      <c r="D814" s="175">
        <v>806</v>
      </c>
      <c r="E814" s="201" t="s">
        <v>1888</v>
      </c>
      <c r="F814" s="202">
        <v>3012.4</v>
      </c>
      <c r="G814" s="202">
        <v>1406</v>
      </c>
      <c r="H814" s="202">
        <v>1137.5</v>
      </c>
      <c r="I814" s="202">
        <v>468.9</v>
      </c>
      <c r="J814" s="202">
        <v>3607.6</v>
      </c>
      <c r="K814" s="203">
        <v>1406</v>
      </c>
      <c r="L814" s="203">
        <v>1585.5</v>
      </c>
      <c r="M814" s="203">
        <v>616.1</v>
      </c>
      <c r="N814" s="202">
        <v>3607.6</v>
      </c>
      <c r="O814" s="203">
        <v>1406</v>
      </c>
      <c r="P814" s="203">
        <v>1585.5</v>
      </c>
      <c r="Q814" s="204">
        <v>616.1</v>
      </c>
      <c r="R814" s="204">
        <v>0</v>
      </c>
      <c r="S814" s="204">
        <v>0</v>
      </c>
      <c r="T814" s="204">
        <v>0</v>
      </c>
      <c r="U814" s="204">
        <v>0</v>
      </c>
      <c r="V814" s="204">
        <v>100</v>
      </c>
      <c r="W814" s="204">
        <v>100</v>
      </c>
      <c r="X814" s="204">
        <v>100</v>
      </c>
      <c r="Y814" s="204">
        <v>100</v>
      </c>
    </row>
    <row r="815" spans="1:27" ht="12.95" customHeight="1">
      <c r="A815" s="205">
        <v>21</v>
      </c>
      <c r="B815" s="206">
        <v>227400</v>
      </c>
      <c r="C815" s="207">
        <v>1725</v>
      </c>
      <c r="D815" s="175">
        <v>807</v>
      </c>
      <c r="E815" s="201" t="s">
        <v>1889</v>
      </c>
      <c r="F815" s="202">
        <v>4351.8</v>
      </c>
      <c r="G815" s="202">
        <v>1342</v>
      </c>
      <c r="H815" s="202">
        <v>2505</v>
      </c>
      <c r="I815" s="202">
        <v>504.8</v>
      </c>
      <c r="J815" s="202">
        <v>4809.7000000000007</v>
      </c>
      <c r="K815" s="203">
        <v>1342</v>
      </c>
      <c r="L815" s="203">
        <v>2811.1</v>
      </c>
      <c r="M815" s="203">
        <v>656.6</v>
      </c>
      <c r="N815" s="202">
        <v>4673.3867</v>
      </c>
      <c r="O815" s="203">
        <v>1342</v>
      </c>
      <c r="P815" s="203">
        <v>2674.7867000000001</v>
      </c>
      <c r="Q815" s="204">
        <v>656.6</v>
      </c>
      <c r="R815" s="204">
        <v>-136.31330000000071</v>
      </c>
      <c r="S815" s="204">
        <v>0</v>
      </c>
      <c r="T815" s="204">
        <v>-136.3132999999998</v>
      </c>
      <c r="U815" s="204">
        <v>0</v>
      </c>
      <c r="V815" s="204">
        <v>97.165866893985054</v>
      </c>
      <c r="W815" s="204">
        <v>100</v>
      </c>
      <c r="X815" s="204">
        <v>95.15089111024156</v>
      </c>
      <c r="Y815" s="204">
        <v>100</v>
      </c>
    </row>
    <row r="816" spans="1:27" ht="12.95" customHeight="1">
      <c r="A816" s="205">
        <v>21</v>
      </c>
      <c r="B816" s="206">
        <v>227400</v>
      </c>
      <c r="C816" s="207">
        <v>1726</v>
      </c>
      <c r="D816" s="175">
        <v>808</v>
      </c>
      <c r="E816" s="201" t="s">
        <v>1890</v>
      </c>
      <c r="F816" s="202">
        <v>4403.5</v>
      </c>
      <c r="G816" s="202">
        <v>1302</v>
      </c>
      <c r="H816" s="202">
        <v>2642.1</v>
      </c>
      <c r="I816" s="202">
        <v>459.4</v>
      </c>
      <c r="J816" s="202">
        <v>4559.1000000000004</v>
      </c>
      <c r="K816" s="203">
        <v>1302</v>
      </c>
      <c r="L816" s="203">
        <v>2642.1</v>
      </c>
      <c r="M816" s="203">
        <v>615</v>
      </c>
      <c r="N816" s="202">
        <v>4492.0063</v>
      </c>
      <c r="O816" s="203">
        <v>1302</v>
      </c>
      <c r="P816" s="203">
        <v>2575.0063</v>
      </c>
      <c r="Q816" s="204">
        <v>615</v>
      </c>
      <c r="R816" s="204">
        <v>-67.093700000000354</v>
      </c>
      <c r="S816" s="204">
        <v>0</v>
      </c>
      <c r="T816" s="204">
        <v>-67.093699999999899</v>
      </c>
      <c r="U816" s="204">
        <v>0</v>
      </c>
      <c r="V816" s="204">
        <v>98.528356473865458</v>
      </c>
      <c r="W816" s="204">
        <v>100</v>
      </c>
      <c r="X816" s="204">
        <v>97.460591953370425</v>
      </c>
      <c r="Y816" s="204">
        <v>100</v>
      </c>
    </row>
    <row r="817" spans="1:27" ht="12.95" customHeight="1">
      <c r="A817" s="205">
        <v>21</v>
      </c>
      <c r="B817" s="206">
        <v>227400</v>
      </c>
      <c r="C817" s="207">
        <v>1727</v>
      </c>
      <c r="D817" s="175">
        <v>809</v>
      </c>
      <c r="E817" s="201" t="s">
        <v>1891</v>
      </c>
      <c r="F817" s="202">
        <v>6508.7</v>
      </c>
      <c r="G817" s="202">
        <v>1490</v>
      </c>
      <c r="H817" s="202">
        <v>4197.8</v>
      </c>
      <c r="I817" s="202">
        <v>820.9</v>
      </c>
      <c r="J817" s="202">
        <v>6854.2999999999993</v>
      </c>
      <c r="K817" s="203">
        <v>1490</v>
      </c>
      <c r="L817" s="203">
        <v>4398.3999999999996</v>
      </c>
      <c r="M817" s="203">
        <v>965.9</v>
      </c>
      <c r="N817" s="202">
        <v>6704.0609999999997</v>
      </c>
      <c r="O817" s="203">
        <v>1490</v>
      </c>
      <c r="P817" s="203">
        <v>4248.1610000000001</v>
      </c>
      <c r="Q817" s="204">
        <v>965.9</v>
      </c>
      <c r="R817" s="204">
        <v>-150.23899999999958</v>
      </c>
      <c r="S817" s="204">
        <v>0</v>
      </c>
      <c r="T817" s="204">
        <v>-150.23899999999958</v>
      </c>
      <c r="U817" s="204">
        <v>0</v>
      </c>
      <c r="V817" s="204">
        <v>97.80810586055469</v>
      </c>
      <c r="W817" s="204">
        <v>100</v>
      </c>
      <c r="X817" s="204">
        <v>96.584235176427796</v>
      </c>
      <c r="Y817" s="204">
        <v>100</v>
      </c>
    </row>
    <row r="818" spans="1:27" ht="12.95" customHeight="1">
      <c r="A818" s="205">
        <v>21</v>
      </c>
      <c r="B818" s="206">
        <v>227400</v>
      </c>
      <c r="C818" s="207">
        <v>1728</v>
      </c>
      <c r="D818" s="175">
        <v>810</v>
      </c>
      <c r="E818" s="201" t="s">
        <v>1892</v>
      </c>
      <c r="F818" s="202">
        <v>4985.7</v>
      </c>
      <c r="G818" s="202">
        <v>1669</v>
      </c>
      <c r="H818" s="202">
        <v>2679.9</v>
      </c>
      <c r="I818" s="202">
        <v>636.79999999999995</v>
      </c>
      <c r="J818" s="202">
        <v>5204.5999999999995</v>
      </c>
      <c r="K818" s="203">
        <v>1669</v>
      </c>
      <c r="L818" s="203">
        <v>2743.2</v>
      </c>
      <c r="M818" s="203">
        <v>792.4</v>
      </c>
      <c r="N818" s="202">
        <v>5204.598</v>
      </c>
      <c r="O818" s="203">
        <v>1669</v>
      </c>
      <c r="P818" s="203">
        <v>2743.1979999999999</v>
      </c>
      <c r="Q818" s="204">
        <v>792.4</v>
      </c>
      <c r="R818" s="204">
        <v>-1.9999999994979589E-3</v>
      </c>
      <c r="S818" s="204">
        <v>0</v>
      </c>
      <c r="T818" s="204">
        <v>-1.9999999999527063E-3</v>
      </c>
      <c r="U818" s="204">
        <v>0</v>
      </c>
      <c r="V818" s="204">
        <v>99.999961572455149</v>
      </c>
      <c r="W818" s="204">
        <v>100</v>
      </c>
      <c r="X818" s="204">
        <v>99.999927092446782</v>
      </c>
      <c r="Y818" s="204">
        <v>100</v>
      </c>
    </row>
    <row r="819" spans="1:27" ht="12.95" customHeight="1">
      <c r="A819" s="205">
        <v>21</v>
      </c>
      <c r="B819" s="206">
        <v>227400</v>
      </c>
      <c r="C819" s="207">
        <v>1729</v>
      </c>
      <c r="D819" s="175">
        <v>811</v>
      </c>
      <c r="E819" s="201" t="s">
        <v>1893</v>
      </c>
      <c r="F819" s="202">
        <v>6466.9000000000005</v>
      </c>
      <c r="G819" s="202">
        <v>1540</v>
      </c>
      <c r="H819" s="202">
        <v>4249.6000000000004</v>
      </c>
      <c r="I819" s="202">
        <v>677.3</v>
      </c>
      <c r="J819" s="202">
        <v>6622.5</v>
      </c>
      <c r="K819" s="203">
        <v>1540</v>
      </c>
      <c r="L819" s="203">
        <v>4249.6000000000004</v>
      </c>
      <c r="M819" s="203">
        <v>832.9</v>
      </c>
      <c r="N819" s="202">
        <v>6622.5</v>
      </c>
      <c r="O819" s="203">
        <v>1540</v>
      </c>
      <c r="P819" s="203">
        <v>4249.6000000000004</v>
      </c>
      <c r="Q819" s="204">
        <v>832.9</v>
      </c>
      <c r="R819" s="204">
        <v>0</v>
      </c>
      <c r="S819" s="204">
        <v>0</v>
      </c>
      <c r="T819" s="204">
        <v>0</v>
      </c>
      <c r="U819" s="204">
        <v>0</v>
      </c>
      <c r="V819" s="204">
        <v>100</v>
      </c>
      <c r="W819" s="204">
        <v>100</v>
      </c>
      <c r="X819" s="204">
        <v>100</v>
      </c>
      <c r="Y819" s="204">
        <v>100</v>
      </c>
    </row>
    <row r="820" spans="1:27" ht="12.95" customHeight="1">
      <c r="A820" s="205">
        <v>21</v>
      </c>
      <c r="B820" s="206">
        <v>227400</v>
      </c>
      <c r="C820" s="207">
        <v>1730</v>
      </c>
      <c r="D820" s="175">
        <v>812</v>
      </c>
      <c r="E820" s="201" t="s">
        <v>1894</v>
      </c>
      <c r="F820" s="202">
        <v>6647.2999999999993</v>
      </c>
      <c r="G820" s="202">
        <v>1705</v>
      </c>
      <c r="H820" s="202">
        <v>4225.3999999999996</v>
      </c>
      <c r="I820" s="202">
        <v>716.9</v>
      </c>
      <c r="J820" s="202">
        <v>7050.5</v>
      </c>
      <c r="K820" s="203">
        <v>1705</v>
      </c>
      <c r="L820" s="203">
        <v>4476.8</v>
      </c>
      <c r="M820" s="203">
        <v>868.7</v>
      </c>
      <c r="N820" s="202">
        <v>6911.0214999999998</v>
      </c>
      <c r="O820" s="203">
        <v>1705</v>
      </c>
      <c r="P820" s="203">
        <v>4337.3215</v>
      </c>
      <c r="Q820" s="204">
        <v>868.7</v>
      </c>
      <c r="R820" s="204">
        <v>-139.47850000000017</v>
      </c>
      <c r="S820" s="204">
        <v>0</v>
      </c>
      <c r="T820" s="204">
        <v>-139.47850000000017</v>
      </c>
      <c r="U820" s="204">
        <v>0</v>
      </c>
      <c r="V820" s="204">
        <v>98.021721863697607</v>
      </c>
      <c r="W820" s="204">
        <v>100</v>
      </c>
      <c r="X820" s="204">
        <v>96.884415207290914</v>
      </c>
      <c r="Y820" s="204">
        <v>100</v>
      </c>
    </row>
    <row r="821" spans="1:27" ht="12.95" customHeight="1">
      <c r="A821" s="205">
        <v>21</v>
      </c>
      <c r="B821" s="206">
        <v>227400</v>
      </c>
      <c r="C821" s="207">
        <v>1731</v>
      </c>
      <c r="D821" s="175">
        <v>813</v>
      </c>
      <c r="E821" s="201" t="s">
        <v>1895</v>
      </c>
      <c r="F821" s="202">
        <v>4590.6000000000004</v>
      </c>
      <c r="G821" s="202">
        <v>1577</v>
      </c>
      <c r="H821" s="202">
        <v>2510.3000000000002</v>
      </c>
      <c r="I821" s="202">
        <v>503.3</v>
      </c>
      <c r="J821" s="202">
        <v>4792</v>
      </c>
      <c r="K821" s="203">
        <v>1577</v>
      </c>
      <c r="L821" s="203">
        <v>2561</v>
      </c>
      <c r="M821" s="203">
        <v>654</v>
      </c>
      <c r="N821" s="202">
        <v>4792</v>
      </c>
      <c r="O821" s="203">
        <v>1577</v>
      </c>
      <c r="P821" s="203">
        <v>2561</v>
      </c>
      <c r="Q821" s="204">
        <v>654</v>
      </c>
      <c r="R821" s="204">
        <v>0</v>
      </c>
      <c r="S821" s="204">
        <v>0</v>
      </c>
      <c r="T821" s="204">
        <v>0</v>
      </c>
      <c r="U821" s="204">
        <v>0</v>
      </c>
      <c r="V821" s="204">
        <v>100</v>
      </c>
      <c r="W821" s="204">
        <v>100</v>
      </c>
      <c r="X821" s="204">
        <v>100</v>
      </c>
      <c r="Y821" s="204">
        <v>100</v>
      </c>
    </row>
    <row r="822" spans="1:27" ht="12.95" customHeight="1">
      <c r="A822" s="205">
        <v>21</v>
      </c>
      <c r="B822" s="206">
        <v>227400</v>
      </c>
      <c r="C822" s="207">
        <v>1732</v>
      </c>
      <c r="D822" s="175">
        <v>814</v>
      </c>
      <c r="E822" s="201" t="s">
        <v>1598</v>
      </c>
      <c r="F822" s="202">
        <v>2694.3</v>
      </c>
      <c r="G822" s="202">
        <v>964</v>
      </c>
      <c r="H822" s="202">
        <v>1527.3</v>
      </c>
      <c r="I822" s="202">
        <v>203</v>
      </c>
      <c r="J822" s="202">
        <v>2841.2000000000003</v>
      </c>
      <c r="K822" s="203">
        <v>964</v>
      </c>
      <c r="L822" s="203">
        <v>1527.3</v>
      </c>
      <c r="M822" s="203">
        <v>349.9</v>
      </c>
      <c r="N822" s="202">
        <v>2788.8431</v>
      </c>
      <c r="O822" s="203">
        <v>964</v>
      </c>
      <c r="P822" s="203">
        <v>1474.9431</v>
      </c>
      <c r="Q822" s="204">
        <v>349.9</v>
      </c>
      <c r="R822" s="204">
        <v>-52.356900000000223</v>
      </c>
      <c r="S822" s="204">
        <v>0</v>
      </c>
      <c r="T822" s="204">
        <v>-52.356899999999996</v>
      </c>
      <c r="U822" s="204">
        <v>0</v>
      </c>
      <c r="V822" s="204">
        <v>98.157225820076022</v>
      </c>
      <c r="W822" s="204">
        <v>100</v>
      </c>
      <c r="X822" s="204">
        <v>96.571930858377527</v>
      </c>
      <c r="Y822" s="204">
        <v>100</v>
      </c>
    </row>
    <row r="823" spans="1:27" ht="12.95" customHeight="1">
      <c r="A823" s="205">
        <v>21</v>
      </c>
      <c r="B823" s="206">
        <v>227400</v>
      </c>
      <c r="C823" s="207">
        <v>1735</v>
      </c>
      <c r="D823" s="175">
        <v>815</v>
      </c>
      <c r="E823" s="201" t="s">
        <v>1896</v>
      </c>
      <c r="F823" s="202">
        <v>12138.300000000001</v>
      </c>
      <c r="G823" s="202">
        <v>2156</v>
      </c>
      <c r="H823" s="202">
        <v>8357.2000000000007</v>
      </c>
      <c r="I823" s="202">
        <v>1625.1</v>
      </c>
      <c r="J823" s="202">
        <v>12957.4</v>
      </c>
      <c r="K823" s="203">
        <v>2156</v>
      </c>
      <c r="L823" s="203">
        <v>8915.9</v>
      </c>
      <c r="M823" s="203">
        <v>1885.5</v>
      </c>
      <c r="N823" s="202">
        <v>12957.4</v>
      </c>
      <c r="O823" s="203">
        <v>2156</v>
      </c>
      <c r="P823" s="203">
        <v>8915.9</v>
      </c>
      <c r="Q823" s="204">
        <v>1885.5</v>
      </c>
      <c r="R823" s="204">
        <v>0</v>
      </c>
      <c r="S823" s="204">
        <v>0</v>
      </c>
      <c r="T823" s="204">
        <v>0</v>
      </c>
      <c r="U823" s="204">
        <v>0</v>
      </c>
      <c r="V823" s="204">
        <v>100</v>
      </c>
      <c r="W823" s="204">
        <v>100</v>
      </c>
      <c r="X823" s="204">
        <v>100</v>
      </c>
      <c r="Y823" s="204">
        <v>100</v>
      </c>
    </row>
    <row r="824" spans="1:27" ht="12.95" customHeight="1">
      <c r="A824" s="205">
        <v>21</v>
      </c>
      <c r="B824" s="206">
        <v>227400</v>
      </c>
      <c r="C824" s="207">
        <v>1736</v>
      </c>
      <c r="D824" s="175">
        <v>816</v>
      </c>
      <c r="E824" s="201" t="s">
        <v>1897</v>
      </c>
      <c r="F824" s="202">
        <v>7071</v>
      </c>
      <c r="G824" s="202">
        <v>1844</v>
      </c>
      <c r="H824" s="202">
        <v>4275.8</v>
      </c>
      <c r="I824" s="202">
        <v>951.2</v>
      </c>
      <c r="J824" s="202">
        <v>7231.9</v>
      </c>
      <c r="K824" s="203">
        <v>1844</v>
      </c>
      <c r="L824" s="203">
        <v>4275.8</v>
      </c>
      <c r="M824" s="203">
        <v>1112.0999999999999</v>
      </c>
      <c r="N824" s="202">
        <v>7229.0750000000007</v>
      </c>
      <c r="O824" s="203">
        <v>1844</v>
      </c>
      <c r="P824" s="203">
        <v>4272.9750000000004</v>
      </c>
      <c r="Q824" s="204">
        <v>1112.0999999999999</v>
      </c>
      <c r="R824" s="204">
        <v>-2.8249999999989086</v>
      </c>
      <c r="S824" s="204">
        <v>0</v>
      </c>
      <c r="T824" s="204">
        <v>-2.8249999999998181</v>
      </c>
      <c r="U824" s="204">
        <v>0</v>
      </c>
      <c r="V824" s="204">
        <v>99.960936959858415</v>
      </c>
      <c r="W824" s="204">
        <v>100</v>
      </c>
      <c r="X824" s="204">
        <v>99.933930492539417</v>
      </c>
      <c r="Y824" s="204">
        <v>100</v>
      </c>
    </row>
    <row r="825" spans="1:27" ht="12.95" customHeight="1">
      <c r="A825" s="205">
        <v>21</v>
      </c>
      <c r="B825" s="206">
        <v>227400</v>
      </c>
      <c r="C825" s="207">
        <v>1737</v>
      </c>
      <c r="D825" s="175">
        <v>817</v>
      </c>
      <c r="E825" s="201" t="s">
        <v>1898</v>
      </c>
      <c r="F825" s="202">
        <v>10252.5</v>
      </c>
      <c r="G825" s="202">
        <v>2107</v>
      </c>
      <c r="H825" s="202">
        <v>6620.9</v>
      </c>
      <c r="I825" s="202">
        <v>1524.6</v>
      </c>
      <c r="J825" s="202">
        <v>10511.5</v>
      </c>
      <c r="K825" s="203">
        <v>2107</v>
      </c>
      <c r="L825" s="203">
        <v>6620.9</v>
      </c>
      <c r="M825" s="203">
        <v>1783.6</v>
      </c>
      <c r="N825" s="202">
        <v>10220.2989</v>
      </c>
      <c r="O825" s="203">
        <v>2107</v>
      </c>
      <c r="P825" s="203">
        <v>6329.6989000000003</v>
      </c>
      <c r="Q825" s="204">
        <v>1783.6</v>
      </c>
      <c r="R825" s="204">
        <v>-291.20110000000022</v>
      </c>
      <c r="S825" s="204">
        <v>0</v>
      </c>
      <c r="T825" s="204">
        <v>-291.20109999999931</v>
      </c>
      <c r="U825" s="204">
        <v>0</v>
      </c>
      <c r="V825" s="204">
        <v>97.229690339152356</v>
      </c>
      <c r="W825" s="204">
        <v>100</v>
      </c>
      <c r="X825" s="204">
        <v>95.601789786886997</v>
      </c>
      <c r="Y825" s="204">
        <v>100</v>
      </c>
    </row>
    <row r="826" spans="1:27" ht="12.95" customHeight="1">
      <c r="A826" s="205">
        <v>21</v>
      </c>
      <c r="B826" s="206">
        <v>227400</v>
      </c>
      <c r="C826" s="207">
        <v>1734</v>
      </c>
      <c r="D826" s="175">
        <v>818</v>
      </c>
      <c r="E826" s="201" t="s">
        <v>1877</v>
      </c>
      <c r="F826" s="202">
        <v>27678</v>
      </c>
      <c r="G826" s="202">
        <v>2478</v>
      </c>
      <c r="H826" s="202">
        <v>21434.7</v>
      </c>
      <c r="I826" s="202">
        <v>3765.3</v>
      </c>
      <c r="J826" s="202">
        <v>30888.5</v>
      </c>
      <c r="K826" s="203">
        <v>2478</v>
      </c>
      <c r="L826" s="203">
        <v>24372.3</v>
      </c>
      <c r="M826" s="203">
        <v>4038.2</v>
      </c>
      <c r="N826" s="202">
        <v>30797.540300000001</v>
      </c>
      <c r="O826" s="203">
        <v>2478</v>
      </c>
      <c r="P826" s="203">
        <v>24281.3403</v>
      </c>
      <c r="Q826" s="204">
        <v>4038.2</v>
      </c>
      <c r="R826" s="204">
        <v>-90.95969999999943</v>
      </c>
      <c r="S826" s="204">
        <v>0</v>
      </c>
      <c r="T826" s="204">
        <v>-90.95969999999943</v>
      </c>
      <c r="U826" s="204">
        <v>0</v>
      </c>
      <c r="V826" s="204">
        <v>99.705522443627899</v>
      </c>
      <c r="W826" s="204">
        <v>100</v>
      </c>
      <c r="X826" s="204">
        <v>99.626790659888485</v>
      </c>
      <c r="Y826" s="204">
        <v>100</v>
      </c>
    </row>
    <row r="827" spans="1:27" ht="12.95" customHeight="1">
      <c r="A827" s="205">
        <v>21</v>
      </c>
      <c r="B827" s="206">
        <v>227400</v>
      </c>
      <c r="C827" s="207">
        <v>1738</v>
      </c>
      <c r="D827" s="175">
        <v>819</v>
      </c>
      <c r="E827" s="201" t="s">
        <v>1899</v>
      </c>
      <c r="F827" s="202">
        <v>9828.1</v>
      </c>
      <c r="G827" s="202">
        <v>2036</v>
      </c>
      <c r="H827" s="202">
        <v>6316.6</v>
      </c>
      <c r="I827" s="202">
        <v>1475.5</v>
      </c>
      <c r="J827" s="202">
        <v>10056.6</v>
      </c>
      <c r="K827" s="203">
        <v>2036</v>
      </c>
      <c r="L827" s="203">
        <v>6383.7</v>
      </c>
      <c r="M827" s="203">
        <v>1636.9</v>
      </c>
      <c r="N827" s="202">
        <v>9939.4205999999995</v>
      </c>
      <c r="O827" s="203">
        <v>2036</v>
      </c>
      <c r="P827" s="203">
        <v>6266.5205999999998</v>
      </c>
      <c r="Q827" s="204">
        <v>1636.9</v>
      </c>
      <c r="R827" s="204">
        <v>-117.1794000000009</v>
      </c>
      <c r="S827" s="204">
        <v>0</v>
      </c>
      <c r="T827" s="204">
        <v>-117.17939999999999</v>
      </c>
      <c r="U827" s="204">
        <v>0</v>
      </c>
      <c r="V827" s="204">
        <v>98.834801026191741</v>
      </c>
      <c r="W827" s="204">
        <v>100</v>
      </c>
      <c r="X827" s="204">
        <v>98.164396823158981</v>
      </c>
      <c r="Y827" s="204">
        <v>100</v>
      </c>
    </row>
    <row r="828" spans="1:27" ht="12.95" customHeight="1">
      <c r="A828" s="205">
        <v>21</v>
      </c>
      <c r="B828" s="206">
        <v>227400</v>
      </c>
      <c r="C828" s="207">
        <v>1739</v>
      </c>
      <c r="D828" s="175">
        <v>820</v>
      </c>
      <c r="E828" s="201" t="s">
        <v>1900</v>
      </c>
      <c r="F828" s="202">
        <v>2953.5</v>
      </c>
      <c r="G828" s="202">
        <v>1189</v>
      </c>
      <c r="H828" s="202">
        <v>1333.2</v>
      </c>
      <c r="I828" s="202">
        <v>431.3</v>
      </c>
      <c r="J828" s="202">
        <v>3047.3999999999996</v>
      </c>
      <c r="K828" s="203">
        <v>1189</v>
      </c>
      <c r="L828" s="203">
        <v>1333.2</v>
      </c>
      <c r="M828" s="203">
        <v>525.20000000000005</v>
      </c>
      <c r="N828" s="202">
        <v>3047.3999999999996</v>
      </c>
      <c r="O828" s="203">
        <v>1189</v>
      </c>
      <c r="P828" s="203">
        <v>1333.2</v>
      </c>
      <c r="Q828" s="204">
        <v>525.20000000000005</v>
      </c>
      <c r="R828" s="204">
        <v>0</v>
      </c>
      <c r="S828" s="204">
        <v>0</v>
      </c>
      <c r="T828" s="204">
        <v>0</v>
      </c>
      <c r="U828" s="204">
        <v>0</v>
      </c>
      <c r="V828" s="204">
        <v>100</v>
      </c>
      <c r="W828" s="204">
        <v>100</v>
      </c>
      <c r="X828" s="204">
        <v>100</v>
      </c>
      <c r="Y828" s="204">
        <v>100</v>
      </c>
    </row>
    <row r="829" spans="1:27" ht="12.95" customHeight="1">
      <c r="A829" s="205">
        <v>21</v>
      </c>
      <c r="B829" s="206">
        <v>227400</v>
      </c>
      <c r="C829" s="207">
        <v>1740</v>
      </c>
      <c r="D829" s="175">
        <v>821</v>
      </c>
      <c r="E829" s="201" t="s">
        <v>1901</v>
      </c>
      <c r="F829" s="202">
        <v>2424</v>
      </c>
      <c r="G829" s="202">
        <v>1422</v>
      </c>
      <c r="H829" s="202">
        <v>829.4</v>
      </c>
      <c r="I829" s="202">
        <v>172.6</v>
      </c>
      <c r="J829" s="202">
        <v>2601.4</v>
      </c>
      <c r="K829" s="203">
        <v>1422</v>
      </c>
      <c r="L829" s="203">
        <v>856.3</v>
      </c>
      <c r="M829" s="203">
        <v>323.10000000000002</v>
      </c>
      <c r="N829" s="202">
        <v>2601.4</v>
      </c>
      <c r="O829" s="203">
        <v>1422</v>
      </c>
      <c r="P829" s="203">
        <v>856.3</v>
      </c>
      <c r="Q829" s="204">
        <v>323.10000000000002</v>
      </c>
      <c r="R829" s="204">
        <v>0</v>
      </c>
      <c r="S829" s="204">
        <v>0</v>
      </c>
      <c r="T829" s="204">
        <v>0</v>
      </c>
      <c r="U829" s="204">
        <v>0</v>
      </c>
      <c r="V829" s="204">
        <v>100</v>
      </c>
      <c r="W829" s="204">
        <v>100</v>
      </c>
      <c r="X829" s="204">
        <v>100</v>
      </c>
      <c r="Y829" s="204">
        <v>100</v>
      </c>
    </row>
    <row r="830" spans="1:27" ht="12.95" customHeight="1">
      <c r="A830" s="205">
        <v>0</v>
      </c>
      <c r="B830" s="205"/>
      <c r="C830" s="205"/>
      <c r="D830" s="175">
        <v>822</v>
      </c>
      <c r="E830" s="201"/>
      <c r="F830" s="202"/>
      <c r="G830" s="202"/>
      <c r="H830" s="202"/>
      <c r="I830" s="202"/>
      <c r="J830" s="202"/>
      <c r="K830" s="203"/>
      <c r="L830" s="203"/>
      <c r="M830" s="203"/>
      <c r="N830" s="203"/>
      <c r="O830" s="203"/>
      <c r="P830" s="203"/>
      <c r="Q830" s="204"/>
      <c r="R830" s="204"/>
      <c r="S830" s="204"/>
      <c r="T830" s="204"/>
      <c r="U830" s="204"/>
      <c r="V830" s="204"/>
      <c r="W830" s="204"/>
      <c r="X830" s="204"/>
      <c r="Y830" s="204"/>
    </row>
    <row r="831" spans="1:27" ht="12.95" customHeight="1">
      <c r="A831" s="205">
        <v>20</v>
      </c>
      <c r="B831" s="206">
        <v>227800</v>
      </c>
      <c r="C831" s="205"/>
      <c r="D831" s="175">
        <v>823</v>
      </c>
      <c r="E831" s="196" t="s">
        <v>1902</v>
      </c>
      <c r="F831" s="197">
        <v>476117.4</v>
      </c>
      <c r="G831" s="197">
        <v>73054</v>
      </c>
      <c r="H831" s="197">
        <v>377444.9</v>
      </c>
      <c r="I831" s="197">
        <v>25618.499999999993</v>
      </c>
      <c r="J831" s="197">
        <v>507700.79999999993</v>
      </c>
      <c r="K831" s="197">
        <v>73054</v>
      </c>
      <c r="L831" s="197">
        <v>400172.19999999995</v>
      </c>
      <c r="M831" s="197">
        <v>34474.6</v>
      </c>
      <c r="N831" s="197">
        <v>502419.40269999998</v>
      </c>
      <c r="O831" s="197">
        <v>73054</v>
      </c>
      <c r="P831" s="197">
        <v>394890.8027</v>
      </c>
      <c r="Q831" s="197">
        <v>34474.6</v>
      </c>
      <c r="R831" s="101">
        <v>-5281.3972999999532</v>
      </c>
      <c r="S831" s="101">
        <v>0</v>
      </c>
      <c r="T831" s="101">
        <v>-5281.3972999999532</v>
      </c>
      <c r="U831" s="101">
        <v>0</v>
      </c>
      <c r="V831" s="101">
        <v>98.959742174918787</v>
      </c>
      <c r="W831" s="101">
        <v>100</v>
      </c>
      <c r="X831" s="101">
        <v>98.680218840789053</v>
      </c>
      <c r="Y831" s="101">
        <v>100</v>
      </c>
    </row>
    <row r="832" spans="1:27" s="200" customFormat="1" ht="12.95" customHeight="1">
      <c r="A832" s="205">
        <v>22</v>
      </c>
      <c r="B832" s="206">
        <v>227800</v>
      </c>
      <c r="C832" s="205"/>
      <c r="D832" s="175">
        <v>824</v>
      </c>
      <c r="E832" s="196" t="s">
        <v>1241</v>
      </c>
      <c r="F832" s="197">
        <v>281590.2</v>
      </c>
      <c r="G832" s="197">
        <v>22737</v>
      </c>
      <c r="H832" s="197">
        <v>258853.2</v>
      </c>
      <c r="I832" s="197">
        <v>0</v>
      </c>
      <c r="J832" s="197">
        <v>302379.60000000003</v>
      </c>
      <c r="K832" s="197">
        <v>22737</v>
      </c>
      <c r="L832" s="197">
        <v>276380.2</v>
      </c>
      <c r="M832" s="197">
        <v>3262.4</v>
      </c>
      <c r="N832" s="197">
        <v>299619.82400000002</v>
      </c>
      <c r="O832" s="197">
        <v>22737</v>
      </c>
      <c r="P832" s="197">
        <v>273620.424</v>
      </c>
      <c r="Q832" s="197">
        <v>3262.4</v>
      </c>
      <c r="R832" s="101">
        <v>-2759.7760000000126</v>
      </c>
      <c r="S832" s="101">
        <v>0</v>
      </c>
      <c r="T832" s="101">
        <v>-2759.7760000000126</v>
      </c>
      <c r="U832" s="101">
        <v>0</v>
      </c>
      <c r="V832" s="101">
        <v>99.087314091294516</v>
      </c>
      <c r="W832" s="101">
        <v>100</v>
      </c>
      <c r="X832" s="101">
        <v>99.001456689010283</v>
      </c>
      <c r="Y832" s="101">
        <v>100</v>
      </c>
      <c r="Z832" s="199"/>
      <c r="AA832" s="199"/>
    </row>
    <row r="833" spans="1:27" s="200" customFormat="1" ht="12.95" customHeight="1">
      <c r="A833" s="205">
        <v>21</v>
      </c>
      <c r="B833" s="206">
        <v>227800</v>
      </c>
      <c r="C833" s="205"/>
      <c r="D833" s="175">
        <v>825</v>
      </c>
      <c r="E833" s="196" t="s">
        <v>1242</v>
      </c>
      <c r="F833" s="197">
        <v>194527.2</v>
      </c>
      <c r="G833" s="197">
        <v>50317</v>
      </c>
      <c r="H833" s="197">
        <v>118591.7</v>
      </c>
      <c r="I833" s="197">
        <v>25618.499999999993</v>
      </c>
      <c r="J833" s="197">
        <v>205321.19999999995</v>
      </c>
      <c r="K833" s="197">
        <v>50317</v>
      </c>
      <c r="L833" s="197">
        <v>123791.99999999997</v>
      </c>
      <c r="M833" s="197">
        <v>31212.199999999997</v>
      </c>
      <c r="N833" s="197">
        <v>202799.57869999995</v>
      </c>
      <c r="O833" s="197">
        <v>50317</v>
      </c>
      <c r="P833" s="197">
        <v>121270.37869999997</v>
      </c>
      <c r="Q833" s="197">
        <v>31212.199999999997</v>
      </c>
      <c r="R833" s="101">
        <v>-2521.6212999999989</v>
      </c>
      <c r="S833" s="101">
        <v>0</v>
      </c>
      <c r="T833" s="101">
        <v>-2521.6212999999989</v>
      </c>
      <c r="U833" s="101">
        <v>0</v>
      </c>
      <c r="V833" s="101">
        <v>98.771865106964114</v>
      </c>
      <c r="W833" s="101">
        <v>100</v>
      </c>
      <c r="X833" s="101">
        <v>97.963017561716427</v>
      </c>
      <c r="Y833" s="101">
        <v>100</v>
      </c>
      <c r="Z833" s="199"/>
      <c r="AA833" s="199"/>
    </row>
    <row r="834" spans="1:27" ht="12.95" customHeight="1">
      <c r="A834" s="205">
        <v>22</v>
      </c>
      <c r="B834" s="206">
        <v>227800</v>
      </c>
      <c r="C834" s="207">
        <v>1741</v>
      </c>
      <c r="D834" s="175">
        <v>826</v>
      </c>
      <c r="E834" s="201" t="s">
        <v>1267</v>
      </c>
      <c r="F834" s="202">
        <v>281590.2</v>
      </c>
      <c r="G834" s="202">
        <v>22737</v>
      </c>
      <c r="H834" s="202">
        <v>258853.2</v>
      </c>
      <c r="I834" s="202">
        <v>0</v>
      </c>
      <c r="J834" s="202">
        <v>302379.60000000003</v>
      </c>
      <c r="K834" s="203">
        <v>22737</v>
      </c>
      <c r="L834" s="203">
        <v>276380.2</v>
      </c>
      <c r="M834" s="203">
        <v>3262.4</v>
      </c>
      <c r="N834" s="202">
        <v>299619.82400000002</v>
      </c>
      <c r="O834" s="203">
        <v>22737</v>
      </c>
      <c r="P834" s="203">
        <v>273620.424</v>
      </c>
      <c r="Q834" s="204">
        <v>3262.4</v>
      </c>
      <c r="R834" s="204">
        <v>-2759.7760000000126</v>
      </c>
      <c r="S834" s="204">
        <v>0</v>
      </c>
      <c r="T834" s="204">
        <v>-2759.7760000000126</v>
      </c>
      <c r="U834" s="204">
        <v>0</v>
      </c>
      <c r="V834" s="204">
        <v>99.087314091294516</v>
      </c>
      <c r="W834" s="204">
        <v>100</v>
      </c>
      <c r="X834" s="204">
        <v>99.001456689010283</v>
      </c>
      <c r="Y834" s="204">
        <v>100</v>
      </c>
    </row>
    <row r="835" spans="1:27" ht="12.95" customHeight="1">
      <c r="A835" s="205">
        <v>21</v>
      </c>
      <c r="B835" s="206">
        <v>227800</v>
      </c>
      <c r="C835" s="207">
        <v>1743</v>
      </c>
      <c r="D835" s="175">
        <v>827</v>
      </c>
      <c r="E835" s="201" t="s">
        <v>1903</v>
      </c>
      <c r="F835" s="202">
        <v>2782.1</v>
      </c>
      <c r="G835" s="202">
        <v>1199</v>
      </c>
      <c r="H835" s="202">
        <v>1374.7</v>
      </c>
      <c r="I835" s="202">
        <v>208.4</v>
      </c>
      <c r="J835" s="202">
        <v>3436.1</v>
      </c>
      <c r="K835" s="203">
        <v>1199</v>
      </c>
      <c r="L835" s="203">
        <v>1885.4</v>
      </c>
      <c r="M835" s="203">
        <v>351.7</v>
      </c>
      <c r="N835" s="202">
        <v>3179.9321</v>
      </c>
      <c r="O835" s="203">
        <v>1199</v>
      </c>
      <c r="P835" s="203">
        <v>1629.2320999999999</v>
      </c>
      <c r="Q835" s="204">
        <v>351.7</v>
      </c>
      <c r="R835" s="204">
        <v>-256.16789999999992</v>
      </c>
      <c r="S835" s="204">
        <v>0</v>
      </c>
      <c r="T835" s="204">
        <v>-256.16790000000015</v>
      </c>
      <c r="U835" s="204">
        <v>0</v>
      </c>
      <c r="V835" s="204">
        <v>92.544806612147497</v>
      </c>
      <c r="W835" s="204">
        <v>100</v>
      </c>
      <c r="X835" s="204">
        <v>86.413074148721748</v>
      </c>
      <c r="Y835" s="204">
        <v>100</v>
      </c>
    </row>
    <row r="836" spans="1:27" ht="12.95" customHeight="1">
      <c r="A836" s="205">
        <v>21</v>
      </c>
      <c r="B836" s="206">
        <v>227800</v>
      </c>
      <c r="C836" s="207">
        <v>1742</v>
      </c>
      <c r="D836" s="175">
        <v>828</v>
      </c>
      <c r="E836" s="201" t="s">
        <v>1904</v>
      </c>
      <c r="F836" s="202">
        <v>4976.5</v>
      </c>
      <c r="G836" s="202">
        <v>1071</v>
      </c>
      <c r="H836" s="202">
        <v>3103</v>
      </c>
      <c r="I836" s="202">
        <v>802.5</v>
      </c>
      <c r="J836" s="202">
        <v>5199.6000000000004</v>
      </c>
      <c r="K836" s="203">
        <v>1071</v>
      </c>
      <c r="L836" s="203">
        <v>3170.6</v>
      </c>
      <c r="M836" s="203">
        <v>958</v>
      </c>
      <c r="N836" s="202">
        <v>5199.6000000000004</v>
      </c>
      <c r="O836" s="203">
        <v>1071</v>
      </c>
      <c r="P836" s="203">
        <v>3170.6</v>
      </c>
      <c r="Q836" s="204">
        <v>958</v>
      </c>
      <c r="R836" s="204">
        <v>0</v>
      </c>
      <c r="S836" s="204">
        <v>0</v>
      </c>
      <c r="T836" s="204">
        <v>0</v>
      </c>
      <c r="U836" s="204">
        <v>0</v>
      </c>
      <c r="V836" s="204">
        <v>100</v>
      </c>
      <c r="W836" s="204">
        <v>100</v>
      </c>
      <c r="X836" s="204">
        <v>100</v>
      </c>
      <c r="Y836" s="204">
        <v>100</v>
      </c>
    </row>
    <row r="837" spans="1:27" ht="12.95" customHeight="1">
      <c r="A837" s="205">
        <v>21</v>
      </c>
      <c r="B837" s="206">
        <v>227800</v>
      </c>
      <c r="C837" s="207">
        <v>1744</v>
      </c>
      <c r="D837" s="175">
        <v>829</v>
      </c>
      <c r="E837" s="201" t="s">
        <v>1905</v>
      </c>
      <c r="F837" s="202">
        <v>4498.2</v>
      </c>
      <c r="G837" s="202">
        <v>1665</v>
      </c>
      <c r="H837" s="202">
        <v>2289.1</v>
      </c>
      <c r="I837" s="202">
        <v>544.1</v>
      </c>
      <c r="J837" s="202">
        <v>4651.3</v>
      </c>
      <c r="K837" s="203">
        <v>1665</v>
      </c>
      <c r="L837" s="203">
        <v>2289.1</v>
      </c>
      <c r="M837" s="203">
        <v>697.2</v>
      </c>
      <c r="N837" s="202">
        <v>4646.1509999999998</v>
      </c>
      <c r="O837" s="203">
        <v>1665</v>
      </c>
      <c r="P837" s="203">
        <v>2283.951</v>
      </c>
      <c r="Q837" s="204">
        <v>697.2</v>
      </c>
      <c r="R837" s="204">
        <v>-5.149000000000342</v>
      </c>
      <c r="S837" s="204">
        <v>0</v>
      </c>
      <c r="T837" s="204">
        <v>-5.1489999999998872</v>
      </c>
      <c r="U837" s="204">
        <v>0</v>
      </c>
      <c r="V837" s="204">
        <v>99.889299765656901</v>
      </c>
      <c r="W837" s="204">
        <v>100</v>
      </c>
      <c r="X837" s="204">
        <v>99.775064435804467</v>
      </c>
      <c r="Y837" s="204">
        <v>100</v>
      </c>
    </row>
    <row r="838" spans="1:27" ht="12.95" customHeight="1">
      <c r="A838" s="205">
        <v>21</v>
      </c>
      <c r="B838" s="206">
        <v>227800</v>
      </c>
      <c r="C838" s="207">
        <v>1745</v>
      </c>
      <c r="D838" s="175">
        <v>830</v>
      </c>
      <c r="E838" s="201" t="s">
        <v>1906</v>
      </c>
      <c r="F838" s="202">
        <v>4871.8</v>
      </c>
      <c r="G838" s="202">
        <v>1623</v>
      </c>
      <c r="H838" s="202">
        <v>2507.5</v>
      </c>
      <c r="I838" s="202">
        <v>741.3</v>
      </c>
      <c r="J838" s="202">
        <v>5321.0999999999995</v>
      </c>
      <c r="K838" s="203">
        <v>1623</v>
      </c>
      <c r="L838" s="203">
        <v>2803.7</v>
      </c>
      <c r="M838" s="203">
        <v>894.4</v>
      </c>
      <c r="N838" s="202">
        <v>5077.4753000000001</v>
      </c>
      <c r="O838" s="203">
        <v>1623</v>
      </c>
      <c r="P838" s="203">
        <v>2560.0753</v>
      </c>
      <c r="Q838" s="204">
        <v>894.4</v>
      </c>
      <c r="R838" s="204">
        <v>-243.62469999999939</v>
      </c>
      <c r="S838" s="204">
        <v>0</v>
      </c>
      <c r="T838" s="204">
        <v>-243.62469999999985</v>
      </c>
      <c r="U838" s="204">
        <v>0</v>
      </c>
      <c r="V838" s="204">
        <v>95.421535020954323</v>
      </c>
      <c r="W838" s="204">
        <v>100</v>
      </c>
      <c r="X838" s="204">
        <v>91.310600278203808</v>
      </c>
      <c r="Y838" s="204">
        <v>100</v>
      </c>
    </row>
    <row r="839" spans="1:27" ht="12.95" customHeight="1">
      <c r="A839" s="205">
        <v>21</v>
      </c>
      <c r="B839" s="206">
        <v>227800</v>
      </c>
      <c r="C839" s="207">
        <v>1746</v>
      </c>
      <c r="D839" s="175">
        <v>831</v>
      </c>
      <c r="E839" s="201" t="s">
        <v>1907</v>
      </c>
      <c r="F839" s="202">
        <v>5684.9</v>
      </c>
      <c r="G839" s="202">
        <v>1400</v>
      </c>
      <c r="H839" s="202">
        <v>3385.9</v>
      </c>
      <c r="I839" s="202">
        <v>899</v>
      </c>
      <c r="J839" s="202">
        <v>5971</v>
      </c>
      <c r="K839" s="203">
        <v>1400</v>
      </c>
      <c r="L839" s="203">
        <v>3516.5</v>
      </c>
      <c r="M839" s="203">
        <v>1054.5</v>
      </c>
      <c r="N839" s="202">
        <v>5971</v>
      </c>
      <c r="O839" s="203">
        <v>1400</v>
      </c>
      <c r="P839" s="203">
        <v>3516.5</v>
      </c>
      <c r="Q839" s="204">
        <v>1054.5</v>
      </c>
      <c r="R839" s="204">
        <v>0</v>
      </c>
      <c r="S839" s="204">
        <v>0</v>
      </c>
      <c r="T839" s="204">
        <v>0</v>
      </c>
      <c r="U839" s="204">
        <v>0</v>
      </c>
      <c r="V839" s="204">
        <v>100</v>
      </c>
      <c r="W839" s="204">
        <v>100</v>
      </c>
      <c r="X839" s="204">
        <v>100</v>
      </c>
      <c r="Y839" s="204">
        <v>100</v>
      </c>
    </row>
    <row r="840" spans="1:27" ht="12.95" customHeight="1">
      <c r="A840" s="205">
        <v>21</v>
      </c>
      <c r="B840" s="206">
        <v>227800</v>
      </c>
      <c r="C840" s="207">
        <v>1747</v>
      </c>
      <c r="D840" s="175">
        <v>832</v>
      </c>
      <c r="E840" s="201" t="s">
        <v>1908</v>
      </c>
      <c r="F840" s="202">
        <v>2893.8</v>
      </c>
      <c r="G840" s="202">
        <v>1169</v>
      </c>
      <c r="H840" s="202">
        <v>1484.8</v>
      </c>
      <c r="I840" s="202">
        <v>240</v>
      </c>
      <c r="J840" s="202">
        <v>3038.3</v>
      </c>
      <c r="K840" s="203">
        <v>1169</v>
      </c>
      <c r="L840" s="203">
        <v>1484.8</v>
      </c>
      <c r="M840" s="203">
        <v>384.5</v>
      </c>
      <c r="N840" s="202">
        <v>3034.0932000000003</v>
      </c>
      <c r="O840" s="203">
        <v>1169</v>
      </c>
      <c r="P840" s="203">
        <v>1480.5932</v>
      </c>
      <c r="Q840" s="204">
        <v>384.5</v>
      </c>
      <c r="R840" s="204">
        <v>-4.2067999999999302</v>
      </c>
      <c r="S840" s="204">
        <v>0</v>
      </c>
      <c r="T840" s="204">
        <v>-4.2067999999999302</v>
      </c>
      <c r="U840" s="204">
        <v>0</v>
      </c>
      <c r="V840" s="204">
        <v>99.861540993318627</v>
      </c>
      <c r="W840" s="204">
        <v>100</v>
      </c>
      <c r="X840" s="204">
        <v>99.716675646551735</v>
      </c>
      <c r="Y840" s="204">
        <v>100</v>
      </c>
    </row>
    <row r="841" spans="1:27" ht="12.95" customHeight="1">
      <c r="A841" s="205">
        <v>21</v>
      </c>
      <c r="B841" s="206">
        <v>227800</v>
      </c>
      <c r="C841" s="207">
        <v>1748</v>
      </c>
      <c r="D841" s="175">
        <v>833</v>
      </c>
      <c r="E841" s="201" t="s">
        <v>1909</v>
      </c>
      <c r="F841" s="202">
        <v>4245.0999999999995</v>
      </c>
      <c r="G841" s="202">
        <v>1437</v>
      </c>
      <c r="H841" s="202">
        <v>2462.6999999999998</v>
      </c>
      <c r="I841" s="202">
        <v>345.4</v>
      </c>
      <c r="J841" s="202">
        <v>4696.5999999999995</v>
      </c>
      <c r="K841" s="203">
        <v>1437</v>
      </c>
      <c r="L841" s="203">
        <v>2766.2</v>
      </c>
      <c r="M841" s="203">
        <v>493.4</v>
      </c>
      <c r="N841" s="202">
        <v>4696.5999999999995</v>
      </c>
      <c r="O841" s="203">
        <v>1437</v>
      </c>
      <c r="P841" s="203">
        <v>2766.2</v>
      </c>
      <c r="Q841" s="204">
        <v>493.4</v>
      </c>
      <c r="R841" s="204">
        <v>0</v>
      </c>
      <c r="S841" s="204">
        <v>0</v>
      </c>
      <c r="T841" s="204">
        <v>0</v>
      </c>
      <c r="U841" s="204">
        <v>0</v>
      </c>
      <c r="V841" s="204">
        <v>100</v>
      </c>
      <c r="W841" s="204">
        <v>100</v>
      </c>
      <c r="X841" s="204">
        <v>100</v>
      </c>
      <c r="Y841" s="204">
        <v>100</v>
      </c>
    </row>
    <row r="842" spans="1:27" ht="12.95" customHeight="1">
      <c r="A842" s="205">
        <v>21</v>
      </c>
      <c r="B842" s="206">
        <v>227800</v>
      </c>
      <c r="C842" s="207">
        <v>1749</v>
      </c>
      <c r="D842" s="175">
        <v>834</v>
      </c>
      <c r="E842" s="201" t="s">
        <v>1910</v>
      </c>
      <c r="F842" s="202">
        <v>1126.5999999999999</v>
      </c>
      <c r="G842" s="202">
        <v>936</v>
      </c>
      <c r="H842" s="202">
        <v>0</v>
      </c>
      <c r="I842" s="202">
        <v>190.6</v>
      </c>
      <c r="J842" s="202">
        <v>1269.9000000000001</v>
      </c>
      <c r="K842" s="203">
        <v>936</v>
      </c>
      <c r="L842" s="203">
        <v>0</v>
      </c>
      <c r="M842" s="203">
        <v>333.9</v>
      </c>
      <c r="N842" s="202">
        <v>1269.9000000000001</v>
      </c>
      <c r="O842" s="203">
        <v>936</v>
      </c>
      <c r="P842" s="203">
        <v>0</v>
      </c>
      <c r="Q842" s="204">
        <v>333.9</v>
      </c>
      <c r="R842" s="204">
        <v>0</v>
      </c>
      <c r="S842" s="204">
        <v>0</v>
      </c>
      <c r="T842" s="204">
        <v>0</v>
      </c>
      <c r="U842" s="204">
        <v>0</v>
      </c>
      <c r="V842" s="204">
        <v>100</v>
      </c>
      <c r="W842" s="204">
        <v>100</v>
      </c>
      <c r="X842" s="204">
        <v>0</v>
      </c>
      <c r="Y842" s="204">
        <v>100</v>
      </c>
    </row>
    <row r="843" spans="1:27" ht="12.95" customHeight="1">
      <c r="A843" s="205">
        <v>21</v>
      </c>
      <c r="B843" s="206">
        <v>227800</v>
      </c>
      <c r="C843" s="207">
        <v>1750</v>
      </c>
      <c r="D843" s="175">
        <v>835</v>
      </c>
      <c r="E843" s="201" t="s">
        <v>1911</v>
      </c>
      <c r="F843" s="202">
        <v>3036.2</v>
      </c>
      <c r="G843" s="202">
        <v>1223</v>
      </c>
      <c r="H843" s="202">
        <v>1549.6</v>
      </c>
      <c r="I843" s="202">
        <v>263.60000000000002</v>
      </c>
      <c r="J843" s="202">
        <v>3247.2999999999997</v>
      </c>
      <c r="K843" s="203">
        <v>1223</v>
      </c>
      <c r="L843" s="203">
        <v>1610.2</v>
      </c>
      <c r="M843" s="203">
        <v>414.1</v>
      </c>
      <c r="N843" s="202">
        <v>3247.2999999999997</v>
      </c>
      <c r="O843" s="203">
        <v>1223</v>
      </c>
      <c r="P843" s="203">
        <v>1610.2</v>
      </c>
      <c r="Q843" s="204">
        <v>414.1</v>
      </c>
      <c r="R843" s="204">
        <v>0</v>
      </c>
      <c r="S843" s="204">
        <v>0</v>
      </c>
      <c r="T843" s="204">
        <v>0</v>
      </c>
      <c r="U843" s="204">
        <v>0</v>
      </c>
      <c r="V843" s="204">
        <v>100</v>
      </c>
      <c r="W843" s="204">
        <v>100</v>
      </c>
      <c r="X843" s="204">
        <v>100</v>
      </c>
      <c r="Y843" s="204">
        <v>100</v>
      </c>
    </row>
    <row r="844" spans="1:27" ht="12.95" customHeight="1">
      <c r="A844" s="205">
        <v>21</v>
      </c>
      <c r="B844" s="206">
        <v>227800</v>
      </c>
      <c r="C844" s="207">
        <v>1751</v>
      </c>
      <c r="D844" s="175">
        <v>836</v>
      </c>
      <c r="E844" s="201" t="s">
        <v>1912</v>
      </c>
      <c r="F844" s="202">
        <v>3764.2999999999997</v>
      </c>
      <c r="G844" s="202">
        <v>1413</v>
      </c>
      <c r="H844" s="202">
        <v>2006.2</v>
      </c>
      <c r="I844" s="202">
        <v>345.1</v>
      </c>
      <c r="J844" s="202">
        <v>4411</v>
      </c>
      <c r="K844" s="203">
        <v>1413</v>
      </c>
      <c r="L844" s="203">
        <v>2503.6</v>
      </c>
      <c r="M844" s="203">
        <v>494.4</v>
      </c>
      <c r="N844" s="202">
        <v>4411</v>
      </c>
      <c r="O844" s="203">
        <v>1413</v>
      </c>
      <c r="P844" s="203">
        <v>2503.6</v>
      </c>
      <c r="Q844" s="204">
        <v>494.4</v>
      </c>
      <c r="R844" s="204">
        <v>0</v>
      </c>
      <c r="S844" s="204">
        <v>0</v>
      </c>
      <c r="T844" s="204">
        <v>0</v>
      </c>
      <c r="U844" s="204">
        <v>0</v>
      </c>
      <c r="V844" s="204">
        <v>100</v>
      </c>
      <c r="W844" s="204">
        <v>100</v>
      </c>
      <c r="X844" s="204">
        <v>100</v>
      </c>
      <c r="Y844" s="204">
        <v>100</v>
      </c>
    </row>
    <row r="845" spans="1:27" ht="12.95" customHeight="1">
      <c r="A845" s="205">
        <v>21</v>
      </c>
      <c r="B845" s="206">
        <v>227800</v>
      </c>
      <c r="C845" s="207">
        <v>1752</v>
      </c>
      <c r="D845" s="175">
        <v>837</v>
      </c>
      <c r="E845" s="201" t="s">
        <v>1913</v>
      </c>
      <c r="F845" s="202">
        <v>3128.3</v>
      </c>
      <c r="G845" s="202">
        <v>1433</v>
      </c>
      <c r="H845" s="202">
        <v>1388.9</v>
      </c>
      <c r="I845" s="202">
        <v>306.39999999999998</v>
      </c>
      <c r="J845" s="202">
        <v>3272.8</v>
      </c>
      <c r="K845" s="203">
        <v>1433</v>
      </c>
      <c r="L845" s="203">
        <v>1388.9</v>
      </c>
      <c r="M845" s="203">
        <v>450.9</v>
      </c>
      <c r="N845" s="202">
        <v>3272.8</v>
      </c>
      <c r="O845" s="203">
        <v>1433</v>
      </c>
      <c r="P845" s="203">
        <v>1388.9</v>
      </c>
      <c r="Q845" s="204">
        <v>450.9</v>
      </c>
      <c r="R845" s="204">
        <v>0</v>
      </c>
      <c r="S845" s="204">
        <v>0</v>
      </c>
      <c r="T845" s="204">
        <v>0</v>
      </c>
      <c r="U845" s="204">
        <v>0</v>
      </c>
      <c r="V845" s="204">
        <v>100</v>
      </c>
      <c r="W845" s="204">
        <v>100</v>
      </c>
      <c r="X845" s="204">
        <v>100</v>
      </c>
      <c r="Y845" s="204">
        <v>100</v>
      </c>
    </row>
    <row r="846" spans="1:27" ht="12.95" customHeight="1">
      <c r="A846" s="205">
        <v>21</v>
      </c>
      <c r="B846" s="206">
        <v>227800</v>
      </c>
      <c r="C846" s="207">
        <v>1753</v>
      </c>
      <c r="D846" s="175">
        <v>838</v>
      </c>
      <c r="E846" s="201" t="s">
        <v>1914</v>
      </c>
      <c r="F846" s="202">
        <v>1557.9</v>
      </c>
      <c r="G846" s="202">
        <v>1344</v>
      </c>
      <c r="H846" s="202">
        <v>0</v>
      </c>
      <c r="I846" s="202">
        <v>213.9</v>
      </c>
      <c r="J846" s="202">
        <v>1707.2</v>
      </c>
      <c r="K846" s="203">
        <v>1344</v>
      </c>
      <c r="L846" s="203">
        <v>0</v>
      </c>
      <c r="M846" s="203">
        <v>363.2</v>
      </c>
      <c r="N846" s="202">
        <v>1707.2</v>
      </c>
      <c r="O846" s="203">
        <v>1344</v>
      </c>
      <c r="P846" s="203">
        <v>0</v>
      </c>
      <c r="Q846" s="204">
        <v>363.2</v>
      </c>
      <c r="R846" s="204">
        <v>0</v>
      </c>
      <c r="S846" s="204">
        <v>0</v>
      </c>
      <c r="T846" s="204">
        <v>0</v>
      </c>
      <c r="U846" s="204">
        <v>0</v>
      </c>
      <c r="V846" s="204">
        <v>100</v>
      </c>
      <c r="W846" s="204">
        <v>100</v>
      </c>
      <c r="X846" s="204">
        <v>0</v>
      </c>
      <c r="Y846" s="204">
        <v>100</v>
      </c>
    </row>
    <row r="847" spans="1:27" ht="12.95" customHeight="1">
      <c r="A847" s="205">
        <v>21</v>
      </c>
      <c r="B847" s="206">
        <v>227800</v>
      </c>
      <c r="C847" s="207">
        <v>1754</v>
      </c>
      <c r="D847" s="175">
        <v>839</v>
      </c>
      <c r="E847" s="201" t="s">
        <v>1915</v>
      </c>
      <c r="F847" s="202">
        <v>6181.5</v>
      </c>
      <c r="G847" s="202">
        <v>1791</v>
      </c>
      <c r="H847" s="202">
        <v>3507</v>
      </c>
      <c r="I847" s="202">
        <v>883.5</v>
      </c>
      <c r="J847" s="202">
        <v>6629.9000000000005</v>
      </c>
      <c r="K847" s="203">
        <v>1791</v>
      </c>
      <c r="L847" s="203">
        <v>3807.1</v>
      </c>
      <c r="M847" s="203">
        <v>1031.8</v>
      </c>
      <c r="N847" s="202">
        <v>6450.6098000000002</v>
      </c>
      <c r="O847" s="203">
        <v>1791</v>
      </c>
      <c r="P847" s="203">
        <v>3627.8098</v>
      </c>
      <c r="Q847" s="204">
        <v>1031.8</v>
      </c>
      <c r="R847" s="204">
        <v>-179.29020000000037</v>
      </c>
      <c r="S847" s="204">
        <v>0</v>
      </c>
      <c r="T847" s="204">
        <v>-179.29019999999991</v>
      </c>
      <c r="U847" s="204">
        <v>0</v>
      </c>
      <c r="V847" s="204">
        <v>97.295732967314734</v>
      </c>
      <c r="W847" s="204">
        <v>100</v>
      </c>
      <c r="X847" s="204">
        <v>95.290635917102264</v>
      </c>
      <c r="Y847" s="204">
        <v>100</v>
      </c>
    </row>
    <row r="848" spans="1:27" ht="12.95" customHeight="1">
      <c r="A848" s="205">
        <v>21</v>
      </c>
      <c r="B848" s="206">
        <v>227800</v>
      </c>
      <c r="C848" s="207">
        <v>1755</v>
      </c>
      <c r="D848" s="175">
        <v>840</v>
      </c>
      <c r="E848" s="201" t="s">
        <v>1916</v>
      </c>
      <c r="F848" s="202">
        <v>1093.4000000000001</v>
      </c>
      <c r="G848" s="202">
        <v>951</v>
      </c>
      <c r="H848" s="202">
        <v>0</v>
      </c>
      <c r="I848" s="202">
        <v>142.4</v>
      </c>
      <c r="J848" s="202">
        <v>1240.2</v>
      </c>
      <c r="K848" s="203">
        <v>951</v>
      </c>
      <c r="L848" s="203">
        <v>0</v>
      </c>
      <c r="M848" s="203">
        <v>289.2</v>
      </c>
      <c r="N848" s="202">
        <v>1240.2</v>
      </c>
      <c r="O848" s="203">
        <v>951</v>
      </c>
      <c r="P848" s="203">
        <v>0</v>
      </c>
      <c r="Q848" s="204">
        <v>289.2</v>
      </c>
      <c r="R848" s="204">
        <v>0</v>
      </c>
      <c r="S848" s="204">
        <v>0</v>
      </c>
      <c r="T848" s="204">
        <v>0</v>
      </c>
      <c r="U848" s="204">
        <v>0</v>
      </c>
      <c r="V848" s="204">
        <v>100</v>
      </c>
      <c r="W848" s="204">
        <v>100</v>
      </c>
      <c r="X848" s="204">
        <v>0</v>
      </c>
      <c r="Y848" s="204">
        <v>100</v>
      </c>
    </row>
    <row r="849" spans="1:25" ht="12.95" customHeight="1">
      <c r="A849" s="205">
        <v>21</v>
      </c>
      <c r="B849" s="206">
        <v>227800</v>
      </c>
      <c r="C849" s="207">
        <v>1756</v>
      </c>
      <c r="D849" s="175">
        <v>841</v>
      </c>
      <c r="E849" s="201" t="s">
        <v>1917</v>
      </c>
      <c r="F849" s="202">
        <v>5234.1000000000004</v>
      </c>
      <c r="G849" s="202">
        <v>1589</v>
      </c>
      <c r="H849" s="202">
        <v>3186.6</v>
      </c>
      <c r="I849" s="202">
        <v>458.5</v>
      </c>
      <c r="J849" s="202">
        <v>5387.2000000000007</v>
      </c>
      <c r="K849" s="203">
        <v>1589</v>
      </c>
      <c r="L849" s="203">
        <v>3186.6</v>
      </c>
      <c r="M849" s="203">
        <v>611.6</v>
      </c>
      <c r="N849" s="202">
        <v>5387.2000000000007</v>
      </c>
      <c r="O849" s="203">
        <v>1589</v>
      </c>
      <c r="P849" s="203">
        <v>3186.6</v>
      </c>
      <c r="Q849" s="204">
        <v>611.6</v>
      </c>
      <c r="R849" s="204">
        <v>0</v>
      </c>
      <c r="S849" s="204">
        <v>0</v>
      </c>
      <c r="T849" s="204">
        <v>0</v>
      </c>
      <c r="U849" s="204">
        <v>0</v>
      </c>
      <c r="V849" s="204">
        <v>100</v>
      </c>
      <c r="W849" s="204">
        <v>100</v>
      </c>
      <c r="X849" s="204">
        <v>100</v>
      </c>
      <c r="Y849" s="204">
        <v>100</v>
      </c>
    </row>
    <row r="850" spans="1:25" ht="12.95" customHeight="1">
      <c r="A850" s="205">
        <v>21</v>
      </c>
      <c r="B850" s="206">
        <v>227800</v>
      </c>
      <c r="C850" s="207">
        <v>1758</v>
      </c>
      <c r="D850" s="175">
        <v>842</v>
      </c>
      <c r="E850" s="201" t="s">
        <v>1918</v>
      </c>
      <c r="F850" s="202">
        <v>3555.7000000000003</v>
      </c>
      <c r="G850" s="202">
        <v>1531</v>
      </c>
      <c r="H850" s="202">
        <v>1552.4</v>
      </c>
      <c r="I850" s="202">
        <v>472.3</v>
      </c>
      <c r="J850" s="202">
        <v>4029</v>
      </c>
      <c r="K850" s="203">
        <v>1531</v>
      </c>
      <c r="L850" s="203">
        <v>1870.2</v>
      </c>
      <c r="M850" s="203">
        <v>627.79999999999995</v>
      </c>
      <c r="N850" s="202">
        <v>4029</v>
      </c>
      <c r="O850" s="203">
        <v>1531</v>
      </c>
      <c r="P850" s="203">
        <v>1870.2</v>
      </c>
      <c r="Q850" s="204">
        <v>627.79999999999995</v>
      </c>
      <c r="R850" s="204">
        <v>0</v>
      </c>
      <c r="S850" s="204">
        <v>0</v>
      </c>
      <c r="T850" s="204">
        <v>0</v>
      </c>
      <c r="U850" s="204">
        <v>0</v>
      </c>
      <c r="V850" s="204">
        <v>100</v>
      </c>
      <c r="W850" s="204">
        <v>100</v>
      </c>
      <c r="X850" s="204">
        <v>100</v>
      </c>
      <c r="Y850" s="204">
        <v>100</v>
      </c>
    </row>
    <row r="851" spans="1:25" ht="12.95" customHeight="1">
      <c r="A851" s="205">
        <v>21</v>
      </c>
      <c r="B851" s="206">
        <v>227800</v>
      </c>
      <c r="C851" s="207">
        <v>1759</v>
      </c>
      <c r="D851" s="175">
        <v>843</v>
      </c>
      <c r="E851" s="201" t="s">
        <v>1919</v>
      </c>
      <c r="F851" s="202">
        <v>2159.6</v>
      </c>
      <c r="G851" s="202">
        <v>955</v>
      </c>
      <c r="H851" s="202">
        <v>1015.4</v>
      </c>
      <c r="I851" s="202">
        <v>189.2</v>
      </c>
      <c r="J851" s="202">
        <v>2552.8999999999996</v>
      </c>
      <c r="K851" s="203">
        <v>955</v>
      </c>
      <c r="L851" s="203">
        <v>1250.2</v>
      </c>
      <c r="M851" s="203">
        <v>347.7</v>
      </c>
      <c r="N851" s="202">
        <v>2552.8999999999996</v>
      </c>
      <c r="O851" s="203">
        <v>955</v>
      </c>
      <c r="P851" s="203">
        <v>1250.2</v>
      </c>
      <c r="Q851" s="204">
        <v>347.7</v>
      </c>
      <c r="R851" s="204">
        <v>0</v>
      </c>
      <c r="S851" s="204">
        <v>0</v>
      </c>
      <c r="T851" s="204">
        <v>0</v>
      </c>
      <c r="U851" s="204">
        <v>0</v>
      </c>
      <c r="V851" s="204">
        <v>100</v>
      </c>
      <c r="W851" s="204">
        <v>100</v>
      </c>
      <c r="X851" s="204">
        <v>100</v>
      </c>
      <c r="Y851" s="204">
        <v>100</v>
      </c>
    </row>
    <row r="852" spans="1:25" ht="12.95" customHeight="1">
      <c r="A852" s="205">
        <v>21</v>
      </c>
      <c r="B852" s="206">
        <v>227800</v>
      </c>
      <c r="C852" s="207">
        <v>1760</v>
      </c>
      <c r="D852" s="175">
        <v>844</v>
      </c>
      <c r="E852" s="201" t="s">
        <v>1920</v>
      </c>
      <c r="F852" s="202">
        <v>7339.1</v>
      </c>
      <c r="G852" s="202">
        <v>1812</v>
      </c>
      <c r="H852" s="202">
        <v>4595.1000000000004</v>
      </c>
      <c r="I852" s="202">
        <v>932</v>
      </c>
      <c r="J852" s="202">
        <v>8046.8</v>
      </c>
      <c r="K852" s="203">
        <v>1812</v>
      </c>
      <c r="L852" s="203">
        <v>5160</v>
      </c>
      <c r="M852" s="203">
        <v>1074.8</v>
      </c>
      <c r="N852" s="202">
        <v>7629.2205000000004</v>
      </c>
      <c r="O852" s="203">
        <v>1812</v>
      </c>
      <c r="P852" s="203">
        <v>4742.4205000000002</v>
      </c>
      <c r="Q852" s="204">
        <v>1074.8</v>
      </c>
      <c r="R852" s="204">
        <v>-417.57949999999983</v>
      </c>
      <c r="S852" s="204">
        <v>0</v>
      </c>
      <c r="T852" s="204">
        <v>-417.57949999999983</v>
      </c>
      <c r="U852" s="204">
        <v>0</v>
      </c>
      <c r="V852" s="204">
        <v>94.810614157180495</v>
      </c>
      <c r="W852" s="204">
        <v>100</v>
      </c>
      <c r="X852" s="204">
        <v>91.907374031007762</v>
      </c>
      <c r="Y852" s="204">
        <v>100</v>
      </c>
    </row>
    <row r="853" spans="1:25" ht="12.95" customHeight="1">
      <c r="A853" s="205">
        <v>21</v>
      </c>
      <c r="B853" s="206">
        <v>227800</v>
      </c>
      <c r="C853" s="207">
        <v>1762</v>
      </c>
      <c r="D853" s="175">
        <v>845</v>
      </c>
      <c r="E853" s="201" t="s">
        <v>1921</v>
      </c>
      <c r="F853" s="202">
        <v>2727.1</v>
      </c>
      <c r="G853" s="202">
        <v>834</v>
      </c>
      <c r="H853" s="202">
        <v>1706.2</v>
      </c>
      <c r="I853" s="202">
        <v>186.9</v>
      </c>
      <c r="J853" s="202">
        <v>2875.1</v>
      </c>
      <c r="K853" s="203">
        <v>834</v>
      </c>
      <c r="L853" s="203">
        <v>1706.2</v>
      </c>
      <c r="M853" s="203">
        <v>334.9</v>
      </c>
      <c r="N853" s="202">
        <v>2811.0008000000003</v>
      </c>
      <c r="O853" s="203">
        <v>834</v>
      </c>
      <c r="P853" s="203">
        <v>1642.1007999999999</v>
      </c>
      <c r="Q853" s="204">
        <v>334.9</v>
      </c>
      <c r="R853" s="204">
        <v>-64.099199999999655</v>
      </c>
      <c r="S853" s="204">
        <v>0</v>
      </c>
      <c r="T853" s="204">
        <v>-64.09920000000011</v>
      </c>
      <c r="U853" s="204">
        <v>0</v>
      </c>
      <c r="V853" s="204">
        <v>97.770540155125047</v>
      </c>
      <c r="W853" s="204">
        <v>100</v>
      </c>
      <c r="X853" s="204">
        <v>96.243160239127874</v>
      </c>
      <c r="Y853" s="204">
        <v>100</v>
      </c>
    </row>
    <row r="854" spans="1:25" ht="12.95" customHeight="1">
      <c r="A854" s="205">
        <v>21</v>
      </c>
      <c r="B854" s="206">
        <v>227800</v>
      </c>
      <c r="C854" s="207">
        <v>1761</v>
      </c>
      <c r="D854" s="175">
        <v>846</v>
      </c>
      <c r="E854" s="201" t="s">
        <v>1922</v>
      </c>
      <c r="F854" s="202">
        <v>2352.5</v>
      </c>
      <c r="G854" s="202">
        <v>1329</v>
      </c>
      <c r="H854" s="202">
        <v>801.6</v>
      </c>
      <c r="I854" s="202">
        <v>221.9</v>
      </c>
      <c r="J854" s="202">
        <v>2767.5</v>
      </c>
      <c r="K854" s="203">
        <v>1329</v>
      </c>
      <c r="L854" s="203">
        <v>1074.3</v>
      </c>
      <c r="M854" s="203">
        <v>364.2</v>
      </c>
      <c r="N854" s="202">
        <v>2652.3389999999999</v>
      </c>
      <c r="O854" s="203">
        <v>1329</v>
      </c>
      <c r="P854" s="203">
        <v>959.13900000000001</v>
      </c>
      <c r="Q854" s="204">
        <v>364.2</v>
      </c>
      <c r="R854" s="204">
        <v>-115.16100000000006</v>
      </c>
      <c r="S854" s="204">
        <v>0</v>
      </c>
      <c r="T854" s="204">
        <v>-115.16099999999994</v>
      </c>
      <c r="U854" s="204">
        <v>0</v>
      </c>
      <c r="V854" s="204">
        <v>95.838807588075881</v>
      </c>
      <c r="W854" s="204">
        <v>100</v>
      </c>
      <c r="X854" s="204">
        <v>89.280368612119517</v>
      </c>
      <c r="Y854" s="204">
        <v>100</v>
      </c>
    </row>
    <row r="855" spans="1:25" ht="12.95" customHeight="1">
      <c r="A855" s="205">
        <v>21</v>
      </c>
      <c r="B855" s="206">
        <v>227800</v>
      </c>
      <c r="C855" s="207">
        <v>1763</v>
      </c>
      <c r="D855" s="175">
        <v>847</v>
      </c>
      <c r="E855" s="201" t="s">
        <v>1923</v>
      </c>
      <c r="F855" s="202">
        <v>6676</v>
      </c>
      <c r="G855" s="202">
        <v>1540</v>
      </c>
      <c r="H855" s="202">
        <v>4134.2</v>
      </c>
      <c r="I855" s="202">
        <v>1001.8</v>
      </c>
      <c r="J855" s="202">
        <v>6842.1</v>
      </c>
      <c r="K855" s="203">
        <v>1540</v>
      </c>
      <c r="L855" s="203">
        <v>4144.3</v>
      </c>
      <c r="M855" s="203">
        <v>1157.8</v>
      </c>
      <c r="N855" s="202">
        <v>6797.1926000000003</v>
      </c>
      <c r="O855" s="203">
        <v>1540</v>
      </c>
      <c r="P855" s="203">
        <v>4099.3926000000001</v>
      </c>
      <c r="Q855" s="204">
        <v>1157.8</v>
      </c>
      <c r="R855" s="204">
        <v>-44.907400000000052</v>
      </c>
      <c r="S855" s="204">
        <v>0</v>
      </c>
      <c r="T855" s="204">
        <v>-44.907400000000052</v>
      </c>
      <c r="U855" s="204">
        <v>0</v>
      </c>
      <c r="V855" s="204">
        <v>99.343660572046588</v>
      </c>
      <c r="W855" s="204">
        <v>100</v>
      </c>
      <c r="X855" s="204">
        <v>98.916405665612999</v>
      </c>
      <c r="Y855" s="204">
        <v>100</v>
      </c>
    </row>
    <row r="856" spans="1:25" ht="12.95" customHeight="1">
      <c r="A856" s="205">
        <v>21</v>
      </c>
      <c r="B856" s="206">
        <v>227800</v>
      </c>
      <c r="C856" s="207">
        <v>1764</v>
      </c>
      <c r="D856" s="175">
        <v>848</v>
      </c>
      <c r="E856" s="201" t="s">
        <v>1924</v>
      </c>
      <c r="F856" s="202">
        <v>3033.8</v>
      </c>
      <c r="G856" s="202">
        <v>1199</v>
      </c>
      <c r="H856" s="202">
        <v>1560.3</v>
      </c>
      <c r="I856" s="202">
        <v>274.5</v>
      </c>
      <c r="J856" s="202">
        <v>3184.3</v>
      </c>
      <c r="K856" s="203">
        <v>1199</v>
      </c>
      <c r="L856" s="203">
        <v>1560.3</v>
      </c>
      <c r="M856" s="203">
        <v>425</v>
      </c>
      <c r="N856" s="202">
        <v>3184.3</v>
      </c>
      <c r="O856" s="203">
        <v>1199</v>
      </c>
      <c r="P856" s="203">
        <v>1560.3</v>
      </c>
      <c r="Q856" s="204">
        <v>425</v>
      </c>
      <c r="R856" s="204">
        <v>0</v>
      </c>
      <c r="S856" s="204">
        <v>0</v>
      </c>
      <c r="T856" s="204">
        <v>0</v>
      </c>
      <c r="U856" s="204">
        <v>0</v>
      </c>
      <c r="V856" s="204">
        <v>100</v>
      </c>
      <c r="W856" s="204">
        <v>100</v>
      </c>
      <c r="X856" s="204">
        <v>100</v>
      </c>
      <c r="Y856" s="204">
        <v>100</v>
      </c>
    </row>
    <row r="857" spans="1:25" ht="12.95" customHeight="1">
      <c r="A857" s="205">
        <v>21</v>
      </c>
      <c r="B857" s="206">
        <v>227800</v>
      </c>
      <c r="C857" s="207">
        <v>1765</v>
      </c>
      <c r="D857" s="175">
        <v>849</v>
      </c>
      <c r="E857" s="201" t="s">
        <v>1925</v>
      </c>
      <c r="F857" s="202">
        <v>4344.8999999999996</v>
      </c>
      <c r="G857" s="202">
        <v>1424</v>
      </c>
      <c r="H857" s="202">
        <v>2523.5</v>
      </c>
      <c r="I857" s="202">
        <v>397.4</v>
      </c>
      <c r="J857" s="202">
        <v>4706.7999999999993</v>
      </c>
      <c r="K857" s="203">
        <v>1424</v>
      </c>
      <c r="L857" s="203">
        <v>2734.9</v>
      </c>
      <c r="M857" s="203">
        <v>547.9</v>
      </c>
      <c r="N857" s="202">
        <v>4706.7999999999993</v>
      </c>
      <c r="O857" s="203">
        <v>1424</v>
      </c>
      <c r="P857" s="203">
        <v>2734.9</v>
      </c>
      <c r="Q857" s="204">
        <v>547.9</v>
      </c>
      <c r="R857" s="204">
        <v>0</v>
      </c>
      <c r="S857" s="204">
        <v>0</v>
      </c>
      <c r="T857" s="204">
        <v>0</v>
      </c>
      <c r="U857" s="204">
        <v>0</v>
      </c>
      <c r="V857" s="204">
        <v>100</v>
      </c>
      <c r="W857" s="204">
        <v>100</v>
      </c>
      <c r="X857" s="204">
        <v>100</v>
      </c>
      <c r="Y857" s="204">
        <v>100</v>
      </c>
    </row>
    <row r="858" spans="1:25" ht="12.95" customHeight="1">
      <c r="A858" s="205">
        <v>21</v>
      </c>
      <c r="B858" s="206">
        <v>227800</v>
      </c>
      <c r="C858" s="207">
        <v>1768</v>
      </c>
      <c r="D858" s="175">
        <v>850</v>
      </c>
      <c r="E858" s="201" t="s">
        <v>1926</v>
      </c>
      <c r="F858" s="202">
        <v>4851.3999999999996</v>
      </c>
      <c r="G858" s="202">
        <v>1056</v>
      </c>
      <c r="H858" s="202">
        <v>3461.2</v>
      </c>
      <c r="I858" s="202">
        <v>334.2</v>
      </c>
      <c r="J858" s="202">
        <v>4993.7</v>
      </c>
      <c r="K858" s="203">
        <v>1056</v>
      </c>
      <c r="L858" s="203">
        <v>3461.2</v>
      </c>
      <c r="M858" s="203">
        <v>476.5</v>
      </c>
      <c r="N858" s="202">
        <v>4866.3213999999998</v>
      </c>
      <c r="O858" s="203">
        <v>1056</v>
      </c>
      <c r="P858" s="203">
        <v>3333.8213999999998</v>
      </c>
      <c r="Q858" s="204">
        <v>476.5</v>
      </c>
      <c r="R858" s="204">
        <v>-127.37860000000001</v>
      </c>
      <c r="S858" s="204">
        <v>0</v>
      </c>
      <c r="T858" s="204">
        <v>-127.37860000000001</v>
      </c>
      <c r="U858" s="204">
        <v>0</v>
      </c>
      <c r="V858" s="204">
        <v>97.449214009652167</v>
      </c>
      <c r="W858" s="204">
        <v>100</v>
      </c>
      <c r="X858" s="204">
        <v>96.319813937362767</v>
      </c>
      <c r="Y858" s="204">
        <v>100</v>
      </c>
    </row>
    <row r="859" spans="1:25" ht="12.95" customHeight="1">
      <c r="A859" s="205">
        <v>21</v>
      </c>
      <c r="B859" s="206">
        <v>227800</v>
      </c>
      <c r="C859" s="207">
        <v>1757</v>
      </c>
      <c r="D859" s="175">
        <v>851</v>
      </c>
      <c r="E859" s="201" t="s">
        <v>1902</v>
      </c>
      <c r="F859" s="202">
        <v>59075.4</v>
      </c>
      <c r="G859" s="202">
        <v>5578</v>
      </c>
      <c r="H859" s="202">
        <v>43656.3</v>
      </c>
      <c r="I859" s="202">
        <v>9841.1</v>
      </c>
      <c r="J859" s="202">
        <v>59704.2</v>
      </c>
      <c r="K859" s="203">
        <v>5578</v>
      </c>
      <c r="L859" s="203">
        <v>43800.6</v>
      </c>
      <c r="M859" s="203">
        <v>10325.6</v>
      </c>
      <c r="N859" s="202">
        <v>59631.494899999998</v>
      </c>
      <c r="O859" s="203">
        <v>5578</v>
      </c>
      <c r="P859" s="203">
        <v>43727.894899999999</v>
      </c>
      <c r="Q859" s="204">
        <v>10325.6</v>
      </c>
      <c r="R859" s="204">
        <v>-72.70509999999922</v>
      </c>
      <c r="S859" s="204">
        <v>0</v>
      </c>
      <c r="T859" s="204">
        <v>-72.70509999999922</v>
      </c>
      <c r="U859" s="204">
        <v>0</v>
      </c>
      <c r="V859" s="204">
        <v>99.878224480019824</v>
      </c>
      <c r="W859" s="204">
        <v>100</v>
      </c>
      <c r="X859" s="204">
        <v>99.834008894855316</v>
      </c>
      <c r="Y859" s="204">
        <v>100</v>
      </c>
    </row>
    <row r="860" spans="1:25" ht="12.95" customHeight="1">
      <c r="A860" s="205">
        <v>21</v>
      </c>
      <c r="B860" s="206">
        <v>227800</v>
      </c>
      <c r="C860" s="207">
        <v>1767</v>
      </c>
      <c r="D860" s="175">
        <v>852</v>
      </c>
      <c r="E860" s="201" t="s">
        <v>1927</v>
      </c>
      <c r="F860" s="202">
        <v>3812.6</v>
      </c>
      <c r="G860" s="202">
        <v>1118</v>
      </c>
      <c r="H860" s="202">
        <v>2303.5</v>
      </c>
      <c r="I860" s="202">
        <v>391.1</v>
      </c>
      <c r="J860" s="202">
        <v>4101.3</v>
      </c>
      <c r="K860" s="203">
        <v>1118</v>
      </c>
      <c r="L860" s="203">
        <v>2441.6999999999998</v>
      </c>
      <c r="M860" s="203">
        <v>541.6</v>
      </c>
      <c r="N860" s="202">
        <v>4101.3</v>
      </c>
      <c r="O860" s="203">
        <v>1118</v>
      </c>
      <c r="P860" s="203">
        <v>2441.6999999999998</v>
      </c>
      <c r="Q860" s="204">
        <v>541.6</v>
      </c>
      <c r="R860" s="204">
        <v>0</v>
      </c>
      <c r="S860" s="204">
        <v>0</v>
      </c>
      <c r="T860" s="204">
        <v>0</v>
      </c>
      <c r="U860" s="204">
        <v>0</v>
      </c>
      <c r="V860" s="204">
        <v>100</v>
      </c>
      <c r="W860" s="204">
        <v>100</v>
      </c>
      <c r="X860" s="204">
        <v>100</v>
      </c>
      <c r="Y860" s="204">
        <v>100</v>
      </c>
    </row>
    <row r="861" spans="1:25" ht="12.95" customHeight="1">
      <c r="A861" s="205">
        <v>21</v>
      </c>
      <c r="B861" s="206">
        <v>227800</v>
      </c>
      <c r="C861" s="207">
        <v>1766</v>
      </c>
      <c r="D861" s="175">
        <v>853</v>
      </c>
      <c r="E861" s="201" t="s">
        <v>1928</v>
      </c>
      <c r="F861" s="202">
        <v>3057.3</v>
      </c>
      <c r="G861" s="202">
        <v>888</v>
      </c>
      <c r="H861" s="202">
        <v>1898.5</v>
      </c>
      <c r="I861" s="202">
        <v>270.8</v>
      </c>
      <c r="J861" s="202">
        <v>3343.5</v>
      </c>
      <c r="K861" s="203">
        <v>888</v>
      </c>
      <c r="L861" s="203">
        <v>2035.4</v>
      </c>
      <c r="M861" s="203">
        <v>420.1</v>
      </c>
      <c r="N861" s="202">
        <v>3343.5</v>
      </c>
      <c r="O861" s="203">
        <v>888</v>
      </c>
      <c r="P861" s="203">
        <v>2035.4</v>
      </c>
      <c r="Q861" s="204">
        <v>420.1</v>
      </c>
      <c r="R861" s="204">
        <v>0</v>
      </c>
      <c r="S861" s="204">
        <v>0</v>
      </c>
      <c r="T861" s="204">
        <v>0</v>
      </c>
      <c r="U861" s="204">
        <v>0</v>
      </c>
      <c r="V861" s="204">
        <v>100</v>
      </c>
      <c r="W861" s="204">
        <v>100</v>
      </c>
      <c r="X861" s="204">
        <v>100</v>
      </c>
      <c r="Y861" s="204">
        <v>100</v>
      </c>
    </row>
    <row r="862" spans="1:25" ht="12.95" customHeight="1">
      <c r="A862" s="205">
        <v>21</v>
      </c>
      <c r="B862" s="206">
        <v>227800</v>
      </c>
      <c r="C862" s="207">
        <v>1769</v>
      </c>
      <c r="D862" s="175">
        <v>854</v>
      </c>
      <c r="E862" s="201" t="s">
        <v>1929</v>
      </c>
      <c r="F862" s="202">
        <v>3672.5</v>
      </c>
      <c r="G862" s="202">
        <v>1514</v>
      </c>
      <c r="H862" s="202">
        <v>1678.1</v>
      </c>
      <c r="I862" s="202">
        <v>480.4</v>
      </c>
      <c r="J862" s="202">
        <v>3898.8</v>
      </c>
      <c r="K862" s="203">
        <v>1514</v>
      </c>
      <c r="L862" s="203">
        <v>1753.8</v>
      </c>
      <c r="M862" s="203">
        <v>631</v>
      </c>
      <c r="N862" s="202">
        <v>3833.8167000000003</v>
      </c>
      <c r="O862" s="203">
        <v>1514</v>
      </c>
      <c r="P862" s="203">
        <v>1688.8167000000001</v>
      </c>
      <c r="Q862" s="204">
        <v>631</v>
      </c>
      <c r="R862" s="204">
        <v>-64.983299999999872</v>
      </c>
      <c r="S862" s="204">
        <v>0</v>
      </c>
      <c r="T862" s="204">
        <v>-64.983299999999872</v>
      </c>
      <c r="U862" s="204">
        <v>0</v>
      </c>
      <c r="V862" s="204">
        <v>98.333248691905212</v>
      </c>
      <c r="W862" s="204">
        <v>100</v>
      </c>
      <c r="X862" s="204">
        <v>96.294714334587766</v>
      </c>
      <c r="Y862" s="204">
        <v>100</v>
      </c>
    </row>
    <row r="863" spans="1:25" ht="12.95" customHeight="1">
      <c r="A863" s="205">
        <v>21</v>
      </c>
      <c r="B863" s="206">
        <v>227800</v>
      </c>
      <c r="C863" s="207">
        <v>1770</v>
      </c>
      <c r="D863" s="175">
        <v>855</v>
      </c>
      <c r="E863" s="201" t="s">
        <v>1930</v>
      </c>
      <c r="F863" s="202">
        <v>3067.2</v>
      </c>
      <c r="G863" s="202">
        <v>1162</v>
      </c>
      <c r="H863" s="202">
        <v>1650.5</v>
      </c>
      <c r="I863" s="202">
        <v>254.7</v>
      </c>
      <c r="J863" s="202">
        <v>3296.8</v>
      </c>
      <c r="K863" s="203">
        <v>1162</v>
      </c>
      <c r="L863" s="203">
        <v>1730.8</v>
      </c>
      <c r="M863" s="203">
        <v>404</v>
      </c>
      <c r="N863" s="202">
        <v>3268.2811000000002</v>
      </c>
      <c r="O863" s="203">
        <v>1162</v>
      </c>
      <c r="P863" s="203">
        <v>1702.2810999999999</v>
      </c>
      <c r="Q863" s="204">
        <v>404</v>
      </c>
      <c r="R863" s="204">
        <v>-28.518900000000031</v>
      </c>
      <c r="S863" s="204">
        <v>0</v>
      </c>
      <c r="T863" s="204">
        <v>-28.518900000000031</v>
      </c>
      <c r="U863" s="204">
        <v>0</v>
      </c>
      <c r="V863" s="204">
        <v>99.134952074739132</v>
      </c>
      <c r="W863" s="204">
        <v>100</v>
      </c>
      <c r="X863" s="204">
        <v>98.352270626299969</v>
      </c>
      <c r="Y863" s="204">
        <v>100</v>
      </c>
    </row>
    <row r="864" spans="1:25" ht="12.95" customHeight="1">
      <c r="A864" s="205">
        <v>21</v>
      </c>
      <c r="B864" s="206">
        <v>227800</v>
      </c>
      <c r="C864" s="207">
        <v>1773</v>
      </c>
      <c r="D864" s="175">
        <v>856</v>
      </c>
      <c r="E864" s="201" t="s">
        <v>1931</v>
      </c>
      <c r="F864" s="202">
        <v>5169.2000000000007</v>
      </c>
      <c r="G864" s="202">
        <v>924</v>
      </c>
      <c r="H864" s="202">
        <v>3560.1</v>
      </c>
      <c r="I864" s="202">
        <v>685.1</v>
      </c>
      <c r="J864" s="202">
        <v>5529.7999999999993</v>
      </c>
      <c r="K864" s="203">
        <v>924</v>
      </c>
      <c r="L864" s="203">
        <v>3768.9</v>
      </c>
      <c r="M864" s="203">
        <v>836.9</v>
      </c>
      <c r="N864" s="202">
        <v>5476.5999999999995</v>
      </c>
      <c r="O864" s="203">
        <v>924</v>
      </c>
      <c r="P864" s="203">
        <v>3715.7</v>
      </c>
      <c r="Q864" s="204">
        <v>836.9</v>
      </c>
      <c r="R864" s="204">
        <v>-53.199999999999818</v>
      </c>
      <c r="S864" s="204">
        <v>0</v>
      </c>
      <c r="T864" s="204">
        <v>-53.200000000000273</v>
      </c>
      <c r="U864" s="204">
        <v>0</v>
      </c>
      <c r="V864" s="204">
        <v>99.037939889326921</v>
      </c>
      <c r="W864" s="204">
        <v>100</v>
      </c>
      <c r="X864" s="204">
        <v>98.588447557642809</v>
      </c>
      <c r="Y864" s="204">
        <v>100</v>
      </c>
    </row>
    <row r="865" spans="1:27" ht="12.95" customHeight="1">
      <c r="A865" s="205">
        <v>21</v>
      </c>
      <c r="B865" s="206">
        <v>227800</v>
      </c>
      <c r="C865" s="207">
        <v>1771</v>
      </c>
      <c r="D865" s="175">
        <v>857</v>
      </c>
      <c r="E865" s="201" t="s">
        <v>1932</v>
      </c>
      <c r="F865" s="202">
        <v>4582.5</v>
      </c>
      <c r="G865" s="202">
        <v>1694</v>
      </c>
      <c r="H865" s="202">
        <v>2261.4</v>
      </c>
      <c r="I865" s="202">
        <v>627.1</v>
      </c>
      <c r="J865" s="202">
        <v>4728.6000000000004</v>
      </c>
      <c r="K865" s="203">
        <v>1694</v>
      </c>
      <c r="L865" s="203">
        <v>2261.4</v>
      </c>
      <c r="M865" s="203">
        <v>773.2</v>
      </c>
      <c r="N865" s="202">
        <v>4254.5195000000003</v>
      </c>
      <c r="O865" s="203">
        <v>1694</v>
      </c>
      <c r="P865" s="203">
        <v>1787.3195000000001</v>
      </c>
      <c r="Q865" s="204">
        <v>773.2</v>
      </c>
      <c r="R865" s="204">
        <v>-474.08050000000003</v>
      </c>
      <c r="S865" s="204">
        <v>0</v>
      </c>
      <c r="T865" s="204">
        <v>-474.08050000000003</v>
      </c>
      <c r="U865" s="204">
        <v>0</v>
      </c>
      <c r="V865" s="204">
        <v>89.974188977710099</v>
      </c>
      <c r="W865" s="204">
        <v>100</v>
      </c>
      <c r="X865" s="204">
        <v>79.035973290881756</v>
      </c>
      <c r="Y865" s="204">
        <v>100</v>
      </c>
    </row>
    <row r="866" spans="1:27" ht="12.95" customHeight="1">
      <c r="A866" s="205">
        <v>21</v>
      </c>
      <c r="B866" s="206">
        <v>227800</v>
      </c>
      <c r="C866" s="207">
        <v>1772</v>
      </c>
      <c r="D866" s="175">
        <v>858</v>
      </c>
      <c r="E866" s="201" t="s">
        <v>1933</v>
      </c>
      <c r="F866" s="202">
        <v>6448.5</v>
      </c>
      <c r="G866" s="202">
        <v>1497</v>
      </c>
      <c r="H866" s="202">
        <v>4062.9</v>
      </c>
      <c r="I866" s="202">
        <v>888.6</v>
      </c>
      <c r="J866" s="202">
        <v>7155.2999999999993</v>
      </c>
      <c r="K866" s="203">
        <v>1497</v>
      </c>
      <c r="L866" s="203">
        <v>4608.7</v>
      </c>
      <c r="M866" s="203">
        <v>1049.5999999999999</v>
      </c>
      <c r="N866" s="202">
        <v>7155.2999999999993</v>
      </c>
      <c r="O866" s="203">
        <v>1497</v>
      </c>
      <c r="P866" s="203">
        <v>4608.7</v>
      </c>
      <c r="Q866" s="204">
        <v>1049.5999999999999</v>
      </c>
      <c r="R866" s="204">
        <v>0</v>
      </c>
      <c r="S866" s="204">
        <v>0</v>
      </c>
      <c r="T866" s="204">
        <v>0</v>
      </c>
      <c r="U866" s="204">
        <v>0</v>
      </c>
      <c r="V866" s="204">
        <v>100</v>
      </c>
      <c r="W866" s="204">
        <v>100</v>
      </c>
      <c r="X866" s="204">
        <v>100</v>
      </c>
      <c r="Y866" s="204">
        <v>100</v>
      </c>
    </row>
    <row r="867" spans="1:27" ht="12.95" customHeight="1">
      <c r="A867" s="205">
        <v>21</v>
      </c>
      <c r="B867" s="206">
        <v>227800</v>
      </c>
      <c r="C867" s="207">
        <v>1774</v>
      </c>
      <c r="D867" s="175">
        <v>859</v>
      </c>
      <c r="E867" s="201" t="s">
        <v>1934</v>
      </c>
      <c r="F867" s="202">
        <v>4717.8</v>
      </c>
      <c r="G867" s="202">
        <v>1280</v>
      </c>
      <c r="H867" s="202">
        <v>2949.7</v>
      </c>
      <c r="I867" s="202">
        <v>488.1</v>
      </c>
      <c r="J867" s="202">
        <v>4866.0999999999995</v>
      </c>
      <c r="K867" s="203">
        <v>1280</v>
      </c>
      <c r="L867" s="203">
        <v>2949.7</v>
      </c>
      <c r="M867" s="203">
        <v>636.4</v>
      </c>
      <c r="N867" s="202">
        <v>4495.5307999999995</v>
      </c>
      <c r="O867" s="203">
        <v>1280</v>
      </c>
      <c r="P867" s="203">
        <v>2579.1307999999999</v>
      </c>
      <c r="Q867" s="204">
        <v>636.4</v>
      </c>
      <c r="R867" s="204">
        <v>-370.56919999999991</v>
      </c>
      <c r="S867" s="204">
        <v>0</v>
      </c>
      <c r="T867" s="204">
        <v>-370.56919999999991</v>
      </c>
      <c r="U867" s="204">
        <v>0</v>
      </c>
      <c r="V867" s="204">
        <v>92.384677667947628</v>
      </c>
      <c r="W867" s="204">
        <v>100</v>
      </c>
      <c r="X867" s="204">
        <v>87.437054615723625</v>
      </c>
      <c r="Y867" s="204">
        <v>100</v>
      </c>
    </row>
    <row r="868" spans="1:27" ht="12.95" customHeight="1">
      <c r="A868" s="205">
        <v>21</v>
      </c>
      <c r="B868" s="206">
        <v>227800</v>
      </c>
      <c r="C868" s="207">
        <v>1775</v>
      </c>
      <c r="D868" s="175">
        <v>860</v>
      </c>
      <c r="E868" s="201" t="s">
        <v>1935</v>
      </c>
      <c r="F868" s="202">
        <v>4454.5</v>
      </c>
      <c r="G868" s="202">
        <v>1228</v>
      </c>
      <c r="H868" s="202">
        <v>2706.2</v>
      </c>
      <c r="I868" s="202">
        <v>520.29999999999995</v>
      </c>
      <c r="J868" s="202">
        <v>4610</v>
      </c>
      <c r="K868" s="203">
        <v>1228</v>
      </c>
      <c r="L868" s="203">
        <v>2706.2</v>
      </c>
      <c r="M868" s="203">
        <v>675.8</v>
      </c>
      <c r="N868" s="202">
        <v>4610</v>
      </c>
      <c r="O868" s="203">
        <v>1228</v>
      </c>
      <c r="P868" s="203">
        <v>2706.2</v>
      </c>
      <c r="Q868" s="204">
        <v>675.8</v>
      </c>
      <c r="R868" s="204">
        <v>0</v>
      </c>
      <c r="S868" s="204">
        <v>0</v>
      </c>
      <c r="T868" s="204">
        <v>0</v>
      </c>
      <c r="U868" s="204">
        <v>0</v>
      </c>
      <c r="V868" s="204">
        <v>100</v>
      </c>
      <c r="W868" s="204">
        <v>100</v>
      </c>
      <c r="X868" s="204">
        <v>100</v>
      </c>
      <c r="Y868" s="204">
        <v>100</v>
      </c>
    </row>
    <row r="869" spans="1:27" ht="12.95" customHeight="1">
      <c r="A869" s="205">
        <v>21</v>
      </c>
      <c r="B869" s="206">
        <v>227800</v>
      </c>
      <c r="C869" s="207">
        <v>1776</v>
      </c>
      <c r="D869" s="175">
        <v>861</v>
      </c>
      <c r="E869" s="201" t="s">
        <v>1936</v>
      </c>
      <c r="F869" s="202">
        <v>4354.8999999999996</v>
      </c>
      <c r="G869" s="202">
        <v>1510</v>
      </c>
      <c r="H869" s="202">
        <v>2268.6</v>
      </c>
      <c r="I869" s="202">
        <v>576.29999999999995</v>
      </c>
      <c r="J869" s="202">
        <v>4609.1000000000004</v>
      </c>
      <c r="K869" s="203">
        <v>1510</v>
      </c>
      <c r="L869" s="203">
        <v>2360.5</v>
      </c>
      <c r="M869" s="203">
        <v>738.6</v>
      </c>
      <c r="N869" s="202">
        <v>4609.1000000000004</v>
      </c>
      <c r="O869" s="203">
        <v>1510</v>
      </c>
      <c r="P869" s="203">
        <v>2360.5</v>
      </c>
      <c r="Q869" s="204">
        <v>738.6</v>
      </c>
      <c r="R869" s="204">
        <v>0</v>
      </c>
      <c r="S869" s="204">
        <v>0</v>
      </c>
      <c r="T869" s="204">
        <v>0</v>
      </c>
      <c r="U869" s="204">
        <v>0</v>
      </c>
      <c r="V869" s="204">
        <v>100</v>
      </c>
      <c r="W869" s="204">
        <v>100</v>
      </c>
      <c r="X869" s="204">
        <v>100</v>
      </c>
      <c r="Y869" s="204">
        <v>100</v>
      </c>
    </row>
    <row r="870" spans="1:27" ht="12.95" customHeight="1">
      <c r="A870" s="205">
        <v>0</v>
      </c>
      <c r="B870" s="205"/>
      <c r="C870" s="205"/>
      <c r="D870" s="175">
        <v>862</v>
      </c>
      <c r="E870" s="201"/>
      <c r="F870" s="202"/>
      <c r="G870" s="202"/>
      <c r="H870" s="202"/>
      <c r="I870" s="202"/>
      <c r="J870" s="202"/>
      <c r="K870" s="203"/>
      <c r="L870" s="203"/>
      <c r="M870" s="203"/>
      <c r="N870" s="203"/>
      <c r="O870" s="203"/>
      <c r="P870" s="203"/>
      <c r="Q870" s="204"/>
      <c r="R870" s="204"/>
      <c r="S870" s="204"/>
      <c r="T870" s="204"/>
      <c r="U870" s="204"/>
      <c r="V870" s="204"/>
      <c r="W870" s="204"/>
      <c r="X870" s="204"/>
      <c r="Y870" s="204"/>
    </row>
    <row r="871" spans="1:27" ht="12.95" customHeight="1">
      <c r="A871" s="205">
        <v>20</v>
      </c>
      <c r="B871" s="206">
        <v>228000</v>
      </c>
      <c r="C871" s="205"/>
      <c r="D871" s="175">
        <v>863</v>
      </c>
      <c r="E871" s="196" t="s">
        <v>1937</v>
      </c>
      <c r="F871" s="197">
        <v>480172.10000000003</v>
      </c>
      <c r="G871" s="197">
        <v>59690</v>
      </c>
      <c r="H871" s="197">
        <v>395850.7</v>
      </c>
      <c r="I871" s="197">
        <v>24631.400000000005</v>
      </c>
      <c r="J871" s="197">
        <v>520021.9</v>
      </c>
      <c r="K871" s="197">
        <v>59690</v>
      </c>
      <c r="L871" s="197">
        <v>430001.30000000005</v>
      </c>
      <c r="M871" s="197">
        <v>30330.600000000002</v>
      </c>
      <c r="N871" s="197">
        <v>517021.8517</v>
      </c>
      <c r="O871" s="197">
        <v>59690</v>
      </c>
      <c r="P871" s="197">
        <v>427001.25170000002</v>
      </c>
      <c r="Q871" s="197">
        <v>30330.600000000002</v>
      </c>
      <c r="R871" s="101">
        <v>-3000.048300000024</v>
      </c>
      <c r="S871" s="101">
        <v>0</v>
      </c>
      <c r="T871" s="101">
        <v>-3000.048300000024</v>
      </c>
      <c r="U871" s="101">
        <v>0</v>
      </c>
      <c r="V871" s="101">
        <v>99.423091931320585</v>
      </c>
      <c r="W871" s="101">
        <v>100</v>
      </c>
      <c r="X871" s="101">
        <v>99.302316458113026</v>
      </c>
      <c r="Y871" s="101">
        <v>100</v>
      </c>
    </row>
    <row r="872" spans="1:27" s="200" customFormat="1" ht="12.95" customHeight="1">
      <c r="A872" s="205">
        <v>22</v>
      </c>
      <c r="B872" s="206">
        <v>228000</v>
      </c>
      <c r="C872" s="205"/>
      <c r="D872" s="175">
        <v>864</v>
      </c>
      <c r="E872" s="196" t="s">
        <v>1241</v>
      </c>
      <c r="F872" s="197">
        <v>275186.2</v>
      </c>
      <c r="G872" s="197">
        <v>19598</v>
      </c>
      <c r="H872" s="197">
        <v>255588.2</v>
      </c>
      <c r="I872" s="197">
        <v>0</v>
      </c>
      <c r="J872" s="197">
        <v>289454.10000000003</v>
      </c>
      <c r="K872" s="197">
        <v>19598</v>
      </c>
      <c r="L872" s="197">
        <v>268827.40000000002</v>
      </c>
      <c r="M872" s="197">
        <v>1028.7</v>
      </c>
      <c r="N872" s="197">
        <v>288368.01640000002</v>
      </c>
      <c r="O872" s="197">
        <v>19598</v>
      </c>
      <c r="P872" s="197">
        <v>267741.31640000001</v>
      </c>
      <c r="Q872" s="197">
        <v>1028.7</v>
      </c>
      <c r="R872" s="101">
        <v>-1086.0836000000127</v>
      </c>
      <c r="S872" s="101">
        <v>0</v>
      </c>
      <c r="T872" s="101">
        <v>-1086.0836000000127</v>
      </c>
      <c r="U872" s="101">
        <v>0</v>
      </c>
      <c r="V872" s="101">
        <v>99.62478209843978</v>
      </c>
      <c r="W872" s="101">
        <v>100</v>
      </c>
      <c r="X872" s="101">
        <v>99.59599222400692</v>
      </c>
      <c r="Y872" s="101">
        <v>100</v>
      </c>
      <c r="Z872" s="199"/>
      <c r="AA872" s="199"/>
    </row>
    <row r="873" spans="1:27" s="200" customFormat="1" ht="12.95" customHeight="1">
      <c r="A873" s="205">
        <v>21</v>
      </c>
      <c r="B873" s="206">
        <v>228000</v>
      </c>
      <c r="C873" s="205"/>
      <c r="D873" s="175">
        <v>865</v>
      </c>
      <c r="E873" s="196" t="s">
        <v>1242</v>
      </c>
      <c r="F873" s="197">
        <v>204985.9</v>
      </c>
      <c r="G873" s="197">
        <v>40092</v>
      </c>
      <c r="H873" s="197">
        <v>140262.5</v>
      </c>
      <c r="I873" s="197">
        <v>24631.400000000005</v>
      </c>
      <c r="J873" s="197">
        <v>230567.8</v>
      </c>
      <c r="K873" s="197">
        <v>40092</v>
      </c>
      <c r="L873" s="197">
        <v>161173.9</v>
      </c>
      <c r="M873" s="197">
        <v>29301.9</v>
      </c>
      <c r="N873" s="197">
        <v>228653.83529999998</v>
      </c>
      <c r="O873" s="197">
        <v>40092</v>
      </c>
      <c r="P873" s="197">
        <v>159259.93529999998</v>
      </c>
      <c r="Q873" s="197">
        <v>29301.9</v>
      </c>
      <c r="R873" s="101">
        <v>-1913.9647000000114</v>
      </c>
      <c r="S873" s="101">
        <v>0</v>
      </c>
      <c r="T873" s="101">
        <v>-1913.9647000000114</v>
      </c>
      <c r="U873" s="101">
        <v>0</v>
      </c>
      <c r="V873" s="101">
        <v>99.169890721948164</v>
      </c>
      <c r="W873" s="101">
        <v>100</v>
      </c>
      <c r="X873" s="101">
        <v>98.812484713716046</v>
      </c>
      <c r="Y873" s="101">
        <v>100</v>
      </c>
      <c r="Z873" s="199"/>
      <c r="AA873" s="199"/>
    </row>
    <row r="874" spans="1:27" ht="12.95" customHeight="1">
      <c r="A874" s="205">
        <v>22</v>
      </c>
      <c r="B874" s="206">
        <v>228000</v>
      </c>
      <c r="C874" s="207">
        <v>1777</v>
      </c>
      <c r="D874" s="175">
        <v>866</v>
      </c>
      <c r="E874" s="201" t="s">
        <v>1267</v>
      </c>
      <c r="F874" s="202">
        <v>275186.2</v>
      </c>
      <c r="G874" s="202">
        <v>19598</v>
      </c>
      <c r="H874" s="202">
        <v>255588.2</v>
      </c>
      <c r="I874" s="202">
        <v>0</v>
      </c>
      <c r="J874" s="202">
        <v>289454.10000000003</v>
      </c>
      <c r="K874" s="203">
        <v>19598</v>
      </c>
      <c r="L874" s="203">
        <v>268827.40000000002</v>
      </c>
      <c r="M874" s="203">
        <v>1028.7</v>
      </c>
      <c r="N874" s="202">
        <v>288368.01640000002</v>
      </c>
      <c r="O874" s="203">
        <v>19598</v>
      </c>
      <c r="P874" s="203">
        <v>267741.31640000001</v>
      </c>
      <c r="Q874" s="204">
        <v>1028.7</v>
      </c>
      <c r="R874" s="204">
        <v>-1086.0836000000127</v>
      </c>
      <c r="S874" s="204">
        <v>0</v>
      </c>
      <c r="T874" s="204">
        <v>-1086.0836000000127</v>
      </c>
      <c r="U874" s="204">
        <v>0</v>
      </c>
      <c r="V874" s="204">
        <v>99.62478209843978</v>
      </c>
      <c r="W874" s="204">
        <v>100</v>
      </c>
      <c r="X874" s="204">
        <v>99.59599222400692</v>
      </c>
      <c r="Y874" s="204">
        <v>100</v>
      </c>
    </row>
    <row r="875" spans="1:27" ht="12.95" customHeight="1">
      <c r="A875" s="205">
        <v>21</v>
      </c>
      <c r="B875" s="206">
        <v>228000</v>
      </c>
      <c r="C875" s="207">
        <v>1791</v>
      </c>
      <c r="D875" s="175">
        <v>867</v>
      </c>
      <c r="E875" s="201" t="s">
        <v>1938</v>
      </c>
      <c r="F875" s="202">
        <v>2974</v>
      </c>
      <c r="G875" s="202">
        <v>1099</v>
      </c>
      <c r="H875" s="202">
        <v>1355</v>
      </c>
      <c r="I875" s="202">
        <v>520</v>
      </c>
      <c r="J875" s="202">
        <v>3303.2000000000003</v>
      </c>
      <c r="K875" s="203">
        <v>1099</v>
      </c>
      <c r="L875" s="203">
        <v>1532.3</v>
      </c>
      <c r="M875" s="203">
        <v>671.9</v>
      </c>
      <c r="N875" s="202">
        <v>3258.7000000000003</v>
      </c>
      <c r="O875" s="203">
        <v>1099</v>
      </c>
      <c r="P875" s="203">
        <v>1487.8</v>
      </c>
      <c r="Q875" s="204">
        <v>671.9</v>
      </c>
      <c r="R875" s="204">
        <v>-44.5</v>
      </c>
      <c r="S875" s="204">
        <v>0</v>
      </c>
      <c r="T875" s="204">
        <v>-44.5</v>
      </c>
      <c r="U875" s="204">
        <v>0</v>
      </c>
      <c r="V875" s="204">
        <v>98.652821506418022</v>
      </c>
      <c r="W875" s="204">
        <v>100</v>
      </c>
      <c r="X875" s="204">
        <v>97.095868955165443</v>
      </c>
      <c r="Y875" s="204">
        <v>100</v>
      </c>
    </row>
    <row r="876" spans="1:27" ht="12.95" customHeight="1">
      <c r="A876" s="205">
        <v>21</v>
      </c>
      <c r="B876" s="206">
        <v>228000</v>
      </c>
      <c r="C876" s="207">
        <v>1778</v>
      </c>
      <c r="D876" s="175">
        <v>868</v>
      </c>
      <c r="E876" s="201" t="s">
        <v>1939</v>
      </c>
      <c r="F876" s="202">
        <v>6550</v>
      </c>
      <c r="G876" s="202">
        <v>1539</v>
      </c>
      <c r="H876" s="202">
        <v>4346.8999999999996</v>
      </c>
      <c r="I876" s="202">
        <v>664.1</v>
      </c>
      <c r="J876" s="202">
        <v>7579.3</v>
      </c>
      <c r="K876" s="203">
        <v>1539</v>
      </c>
      <c r="L876" s="203">
        <v>5223</v>
      </c>
      <c r="M876" s="203">
        <v>817.3</v>
      </c>
      <c r="N876" s="202">
        <v>7450.5680000000002</v>
      </c>
      <c r="O876" s="203">
        <v>1539</v>
      </c>
      <c r="P876" s="203">
        <v>5094.268</v>
      </c>
      <c r="Q876" s="204">
        <v>817.3</v>
      </c>
      <c r="R876" s="204">
        <v>-128.73199999999997</v>
      </c>
      <c r="S876" s="204">
        <v>0</v>
      </c>
      <c r="T876" s="204">
        <v>-128.73199999999997</v>
      </c>
      <c r="U876" s="204">
        <v>0</v>
      </c>
      <c r="V876" s="204">
        <v>98.301531803728579</v>
      </c>
      <c r="W876" s="204">
        <v>100</v>
      </c>
      <c r="X876" s="204">
        <v>97.535286233965152</v>
      </c>
      <c r="Y876" s="204">
        <v>100</v>
      </c>
    </row>
    <row r="877" spans="1:27" ht="12.95" customHeight="1">
      <c r="A877" s="205">
        <v>21</v>
      </c>
      <c r="B877" s="206">
        <v>228000</v>
      </c>
      <c r="C877" s="207">
        <v>1779</v>
      </c>
      <c r="D877" s="175">
        <v>869</v>
      </c>
      <c r="E877" s="201" t="s">
        <v>1940</v>
      </c>
      <c r="F877" s="202">
        <v>3280</v>
      </c>
      <c r="G877" s="202">
        <v>1477</v>
      </c>
      <c r="H877" s="202">
        <v>1523.1</v>
      </c>
      <c r="I877" s="202">
        <v>279.89999999999998</v>
      </c>
      <c r="J877" s="202">
        <v>3504.1000000000004</v>
      </c>
      <c r="K877" s="203">
        <v>1477</v>
      </c>
      <c r="L877" s="203">
        <v>1600.3</v>
      </c>
      <c r="M877" s="203">
        <v>426.8</v>
      </c>
      <c r="N877" s="202">
        <v>3430.7853000000005</v>
      </c>
      <c r="O877" s="203">
        <v>1477</v>
      </c>
      <c r="P877" s="203">
        <v>1526.9853000000001</v>
      </c>
      <c r="Q877" s="204">
        <v>426.8</v>
      </c>
      <c r="R877" s="204">
        <v>-73.314699999999903</v>
      </c>
      <c r="S877" s="204">
        <v>0</v>
      </c>
      <c r="T877" s="204">
        <v>-73.314699999999903</v>
      </c>
      <c r="U877" s="204">
        <v>0</v>
      </c>
      <c r="V877" s="204">
        <v>97.907745212750783</v>
      </c>
      <c r="W877" s="204">
        <v>100</v>
      </c>
      <c r="X877" s="204">
        <v>95.418690245578958</v>
      </c>
      <c r="Y877" s="204">
        <v>100</v>
      </c>
    </row>
    <row r="878" spans="1:27" ht="12.95" customHeight="1">
      <c r="A878" s="205">
        <v>21</v>
      </c>
      <c r="B878" s="206">
        <v>228000</v>
      </c>
      <c r="C878" s="207">
        <v>1780</v>
      </c>
      <c r="D878" s="175">
        <v>870</v>
      </c>
      <c r="E878" s="201" t="s">
        <v>1941</v>
      </c>
      <c r="F878" s="202">
        <v>5807</v>
      </c>
      <c r="G878" s="202">
        <v>1609</v>
      </c>
      <c r="H878" s="202">
        <v>3553.1</v>
      </c>
      <c r="I878" s="202">
        <v>644.9</v>
      </c>
      <c r="J878" s="202">
        <v>6231.1</v>
      </c>
      <c r="K878" s="203">
        <v>1609</v>
      </c>
      <c r="L878" s="203">
        <v>3826.5</v>
      </c>
      <c r="M878" s="203">
        <v>795.6</v>
      </c>
      <c r="N878" s="202">
        <v>6047.0776999999998</v>
      </c>
      <c r="O878" s="203">
        <v>1609</v>
      </c>
      <c r="P878" s="203">
        <v>3642.4776999999999</v>
      </c>
      <c r="Q878" s="204">
        <v>795.6</v>
      </c>
      <c r="R878" s="204">
        <v>-184.02230000000054</v>
      </c>
      <c r="S878" s="204">
        <v>0</v>
      </c>
      <c r="T878" s="204">
        <v>-184.02230000000009</v>
      </c>
      <c r="U878" s="204">
        <v>0</v>
      </c>
      <c r="V878" s="204">
        <v>97.046712458474417</v>
      </c>
      <c r="W878" s="204">
        <v>100</v>
      </c>
      <c r="X878" s="204">
        <v>95.190845420096693</v>
      </c>
      <c r="Y878" s="204">
        <v>100</v>
      </c>
    </row>
    <row r="879" spans="1:27" ht="12.95" customHeight="1">
      <c r="A879" s="205">
        <v>21</v>
      </c>
      <c r="B879" s="206">
        <v>228000</v>
      </c>
      <c r="C879" s="207">
        <v>1781</v>
      </c>
      <c r="D879" s="175">
        <v>871</v>
      </c>
      <c r="E879" s="201" t="s">
        <v>1942</v>
      </c>
      <c r="F879" s="202">
        <v>15185.699999999999</v>
      </c>
      <c r="G879" s="202">
        <v>1252</v>
      </c>
      <c r="H879" s="202">
        <v>12088.4</v>
      </c>
      <c r="I879" s="202">
        <v>1845.3</v>
      </c>
      <c r="J879" s="202">
        <v>17691.400000000001</v>
      </c>
      <c r="K879" s="203">
        <v>1252</v>
      </c>
      <c r="L879" s="203">
        <v>14333.6</v>
      </c>
      <c r="M879" s="203">
        <v>2105.8000000000002</v>
      </c>
      <c r="N879" s="202">
        <v>17691.400000000001</v>
      </c>
      <c r="O879" s="203">
        <v>1252</v>
      </c>
      <c r="P879" s="203">
        <v>14333.6</v>
      </c>
      <c r="Q879" s="204">
        <v>2105.8000000000002</v>
      </c>
      <c r="R879" s="204">
        <v>0</v>
      </c>
      <c r="S879" s="204">
        <v>0</v>
      </c>
      <c r="T879" s="204">
        <v>0</v>
      </c>
      <c r="U879" s="204">
        <v>0</v>
      </c>
      <c r="V879" s="204">
        <v>100</v>
      </c>
      <c r="W879" s="204">
        <v>100</v>
      </c>
      <c r="X879" s="204">
        <v>100</v>
      </c>
      <c r="Y879" s="204">
        <v>100</v>
      </c>
    </row>
    <row r="880" spans="1:27" ht="12.95" customHeight="1">
      <c r="A880" s="205">
        <v>21</v>
      </c>
      <c r="B880" s="206">
        <v>228000</v>
      </c>
      <c r="C880" s="207">
        <v>1782</v>
      </c>
      <c r="D880" s="175">
        <v>872</v>
      </c>
      <c r="E880" s="201" t="s">
        <v>1943</v>
      </c>
      <c r="F880" s="202">
        <v>3174.5</v>
      </c>
      <c r="G880" s="202">
        <v>1179</v>
      </c>
      <c r="H880" s="202">
        <v>1697.5</v>
      </c>
      <c r="I880" s="202">
        <v>298</v>
      </c>
      <c r="J880" s="202">
        <v>3522.7999999999997</v>
      </c>
      <c r="K880" s="203">
        <v>1179</v>
      </c>
      <c r="L880" s="203">
        <v>1901.2</v>
      </c>
      <c r="M880" s="203">
        <v>442.6</v>
      </c>
      <c r="N880" s="202">
        <v>3522.7999999999997</v>
      </c>
      <c r="O880" s="203">
        <v>1179</v>
      </c>
      <c r="P880" s="203">
        <v>1901.2</v>
      </c>
      <c r="Q880" s="204">
        <v>442.6</v>
      </c>
      <c r="R880" s="204">
        <v>0</v>
      </c>
      <c r="S880" s="204">
        <v>0</v>
      </c>
      <c r="T880" s="204">
        <v>0</v>
      </c>
      <c r="U880" s="204">
        <v>0</v>
      </c>
      <c r="V880" s="204">
        <v>100</v>
      </c>
      <c r="W880" s="204">
        <v>100</v>
      </c>
      <c r="X880" s="204">
        <v>100</v>
      </c>
      <c r="Y880" s="204">
        <v>100</v>
      </c>
    </row>
    <row r="881" spans="1:25" ht="12.95" customHeight="1">
      <c r="A881" s="205">
        <v>21</v>
      </c>
      <c r="B881" s="206">
        <v>228000</v>
      </c>
      <c r="C881" s="207">
        <v>1783</v>
      </c>
      <c r="D881" s="175">
        <v>873</v>
      </c>
      <c r="E881" s="201" t="s">
        <v>1944</v>
      </c>
      <c r="F881" s="202">
        <v>5072</v>
      </c>
      <c r="G881" s="202">
        <v>1701</v>
      </c>
      <c r="H881" s="202">
        <v>2575.6999999999998</v>
      </c>
      <c r="I881" s="202">
        <v>795.3</v>
      </c>
      <c r="J881" s="202">
        <v>5533</v>
      </c>
      <c r="K881" s="203">
        <v>1701</v>
      </c>
      <c r="L881" s="203">
        <v>2884.8</v>
      </c>
      <c r="M881" s="203">
        <v>947.2</v>
      </c>
      <c r="N881" s="202">
        <v>5533</v>
      </c>
      <c r="O881" s="203">
        <v>1701</v>
      </c>
      <c r="P881" s="203">
        <v>2884.8</v>
      </c>
      <c r="Q881" s="204">
        <v>947.2</v>
      </c>
      <c r="R881" s="204">
        <v>0</v>
      </c>
      <c r="S881" s="204">
        <v>0</v>
      </c>
      <c r="T881" s="204">
        <v>0</v>
      </c>
      <c r="U881" s="204">
        <v>0</v>
      </c>
      <c r="V881" s="204">
        <v>100</v>
      </c>
      <c r="W881" s="204">
        <v>100</v>
      </c>
      <c r="X881" s="204">
        <v>100</v>
      </c>
      <c r="Y881" s="204">
        <v>100</v>
      </c>
    </row>
    <row r="882" spans="1:25" ht="12.95" customHeight="1">
      <c r="A882" s="205">
        <v>21</v>
      </c>
      <c r="B882" s="206">
        <v>228000</v>
      </c>
      <c r="C882" s="207">
        <v>1784</v>
      </c>
      <c r="D882" s="175">
        <v>874</v>
      </c>
      <c r="E882" s="201" t="s">
        <v>1945</v>
      </c>
      <c r="F882" s="202">
        <v>5165.1000000000004</v>
      </c>
      <c r="G882" s="202">
        <v>1486</v>
      </c>
      <c r="H882" s="202">
        <v>3328.5</v>
      </c>
      <c r="I882" s="202">
        <v>350.6</v>
      </c>
      <c r="J882" s="202">
        <v>5610.9000000000005</v>
      </c>
      <c r="K882" s="203">
        <v>1486</v>
      </c>
      <c r="L882" s="203">
        <v>3636.1</v>
      </c>
      <c r="M882" s="203">
        <v>488.8</v>
      </c>
      <c r="N882" s="202">
        <v>5558.7233000000006</v>
      </c>
      <c r="O882" s="203">
        <v>1486</v>
      </c>
      <c r="P882" s="203">
        <v>3583.9232999999999</v>
      </c>
      <c r="Q882" s="204">
        <v>488.8</v>
      </c>
      <c r="R882" s="204">
        <v>-52.176699999999983</v>
      </c>
      <c r="S882" s="204">
        <v>0</v>
      </c>
      <c r="T882" s="204">
        <v>-52.176699999999983</v>
      </c>
      <c r="U882" s="204">
        <v>0</v>
      </c>
      <c r="V882" s="204">
        <v>99.070083230854237</v>
      </c>
      <c r="W882" s="204">
        <v>100</v>
      </c>
      <c r="X882" s="204">
        <v>98.565036715161852</v>
      </c>
      <c r="Y882" s="204">
        <v>100</v>
      </c>
    </row>
    <row r="883" spans="1:25" ht="12.95" customHeight="1">
      <c r="A883" s="205">
        <v>21</v>
      </c>
      <c r="B883" s="206">
        <v>228000</v>
      </c>
      <c r="C883" s="207">
        <v>1785</v>
      </c>
      <c r="D883" s="175">
        <v>875</v>
      </c>
      <c r="E883" s="201" t="s">
        <v>1946</v>
      </c>
      <c r="F883" s="202">
        <v>2265.6</v>
      </c>
      <c r="G883" s="202">
        <v>819</v>
      </c>
      <c r="H883" s="202">
        <v>1245.9000000000001</v>
      </c>
      <c r="I883" s="202">
        <v>200.7</v>
      </c>
      <c r="J883" s="202">
        <v>2667.7999999999997</v>
      </c>
      <c r="K883" s="203">
        <v>819</v>
      </c>
      <c r="L883" s="203">
        <v>1504.6999999999998</v>
      </c>
      <c r="M883" s="203">
        <v>344.1</v>
      </c>
      <c r="N883" s="202">
        <v>2480.7414999999996</v>
      </c>
      <c r="O883" s="203">
        <v>819</v>
      </c>
      <c r="P883" s="203">
        <v>1317.6415</v>
      </c>
      <c r="Q883" s="204">
        <v>344.1</v>
      </c>
      <c r="R883" s="204">
        <v>-187.05850000000009</v>
      </c>
      <c r="S883" s="204">
        <v>0</v>
      </c>
      <c r="T883" s="204">
        <v>-187.05849999999987</v>
      </c>
      <c r="U883" s="204">
        <v>0</v>
      </c>
      <c r="V883" s="204">
        <v>92.988286228352948</v>
      </c>
      <c r="W883" s="204">
        <v>100</v>
      </c>
      <c r="X883" s="204">
        <v>87.568385724729197</v>
      </c>
      <c r="Y883" s="204">
        <v>100</v>
      </c>
    </row>
    <row r="884" spans="1:25" ht="12.95" customHeight="1">
      <c r="A884" s="205">
        <v>21</v>
      </c>
      <c r="B884" s="206">
        <v>228000</v>
      </c>
      <c r="C884" s="207">
        <v>1786</v>
      </c>
      <c r="D884" s="175">
        <v>876</v>
      </c>
      <c r="E884" s="201" t="s">
        <v>1947</v>
      </c>
      <c r="F884" s="202">
        <v>10517</v>
      </c>
      <c r="G884" s="202">
        <v>2319</v>
      </c>
      <c r="H884" s="202">
        <v>6403.8</v>
      </c>
      <c r="I884" s="202">
        <v>1794.2</v>
      </c>
      <c r="J884" s="202">
        <v>11603.4</v>
      </c>
      <c r="K884" s="203">
        <v>2319</v>
      </c>
      <c r="L884" s="203">
        <v>7237.4</v>
      </c>
      <c r="M884" s="203">
        <v>2047</v>
      </c>
      <c r="N884" s="202">
        <v>11603.4</v>
      </c>
      <c r="O884" s="203">
        <v>2319</v>
      </c>
      <c r="P884" s="203">
        <v>7237.4</v>
      </c>
      <c r="Q884" s="204">
        <v>2047</v>
      </c>
      <c r="R884" s="204">
        <v>0</v>
      </c>
      <c r="S884" s="204">
        <v>0</v>
      </c>
      <c r="T884" s="204">
        <v>0</v>
      </c>
      <c r="U884" s="204">
        <v>0</v>
      </c>
      <c r="V884" s="204">
        <v>100</v>
      </c>
      <c r="W884" s="204">
        <v>100</v>
      </c>
      <c r="X884" s="204">
        <v>100</v>
      </c>
      <c r="Y884" s="204">
        <v>100</v>
      </c>
    </row>
    <row r="885" spans="1:25" ht="12.95" customHeight="1">
      <c r="A885" s="205">
        <v>21</v>
      </c>
      <c r="B885" s="206">
        <v>228000</v>
      </c>
      <c r="C885" s="207">
        <v>1787</v>
      </c>
      <c r="D885" s="175">
        <v>877</v>
      </c>
      <c r="E885" s="201" t="s">
        <v>1948</v>
      </c>
      <c r="F885" s="202">
        <v>7329.5</v>
      </c>
      <c r="G885" s="202">
        <v>1727</v>
      </c>
      <c r="H885" s="202">
        <v>4760.3999999999996</v>
      </c>
      <c r="I885" s="202">
        <v>842.1</v>
      </c>
      <c r="J885" s="202">
        <v>8017.2</v>
      </c>
      <c r="K885" s="203">
        <v>1727</v>
      </c>
      <c r="L885" s="203">
        <v>5297.4</v>
      </c>
      <c r="M885" s="203">
        <v>992.8</v>
      </c>
      <c r="N885" s="202">
        <v>8017.2</v>
      </c>
      <c r="O885" s="203">
        <v>1727</v>
      </c>
      <c r="P885" s="203">
        <v>5297.4</v>
      </c>
      <c r="Q885" s="204">
        <v>992.8</v>
      </c>
      <c r="R885" s="204">
        <v>0</v>
      </c>
      <c r="S885" s="204">
        <v>0</v>
      </c>
      <c r="T885" s="204">
        <v>0</v>
      </c>
      <c r="U885" s="204">
        <v>0</v>
      </c>
      <c r="V885" s="204">
        <v>100</v>
      </c>
      <c r="W885" s="204">
        <v>100</v>
      </c>
      <c r="X885" s="204">
        <v>100</v>
      </c>
      <c r="Y885" s="204">
        <v>100</v>
      </c>
    </row>
    <row r="886" spans="1:25" ht="12.95" customHeight="1">
      <c r="A886" s="205">
        <v>21</v>
      </c>
      <c r="B886" s="206">
        <v>228000</v>
      </c>
      <c r="C886" s="207">
        <v>1788</v>
      </c>
      <c r="D886" s="175">
        <v>878</v>
      </c>
      <c r="E886" s="201" t="s">
        <v>1949</v>
      </c>
      <c r="F886" s="202">
        <v>4385</v>
      </c>
      <c r="G886" s="202">
        <v>1600</v>
      </c>
      <c r="H886" s="202">
        <v>2121.8000000000002</v>
      </c>
      <c r="I886" s="202">
        <v>663.2</v>
      </c>
      <c r="J886" s="202">
        <v>4904.3999999999996</v>
      </c>
      <c r="K886" s="203">
        <v>1600</v>
      </c>
      <c r="L886" s="203">
        <v>2490.5</v>
      </c>
      <c r="M886" s="203">
        <v>813.9</v>
      </c>
      <c r="N886" s="202">
        <v>4904.3999999999996</v>
      </c>
      <c r="O886" s="203">
        <v>1600</v>
      </c>
      <c r="P886" s="203">
        <v>2490.5</v>
      </c>
      <c r="Q886" s="204">
        <v>813.9</v>
      </c>
      <c r="R886" s="204">
        <v>0</v>
      </c>
      <c r="S886" s="204">
        <v>0</v>
      </c>
      <c r="T886" s="204">
        <v>0</v>
      </c>
      <c r="U886" s="204">
        <v>0</v>
      </c>
      <c r="V886" s="204">
        <v>100</v>
      </c>
      <c r="W886" s="204">
        <v>100</v>
      </c>
      <c r="X886" s="204">
        <v>100</v>
      </c>
      <c r="Y886" s="204">
        <v>100</v>
      </c>
    </row>
    <row r="887" spans="1:25" ht="12.95" customHeight="1">
      <c r="A887" s="205">
        <v>21</v>
      </c>
      <c r="B887" s="206">
        <v>228000</v>
      </c>
      <c r="C887" s="207">
        <v>1789</v>
      </c>
      <c r="D887" s="175">
        <v>879</v>
      </c>
      <c r="E887" s="201" t="s">
        <v>1950</v>
      </c>
      <c r="F887" s="202">
        <v>4119.6000000000004</v>
      </c>
      <c r="G887" s="202">
        <v>822</v>
      </c>
      <c r="H887" s="202">
        <v>2918.6</v>
      </c>
      <c r="I887" s="202">
        <v>379</v>
      </c>
      <c r="J887" s="202">
        <v>4571.3999999999996</v>
      </c>
      <c r="K887" s="203">
        <v>822</v>
      </c>
      <c r="L887" s="203">
        <v>3219.9</v>
      </c>
      <c r="M887" s="203">
        <v>529.5</v>
      </c>
      <c r="N887" s="202">
        <v>4548.1273999999994</v>
      </c>
      <c r="O887" s="203">
        <v>822</v>
      </c>
      <c r="P887" s="203">
        <v>3196.6273999999999</v>
      </c>
      <c r="Q887" s="204">
        <v>529.5</v>
      </c>
      <c r="R887" s="204">
        <v>-23.272600000000239</v>
      </c>
      <c r="S887" s="204">
        <v>0</v>
      </c>
      <c r="T887" s="204">
        <v>-23.272600000000239</v>
      </c>
      <c r="U887" s="204">
        <v>0</v>
      </c>
      <c r="V887" s="204">
        <v>99.490908693179321</v>
      </c>
      <c r="W887" s="204">
        <v>100</v>
      </c>
      <c r="X887" s="204">
        <v>99.277226000807474</v>
      </c>
      <c r="Y887" s="204">
        <v>100</v>
      </c>
    </row>
    <row r="888" spans="1:25" ht="12.95" customHeight="1">
      <c r="A888" s="205">
        <v>21</v>
      </c>
      <c r="B888" s="206">
        <v>228000</v>
      </c>
      <c r="C888" s="207">
        <v>1790</v>
      </c>
      <c r="D888" s="175">
        <v>880</v>
      </c>
      <c r="E888" s="201" t="s">
        <v>1695</v>
      </c>
      <c r="F888" s="202">
        <v>2198.5</v>
      </c>
      <c r="G888" s="202">
        <v>492</v>
      </c>
      <c r="H888" s="202">
        <v>1479.4</v>
      </c>
      <c r="I888" s="202">
        <v>227.1</v>
      </c>
      <c r="J888" s="202">
        <v>2580.2999999999997</v>
      </c>
      <c r="K888" s="203">
        <v>492</v>
      </c>
      <c r="L888" s="203">
        <v>1710.7</v>
      </c>
      <c r="M888" s="203">
        <v>377.6</v>
      </c>
      <c r="N888" s="202">
        <v>2501.2655</v>
      </c>
      <c r="O888" s="203">
        <v>492</v>
      </c>
      <c r="P888" s="203">
        <v>1631.6655000000001</v>
      </c>
      <c r="Q888" s="204">
        <v>377.6</v>
      </c>
      <c r="R888" s="204">
        <v>-79.034499999999753</v>
      </c>
      <c r="S888" s="204">
        <v>0</v>
      </c>
      <c r="T888" s="204">
        <v>-79.03449999999998</v>
      </c>
      <c r="U888" s="204">
        <v>0</v>
      </c>
      <c r="V888" s="204">
        <v>96.937003449211346</v>
      </c>
      <c r="W888" s="204">
        <v>100</v>
      </c>
      <c r="X888" s="204">
        <v>95.379990647103526</v>
      </c>
      <c r="Y888" s="204">
        <v>100</v>
      </c>
    </row>
    <row r="889" spans="1:25" ht="12.95" customHeight="1">
      <c r="A889" s="205">
        <v>21</v>
      </c>
      <c r="B889" s="206">
        <v>228000</v>
      </c>
      <c r="C889" s="207">
        <v>1793</v>
      </c>
      <c r="D889" s="175">
        <v>881</v>
      </c>
      <c r="E889" s="201" t="s">
        <v>1951</v>
      </c>
      <c r="F889" s="202">
        <v>7540.2</v>
      </c>
      <c r="G889" s="202">
        <v>1309</v>
      </c>
      <c r="H889" s="202">
        <v>5363.8</v>
      </c>
      <c r="I889" s="202">
        <v>867.4</v>
      </c>
      <c r="J889" s="202">
        <v>9206.2999999999993</v>
      </c>
      <c r="K889" s="203">
        <v>1309</v>
      </c>
      <c r="L889" s="203">
        <v>6878</v>
      </c>
      <c r="M889" s="203">
        <v>1019.3</v>
      </c>
      <c r="N889" s="202">
        <v>9206.2999999999993</v>
      </c>
      <c r="O889" s="203">
        <v>1309</v>
      </c>
      <c r="P889" s="203">
        <v>6878</v>
      </c>
      <c r="Q889" s="204">
        <v>1019.3</v>
      </c>
      <c r="R889" s="204">
        <v>0</v>
      </c>
      <c r="S889" s="204">
        <v>0</v>
      </c>
      <c r="T889" s="204">
        <v>0</v>
      </c>
      <c r="U889" s="204">
        <v>0</v>
      </c>
      <c r="V889" s="204">
        <v>100</v>
      </c>
      <c r="W889" s="204">
        <v>100</v>
      </c>
      <c r="X889" s="204">
        <v>100</v>
      </c>
      <c r="Y889" s="204">
        <v>100</v>
      </c>
    </row>
    <row r="890" spans="1:25" ht="12.95" customHeight="1">
      <c r="A890" s="205">
        <v>21</v>
      </c>
      <c r="B890" s="206">
        <v>228000</v>
      </c>
      <c r="C890" s="207">
        <v>1794</v>
      </c>
      <c r="D890" s="175">
        <v>882</v>
      </c>
      <c r="E890" s="201" t="s">
        <v>1410</v>
      </c>
      <c r="F890" s="202">
        <v>8121.6</v>
      </c>
      <c r="G890" s="202">
        <v>1640</v>
      </c>
      <c r="H890" s="202">
        <v>5584.1</v>
      </c>
      <c r="I890" s="202">
        <v>897.5</v>
      </c>
      <c r="J890" s="202">
        <v>10110.200000000001</v>
      </c>
      <c r="K890" s="203">
        <v>1640</v>
      </c>
      <c r="L890" s="203">
        <v>7424.2</v>
      </c>
      <c r="M890" s="203">
        <v>1046</v>
      </c>
      <c r="N890" s="202">
        <v>10086.7083</v>
      </c>
      <c r="O890" s="203">
        <v>1640</v>
      </c>
      <c r="P890" s="203">
        <v>7400.7083000000002</v>
      </c>
      <c r="Q890" s="204">
        <v>1046</v>
      </c>
      <c r="R890" s="204">
        <v>-23.491700000000492</v>
      </c>
      <c r="S890" s="204">
        <v>0</v>
      </c>
      <c r="T890" s="204">
        <v>-23.491699999999582</v>
      </c>
      <c r="U890" s="204">
        <v>0</v>
      </c>
      <c r="V890" s="204">
        <v>99.767643567881933</v>
      </c>
      <c r="W890" s="204">
        <v>100</v>
      </c>
      <c r="X890" s="204">
        <v>99.683579375555624</v>
      </c>
      <c r="Y890" s="204">
        <v>100</v>
      </c>
    </row>
    <row r="891" spans="1:25" ht="12.95" customHeight="1">
      <c r="A891" s="205">
        <v>21</v>
      </c>
      <c r="B891" s="206">
        <v>228000</v>
      </c>
      <c r="C891" s="207">
        <v>1795</v>
      </c>
      <c r="D891" s="175">
        <v>883</v>
      </c>
      <c r="E891" s="201" t="s">
        <v>1869</v>
      </c>
      <c r="F891" s="202">
        <v>5235.5</v>
      </c>
      <c r="G891" s="202">
        <v>1499</v>
      </c>
      <c r="H891" s="202">
        <v>3042</v>
      </c>
      <c r="I891" s="202">
        <v>694.5</v>
      </c>
      <c r="J891" s="202">
        <v>5596.7</v>
      </c>
      <c r="K891" s="203">
        <v>1499</v>
      </c>
      <c r="L891" s="203">
        <v>3254.7</v>
      </c>
      <c r="M891" s="203">
        <v>843</v>
      </c>
      <c r="N891" s="202">
        <v>5596.6990000000005</v>
      </c>
      <c r="O891" s="203">
        <v>1499</v>
      </c>
      <c r="P891" s="203">
        <v>3254.6990000000001</v>
      </c>
      <c r="Q891" s="204">
        <v>843</v>
      </c>
      <c r="R891" s="204">
        <v>-9.9999999929423211E-4</v>
      </c>
      <c r="S891" s="204">
        <v>0</v>
      </c>
      <c r="T891" s="204">
        <v>-9.9999999974897946E-4</v>
      </c>
      <c r="U891" s="204">
        <v>0</v>
      </c>
      <c r="V891" s="204">
        <v>99.999982132327986</v>
      </c>
      <c r="W891" s="204">
        <v>100</v>
      </c>
      <c r="X891" s="204">
        <v>99.999969275202034</v>
      </c>
      <c r="Y891" s="204">
        <v>100</v>
      </c>
    </row>
    <row r="892" spans="1:25" ht="12.95" customHeight="1">
      <c r="A892" s="205">
        <v>21</v>
      </c>
      <c r="B892" s="206">
        <v>228000</v>
      </c>
      <c r="C892" s="207">
        <v>1796</v>
      </c>
      <c r="D892" s="175">
        <v>884</v>
      </c>
      <c r="E892" s="201" t="s">
        <v>1952</v>
      </c>
      <c r="F892" s="202">
        <v>3737.2</v>
      </c>
      <c r="G892" s="202">
        <v>711</v>
      </c>
      <c r="H892" s="202">
        <v>2657</v>
      </c>
      <c r="I892" s="202">
        <v>369.2</v>
      </c>
      <c r="J892" s="202">
        <v>3997.8</v>
      </c>
      <c r="K892" s="203">
        <v>711</v>
      </c>
      <c r="L892" s="203">
        <v>2767</v>
      </c>
      <c r="M892" s="203">
        <v>519.79999999999995</v>
      </c>
      <c r="N892" s="202">
        <v>3718.8820999999998</v>
      </c>
      <c r="O892" s="203">
        <v>711</v>
      </c>
      <c r="P892" s="203">
        <v>2488.0821000000001</v>
      </c>
      <c r="Q892" s="204">
        <v>519.79999999999995</v>
      </c>
      <c r="R892" s="204">
        <v>-278.91790000000037</v>
      </c>
      <c r="S892" s="204">
        <v>0</v>
      </c>
      <c r="T892" s="204">
        <v>-278.91789999999992</v>
      </c>
      <c r="U892" s="204">
        <v>0</v>
      </c>
      <c r="V892" s="204">
        <v>93.023215268397607</v>
      </c>
      <c r="W892" s="204">
        <v>100</v>
      </c>
      <c r="X892" s="204">
        <v>89.919844597036501</v>
      </c>
      <c r="Y892" s="204">
        <v>100</v>
      </c>
    </row>
    <row r="893" spans="1:25" ht="12.95" customHeight="1">
      <c r="A893" s="205">
        <v>21</v>
      </c>
      <c r="B893" s="206">
        <v>228000</v>
      </c>
      <c r="C893" s="207">
        <v>1797</v>
      </c>
      <c r="D893" s="175">
        <v>885</v>
      </c>
      <c r="E893" s="201" t="s">
        <v>1286</v>
      </c>
      <c r="F893" s="202">
        <v>3971.3</v>
      </c>
      <c r="G893" s="202">
        <v>1368</v>
      </c>
      <c r="H893" s="202">
        <v>2135.9</v>
      </c>
      <c r="I893" s="202">
        <v>467.4</v>
      </c>
      <c r="J893" s="202">
        <v>4467.1000000000004</v>
      </c>
      <c r="K893" s="203">
        <v>1368</v>
      </c>
      <c r="L893" s="203">
        <v>2490.4</v>
      </c>
      <c r="M893" s="203">
        <v>608.70000000000005</v>
      </c>
      <c r="N893" s="202">
        <v>4467.1000000000004</v>
      </c>
      <c r="O893" s="203">
        <v>1368</v>
      </c>
      <c r="P893" s="203">
        <v>2490.4</v>
      </c>
      <c r="Q893" s="204">
        <v>608.70000000000005</v>
      </c>
      <c r="R893" s="204">
        <v>0</v>
      </c>
      <c r="S893" s="204">
        <v>0</v>
      </c>
      <c r="T893" s="204">
        <v>0</v>
      </c>
      <c r="U893" s="204">
        <v>0</v>
      </c>
      <c r="V893" s="204">
        <v>100</v>
      </c>
      <c r="W893" s="204">
        <v>100</v>
      </c>
      <c r="X893" s="204">
        <v>100</v>
      </c>
      <c r="Y893" s="204">
        <v>100</v>
      </c>
    </row>
    <row r="894" spans="1:25" ht="12.95" customHeight="1">
      <c r="A894" s="205">
        <v>21</v>
      </c>
      <c r="B894" s="206">
        <v>228000</v>
      </c>
      <c r="C894" s="207">
        <v>1798</v>
      </c>
      <c r="D894" s="175">
        <v>886</v>
      </c>
      <c r="E894" s="201" t="s">
        <v>1953</v>
      </c>
      <c r="F894" s="202">
        <v>6616.2</v>
      </c>
      <c r="G894" s="202">
        <v>1904</v>
      </c>
      <c r="H894" s="202">
        <v>3656.2</v>
      </c>
      <c r="I894" s="202">
        <v>1056</v>
      </c>
      <c r="J894" s="202">
        <v>7045.4</v>
      </c>
      <c r="K894" s="203">
        <v>1904</v>
      </c>
      <c r="L894" s="203">
        <v>3926.9</v>
      </c>
      <c r="M894" s="203">
        <v>1214.5</v>
      </c>
      <c r="N894" s="202">
        <v>7045.4</v>
      </c>
      <c r="O894" s="203">
        <v>1904</v>
      </c>
      <c r="P894" s="203">
        <v>3926.9</v>
      </c>
      <c r="Q894" s="204">
        <v>1214.5</v>
      </c>
      <c r="R894" s="204">
        <v>0</v>
      </c>
      <c r="S894" s="204">
        <v>0</v>
      </c>
      <c r="T894" s="204">
        <v>0</v>
      </c>
      <c r="U894" s="204">
        <v>0</v>
      </c>
      <c r="V894" s="204">
        <v>100</v>
      </c>
      <c r="W894" s="204">
        <v>100</v>
      </c>
      <c r="X894" s="204">
        <v>100</v>
      </c>
      <c r="Y894" s="204">
        <v>100</v>
      </c>
    </row>
    <row r="895" spans="1:25" ht="12.95" customHeight="1">
      <c r="A895" s="205">
        <v>21</v>
      </c>
      <c r="B895" s="206">
        <v>228000</v>
      </c>
      <c r="C895" s="207">
        <v>1792</v>
      </c>
      <c r="D895" s="175">
        <v>887</v>
      </c>
      <c r="E895" s="201" t="s">
        <v>1937</v>
      </c>
      <c r="F895" s="202">
        <v>52279.199999999997</v>
      </c>
      <c r="G895" s="202">
        <v>3448</v>
      </c>
      <c r="H895" s="202">
        <v>43164</v>
      </c>
      <c r="I895" s="202">
        <v>5667.2</v>
      </c>
      <c r="J895" s="202">
        <v>59086.8</v>
      </c>
      <c r="K895" s="203">
        <v>3448</v>
      </c>
      <c r="L895" s="203">
        <v>49587.9</v>
      </c>
      <c r="M895" s="203">
        <v>6050.9</v>
      </c>
      <c r="N895" s="202">
        <v>58556.927600000003</v>
      </c>
      <c r="O895" s="203">
        <v>3448</v>
      </c>
      <c r="P895" s="203">
        <v>49058.027600000001</v>
      </c>
      <c r="Q895" s="204">
        <v>6050.9</v>
      </c>
      <c r="R895" s="204">
        <v>-529.8724000000002</v>
      </c>
      <c r="S895" s="204">
        <v>0</v>
      </c>
      <c r="T895" s="204">
        <v>-529.8724000000002</v>
      </c>
      <c r="U895" s="204">
        <v>0</v>
      </c>
      <c r="V895" s="204">
        <v>99.103230501567182</v>
      </c>
      <c r="W895" s="204">
        <v>100</v>
      </c>
      <c r="X895" s="204">
        <v>98.931448196031695</v>
      </c>
      <c r="Y895" s="204">
        <v>100</v>
      </c>
    </row>
    <row r="896" spans="1:25" ht="12.95" customHeight="1">
      <c r="A896" s="205">
        <v>21</v>
      </c>
      <c r="B896" s="206">
        <v>228000</v>
      </c>
      <c r="C896" s="207">
        <v>1799</v>
      </c>
      <c r="D896" s="175">
        <v>888</v>
      </c>
      <c r="E896" s="201" t="s">
        <v>1954</v>
      </c>
      <c r="F896" s="202">
        <v>12220.599999999999</v>
      </c>
      <c r="G896" s="202">
        <v>1942</v>
      </c>
      <c r="H896" s="202">
        <v>8589.7999999999993</v>
      </c>
      <c r="I896" s="202">
        <v>1688.8</v>
      </c>
      <c r="J896" s="202">
        <v>13929</v>
      </c>
      <c r="K896" s="203">
        <v>1942</v>
      </c>
      <c r="L896" s="203">
        <v>9957.1</v>
      </c>
      <c r="M896" s="203">
        <v>2029.9</v>
      </c>
      <c r="N896" s="202">
        <v>13914.018</v>
      </c>
      <c r="O896" s="203">
        <v>1942</v>
      </c>
      <c r="P896" s="203">
        <v>9942.1180000000004</v>
      </c>
      <c r="Q896" s="204">
        <v>2029.9</v>
      </c>
      <c r="R896" s="204">
        <v>-14.981999999999971</v>
      </c>
      <c r="S896" s="204">
        <v>0</v>
      </c>
      <c r="T896" s="204">
        <v>-14.981999999999971</v>
      </c>
      <c r="U896" s="204">
        <v>0</v>
      </c>
      <c r="V896" s="204">
        <v>99.892440232608223</v>
      </c>
      <c r="W896" s="204">
        <v>100</v>
      </c>
      <c r="X896" s="204">
        <v>99.849534503017949</v>
      </c>
      <c r="Y896" s="204">
        <v>100</v>
      </c>
    </row>
    <row r="897" spans="1:27" ht="12.95" customHeight="1">
      <c r="A897" s="205">
        <v>21</v>
      </c>
      <c r="B897" s="206">
        <v>228000</v>
      </c>
      <c r="C897" s="207">
        <v>1800</v>
      </c>
      <c r="D897" s="175">
        <v>889</v>
      </c>
      <c r="E897" s="201" t="s">
        <v>1360</v>
      </c>
      <c r="F897" s="202">
        <v>4826.8999999999996</v>
      </c>
      <c r="G897" s="202">
        <v>1417</v>
      </c>
      <c r="H897" s="202">
        <v>3002.2</v>
      </c>
      <c r="I897" s="202">
        <v>407.7</v>
      </c>
      <c r="J897" s="202">
        <v>5184.8999999999996</v>
      </c>
      <c r="K897" s="203">
        <v>1417</v>
      </c>
      <c r="L897" s="203">
        <v>3215.5</v>
      </c>
      <c r="M897" s="203">
        <v>552.4</v>
      </c>
      <c r="N897" s="202">
        <v>5108.2899999999991</v>
      </c>
      <c r="O897" s="203">
        <v>1417</v>
      </c>
      <c r="P897" s="203">
        <v>3138.89</v>
      </c>
      <c r="Q897" s="204">
        <v>552.4</v>
      </c>
      <c r="R897" s="204">
        <v>-76.610000000000582</v>
      </c>
      <c r="S897" s="204">
        <v>0</v>
      </c>
      <c r="T897" s="204">
        <v>-76.610000000000127</v>
      </c>
      <c r="U897" s="204">
        <v>0</v>
      </c>
      <c r="V897" s="204">
        <v>98.52244016278037</v>
      </c>
      <c r="W897" s="204">
        <v>100</v>
      </c>
      <c r="X897" s="204">
        <v>97.617477841704243</v>
      </c>
      <c r="Y897" s="204">
        <v>100</v>
      </c>
    </row>
    <row r="898" spans="1:27" ht="12.95" customHeight="1">
      <c r="A898" s="205">
        <v>21</v>
      </c>
      <c r="B898" s="206">
        <v>228000</v>
      </c>
      <c r="C898" s="207">
        <v>1801</v>
      </c>
      <c r="D898" s="175">
        <v>890</v>
      </c>
      <c r="E898" s="201" t="s">
        <v>1955</v>
      </c>
      <c r="F898" s="202">
        <v>3468.5</v>
      </c>
      <c r="G898" s="202">
        <v>1297</v>
      </c>
      <c r="H898" s="202">
        <v>1833.6</v>
      </c>
      <c r="I898" s="202">
        <v>337.9</v>
      </c>
      <c r="J898" s="202">
        <v>3721</v>
      </c>
      <c r="K898" s="203">
        <v>1297</v>
      </c>
      <c r="L898" s="203">
        <v>1936.7</v>
      </c>
      <c r="M898" s="203">
        <v>487.3</v>
      </c>
      <c r="N898" s="202">
        <v>3721</v>
      </c>
      <c r="O898" s="203">
        <v>1297</v>
      </c>
      <c r="P898" s="203">
        <v>1936.7</v>
      </c>
      <c r="Q898" s="204">
        <v>487.3</v>
      </c>
      <c r="R898" s="204">
        <v>0</v>
      </c>
      <c r="S898" s="204">
        <v>0</v>
      </c>
      <c r="T898" s="204">
        <v>0</v>
      </c>
      <c r="U898" s="204">
        <v>0</v>
      </c>
      <c r="V898" s="204">
        <v>100</v>
      </c>
      <c r="W898" s="204">
        <v>100</v>
      </c>
      <c r="X898" s="204">
        <v>100</v>
      </c>
      <c r="Y898" s="204">
        <v>100</v>
      </c>
    </row>
    <row r="899" spans="1:27" ht="12.95" customHeight="1">
      <c r="A899" s="205">
        <v>21</v>
      </c>
      <c r="B899" s="206">
        <v>228000</v>
      </c>
      <c r="C899" s="207">
        <v>1802</v>
      </c>
      <c r="D899" s="175">
        <v>891</v>
      </c>
      <c r="E899" s="201" t="s">
        <v>1956</v>
      </c>
      <c r="F899" s="202">
        <v>4051.8</v>
      </c>
      <c r="G899" s="202">
        <v>1405</v>
      </c>
      <c r="H899" s="202">
        <v>2215.8000000000002</v>
      </c>
      <c r="I899" s="202">
        <v>431</v>
      </c>
      <c r="J899" s="202">
        <v>4263.7</v>
      </c>
      <c r="K899" s="203">
        <v>1405</v>
      </c>
      <c r="L899" s="203">
        <v>2283</v>
      </c>
      <c r="M899" s="203">
        <v>575.70000000000005</v>
      </c>
      <c r="N899" s="202">
        <v>4045.7215999999999</v>
      </c>
      <c r="O899" s="203">
        <v>1405</v>
      </c>
      <c r="P899" s="203">
        <v>2065.0216</v>
      </c>
      <c r="Q899" s="204">
        <v>575.70000000000005</v>
      </c>
      <c r="R899" s="204">
        <v>-217.97839999999997</v>
      </c>
      <c r="S899" s="204">
        <v>0</v>
      </c>
      <c r="T899" s="204">
        <v>-217.97839999999997</v>
      </c>
      <c r="U899" s="204">
        <v>0</v>
      </c>
      <c r="V899" s="204">
        <v>94.887576518047695</v>
      </c>
      <c r="W899" s="204">
        <v>100</v>
      </c>
      <c r="X899" s="204">
        <v>90.452106876916332</v>
      </c>
      <c r="Y899" s="204">
        <v>100</v>
      </c>
    </row>
    <row r="900" spans="1:27" ht="12.95" customHeight="1">
      <c r="A900" s="205">
        <v>21</v>
      </c>
      <c r="B900" s="206">
        <v>228000</v>
      </c>
      <c r="C900" s="207">
        <v>1803</v>
      </c>
      <c r="D900" s="175">
        <v>892</v>
      </c>
      <c r="E900" s="201" t="s">
        <v>1957</v>
      </c>
      <c r="F900" s="202">
        <v>9080.7000000000007</v>
      </c>
      <c r="G900" s="202">
        <v>1600</v>
      </c>
      <c r="H900" s="202">
        <v>6072.7</v>
      </c>
      <c r="I900" s="202">
        <v>1408</v>
      </c>
      <c r="J900" s="202">
        <v>10129.4</v>
      </c>
      <c r="K900" s="203">
        <v>1600</v>
      </c>
      <c r="L900" s="203">
        <v>6958.8</v>
      </c>
      <c r="M900" s="203">
        <v>1570.6</v>
      </c>
      <c r="N900" s="202">
        <v>10129.4</v>
      </c>
      <c r="O900" s="203">
        <v>1600</v>
      </c>
      <c r="P900" s="203">
        <v>6958.8</v>
      </c>
      <c r="Q900" s="204">
        <v>1570.6</v>
      </c>
      <c r="R900" s="204">
        <v>0</v>
      </c>
      <c r="S900" s="204">
        <v>0</v>
      </c>
      <c r="T900" s="204">
        <v>0</v>
      </c>
      <c r="U900" s="204">
        <v>0</v>
      </c>
      <c r="V900" s="204">
        <v>100</v>
      </c>
      <c r="W900" s="204">
        <v>100</v>
      </c>
      <c r="X900" s="204">
        <v>100</v>
      </c>
      <c r="Y900" s="204">
        <v>100</v>
      </c>
    </row>
    <row r="901" spans="1:27" ht="12.95" customHeight="1">
      <c r="A901" s="205">
        <v>21</v>
      </c>
      <c r="B901" s="206">
        <v>228000</v>
      </c>
      <c r="C901" s="207">
        <v>1804</v>
      </c>
      <c r="D901" s="175">
        <v>893</v>
      </c>
      <c r="E901" s="201" t="s">
        <v>1958</v>
      </c>
      <c r="F901" s="202">
        <v>5812.7</v>
      </c>
      <c r="G901" s="202">
        <v>1431</v>
      </c>
      <c r="H901" s="202">
        <v>3547.3</v>
      </c>
      <c r="I901" s="202">
        <v>834.4</v>
      </c>
      <c r="J901" s="202">
        <v>6509.2</v>
      </c>
      <c r="K901" s="203">
        <v>1431</v>
      </c>
      <c r="L901" s="203">
        <v>4095.3</v>
      </c>
      <c r="M901" s="203">
        <v>982.9</v>
      </c>
      <c r="N901" s="202">
        <v>6509.2</v>
      </c>
      <c r="O901" s="203">
        <v>1431</v>
      </c>
      <c r="P901" s="203">
        <v>4095.3</v>
      </c>
      <c r="Q901" s="204">
        <v>982.9</v>
      </c>
      <c r="R901" s="204">
        <v>0</v>
      </c>
      <c r="S901" s="204">
        <v>0</v>
      </c>
      <c r="T901" s="204">
        <v>0</v>
      </c>
      <c r="U901" s="204">
        <v>0</v>
      </c>
      <c r="V901" s="204">
        <v>100</v>
      </c>
      <c r="W901" s="204">
        <v>100</v>
      </c>
      <c r="X901" s="204">
        <v>100</v>
      </c>
      <c r="Y901" s="204">
        <v>100</v>
      </c>
    </row>
    <row r="902" spans="1:27" ht="12.95" customHeight="1">
      <c r="A902" s="205">
        <v>0</v>
      </c>
      <c r="B902" s="206"/>
      <c r="C902" s="205"/>
      <c r="D902" s="175">
        <v>894</v>
      </c>
      <c r="E902" s="201"/>
      <c r="F902" s="202"/>
      <c r="G902" s="202"/>
      <c r="H902" s="202"/>
      <c r="I902" s="202"/>
      <c r="J902" s="202"/>
      <c r="K902" s="203"/>
      <c r="L902" s="203"/>
      <c r="M902" s="203"/>
      <c r="N902" s="203"/>
      <c r="O902" s="203"/>
      <c r="P902" s="203"/>
      <c r="Q902" s="204"/>
      <c r="R902" s="204"/>
      <c r="S902" s="204"/>
      <c r="T902" s="204"/>
      <c r="U902" s="204"/>
      <c r="V902" s="204"/>
      <c r="W902" s="204"/>
      <c r="X902" s="204"/>
      <c r="Y902" s="204"/>
    </row>
    <row r="903" spans="1:27" ht="12.95" customHeight="1">
      <c r="A903" s="205">
        <v>20</v>
      </c>
      <c r="B903" s="206">
        <v>228300</v>
      </c>
      <c r="C903" s="205"/>
      <c r="D903" s="175">
        <v>895</v>
      </c>
      <c r="E903" s="196" t="s">
        <v>1959</v>
      </c>
      <c r="F903" s="197">
        <v>241710.4</v>
      </c>
      <c r="G903" s="197">
        <v>40243</v>
      </c>
      <c r="H903" s="197">
        <v>191012</v>
      </c>
      <c r="I903" s="197">
        <v>10455.4</v>
      </c>
      <c r="J903" s="197">
        <v>267020.69999999995</v>
      </c>
      <c r="K903" s="197">
        <v>40243</v>
      </c>
      <c r="L903" s="197">
        <v>209232.69999999998</v>
      </c>
      <c r="M903" s="197">
        <v>17545</v>
      </c>
      <c r="N903" s="197">
        <v>261880.68400000001</v>
      </c>
      <c r="O903" s="197">
        <v>40243</v>
      </c>
      <c r="P903" s="197">
        <v>204092.68400000001</v>
      </c>
      <c r="Q903" s="197">
        <v>17545</v>
      </c>
      <c r="R903" s="101">
        <v>-5140.0159999999451</v>
      </c>
      <c r="S903" s="101">
        <v>0</v>
      </c>
      <c r="T903" s="101">
        <v>-5140.0159999999742</v>
      </c>
      <c r="U903" s="101">
        <v>0</v>
      </c>
      <c r="V903" s="101">
        <v>98.075049612258553</v>
      </c>
      <c r="W903" s="101">
        <v>100</v>
      </c>
      <c r="X903" s="101">
        <v>97.543397375266878</v>
      </c>
      <c r="Y903" s="101">
        <v>100</v>
      </c>
    </row>
    <row r="904" spans="1:27" s="200" customFormat="1" ht="12.95" customHeight="1">
      <c r="A904" s="205">
        <v>22</v>
      </c>
      <c r="B904" s="206">
        <v>228300</v>
      </c>
      <c r="C904" s="205"/>
      <c r="D904" s="175">
        <v>896</v>
      </c>
      <c r="E904" s="196" t="s">
        <v>1241</v>
      </c>
      <c r="F904" s="197">
        <v>139773.20000000001</v>
      </c>
      <c r="G904" s="197">
        <v>10708</v>
      </c>
      <c r="H904" s="197">
        <v>129065.2</v>
      </c>
      <c r="I904" s="197">
        <v>0</v>
      </c>
      <c r="J904" s="197">
        <v>156282.59999999998</v>
      </c>
      <c r="K904" s="197">
        <v>10708</v>
      </c>
      <c r="L904" s="197">
        <v>142711.29999999999</v>
      </c>
      <c r="M904" s="197">
        <v>2863.3</v>
      </c>
      <c r="N904" s="197">
        <v>153411.55349999998</v>
      </c>
      <c r="O904" s="197">
        <v>10708</v>
      </c>
      <c r="P904" s="197">
        <v>139840.25349999999</v>
      </c>
      <c r="Q904" s="197">
        <v>2863.3</v>
      </c>
      <c r="R904" s="101">
        <v>-2871.0464999999967</v>
      </c>
      <c r="S904" s="101">
        <v>0</v>
      </c>
      <c r="T904" s="101">
        <v>-2871.0464999999967</v>
      </c>
      <c r="U904" s="101">
        <v>0</v>
      </c>
      <c r="V904" s="101">
        <v>98.162913529721166</v>
      </c>
      <c r="W904" s="101">
        <v>100</v>
      </c>
      <c r="X904" s="101">
        <v>97.988213617281886</v>
      </c>
      <c r="Y904" s="101">
        <v>100</v>
      </c>
      <c r="Z904" s="199"/>
      <c r="AA904" s="199"/>
    </row>
    <row r="905" spans="1:27" s="200" customFormat="1" ht="12.95" customHeight="1">
      <c r="A905" s="205">
        <v>21</v>
      </c>
      <c r="B905" s="206">
        <v>228300</v>
      </c>
      <c r="C905" s="205"/>
      <c r="D905" s="175">
        <v>897</v>
      </c>
      <c r="E905" s="196" t="s">
        <v>1242</v>
      </c>
      <c r="F905" s="197">
        <v>101937.19999999998</v>
      </c>
      <c r="G905" s="197">
        <v>29535</v>
      </c>
      <c r="H905" s="197">
        <v>61946.799999999988</v>
      </c>
      <c r="I905" s="197">
        <v>10455.4</v>
      </c>
      <c r="J905" s="197">
        <v>110738.09999999999</v>
      </c>
      <c r="K905" s="197">
        <v>29535</v>
      </c>
      <c r="L905" s="197">
        <v>66521.399999999994</v>
      </c>
      <c r="M905" s="197">
        <v>14681.699999999999</v>
      </c>
      <c r="N905" s="197">
        <v>108469.1305</v>
      </c>
      <c r="O905" s="197">
        <v>29535</v>
      </c>
      <c r="P905" s="197">
        <v>64252.430500000002</v>
      </c>
      <c r="Q905" s="197">
        <v>14681.699999999999</v>
      </c>
      <c r="R905" s="101">
        <v>-2268.969499999992</v>
      </c>
      <c r="S905" s="101">
        <v>0</v>
      </c>
      <c r="T905" s="101">
        <v>-2268.969499999992</v>
      </c>
      <c r="U905" s="101">
        <v>0</v>
      </c>
      <c r="V905" s="101">
        <v>97.951048916316978</v>
      </c>
      <c r="W905" s="101">
        <v>100</v>
      </c>
      <c r="X905" s="101">
        <v>96.589113428159962</v>
      </c>
      <c r="Y905" s="101">
        <v>100</v>
      </c>
      <c r="Z905" s="199"/>
      <c r="AA905" s="199"/>
    </row>
    <row r="906" spans="1:27" ht="12.95" customHeight="1">
      <c r="A906" s="205">
        <v>22</v>
      </c>
      <c r="B906" s="206">
        <v>228300</v>
      </c>
      <c r="C906" s="207">
        <v>1805</v>
      </c>
      <c r="D906" s="175">
        <v>898</v>
      </c>
      <c r="E906" s="201" t="s">
        <v>1267</v>
      </c>
      <c r="F906" s="202">
        <v>139773.20000000001</v>
      </c>
      <c r="G906" s="202">
        <v>10708</v>
      </c>
      <c r="H906" s="202">
        <v>129065.2</v>
      </c>
      <c r="I906" s="202">
        <v>0</v>
      </c>
      <c r="J906" s="202">
        <v>156282.59999999998</v>
      </c>
      <c r="K906" s="203">
        <v>10708</v>
      </c>
      <c r="L906" s="203">
        <v>142711.29999999999</v>
      </c>
      <c r="M906" s="203">
        <v>2863.3</v>
      </c>
      <c r="N906" s="202">
        <v>153411.55349999998</v>
      </c>
      <c r="O906" s="203">
        <v>10708</v>
      </c>
      <c r="P906" s="203">
        <v>139840.25349999999</v>
      </c>
      <c r="Q906" s="204">
        <v>2863.3</v>
      </c>
      <c r="R906" s="204">
        <v>-2871.0464999999967</v>
      </c>
      <c r="S906" s="204">
        <v>0</v>
      </c>
      <c r="T906" s="204">
        <v>-2871.0464999999967</v>
      </c>
      <c r="U906" s="204">
        <v>0</v>
      </c>
      <c r="V906" s="204">
        <v>98.162913529721166</v>
      </c>
      <c r="W906" s="204">
        <v>100</v>
      </c>
      <c r="X906" s="204">
        <v>97.988213617281886</v>
      </c>
      <c r="Y906" s="204">
        <v>100</v>
      </c>
    </row>
    <row r="907" spans="1:27" ht="12.95" customHeight="1">
      <c r="A907" s="205">
        <v>21</v>
      </c>
      <c r="B907" s="206">
        <v>228300</v>
      </c>
      <c r="C907" s="207">
        <v>1806</v>
      </c>
      <c r="D907" s="175">
        <v>899</v>
      </c>
      <c r="E907" s="201" t="s">
        <v>1960</v>
      </c>
      <c r="F907" s="202">
        <v>3710.7000000000003</v>
      </c>
      <c r="G907" s="202">
        <v>1055</v>
      </c>
      <c r="H907" s="202">
        <v>2304.3000000000002</v>
      </c>
      <c r="I907" s="202">
        <v>351.4</v>
      </c>
      <c r="J907" s="202">
        <v>4119.3</v>
      </c>
      <c r="K907" s="203">
        <v>1055</v>
      </c>
      <c r="L907" s="203">
        <v>2564.9</v>
      </c>
      <c r="M907" s="203">
        <v>499.4</v>
      </c>
      <c r="N907" s="202">
        <v>3998.4467</v>
      </c>
      <c r="O907" s="203">
        <v>1055</v>
      </c>
      <c r="P907" s="203">
        <v>2444.0466999999999</v>
      </c>
      <c r="Q907" s="204">
        <v>499.4</v>
      </c>
      <c r="R907" s="204">
        <v>-120.85330000000022</v>
      </c>
      <c r="S907" s="204">
        <v>0</v>
      </c>
      <c r="T907" s="204">
        <v>-120.85330000000022</v>
      </c>
      <c r="U907" s="204">
        <v>0</v>
      </c>
      <c r="V907" s="204">
        <v>97.066169009297681</v>
      </c>
      <c r="W907" s="204">
        <v>100</v>
      </c>
      <c r="X907" s="204">
        <v>95.288186673944395</v>
      </c>
      <c r="Y907" s="204">
        <v>100</v>
      </c>
    </row>
    <row r="908" spans="1:27" ht="12.95" customHeight="1">
      <c r="A908" s="205">
        <v>21</v>
      </c>
      <c r="B908" s="206">
        <v>228300</v>
      </c>
      <c r="C908" s="207">
        <v>1808</v>
      </c>
      <c r="D908" s="175">
        <v>900</v>
      </c>
      <c r="E908" s="201" t="s">
        <v>1961</v>
      </c>
      <c r="F908" s="202">
        <v>3662</v>
      </c>
      <c r="G908" s="202">
        <v>1313</v>
      </c>
      <c r="H908" s="202">
        <v>2005</v>
      </c>
      <c r="I908" s="202">
        <v>344</v>
      </c>
      <c r="J908" s="202">
        <v>3949.4</v>
      </c>
      <c r="K908" s="203">
        <v>1313</v>
      </c>
      <c r="L908" s="203">
        <v>2145.5</v>
      </c>
      <c r="M908" s="203">
        <v>490.9</v>
      </c>
      <c r="N908" s="202">
        <v>3949.4</v>
      </c>
      <c r="O908" s="203">
        <v>1313</v>
      </c>
      <c r="P908" s="203">
        <v>2145.5</v>
      </c>
      <c r="Q908" s="204">
        <v>490.9</v>
      </c>
      <c r="R908" s="204">
        <v>0</v>
      </c>
      <c r="S908" s="204">
        <v>0</v>
      </c>
      <c r="T908" s="204">
        <v>0</v>
      </c>
      <c r="U908" s="204">
        <v>0</v>
      </c>
      <c r="V908" s="204">
        <v>100</v>
      </c>
      <c r="W908" s="204">
        <v>100</v>
      </c>
      <c r="X908" s="204">
        <v>100</v>
      </c>
      <c r="Y908" s="204">
        <v>100</v>
      </c>
    </row>
    <row r="909" spans="1:27" ht="12.95" customHeight="1">
      <c r="A909" s="205">
        <v>21</v>
      </c>
      <c r="B909" s="206">
        <v>228300</v>
      </c>
      <c r="C909" s="207">
        <v>1807</v>
      </c>
      <c r="D909" s="175">
        <v>901</v>
      </c>
      <c r="E909" s="201" t="s">
        <v>1962</v>
      </c>
      <c r="F909" s="202">
        <v>3592.1</v>
      </c>
      <c r="G909" s="202">
        <v>821</v>
      </c>
      <c r="H909" s="202">
        <v>2372</v>
      </c>
      <c r="I909" s="202">
        <v>399.1</v>
      </c>
      <c r="J909" s="202">
        <v>3866.6000000000004</v>
      </c>
      <c r="K909" s="203">
        <v>821</v>
      </c>
      <c r="L909" s="203">
        <v>2495.9</v>
      </c>
      <c r="M909" s="203">
        <v>549.70000000000005</v>
      </c>
      <c r="N909" s="202">
        <v>3810.9555</v>
      </c>
      <c r="O909" s="203">
        <v>821</v>
      </c>
      <c r="P909" s="203">
        <v>2440.2555000000002</v>
      </c>
      <c r="Q909" s="204">
        <v>549.70000000000005</v>
      </c>
      <c r="R909" s="204">
        <v>-55.644500000000335</v>
      </c>
      <c r="S909" s="204">
        <v>0</v>
      </c>
      <c r="T909" s="204">
        <v>-55.64449999999988</v>
      </c>
      <c r="U909" s="204">
        <v>0</v>
      </c>
      <c r="V909" s="204">
        <v>98.560893291263625</v>
      </c>
      <c r="W909" s="204">
        <v>100</v>
      </c>
      <c r="X909" s="204">
        <v>97.770563724508193</v>
      </c>
      <c r="Y909" s="204">
        <v>100</v>
      </c>
    </row>
    <row r="910" spans="1:27" ht="12.95" customHeight="1">
      <c r="A910" s="205">
        <v>21</v>
      </c>
      <c r="B910" s="206">
        <v>228300</v>
      </c>
      <c r="C910" s="207">
        <v>1809</v>
      </c>
      <c r="D910" s="175">
        <v>902</v>
      </c>
      <c r="E910" s="201" t="s">
        <v>1963</v>
      </c>
      <c r="F910" s="202">
        <v>4632.6000000000004</v>
      </c>
      <c r="G910" s="202">
        <v>1739</v>
      </c>
      <c r="H910" s="202">
        <v>2205.4</v>
      </c>
      <c r="I910" s="202">
        <v>688.2</v>
      </c>
      <c r="J910" s="202">
        <v>4944.2</v>
      </c>
      <c r="K910" s="203">
        <v>1739</v>
      </c>
      <c r="L910" s="203">
        <v>2367.5</v>
      </c>
      <c r="M910" s="203">
        <v>837.7</v>
      </c>
      <c r="N910" s="202">
        <v>4944.2</v>
      </c>
      <c r="O910" s="203">
        <v>1739</v>
      </c>
      <c r="P910" s="203">
        <v>2367.5</v>
      </c>
      <c r="Q910" s="204">
        <v>837.7</v>
      </c>
      <c r="R910" s="204">
        <v>0</v>
      </c>
      <c r="S910" s="204">
        <v>0</v>
      </c>
      <c r="T910" s="204">
        <v>0</v>
      </c>
      <c r="U910" s="204">
        <v>0</v>
      </c>
      <c r="V910" s="204">
        <v>100</v>
      </c>
      <c r="W910" s="204">
        <v>100</v>
      </c>
      <c r="X910" s="204">
        <v>100</v>
      </c>
      <c r="Y910" s="204">
        <v>100</v>
      </c>
    </row>
    <row r="911" spans="1:27" ht="12.95" customHeight="1">
      <c r="A911" s="205">
        <v>21</v>
      </c>
      <c r="B911" s="206">
        <v>228300</v>
      </c>
      <c r="C911" s="207">
        <v>1810</v>
      </c>
      <c r="D911" s="175">
        <v>903</v>
      </c>
      <c r="E911" s="201" t="s">
        <v>1964</v>
      </c>
      <c r="F911" s="202">
        <v>10085.799999999999</v>
      </c>
      <c r="G911" s="202">
        <v>1584</v>
      </c>
      <c r="H911" s="202">
        <v>7610.9</v>
      </c>
      <c r="I911" s="202">
        <v>890.9</v>
      </c>
      <c r="J911" s="202">
        <v>10833.6</v>
      </c>
      <c r="K911" s="203">
        <v>1584</v>
      </c>
      <c r="L911" s="203">
        <v>8209.2000000000007</v>
      </c>
      <c r="M911" s="203">
        <v>1040.4000000000001</v>
      </c>
      <c r="N911" s="202">
        <v>10804.338299999999</v>
      </c>
      <c r="O911" s="203">
        <v>1584</v>
      </c>
      <c r="P911" s="203">
        <v>8179.9382999999998</v>
      </c>
      <c r="Q911" s="204">
        <v>1040.4000000000001</v>
      </c>
      <c r="R911" s="204">
        <v>-29.261700000000928</v>
      </c>
      <c r="S911" s="204">
        <v>0</v>
      </c>
      <c r="T911" s="204">
        <v>-29.261700000000928</v>
      </c>
      <c r="U911" s="204">
        <v>0</v>
      </c>
      <c r="V911" s="204">
        <v>99.729898648648643</v>
      </c>
      <c r="W911" s="204">
        <v>100</v>
      </c>
      <c r="X911" s="204">
        <v>99.643549919602378</v>
      </c>
      <c r="Y911" s="204">
        <v>100</v>
      </c>
    </row>
    <row r="912" spans="1:27" ht="12.95" customHeight="1">
      <c r="A912" s="205">
        <v>21</v>
      </c>
      <c r="B912" s="206">
        <v>228300</v>
      </c>
      <c r="C912" s="207">
        <v>1811</v>
      </c>
      <c r="D912" s="175">
        <v>904</v>
      </c>
      <c r="E912" s="201" t="s">
        <v>1965</v>
      </c>
      <c r="F912" s="202">
        <v>4450.5</v>
      </c>
      <c r="G912" s="202">
        <v>1634</v>
      </c>
      <c r="H912" s="202">
        <v>2232.5</v>
      </c>
      <c r="I912" s="202">
        <v>584</v>
      </c>
      <c r="J912" s="202">
        <v>4783.8</v>
      </c>
      <c r="K912" s="203">
        <v>1634</v>
      </c>
      <c r="L912" s="203">
        <v>2413.9</v>
      </c>
      <c r="M912" s="203">
        <v>735.9</v>
      </c>
      <c r="N912" s="202">
        <v>4783.2654999999995</v>
      </c>
      <c r="O912" s="203">
        <v>1634</v>
      </c>
      <c r="P912" s="203">
        <v>2413.3654999999999</v>
      </c>
      <c r="Q912" s="204">
        <v>735.9</v>
      </c>
      <c r="R912" s="204">
        <v>-0.53450000000066211</v>
      </c>
      <c r="S912" s="204">
        <v>0</v>
      </c>
      <c r="T912" s="204">
        <v>-0.53450000000020736</v>
      </c>
      <c r="U912" s="204">
        <v>0</v>
      </c>
      <c r="V912" s="204">
        <v>99.98882687403318</v>
      </c>
      <c r="W912" s="204">
        <v>100</v>
      </c>
      <c r="X912" s="204">
        <v>99.977857409171861</v>
      </c>
      <c r="Y912" s="204">
        <v>100</v>
      </c>
    </row>
    <row r="913" spans="1:25" ht="12.95" customHeight="1">
      <c r="A913" s="205">
        <v>21</v>
      </c>
      <c r="B913" s="206">
        <v>228300</v>
      </c>
      <c r="C913" s="207">
        <v>1812</v>
      </c>
      <c r="D913" s="175">
        <v>905</v>
      </c>
      <c r="E913" s="201" t="s">
        <v>1966</v>
      </c>
      <c r="F913" s="202">
        <v>4192.8999999999996</v>
      </c>
      <c r="G913" s="202">
        <v>1459</v>
      </c>
      <c r="H913" s="202">
        <v>2367</v>
      </c>
      <c r="I913" s="202">
        <v>366.9</v>
      </c>
      <c r="J913" s="202">
        <v>4594.3</v>
      </c>
      <c r="K913" s="203">
        <v>1459</v>
      </c>
      <c r="L913" s="203">
        <v>2617.8000000000002</v>
      </c>
      <c r="M913" s="203">
        <v>517.5</v>
      </c>
      <c r="N913" s="202">
        <v>4594.2631999999994</v>
      </c>
      <c r="O913" s="203">
        <v>1459</v>
      </c>
      <c r="P913" s="203">
        <v>2617.7631999999999</v>
      </c>
      <c r="Q913" s="204">
        <v>517.5</v>
      </c>
      <c r="R913" s="204">
        <v>-3.6800000000766886E-2</v>
      </c>
      <c r="S913" s="204">
        <v>0</v>
      </c>
      <c r="T913" s="204">
        <v>-3.6800000000312139E-2</v>
      </c>
      <c r="U913" s="204">
        <v>0</v>
      </c>
      <c r="V913" s="204">
        <v>99.999199007465762</v>
      </c>
      <c r="W913" s="204">
        <v>100</v>
      </c>
      <c r="X913" s="204">
        <v>99.998594239437693</v>
      </c>
      <c r="Y913" s="204">
        <v>100</v>
      </c>
    </row>
    <row r="914" spans="1:25" ht="12.95" customHeight="1">
      <c r="A914" s="205">
        <v>21</v>
      </c>
      <c r="B914" s="206">
        <v>228300</v>
      </c>
      <c r="C914" s="207">
        <v>1813</v>
      </c>
      <c r="D914" s="175">
        <v>906</v>
      </c>
      <c r="E914" s="201" t="s">
        <v>1967</v>
      </c>
      <c r="F914" s="202">
        <v>2755.2999999999997</v>
      </c>
      <c r="G914" s="202">
        <v>1406</v>
      </c>
      <c r="H914" s="202">
        <v>1152.5999999999999</v>
      </c>
      <c r="I914" s="202">
        <v>196.7</v>
      </c>
      <c r="J914" s="202">
        <v>2941</v>
      </c>
      <c r="K914" s="203">
        <v>1406</v>
      </c>
      <c r="L914" s="203">
        <v>1198.2</v>
      </c>
      <c r="M914" s="203">
        <v>336.8</v>
      </c>
      <c r="N914" s="202">
        <v>2926.1133</v>
      </c>
      <c r="O914" s="203">
        <v>1406</v>
      </c>
      <c r="P914" s="203">
        <v>1183.3133</v>
      </c>
      <c r="Q914" s="204">
        <v>336.8</v>
      </c>
      <c r="R914" s="204">
        <v>-14.886700000000019</v>
      </c>
      <c r="S914" s="204">
        <v>0</v>
      </c>
      <c r="T914" s="204">
        <v>-14.886700000000019</v>
      </c>
      <c r="U914" s="204">
        <v>0</v>
      </c>
      <c r="V914" s="204">
        <v>99.493821829309752</v>
      </c>
      <c r="W914" s="204">
        <v>100</v>
      </c>
      <c r="X914" s="204">
        <v>98.757578033717238</v>
      </c>
      <c r="Y914" s="204">
        <v>100</v>
      </c>
    </row>
    <row r="915" spans="1:25" ht="12.95" customHeight="1">
      <c r="A915" s="205">
        <v>21</v>
      </c>
      <c r="B915" s="206">
        <v>228300</v>
      </c>
      <c r="C915" s="207">
        <v>1814</v>
      </c>
      <c r="D915" s="175">
        <v>907</v>
      </c>
      <c r="E915" s="201" t="s">
        <v>1968</v>
      </c>
      <c r="F915" s="202">
        <v>4874.3</v>
      </c>
      <c r="G915" s="202">
        <v>1455</v>
      </c>
      <c r="H915" s="202">
        <v>3051.2</v>
      </c>
      <c r="I915" s="202">
        <v>368.1</v>
      </c>
      <c r="J915" s="202">
        <v>5068.3</v>
      </c>
      <c r="K915" s="203">
        <v>1455</v>
      </c>
      <c r="L915" s="203">
        <v>3098.3</v>
      </c>
      <c r="M915" s="203">
        <v>515</v>
      </c>
      <c r="N915" s="202">
        <v>4947.4542000000001</v>
      </c>
      <c r="O915" s="203">
        <v>1455</v>
      </c>
      <c r="P915" s="203">
        <v>2977.4542000000001</v>
      </c>
      <c r="Q915" s="204">
        <v>515</v>
      </c>
      <c r="R915" s="204">
        <v>-120.84580000000005</v>
      </c>
      <c r="S915" s="204">
        <v>0</v>
      </c>
      <c r="T915" s="204">
        <v>-120.84580000000005</v>
      </c>
      <c r="U915" s="204">
        <v>0</v>
      </c>
      <c r="V915" s="204">
        <v>97.615654164118155</v>
      </c>
      <c r="W915" s="204">
        <v>100</v>
      </c>
      <c r="X915" s="204">
        <v>96.099609463254041</v>
      </c>
      <c r="Y915" s="204">
        <v>100</v>
      </c>
    </row>
    <row r="916" spans="1:25" ht="12.95" customHeight="1">
      <c r="A916" s="205">
        <v>21</v>
      </c>
      <c r="B916" s="206">
        <v>228300</v>
      </c>
      <c r="C916" s="207">
        <v>1815</v>
      </c>
      <c r="D916" s="175">
        <v>908</v>
      </c>
      <c r="E916" s="201" t="s">
        <v>1592</v>
      </c>
      <c r="F916" s="202">
        <v>1530</v>
      </c>
      <c r="G916" s="202">
        <v>1294</v>
      </c>
      <c r="H916" s="202">
        <v>0</v>
      </c>
      <c r="I916" s="202">
        <v>236</v>
      </c>
      <c r="J916" s="202">
        <v>1673.4</v>
      </c>
      <c r="K916" s="203">
        <v>1294</v>
      </c>
      <c r="L916" s="203">
        <v>0</v>
      </c>
      <c r="M916" s="203">
        <v>379.4</v>
      </c>
      <c r="N916" s="202">
        <v>1673.4</v>
      </c>
      <c r="O916" s="203">
        <v>1294</v>
      </c>
      <c r="P916" s="203">
        <v>0</v>
      </c>
      <c r="Q916" s="204">
        <v>379.4</v>
      </c>
      <c r="R916" s="204">
        <v>0</v>
      </c>
      <c r="S916" s="204">
        <v>0</v>
      </c>
      <c r="T916" s="204">
        <v>0</v>
      </c>
      <c r="U916" s="204">
        <v>0</v>
      </c>
      <c r="V916" s="204">
        <v>100</v>
      </c>
      <c r="W916" s="204">
        <v>100</v>
      </c>
      <c r="X916" s="204">
        <v>0</v>
      </c>
      <c r="Y916" s="204">
        <v>100</v>
      </c>
    </row>
    <row r="917" spans="1:25" ht="12.95" customHeight="1">
      <c r="A917" s="205">
        <v>21</v>
      </c>
      <c r="B917" s="206">
        <v>228300</v>
      </c>
      <c r="C917" s="207">
        <v>1816</v>
      </c>
      <c r="D917" s="175">
        <v>909</v>
      </c>
      <c r="E917" s="201" t="s">
        <v>1969</v>
      </c>
      <c r="F917" s="202">
        <v>2526.1999999999998</v>
      </c>
      <c r="G917" s="202">
        <v>1330</v>
      </c>
      <c r="H917" s="202">
        <v>1038</v>
      </c>
      <c r="I917" s="202">
        <v>158.19999999999999</v>
      </c>
      <c r="J917" s="202">
        <v>2788.3</v>
      </c>
      <c r="K917" s="203">
        <v>1330</v>
      </c>
      <c r="L917" s="203">
        <v>1149.5</v>
      </c>
      <c r="M917" s="203">
        <v>308.8</v>
      </c>
      <c r="N917" s="202">
        <v>2770.9666999999999</v>
      </c>
      <c r="O917" s="203">
        <v>1330</v>
      </c>
      <c r="P917" s="203">
        <v>1132.1667</v>
      </c>
      <c r="Q917" s="204">
        <v>308.8</v>
      </c>
      <c r="R917" s="204">
        <v>-17.333300000000236</v>
      </c>
      <c r="S917" s="204">
        <v>0</v>
      </c>
      <c r="T917" s="204">
        <v>-17.333300000000008</v>
      </c>
      <c r="U917" s="204">
        <v>0</v>
      </c>
      <c r="V917" s="204">
        <v>99.378355987519271</v>
      </c>
      <c r="W917" s="204">
        <v>100</v>
      </c>
      <c r="X917" s="204">
        <v>98.492100913440623</v>
      </c>
      <c r="Y917" s="204">
        <v>100</v>
      </c>
    </row>
    <row r="918" spans="1:25" ht="12.95" customHeight="1">
      <c r="A918" s="205">
        <v>21</v>
      </c>
      <c r="B918" s="206">
        <v>228300</v>
      </c>
      <c r="C918" s="207">
        <v>1817</v>
      </c>
      <c r="D918" s="175">
        <v>910</v>
      </c>
      <c r="E918" s="201" t="s">
        <v>1970</v>
      </c>
      <c r="F918" s="202">
        <v>6073.1</v>
      </c>
      <c r="G918" s="202">
        <v>1543</v>
      </c>
      <c r="H918" s="202">
        <v>3789</v>
      </c>
      <c r="I918" s="202">
        <v>741.1</v>
      </c>
      <c r="J918" s="202">
        <v>6381.1</v>
      </c>
      <c r="K918" s="203">
        <v>1543</v>
      </c>
      <c r="L918" s="203">
        <v>3943.8</v>
      </c>
      <c r="M918" s="203">
        <v>894.3</v>
      </c>
      <c r="N918" s="202">
        <v>5993.3207000000002</v>
      </c>
      <c r="O918" s="203">
        <v>1543</v>
      </c>
      <c r="P918" s="203">
        <v>3556.0207</v>
      </c>
      <c r="Q918" s="204">
        <v>894.3</v>
      </c>
      <c r="R918" s="204">
        <v>-387.77930000000015</v>
      </c>
      <c r="S918" s="204">
        <v>0</v>
      </c>
      <c r="T918" s="204">
        <v>-387.77930000000015</v>
      </c>
      <c r="U918" s="204">
        <v>0</v>
      </c>
      <c r="V918" s="204">
        <v>93.923002303678047</v>
      </c>
      <c r="W918" s="204">
        <v>100</v>
      </c>
      <c r="X918" s="204">
        <v>90.167369034940918</v>
      </c>
      <c r="Y918" s="204">
        <v>100</v>
      </c>
    </row>
    <row r="919" spans="1:25" ht="12.95" customHeight="1">
      <c r="A919" s="205">
        <v>21</v>
      </c>
      <c r="B919" s="206">
        <v>228300</v>
      </c>
      <c r="C919" s="207">
        <v>1819</v>
      </c>
      <c r="D919" s="175">
        <v>911</v>
      </c>
      <c r="E919" s="201" t="s">
        <v>1918</v>
      </c>
      <c r="F919" s="202">
        <v>2976.1</v>
      </c>
      <c r="G919" s="202">
        <v>1305</v>
      </c>
      <c r="H919" s="202">
        <v>1461.2</v>
      </c>
      <c r="I919" s="202">
        <v>209.9</v>
      </c>
      <c r="J919" s="202">
        <v>3322.2</v>
      </c>
      <c r="K919" s="203">
        <v>1305</v>
      </c>
      <c r="L919" s="203">
        <v>1666.1</v>
      </c>
      <c r="M919" s="203">
        <v>351.1</v>
      </c>
      <c r="N919" s="202">
        <v>3312.3143999999998</v>
      </c>
      <c r="O919" s="203">
        <v>1305</v>
      </c>
      <c r="P919" s="203">
        <v>1656.2144000000001</v>
      </c>
      <c r="Q919" s="204">
        <v>351.1</v>
      </c>
      <c r="R919" s="204">
        <v>-9.8856000000000677</v>
      </c>
      <c r="S919" s="204">
        <v>0</v>
      </c>
      <c r="T919" s="204">
        <v>-9.8855999999998403</v>
      </c>
      <c r="U919" s="204">
        <v>0</v>
      </c>
      <c r="V919" s="204">
        <v>99.70243814339895</v>
      </c>
      <c r="W919" s="204">
        <v>100</v>
      </c>
      <c r="X919" s="204">
        <v>99.406662265170169</v>
      </c>
      <c r="Y919" s="204">
        <v>100</v>
      </c>
    </row>
    <row r="920" spans="1:25" ht="12.95" customHeight="1">
      <c r="A920" s="205">
        <v>21</v>
      </c>
      <c r="B920" s="206">
        <v>228300</v>
      </c>
      <c r="C920" s="207">
        <v>1820</v>
      </c>
      <c r="D920" s="175">
        <v>912</v>
      </c>
      <c r="E920" s="201" t="s">
        <v>1971</v>
      </c>
      <c r="F920" s="202">
        <v>4261.5999999999995</v>
      </c>
      <c r="G920" s="202">
        <v>1342</v>
      </c>
      <c r="H920" s="202">
        <v>2460.1999999999998</v>
      </c>
      <c r="I920" s="202">
        <v>459.4</v>
      </c>
      <c r="J920" s="202">
        <v>4527.3999999999996</v>
      </c>
      <c r="K920" s="203">
        <v>1342</v>
      </c>
      <c r="L920" s="203">
        <v>2570.4</v>
      </c>
      <c r="M920" s="203">
        <v>615</v>
      </c>
      <c r="N920" s="202">
        <v>4249.6334999999999</v>
      </c>
      <c r="O920" s="203">
        <v>1342</v>
      </c>
      <c r="P920" s="203">
        <v>2292.6334999999999</v>
      </c>
      <c r="Q920" s="204">
        <v>615</v>
      </c>
      <c r="R920" s="204">
        <v>-277.76649999999972</v>
      </c>
      <c r="S920" s="204">
        <v>0</v>
      </c>
      <c r="T920" s="204">
        <v>-277.76650000000018</v>
      </c>
      <c r="U920" s="204">
        <v>0</v>
      </c>
      <c r="V920" s="204">
        <v>93.86476785793171</v>
      </c>
      <c r="W920" s="204">
        <v>100</v>
      </c>
      <c r="X920" s="204">
        <v>89.193646903205732</v>
      </c>
      <c r="Y920" s="204">
        <v>100</v>
      </c>
    </row>
    <row r="921" spans="1:25" ht="12.95" customHeight="1">
      <c r="A921" s="205">
        <v>21</v>
      </c>
      <c r="B921" s="206">
        <v>228300</v>
      </c>
      <c r="C921" s="207">
        <v>1821</v>
      </c>
      <c r="D921" s="175">
        <v>913</v>
      </c>
      <c r="E921" s="201" t="s">
        <v>1972</v>
      </c>
      <c r="F921" s="202">
        <v>1399.4</v>
      </c>
      <c r="G921" s="202">
        <v>1170</v>
      </c>
      <c r="H921" s="202">
        <v>0</v>
      </c>
      <c r="I921" s="202">
        <v>229.4</v>
      </c>
      <c r="J921" s="202">
        <v>1548.8</v>
      </c>
      <c r="K921" s="203">
        <v>1170</v>
      </c>
      <c r="L921" s="203">
        <v>0</v>
      </c>
      <c r="M921" s="203">
        <v>378.8</v>
      </c>
      <c r="N921" s="202">
        <v>1548.8</v>
      </c>
      <c r="O921" s="203">
        <v>1170</v>
      </c>
      <c r="P921" s="203">
        <v>0</v>
      </c>
      <c r="Q921" s="204">
        <v>378.8</v>
      </c>
      <c r="R921" s="204">
        <v>0</v>
      </c>
      <c r="S921" s="204">
        <v>0</v>
      </c>
      <c r="T921" s="204">
        <v>0</v>
      </c>
      <c r="U921" s="204">
        <v>0</v>
      </c>
      <c r="V921" s="204">
        <v>100</v>
      </c>
      <c r="W921" s="204">
        <v>100</v>
      </c>
      <c r="X921" s="204">
        <v>0</v>
      </c>
      <c r="Y921" s="204">
        <v>100</v>
      </c>
    </row>
    <row r="922" spans="1:25" ht="12.95" customHeight="1">
      <c r="A922" s="205">
        <v>21</v>
      </c>
      <c r="B922" s="206">
        <v>228300</v>
      </c>
      <c r="C922" s="207">
        <v>1822</v>
      </c>
      <c r="D922" s="175">
        <v>914</v>
      </c>
      <c r="E922" s="201" t="s">
        <v>1973</v>
      </c>
      <c r="F922" s="202">
        <v>6208.8</v>
      </c>
      <c r="G922" s="202">
        <v>1580</v>
      </c>
      <c r="H922" s="202">
        <v>3916.7</v>
      </c>
      <c r="I922" s="202">
        <v>712.1</v>
      </c>
      <c r="J922" s="202">
        <v>6479</v>
      </c>
      <c r="K922" s="203">
        <v>1580</v>
      </c>
      <c r="L922" s="203">
        <v>4041.9</v>
      </c>
      <c r="M922" s="203">
        <v>857.1</v>
      </c>
      <c r="N922" s="202">
        <v>6477.4126000000006</v>
      </c>
      <c r="O922" s="203">
        <v>1580</v>
      </c>
      <c r="P922" s="203">
        <v>4040.3126000000002</v>
      </c>
      <c r="Q922" s="204">
        <v>857.1</v>
      </c>
      <c r="R922" s="204">
        <v>-1.5873999999994339</v>
      </c>
      <c r="S922" s="204">
        <v>0</v>
      </c>
      <c r="T922" s="204">
        <v>-1.5873999999998887</v>
      </c>
      <c r="U922" s="204">
        <v>0</v>
      </c>
      <c r="V922" s="204">
        <v>99.97549930544838</v>
      </c>
      <c r="W922" s="204">
        <v>100</v>
      </c>
      <c r="X922" s="204">
        <v>99.960726391053711</v>
      </c>
      <c r="Y922" s="204">
        <v>100</v>
      </c>
    </row>
    <row r="923" spans="1:25" ht="12.95" customHeight="1">
      <c r="A923" s="205">
        <v>21</v>
      </c>
      <c r="B923" s="206">
        <v>228300</v>
      </c>
      <c r="C923" s="207">
        <v>1823</v>
      </c>
      <c r="D923" s="175">
        <v>915</v>
      </c>
      <c r="E923" s="201" t="s">
        <v>1974</v>
      </c>
      <c r="F923" s="202">
        <v>377.9</v>
      </c>
      <c r="G923" s="202">
        <v>185</v>
      </c>
      <c r="H923" s="202">
        <v>0</v>
      </c>
      <c r="I923" s="202">
        <v>192.9</v>
      </c>
      <c r="J923" s="202">
        <v>522.5</v>
      </c>
      <c r="K923" s="203">
        <v>185</v>
      </c>
      <c r="L923" s="203">
        <v>0</v>
      </c>
      <c r="M923" s="203">
        <v>337.5</v>
      </c>
      <c r="N923" s="202">
        <v>522.5</v>
      </c>
      <c r="O923" s="203">
        <v>185</v>
      </c>
      <c r="P923" s="203">
        <v>0</v>
      </c>
      <c r="Q923" s="204">
        <v>337.5</v>
      </c>
      <c r="R923" s="204">
        <v>0</v>
      </c>
      <c r="S923" s="204">
        <v>0</v>
      </c>
      <c r="T923" s="204">
        <v>0</v>
      </c>
      <c r="U923" s="204">
        <v>0</v>
      </c>
      <c r="V923" s="204">
        <v>100</v>
      </c>
      <c r="W923" s="204">
        <v>100</v>
      </c>
      <c r="X923" s="204">
        <v>0</v>
      </c>
      <c r="Y923" s="204">
        <v>100</v>
      </c>
    </row>
    <row r="924" spans="1:25" ht="12.95" customHeight="1">
      <c r="A924" s="205">
        <v>21</v>
      </c>
      <c r="B924" s="206">
        <v>228300</v>
      </c>
      <c r="C924" s="207">
        <v>1824</v>
      </c>
      <c r="D924" s="175">
        <v>916</v>
      </c>
      <c r="E924" s="201" t="s">
        <v>1975</v>
      </c>
      <c r="F924" s="202">
        <v>1517</v>
      </c>
      <c r="G924" s="202">
        <v>1258</v>
      </c>
      <c r="H924" s="202">
        <v>0</v>
      </c>
      <c r="I924" s="202">
        <v>259</v>
      </c>
      <c r="J924" s="202">
        <v>1665</v>
      </c>
      <c r="K924" s="203">
        <v>1258</v>
      </c>
      <c r="L924" s="203">
        <v>0</v>
      </c>
      <c r="M924" s="203">
        <v>407</v>
      </c>
      <c r="N924" s="202">
        <v>1665</v>
      </c>
      <c r="O924" s="203">
        <v>1258</v>
      </c>
      <c r="P924" s="203">
        <v>0</v>
      </c>
      <c r="Q924" s="204">
        <v>407</v>
      </c>
      <c r="R924" s="204">
        <v>0</v>
      </c>
      <c r="S924" s="204">
        <v>0</v>
      </c>
      <c r="T924" s="204">
        <v>0</v>
      </c>
      <c r="U924" s="204">
        <v>0</v>
      </c>
      <c r="V924" s="204">
        <v>100</v>
      </c>
      <c r="W924" s="204">
        <v>100</v>
      </c>
      <c r="X924" s="204">
        <v>0</v>
      </c>
      <c r="Y924" s="204">
        <v>100</v>
      </c>
    </row>
    <row r="925" spans="1:25" ht="12.95" customHeight="1">
      <c r="A925" s="205">
        <v>21</v>
      </c>
      <c r="B925" s="206">
        <v>228300</v>
      </c>
      <c r="C925" s="207">
        <v>1825</v>
      </c>
      <c r="D925" s="175">
        <v>917</v>
      </c>
      <c r="E925" s="201" t="s">
        <v>1976</v>
      </c>
      <c r="F925" s="202">
        <v>3667.3999999999996</v>
      </c>
      <c r="G925" s="202">
        <v>1419</v>
      </c>
      <c r="H925" s="202">
        <v>1881.2</v>
      </c>
      <c r="I925" s="202">
        <v>367.2</v>
      </c>
      <c r="J925" s="202">
        <v>3867</v>
      </c>
      <c r="K925" s="203">
        <v>1419</v>
      </c>
      <c r="L925" s="203">
        <v>1936.2</v>
      </c>
      <c r="M925" s="203">
        <v>511.8</v>
      </c>
      <c r="N925" s="202">
        <v>3867</v>
      </c>
      <c r="O925" s="203">
        <v>1419</v>
      </c>
      <c r="P925" s="203">
        <v>1936.2</v>
      </c>
      <c r="Q925" s="204">
        <v>511.8</v>
      </c>
      <c r="R925" s="204">
        <v>0</v>
      </c>
      <c r="S925" s="204">
        <v>0</v>
      </c>
      <c r="T925" s="204">
        <v>0</v>
      </c>
      <c r="U925" s="204">
        <v>0</v>
      </c>
      <c r="V925" s="204">
        <v>100</v>
      </c>
      <c r="W925" s="204">
        <v>100</v>
      </c>
      <c r="X925" s="204">
        <v>100</v>
      </c>
      <c r="Y925" s="204">
        <v>100</v>
      </c>
    </row>
    <row r="926" spans="1:25" ht="12.95" customHeight="1">
      <c r="A926" s="205">
        <v>21</v>
      </c>
      <c r="B926" s="206">
        <v>228300</v>
      </c>
      <c r="C926" s="207">
        <v>1826</v>
      </c>
      <c r="D926" s="175">
        <v>918</v>
      </c>
      <c r="E926" s="201" t="s">
        <v>1977</v>
      </c>
      <c r="F926" s="202">
        <v>2890.7</v>
      </c>
      <c r="G926" s="202">
        <v>1006</v>
      </c>
      <c r="H926" s="202">
        <v>1590.7</v>
      </c>
      <c r="I926" s="202">
        <v>294</v>
      </c>
      <c r="J926" s="202">
        <v>3169.9</v>
      </c>
      <c r="K926" s="203">
        <v>1006</v>
      </c>
      <c r="L926" s="203">
        <v>1726.5</v>
      </c>
      <c r="M926" s="203">
        <v>437.4</v>
      </c>
      <c r="N926" s="202">
        <v>3128.8</v>
      </c>
      <c r="O926" s="203">
        <v>1006</v>
      </c>
      <c r="P926" s="203">
        <v>1685.4</v>
      </c>
      <c r="Q926" s="204">
        <v>437.4</v>
      </c>
      <c r="R926" s="204">
        <v>-41.099999999999909</v>
      </c>
      <c r="S926" s="204">
        <v>0</v>
      </c>
      <c r="T926" s="204">
        <v>-41.099999999999909</v>
      </c>
      <c r="U926" s="204">
        <v>0</v>
      </c>
      <c r="V926" s="204">
        <v>98.703429130256481</v>
      </c>
      <c r="W926" s="204">
        <v>100</v>
      </c>
      <c r="X926" s="204">
        <v>97.619461337966996</v>
      </c>
      <c r="Y926" s="204">
        <v>100</v>
      </c>
    </row>
    <row r="927" spans="1:25" ht="12.95" customHeight="1">
      <c r="A927" s="205">
        <v>21</v>
      </c>
      <c r="B927" s="206">
        <v>228300</v>
      </c>
      <c r="C927" s="207">
        <v>1827</v>
      </c>
      <c r="D927" s="175">
        <v>919</v>
      </c>
      <c r="E927" s="201" t="s">
        <v>1978</v>
      </c>
      <c r="F927" s="202">
        <v>1259.0999999999999</v>
      </c>
      <c r="G927" s="202">
        <v>1069</v>
      </c>
      <c r="H927" s="202">
        <v>0</v>
      </c>
      <c r="I927" s="202">
        <v>190.1</v>
      </c>
      <c r="J927" s="202">
        <v>1852.5</v>
      </c>
      <c r="K927" s="203">
        <v>1069</v>
      </c>
      <c r="L927" s="203">
        <v>450</v>
      </c>
      <c r="M927" s="203">
        <v>333.5</v>
      </c>
      <c r="N927" s="202">
        <v>1821.5071</v>
      </c>
      <c r="O927" s="203">
        <v>1069</v>
      </c>
      <c r="P927" s="203">
        <v>419.00709999999998</v>
      </c>
      <c r="Q927" s="204">
        <v>333.5</v>
      </c>
      <c r="R927" s="204">
        <v>-30.992899999999963</v>
      </c>
      <c r="S927" s="204">
        <v>0</v>
      </c>
      <c r="T927" s="204">
        <v>-30.99290000000002</v>
      </c>
      <c r="U927" s="204">
        <v>0</v>
      </c>
      <c r="V927" s="204">
        <v>98.326968960863709</v>
      </c>
      <c r="W927" s="204">
        <v>100</v>
      </c>
      <c r="X927" s="204">
        <v>93.112688888888883</v>
      </c>
      <c r="Y927" s="204">
        <v>100</v>
      </c>
    </row>
    <row r="928" spans="1:25" ht="12.95" customHeight="1">
      <c r="A928" s="205">
        <v>21</v>
      </c>
      <c r="B928" s="206">
        <v>228300</v>
      </c>
      <c r="C928" s="207">
        <v>1818</v>
      </c>
      <c r="D928" s="175">
        <v>920</v>
      </c>
      <c r="E928" s="201" t="s">
        <v>1959</v>
      </c>
      <c r="F928" s="202">
        <v>19296.099999999999</v>
      </c>
      <c r="G928" s="202">
        <v>1007</v>
      </c>
      <c r="H928" s="202">
        <v>16644.5</v>
      </c>
      <c r="I928" s="202">
        <v>1644.6</v>
      </c>
      <c r="J928" s="202">
        <v>21522.400000000001</v>
      </c>
      <c r="K928" s="203">
        <v>1007</v>
      </c>
      <c r="L928" s="203">
        <v>17896.5</v>
      </c>
      <c r="M928" s="203">
        <v>2618.9</v>
      </c>
      <c r="N928" s="202">
        <v>20914.704800000003</v>
      </c>
      <c r="O928" s="203">
        <v>1007</v>
      </c>
      <c r="P928" s="203">
        <v>17288.804800000002</v>
      </c>
      <c r="Q928" s="204">
        <v>2618.9</v>
      </c>
      <c r="R928" s="204">
        <v>-607.69519999999829</v>
      </c>
      <c r="S928" s="204">
        <v>0</v>
      </c>
      <c r="T928" s="204">
        <v>-607.69519999999829</v>
      </c>
      <c r="U928" s="204">
        <v>0</v>
      </c>
      <c r="V928" s="204">
        <v>97.176452440248312</v>
      </c>
      <c r="W928" s="204">
        <v>100</v>
      </c>
      <c r="X928" s="204">
        <v>96.60439080267092</v>
      </c>
      <c r="Y928" s="204">
        <v>100</v>
      </c>
    </row>
    <row r="929" spans="1:27" ht="12.95" customHeight="1">
      <c r="A929" s="205">
        <v>21</v>
      </c>
      <c r="B929" s="206">
        <v>228300</v>
      </c>
      <c r="C929" s="207">
        <v>1828</v>
      </c>
      <c r="D929" s="175">
        <v>921</v>
      </c>
      <c r="E929" s="201" t="s">
        <v>1979</v>
      </c>
      <c r="F929" s="202">
        <v>5997.5999999999995</v>
      </c>
      <c r="G929" s="202">
        <v>1561</v>
      </c>
      <c r="H929" s="202">
        <v>3864.4</v>
      </c>
      <c r="I929" s="202">
        <v>572.20000000000005</v>
      </c>
      <c r="J929" s="202">
        <v>6318.1</v>
      </c>
      <c r="K929" s="203">
        <v>1561</v>
      </c>
      <c r="L929" s="203">
        <v>4029.3</v>
      </c>
      <c r="M929" s="203">
        <v>727.8</v>
      </c>
      <c r="N929" s="202">
        <v>5765.3339999999998</v>
      </c>
      <c r="O929" s="203">
        <v>1561</v>
      </c>
      <c r="P929" s="203">
        <v>3476.5340000000001</v>
      </c>
      <c r="Q929" s="204">
        <v>727.8</v>
      </c>
      <c r="R929" s="204">
        <v>-552.76600000000053</v>
      </c>
      <c r="S929" s="204">
        <v>0</v>
      </c>
      <c r="T929" s="204">
        <v>-552.76600000000008</v>
      </c>
      <c r="U929" s="204">
        <v>0</v>
      </c>
      <c r="V929" s="204">
        <v>91.251072316044372</v>
      </c>
      <c r="W929" s="204">
        <v>100</v>
      </c>
      <c r="X929" s="204">
        <v>86.281339190430089</v>
      </c>
      <c r="Y929" s="204">
        <v>100</v>
      </c>
    </row>
    <row r="930" spans="1:27" ht="12.95" customHeight="1">
      <c r="A930" s="205">
        <v>0</v>
      </c>
      <c r="B930" s="205"/>
      <c r="C930" s="205"/>
      <c r="D930" s="175">
        <v>922</v>
      </c>
      <c r="E930" s="201"/>
      <c r="F930" s="202"/>
      <c r="G930" s="202"/>
      <c r="H930" s="202"/>
      <c r="I930" s="202"/>
      <c r="J930" s="202"/>
      <c r="K930" s="203"/>
      <c r="L930" s="203"/>
      <c r="M930" s="203"/>
      <c r="N930" s="203"/>
      <c r="O930" s="203"/>
      <c r="P930" s="203"/>
      <c r="Q930" s="204"/>
      <c r="R930" s="204"/>
      <c r="S930" s="204"/>
      <c r="T930" s="204"/>
      <c r="U930" s="204"/>
      <c r="V930" s="204"/>
      <c r="W930" s="204"/>
      <c r="X930" s="204"/>
      <c r="Y930" s="204"/>
    </row>
    <row r="931" spans="1:27" ht="12.95" customHeight="1">
      <c r="A931" s="205">
        <v>20</v>
      </c>
      <c r="B931" s="206">
        <v>228500</v>
      </c>
      <c r="C931" s="205"/>
      <c r="D931" s="175">
        <v>923</v>
      </c>
      <c r="E931" s="196" t="s">
        <v>1980</v>
      </c>
      <c r="F931" s="197">
        <v>354521.8</v>
      </c>
      <c r="G931" s="197">
        <v>49479</v>
      </c>
      <c r="H931" s="197">
        <v>287078.8</v>
      </c>
      <c r="I931" s="197">
        <v>17964</v>
      </c>
      <c r="J931" s="197">
        <v>396981.5</v>
      </c>
      <c r="K931" s="197">
        <v>49479</v>
      </c>
      <c r="L931" s="197">
        <v>324001.40000000002</v>
      </c>
      <c r="M931" s="197">
        <v>23501.1</v>
      </c>
      <c r="N931" s="197">
        <v>392165.39249999996</v>
      </c>
      <c r="O931" s="197">
        <v>49479</v>
      </c>
      <c r="P931" s="197">
        <v>319185.29249999998</v>
      </c>
      <c r="Q931" s="197">
        <v>23501.1</v>
      </c>
      <c r="R931" s="101">
        <v>-4816.1075000000419</v>
      </c>
      <c r="S931" s="101">
        <v>0</v>
      </c>
      <c r="T931" s="101">
        <v>-4816.1075000000419</v>
      </c>
      <c r="U931" s="101">
        <v>0</v>
      </c>
      <c r="V931" s="101">
        <v>98.786818151475558</v>
      </c>
      <c r="W931" s="101">
        <v>100</v>
      </c>
      <c r="X931" s="101">
        <v>98.513553490818239</v>
      </c>
      <c r="Y931" s="101">
        <v>100</v>
      </c>
    </row>
    <row r="932" spans="1:27" s="200" customFormat="1" ht="12.95" customHeight="1">
      <c r="A932" s="205">
        <v>22</v>
      </c>
      <c r="B932" s="206">
        <v>228500</v>
      </c>
      <c r="C932" s="205"/>
      <c r="D932" s="175">
        <v>924</v>
      </c>
      <c r="E932" s="196" t="s">
        <v>1241</v>
      </c>
      <c r="F932" s="197">
        <v>202608.7</v>
      </c>
      <c r="G932" s="197">
        <v>18151</v>
      </c>
      <c r="H932" s="197">
        <v>184457.7</v>
      </c>
      <c r="I932" s="197">
        <v>0</v>
      </c>
      <c r="J932" s="197">
        <v>234019.3</v>
      </c>
      <c r="K932" s="197">
        <v>18151</v>
      </c>
      <c r="L932" s="197">
        <v>214069.4</v>
      </c>
      <c r="M932" s="197">
        <v>1798.9</v>
      </c>
      <c r="N932" s="197">
        <v>231419.4307</v>
      </c>
      <c r="O932" s="197">
        <v>18151</v>
      </c>
      <c r="P932" s="197">
        <v>211469.5307</v>
      </c>
      <c r="Q932" s="197">
        <v>1798.9</v>
      </c>
      <c r="R932" s="101">
        <v>-2599.8692999999912</v>
      </c>
      <c r="S932" s="101">
        <v>0</v>
      </c>
      <c r="T932" s="101">
        <v>-2599.8692999999912</v>
      </c>
      <c r="U932" s="101">
        <v>0</v>
      </c>
      <c r="V932" s="101">
        <v>98.889036374350326</v>
      </c>
      <c r="W932" s="101">
        <v>100</v>
      </c>
      <c r="X932" s="101">
        <v>98.785501664413516</v>
      </c>
      <c r="Y932" s="101">
        <v>100</v>
      </c>
      <c r="Z932" s="199"/>
      <c r="AA932" s="199"/>
    </row>
    <row r="933" spans="1:27" s="200" customFormat="1" ht="12.95" customHeight="1">
      <c r="A933" s="205">
        <v>21</v>
      </c>
      <c r="B933" s="206">
        <v>228500</v>
      </c>
      <c r="C933" s="205"/>
      <c r="D933" s="175">
        <v>925</v>
      </c>
      <c r="E933" s="196" t="s">
        <v>1242</v>
      </c>
      <c r="F933" s="197">
        <v>151913.09999999998</v>
      </c>
      <c r="G933" s="197">
        <v>31328</v>
      </c>
      <c r="H933" s="197">
        <v>102621.09999999999</v>
      </c>
      <c r="I933" s="197">
        <v>17964</v>
      </c>
      <c r="J933" s="197">
        <v>162962.20000000001</v>
      </c>
      <c r="K933" s="197">
        <v>31328</v>
      </c>
      <c r="L933" s="197">
        <v>109932</v>
      </c>
      <c r="M933" s="197">
        <v>21702.199999999997</v>
      </c>
      <c r="N933" s="197">
        <v>160745.96179999999</v>
      </c>
      <c r="O933" s="197">
        <v>31328</v>
      </c>
      <c r="P933" s="197">
        <v>107715.76180000001</v>
      </c>
      <c r="Q933" s="197">
        <v>21702.199999999997</v>
      </c>
      <c r="R933" s="101">
        <v>-2216.2382000000216</v>
      </c>
      <c r="S933" s="101">
        <v>0</v>
      </c>
      <c r="T933" s="101">
        <v>-2216.2381999999925</v>
      </c>
      <c r="U933" s="101">
        <v>0</v>
      </c>
      <c r="V933" s="101">
        <v>98.640029282864361</v>
      </c>
      <c r="W933" s="101">
        <v>100</v>
      </c>
      <c r="X933" s="101">
        <v>97.983991740348586</v>
      </c>
      <c r="Y933" s="101">
        <v>100</v>
      </c>
      <c r="Z933" s="199"/>
      <c r="AA933" s="199"/>
    </row>
    <row r="934" spans="1:27" ht="12.95" customHeight="1">
      <c r="A934" s="205">
        <v>22</v>
      </c>
      <c r="B934" s="206">
        <v>228500</v>
      </c>
      <c r="C934" s="207">
        <v>1829</v>
      </c>
      <c r="D934" s="175">
        <v>926</v>
      </c>
      <c r="E934" s="201" t="s">
        <v>1267</v>
      </c>
      <c r="F934" s="202">
        <v>202608.7</v>
      </c>
      <c r="G934" s="202">
        <v>18151</v>
      </c>
      <c r="H934" s="202">
        <v>184457.7</v>
      </c>
      <c r="I934" s="202">
        <v>0</v>
      </c>
      <c r="J934" s="202">
        <v>234019.3</v>
      </c>
      <c r="K934" s="203">
        <v>18151</v>
      </c>
      <c r="L934" s="203">
        <v>214069.4</v>
      </c>
      <c r="M934" s="203">
        <v>1798.9</v>
      </c>
      <c r="N934" s="202">
        <v>231419.4307</v>
      </c>
      <c r="O934" s="203">
        <v>18151</v>
      </c>
      <c r="P934" s="203">
        <v>211469.5307</v>
      </c>
      <c r="Q934" s="204">
        <v>1798.9</v>
      </c>
      <c r="R934" s="204">
        <v>-2599.8692999999912</v>
      </c>
      <c r="S934" s="204">
        <v>0</v>
      </c>
      <c r="T934" s="204">
        <v>-2599.8692999999912</v>
      </c>
      <c r="U934" s="204">
        <v>0</v>
      </c>
      <c r="V934" s="204">
        <v>98.889036374350326</v>
      </c>
      <c r="W934" s="204">
        <v>100</v>
      </c>
      <c r="X934" s="204">
        <v>98.785501664413516</v>
      </c>
      <c r="Y934" s="204">
        <v>100</v>
      </c>
    </row>
    <row r="935" spans="1:27" ht="12.95" customHeight="1">
      <c r="A935" s="205">
        <v>21</v>
      </c>
      <c r="B935" s="206">
        <v>228500</v>
      </c>
      <c r="C935" s="207">
        <v>1830</v>
      </c>
      <c r="D935" s="175">
        <v>927</v>
      </c>
      <c r="E935" s="201" t="s">
        <v>1981</v>
      </c>
      <c r="F935" s="202">
        <v>2417.4</v>
      </c>
      <c r="G935" s="202">
        <v>785</v>
      </c>
      <c r="H935" s="202">
        <v>1513.8</v>
      </c>
      <c r="I935" s="202">
        <v>118.6</v>
      </c>
      <c r="J935" s="202">
        <v>2719.4</v>
      </c>
      <c r="K935" s="203">
        <v>785</v>
      </c>
      <c r="L935" s="203">
        <v>1672.4</v>
      </c>
      <c r="M935" s="203">
        <v>262</v>
      </c>
      <c r="N935" s="202">
        <v>2616.6406999999999</v>
      </c>
      <c r="O935" s="203">
        <v>785</v>
      </c>
      <c r="P935" s="203">
        <v>1569.6406999999999</v>
      </c>
      <c r="Q935" s="204">
        <v>262</v>
      </c>
      <c r="R935" s="204">
        <v>-102.75930000000017</v>
      </c>
      <c r="S935" s="204">
        <v>0</v>
      </c>
      <c r="T935" s="204">
        <v>-102.75930000000017</v>
      </c>
      <c r="U935" s="204">
        <v>0</v>
      </c>
      <c r="V935" s="204">
        <v>96.221251011252477</v>
      </c>
      <c r="W935" s="204">
        <v>100</v>
      </c>
      <c r="X935" s="204">
        <v>93.855578808897391</v>
      </c>
      <c r="Y935" s="204">
        <v>100</v>
      </c>
    </row>
    <row r="936" spans="1:27" ht="12.95" customHeight="1">
      <c r="A936" s="205">
        <v>21</v>
      </c>
      <c r="B936" s="206">
        <v>228500</v>
      </c>
      <c r="C936" s="207">
        <v>1831</v>
      </c>
      <c r="D936" s="175">
        <v>928</v>
      </c>
      <c r="E936" s="201" t="s">
        <v>1365</v>
      </c>
      <c r="F936" s="202">
        <v>5148.4000000000005</v>
      </c>
      <c r="G936" s="202">
        <v>1602</v>
      </c>
      <c r="H936" s="202">
        <v>2833.8</v>
      </c>
      <c r="I936" s="202">
        <v>712.6</v>
      </c>
      <c r="J936" s="202">
        <v>5542.5</v>
      </c>
      <c r="K936" s="203">
        <v>1602</v>
      </c>
      <c r="L936" s="203">
        <v>3072.3</v>
      </c>
      <c r="M936" s="203">
        <v>868.2</v>
      </c>
      <c r="N936" s="202">
        <v>5541.7550000000001</v>
      </c>
      <c r="O936" s="203">
        <v>1602</v>
      </c>
      <c r="P936" s="203">
        <v>3071.5549999999998</v>
      </c>
      <c r="Q936" s="204">
        <v>868.2</v>
      </c>
      <c r="R936" s="204">
        <v>-0.74499999999989086</v>
      </c>
      <c r="S936" s="204">
        <v>0</v>
      </c>
      <c r="T936" s="204">
        <v>-0.74500000000034561</v>
      </c>
      <c r="U936" s="204">
        <v>0</v>
      </c>
      <c r="V936" s="204">
        <v>99.986558412268835</v>
      </c>
      <c r="W936" s="204">
        <v>100</v>
      </c>
      <c r="X936" s="204">
        <v>99.97575106597661</v>
      </c>
      <c r="Y936" s="204">
        <v>100</v>
      </c>
    </row>
    <row r="937" spans="1:27" ht="12.95" customHeight="1">
      <c r="A937" s="205">
        <v>21</v>
      </c>
      <c r="B937" s="206">
        <v>228500</v>
      </c>
      <c r="C937" s="207">
        <v>1832</v>
      </c>
      <c r="D937" s="175">
        <v>929</v>
      </c>
      <c r="E937" s="201" t="s">
        <v>1982</v>
      </c>
      <c r="F937" s="202">
        <v>3400.1</v>
      </c>
      <c r="G937" s="202">
        <v>1254</v>
      </c>
      <c r="H937" s="202">
        <v>1893.4</v>
      </c>
      <c r="I937" s="202">
        <v>252.7</v>
      </c>
      <c r="J937" s="202">
        <v>3679.9</v>
      </c>
      <c r="K937" s="203">
        <v>1254</v>
      </c>
      <c r="L937" s="203">
        <v>2028.6</v>
      </c>
      <c r="M937" s="203">
        <v>397.3</v>
      </c>
      <c r="N937" s="202">
        <v>3679.9</v>
      </c>
      <c r="O937" s="203">
        <v>1254</v>
      </c>
      <c r="P937" s="203">
        <v>2028.6</v>
      </c>
      <c r="Q937" s="204">
        <v>397.3</v>
      </c>
      <c r="R937" s="204">
        <v>0</v>
      </c>
      <c r="S937" s="204">
        <v>0</v>
      </c>
      <c r="T937" s="204">
        <v>0</v>
      </c>
      <c r="U937" s="204">
        <v>0</v>
      </c>
      <c r="V937" s="204">
        <v>100</v>
      </c>
      <c r="W937" s="204">
        <v>100</v>
      </c>
      <c r="X937" s="204">
        <v>100</v>
      </c>
      <c r="Y937" s="204">
        <v>100</v>
      </c>
    </row>
    <row r="938" spans="1:27" ht="12.95" customHeight="1">
      <c r="A938" s="205">
        <v>21</v>
      </c>
      <c r="B938" s="206">
        <v>228500</v>
      </c>
      <c r="C938" s="207">
        <v>1834</v>
      </c>
      <c r="D938" s="175">
        <v>930</v>
      </c>
      <c r="E938" s="201" t="s">
        <v>1983</v>
      </c>
      <c r="F938" s="202">
        <v>5376.0999999999995</v>
      </c>
      <c r="G938" s="202">
        <v>1576</v>
      </c>
      <c r="H938" s="202">
        <v>3069.4</v>
      </c>
      <c r="I938" s="202">
        <v>730.7</v>
      </c>
      <c r="J938" s="202">
        <v>5531.7</v>
      </c>
      <c r="K938" s="203">
        <v>1576</v>
      </c>
      <c r="L938" s="203">
        <v>3069.4</v>
      </c>
      <c r="M938" s="203">
        <v>886.3</v>
      </c>
      <c r="N938" s="202">
        <v>5531.0281000000004</v>
      </c>
      <c r="O938" s="203">
        <v>1576</v>
      </c>
      <c r="P938" s="203">
        <v>3068.7280999999998</v>
      </c>
      <c r="Q938" s="204">
        <v>886.3</v>
      </c>
      <c r="R938" s="204">
        <v>-0.67189999999936845</v>
      </c>
      <c r="S938" s="204">
        <v>0</v>
      </c>
      <c r="T938" s="204">
        <v>-0.67190000000027794</v>
      </c>
      <c r="U938" s="204">
        <v>0</v>
      </c>
      <c r="V938" s="204">
        <v>99.987853643545392</v>
      </c>
      <c r="W938" s="204">
        <v>100</v>
      </c>
      <c r="X938" s="204">
        <v>99.978109728285645</v>
      </c>
      <c r="Y938" s="204">
        <v>100</v>
      </c>
    </row>
    <row r="939" spans="1:27" ht="12.95" customHeight="1">
      <c r="A939" s="205">
        <v>21</v>
      </c>
      <c r="B939" s="206">
        <v>228500</v>
      </c>
      <c r="C939" s="207">
        <v>1833</v>
      </c>
      <c r="D939" s="175">
        <v>931</v>
      </c>
      <c r="E939" s="201" t="s">
        <v>1984</v>
      </c>
      <c r="F939" s="202">
        <v>6568.7999999999993</v>
      </c>
      <c r="G939" s="202">
        <v>1853</v>
      </c>
      <c r="H939" s="202">
        <v>3803.9</v>
      </c>
      <c r="I939" s="202">
        <v>911.9</v>
      </c>
      <c r="J939" s="202">
        <v>6769.7999999999993</v>
      </c>
      <c r="K939" s="203">
        <v>1853</v>
      </c>
      <c r="L939" s="203">
        <v>3855.4</v>
      </c>
      <c r="M939" s="203">
        <v>1061.4000000000001</v>
      </c>
      <c r="N939" s="202">
        <v>6743.1839</v>
      </c>
      <c r="O939" s="203">
        <v>1853</v>
      </c>
      <c r="P939" s="203">
        <v>3828.7838999999999</v>
      </c>
      <c r="Q939" s="204">
        <v>1061.4000000000001</v>
      </c>
      <c r="R939" s="204">
        <v>-26.616099999999278</v>
      </c>
      <c r="S939" s="204">
        <v>0</v>
      </c>
      <c r="T939" s="204">
        <v>-26.616100000000188</v>
      </c>
      <c r="U939" s="204">
        <v>0</v>
      </c>
      <c r="V939" s="204">
        <v>99.606840674761457</v>
      </c>
      <c r="W939" s="204">
        <v>100</v>
      </c>
      <c r="X939" s="204">
        <v>99.309641022980756</v>
      </c>
      <c r="Y939" s="204">
        <v>100</v>
      </c>
    </row>
    <row r="940" spans="1:27" ht="12.95" customHeight="1">
      <c r="A940" s="205">
        <v>21</v>
      </c>
      <c r="B940" s="206">
        <v>228500</v>
      </c>
      <c r="C940" s="207">
        <v>1835</v>
      </c>
      <c r="D940" s="175">
        <v>932</v>
      </c>
      <c r="E940" s="201" t="s">
        <v>1985</v>
      </c>
      <c r="F940" s="202">
        <v>8937</v>
      </c>
      <c r="G940" s="202">
        <v>1517</v>
      </c>
      <c r="H940" s="202">
        <v>6695</v>
      </c>
      <c r="I940" s="202">
        <v>725</v>
      </c>
      <c r="J940" s="202">
        <v>9321.1</v>
      </c>
      <c r="K940" s="203">
        <v>1517</v>
      </c>
      <c r="L940" s="203">
        <v>6929.6</v>
      </c>
      <c r="M940" s="203">
        <v>874.5</v>
      </c>
      <c r="N940" s="202">
        <v>9017.0770000000011</v>
      </c>
      <c r="O940" s="203">
        <v>1517</v>
      </c>
      <c r="P940" s="203">
        <v>6625.5770000000002</v>
      </c>
      <c r="Q940" s="204">
        <v>874.5</v>
      </c>
      <c r="R940" s="204">
        <v>-304.02299999999923</v>
      </c>
      <c r="S940" s="204">
        <v>0</v>
      </c>
      <c r="T940" s="204">
        <v>-304.02300000000014</v>
      </c>
      <c r="U940" s="204">
        <v>0</v>
      </c>
      <c r="V940" s="204">
        <v>96.738335604166906</v>
      </c>
      <c r="W940" s="204">
        <v>100</v>
      </c>
      <c r="X940" s="204">
        <v>95.612690487185404</v>
      </c>
      <c r="Y940" s="204">
        <v>100</v>
      </c>
    </row>
    <row r="941" spans="1:27" ht="12.95" customHeight="1">
      <c r="A941" s="205">
        <v>21</v>
      </c>
      <c r="B941" s="206">
        <v>228500</v>
      </c>
      <c r="C941" s="207">
        <v>1836</v>
      </c>
      <c r="D941" s="175">
        <v>933</v>
      </c>
      <c r="E941" s="201" t="s">
        <v>1986</v>
      </c>
      <c r="F941" s="202">
        <v>5531.2</v>
      </c>
      <c r="G941" s="202">
        <v>1284</v>
      </c>
      <c r="H941" s="202">
        <v>3606.9</v>
      </c>
      <c r="I941" s="202">
        <v>640.29999999999995</v>
      </c>
      <c r="J941" s="202">
        <v>5864</v>
      </c>
      <c r="K941" s="203">
        <v>1284</v>
      </c>
      <c r="L941" s="203">
        <v>3785.3</v>
      </c>
      <c r="M941" s="203">
        <v>794.7</v>
      </c>
      <c r="N941" s="202">
        <v>5793.6644999999999</v>
      </c>
      <c r="O941" s="203">
        <v>1284</v>
      </c>
      <c r="P941" s="203">
        <v>3714.9645</v>
      </c>
      <c r="Q941" s="204">
        <v>794.7</v>
      </c>
      <c r="R941" s="204">
        <v>-70.335500000000138</v>
      </c>
      <c r="S941" s="204">
        <v>0</v>
      </c>
      <c r="T941" s="204">
        <v>-70.335500000000138</v>
      </c>
      <c r="U941" s="204">
        <v>0</v>
      </c>
      <c r="V941" s="204">
        <v>98.800554229195086</v>
      </c>
      <c r="W941" s="204">
        <v>100</v>
      </c>
      <c r="X941" s="204">
        <v>98.141877790399704</v>
      </c>
      <c r="Y941" s="204">
        <v>100</v>
      </c>
    </row>
    <row r="942" spans="1:27" ht="12.95" customHeight="1">
      <c r="A942" s="205">
        <v>21</v>
      </c>
      <c r="B942" s="206">
        <v>228500</v>
      </c>
      <c r="C942" s="207">
        <v>1837</v>
      </c>
      <c r="D942" s="175">
        <v>934</v>
      </c>
      <c r="E942" s="201" t="s">
        <v>1987</v>
      </c>
      <c r="F942" s="202">
        <v>6418.9000000000005</v>
      </c>
      <c r="G942" s="202">
        <v>1421</v>
      </c>
      <c r="H942" s="202">
        <v>4270.3</v>
      </c>
      <c r="I942" s="202">
        <v>727.6</v>
      </c>
      <c r="J942" s="202">
        <v>6687.9</v>
      </c>
      <c r="K942" s="203">
        <v>1421</v>
      </c>
      <c r="L942" s="203">
        <v>4383.7</v>
      </c>
      <c r="M942" s="203">
        <v>883.2</v>
      </c>
      <c r="N942" s="202">
        <v>6687.9</v>
      </c>
      <c r="O942" s="203">
        <v>1421</v>
      </c>
      <c r="P942" s="203">
        <v>4383.7</v>
      </c>
      <c r="Q942" s="204">
        <v>883.2</v>
      </c>
      <c r="R942" s="204">
        <v>0</v>
      </c>
      <c r="S942" s="204">
        <v>0</v>
      </c>
      <c r="T942" s="204">
        <v>0</v>
      </c>
      <c r="U942" s="204">
        <v>0</v>
      </c>
      <c r="V942" s="204">
        <v>100</v>
      </c>
      <c r="W942" s="204">
        <v>100</v>
      </c>
      <c r="X942" s="204">
        <v>100</v>
      </c>
      <c r="Y942" s="204">
        <v>100</v>
      </c>
    </row>
    <row r="943" spans="1:27" ht="12.95" customHeight="1">
      <c r="A943" s="205">
        <v>21</v>
      </c>
      <c r="B943" s="206">
        <v>228500</v>
      </c>
      <c r="C943" s="207">
        <v>1838</v>
      </c>
      <c r="D943" s="175">
        <v>935</v>
      </c>
      <c r="E943" s="201" t="s">
        <v>1988</v>
      </c>
      <c r="F943" s="202">
        <v>8303.4</v>
      </c>
      <c r="G943" s="202">
        <v>1727</v>
      </c>
      <c r="H943" s="202">
        <v>5488.2</v>
      </c>
      <c r="I943" s="202">
        <v>1088.2</v>
      </c>
      <c r="J943" s="202">
        <v>8825.7000000000007</v>
      </c>
      <c r="K943" s="203">
        <v>1727</v>
      </c>
      <c r="L943" s="203">
        <v>5860.2</v>
      </c>
      <c r="M943" s="203">
        <v>1238.5</v>
      </c>
      <c r="N943" s="202">
        <v>8777.5478000000003</v>
      </c>
      <c r="O943" s="203">
        <v>1727</v>
      </c>
      <c r="P943" s="203">
        <v>5812.0478000000003</v>
      </c>
      <c r="Q943" s="204">
        <v>1238.5</v>
      </c>
      <c r="R943" s="204">
        <v>-48.152200000000448</v>
      </c>
      <c r="S943" s="204">
        <v>0</v>
      </c>
      <c r="T943" s="204">
        <v>-48.152199999999539</v>
      </c>
      <c r="U943" s="204">
        <v>0</v>
      </c>
      <c r="V943" s="204">
        <v>99.454409281983288</v>
      </c>
      <c r="W943" s="204">
        <v>100</v>
      </c>
      <c r="X943" s="204">
        <v>99.178318146138366</v>
      </c>
      <c r="Y943" s="204">
        <v>100</v>
      </c>
    </row>
    <row r="944" spans="1:27" ht="12.95" customHeight="1">
      <c r="A944" s="205">
        <v>21</v>
      </c>
      <c r="B944" s="206">
        <v>228500</v>
      </c>
      <c r="C944" s="207">
        <v>1839</v>
      </c>
      <c r="D944" s="175">
        <v>936</v>
      </c>
      <c r="E944" s="201" t="s">
        <v>1989</v>
      </c>
      <c r="F944" s="202">
        <v>7594.2</v>
      </c>
      <c r="G944" s="202">
        <v>1682</v>
      </c>
      <c r="H944" s="202">
        <v>5098.5</v>
      </c>
      <c r="I944" s="202">
        <v>813.7</v>
      </c>
      <c r="J944" s="202">
        <v>8602.9</v>
      </c>
      <c r="K944" s="203">
        <v>1682</v>
      </c>
      <c r="L944" s="203">
        <v>5963.2</v>
      </c>
      <c r="M944" s="203">
        <v>957.7</v>
      </c>
      <c r="N944" s="202">
        <v>8602.9</v>
      </c>
      <c r="O944" s="203">
        <v>1682</v>
      </c>
      <c r="P944" s="203">
        <v>5963.2</v>
      </c>
      <c r="Q944" s="204">
        <v>957.7</v>
      </c>
      <c r="R944" s="204">
        <v>0</v>
      </c>
      <c r="S944" s="204">
        <v>0</v>
      </c>
      <c r="T944" s="204">
        <v>0</v>
      </c>
      <c r="U944" s="204">
        <v>0</v>
      </c>
      <c r="V944" s="204">
        <v>100</v>
      </c>
      <c r="W944" s="204">
        <v>100</v>
      </c>
      <c r="X944" s="204">
        <v>100</v>
      </c>
      <c r="Y944" s="204">
        <v>100</v>
      </c>
    </row>
    <row r="945" spans="1:27" ht="12.95" customHeight="1">
      <c r="A945" s="205">
        <v>21</v>
      </c>
      <c r="B945" s="206">
        <v>228500</v>
      </c>
      <c r="C945" s="207">
        <v>1840</v>
      </c>
      <c r="D945" s="175">
        <v>937</v>
      </c>
      <c r="E945" s="201" t="s">
        <v>1990</v>
      </c>
      <c r="F945" s="202">
        <v>2010.8</v>
      </c>
      <c r="G945" s="202">
        <v>859</v>
      </c>
      <c r="H945" s="202">
        <v>1000.8</v>
      </c>
      <c r="I945" s="202">
        <v>151</v>
      </c>
      <c r="J945" s="202">
        <v>2227.5</v>
      </c>
      <c r="K945" s="203">
        <v>859</v>
      </c>
      <c r="L945" s="203">
        <v>1069.5</v>
      </c>
      <c r="M945" s="203">
        <v>299</v>
      </c>
      <c r="N945" s="202">
        <v>2227.5</v>
      </c>
      <c r="O945" s="203">
        <v>859</v>
      </c>
      <c r="P945" s="203">
        <v>1069.5</v>
      </c>
      <c r="Q945" s="204">
        <v>299</v>
      </c>
      <c r="R945" s="204">
        <v>0</v>
      </c>
      <c r="S945" s="204">
        <v>0</v>
      </c>
      <c r="T945" s="204">
        <v>0</v>
      </c>
      <c r="U945" s="204">
        <v>0</v>
      </c>
      <c r="V945" s="204">
        <v>100</v>
      </c>
      <c r="W945" s="204">
        <v>100</v>
      </c>
      <c r="X945" s="204">
        <v>100</v>
      </c>
      <c r="Y945" s="204">
        <v>100</v>
      </c>
    </row>
    <row r="946" spans="1:27" ht="12.95" customHeight="1">
      <c r="A946" s="205">
        <v>21</v>
      </c>
      <c r="B946" s="206">
        <v>228500</v>
      </c>
      <c r="C946" s="207">
        <v>1841</v>
      </c>
      <c r="D946" s="175">
        <v>938</v>
      </c>
      <c r="E946" s="201" t="s">
        <v>1991</v>
      </c>
      <c r="F946" s="202">
        <v>10101</v>
      </c>
      <c r="G946" s="202">
        <v>1727</v>
      </c>
      <c r="H946" s="202">
        <v>7023.7</v>
      </c>
      <c r="I946" s="202">
        <v>1350.3</v>
      </c>
      <c r="J946" s="202">
        <v>10626.3</v>
      </c>
      <c r="K946" s="203">
        <v>1727</v>
      </c>
      <c r="L946" s="203">
        <v>7389.4</v>
      </c>
      <c r="M946" s="203">
        <v>1509.9</v>
      </c>
      <c r="N946" s="202">
        <v>10461.693300000001</v>
      </c>
      <c r="O946" s="203">
        <v>1727</v>
      </c>
      <c r="P946" s="203">
        <v>7224.7933000000003</v>
      </c>
      <c r="Q946" s="204">
        <v>1509.9</v>
      </c>
      <c r="R946" s="204">
        <v>-164.60669999999845</v>
      </c>
      <c r="S946" s="204">
        <v>0</v>
      </c>
      <c r="T946" s="204">
        <v>-164.60669999999936</v>
      </c>
      <c r="U946" s="204">
        <v>0</v>
      </c>
      <c r="V946" s="204">
        <v>98.450950001411613</v>
      </c>
      <c r="W946" s="204">
        <v>100</v>
      </c>
      <c r="X946" s="204">
        <v>97.772394240398413</v>
      </c>
      <c r="Y946" s="204">
        <v>100</v>
      </c>
    </row>
    <row r="947" spans="1:27" ht="12.95" customHeight="1">
      <c r="A947" s="205">
        <v>21</v>
      </c>
      <c r="B947" s="206">
        <v>228500</v>
      </c>
      <c r="C947" s="207">
        <v>1843</v>
      </c>
      <c r="D947" s="175">
        <v>939</v>
      </c>
      <c r="E947" s="201" t="s">
        <v>1529</v>
      </c>
      <c r="F947" s="202">
        <v>4033.8</v>
      </c>
      <c r="G947" s="202">
        <v>439</v>
      </c>
      <c r="H947" s="202">
        <v>3115</v>
      </c>
      <c r="I947" s="202">
        <v>479.8</v>
      </c>
      <c r="J947" s="202">
        <v>4415.2</v>
      </c>
      <c r="K947" s="203">
        <v>439</v>
      </c>
      <c r="L947" s="203">
        <v>3353.5</v>
      </c>
      <c r="M947" s="203">
        <v>622.70000000000005</v>
      </c>
      <c r="N947" s="202">
        <v>4415.2</v>
      </c>
      <c r="O947" s="203">
        <v>439</v>
      </c>
      <c r="P947" s="203">
        <v>3353.5</v>
      </c>
      <c r="Q947" s="204">
        <v>622.70000000000005</v>
      </c>
      <c r="R947" s="204">
        <v>0</v>
      </c>
      <c r="S947" s="204">
        <v>0</v>
      </c>
      <c r="T947" s="204">
        <v>0</v>
      </c>
      <c r="U947" s="204">
        <v>0</v>
      </c>
      <c r="V947" s="204">
        <v>100</v>
      </c>
      <c r="W947" s="204">
        <v>100</v>
      </c>
      <c r="X947" s="204">
        <v>100</v>
      </c>
      <c r="Y947" s="204">
        <v>100</v>
      </c>
    </row>
    <row r="948" spans="1:27" ht="12.95" customHeight="1">
      <c r="A948" s="205">
        <v>21</v>
      </c>
      <c r="B948" s="206">
        <v>228500</v>
      </c>
      <c r="C948" s="207">
        <v>1844</v>
      </c>
      <c r="D948" s="175">
        <v>940</v>
      </c>
      <c r="E948" s="201" t="s">
        <v>1992</v>
      </c>
      <c r="F948" s="202">
        <v>6488.4000000000005</v>
      </c>
      <c r="G948" s="202">
        <v>1273</v>
      </c>
      <c r="H948" s="202">
        <v>4526.6000000000004</v>
      </c>
      <c r="I948" s="202">
        <v>688.8</v>
      </c>
      <c r="J948" s="202">
        <v>8025.5999999999995</v>
      </c>
      <c r="K948" s="203">
        <v>1273</v>
      </c>
      <c r="L948" s="203">
        <v>5911.9</v>
      </c>
      <c r="M948" s="203">
        <v>840.7</v>
      </c>
      <c r="N948" s="202">
        <v>7943.8348999999998</v>
      </c>
      <c r="O948" s="203">
        <v>1273</v>
      </c>
      <c r="P948" s="203">
        <v>5830.1349</v>
      </c>
      <c r="Q948" s="204">
        <v>840.7</v>
      </c>
      <c r="R948" s="204">
        <v>-81.76509999999962</v>
      </c>
      <c r="S948" s="204">
        <v>0</v>
      </c>
      <c r="T948" s="204">
        <v>-81.76509999999962</v>
      </c>
      <c r="U948" s="204">
        <v>0</v>
      </c>
      <c r="V948" s="204">
        <v>98.981196421451358</v>
      </c>
      <c r="W948" s="204">
        <v>100</v>
      </c>
      <c r="X948" s="204">
        <v>98.616940408328972</v>
      </c>
      <c r="Y948" s="204">
        <v>100</v>
      </c>
    </row>
    <row r="949" spans="1:27" ht="12.95" customHeight="1">
      <c r="A949" s="205">
        <v>21</v>
      </c>
      <c r="B949" s="206">
        <v>228500</v>
      </c>
      <c r="C949" s="207">
        <v>1845</v>
      </c>
      <c r="D949" s="175">
        <v>941</v>
      </c>
      <c r="E949" s="201" t="s">
        <v>1993</v>
      </c>
      <c r="F949" s="202">
        <v>5167.1000000000004</v>
      </c>
      <c r="G949" s="202">
        <v>575</v>
      </c>
      <c r="H949" s="202">
        <v>3903.6</v>
      </c>
      <c r="I949" s="202">
        <v>688.5</v>
      </c>
      <c r="J949" s="202">
        <v>5728.7</v>
      </c>
      <c r="K949" s="203">
        <v>575</v>
      </c>
      <c r="L949" s="203">
        <v>4313.3</v>
      </c>
      <c r="M949" s="203">
        <v>840.4</v>
      </c>
      <c r="N949" s="202">
        <v>5724.6533999999992</v>
      </c>
      <c r="O949" s="203">
        <v>575</v>
      </c>
      <c r="P949" s="203">
        <v>4309.2533999999996</v>
      </c>
      <c r="Q949" s="204">
        <v>840.4</v>
      </c>
      <c r="R949" s="204">
        <v>-4.0466000000005806</v>
      </c>
      <c r="S949" s="204">
        <v>0</v>
      </c>
      <c r="T949" s="204">
        <v>-4.0466000000005806</v>
      </c>
      <c r="U949" s="204">
        <v>0</v>
      </c>
      <c r="V949" s="204">
        <v>99.929362682633055</v>
      </c>
      <c r="W949" s="204">
        <v>100</v>
      </c>
      <c r="X949" s="204">
        <v>99.906183200797514</v>
      </c>
      <c r="Y949" s="204">
        <v>100</v>
      </c>
    </row>
    <row r="950" spans="1:27" ht="12.95" customHeight="1">
      <c r="A950" s="205">
        <v>21</v>
      </c>
      <c r="B950" s="206">
        <v>228500</v>
      </c>
      <c r="C950" s="207">
        <v>1846</v>
      </c>
      <c r="D950" s="175">
        <v>942</v>
      </c>
      <c r="E950" s="201" t="s">
        <v>1994</v>
      </c>
      <c r="F950" s="202">
        <v>7046.8</v>
      </c>
      <c r="G950" s="202">
        <v>1560</v>
      </c>
      <c r="H950" s="202">
        <v>4583.8</v>
      </c>
      <c r="I950" s="202">
        <v>903</v>
      </c>
      <c r="J950" s="202">
        <v>7511.1</v>
      </c>
      <c r="K950" s="203">
        <v>1560</v>
      </c>
      <c r="L950" s="203">
        <v>4896.2</v>
      </c>
      <c r="M950" s="203">
        <v>1054.9000000000001</v>
      </c>
      <c r="N950" s="202">
        <v>7350.7646999999997</v>
      </c>
      <c r="O950" s="203">
        <v>1560</v>
      </c>
      <c r="P950" s="203">
        <v>4735.8647000000001</v>
      </c>
      <c r="Q950" s="204">
        <v>1054.9000000000001</v>
      </c>
      <c r="R950" s="204">
        <v>-160.33530000000064</v>
      </c>
      <c r="S950" s="204">
        <v>0</v>
      </c>
      <c r="T950" s="204">
        <v>-160.33529999999973</v>
      </c>
      <c r="U950" s="204">
        <v>0</v>
      </c>
      <c r="V950" s="204">
        <v>97.865355274194187</v>
      </c>
      <c r="W950" s="204">
        <v>100</v>
      </c>
      <c r="X950" s="204">
        <v>96.725311466034896</v>
      </c>
      <c r="Y950" s="204">
        <v>100</v>
      </c>
    </row>
    <row r="951" spans="1:27" ht="12.95" customHeight="1">
      <c r="A951" s="205">
        <v>21</v>
      </c>
      <c r="B951" s="206">
        <v>228500</v>
      </c>
      <c r="C951" s="207">
        <v>1847</v>
      </c>
      <c r="D951" s="175">
        <v>943</v>
      </c>
      <c r="E951" s="201" t="s">
        <v>1995</v>
      </c>
      <c r="F951" s="202">
        <v>2220.1</v>
      </c>
      <c r="G951" s="202">
        <v>422</v>
      </c>
      <c r="H951" s="202">
        <v>1606.9</v>
      </c>
      <c r="I951" s="202">
        <v>191.2</v>
      </c>
      <c r="J951" s="202">
        <v>2483.5</v>
      </c>
      <c r="K951" s="203">
        <v>422</v>
      </c>
      <c r="L951" s="203">
        <v>1732.1</v>
      </c>
      <c r="M951" s="203">
        <v>329.4</v>
      </c>
      <c r="N951" s="202">
        <v>2045.9744000000001</v>
      </c>
      <c r="O951" s="203">
        <v>422</v>
      </c>
      <c r="P951" s="203">
        <v>1294.5744</v>
      </c>
      <c r="Q951" s="204">
        <v>329.4</v>
      </c>
      <c r="R951" s="204">
        <v>-437.52559999999994</v>
      </c>
      <c r="S951" s="204">
        <v>0</v>
      </c>
      <c r="T951" s="204">
        <v>-437.52559999999994</v>
      </c>
      <c r="U951" s="204">
        <v>0</v>
      </c>
      <c r="V951" s="204">
        <v>82.382701832091811</v>
      </c>
      <c r="W951" s="204">
        <v>100</v>
      </c>
      <c r="X951" s="204">
        <v>74.74016511748745</v>
      </c>
      <c r="Y951" s="204">
        <v>100</v>
      </c>
    </row>
    <row r="952" spans="1:27" ht="12.95" customHeight="1">
      <c r="A952" s="205">
        <v>21</v>
      </c>
      <c r="B952" s="206">
        <v>228500</v>
      </c>
      <c r="C952" s="207">
        <v>1848</v>
      </c>
      <c r="D952" s="175">
        <v>944</v>
      </c>
      <c r="E952" s="201" t="s">
        <v>1996</v>
      </c>
      <c r="F952" s="202">
        <v>7409.2</v>
      </c>
      <c r="G952" s="202">
        <v>1754</v>
      </c>
      <c r="H952" s="202">
        <v>4656.8999999999996</v>
      </c>
      <c r="I952" s="202">
        <v>998.3</v>
      </c>
      <c r="J952" s="202">
        <v>7563.5999999999995</v>
      </c>
      <c r="K952" s="203">
        <v>1754</v>
      </c>
      <c r="L952" s="203">
        <v>4656.8999999999996</v>
      </c>
      <c r="M952" s="203">
        <v>1152.7</v>
      </c>
      <c r="N952" s="202">
        <v>7317.8941999999997</v>
      </c>
      <c r="O952" s="203">
        <v>1754</v>
      </c>
      <c r="P952" s="203">
        <v>4411.1941999999999</v>
      </c>
      <c r="Q952" s="204">
        <v>1152.7</v>
      </c>
      <c r="R952" s="204">
        <v>-245.70579999999973</v>
      </c>
      <c r="S952" s="204">
        <v>0</v>
      </c>
      <c r="T952" s="204">
        <v>-245.70579999999973</v>
      </c>
      <c r="U952" s="204">
        <v>0</v>
      </c>
      <c r="V952" s="204">
        <v>96.751470199375973</v>
      </c>
      <c r="W952" s="204">
        <v>100</v>
      </c>
      <c r="X952" s="204">
        <v>94.723833451437656</v>
      </c>
      <c r="Y952" s="204">
        <v>100</v>
      </c>
    </row>
    <row r="953" spans="1:27" ht="12.95" customHeight="1">
      <c r="A953" s="205">
        <v>21</v>
      </c>
      <c r="B953" s="206">
        <v>228500</v>
      </c>
      <c r="C953" s="207">
        <v>1842</v>
      </c>
      <c r="D953" s="175">
        <v>945</v>
      </c>
      <c r="E953" s="201" t="s">
        <v>1980</v>
      </c>
      <c r="F953" s="202">
        <v>18036.099999999999</v>
      </c>
      <c r="G953" s="202">
        <v>1243</v>
      </c>
      <c r="H953" s="202">
        <v>14756</v>
      </c>
      <c r="I953" s="202">
        <v>2037.1</v>
      </c>
      <c r="J953" s="202">
        <v>18942.400000000001</v>
      </c>
      <c r="K953" s="203">
        <v>1243</v>
      </c>
      <c r="L953" s="203">
        <v>15313.2</v>
      </c>
      <c r="M953" s="203">
        <v>2386.1999999999998</v>
      </c>
      <c r="N953" s="202">
        <v>18632.890500000001</v>
      </c>
      <c r="O953" s="203">
        <v>1243</v>
      </c>
      <c r="P953" s="203">
        <v>15003.690500000001</v>
      </c>
      <c r="Q953" s="204">
        <v>2386.1999999999998</v>
      </c>
      <c r="R953" s="204">
        <v>-309.50950000000012</v>
      </c>
      <c r="S953" s="204">
        <v>0</v>
      </c>
      <c r="T953" s="204">
        <v>-309.50950000000012</v>
      </c>
      <c r="U953" s="204">
        <v>0</v>
      </c>
      <c r="V953" s="204">
        <v>98.36604918067404</v>
      </c>
      <c r="W953" s="204">
        <v>100</v>
      </c>
      <c r="X953" s="204">
        <v>97.978805866833838</v>
      </c>
      <c r="Y953" s="204">
        <v>100</v>
      </c>
    </row>
    <row r="954" spans="1:27" ht="12.95" customHeight="1">
      <c r="A954" s="205">
        <v>21</v>
      </c>
      <c r="B954" s="206">
        <v>228500</v>
      </c>
      <c r="C954" s="207">
        <v>1849</v>
      </c>
      <c r="D954" s="175">
        <v>946</v>
      </c>
      <c r="E954" s="201" t="s">
        <v>1644</v>
      </c>
      <c r="F954" s="202">
        <v>4068.5</v>
      </c>
      <c r="G954" s="202">
        <v>1255</v>
      </c>
      <c r="H954" s="202">
        <v>2505.4</v>
      </c>
      <c r="I954" s="202">
        <v>308.10000000000002</v>
      </c>
      <c r="J954" s="202">
        <v>4492</v>
      </c>
      <c r="K954" s="203">
        <v>1255</v>
      </c>
      <c r="L954" s="203">
        <v>2790.7</v>
      </c>
      <c r="M954" s="203">
        <v>446.3</v>
      </c>
      <c r="N954" s="202">
        <v>4492</v>
      </c>
      <c r="O954" s="203">
        <v>1255</v>
      </c>
      <c r="P954" s="203">
        <v>2790.7</v>
      </c>
      <c r="Q954" s="204">
        <v>446.3</v>
      </c>
      <c r="R954" s="204">
        <v>0</v>
      </c>
      <c r="S954" s="204">
        <v>0</v>
      </c>
      <c r="T954" s="204">
        <v>0</v>
      </c>
      <c r="U954" s="204">
        <v>0</v>
      </c>
      <c r="V954" s="204">
        <v>100</v>
      </c>
      <c r="W954" s="204">
        <v>100</v>
      </c>
      <c r="X954" s="204">
        <v>100</v>
      </c>
      <c r="Y954" s="204">
        <v>100</v>
      </c>
    </row>
    <row r="955" spans="1:27" ht="12.95" customHeight="1">
      <c r="A955" s="205">
        <v>21</v>
      </c>
      <c r="B955" s="206">
        <v>228500</v>
      </c>
      <c r="C955" s="207">
        <v>1850</v>
      </c>
      <c r="D955" s="175">
        <v>947</v>
      </c>
      <c r="E955" s="201" t="s">
        <v>1997</v>
      </c>
      <c r="F955" s="202">
        <v>13896.2</v>
      </c>
      <c r="G955" s="202">
        <v>2517</v>
      </c>
      <c r="H955" s="202">
        <v>9459.2000000000007</v>
      </c>
      <c r="I955" s="202">
        <v>1920</v>
      </c>
      <c r="J955" s="202">
        <v>14672.4</v>
      </c>
      <c r="K955" s="203">
        <v>2517</v>
      </c>
      <c r="L955" s="203">
        <v>9983.7999999999993</v>
      </c>
      <c r="M955" s="203">
        <v>2171.6</v>
      </c>
      <c r="N955" s="202">
        <v>14672.4</v>
      </c>
      <c r="O955" s="203">
        <v>2517</v>
      </c>
      <c r="P955" s="203">
        <v>9983.7999999999993</v>
      </c>
      <c r="Q955" s="204">
        <v>2171.6</v>
      </c>
      <c r="R955" s="204">
        <v>0</v>
      </c>
      <c r="S955" s="204">
        <v>0</v>
      </c>
      <c r="T955" s="204">
        <v>0</v>
      </c>
      <c r="U955" s="204">
        <v>0</v>
      </c>
      <c r="V955" s="204">
        <v>100</v>
      </c>
      <c r="W955" s="204">
        <v>100</v>
      </c>
      <c r="X955" s="204">
        <v>100</v>
      </c>
      <c r="Y955" s="204">
        <v>100</v>
      </c>
    </row>
    <row r="956" spans="1:27" ht="12.95" customHeight="1">
      <c r="A956" s="205">
        <v>21</v>
      </c>
      <c r="B956" s="206">
        <v>228500</v>
      </c>
      <c r="C956" s="207">
        <v>1851</v>
      </c>
      <c r="D956" s="175">
        <v>948</v>
      </c>
      <c r="E956" s="201" t="s">
        <v>1998</v>
      </c>
      <c r="F956" s="202">
        <v>4933.3</v>
      </c>
      <c r="G956" s="202">
        <v>1195</v>
      </c>
      <c r="H956" s="202">
        <v>3212</v>
      </c>
      <c r="I956" s="202">
        <v>526.29999999999995</v>
      </c>
      <c r="J956" s="202">
        <v>5352.8</v>
      </c>
      <c r="K956" s="203">
        <v>1195</v>
      </c>
      <c r="L956" s="203">
        <v>3484.2</v>
      </c>
      <c r="M956" s="203">
        <v>673.6</v>
      </c>
      <c r="N956" s="202">
        <v>5303.1966000000002</v>
      </c>
      <c r="O956" s="203">
        <v>1195</v>
      </c>
      <c r="P956" s="203">
        <v>3434.5965999999999</v>
      </c>
      <c r="Q956" s="204">
        <v>673.6</v>
      </c>
      <c r="R956" s="204">
        <v>-49.603399999999965</v>
      </c>
      <c r="S956" s="204">
        <v>0</v>
      </c>
      <c r="T956" s="204">
        <v>-49.603399999999965</v>
      </c>
      <c r="U956" s="204">
        <v>0</v>
      </c>
      <c r="V956" s="204">
        <v>99.073318636975046</v>
      </c>
      <c r="W956" s="204">
        <v>100</v>
      </c>
      <c r="X956" s="204">
        <v>98.576333161127366</v>
      </c>
      <c r="Y956" s="204">
        <v>100</v>
      </c>
    </row>
    <row r="957" spans="1:27" ht="12.95" customHeight="1">
      <c r="A957" s="205">
        <v>21</v>
      </c>
      <c r="B957" s="206">
        <v>228500</v>
      </c>
      <c r="C957" s="207">
        <v>1852</v>
      </c>
      <c r="D957" s="175">
        <v>949</v>
      </c>
      <c r="E957" s="201" t="s">
        <v>1999</v>
      </c>
      <c r="F957" s="202">
        <v>6806.3</v>
      </c>
      <c r="G957" s="202">
        <v>1808</v>
      </c>
      <c r="H957" s="202">
        <v>3998</v>
      </c>
      <c r="I957" s="202">
        <v>1000.3</v>
      </c>
      <c r="J957" s="202">
        <v>7376.2</v>
      </c>
      <c r="K957" s="203">
        <v>1808</v>
      </c>
      <c r="L957" s="203">
        <v>4417.2</v>
      </c>
      <c r="M957" s="203">
        <v>1151</v>
      </c>
      <c r="N957" s="202">
        <v>7166.3627999999999</v>
      </c>
      <c r="O957" s="203">
        <v>1808</v>
      </c>
      <c r="P957" s="203">
        <v>4207.3627999999999</v>
      </c>
      <c r="Q957" s="204">
        <v>1151</v>
      </c>
      <c r="R957" s="204">
        <v>-209.83719999999994</v>
      </c>
      <c r="S957" s="204">
        <v>0</v>
      </c>
      <c r="T957" s="204">
        <v>-209.83719999999994</v>
      </c>
      <c r="U957" s="204">
        <v>0</v>
      </c>
      <c r="V957" s="204">
        <v>97.155212711152089</v>
      </c>
      <c r="W957" s="204">
        <v>100</v>
      </c>
      <c r="X957" s="204">
        <v>95.249542696730956</v>
      </c>
      <c r="Y957" s="204">
        <v>100</v>
      </c>
    </row>
    <row r="958" spans="1:27" ht="12.95" customHeight="1">
      <c r="A958" s="205">
        <v>0</v>
      </c>
      <c r="B958" s="205"/>
      <c r="C958" s="205"/>
      <c r="D958" s="175">
        <v>950</v>
      </c>
      <c r="E958" s="201"/>
      <c r="F958" s="202"/>
      <c r="G958" s="202"/>
      <c r="H958" s="202"/>
      <c r="I958" s="202"/>
      <c r="J958" s="202"/>
      <c r="K958" s="203"/>
      <c r="L958" s="203"/>
      <c r="M958" s="203"/>
      <c r="N958" s="203"/>
      <c r="O958" s="203"/>
      <c r="P958" s="203"/>
      <c r="Q958" s="204"/>
      <c r="R958" s="204"/>
      <c r="S958" s="204"/>
      <c r="T958" s="204"/>
      <c r="U958" s="204"/>
      <c r="V958" s="204"/>
      <c r="W958" s="204"/>
      <c r="X958" s="204"/>
      <c r="Y958" s="204"/>
    </row>
    <row r="959" spans="1:27" ht="12.95" customHeight="1">
      <c r="A959" s="205">
        <v>20</v>
      </c>
      <c r="B959" s="206">
        <v>228700</v>
      </c>
      <c r="C959" s="205"/>
      <c r="D959" s="175">
        <v>951</v>
      </c>
      <c r="E959" s="196" t="s">
        <v>1440</v>
      </c>
      <c r="F959" s="197">
        <v>223297.69999999998</v>
      </c>
      <c r="G959" s="197">
        <v>31213</v>
      </c>
      <c r="H959" s="197">
        <v>181312.9</v>
      </c>
      <c r="I959" s="197">
        <v>10771.800000000001</v>
      </c>
      <c r="J959" s="197">
        <v>250118.8</v>
      </c>
      <c r="K959" s="197">
        <v>31213</v>
      </c>
      <c r="L959" s="197">
        <v>203787.19999999998</v>
      </c>
      <c r="M959" s="197">
        <v>15118.599999999999</v>
      </c>
      <c r="N959" s="197">
        <v>249311.57029999999</v>
      </c>
      <c r="O959" s="197">
        <v>31213</v>
      </c>
      <c r="P959" s="197">
        <v>202979.97029999999</v>
      </c>
      <c r="Q959" s="197">
        <v>15118.599999999999</v>
      </c>
      <c r="R959" s="101">
        <v>-807.22969999999623</v>
      </c>
      <c r="S959" s="101">
        <v>0</v>
      </c>
      <c r="T959" s="101">
        <v>-807.22969999999623</v>
      </c>
      <c r="U959" s="101">
        <v>0</v>
      </c>
      <c r="V959" s="101">
        <v>99.677261485342171</v>
      </c>
      <c r="W959" s="101">
        <v>100</v>
      </c>
      <c r="X959" s="101">
        <v>99.60388596535995</v>
      </c>
      <c r="Y959" s="101">
        <v>100</v>
      </c>
    </row>
    <row r="960" spans="1:27" s="200" customFormat="1" ht="12.95" customHeight="1">
      <c r="A960" s="205">
        <v>22</v>
      </c>
      <c r="B960" s="206">
        <v>228700</v>
      </c>
      <c r="C960" s="205"/>
      <c r="D960" s="175">
        <v>952</v>
      </c>
      <c r="E960" s="196" t="s">
        <v>1241</v>
      </c>
      <c r="F960" s="197">
        <v>135827.5</v>
      </c>
      <c r="G960" s="197">
        <v>11505</v>
      </c>
      <c r="H960" s="197">
        <v>124322.5</v>
      </c>
      <c r="I960" s="197">
        <v>0</v>
      </c>
      <c r="J960" s="197">
        <v>158799.9</v>
      </c>
      <c r="K960" s="197">
        <v>11505</v>
      </c>
      <c r="L960" s="197">
        <v>145623.79999999999</v>
      </c>
      <c r="M960" s="197">
        <v>1671.1</v>
      </c>
      <c r="N960" s="197">
        <v>158427.48430000001</v>
      </c>
      <c r="O960" s="197">
        <v>11505</v>
      </c>
      <c r="P960" s="197">
        <v>145251.38430000001</v>
      </c>
      <c r="Q960" s="197">
        <v>1671.1</v>
      </c>
      <c r="R960" s="101">
        <v>-372.41569999998319</v>
      </c>
      <c r="S960" s="101">
        <v>0</v>
      </c>
      <c r="T960" s="101">
        <v>-372.41569999998319</v>
      </c>
      <c r="U960" s="101">
        <v>0</v>
      </c>
      <c r="V960" s="101">
        <v>99.765481149547327</v>
      </c>
      <c r="W960" s="101">
        <v>100</v>
      </c>
      <c r="X960" s="101">
        <v>99.744261789625057</v>
      </c>
      <c r="Y960" s="101">
        <v>100</v>
      </c>
      <c r="Z960" s="199"/>
      <c r="AA960" s="199"/>
    </row>
    <row r="961" spans="1:27" s="200" customFormat="1" ht="12.95" customHeight="1">
      <c r="A961" s="205">
        <v>21</v>
      </c>
      <c r="B961" s="206">
        <v>228700</v>
      </c>
      <c r="C961" s="205"/>
      <c r="D961" s="175">
        <v>953</v>
      </c>
      <c r="E961" s="196" t="s">
        <v>1242</v>
      </c>
      <c r="F961" s="197">
        <v>87470.2</v>
      </c>
      <c r="G961" s="197">
        <v>19708</v>
      </c>
      <c r="H961" s="197">
        <v>56990.399999999994</v>
      </c>
      <c r="I961" s="197">
        <v>10771.800000000001</v>
      </c>
      <c r="J961" s="197">
        <v>91318.9</v>
      </c>
      <c r="K961" s="197">
        <v>19708</v>
      </c>
      <c r="L961" s="197">
        <v>58163.4</v>
      </c>
      <c r="M961" s="197">
        <v>13447.499999999998</v>
      </c>
      <c r="N961" s="197">
        <v>90884.085999999996</v>
      </c>
      <c r="O961" s="197">
        <v>19708</v>
      </c>
      <c r="P961" s="197">
        <v>57728.585999999996</v>
      </c>
      <c r="Q961" s="197">
        <v>13447.499999999998</v>
      </c>
      <c r="R961" s="101">
        <v>-434.81399999999849</v>
      </c>
      <c r="S961" s="101">
        <v>0</v>
      </c>
      <c r="T961" s="101">
        <v>-434.81400000000576</v>
      </c>
      <c r="U961" s="101">
        <v>0</v>
      </c>
      <c r="V961" s="101">
        <v>99.523851031933148</v>
      </c>
      <c r="W961" s="101">
        <v>100</v>
      </c>
      <c r="X961" s="101">
        <v>99.25242678385375</v>
      </c>
      <c r="Y961" s="101">
        <v>100</v>
      </c>
      <c r="Z961" s="199"/>
      <c r="AA961" s="199"/>
    </row>
    <row r="962" spans="1:27" ht="12.95" customHeight="1">
      <c r="A962" s="205">
        <v>22</v>
      </c>
      <c r="B962" s="206">
        <v>228700</v>
      </c>
      <c r="C962" s="207">
        <v>1853</v>
      </c>
      <c r="D962" s="175">
        <v>954</v>
      </c>
      <c r="E962" s="201" t="s">
        <v>1267</v>
      </c>
      <c r="F962" s="202">
        <v>135827.5</v>
      </c>
      <c r="G962" s="202">
        <v>11505</v>
      </c>
      <c r="H962" s="202">
        <v>124322.5</v>
      </c>
      <c r="I962" s="202">
        <v>0</v>
      </c>
      <c r="J962" s="202">
        <v>158799.9</v>
      </c>
      <c r="K962" s="203">
        <v>11505</v>
      </c>
      <c r="L962" s="203">
        <v>145623.79999999999</v>
      </c>
      <c r="M962" s="203">
        <v>1671.1</v>
      </c>
      <c r="N962" s="202">
        <v>158427.48430000001</v>
      </c>
      <c r="O962" s="203">
        <v>11505</v>
      </c>
      <c r="P962" s="203">
        <v>145251.38430000001</v>
      </c>
      <c r="Q962" s="204">
        <v>1671.1</v>
      </c>
      <c r="R962" s="204">
        <v>-372.41569999998319</v>
      </c>
      <c r="S962" s="204">
        <v>0</v>
      </c>
      <c r="T962" s="204">
        <v>-372.41569999998319</v>
      </c>
      <c r="U962" s="204">
        <v>0</v>
      </c>
      <c r="V962" s="204">
        <v>99.765481149547327</v>
      </c>
      <c r="W962" s="204">
        <v>100</v>
      </c>
      <c r="X962" s="204">
        <v>99.744261789625057</v>
      </c>
      <c r="Y962" s="204">
        <v>100</v>
      </c>
    </row>
    <row r="963" spans="1:27" ht="12.95" customHeight="1">
      <c r="A963" s="205">
        <v>21</v>
      </c>
      <c r="B963" s="206">
        <v>228700</v>
      </c>
      <c r="C963" s="207">
        <v>1854</v>
      </c>
      <c r="D963" s="175">
        <v>955</v>
      </c>
      <c r="E963" s="201" t="s">
        <v>2000</v>
      </c>
      <c r="F963" s="202">
        <v>4013</v>
      </c>
      <c r="G963" s="202">
        <v>1206</v>
      </c>
      <c r="H963" s="202">
        <v>2386.6999999999998</v>
      </c>
      <c r="I963" s="202">
        <v>420.3</v>
      </c>
      <c r="J963" s="202">
        <v>4161</v>
      </c>
      <c r="K963" s="203">
        <v>1206</v>
      </c>
      <c r="L963" s="203">
        <v>2386.6999999999998</v>
      </c>
      <c r="M963" s="203">
        <v>568.29999999999995</v>
      </c>
      <c r="N963" s="202">
        <v>4145.3317999999999</v>
      </c>
      <c r="O963" s="203">
        <v>1206</v>
      </c>
      <c r="P963" s="203">
        <v>2371.0318000000002</v>
      </c>
      <c r="Q963" s="204">
        <v>568.29999999999995</v>
      </c>
      <c r="R963" s="204">
        <v>-15.66820000000007</v>
      </c>
      <c r="S963" s="204">
        <v>0</v>
      </c>
      <c r="T963" s="204">
        <v>-15.668199999999615</v>
      </c>
      <c r="U963" s="204">
        <v>0</v>
      </c>
      <c r="V963" s="204">
        <v>99.623451093487134</v>
      </c>
      <c r="W963" s="204">
        <v>100</v>
      </c>
      <c r="X963" s="204">
        <v>99.343520341894688</v>
      </c>
      <c r="Y963" s="204">
        <v>100</v>
      </c>
    </row>
    <row r="964" spans="1:27" ht="12.95" customHeight="1">
      <c r="A964" s="205">
        <v>21</v>
      </c>
      <c r="B964" s="206">
        <v>228700</v>
      </c>
      <c r="C964" s="207">
        <v>1855</v>
      </c>
      <c r="D964" s="175">
        <v>956</v>
      </c>
      <c r="E964" s="201" t="s">
        <v>2001</v>
      </c>
      <c r="F964" s="202">
        <v>5866.3</v>
      </c>
      <c r="G964" s="202">
        <v>1162</v>
      </c>
      <c r="H964" s="202">
        <v>4130.6000000000004</v>
      </c>
      <c r="I964" s="202">
        <v>573.70000000000005</v>
      </c>
      <c r="J964" s="202">
        <v>6162.1</v>
      </c>
      <c r="K964" s="203">
        <v>1162</v>
      </c>
      <c r="L964" s="203">
        <v>4270.8</v>
      </c>
      <c r="M964" s="203">
        <v>729.3</v>
      </c>
      <c r="N964" s="202">
        <v>6162.1</v>
      </c>
      <c r="O964" s="203">
        <v>1162</v>
      </c>
      <c r="P964" s="203">
        <v>4270.8</v>
      </c>
      <c r="Q964" s="204">
        <v>729.3</v>
      </c>
      <c r="R964" s="204">
        <v>0</v>
      </c>
      <c r="S964" s="204">
        <v>0</v>
      </c>
      <c r="T964" s="204">
        <v>0</v>
      </c>
      <c r="U964" s="204">
        <v>0</v>
      </c>
      <c r="V964" s="204">
        <v>100</v>
      </c>
      <c r="W964" s="204">
        <v>100</v>
      </c>
      <c r="X964" s="204">
        <v>100</v>
      </c>
      <c r="Y964" s="204">
        <v>100</v>
      </c>
    </row>
    <row r="965" spans="1:27" ht="12.95" customHeight="1">
      <c r="A965" s="205">
        <v>21</v>
      </c>
      <c r="B965" s="206">
        <v>228700</v>
      </c>
      <c r="C965" s="207">
        <v>1856</v>
      </c>
      <c r="D965" s="175">
        <v>957</v>
      </c>
      <c r="E965" s="201" t="s">
        <v>2002</v>
      </c>
      <c r="F965" s="202">
        <v>1079.7</v>
      </c>
      <c r="G965" s="202">
        <v>873</v>
      </c>
      <c r="H965" s="202">
        <v>0</v>
      </c>
      <c r="I965" s="202">
        <v>206.7</v>
      </c>
      <c r="J965" s="202">
        <v>1226.5999999999999</v>
      </c>
      <c r="K965" s="203">
        <v>873</v>
      </c>
      <c r="L965" s="203">
        <v>0</v>
      </c>
      <c r="M965" s="203">
        <v>353.6</v>
      </c>
      <c r="N965" s="202">
        <v>1226.5999999999999</v>
      </c>
      <c r="O965" s="203">
        <v>873</v>
      </c>
      <c r="P965" s="203">
        <v>0</v>
      </c>
      <c r="Q965" s="204">
        <v>353.6</v>
      </c>
      <c r="R965" s="204">
        <v>0</v>
      </c>
      <c r="S965" s="204">
        <v>0</v>
      </c>
      <c r="T965" s="204">
        <v>0</v>
      </c>
      <c r="U965" s="204">
        <v>0</v>
      </c>
      <c r="V965" s="204">
        <v>100</v>
      </c>
      <c r="W965" s="204">
        <v>100</v>
      </c>
      <c r="X965" s="204">
        <v>0</v>
      </c>
      <c r="Y965" s="204">
        <v>100</v>
      </c>
    </row>
    <row r="966" spans="1:27" ht="12.95" customHeight="1">
      <c r="A966" s="205">
        <v>21</v>
      </c>
      <c r="B966" s="206">
        <v>228700</v>
      </c>
      <c r="C966" s="207">
        <v>1857</v>
      </c>
      <c r="D966" s="175">
        <v>958</v>
      </c>
      <c r="E966" s="201" t="s">
        <v>2003</v>
      </c>
      <c r="F966" s="202">
        <v>3022.3999999999996</v>
      </c>
      <c r="G966" s="202">
        <v>1140</v>
      </c>
      <c r="H966" s="202">
        <v>1617.7</v>
      </c>
      <c r="I966" s="202">
        <v>264.7</v>
      </c>
      <c r="J966" s="202">
        <v>3320.7000000000003</v>
      </c>
      <c r="K966" s="203">
        <v>1140</v>
      </c>
      <c r="L966" s="203">
        <v>1774.8</v>
      </c>
      <c r="M966" s="203">
        <v>405.9</v>
      </c>
      <c r="N966" s="202">
        <v>3262.3915000000002</v>
      </c>
      <c r="O966" s="203">
        <v>1140</v>
      </c>
      <c r="P966" s="203">
        <v>1716.4915000000001</v>
      </c>
      <c r="Q966" s="204">
        <v>405.9</v>
      </c>
      <c r="R966" s="204">
        <v>-58.308500000000095</v>
      </c>
      <c r="S966" s="204">
        <v>0</v>
      </c>
      <c r="T966" s="204">
        <v>-58.308499999999867</v>
      </c>
      <c r="U966" s="204">
        <v>0</v>
      </c>
      <c r="V966" s="204">
        <v>98.24409010148463</v>
      </c>
      <c r="W966" s="204">
        <v>100</v>
      </c>
      <c r="X966" s="204">
        <v>96.71464390353843</v>
      </c>
      <c r="Y966" s="204">
        <v>100</v>
      </c>
    </row>
    <row r="967" spans="1:27" ht="12.95" customHeight="1">
      <c r="A967" s="205">
        <v>21</v>
      </c>
      <c r="B967" s="206">
        <v>228700</v>
      </c>
      <c r="C967" s="207">
        <v>1858</v>
      </c>
      <c r="D967" s="175">
        <v>959</v>
      </c>
      <c r="E967" s="201" t="s">
        <v>2004</v>
      </c>
      <c r="F967" s="202">
        <v>2837.5</v>
      </c>
      <c r="G967" s="202">
        <v>1231</v>
      </c>
      <c r="H967" s="202">
        <v>1371.6</v>
      </c>
      <c r="I967" s="202">
        <v>234.9</v>
      </c>
      <c r="J967" s="202">
        <v>2983.2</v>
      </c>
      <c r="K967" s="203">
        <v>1231</v>
      </c>
      <c r="L967" s="203">
        <v>1371.6</v>
      </c>
      <c r="M967" s="203">
        <v>380.6</v>
      </c>
      <c r="N967" s="202">
        <v>2982.8505</v>
      </c>
      <c r="O967" s="203">
        <v>1231</v>
      </c>
      <c r="P967" s="203">
        <v>1371.2505000000001</v>
      </c>
      <c r="Q967" s="204">
        <v>380.6</v>
      </c>
      <c r="R967" s="204">
        <v>-0.34949999999980719</v>
      </c>
      <c r="S967" s="204">
        <v>0</v>
      </c>
      <c r="T967" s="204">
        <v>-0.34949999999980719</v>
      </c>
      <c r="U967" s="204">
        <v>0</v>
      </c>
      <c r="V967" s="204">
        <v>99.988284392598558</v>
      </c>
      <c r="W967" s="204">
        <v>100</v>
      </c>
      <c r="X967" s="204">
        <v>99.974518810148751</v>
      </c>
      <c r="Y967" s="204">
        <v>100</v>
      </c>
    </row>
    <row r="968" spans="1:27" ht="12.95" customHeight="1">
      <c r="A968" s="205">
        <v>21</v>
      </c>
      <c r="B968" s="206">
        <v>228700</v>
      </c>
      <c r="C968" s="207">
        <v>1859</v>
      </c>
      <c r="D968" s="175">
        <v>960</v>
      </c>
      <c r="E968" s="201" t="s">
        <v>2005</v>
      </c>
      <c r="F968" s="202">
        <v>3931.6</v>
      </c>
      <c r="G968" s="202">
        <v>1298</v>
      </c>
      <c r="H968" s="202">
        <v>2154.1</v>
      </c>
      <c r="I968" s="202">
        <v>479.5</v>
      </c>
      <c r="J968" s="202">
        <v>4084.8</v>
      </c>
      <c r="K968" s="203">
        <v>1298</v>
      </c>
      <c r="L968" s="203">
        <v>2154.1</v>
      </c>
      <c r="M968" s="203">
        <v>632.70000000000005</v>
      </c>
      <c r="N968" s="202">
        <v>4084.8</v>
      </c>
      <c r="O968" s="203">
        <v>1298</v>
      </c>
      <c r="P968" s="203">
        <v>2154.1</v>
      </c>
      <c r="Q968" s="204">
        <v>632.70000000000005</v>
      </c>
      <c r="R968" s="204">
        <v>0</v>
      </c>
      <c r="S968" s="204">
        <v>0</v>
      </c>
      <c r="T968" s="204">
        <v>0</v>
      </c>
      <c r="U968" s="204">
        <v>0</v>
      </c>
      <c r="V968" s="204">
        <v>100</v>
      </c>
      <c r="W968" s="204">
        <v>100</v>
      </c>
      <c r="X968" s="204">
        <v>100</v>
      </c>
      <c r="Y968" s="204">
        <v>100</v>
      </c>
    </row>
    <row r="969" spans="1:27" ht="12.95" customHeight="1">
      <c r="A969" s="205">
        <v>21</v>
      </c>
      <c r="B969" s="206">
        <v>228700</v>
      </c>
      <c r="C969" s="207">
        <v>1860</v>
      </c>
      <c r="D969" s="175">
        <v>961</v>
      </c>
      <c r="E969" s="201" t="s">
        <v>2006</v>
      </c>
      <c r="F969" s="202">
        <v>2958.4</v>
      </c>
      <c r="G969" s="202">
        <v>1083</v>
      </c>
      <c r="H969" s="202">
        <v>1624.5</v>
      </c>
      <c r="I969" s="202">
        <v>250.9</v>
      </c>
      <c r="J969" s="202">
        <v>3180.7999999999997</v>
      </c>
      <c r="K969" s="203">
        <v>1083</v>
      </c>
      <c r="L969" s="203">
        <v>1700.1</v>
      </c>
      <c r="M969" s="203">
        <v>397.7</v>
      </c>
      <c r="N969" s="202">
        <v>3180.7999999999997</v>
      </c>
      <c r="O969" s="203">
        <v>1083</v>
      </c>
      <c r="P969" s="203">
        <v>1700.1</v>
      </c>
      <c r="Q969" s="204">
        <v>397.7</v>
      </c>
      <c r="R969" s="204">
        <v>0</v>
      </c>
      <c r="S969" s="204">
        <v>0</v>
      </c>
      <c r="T969" s="204">
        <v>0</v>
      </c>
      <c r="U969" s="204">
        <v>0</v>
      </c>
      <c r="V969" s="204">
        <v>100</v>
      </c>
      <c r="W969" s="204">
        <v>100</v>
      </c>
      <c r="X969" s="204">
        <v>100</v>
      </c>
      <c r="Y969" s="204">
        <v>100</v>
      </c>
    </row>
    <row r="970" spans="1:27" ht="12.95" customHeight="1">
      <c r="A970" s="205">
        <v>21</v>
      </c>
      <c r="B970" s="206">
        <v>228700</v>
      </c>
      <c r="C970" s="207">
        <v>1861</v>
      </c>
      <c r="D970" s="175">
        <v>962</v>
      </c>
      <c r="E970" s="201" t="s">
        <v>2007</v>
      </c>
      <c r="F970" s="202">
        <v>5412.5</v>
      </c>
      <c r="G970" s="202">
        <v>1459</v>
      </c>
      <c r="H970" s="202">
        <v>3186.9</v>
      </c>
      <c r="I970" s="202">
        <v>766.6</v>
      </c>
      <c r="J970" s="202">
        <v>5566.9</v>
      </c>
      <c r="K970" s="203">
        <v>1459</v>
      </c>
      <c r="L970" s="203">
        <v>3186.9</v>
      </c>
      <c r="M970" s="203">
        <v>921</v>
      </c>
      <c r="N970" s="202">
        <v>5212.0604999999996</v>
      </c>
      <c r="O970" s="203">
        <v>1459</v>
      </c>
      <c r="P970" s="203">
        <v>2832.0605</v>
      </c>
      <c r="Q970" s="204">
        <v>921</v>
      </c>
      <c r="R970" s="204">
        <v>-354.83950000000004</v>
      </c>
      <c r="S970" s="204">
        <v>0</v>
      </c>
      <c r="T970" s="204">
        <v>-354.83950000000004</v>
      </c>
      <c r="U970" s="204">
        <v>0</v>
      </c>
      <c r="V970" s="204">
        <v>93.625904902189731</v>
      </c>
      <c r="W970" s="204">
        <v>100</v>
      </c>
      <c r="X970" s="204">
        <v>88.865684521007864</v>
      </c>
      <c r="Y970" s="204">
        <v>100</v>
      </c>
    </row>
    <row r="971" spans="1:27" ht="12.95" customHeight="1">
      <c r="A971" s="205">
        <v>21</v>
      </c>
      <c r="B971" s="206">
        <v>228700</v>
      </c>
      <c r="C971" s="207">
        <v>1862</v>
      </c>
      <c r="D971" s="175">
        <v>963</v>
      </c>
      <c r="E971" s="201" t="s">
        <v>2008</v>
      </c>
      <c r="F971" s="202">
        <v>1425.8</v>
      </c>
      <c r="G971" s="202">
        <v>1195</v>
      </c>
      <c r="H971" s="202">
        <v>0</v>
      </c>
      <c r="I971" s="202">
        <v>230.8</v>
      </c>
      <c r="J971" s="202">
        <v>1573.8</v>
      </c>
      <c r="K971" s="203">
        <v>1195</v>
      </c>
      <c r="L971" s="203">
        <v>0</v>
      </c>
      <c r="M971" s="203">
        <v>378.8</v>
      </c>
      <c r="N971" s="202">
        <v>1573.8</v>
      </c>
      <c r="O971" s="203">
        <v>1195</v>
      </c>
      <c r="P971" s="203">
        <v>0</v>
      </c>
      <c r="Q971" s="204">
        <v>378.8</v>
      </c>
      <c r="R971" s="204">
        <v>0</v>
      </c>
      <c r="S971" s="204">
        <v>0</v>
      </c>
      <c r="T971" s="204">
        <v>0</v>
      </c>
      <c r="U971" s="204">
        <v>0</v>
      </c>
      <c r="V971" s="204">
        <v>100</v>
      </c>
      <c r="W971" s="204">
        <v>100</v>
      </c>
      <c r="X971" s="204">
        <v>0</v>
      </c>
      <c r="Y971" s="204">
        <v>100</v>
      </c>
    </row>
    <row r="972" spans="1:27" ht="12.95" customHeight="1">
      <c r="A972" s="205">
        <v>21</v>
      </c>
      <c r="B972" s="206">
        <v>228700</v>
      </c>
      <c r="C972" s="207">
        <v>1863</v>
      </c>
      <c r="D972" s="175">
        <v>964</v>
      </c>
      <c r="E972" s="201" t="s">
        <v>2009</v>
      </c>
      <c r="F972" s="202">
        <v>4051.2000000000003</v>
      </c>
      <c r="G972" s="202">
        <v>1310</v>
      </c>
      <c r="H972" s="202">
        <v>2347.8000000000002</v>
      </c>
      <c r="I972" s="202">
        <v>393.4</v>
      </c>
      <c r="J972" s="202">
        <v>4296.8999999999996</v>
      </c>
      <c r="K972" s="203">
        <v>1310</v>
      </c>
      <c r="L972" s="203">
        <v>2442.9</v>
      </c>
      <c r="M972" s="203">
        <v>544</v>
      </c>
      <c r="N972" s="202">
        <v>4296.8999999999996</v>
      </c>
      <c r="O972" s="203">
        <v>1310</v>
      </c>
      <c r="P972" s="203">
        <v>2442.9</v>
      </c>
      <c r="Q972" s="204">
        <v>544</v>
      </c>
      <c r="R972" s="204">
        <v>0</v>
      </c>
      <c r="S972" s="204">
        <v>0</v>
      </c>
      <c r="T972" s="204">
        <v>0</v>
      </c>
      <c r="U972" s="204">
        <v>0</v>
      </c>
      <c r="V972" s="204">
        <v>100</v>
      </c>
      <c r="W972" s="204">
        <v>100</v>
      </c>
      <c r="X972" s="204">
        <v>100</v>
      </c>
      <c r="Y972" s="204">
        <v>100</v>
      </c>
    </row>
    <row r="973" spans="1:27" ht="12.95" customHeight="1">
      <c r="A973" s="205">
        <v>21</v>
      </c>
      <c r="B973" s="206">
        <v>228700</v>
      </c>
      <c r="C973" s="207">
        <v>1865</v>
      </c>
      <c r="D973" s="175">
        <v>965</v>
      </c>
      <c r="E973" s="201" t="s">
        <v>1975</v>
      </c>
      <c r="F973" s="202">
        <v>1076.0999999999999</v>
      </c>
      <c r="G973" s="202">
        <v>996</v>
      </c>
      <c r="H973" s="202">
        <v>0</v>
      </c>
      <c r="I973" s="202">
        <v>80.099999999999994</v>
      </c>
      <c r="J973" s="202">
        <v>1219.5</v>
      </c>
      <c r="K973" s="203">
        <v>996</v>
      </c>
      <c r="L973" s="203">
        <v>0</v>
      </c>
      <c r="M973" s="203">
        <v>223.5</v>
      </c>
      <c r="N973" s="202">
        <v>1219.5</v>
      </c>
      <c r="O973" s="203">
        <v>996</v>
      </c>
      <c r="P973" s="203">
        <v>0</v>
      </c>
      <c r="Q973" s="204">
        <v>223.5</v>
      </c>
      <c r="R973" s="204">
        <v>0</v>
      </c>
      <c r="S973" s="204">
        <v>0</v>
      </c>
      <c r="T973" s="204">
        <v>0</v>
      </c>
      <c r="U973" s="204">
        <v>0</v>
      </c>
      <c r="V973" s="204">
        <v>100</v>
      </c>
      <c r="W973" s="204">
        <v>100</v>
      </c>
      <c r="X973" s="204">
        <v>0</v>
      </c>
      <c r="Y973" s="204">
        <v>100</v>
      </c>
    </row>
    <row r="974" spans="1:27" ht="12.95" customHeight="1">
      <c r="A974" s="205">
        <v>21</v>
      </c>
      <c r="B974" s="206">
        <v>228700</v>
      </c>
      <c r="C974" s="207">
        <v>1864</v>
      </c>
      <c r="D974" s="175">
        <v>966</v>
      </c>
      <c r="E974" s="201" t="s">
        <v>1440</v>
      </c>
      <c r="F974" s="202">
        <v>29127.200000000001</v>
      </c>
      <c r="G974" s="202">
        <v>2568</v>
      </c>
      <c r="H974" s="202">
        <v>22866</v>
      </c>
      <c r="I974" s="202">
        <v>3693.2</v>
      </c>
      <c r="J974" s="202">
        <v>29676.800000000003</v>
      </c>
      <c r="K974" s="203">
        <v>2568</v>
      </c>
      <c r="L974" s="203">
        <v>22946.9</v>
      </c>
      <c r="M974" s="203">
        <v>4161.8999999999996</v>
      </c>
      <c r="N974" s="202">
        <v>29671.151899999997</v>
      </c>
      <c r="O974" s="203">
        <v>2568</v>
      </c>
      <c r="P974" s="203">
        <v>22941.251899999999</v>
      </c>
      <c r="Q974" s="204">
        <v>4161.8999999999996</v>
      </c>
      <c r="R974" s="204">
        <v>-5.6481000000057975</v>
      </c>
      <c r="S974" s="204">
        <v>0</v>
      </c>
      <c r="T974" s="204">
        <v>-5.6481000000021595</v>
      </c>
      <c r="U974" s="204">
        <v>0</v>
      </c>
      <c r="V974" s="204">
        <v>99.980967961505257</v>
      </c>
      <c r="W974" s="204">
        <v>100</v>
      </c>
      <c r="X974" s="204">
        <v>99.975386217746177</v>
      </c>
      <c r="Y974" s="204">
        <v>100</v>
      </c>
    </row>
    <row r="975" spans="1:27" ht="12.95" customHeight="1">
      <c r="A975" s="205">
        <v>21</v>
      </c>
      <c r="B975" s="206">
        <v>228700</v>
      </c>
      <c r="C975" s="207">
        <v>1866</v>
      </c>
      <c r="D975" s="175">
        <v>967</v>
      </c>
      <c r="E975" s="201" t="s">
        <v>2010</v>
      </c>
      <c r="F975" s="202">
        <v>11227.6</v>
      </c>
      <c r="G975" s="202">
        <v>1857</v>
      </c>
      <c r="H975" s="202">
        <v>7882.7</v>
      </c>
      <c r="I975" s="202">
        <v>1487.9</v>
      </c>
      <c r="J975" s="202">
        <v>12082.1</v>
      </c>
      <c r="K975" s="203">
        <v>1857</v>
      </c>
      <c r="L975" s="203">
        <v>8478.2000000000007</v>
      </c>
      <c r="M975" s="203">
        <v>1746.9</v>
      </c>
      <c r="N975" s="202">
        <v>12082.1</v>
      </c>
      <c r="O975" s="203">
        <v>1857</v>
      </c>
      <c r="P975" s="203">
        <v>8478.2000000000007</v>
      </c>
      <c r="Q975" s="204">
        <v>1746.9</v>
      </c>
      <c r="R975" s="204">
        <v>0</v>
      </c>
      <c r="S975" s="204">
        <v>0</v>
      </c>
      <c r="T975" s="204">
        <v>0</v>
      </c>
      <c r="U975" s="204">
        <v>0</v>
      </c>
      <c r="V975" s="204">
        <v>100</v>
      </c>
      <c r="W975" s="204">
        <v>100</v>
      </c>
      <c r="X975" s="204">
        <v>100</v>
      </c>
      <c r="Y975" s="204">
        <v>100</v>
      </c>
    </row>
    <row r="976" spans="1:27" ht="12.95" customHeight="1">
      <c r="A976" s="205">
        <v>21</v>
      </c>
      <c r="B976" s="206">
        <v>228700</v>
      </c>
      <c r="C976" s="207">
        <v>1867</v>
      </c>
      <c r="D976" s="175">
        <v>968</v>
      </c>
      <c r="E976" s="201" t="s">
        <v>1467</v>
      </c>
      <c r="F976" s="202">
        <v>7400</v>
      </c>
      <c r="G976" s="202">
        <v>1756</v>
      </c>
      <c r="H976" s="202">
        <v>4416.6000000000004</v>
      </c>
      <c r="I976" s="202">
        <v>1227.4000000000001</v>
      </c>
      <c r="J976" s="202">
        <v>7561</v>
      </c>
      <c r="K976" s="203">
        <v>1756</v>
      </c>
      <c r="L976" s="203">
        <v>4416.6000000000004</v>
      </c>
      <c r="M976" s="203">
        <v>1388.4</v>
      </c>
      <c r="N976" s="202">
        <v>7561</v>
      </c>
      <c r="O976" s="203">
        <v>1756</v>
      </c>
      <c r="P976" s="203">
        <v>4416.6000000000004</v>
      </c>
      <c r="Q976" s="204">
        <v>1388.4</v>
      </c>
      <c r="R976" s="204">
        <v>0</v>
      </c>
      <c r="S976" s="204">
        <v>0</v>
      </c>
      <c r="T976" s="204">
        <v>0</v>
      </c>
      <c r="U976" s="204">
        <v>0</v>
      </c>
      <c r="V976" s="204">
        <v>100</v>
      </c>
      <c r="W976" s="204">
        <v>100</v>
      </c>
      <c r="X976" s="204">
        <v>100</v>
      </c>
      <c r="Y976" s="204">
        <v>100</v>
      </c>
    </row>
    <row r="977" spans="1:27" ht="12.95" customHeight="1">
      <c r="A977" s="205">
        <v>21</v>
      </c>
      <c r="B977" s="206">
        <v>228700</v>
      </c>
      <c r="C977" s="207">
        <v>1868</v>
      </c>
      <c r="D977" s="175">
        <v>969</v>
      </c>
      <c r="E977" s="201" t="s">
        <v>2011</v>
      </c>
      <c r="F977" s="202">
        <v>4040.8999999999996</v>
      </c>
      <c r="G977" s="202">
        <v>574</v>
      </c>
      <c r="H977" s="202">
        <v>3005.2</v>
      </c>
      <c r="I977" s="202">
        <v>461.7</v>
      </c>
      <c r="J977" s="202">
        <v>4222.7</v>
      </c>
      <c r="K977" s="203">
        <v>574</v>
      </c>
      <c r="L977" s="203">
        <v>3033.8</v>
      </c>
      <c r="M977" s="203">
        <v>614.9</v>
      </c>
      <c r="N977" s="202">
        <v>4222.6997999999994</v>
      </c>
      <c r="O977" s="203">
        <v>574</v>
      </c>
      <c r="P977" s="203">
        <v>3033.7997999999998</v>
      </c>
      <c r="Q977" s="204">
        <v>614.9</v>
      </c>
      <c r="R977" s="204">
        <v>-2.0000000040454324E-4</v>
      </c>
      <c r="S977" s="204">
        <v>0</v>
      </c>
      <c r="T977" s="204">
        <v>-2.0000000040454324E-4</v>
      </c>
      <c r="U977" s="204">
        <v>0</v>
      </c>
      <c r="V977" s="204">
        <v>99.999995263693833</v>
      </c>
      <c r="W977" s="204">
        <v>100</v>
      </c>
      <c r="X977" s="204">
        <v>99.999993407607619</v>
      </c>
      <c r="Y977" s="204">
        <v>100</v>
      </c>
    </row>
    <row r="978" spans="1:27" ht="12.95" customHeight="1">
      <c r="A978" s="205">
        <v>0</v>
      </c>
      <c r="B978" s="205"/>
      <c r="C978" s="205"/>
      <c r="D978" s="175">
        <v>970</v>
      </c>
      <c r="E978" s="201"/>
      <c r="F978" s="202"/>
      <c r="G978" s="202"/>
      <c r="H978" s="202"/>
      <c r="I978" s="202"/>
      <c r="J978" s="202"/>
      <c r="K978" s="203"/>
      <c r="L978" s="203"/>
      <c r="M978" s="203"/>
      <c r="N978" s="203"/>
      <c r="O978" s="203"/>
      <c r="P978" s="203"/>
      <c r="Q978" s="204"/>
      <c r="R978" s="204"/>
      <c r="S978" s="204"/>
      <c r="T978" s="204"/>
      <c r="U978" s="204"/>
      <c r="V978" s="204"/>
      <c r="W978" s="204"/>
      <c r="X978" s="204"/>
      <c r="Y978" s="204"/>
    </row>
    <row r="979" spans="1:27" ht="12.95" customHeight="1">
      <c r="A979" s="205">
        <v>20</v>
      </c>
      <c r="B979" s="206">
        <v>228900</v>
      </c>
      <c r="C979" s="205"/>
      <c r="D979" s="175">
        <v>971</v>
      </c>
      <c r="E979" s="196" t="s">
        <v>2012</v>
      </c>
      <c r="F979" s="197">
        <v>348294.3</v>
      </c>
      <c r="G979" s="197">
        <v>61074</v>
      </c>
      <c r="H979" s="197">
        <v>269289.3</v>
      </c>
      <c r="I979" s="197">
        <v>17931</v>
      </c>
      <c r="J979" s="197">
        <v>371389.9</v>
      </c>
      <c r="K979" s="197">
        <v>61074</v>
      </c>
      <c r="L979" s="197">
        <v>284804.40000000002</v>
      </c>
      <c r="M979" s="197">
        <v>25511.499999999996</v>
      </c>
      <c r="N979" s="197">
        <v>365911.15639999998</v>
      </c>
      <c r="O979" s="197">
        <v>61074</v>
      </c>
      <c r="P979" s="197">
        <v>279325.65639999998</v>
      </c>
      <c r="Q979" s="197">
        <v>25511.499999999996</v>
      </c>
      <c r="R979" s="101">
        <v>-5478.7436000000453</v>
      </c>
      <c r="S979" s="101">
        <v>0</v>
      </c>
      <c r="T979" s="101">
        <v>-5478.7436000000453</v>
      </c>
      <c r="U979" s="101">
        <v>0</v>
      </c>
      <c r="V979" s="101">
        <v>98.524800055144198</v>
      </c>
      <c r="W979" s="101">
        <v>100</v>
      </c>
      <c r="X979" s="101">
        <v>98.076313568189249</v>
      </c>
      <c r="Y979" s="101">
        <v>100</v>
      </c>
    </row>
    <row r="980" spans="1:27" s="200" customFormat="1" ht="12.95" customHeight="1">
      <c r="A980" s="205">
        <v>22</v>
      </c>
      <c r="B980" s="206">
        <v>228900</v>
      </c>
      <c r="C980" s="205"/>
      <c r="D980" s="175">
        <v>972</v>
      </c>
      <c r="E980" s="196" t="s">
        <v>1241</v>
      </c>
      <c r="F980" s="197">
        <v>195554.5</v>
      </c>
      <c r="G980" s="197">
        <v>16895</v>
      </c>
      <c r="H980" s="197">
        <v>178659.5</v>
      </c>
      <c r="I980" s="197">
        <v>0</v>
      </c>
      <c r="J980" s="197">
        <v>211400.7</v>
      </c>
      <c r="K980" s="197">
        <v>16895</v>
      </c>
      <c r="L980" s="197">
        <v>191655.6</v>
      </c>
      <c r="M980" s="197">
        <v>2850.1</v>
      </c>
      <c r="N980" s="197">
        <v>209805.9664</v>
      </c>
      <c r="O980" s="197">
        <v>16895</v>
      </c>
      <c r="P980" s="197">
        <v>190060.8664</v>
      </c>
      <c r="Q980" s="197">
        <v>2850.1</v>
      </c>
      <c r="R980" s="101">
        <v>-1594.7336000000068</v>
      </c>
      <c r="S980" s="101">
        <v>0</v>
      </c>
      <c r="T980" s="101">
        <v>-1594.7336000000068</v>
      </c>
      <c r="U980" s="101">
        <v>0</v>
      </c>
      <c r="V980" s="101">
        <v>99.245634664407447</v>
      </c>
      <c r="W980" s="101">
        <v>100</v>
      </c>
      <c r="X980" s="101">
        <v>99.167917034513991</v>
      </c>
      <c r="Y980" s="101">
        <v>100</v>
      </c>
      <c r="Z980" s="199"/>
      <c r="AA980" s="199"/>
    </row>
    <row r="981" spans="1:27" s="200" customFormat="1" ht="12.95" customHeight="1">
      <c r="A981" s="205">
        <v>21</v>
      </c>
      <c r="B981" s="206">
        <v>228900</v>
      </c>
      <c r="C981" s="205"/>
      <c r="D981" s="175">
        <v>973</v>
      </c>
      <c r="E981" s="196" t="s">
        <v>1242</v>
      </c>
      <c r="F981" s="197">
        <v>152739.79999999999</v>
      </c>
      <c r="G981" s="197">
        <v>44179</v>
      </c>
      <c r="H981" s="197">
        <v>90629.8</v>
      </c>
      <c r="I981" s="197">
        <v>17931</v>
      </c>
      <c r="J981" s="197">
        <v>159989.20000000001</v>
      </c>
      <c r="K981" s="197">
        <v>44179</v>
      </c>
      <c r="L981" s="197">
        <v>93148.800000000017</v>
      </c>
      <c r="M981" s="197">
        <v>22661.399999999998</v>
      </c>
      <c r="N981" s="197">
        <v>156105.19</v>
      </c>
      <c r="O981" s="197">
        <v>44179</v>
      </c>
      <c r="P981" s="197">
        <v>89264.790000000008</v>
      </c>
      <c r="Q981" s="197">
        <v>22661.399999999998</v>
      </c>
      <c r="R981" s="101">
        <v>-3884.0100000000093</v>
      </c>
      <c r="S981" s="101">
        <v>0</v>
      </c>
      <c r="T981" s="101">
        <v>-3884.0100000000093</v>
      </c>
      <c r="U981" s="101">
        <v>0</v>
      </c>
      <c r="V981" s="101">
        <v>97.572329882267056</v>
      </c>
      <c r="W981" s="101">
        <v>100</v>
      </c>
      <c r="X981" s="101">
        <v>95.830316654642886</v>
      </c>
      <c r="Y981" s="101">
        <v>100</v>
      </c>
      <c r="Z981" s="199"/>
      <c r="AA981" s="199"/>
    </row>
    <row r="982" spans="1:27" ht="12.95" customHeight="1">
      <c r="A982" s="205">
        <v>22</v>
      </c>
      <c r="B982" s="206">
        <v>228900</v>
      </c>
      <c r="C982" s="207">
        <v>1869</v>
      </c>
      <c r="D982" s="175">
        <v>974</v>
      </c>
      <c r="E982" s="201" t="s">
        <v>1267</v>
      </c>
      <c r="F982" s="202">
        <v>195554.5</v>
      </c>
      <c r="G982" s="202">
        <v>16895</v>
      </c>
      <c r="H982" s="202">
        <v>178659.5</v>
      </c>
      <c r="I982" s="202">
        <v>0</v>
      </c>
      <c r="J982" s="202">
        <v>211400.7</v>
      </c>
      <c r="K982" s="203">
        <v>16895</v>
      </c>
      <c r="L982" s="203">
        <v>191655.6</v>
      </c>
      <c r="M982" s="203">
        <v>2850.1</v>
      </c>
      <c r="N982" s="202">
        <v>209805.9664</v>
      </c>
      <c r="O982" s="203">
        <v>16895</v>
      </c>
      <c r="P982" s="203">
        <v>190060.8664</v>
      </c>
      <c r="Q982" s="204">
        <v>2850.1</v>
      </c>
      <c r="R982" s="204">
        <v>-1594.7336000000068</v>
      </c>
      <c r="S982" s="204">
        <v>0</v>
      </c>
      <c r="T982" s="204">
        <v>-1594.7336000000068</v>
      </c>
      <c r="U982" s="204">
        <v>0</v>
      </c>
      <c r="V982" s="204">
        <v>99.245634664407447</v>
      </c>
      <c r="W982" s="204">
        <v>100</v>
      </c>
      <c r="X982" s="204">
        <v>99.167917034513991</v>
      </c>
      <c r="Y982" s="204">
        <v>100</v>
      </c>
    </row>
    <row r="983" spans="1:27" ht="12.95" customHeight="1">
      <c r="A983" s="205">
        <v>21</v>
      </c>
      <c r="B983" s="206">
        <v>228900</v>
      </c>
      <c r="C983" s="207">
        <v>1870</v>
      </c>
      <c r="D983" s="175">
        <v>975</v>
      </c>
      <c r="E983" s="201" t="s">
        <v>2013</v>
      </c>
      <c r="F983" s="202">
        <v>7217.2</v>
      </c>
      <c r="G983" s="202">
        <v>1651</v>
      </c>
      <c r="H983" s="202">
        <v>4687.3</v>
      </c>
      <c r="I983" s="202">
        <v>878.9</v>
      </c>
      <c r="J983" s="202">
        <v>7371.6</v>
      </c>
      <c r="K983" s="203">
        <v>1651</v>
      </c>
      <c r="L983" s="203">
        <v>4687.3</v>
      </c>
      <c r="M983" s="203">
        <v>1033.3</v>
      </c>
      <c r="N983" s="202">
        <v>7317.1091999999999</v>
      </c>
      <c r="O983" s="203">
        <v>1651</v>
      </c>
      <c r="P983" s="203">
        <v>4632.8091999999997</v>
      </c>
      <c r="Q983" s="204">
        <v>1033.3</v>
      </c>
      <c r="R983" s="204">
        <v>-54.49080000000049</v>
      </c>
      <c r="S983" s="204">
        <v>0</v>
      </c>
      <c r="T983" s="204">
        <v>-54.49080000000049</v>
      </c>
      <c r="U983" s="204">
        <v>0</v>
      </c>
      <c r="V983" s="204">
        <v>99.260800911606694</v>
      </c>
      <c r="W983" s="204">
        <v>100</v>
      </c>
      <c r="X983" s="204">
        <v>98.837479999146609</v>
      </c>
      <c r="Y983" s="204">
        <v>100</v>
      </c>
    </row>
    <row r="984" spans="1:27" ht="12.95" customHeight="1">
      <c r="A984" s="205">
        <v>21</v>
      </c>
      <c r="B984" s="206">
        <v>228900</v>
      </c>
      <c r="C984" s="207">
        <v>1871</v>
      </c>
      <c r="D984" s="175">
        <v>976</v>
      </c>
      <c r="E984" s="201" t="s">
        <v>2014</v>
      </c>
      <c r="F984" s="202">
        <v>2518.1</v>
      </c>
      <c r="G984" s="202">
        <v>1352</v>
      </c>
      <c r="H984" s="202">
        <v>1009.9</v>
      </c>
      <c r="I984" s="202">
        <v>156.19999999999999</v>
      </c>
      <c r="J984" s="202">
        <v>2784.5</v>
      </c>
      <c r="K984" s="203">
        <v>1352</v>
      </c>
      <c r="L984" s="203">
        <v>1132.9000000000001</v>
      </c>
      <c r="M984" s="203">
        <v>299.60000000000002</v>
      </c>
      <c r="N984" s="202">
        <v>2782.7163999999998</v>
      </c>
      <c r="O984" s="203">
        <v>1352</v>
      </c>
      <c r="P984" s="203">
        <v>1131.1164000000001</v>
      </c>
      <c r="Q984" s="204">
        <v>299.60000000000002</v>
      </c>
      <c r="R984" s="204">
        <v>-1.7836000000002059</v>
      </c>
      <c r="S984" s="204">
        <v>0</v>
      </c>
      <c r="T984" s="204">
        <v>-1.7835999999999785</v>
      </c>
      <c r="U984" s="204">
        <v>0</v>
      </c>
      <c r="V984" s="204">
        <v>99.935945412102697</v>
      </c>
      <c r="W984" s="204">
        <v>100</v>
      </c>
      <c r="X984" s="204">
        <v>99.842563333039109</v>
      </c>
      <c r="Y984" s="204">
        <v>100</v>
      </c>
    </row>
    <row r="985" spans="1:27" ht="12.95" customHeight="1">
      <c r="A985" s="205">
        <v>21</v>
      </c>
      <c r="B985" s="206">
        <v>228900</v>
      </c>
      <c r="C985" s="207">
        <v>1872</v>
      </c>
      <c r="D985" s="175">
        <v>977</v>
      </c>
      <c r="E985" s="201" t="s">
        <v>2015</v>
      </c>
      <c r="F985" s="202">
        <v>5239</v>
      </c>
      <c r="G985" s="202">
        <v>1483</v>
      </c>
      <c r="H985" s="202">
        <v>3007.2</v>
      </c>
      <c r="I985" s="202">
        <v>748.8</v>
      </c>
      <c r="J985" s="202">
        <v>5758.5</v>
      </c>
      <c r="K985" s="203">
        <v>1483</v>
      </c>
      <c r="L985" s="203">
        <v>3377.2</v>
      </c>
      <c r="M985" s="203">
        <v>898.3</v>
      </c>
      <c r="N985" s="202">
        <v>5758.5</v>
      </c>
      <c r="O985" s="203">
        <v>1483</v>
      </c>
      <c r="P985" s="203">
        <v>3377.2</v>
      </c>
      <c r="Q985" s="204">
        <v>898.3</v>
      </c>
      <c r="R985" s="204">
        <v>0</v>
      </c>
      <c r="S985" s="204">
        <v>0</v>
      </c>
      <c r="T985" s="204">
        <v>0</v>
      </c>
      <c r="U985" s="204">
        <v>0</v>
      </c>
      <c r="V985" s="204">
        <v>100</v>
      </c>
      <c r="W985" s="204">
        <v>100</v>
      </c>
      <c r="X985" s="204">
        <v>100</v>
      </c>
      <c r="Y985" s="204">
        <v>100</v>
      </c>
    </row>
    <row r="986" spans="1:27" ht="12.95" customHeight="1">
      <c r="A986" s="205">
        <v>21</v>
      </c>
      <c r="B986" s="206">
        <v>228900</v>
      </c>
      <c r="C986" s="207">
        <v>1873</v>
      </c>
      <c r="D986" s="175">
        <v>978</v>
      </c>
      <c r="E986" s="201" t="s">
        <v>2004</v>
      </c>
      <c r="F986" s="202">
        <v>4718.2999999999993</v>
      </c>
      <c r="G986" s="202">
        <v>997</v>
      </c>
      <c r="H986" s="202">
        <v>3209.9</v>
      </c>
      <c r="I986" s="202">
        <v>511.4</v>
      </c>
      <c r="J986" s="202">
        <v>5085.7</v>
      </c>
      <c r="K986" s="203">
        <v>997</v>
      </c>
      <c r="L986" s="203">
        <v>3421.7</v>
      </c>
      <c r="M986" s="203">
        <v>667</v>
      </c>
      <c r="N986" s="202">
        <v>5085.7</v>
      </c>
      <c r="O986" s="203">
        <v>997</v>
      </c>
      <c r="P986" s="203">
        <v>3421.7</v>
      </c>
      <c r="Q986" s="204">
        <v>667</v>
      </c>
      <c r="R986" s="204">
        <v>0</v>
      </c>
      <c r="S986" s="204">
        <v>0</v>
      </c>
      <c r="T986" s="204">
        <v>0</v>
      </c>
      <c r="U986" s="204">
        <v>0</v>
      </c>
      <c r="V986" s="204">
        <v>100</v>
      </c>
      <c r="W986" s="204">
        <v>100</v>
      </c>
      <c r="X986" s="204">
        <v>100</v>
      </c>
      <c r="Y986" s="204">
        <v>100</v>
      </c>
    </row>
    <row r="987" spans="1:27" ht="12.95" customHeight="1">
      <c r="A987" s="205">
        <v>21</v>
      </c>
      <c r="B987" s="206">
        <v>228900</v>
      </c>
      <c r="C987" s="207">
        <v>1874</v>
      </c>
      <c r="D987" s="175">
        <v>979</v>
      </c>
      <c r="E987" s="201" t="s">
        <v>2016</v>
      </c>
      <c r="F987" s="202">
        <v>7062.5</v>
      </c>
      <c r="G987" s="202">
        <v>1358</v>
      </c>
      <c r="H987" s="202">
        <v>4904.8999999999996</v>
      </c>
      <c r="I987" s="202">
        <v>799.6</v>
      </c>
      <c r="J987" s="202">
        <v>7397.4000000000005</v>
      </c>
      <c r="K987" s="203">
        <v>1358</v>
      </c>
      <c r="L987" s="203">
        <v>5086.6000000000004</v>
      </c>
      <c r="M987" s="203">
        <v>952.8</v>
      </c>
      <c r="N987" s="202">
        <v>7397.4000000000005</v>
      </c>
      <c r="O987" s="203">
        <v>1358</v>
      </c>
      <c r="P987" s="203">
        <v>5086.6000000000004</v>
      </c>
      <c r="Q987" s="204">
        <v>952.8</v>
      </c>
      <c r="R987" s="204">
        <v>0</v>
      </c>
      <c r="S987" s="204">
        <v>0</v>
      </c>
      <c r="T987" s="204">
        <v>0</v>
      </c>
      <c r="U987" s="204">
        <v>0</v>
      </c>
      <c r="V987" s="204">
        <v>100</v>
      </c>
      <c r="W987" s="204">
        <v>100</v>
      </c>
      <c r="X987" s="204">
        <v>100</v>
      </c>
      <c r="Y987" s="204">
        <v>100</v>
      </c>
    </row>
    <row r="988" spans="1:27" ht="12.95" customHeight="1">
      <c r="A988" s="205">
        <v>21</v>
      </c>
      <c r="B988" s="206">
        <v>228900</v>
      </c>
      <c r="C988" s="207">
        <v>1875</v>
      </c>
      <c r="D988" s="175">
        <v>980</v>
      </c>
      <c r="E988" s="201" t="s">
        <v>1371</v>
      </c>
      <c r="F988" s="202">
        <v>2607.5</v>
      </c>
      <c r="G988" s="202">
        <v>1198</v>
      </c>
      <c r="H988" s="202">
        <v>1187.3</v>
      </c>
      <c r="I988" s="202">
        <v>222.2</v>
      </c>
      <c r="J988" s="202">
        <v>2745.7000000000003</v>
      </c>
      <c r="K988" s="203">
        <v>1198</v>
      </c>
      <c r="L988" s="203">
        <v>1187.3</v>
      </c>
      <c r="M988" s="203">
        <v>360.4</v>
      </c>
      <c r="N988" s="202">
        <v>2745.7000000000003</v>
      </c>
      <c r="O988" s="203">
        <v>1198</v>
      </c>
      <c r="P988" s="203">
        <v>1187.3</v>
      </c>
      <c r="Q988" s="204">
        <v>360.4</v>
      </c>
      <c r="R988" s="204">
        <v>0</v>
      </c>
      <c r="S988" s="204">
        <v>0</v>
      </c>
      <c r="T988" s="204">
        <v>0</v>
      </c>
      <c r="U988" s="204">
        <v>0</v>
      </c>
      <c r="V988" s="204">
        <v>100</v>
      </c>
      <c r="W988" s="204">
        <v>100</v>
      </c>
      <c r="X988" s="204">
        <v>100</v>
      </c>
      <c r="Y988" s="204">
        <v>100</v>
      </c>
    </row>
    <row r="989" spans="1:27" ht="12.95" customHeight="1">
      <c r="A989" s="205">
        <v>21</v>
      </c>
      <c r="B989" s="206">
        <v>228900</v>
      </c>
      <c r="C989" s="207">
        <v>1877</v>
      </c>
      <c r="D989" s="175">
        <v>981</v>
      </c>
      <c r="E989" s="201" t="s">
        <v>2017</v>
      </c>
      <c r="F989" s="202">
        <v>5112.9000000000005</v>
      </c>
      <c r="G989" s="202">
        <v>1570</v>
      </c>
      <c r="H989" s="202">
        <v>2911.8</v>
      </c>
      <c r="I989" s="202">
        <v>631.1</v>
      </c>
      <c r="J989" s="202">
        <v>5266.1</v>
      </c>
      <c r="K989" s="203">
        <v>1570</v>
      </c>
      <c r="L989" s="203">
        <v>2911.8</v>
      </c>
      <c r="M989" s="203">
        <v>784.3</v>
      </c>
      <c r="N989" s="202">
        <v>4589.4515000000001</v>
      </c>
      <c r="O989" s="203">
        <v>1570</v>
      </c>
      <c r="P989" s="203">
        <v>2235.1514999999999</v>
      </c>
      <c r="Q989" s="204">
        <v>784.3</v>
      </c>
      <c r="R989" s="204">
        <v>-676.64850000000024</v>
      </c>
      <c r="S989" s="204">
        <v>0</v>
      </c>
      <c r="T989" s="204">
        <v>-676.64850000000024</v>
      </c>
      <c r="U989" s="204">
        <v>0</v>
      </c>
      <c r="V989" s="204">
        <v>87.150861168606738</v>
      </c>
      <c r="W989" s="204">
        <v>100</v>
      </c>
      <c r="X989" s="204">
        <v>76.761848341232223</v>
      </c>
      <c r="Y989" s="204">
        <v>100</v>
      </c>
    </row>
    <row r="990" spans="1:27" ht="12.95" customHeight="1">
      <c r="A990" s="205">
        <v>21</v>
      </c>
      <c r="B990" s="206">
        <v>228900</v>
      </c>
      <c r="C990" s="207">
        <v>1876</v>
      </c>
      <c r="D990" s="175">
        <v>982</v>
      </c>
      <c r="E990" s="201" t="s">
        <v>2018</v>
      </c>
      <c r="F990" s="202">
        <v>6991.4</v>
      </c>
      <c r="G990" s="202">
        <v>1515</v>
      </c>
      <c r="H990" s="202">
        <v>4594.3999999999996</v>
      </c>
      <c r="I990" s="202">
        <v>882</v>
      </c>
      <c r="J990" s="202">
        <v>7308.8</v>
      </c>
      <c r="K990" s="203">
        <v>1515</v>
      </c>
      <c r="L990" s="203">
        <v>4760</v>
      </c>
      <c r="M990" s="203">
        <v>1033.8</v>
      </c>
      <c r="N990" s="202">
        <v>6407.1115</v>
      </c>
      <c r="O990" s="203">
        <v>1515</v>
      </c>
      <c r="P990" s="203">
        <v>3858.3114999999998</v>
      </c>
      <c r="Q990" s="204">
        <v>1033.8</v>
      </c>
      <c r="R990" s="204">
        <v>-901.6885000000002</v>
      </c>
      <c r="S990" s="204">
        <v>0</v>
      </c>
      <c r="T990" s="204">
        <v>-901.6885000000002</v>
      </c>
      <c r="U990" s="204">
        <v>0</v>
      </c>
      <c r="V990" s="204">
        <v>87.662974770140096</v>
      </c>
      <c r="W990" s="204">
        <v>100</v>
      </c>
      <c r="X990" s="204">
        <v>81.056964285714287</v>
      </c>
      <c r="Y990" s="204">
        <v>100</v>
      </c>
    </row>
    <row r="991" spans="1:27" ht="12.95" customHeight="1">
      <c r="A991" s="205">
        <v>21</v>
      </c>
      <c r="B991" s="206">
        <v>228900</v>
      </c>
      <c r="C991" s="207">
        <v>1878</v>
      </c>
      <c r="D991" s="175">
        <v>983</v>
      </c>
      <c r="E991" s="201" t="s">
        <v>2019</v>
      </c>
      <c r="F991" s="202">
        <v>4713.6000000000004</v>
      </c>
      <c r="G991" s="202">
        <v>1358</v>
      </c>
      <c r="H991" s="202">
        <v>2964.3</v>
      </c>
      <c r="I991" s="202">
        <v>391.3</v>
      </c>
      <c r="J991" s="202">
        <v>4864.2</v>
      </c>
      <c r="K991" s="203">
        <v>1358</v>
      </c>
      <c r="L991" s="203">
        <v>2964.3</v>
      </c>
      <c r="M991" s="203">
        <v>541.9</v>
      </c>
      <c r="N991" s="202">
        <v>4819.0360000000001</v>
      </c>
      <c r="O991" s="203">
        <v>1358</v>
      </c>
      <c r="P991" s="203">
        <v>2919.136</v>
      </c>
      <c r="Q991" s="204">
        <v>541.9</v>
      </c>
      <c r="R991" s="204">
        <v>-45.16399999999976</v>
      </c>
      <c r="S991" s="204">
        <v>0</v>
      </c>
      <c r="T991" s="204">
        <v>-45.164000000000215</v>
      </c>
      <c r="U991" s="204">
        <v>0</v>
      </c>
      <c r="V991" s="204">
        <v>99.071501994161423</v>
      </c>
      <c r="W991" s="204">
        <v>100</v>
      </c>
      <c r="X991" s="204">
        <v>98.47640252336133</v>
      </c>
      <c r="Y991" s="204">
        <v>100</v>
      </c>
    </row>
    <row r="992" spans="1:27" ht="12.95" customHeight="1">
      <c r="A992" s="205">
        <v>21</v>
      </c>
      <c r="B992" s="206">
        <v>228900</v>
      </c>
      <c r="C992" s="207">
        <v>1879</v>
      </c>
      <c r="D992" s="175">
        <v>984</v>
      </c>
      <c r="E992" s="201" t="s">
        <v>2020</v>
      </c>
      <c r="F992" s="202">
        <v>2947.6</v>
      </c>
      <c r="G992" s="202">
        <v>1387</v>
      </c>
      <c r="H992" s="202">
        <v>1378</v>
      </c>
      <c r="I992" s="202">
        <v>182.6</v>
      </c>
      <c r="J992" s="202">
        <v>3087.7</v>
      </c>
      <c r="K992" s="203">
        <v>1387</v>
      </c>
      <c r="L992" s="203">
        <v>1378</v>
      </c>
      <c r="M992" s="203">
        <v>322.7</v>
      </c>
      <c r="N992" s="202">
        <v>2741.7779</v>
      </c>
      <c r="O992" s="203">
        <v>1387</v>
      </c>
      <c r="P992" s="203">
        <v>1032.0779</v>
      </c>
      <c r="Q992" s="204">
        <v>322.7</v>
      </c>
      <c r="R992" s="204">
        <v>-345.92209999999977</v>
      </c>
      <c r="S992" s="204">
        <v>0</v>
      </c>
      <c r="T992" s="204">
        <v>-345.9221</v>
      </c>
      <c r="U992" s="204">
        <v>0</v>
      </c>
      <c r="V992" s="204">
        <v>88.796771059364588</v>
      </c>
      <c r="W992" s="204">
        <v>100</v>
      </c>
      <c r="X992" s="204">
        <v>74.896799709724235</v>
      </c>
      <c r="Y992" s="204">
        <v>100</v>
      </c>
    </row>
    <row r="993" spans="1:25" ht="12.95" customHeight="1">
      <c r="A993" s="205">
        <v>21</v>
      </c>
      <c r="B993" s="206">
        <v>228900</v>
      </c>
      <c r="C993" s="207">
        <v>1880</v>
      </c>
      <c r="D993" s="175">
        <v>985</v>
      </c>
      <c r="E993" s="201" t="s">
        <v>2021</v>
      </c>
      <c r="F993" s="202">
        <v>4323.8</v>
      </c>
      <c r="G993" s="202">
        <v>1180</v>
      </c>
      <c r="H993" s="202">
        <v>2772.6</v>
      </c>
      <c r="I993" s="202">
        <v>371.2</v>
      </c>
      <c r="J993" s="202">
        <v>4468.3999999999996</v>
      </c>
      <c r="K993" s="203">
        <v>1180</v>
      </c>
      <c r="L993" s="203">
        <v>2772.6</v>
      </c>
      <c r="M993" s="203">
        <v>515.79999999999995</v>
      </c>
      <c r="N993" s="202">
        <v>3999.1193000000003</v>
      </c>
      <c r="O993" s="203">
        <v>1180</v>
      </c>
      <c r="P993" s="203">
        <v>2303.3193000000001</v>
      </c>
      <c r="Q993" s="204">
        <v>515.79999999999995</v>
      </c>
      <c r="R993" s="204">
        <v>-469.28069999999934</v>
      </c>
      <c r="S993" s="204">
        <v>0</v>
      </c>
      <c r="T993" s="204">
        <v>-469.2806999999998</v>
      </c>
      <c r="U993" s="204">
        <v>0</v>
      </c>
      <c r="V993" s="204">
        <v>89.497791155670953</v>
      </c>
      <c r="W993" s="204">
        <v>100</v>
      </c>
      <c r="X993" s="204">
        <v>83.074345379787928</v>
      </c>
      <c r="Y993" s="204">
        <v>100</v>
      </c>
    </row>
    <row r="994" spans="1:25" ht="12.95" customHeight="1">
      <c r="A994" s="205">
        <v>21</v>
      </c>
      <c r="B994" s="206">
        <v>228900</v>
      </c>
      <c r="C994" s="207">
        <v>1881</v>
      </c>
      <c r="D994" s="175">
        <v>986</v>
      </c>
      <c r="E994" s="201" t="s">
        <v>2022</v>
      </c>
      <c r="F994" s="202">
        <v>3619.7999999999997</v>
      </c>
      <c r="G994" s="202">
        <v>1358</v>
      </c>
      <c r="H994" s="202">
        <v>1964.6</v>
      </c>
      <c r="I994" s="202">
        <v>297.2</v>
      </c>
      <c r="J994" s="202">
        <v>3757.9</v>
      </c>
      <c r="K994" s="203">
        <v>1358</v>
      </c>
      <c r="L994" s="203">
        <v>1964.6</v>
      </c>
      <c r="M994" s="203">
        <v>435.3</v>
      </c>
      <c r="N994" s="202">
        <v>3648.9198999999999</v>
      </c>
      <c r="O994" s="203">
        <v>1358</v>
      </c>
      <c r="P994" s="203">
        <v>1855.6198999999999</v>
      </c>
      <c r="Q994" s="204">
        <v>435.3</v>
      </c>
      <c r="R994" s="204">
        <v>-108.98010000000022</v>
      </c>
      <c r="S994" s="204">
        <v>0</v>
      </c>
      <c r="T994" s="204">
        <v>-108.98009999999999</v>
      </c>
      <c r="U994" s="204">
        <v>0</v>
      </c>
      <c r="V994" s="204">
        <v>97.099973389393</v>
      </c>
      <c r="W994" s="204">
        <v>100</v>
      </c>
      <c r="X994" s="204">
        <v>94.452809732261017</v>
      </c>
      <c r="Y994" s="204">
        <v>100</v>
      </c>
    </row>
    <row r="995" spans="1:25" ht="12.95" customHeight="1">
      <c r="A995" s="205">
        <v>21</v>
      </c>
      <c r="B995" s="206">
        <v>228900</v>
      </c>
      <c r="C995" s="207">
        <v>1882</v>
      </c>
      <c r="D995" s="175">
        <v>987</v>
      </c>
      <c r="E995" s="201" t="s">
        <v>2023</v>
      </c>
      <c r="F995" s="202">
        <v>5531</v>
      </c>
      <c r="G995" s="202">
        <v>1685</v>
      </c>
      <c r="H995" s="202">
        <v>3177.3</v>
      </c>
      <c r="I995" s="202">
        <v>668.7</v>
      </c>
      <c r="J995" s="202">
        <v>5764.1</v>
      </c>
      <c r="K995" s="203">
        <v>1685</v>
      </c>
      <c r="L995" s="203">
        <v>3254.8</v>
      </c>
      <c r="M995" s="203">
        <v>824.3</v>
      </c>
      <c r="N995" s="202">
        <v>5747.5847000000003</v>
      </c>
      <c r="O995" s="203">
        <v>1685</v>
      </c>
      <c r="P995" s="203">
        <v>3238.2847000000002</v>
      </c>
      <c r="Q995" s="204">
        <v>824.3</v>
      </c>
      <c r="R995" s="204">
        <v>-16.515300000000025</v>
      </c>
      <c r="S995" s="204">
        <v>0</v>
      </c>
      <c r="T995" s="204">
        <v>-16.515300000000025</v>
      </c>
      <c r="U995" s="204">
        <v>0</v>
      </c>
      <c r="V995" s="204">
        <v>99.713479988202849</v>
      </c>
      <c r="W995" s="204">
        <v>100</v>
      </c>
      <c r="X995" s="204">
        <v>99.492586334029738</v>
      </c>
      <c r="Y995" s="204">
        <v>100</v>
      </c>
    </row>
    <row r="996" spans="1:25" ht="12.95" customHeight="1">
      <c r="A996" s="205">
        <v>21</v>
      </c>
      <c r="B996" s="206">
        <v>228900</v>
      </c>
      <c r="C996" s="207">
        <v>1883</v>
      </c>
      <c r="D996" s="175">
        <v>988</v>
      </c>
      <c r="E996" s="201" t="s">
        <v>2024</v>
      </c>
      <c r="F996" s="202">
        <v>3727.6</v>
      </c>
      <c r="G996" s="202">
        <v>1485</v>
      </c>
      <c r="H996" s="202">
        <v>1828</v>
      </c>
      <c r="I996" s="202">
        <v>414.6</v>
      </c>
      <c r="J996" s="202">
        <v>3872.2</v>
      </c>
      <c r="K996" s="203">
        <v>1485</v>
      </c>
      <c r="L996" s="203">
        <v>1828</v>
      </c>
      <c r="M996" s="203">
        <v>559.20000000000005</v>
      </c>
      <c r="N996" s="202">
        <v>3871.3706000000002</v>
      </c>
      <c r="O996" s="203">
        <v>1485</v>
      </c>
      <c r="P996" s="203">
        <v>1827.1705999999999</v>
      </c>
      <c r="Q996" s="204">
        <v>559.20000000000005</v>
      </c>
      <c r="R996" s="204">
        <v>-0.82939999999962311</v>
      </c>
      <c r="S996" s="204">
        <v>0</v>
      </c>
      <c r="T996" s="204">
        <v>-0.82940000000007785</v>
      </c>
      <c r="U996" s="204">
        <v>0</v>
      </c>
      <c r="V996" s="204">
        <v>99.978580651825837</v>
      </c>
      <c r="W996" s="204">
        <v>100</v>
      </c>
      <c r="X996" s="204">
        <v>99.954628008752735</v>
      </c>
      <c r="Y996" s="204">
        <v>100</v>
      </c>
    </row>
    <row r="997" spans="1:25" ht="12.95" customHeight="1">
      <c r="A997" s="205">
        <v>21</v>
      </c>
      <c r="B997" s="206">
        <v>228900</v>
      </c>
      <c r="C997" s="207">
        <v>1884</v>
      </c>
      <c r="D997" s="175">
        <v>989</v>
      </c>
      <c r="E997" s="201" t="s">
        <v>2025</v>
      </c>
      <c r="F997" s="202">
        <v>4855.7</v>
      </c>
      <c r="G997" s="202">
        <v>1565</v>
      </c>
      <c r="H997" s="202">
        <v>2683.7</v>
      </c>
      <c r="I997" s="202">
        <v>607</v>
      </c>
      <c r="J997" s="202">
        <v>5005.2</v>
      </c>
      <c r="K997" s="203">
        <v>1565</v>
      </c>
      <c r="L997" s="203">
        <v>2683.7</v>
      </c>
      <c r="M997" s="203">
        <v>756.5</v>
      </c>
      <c r="N997" s="202">
        <v>4898.6075000000001</v>
      </c>
      <c r="O997" s="203">
        <v>1565</v>
      </c>
      <c r="P997" s="203">
        <v>2577.1075000000001</v>
      </c>
      <c r="Q997" s="204">
        <v>756.5</v>
      </c>
      <c r="R997" s="204">
        <v>-106.59249999999975</v>
      </c>
      <c r="S997" s="204">
        <v>0</v>
      </c>
      <c r="T997" s="204">
        <v>-106.59249999999975</v>
      </c>
      <c r="U997" s="204">
        <v>0</v>
      </c>
      <c r="V997" s="204">
        <v>97.870364820586602</v>
      </c>
      <c r="W997" s="204">
        <v>100</v>
      </c>
      <c r="X997" s="204">
        <v>96.02815143272349</v>
      </c>
      <c r="Y997" s="204">
        <v>100</v>
      </c>
    </row>
    <row r="998" spans="1:25" ht="12.95" customHeight="1">
      <c r="A998" s="205">
        <v>21</v>
      </c>
      <c r="B998" s="206">
        <v>228900</v>
      </c>
      <c r="C998" s="207">
        <v>1885</v>
      </c>
      <c r="D998" s="175">
        <v>990</v>
      </c>
      <c r="E998" s="201" t="s">
        <v>1687</v>
      </c>
      <c r="F998" s="202">
        <v>4005.8</v>
      </c>
      <c r="G998" s="202">
        <v>1533</v>
      </c>
      <c r="H998" s="202">
        <v>1987.3</v>
      </c>
      <c r="I998" s="202">
        <v>485.5</v>
      </c>
      <c r="J998" s="202">
        <v>4334.1000000000004</v>
      </c>
      <c r="K998" s="203">
        <v>1533</v>
      </c>
      <c r="L998" s="203">
        <v>2163.8000000000002</v>
      </c>
      <c r="M998" s="203">
        <v>637.29999999999995</v>
      </c>
      <c r="N998" s="202">
        <v>4334.1000000000004</v>
      </c>
      <c r="O998" s="203">
        <v>1533</v>
      </c>
      <c r="P998" s="203">
        <v>2163.8000000000002</v>
      </c>
      <c r="Q998" s="204">
        <v>637.29999999999995</v>
      </c>
      <c r="R998" s="204">
        <v>0</v>
      </c>
      <c r="S998" s="204">
        <v>0</v>
      </c>
      <c r="T998" s="204">
        <v>0</v>
      </c>
      <c r="U998" s="204">
        <v>0</v>
      </c>
      <c r="V998" s="204">
        <v>100</v>
      </c>
      <c r="W998" s="204">
        <v>100</v>
      </c>
      <c r="X998" s="204">
        <v>100</v>
      </c>
      <c r="Y998" s="204">
        <v>100</v>
      </c>
    </row>
    <row r="999" spans="1:25" ht="12.95" customHeight="1">
      <c r="A999" s="205">
        <v>21</v>
      </c>
      <c r="B999" s="206">
        <v>228900</v>
      </c>
      <c r="C999" s="207">
        <v>1886</v>
      </c>
      <c r="D999" s="175">
        <v>991</v>
      </c>
      <c r="E999" s="201" t="s">
        <v>2026</v>
      </c>
      <c r="F999" s="202">
        <v>7803.8</v>
      </c>
      <c r="G999" s="202">
        <v>1926</v>
      </c>
      <c r="H999" s="202">
        <v>4672.5</v>
      </c>
      <c r="I999" s="202">
        <v>1205.3</v>
      </c>
      <c r="J999" s="202">
        <v>7959.7</v>
      </c>
      <c r="K999" s="203">
        <v>1926</v>
      </c>
      <c r="L999" s="203">
        <v>4672.5</v>
      </c>
      <c r="M999" s="203">
        <v>1361.2</v>
      </c>
      <c r="N999" s="202">
        <v>7814.3471</v>
      </c>
      <c r="O999" s="203">
        <v>1926</v>
      </c>
      <c r="P999" s="203">
        <v>4527.1471000000001</v>
      </c>
      <c r="Q999" s="204">
        <v>1361.2</v>
      </c>
      <c r="R999" s="204">
        <v>-145.35289999999986</v>
      </c>
      <c r="S999" s="204">
        <v>0</v>
      </c>
      <c r="T999" s="204">
        <v>-145.35289999999986</v>
      </c>
      <c r="U999" s="204">
        <v>0</v>
      </c>
      <c r="V999" s="204">
        <v>98.173889719461798</v>
      </c>
      <c r="W999" s="204">
        <v>100</v>
      </c>
      <c r="X999" s="204">
        <v>96.889183520599261</v>
      </c>
      <c r="Y999" s="204">
        <v>100</v>
      </c>
    </row>
    <row r="1000" spans="1:25" ht="12.95" customHeight="1">
      <c r="A1000" s="205">
        <v>21</v>
      </c>
      <c r="B1000" s="206">
        <v>228900</v>
      </c>
      <c r="C1000" s="207">
        <v>1887</v>
      </c>
      <c r="D1000" s="175">
        <v>992</v>
      </c>
      <c r="E1000" s="201" t="s">
        <v>2027</v>
      </c>
      <c r="F1000" s="202">
        <v>6845</v>
      </c>
      <c r="G1000" s="202">
        <v>1631</v>
      </c>
      <c r="H1000" s="202">
        <v>4470.3999999999996</v>
      </c>
      <c r="I1000" s="202">
        <v>743.6</v>
      </c>
      <c r="J1000" s="202">
        <v>7132.8</v>
      </c>
      <c r="K1000" s="203">
        <v>1631</v>
      </c>
      <c r="L1000" s="203">
        <v>4605</v>
      </c>
      <c r="M1000" s="203">
        <v>896.8</v>
      </c>
      <c r="N1000" s="202">
        <v>7132.8</v>
      </c>
      <c r="O1000" s="203">
        <v>1631</v>
      </c>
      <c r="P1000" s="203">
        <v>4605</v>
      </c>
      <c r="Q1000" s="204">
        <v>896.8</v>
      </c>
      <c r="R1000" s="204">
        <v>0</v>
      </c>
      <c r="S1000" s="204">
        <v>0</v>
      </c>
      <c r="T1000" s="204">
        <v>0</v>
      </c>
      <c r="U1000" s="204">
        <v>0</v>
      </c>
      <c r="V1000" s="204">
        <v>100</v>
      </c>
      <c r="W1000" s="204">
        <v>100</v>
      </c>
      <c r="X1000" s="204">
        <v>100</v>
      </c>
      <c r="Y1000" s="204">
        <v>100</v>
      </c>
    </row>
    <row r="1001" spans="1:25" ht="12.95" customHeight="1">
      <c r="A1001" s="205">
        <v>21</v>
      </c>
      <c r="B1001" s="206">
        <v>228900</v>
      </c>
      <c r="C1001" s="207">
        <v>1888</v>
      </c>
      <c r="D1001" s="175">
        <v>993</v>
      </c>
      <c r="E1001" s="201" t="s">
        <v>2028</v>
      </c>
      <c r="F1001" s="202">
        <v>2882.1</v>
      </c>
      <c r="G1001" s="202">
        <v>1353</v>
      </c>
      <c r="H1001" s="202">
        <v>1274.0999999999999</v>
      </c>
      <c r="I1001" s="202">
        <v>255</v>
      </c>
      <c r="J1001" s="202">
        <v>3215.9</v>
      </c>
      <c r="K1001" s="203">
        <v>1353</v>
      </c>
      <c r="L1001" s="203">
        <v>1463.3</v>
      </c>
      <c r="M1001" s="203">
        <v>399.6</v>
      </c>
      <c r="N1001" s="202">
        <v>2991.8991000000001</v>
      </c>
      <c r="O1001" s="203">
        <v>1353</v>
      </c>
      <c r="P1001" s="203">
        <v>1239.2991</v>
      </c>
      <c r="Q1001" s="204">
        <v>399.6</v>
      </c>
      <c r="R1001" s="204">
        <v>-224.0009</v>
      </c>
      <c r="S1001" s="204">
        <v>0</v>
      </c>
      <c r="T1001" s="204">
        <v>-224.0009</v>
      </c>
      <c r="U1001" s="204">
        <v>0</v>
      </c>
      <c r="V1001" s="204">
        <v>93.034581299169744</v>
      </c>
      <c r="W1001" s="204">
        <v>100</v>
      </c>
      <c r="X1001" s="204">
        <v>84.69207271236246</v>
      </c>
      <c r="Y1001" s="204">
        <v>100</v>
      </c>
    </row>
    <row r="1002" spans="1:25" ht="12.95" customHeight="1">
      <c r="A1002" s="205">
        <v>21</v>
      </c>
      <c r="B1002" s="206">
        <v>228900</v>
      </c>
      <c r="C1002" s="207">
        <v>1890</v>
      </c>
      <c r="D1002" s="175">
        <v>994</v>
      </c>
      <c r="E1002" s="201" t="s">
        <v>2029</v>
      </c>
      <c r="F1002" s="202">
        <v>2396.6</v>
      </c>
      <c r="G1002" s="202">
        <v>1302</v>
      </c>
      <c r="H1002" s="202">
        <v>872.7</v>
      </c>
      <c r="I1002" s="202">
        <v>221.9</v>
      </c>
      <c r="J1002" s="202">
        <v>2542.2999999999997</v>
      </c>
      <c r="K1002" s="203">
        <v>1302</v>
      </c>
      <c r="L1002" s="203">
        <v>872.7</v>
      </c>
      <c r="M1002" s="203">
        <v>367.6</v>
      </c>
      <c r="N1002" s="202">
        <v>2537.9769999999999</v>
      </c>
      <c r="O1002" s="203">
        <v>1302</v>
      </c>
      <c r="P1002" s="203">
        <v>868.37699999999995</v>
      </c>
      <c r="Q1002" s="204">
        <v>367.6</v>
      </c>
      <c r="R1002" s="204">
        <v>-4.3229999999998654</v>
      </c>
      <c r="S1002" s="204">
        <v>0</v>
      </c>
      <c r="T1002" s="204">
        <v>-4.3230000000000928</v>
      </c>
      <c r="U1002" s="204">
        <v>0</v>
      </c>
      <c r="V1002" s="204">
        <v>99.829957125437602</v>
      </c>
      <c r="W1002" s="204">
        <v>100</v>
      </c>
      <c r="X1002" s="204">
        <v>99.504640770024054</v>
      </c>
      <c r="Y1002" s="204">
        <v>100</v>
      </c>
    </row>
    <row r="1003" spans="1:25" ht="12.95" customHeight="1">
      <c r="A1003" s="205">
        <v>21</v>
      </c>
      <c r="B1003" s="206">
        <v>228900</v>
      </c>
      <c r="C1003" s="207">
        <v>1891</v>
      </c>
      <c r="D1003" s="175">
        <v>995</v>
      </c>
      <c r="E1003" s="201" t="s">
        <v>2030</v>
      </c>
      <c r="F1003" s="202">
        <v>2709.6</v>
      </c>
      <c r="G1003" s="202">
        <v>1329</v>
      </c>
      <c r="H1003" s="202">
        <v>1101.5</v>
      </c>
      <c r="I1003" s="202">
        <v>279.10000000000002</v>
      </c>
      <c r="J1003" s="202">
        <v>2855.3</v>
      </c>
      <c r="K1003" s="203">
        <v>1329</v>
      </c>
      <c r="L1003" s="203">
        <v>1101.5</v>
      </c>
      <c r="M1003" s="203">
        <v>424.8</v>
      </c>
      <c r="N1003" s="202">
        <v>2743.1314000000002</v>
      </c>
      <c r="O1003" s="203">
        <v>1329</v>
      </c>
      <c r="P1003" s="203">
        <v>989.33140000000003</v>
      </c>
      <c r="Q1003" s="204">
        <v>424.8</v>
      </c>
      <c r="R1003" s="204">
        <v>-112.16859999999997</v>
      </c>
      <c r="S1003" s="204">
        <v>0</v>
      </c>
      <c r="T1003" s="204">
        <v>-112.16859999999997</v>
      </c>
      <c r="U1003" s="204">
        <v>0</v>
      </c>
      <c r="V1003" s="204">
        <v>96.071565159527893</v>
      </c>
      <c r="W1003" s="204">
        <v>100</v>
      </c>
      <c r="X1003" s="204">
        <v>89.816740807989106</v>
      </c>
      <c r="Y1003" s="204">
        <v>100</v>
      </c>
    </row>
    <row r="1004" spans="1:25" ht="12.95" customHeight="1">
      <c r="A1004" s="205">
        <v>21</v>
      </c>
      <c r="B1004" s="206">
        <v>228900</v>
      </c>
      <c r="C1004" s="207">
        <v>1892</v>
      </c>
      <c r="D1004" s="175">
        <v>996</v>
      </c>
      <c r="E1004" s="201" t="s">
        <v>2031</v>
      </c>
      <c r="F1004" s="202">
        <v>4189.3</v>
      </c>
      <c r="G1004" s="202">
        <v>1451</v>
      </c>
      <c r="H1004" s="202">
        <v>2243.9</v>
      </c>
      <c r="I1004" s="202">
        <v>494.4</v>
      </c>
      <c r="J1004" s="202">
        <v>4515.7</v>
      </c>
      <c r="K1004" s="203">
        <v>1451</v>
      </c>
      <c r="L1004" s="203">
        <v>2415.9</v>
      </c>
      <c r="M1004" s="203">
        <v>648.79999999999995</v>
      </c>
      <c r="N1004" s="202">
        <v>4515.7</v>
      </c>
      <c r="O1004" s="203">
        <v>1451</v>
      </c>
      <c r="P1004" s="203">
        <v>2415.9</v>
      </c>
      <c r="Q1004" s="204">
        <v>648.79999999999995</v>
      </c>
      <c r="R1004" s="204">
        <v>0</v>
      </c>
      <c r="S1004" s="204">
        <v>0</v>
      </c>
      <c r="T1004" s="204">
        <v>0</v>
      </c>
      <c r="U1004" s="204">
        <v>0</v>
      </c>
      <c r="V1004" s="204">
        <v>100</v>
      </c>
      <c r="W1004" s="204">
        <v>100</v>
      </c>
      <c r="X1004" s="204">
        <v>100</v>
      </c>
      <c r="Y1004" s="204">
        <v>100</v>
      </c>
    </row>
    <row r="1005" spans="1:25" ht="12.95" customHeight="1">
      <c r="A1005" s="205">
        <v>21</v>
      </c>
      <c r="B1005" s="206">
        <v>228900</v>
      </c>
      <c r="C1005" s="207">
        <v>1893</v>
      </c>
      <c r="D1005" s="175">
        <v>997</v>
      </c>
      <c r="E1005" s="201" t="s">
        <v>2032</v>
      </c>
      <c r="F1005" s="202">
        <v>4089.2000000000003</v>
      </c>
      <c r="G1005" s="202">
        <v>558</v>
      </c>
      <c r="H1005" s="202">
        <v>2808.8</v>
      </c>
      <c r="I1005" s="202">
        <v>722.4</v>
      </c>
      <c r="J1005" s="202">
        <v>4263.2</v>
      </c>
      <c r="K1005" s="203">
        <v>558</v>
      </c>
      <c r="L1005" s="203">
        <v>2834.4</v>
      </c>
      <c r="M1005" s="203">
        <v>870.8</v>
      </c>
      <c r="N1005" s="202">
        <v>3759.9735000000001</v>
      </c>
      <c r="O1005" s="203">
        <v>558</v>
      </c>
      <c r="P1005" s="203">
        <v>2331.1734999999999</v>
      </c>
      <c r="Q1005" s="204">
        <v>870.8</v>
      </c>
      <c r="R1005" s="204">
        <v>-503.22649999999976</v>
      </c>
      <c r="S1005" s="204">
        <v>0</v>
      </c>
      <c r="T1005" s="204">
        <v>-503.22650000000021</v>
      </c>
      <c r="U1005" s="204">
        <v>0</v>
      </c>
      <c r="V1005" s="204">
        <v>88.196038187277168</v>
      </c>
      <c r="W1005" s="204">
        <v>100</v>
      </c>
      <c r="X1005" s="204">
        <v>82.245748659328243</v>
      </c>
      <c r="Y1005" s="204">
        <v>100</v>
      </c>
    </row>
    <row r="1006" spans="1:25" ht="12.95" customHeight="1">
      <c r="A1006" s="205">
        <v>21</v>
      </c>
      <c r="B1006" s="206">
        <v>228900</v>
      </c>
      <c r="C1006" s="207">
        <v>1894</v>
      </c>
      <c r="D1006" s="175">
        <v>998</v>
      </c>
      <c r="E1006" s="201" t="s">
        <v>2033</v>
      </c>
      <c r="F1006" s="202">
        <v>5166.5</v>
      </c>
      <c r="G1006" s="202">
        <v>1661</v>
      </c>
      <c r="H1006" s="202">
        <v>2864.9</v>
      </c>
      <c r="I1006" s="202">
        <v>640.6</v>
      </c>
      <c r="J1006" s="202">
        <v>5313.7</v>
      </c>
      <c r="K1006" s="203">
        <v>1661</v>
      </c>
      <c r="L1006" s="203">
        <v>2864.9</v>
      </c>
      <c r="M1006" s="203">
        <v>787.8</v>
      </c>
      <c r="N1006" s="202">
        <v>5313.7</v>
      </c>
      <c r="O1006" s="203">
        <v>1661</v>
      </c>
      <c r="P1006" s="203">
        <v>2864.9</v>
      </c>
      <c r="Q1006" s="204">
        <v>787.8</v>
      </c>
      <c r="R1006" s="204">
        <v>0</v>
      </c>
      <c r="S1006" s="204">
        <v>0</v>
      </c>
      <c r="T1006" s="204">
        <v>0</v>
      </c>
      <c r="U1006" s="204">
        <v>0</v>
      </c>
      <c r="V1006" s="204">
        <v>100</v>
      </c>
      <c r="W1006" s="204">
        <v>100</v>
      </c>
      <c r="X1006" s="204">
        <v>100</v>
      </c>
      <c r="Y1006" s="204">
        <v>100</v>
      </c>
    </row>
    <row r="1007" spans="1:25" ht="12.95" customHeight="1">
      <c r="A1007" s="205">
        <v>21</v>
      </c>
      <c r="B1007" s="206">
        <v>228900</v>
      </c>
      <c r="C1007" s="207">
        <v>1895</v>
      </c>
      <c r="D1007" s="175">
        <v>999</v>
      </c>
      <c r="E1007" s="201" t="s">
        <v>2034</v>
      </c>
      <c r="F1007" s="202">
        <v>4250.3</v>
      </c>
      <c r="G1007" s="202">
        <v>1507</v>
      </c>
      <c r="H1007" s="202">
        <v>2269.3000000000002</v>
      </c>
      <c r="I1007" s="202">
        <v>474</v>
      </c>
      <c r="J1007" s="202">
        <v>4543.5</v>
      </c>
      <c r="K1007" s="203">
        <v>1507</v>
      </c>
      <c r="L1007" s="203">
        <v>2408.1</v>
      </c>
      <c r="M1007" s="203">
        <v>628.4</v>
      </c>
      <c r="N1007" s="202">
        <v>4455.5891999999994</v>
      </c>
      <c r="O1007" s="203">
        <v>1507</v>
      </c>
      <c r="P1007" s="203">
        <v>2320.1891999999998</v>
      </c>
      <c r="Q1007" s="204">
        <v>628.4</v>
      </c>
      <c r="R1007" s="204">
        <v>-87.910800000000563</v>
      </c>
      <c r="S1007" s="204">
        <v>0</v>
      </c>
      <c r="T1007" s="204">
        <v>-87.910800000000108</v>
      </c>
      <c r="U1007" s="204">
        <v>0</v>
      </c>
      <c r="V1007" s="204">
        <v>98.065130406074601</v>
      </c>
      <c r="W1007" s="204">
        <v>100</v>
      </c>
      <c r="X1007" s="204">
        <v>96.349370873302604</v>
      </c>
      <c r="Y1007" s="204">
        <v>100</v>
      </c>
    </row>
    <row r="1008" spans="1:25" ht="12.95" customHeight="1">
      <c r="A1008" s="205">
        <v>21</v>
      </c>
      <c r="B1008" s="206">
        <v>228900</v>
      </c>
      <c r="C1008" s="207">
        <v>1889</v>
      </c>
      <c r="D1008" s="175">
        <v>1000</v>
      </c>
      <c r="E1008" s="201" t="s">
        <v>2012</v>
      </c>
      <c r="F1008" s="202">
        <v>17704.2</v>
      </c>
      <c r="G1008" s="202">
        <v>1523</v>
      </c>
      <c r="H1008" s="202">
        <v>13836.6</v>
      </c>
      <c r="I1008" s="202">
        <v>2344.6</v>
      </c>
      <c r="J1008" s="202">
        <v>17964.5</v>
      </c>
      <c r="K1008" s="203">
        <v>1523</v>
      </c>
      <c r="L1008" s="203">
        <v>13836.6</v>
      </c>
      <c r="M1008" s="203">
        <v>2604.9</v>
      </c>
      <c r="N1008" s="202">
        <v>17963.2228</v>
      </c>
      <c r="O1008" s="203">
        <v>1523</v>
      </c>
      <c r="P1008" s="203">
        <v>13835.3228</v>
      </c>
      <c r="Q1008" s="204">
        <v>2604.9</v>
      </c>
      <c r="R1008" s="204">
        <v>-1.2772000000004482</v>
      </c>
      <c r="S1008" s="204">
        <v>0</v>
      </c>
      <c r="T1008" s="204">
        <v>-1.2772000000004482</v>
      </c>
      <c r="U1008" s="204">
        <v>0</v>
      </c>
      <c r="V1008" s="204">
        <v>99.99289042277826</v>
      </c>
      <c r="W1008" s="204">
        <v>100</v>
      </c>
      <c r="X1008" s="204">
        <v>99.990769408669749</v>
      </c>
      <c r="Y1008" s="204">
        <v>100</v>
      </c>
    </row>
    <row r="1009" spans="1:27" ht="12.95" customHeight="1">
      <c r="A1009" s="205">
        <v>21</v>
      </c>
      <c r="B1009" s="206">
        <v>228900</v>
      </c>
      <c r="C1009" s="207">
        <v>1897</v>
      </c>
      <c r="D1009" s="175">
        <v>1001</v>
      </c>
      <c r="E1009" s="201" t="s">
        <v>2035</v>
      </c>
      <c r="F1009" s="202">
        <v>3500.3</v>
      </c>
      <c r="G1009" s="202">
        <v>1555</v>
      </c>
      <c r="H1009" s="202">
        <v>1492.5</v>
      </c>
      <c r="I1009" s="202">
        <v>452.8</v>
      </c>
      <c r="J1009" s="202">
        <v>3781.3999999999996</v>
      </c>
      <c r="K1009" s="203">
        <v>1555</v>
      </c>
      <c r="L1009" s="203">
        <v>1625.2</v>
      </c>
      <c r="M1009" s="203">
        <v>601.20000000000005</v>
      </c>
      <c r="N1009" s="202">
        <v>3767.2331000000004</v>
      </c>
      <c r="O1009" s="203">
        <v>1555</v>
      </c>
      <c r="P1009" s="203">
        <v>1611.0331000000001</v>
      </c>
      <c r="Q1009" s="204">
        <v>601.20000000000005</v>
      </c>
      <c r="R1009" s="204">
        <v>-14.166899999999259</v>
      </c>
      <c r="S1009" s="204">
        <v>0</v>
      </c>
      <c r="T1009" s="204">
        <v>-14.166899999999941</v>
      </c>
      <c r="U1009" s="204">
        <v>0</v>
      </c>
      <c r="V1009" s="204">
        <v>99.625353043846204</v>
      </c>
      <c r="W1009" s="204">
        <v>100</v>
      </c>
      <c r="X1009" s="204">
        <v>99.128298055623929</v>
      </c>
      <c r="Y1009" s="204">
        <v>100</v>
      </c>
    </row>
    <row r="1010" spans="1:27" ht="12.95" customHeight="1">
      <c r="A1010" s="205">
        <v>21</v>
      </c>
      <c r="B1010" s="206">
        <v>228900</v>
      </c>
      <c r="C1010" s="207">
        <v>1896</v>
      </c>
      <c r="D1010" s="175">
        <v>1002</v>
      </c>
      <c r="E1010" s="201" t="s">
        <v>2036</v>
      </c>
      <c r="F1010" s="202">
        <v>4234.8999999999996</v>
      </c>
      <c r="G1010" s="202">
        <v>1461</v>
      </c>
      <c r="H1010" s="202">
        <v>2313.4</v>
      </c>
      <c r="I1010" s="202">
        <v>460.5</v>
      </c>
      <c r="J1010" s="202">
        <v>4507.2</v>
      </c>
      <c r="K1010" s="203">
        <v>1461</v>
      </c>
      <c r="L1010" s="203">
        <v>2430.1</v>
      </c>
      <c r="M1010" s="203">
        <v>616.1</v>
      </c>
      <c r="N1010" s="202">
        <v>4507.2</v>
      </c>
      <c r="O1010" s="203">
        <v>1461</v>
      </c>
      <c r="P1010" s="203">
        <v>2430.1</v>
      </c>
      <c r="Q1010" s="204">
        <v>616.1</v>
      </c>
      <c r="R1010" s="204">
        <v>0</v>
      </c>
      <c r="S1010" s="204">
        <v>0</v>
      </c>
      <c r="T1010" s="204">
        <v>0</v>
      </c>
      <c r="U1010" s="204">
        <v>0</v>
      </c>
      <c r="V1010" s="204">
        <v>100</v>
      </c>
      <c r="W1010" s="204">
        <v>100</v>
      </c>
      <c r="X1010" s="204">
        <v>100</v>
      </c>
      <c r="Y1010" s="204">
        <v>100</v>
      </c>
    </row>
    <row r="1011" spans="1:27" ht="12.95" customHeight="1">
      <c r="A1011" s="205">
        <v>21</v>
      </c>
      <c r="B1011" s="206">
        <v>228900</v>
      </c>
      <c r="C1011" s="207">
        <v>1898</v>
      </c>
      <c r="D1011" s="175">
        <v>1003</v>
      </c>
      <c r="E1011" s="201" t="s">
        <v>1722</v>
      </c>
      <c r="F1011" s="202">
        <v>3346</v>
      </c>
      <c r="G1011" s="202">
        <v>1407</v>
      </c>
      <c r="H1011" s="202">
        <v>1588.4</v>
      </c>
      <c r="I1011" s="202">
        <v>350.6</v>
      </c>
      <c r="J1011" s="202">
        <v>3688.8999999999996</v>
      </c>
      <c r="K1011" s="203">
        <v>1407</v>
      </c>
      <c r="L1011" s="203">
        <v>1786.7</v>
      </c>
      <c r="M1011" s="203">
        <v>495.2</v>
      </c>
      <c r="N1011" s="202">
        <v>3625.2123000000001</v>
      </c>
      <c r="O1011" s="203">
        <v>1407</v>
      </c>
      <c r="P1011" s="203">
        <v>1723.0123000000001</v>
      </c>
      <c r="Q1011" s="204">
        <v>495.2</v>
      </c>
      <c r="R1011" s="204">
        <v>-63.687699999999495</v>
      </c>
      <c r="S1011" s="204">
        <v>0</v>
      </c>
      <c r="T1011" s="204">
        <v>-63.68769999999995</v>
      </c>
      <c r="U1011" s="204">
        <v>0</v>
      </c>
      <c r="V1011" s="204">
        <v>98.273531405025906</v>
      </c>
      <c r="W1011" s="204">
        <v>100</v>
      </c>
      <c r="X1011" s="204">
        <v>96.435456428051708</v>
      </c>
      <c r="Y1011" s="204">
        <v>100</v>
      </c>
    </row>
    <row r="1012" spans="1:27" ht="12.95" customHeight="1">
      <c r="A1012" s="205">
        <v>21</v>
      </c>
      <c r="B1012" s="206">
        <v>228900</v>
      </c>
      <c r="C1012" s="207">
        <v>1899</v>
      </c>
      <c r="D1012" s="175">
        <v>1004</v>
      </c>
      <c r="E1012" s="201" t="s">
        <v>2037</v>
      </c>
      <c r="F1012" s="202">
        <v>6255.8</v>
      </c>
      <c r="G1012" s="202">
        <v>1713</v>
      </c>
      <c r="H1012" s="202">
        <v>3711.6</v>
      </c>
      <c r="I1012" s="202">
        <v>831.2</v>
      </c>
      <c r="J1012" s="202">
        <v>6515.2000000000007</v>
      </c>
      <c r="K1012" s="203">
        <v>1713</v>
      </c>
      <c r="L1012" s="203">
        <v>3816.6</v>
      </c>
      <c r="M1012" s="203">
        <v>985.6</v>
      </c>
      <c r="N1012" s="202">
        <v>6515.2000000000007</v>
      </c>
      <c r="O1012" s="203">
        <v>1713</v>
      </c>
      <c r="P1012" s="203">
        <v>3816.6</v>
      </c>
      <c r="Q1012" s="204">
        <v>985.6</v>
      </c>
      <c r="R1012" s="204">
        <v>0</v>
      </c>
      <c r="S1012" s="204">
        <v>0</v>
      </c>
      <c r="T1012" s="204">
        <v>0</v>
      </c>
      <c r="U1012" s="204">
        <v>0</v>
      </c>
      <c r="V1012" s="204">
        <v>100</v>
      </c>
      <c r="W1012" s="204">
        <v>100</v>
      </c>
      <c r="X1012" s="204">
        <v>100</v>
      </c>
      <c r="Y1012" s="204">
        <v>100</v>
      </c>
    </row>
    <row r="1013" spans="1:27" ht="12.95" customHeight="1">
      <c r="A1013" s="205">
        <v>21</v>
      </c>
      <c r="B1013" s="206">
        <v>228900</v>
      </c>
      <c r="C1013" s="207">
        <v>1900</v>
      </c>
      <c r="D1013" s="175">
        <v>1005</v>
      </c>
      <c r="E1013" s="201" t="s">
        <v>2038</v>
      </c>
      <c r="F1013" s="202">
        <v>2174.4</v>
      </c>
      <c r="G1013" s="202">
        <v>1127</v>
      </c>
      <c r="H1013" s="202">
        <v>840.7</v>
      </c>
      <c r="I1013" s="202">
        <v>206.7</v>
      </c>
      <c r="J1013" s="202">
        <v>2317.8000000000002</v>
      </c>
      <c r="K1013" s="203">
        <v>1127</v>
      </c>
      <c r="L1013" s="203">
        <v>840.7</v>
      </c>
      <c r="M1013" s="203">
        <v>350.1</v>
      </c>
      <c r="N1013" s="202">
        <v>2317.8000000000002</v>
      </c>
      <c r="O1013" s="203">
        <v>1127</v>
      </c>
      <c r="P1013" s="203">
        <v>840.7</v>
      </c>
      <c r="Q1013" s="204">
        <v>350.1</v>
      </c>
      <c r="R1013" s="204">
        <v>0</v>
      </c>
      <c r="S1013" s="204">
        <v>0</v>
      </c>
      <c r="T1013" s="204">
        <v>0</v>
      </c>
      <c r="U1013" s="204">
        <v>0</v>
      </c>
      <c r="V1013" s="204">
        <v>100</v>
      </c>
      <c r="W1013" s="204">
        <v>100</v>
      </c>
      <c r="X1013" s="204">
        <v>100</v>
      </c>
      <c r="Y1013" s="204">
        <v>100</v>
      </c>
    </row>
    <row r="1014" spans="1:27" ht="12.95" customHeight="1">
      <c r="A1014" s="205">
        <v>0</v>
      </c>
      <c r="B1014" s="205"/>
      <c r="C1014" s="205"/>
      <c r="D1014" s="175">
        <v>1006</v>
      </c>
      <c r="E1014" s="201"/>
      <c r="F1014" s="202"/>
      <c r="G1014" s="202"/>
      <c r="H1014" s="202"/>
      <c r="I1014" s="202"/>
      <c r="J1014" s="202"/>
      <c r="K1014" s="203"/>
      <c r="L1014" s="203"/>
      <c r="M1014" s="203"/>
      <c r="N1014" s="203"/>
      <c r="O1014" s="203"/>
      <c r="P1014" s="203"/>
      <c r="Q1014" s="204"/>
      <c r="R1014" s="204"/>
      <c r="S1014" s="204"/>
      <c r="T1014" s="204"/>
      <c r="U1014" s="204"/>
      <c r="V1014" s="204"/>
      <c r="W1014" s="204"/>
      <c r="X1014" s="204"/>
      <c r="Y1014" s="204"/>
    </row>
    <row r="1015" spans="1:27" ht="12.95" customHeight="1">
      <c r="A1015" s="205">
        <v>20</v>
      </c>
      <c r="B1015" s="206">
        <v>229200</v>
      </c>
      <c r="C1015" s="205"/>
      <c r="D1015" s="175">
        <v>1007</v>
      </c>
      <c r="E1015" s="196" t="s">
        <v>2039</v>
      </c>
      <c r="F1015" s="197">
        <v>607529.20000000007</v>
      </c>
      <c r="G1015" s="197">
        <v>79189</v>
      </c>
      <c r="H1015" s="197">
        <v>498629.3</v>
      </c>
      <c r="I1015" s="197">
        <v>29710.9</v>
      </c>
      <c r="J1015" s="197">
        <v>645116.10000000009</v>
      </c>
      <c r="K1015" s="197">
        <v>79189</v>
      </c>
      <c r="L1015" s="197">
        <v>525915.30000000005</v>
      </c>
      <c r="M1015" s="197">
        <v>40011.800000000003</v>
      </c>
      <c r="N1015" s="197">
        <v>638882.1026000001</v>
      </c>
      <c r="O1015" s="197">
        <v>79189</v>
      </c>
      <c r="P1015" s="197">
        <v>519681.3026</v>
      </c>
      <c r="Q1015" s="197">
        <v>40011.800000000003</v>
      </c>
      <c r="R1015" s="101">
        <v>-6233.9973999999929</v>
      </c>
      <c r="S1015" s="101">
        <v>0</v>
      </c>
      <c r="T1015" s="101">
        <v>-6233.9974000000511</v>
      </c>
      <c r="U1015" s="101">
        <v>0</v>
      </c>
      <c r="V1015" s="101">
        <v>99.033662715904939</v>
      </c>
      <c r="W1015" s="101">
        <v>100</v>
      </c>
      <c r="X1015" s="101">
        <v>98.814638516886646</v>
      </c>
      <c r="Y1015" s="101">
        <v>100</v>
      </c>
    </row>
    <row r="1016" spans="1:27" s="200" customFormat="1" ht="12.95" customHeight="1">
      <c r="A1016" s="205">
        <v>22</v>
      </c>
      <c r="B1016" s="206">
        <v>229200</v>
      </c>
      <c r="C1016" s="205"/>
      <c r="D1016" s="175">
        <v>1008</v>
      </c>
      <c r="E1016" s="196" t="s">
        <v>1241</v>
      </c>
      <c r="F1016" s="197">
        <v>359390.5</v>
      </c>
      <c r="G1016" s="197">
        <v>25319</v>
      </c>
      <c r="H1016" s="197">
        <v>334071.5</v>
      </c>
      <c r="I1016" s="197">
        <v>0</v>
      </c>
      <c r="J1016" s="197">
        <v>380016.4</v>
      </c>
      <c r="K1016" s="197">
        <v>25319</v>
      </c>
      <c r="L1016" s="197">
        <v>349861</v>
      </c>
      <c r="M1016" s="197">
        <v>4836.3999999999996</v>
      </c>
      <c r="N1016" s="197">
        <v>375965.85360000003</v>
      </c>
      <c r="O1016" s="197">
        <v>25319</v>
      </c>
      <c r="P1016" s="197">
        <v>345810.45360000001</v>
      </c>
      <c r="Q1016" s="197">
        <v>4836.3999999999996</v>
      </c>
      <c r="R1016" s="101">
        <v>-4050.546399999992</v>
      </c>
      <c r="S1016" s="101">
        <v>0</v>
      </c>
      <c r="T1016" s="101">
        <v>-4050.546399999992</v>
      </c>
      <c r="U1016" s="101">
        <v>0</v>
      </c>
      <c r="V1016" s="101">
        <v>98.934112738292342</v>
      </c>
      <c r="W1016" s="101">
        <v>100</v>
      </c>
      <c r="X1016" s="101">
        <v>98.842241232946805</v>
      </c>
      <c r="Y1016" s="101">
        <v>100</v>
      </c>
      <c r="Z1016" s="199"/>
      <c r="AA1016" s="199"/>
    </row>
    <row r="1017" spans="1:27" s="200" customFormat="1" ht="12.95" customHeight="1">
      <c r="A1017" s="205">
        <v>21</v>
      </c>
      <c r="B1017" s="206">
        <v>229200</v>
      </c>
      <c r="C1017" s="205"/>
      <c r="D1017" s="175">
        <v>1009</v>
      </c>
      <c r="E1017" s="196" t="s">
        <v>1242</v>
      </c>
      <c r="F1017" s="197">
        <v>248138.69999999998</v>
      </c>
      <c r="G1017" s="197">
        <v>53870</v>
      </c>
      <c r="H1017" s="197">
        <v>164557.79999999999</v>
      </c>
      <c r="I1017" s="197">
        <v>29710.9</v>
      </c>
      <c r="J1017" s="197">
        <v>265099.7</v>
      </c>
      <c r="K1017" s="197">
        <v>53870</v>
      </c>
      <c r="L1017" s="197">
        <v>176054.3</v>
      </c>
      <c r="M1017" s="197">
        <v>35175.4</v>
      </c>
      <c r="N1017" s="197">
        <v>262916.24900000001</v>
      </c>
      <c r="O1017" s="197">
        <v>53870</v>
      </c>
      <c r="P1017" s="197">
        <v>173870.84899999999</v>
      </c>
      <c r="Q1017" s="197">
        <v>35175.4</v>
      </c>
      <c r="R1017" s="101">
        <v>-2183.4510000000009</v>
      </c>
      <c r="S1017" s="101">
        <v>0</v>
      </c>
      <c r="T1017" s="101">
        <v>-2183.4510000000009</v>
      </c>
      <c r="U1017" s="101">
        <v>0</v>
      </c>
      <c r="V1017" s="101">
        <v>99.17636609924493</v>
      </c>
      <c r="W1017" s="101">
        <v>100</v>
      </c>
      <c r="X1017" s="101">
        <v>98.759785475276658</v>
      </c>
      <c r="Y1017" s="101">
        <v>100</v>
      </c>
      <c r="Z1017" s="199"/>
      <c r="AA1017" s="199"/>
    </row>
    <row r="1018" spans="1:27" ht="12.95" customHeight="1">
      <c r="A1018" s="205">
        <v>22</v>
      </c>
      <c r="B1018" s="206">
        <v>229200</v>
      </c>
      <c r="C1018" s="207">
        <v>1901</v>
      </c>
      <c r="D1018" s="175">
        <v>1010</v>
      </c>
      <c r="E1018" s="201" t="s">
        <v>1267</v>
      </c>
      <c r="F1018" s="202">
        <v>359390.5</v>
      </c>
      <c r="G1018" s="202">
        <v>25319</v>
      </c>
      <c r="H1018" s="202">
        <v>334071.5</v>
      </c>
      <c r="I1018" s="202">
        <v>0</v>
      </c>
      <c r="J1018" s="202">
        <v>380016.4</v>
      </c>
      <c r="K1018" s="203">
        <v>25319</v>
      </c>
      <c r="L1018" s="203">
        <v>349861</v>
      </c>
      <c r="M1018" s="203">
        <v>4836.3999999999996</v>
      </c>
      <c r="N1018" s="202">
        <v>375965.85360000003</v>
      </c>
      <c r="O1018" s="203">
        <v>25319</v>
      </c>
      <c r="P1018" s="203">
        <v>345810.45360000001</v>
      </c>
      <c r="Q1018" s="204">
        <v>4836.3999999999996</v>
      </c>
      <c r="R1018" s="204">
        <v>-4050.546399999992</v>
      </c>
      <c r="S1018" s="204">
        <v>0</v>
      </c>
      <c r="T1018" s="204">
        <v>-4050.546399999992</v>
      </c>
      <c r="U1018" s="204">
        <v>0</v>
      </c>
      <c r="V1018" s="204">
        <v>98.934112738292342</v>
      </c>
      <c r="W1018" s="204">
        <v>100</v>
      </c>
      <c r="X1018" s="204">
        <v>98.842241232946805</v>
      </c>
      <c r="Y1018" s="204">
        <v>100</v>
      </c>
    </row>
    <row r="1019" spans="1:27" ht="12.95" customHeight="1">
      <c r="A1019" s="205">
        <v>21</v>
      </c>
      <c r="B1019" s="206">
        <v>229200</v>
      </c>
      <c r="C1019" s="207">
        <v>1902</v>
      </c>
      <c r="D1019" s="175">
        <v>1011</v>
      </c>
      <c r="E1019" s="201" t="s">
        <v>2040</v>
      </c>
      <c r="F1019" s="202">
        <v>2546.6</v>
      </c>
      <c r="G1019" s="202">
        <v>1316</v>
      </c>
      <c r="H1019" s="202">
        <v>952.4</v>
      </c>
      <c r="I1019" s="202">
        <v>278.2</v>
      </c>
      <c r="J1019" s="202">
        <v>2882.1000000000004</v>
      </c>
      <c r="K1019" s="203">
        <v>1316</v>
      </c>
      <c r="L1019" s="203">
        <v>1137.3</v>
      </c>
      <c r="M1019" s="203">
        <v>428.8</v>
      </c>
      <c r="N1019" s="202">
        <v>2881.1262000000002</v>
      </c>
      <c r="O1019" s="203">
        <v>1316</v>
      </c>
      <c r="P1019" s="203">
        <v>1136.3262</v>
      </c>
      <c r="Q1019" s="204">
        <v>428.8</v>
      </c>
      <c r="R1019" s="204">
        <v>-0.97380000000021028</v>
      </c>
      <c r="S1019" s="204">
        <v>0</v>
      </c>
      <c r="T1019" s="204">
        <v>-0.9737999999999829</v>
      </c>
      <c r="U1019" s="204">
        <v>0</v>
      </c>
      <c r="V1019" s="204">
        <v>99.966212136983444</v>
      </c>
      <c r="W1019" s="204">
        <v>100</v>
      </c>
      <c r="X1019" s="204">
        <v>99.914376154049066</v>
      </c>
      <c r="Y1019" s="204">
        <v>100</v>
      </c>
    </row>
    <row r="1020" spans="1:27" ht="12.95" customHeight="1">
      <c r="A1020" s="205">
        <v>21</v>
      </c>
      <c r="B1020" s="206">
        <v>229200</v>
      </c>
      <c r="C1020" s="207">
        <v>1903</v>
      </c>
      <c r="D1020" s="175">
        <v>1012</v>
      </c>
      <c r="E1020" s="201" t="s">
        <v>1552</v>
      </c>
      <c r="F1020" s="202">
        <v>2954.3</v>
      </c>
      <c r="G1020" s="202">
        <v>1362</v>
      </c>
      <c r="H1020" s="202">
        <v>1286.8</v>
      </c>
      <c r="I1020" s="202">
        <v>305.5</v>
      </c>
      <c r="J1020" s="202">
        <v>3186.7000000000003</v>
      </c>
      <c r="K1020" s="203">
        <v>1362</v>
      </c>
      <c r="L1020" s="203">
        <v>1376.8</v>
      </c>
      <c r="M1020" s="203">
        <v>447.9</v>
      </c>
      <c r="N1020" s="202">
        <v>3186.7000000000003</v>
      </c>
      <c r="O1020" s="203">
        <v>1362</v>
      </c>
      <c r="P1020" s="203">
        <v>1376.8</v>
      </c>
      <c r="Q1020" s="204">
        <v>447.9</v>
      </c>
      <c r="R1020" s="204">
        <v>0</v>
      </c>
      <c r="S1020" s="204">
        <v>0</v>
      </c>
      <c r="T1020" s="204">
        <v>0</v>
      </c>
      <c r="U1020" s="204">
        <v>0</v>
      </c>
      <c r="V1020" s="204">
        <v>100</v>
      </c>
      <c r="W1020" s="204">
        <v>100</v>
      </c>
      <c r="X1020" s="204">
        <v>100</v>
      </c>
      <c r="Y1020" s="204">
        <v>100</v>
      </c>
    </row>
    <row r="1021" spans="1:27" ht="12.95" customHeight="1">
      <c r="A1021" s="205">
        <v>21</v>
      </c>
      <c r="B1021" s="206">
        <v>229200</v>
      </c>
      <c r="C1021" s="207">
        <v>1904</v>
      </c>
      <c r="D1021" s="175">
        <v>1013</v>
      </c>
      <c r="E1021" s="201" t="s">
        <v>2041</v>
      </c>
      <c r="F1021" s="202">
        <v>4838.2</v>
      </c>
      <c r="G1021" s="202">
        <v>1402</v>
      </c>
      <c r="H1021" s="202">
        <v>3023.3</v>
      </c>
      <c r="I1021" s="202">
        <v>412.9</v>
      </c>
      <c r="J1021" s="202">
        <v>5062.6000000000004</v>
      </c>
      <c r="K1021" s="203">
        <v>1402</v>
      </c>
      <c r="L1021" s="203">
        <v>3109.5</v>
      </c>
      <c r="M1021" s="203">
        <v>551.1</v>
      </c>
      <c r="N1021" s="202">
        <v>4743.1002000000008</v>
      </c>
      <c r="O1021" s="203">
        <v>1402</v>
      </c>
      <c r="P1021" s="203">
        <v>2790.0001999999999</v>
      </c>
      <c r="Q1021" s="204">
        <v>551.1</v>
      </c>
      <c r="R1021" s="204">
        <v>-319.4997999999996</v>
      </c>
      <c r="S1021" s="204">
        <v>0</v>
      </c>
      <c r="T1021" s="204">
        <v>-319.49980000000005</v>
      </c>
      <c r="U1021" s="204">
        <v>0</v>
      </c>
      <c r="V1021" s="204">
        <v>93.68901750088888</v>
      </c>
      <c r="W1021" s="204">
        <v>100</v>
      </c>
      <c r="X1021" s="204">
        <v>89.725042611352308</v>
      </c>
      <c r="Y1021" s="204">
        <v>100</v>
      </c>
    </row>
    <row r="1022" spans="1:27" ht="12.95" customHeight="1">
      <c r="A1022" s="205">
        <v>21</v>
      </c>
      <c r="B1022" s="206">
        <v>229200</v>
      </c>
      <c r="C1022" s="207">
        <v>1905</v>
      </c>
      <c r="D1022" s="175">
        <v>1014</v>
      </c>
      <c r="E1022" s="201" t="s">
        <v>2042</v>
      </c>
      <c r="F1022" s="202">
        <v>1781.5</v>
      </c>
      <c r="G1022" s="202">
        <v>1422</v>
      </c>
      <c r="H1022" s="202">
        <v>0</v>
      </c>
      <c r="I1022" s="202">
        <v>359.5</v>
      </c>
      <c r="J1022" s="202">
        <v>1927.2</v>
      </c>
      <c r="K1022" s="203">
        <v>1422</v>
      </c>
      <c r="L1022" s="203">
        <v>0</v>
      </c>
      <c r="M1022" s="203">
        <v>505.2</v>
      </c>
      <c r="N1022" s="202">
        <v>1927.2</v>
      </c>
      <c r="O1022" s="203">
        <v>1422</v>
      </c>
      <c r="P1022" s="203">
        <v>0</v>
      </c>
      <c r="Q1022" s="204">
        <v>505.2</v>
      </c>
      <c r="R1022" s="204">
        <v>0</v>
      </c>
      <c r="S1022" s="204">
        <v>0</v>
      </c>
      <c r="T1022" s="204">
        <v>0</v>
      </c>
      <c r="U1022" s="204">
        <v>0</v>
      </c>
      <c r="V1022" s="204">
        <v>100</v>
      </c>
      <c r="W1022" s="204">
        <v>100</v>
      </c>
      <c r="X1022" s="204">
        <v>0</v>
      </c>
      <c r="Y1022" s="204">
        <v>100</v>
      </c>
    </row>
    <row r="1023" spans="1:27" ht="12.95" customHeight="1">
      <c r="A1023" s="205">
        <v>21</v>
      </c>
      <c r="B1023" s="206">
        <v>229200</v>
      </c>
      <c r="C1023" s="207">
        <v>1906</v>
      </c>
      <c r="D1023" s="175">
        <v>1015</v>
      </c>
      <c r="E1023" s="201" t="s">
        <v>2043</v>
      </c>
      <c r="F1023" s="202">
        <v>4407.2</v>
      </c>
      <c r="G1023" s="202">
        <v>1552</v>
      </c>
      <c r="H1023" s="202">
        <v>2249.9</v>
      </c>
      <c r="I1023" s="202">
        <v>605.29999999999995</v>
      </c>
      <c r="J1023" s="202">
        <v>4663.8999999999996</v>
      </c>
      <c r="K1023" s="203">
        <v>1552</v>
      </c>
      <c r="L1023" s="203">
        <v>2351</v>
      </c>
      <c r="M1023" s="203">
        <v>760.9</v>
      </c>
      <c r="N1023" s="202">
        <v>4632.6535999999996</v>
      </c>
      <c r="O1023" s="203">
        <v>1552</v>
      </c>
      <c r="P1023" s="203">
        <v>2319.7536</v>
      </c>
      <c r="Q1023" s="204">
        <v>760.9</v>
      </c>
      <c r="R1023" s="204">
        <v>-31.246399999999994</v>
      </c>
      <c r="S1023" s="204">
        <v>0</v>
      </c>
      <c r="T1023" s="204">
        <v>-31.246399999999994</v>
      </c>
      <c r="U1023" s="204">
        <v>0</v>
      </c>
      <c r="V1023" s="204">
        <v>99.330037093419662</v>
      </c>
      <c r="W1023" s="204">
        <v>100</v>
      </c>
      <c r="X1023" s="204">
        <v>98.670931518502769</v>
      </c>
      <c r="Y1023" s="204">
        <v>100</v>
      </c>
    </row>
    <row r="1024" spans="1:27" ht="12.95" customHeight="1">
      <c r="A1024" s="205">
        <v>21</v>
      </c>
      <c r="B1024" s="206">
        <v>229200</v>
      </c>
      <c r="C1024" s="207">
        <v>1907</v>
      </c>
      <c r="D1024" s="175">
        <v>1016</v>
      </c>
      <c r="E1024" s="201" t="s">
        <v>2044</v>
      </c>
      <c r="F1024" s="202">
        <v>5048.5999999999995</v>
      </c>
      <c r="G1024" s="202">
        <v>1469</v>
      </c>
      <c r="H1024" s="202">
        <v>3076.9</v>
      </c>
      <c r="I1024" s="202">
        <v>502.7</v>
      </c>
      <c r="J1024" s="202">
        <v>5200.3999999999996</v>
      </c>
      <c r="K1024" s="203">
        <v>1469</v>
      </c>
      <c r="L1024" s="203">
        <v>3076.9</v>
      </c>
      <c r="M1024" s="203">
        <v>654.5</v>
      </c>
      <c r="N1024" s="202">
        <v>5200.3999999999996</v>
      </c>
      <c r="O1024" s="203">
        <v>1469</v>
      </c>
      <c r="P1024" s="203">
        <v>3076.9</v>
      </c>
      <c r="Q1024" s="204">
        <v>654.5</v>
      </c>
      <c r="R1024" s="204">
        <v>0</v>
      </c>
      <c r="S1024" s="204">
        <v>0</v>
      </c>
      <c r="T1024" s="204">
        <v>0</v>
      </c>
      <c r="U1024" s="204">
        <v>0</v>
      </c>
      <c r="V1024" s="204">
        <v>100</v>
      </c>
      <c r="W1024" s="204">
        <v>100</v>
      </c>
      <c r="X1024" s="204">
        <v>100</v>
      </c>
      <c r="Y1024" s="204">
        <v>100</v>
      </c>
    </row>
    <row r="1025" spans="1:25" ht="12.95" customHeight="1">
      <c r="A1025" s="205">
        <v>21</v>
      </c>
      <c r="B1025" s="206">
        <v>229200</v>
      </c>
      <c r="C1025" s="207">
        <v>1908</v>
      </c>
      <c r="D1025" s="175">
        <v>1017</v>
      </c>
      <c r="E1025" s="201" t="s">
        <v>2045</v>
      </c>
      <c r="F1025" s="202">
        <v>4034.6</v>
      </c>
      <c r="G1025" s="202">
        <v>1326</v>
      </c>
      <c r="H1025" s="202">
        <v>2182.6</v>
      </c>
      <c r="I1025" s="202">
        <v>526</v>
      </c>
      <c r="J1025" s="202">
        <v>4284.1000000000004</v>
      </c>
      <c r="K1025" s="203">
        <v>1326</v>
      </c>
      <c r="L1025" s="203">
        <v>2284.9</v>
      </c>
      <c r="M1025" s="203">
        <v>673.2</v>
      </c>
      <c r="N1025" s="202">
        <v>4271.2640000000001</v>
      </c>
      <c r="O1025" s="203">
        <v>1326</v>
      </c>
      <c r="P1025" s="203">
        <v>2272.0639999999999</v>
      </c>
      <c r="Q1025" s="204">
        <v>673.2</v>
      </c>
      <c r="R1025" s="204">
        <v>-12.83600000000024</v>
      </c>
      <c r="S1025" s="204">
        <v>0</v>
      </c>
      <c r="T1025" s="204">
        <v>-12.83600000000024</v>
      </c>
      <c r="U1025" s="204">
        <v>0</v>
      </c>
      <c r="V1025" s="204">
        <v>99.700380476646203</v>
      </c>
      <c r="W1025" s="204">
        <v>100</v>
      </c>
      <c r="X1025" s="204">
        <v>99.438224867609065</v>
      </c>
      <c r="Y1025" s="204">
        <v>100</v>
      </c>
    </row>
    <row r="1026" spans="1:25" ht="12.95" customHeight="1">
      <c r="A1026" s="205">
        <v>21</v>
      </c>
      <c r="B1026" s="206">
        <v>229200</v>
      </c>
      <c r="C1026" s="207">
        <v>1909</v>
      </c>
      <c r="D1026" s="175">
        <v>1018</v>
      </c>
      <c r="E1026" s="201" t="s">
        <v>2046</v>
      </c>
      <c r="F1026" s="202">
        <v>4367.7</v>
      </c>
      <c r="G1026" s="202">
        <v>1557</v>
      </c>
      <c r="H1026" s="202">
        <v>2315.1</v>
      </c>
      <c r="I1026" s="202">
        <v>495.6</v>
      </c>
      <c r="J1026" s="202">
        <v>4695.4000000000005</v>
      </c>
      <c r="K1026" s="203">
        <v>1557</v>
      </c>
      <c r="L1026" s="203">
        <v>2493.3000000000002</v>
      </c>
      <c r="M1026" s="203">
        <v>645.1</v>
      </c>
      <c r="N1026" s="202">
        <v>4689.3593000000001</v>
      </c>
      <c r="O1026" s="203">
        <v>1557</v>
      </c>
      <c r="P1026" s="203">
        <v>2487.2593000000002</v>
      </c>
      <c r="Q1026" s="204">
        <v>645.1</v>
      </c>
      <c r="R1026" s="204">
        <v>-6.04070000000047</v>
      </c>
      <c r="S1026" s="204">
        <v>0</v>
      </c>
      <c r="T1026" s="204">
        <v>-6.0407000000000153</v>
      </c>
      <c r="U1026" s="204">
        <v>0</v>
      </c>
      <c r="V1026" s="204">
        <v>99.871348553903815</v>
      </c>
      <c r="W1026" s="204">
        <v>100</v>
      </c>
      <c r="X1026" s="204">
        <v>99.7577226968275</v>
      </c>
      <c r="Y1026" s="204">
        <v>100</v>
      </c>
    </row>
    <row r="1027" spans="1:25" ht="12.95" customHeight="1">
      <c r="A1027" s="205">
        <v>21</v>
      </c>
      <c r="B1027" s="206">
        <v>229200</v>
      </c>
      <c r="C1027" s="207">
        <v>1910</v>
      </c>
      <c r="D1027" s="175">
        <v>1019</v>
      </c>
      <c r="E1027" s="201" t="s">
        <v>2047</v>
      </c>
      <c r="F1027" s="202">
        <v>2288.1999999999998</v>
      </c>
      <c r="G1027" s="202">
        <v>1596</v>
      </c>
      <c r="H1027" s="202">
        <v>0</v>
      </c>
      <c r="I1027" s="202">
        <v>692.2</v>
      </c>
      <c r="J1027" s="202">
        <v>2431.1</v>
      </c>
      <c r="K1027" s="203">
        <v>1596</v>
      </c>
      <c r="L1027" s="203">
        <v>0</v>
      </c>
      <c r="M1027" s="203">
        <v>835.1</v>
      </c>
      <c r="N1027" s="202">
        <v>2431.1</v>
      </c>
      <c r="O1027" s="203">
        <v>1596</v>
      </c>
      <c r="P1027" s="203">
        <v>0</v>
      </c>
      <c r="Q1027" s="204">
        <v>835.1</v>
      </c>
      <c r="R1027" s="204">
        <v>0</v>
      </c>
      <c r="S1027" s="204">
        <v>0</v>
      </c>
      <c r="T1027" s="204">
        <v>0</v>
      </c>
      <c r="U1027" s="204">
        <v>0</v>
      </c>
      <c r="V1027" s="204">
        <v>100</v>
      </c>
      <c r="W1027" s="204">
        <v>100</v>
      </c>
      <c r="X1027" s="204">
        <v>0</v>
      </c>
      <c r="Y1027" s="204">
        <v>100</v>
      </c>
    </row>
    <row r="1028" spans="1:25" ht="12.95" customHeight="1">
      <c r="A1028" s="205">
        <v>21</v>
      </c>
      <c r="B1028" s="206">
        <v>229200</v>
      </c>
      <c r="C1028" s="207">
        <v>1911</v>
      </c>
      <c r="D1028" s="175">
        <v>1020</v>
      </c>
      <c r="E1028" s="201" t="s">
        <v>2048</v>
      </c>
      <c r="F1028" s="202">
        <v>3102.4</v>
      </c>
      <c r="G1028" s="202">
        <v>1439</v>
      </c>
      <c r="H1028" s="202">
        <v>1343.5</v>
      </c>
      <c r="I1028" s="202">
        <v>319.89999999999998</v>
      </c>
      <c r="J1028" s="202">
        <v>3318.4</v>
      </c>
      <c r="K1028" s="203">
        <v>1439</v>
      </c>
      <c r="L1028" s="203">
        <v>1412.6</v>
      </c>
      <c r="M1028" s="203">
        <v>466.8</v>
      </c>
      <c r="N1028" s="202">
        <v>3298.2548999999999</v>
      </c>
      <c r="O1028" s="203">
        <v>1439</v>
      </c>
      <c r="P1028" s="203">
        <v>1392.4549</v>
      </c>
      <c r="Q1028" s="204">
        <v>466.8</v>
      </c>
      <c r="R1028" s="204">
        <v>-20.145100000000184</v>
      </c>
      <c r="S1028" s="204">
        <v>0</v>
      </c>
      <c r="T1028" s="204">
        <v>-20.145099999999957</v>
      </c>
      <c r="U1028" s="204">
        <v>0</v>
      </c>
      <c r="V1028" s="204">
        <v>99.392927314368364</v>
      </c>
      <c r="W1028" s="204">
        <v>100</v>
      </c>
      <c r="X1028" s="204">
        <v>98.573899192977493</v>
      </c>
      <c r="Y1028" s="204">
        <v>100</v>
      </c>
    </row>
    <row r="1029" spans="1:25" ht="12.95" customHeight="1">
      <c r="A1029" s="205">
        <v>21</v>
      </c>
      <c r="B1029" s="206">
        <v>229200</v>
      </c>
      <c r="C1029" s="207">
        <v>1912</v>
      </c>
      <c r="D1029" s="175">
        <v>1021</v>
      </c>
      <c r="E1029" s="201" t="s">
        <v>2049</v>
      </c>
      <c r="F1029" s="202">
        <v>4324.3999999999996</v>
      </c>
      <c r="G1029" s="202">
        <v>1389</v>
      </c>
      <c r="H1029" s="202">
        <v>2358.6</v>
      </c>
      <c r="I1029" s="202">
        <v>576.79999999999995</v>
      </c>
      <c r="J1029" s="202">
        <v>4599</v>
      </c>
      <c r="K1029" s="203">
        <v>1389</v>
      </c>
      <c r="L1029" s="203">
        <v>2488.1999999999998</v>
      </c>
      <c r="M1029" s="203">
        <v>721.8</v>
      </c>
      <c r="N1029" s="202">
        <v>4599</v>
      </c>
      <c r="O1029" s="203">
        <v>1389</v>
      </c>
      <c r="P1029" s="203">
        <v>2488.1999999999998</v>
      </c>
      <c r="Q1029" s="204">
        <v>721.8</v>
      </c>
      <c r="R1029" s="204">
        <v>0</v>
      </c>
      <c r="S1029" s="204">
        <v>0</v>
      </c>
      <c r="T1029" s="204">
        <v>0</v>
      </c>
      <c r="U1029" s="204">
        <v>0</v>
      </c>
      <c r="V1029" s="204">
        <v>100</v>
      </c>
      <c r="W1029" s="204">
        <v>100</v>
      </c>
      <c r="X1029" s="204">
        <v>100</v>
      </c>
      <c r="Y1029" s="204">
        <v>100</v>
      </c>
    </row>
    <row r="1030" spans="1:25" ht="12.95" customHeight="1">
      <c r="A1030" s="205">
        <v>21</v>
      </c>
      <c r="B1030" s="206">
        <v>229200</v>
      </c>
      <c r="C1030" s="207">
        <v>1913</v>
      </c>
      <c r="D1030" s="175">
        <v>1022</v>
      </c>
      <c r="E1030" s="201" t="s">
        <v>2050</v>
      </c>
      <c r="F1030" s="202">
        <v>3346.4</v>
      </c>
      <c r="G1030" s="202">
        <v>1406</v>
      </c>
      <c r="H1030" s="202">
        <v>1661.9</v>
      </c>
      <c r="I1030" s="202">
        <v>278.5</v>
      </c>
      <c r="J1030" s="202">
        <v>3495.7000000000003</v>
      </c>
      <c r="K1030" s="203">
        <v>1406</v>
      </c>
      <c r="L1030" s="203">
        <v>1661.9</v>
      </c>
      <c r="M1030" s="203">
        <v>427.8</v>
      </c>
      <c r="N1030" s="202">
        <v>3413.5865000000003</v>
      </c>
      <c r="O1030" s="203">
        <v>1406</v>
      </c>
      <c r="P1030" s="203">
        <v>1579.7864999999999</v>
      </c>
      <c r="Q1030" s="204">
        <v>427.8</v>
      </c>
      <c r="R1030" s="204">
        <v>-82.113499999999931</v>
      </c>
      <c r="S1030" s="204">
        <v>0</v>
      </c>
      <c r="T1030" s="204">
        <v>-82.113500000000158</v>
      </c>
      <c r="U1030" s="204">
        <v>0</v>
      </c>
      <c r="V1030" s="204">
        <v>97.651014103040879</v>
      </c>
      <c r="W1030" s="204">
        <v>100</v>
      </c>
      <c r="X1030" s="204">
        <v>95.059058908478235</v>
      </c>
      <c r="Y1030" s="204">
        <v>100</v>
      </c>
    </row>
    <row r="1031" spans="1:25" ht="12.95" customHeight="1">
      <c r="A1031" s="205">
        <v>21</v>
      </c>
      <c r="B1031" s="206">
        <v>229200</v>
      </c>
      <c r="C1031" s="207">
        <v>1914</v>
      </c>
      <c r="D1031" s="175">
        <v>1023</v>
      </c>
      <c r="E1031" s="201" t="s">
        <v>2051</v>
      </c>
      <c r="F1031" s="202">
        <v>6392</v>
      </c>
      <c r="G1031" s="202">
        <v>1694</v>
      </c>
      <c r="H1031" s="202">
        <v>3815.1</v>
      </c>
      <c r="I1031" s="202">
        <v>882.9</v>
      </c>
      <c r="J1031" s="202">
        <v>6651.1</v>
      </c>
      <c r="K1031" s="203">
        <v>1694</v>
      </c>
      <c r="L1031" s="203">
        <v>3929.2</v>
      </c>
      <c r="M1031" s="203">
        <v>1027.9000000000001</v>
      </c>
      <c r="N1031" s="202">
        <v>6582.7142999999996</v>
      </c>
      <c r="O1031" s="203">
        <v>1694</v>
      </c>
      <c r="P1031" s="203">
        <v>3860.8143</v>
      </c>
      <c r="Q1031" s="204">
        <v>1027.9000000000001</v>
      </c>
      <c r="R1031" s="204">
        <v>-68.385700000000725</v>
      </c>
      <c r="S1031" s="204">
        <v>0</v>
      </c>
      <c r="T1031" s="204">
        <v>-68.385699999999815</v>
      </c>
      <c r="U1031" s="204">
        <v>0</v>
      </c>
      <c r="V1031" s="204">
        <v>98.971813684954355</v>
      </c>
      <c r="W1031" s="204">
        <v>100</v>
      </c>
      <c r="X1031" s="204">
        <v>98.25955156265907</v>
      </c>
      <c r="Y1031" s="204">
        <v>100</v>
      </c>
    </row>
    <row r="1032" spans="1:25" ht="12.95" customHeight="1">
      <c r="A1032" s="205">
        <v>21</v>
      </c>
      <c r="B1032" s="206">
        <v>229200</v>
      </c>
      <c r="C1032" s="207">
        <v>1915</v>
      </c>
      <c r="D1032" s="175">
        <v>1024</v>
      </c>
      <c r="E1032" s="201" t="s">
        <v>2052</v>
      </c>
      <c r="F1032" s="202">
        <v>6081.8</v>
      </c>
      <c r="G1032" s="202">
        <v>1611</v>
      </c>
      <c r="H1032" s="202">
        <v>3896.3</v>
      </c>
      <c r="I1032" s="202">
        <v>574.5</v>
      </c>
      <c r="J1032" s="202">
        <v>6572.6</v>
      </c>
      <c r="K1032" s="203">
        <v>1611</v>
      </c>
      <c r="L1032" s="203">
        <v>4235.3</v>
      </c>
      <c r="M1032" s="203">
        <v>726.3</v>
      </c>
      <c r="N1032" s="202">
        <v>6572.6</v>
      </c>
      <c r="O1032" s="203">
        <v>1611</v>
      </c>
      <c r="P1032" s="203">
        <v>4235.3</v>
      </c>
      <c r="Q1032" s="204">
        <v>726.3</v>
      </c>
      <c r="R1032" s="204">
        <v>0</v>
      </c>
      <c r="S1032" s="204">
        <v>0</v>
      </c>
      <c r="T1032" s="204">
        <v>0</v>
      </c>
      <c r="U1032" s="204">
        <v>0</v>
      </c>
      <c r="V1032" s="204">
        <v>100</v>
      </c>
      <c r="W1032" s="204">
        <v>100</v>
      </c>
      <c r="X1032" s="204">
        <v>100</v>
      </c>
      <c r="Y1032" s="204">
        <v>100</v>
      </c>
    </row>
    <row r="1033" spans="1:25" ht="12.95" customHeight="1">
      <c r="A1033" s="205">
        <v>21</v>
      </c>
      <c r="B1033" s="206">
        <v>229200</v>
      </c>
      <c r="C1033" s="207">
        <v>1916</v>
      </c>
      <c r="D1033" s="175">
        <v>1025</v>
      </c>
      <c r="E1033" s="201" t="s">
        <v>2053</v>
      </c>
      <c r="F1033" s="202">
        <v>2128.1</v>
      </c>
      <c r="G1033" s="202">
        <v>1615</v>
      </c>
      <c r="H1033" s="202">
        <v>0</v>
      </c>
      <c r="I1033" s="202">
        <v>513.1</v>
      </c>
      <c r="J1033" s="202">
        <v>2276.5</v>
      </c>
      <c r="K1033" s="203">
        <v>1615</v>
      </c>
      <c r="L1033" s="203">
        <v>0</v>
      </c>
      <c r="M1033" s="203">
        <v>661.5</v>
      </c>
      <c r="N1033" s="202">
        <v>2276.5</v>
      </c>
      <c r="O1033" s="203">
        <v>1615</v>
      </c>
      <c r="P1033" s="203">
        <v>0</v>
      </c>
      <c r="Q1033" s="204">
        <v>661.5</v>
      </c>
      <c r="R1033" s="204">
        <v>0</v>
      </c>
      <c r="S1033" s="204">
        <v>0</v>
      </c>
      <c r="T1033" s="204">
        <v>0</v>
      </c>
      <c r="U1033" s="204">
        <v>0</v>
      </c>
      <c r="V1033" s="204">
        <v>100</v>
      </c>
      <c r="W1033" s="204">
        <v>100</v>
      </c>
      <c r="X1033" s="204">
        <v>0</v>
      </c>
      <c r="Y1033" s="204">
        <v>100</v>
      </c>
    </row>
    <row r="1034" spans="1:25" ht="12.95" customHeight="1">
      <c r="A1034" s="205">
        <v>21</v>
      </c>
      <c r="B1034" s="206">
        <v>229200</v>
      </c>
      <c r="C1034" s="207">
        <v>1919</v>
      </c>
      <c r="D1034" s="175">
        <v>1026</v>
      </c>
      <c r="E1034" s="201" t="s">
        <v>2054</v>
      </c>
      <c r="F1034" s="202">
        <v>8506.9</v>
      </c>
      <c r="G1034" s="202">
        <v>1826</v>
      </c>
      <c r="H1034" s="202">
        <v>5780.5</v>
      </c>
      <c r="I1034" s="202">
        <v>900.4</v>
      </c>
      <c r="J1034" s="202">
        <v>9503.6</v>
      </c>
      <c r="K1034" s="203">
        <v>1826</v>
      </c>
      <c r="L1034" s="203">
        <v>6625.4</v>
      </c>
      <c r="M1034" s="203">
        <v>1052.2</v>
      </c>
      <c r="N1034" s="202">
        <v>9503.5663999999997</v>
      </c>
      <c r="O1034" s="203">
        <v>1826</v>
      </c>
      <c r="P1034" s="203">
        <v>6625.3663999999999</v>
      </c>
      <c r="Q1034" s="204">
        <v>1052.2</v>
      </c>
      <c r="R1034" s="204">
        <v>-3.3600000000660657E-2</v>
      </c>
      <c r="S1034" s="204">
        <v>0</v>
      </c>
      <c r="T1034" s="204">
        <v>-3.3599999999751162E-2</v>
      </c>
      <c r="U1034" s="204">
        <v>0</v>
      </c>
      <c r="V1034" s="204">
        <v>99.999646449766402</v>
      </c>
      <c r="W1034" s="204">
        <v>100</v>
      </c>
      <c r="X1034" s="204">
        <v>99.999492860808402</v>
      </c>
      <c r="Y1034" s="204">
        <v>100</v>
      </c>
    </row>
    <row r="1035" spans="1:25" ht="12.95" customHeight="1">
      <c r="A1035" s="205">
        <v>21</v>
      </c>
      <c r="B1035" s="206">
        <v>229200</v>
      </c>
      <c r="C1035" s="207">
        <v>1917</v>
      </c>
      <c r="D1035" s="175">
        <v>1027</v>
      </c>
      <c r="E1035" s="201" t="s">
        <v>2055</v>
      </c>
      <c r="F1035" s="202">
        <v>9697.5</v>
      </c>
      <c r="G1035" s="202">
        <v>1970</v>
      </c>
      <c r="H1035" s="202">
        <v>6484.3</v>
      </c>
      <c r="I1035" s="202">
        <v>1243.2</v>
      </c>
      <c r="J1035" s="202">
        <v>10217</v>
      </c>
      <c r="K1035" s="203">
        <v>1970</v>
      </c>
      <c r="L1035" s="203">
        <v>6846.6</v>
      </c>
      <c r="M1035" s="203">
        <v>1400.4</v>
      </c>
      <c r="N1035" s="202">
        <v>10217</v>
      </c>
      <c r="O1035" s="203">
        <v>1970</v>
      </c>
      <c r="P1035" s="203">
        <v>6846.6</v>
      </c>
      <c r="Q1035" s="204">
        <v>1400.4</v>
      </c>
      <c r="R1035" s="204">
        <v>0</v>
      </c>
      <c r="S1035" s="204">
        <v>0</v>
      </c>
      <c r="T1035" s="204">
        <v>0</v>
      </c>
      <c r="U1035" s="204">
        <v>0</v>
      </c>
      <c r="V1035" s="204">
        <v>100</v>
      </c>
      <c r="W1035" s="204">
        <v>100</v>
      </c>
      <c r="X1035" s="204">
        <v>100</v>
      </c>
      <c r="Y1035" s="204">
        <v>100</v>
      </c>
    </row>
    <row r="1036" spans="1:25" ht="12.95" customHeight="1">
      <c r="A1036" s="205">
        <v>21</v>
      </c>
      <c r="B1036" s="206">
        <v>229200</v>
      </c>
      <c r="C1036" s="207">
        <v>1918</v>
      </c>
      <c r="D1036" s="175">
        <v>1028</v>
      </c>
      <c r="E1036" s="201" t="s">
        <v>2056</v>
      </c>
      <c r="F1036" s="202">
        <v>1574.3</v>
      </c>
      <c r="G1036" s="202">
        <v>1338</v>
      </c>
      <c r="H1036" s="202">
        <v>0</v>
      </c>
      <c r="I1036" s="202">
        <v>236.3</v>
      </c>
      <c r="J1036" s="202">
        <v>1712.5</v>
      </c>
      <c r="K1036" s="203">
        <v>1338</v>
      </c>
      <c r="L1036" s="203">
        <v>0</v>
      </c>
      <c r="M1036" s="203">
        <v>374.5</v>
      </c>
      <c r="N1036" s="202">
        <v>1712.5</v>
      </c>
      <c r="O1036" s="203">
        <v>1338</v>
      </c>
      <c r="P1036" s="203">
        <v>0</v>
      </c>
      <c r="Q1036" s="204">
        <v>374.5</v>
      </c>
      <c r="R1036" s="204">
        <v>0</v>
      </c>
      <c r="S1036" s="204">
        <v>0</v>
      </c>
      <c r="T1036" s="204">
        <v>0</v>
      </c>
      <c r="U1036" s="204">
        <v>0</v>
      </c>
      <c r="V1036" s="204">
        <v>100</v>
      </c>
      <c r="W1036" s="204">
        <v>100</v>
      </c>
      <c r="X1036" s="204">
        <v>0</v>
      </c>
      <c r="Y1036" s="204">
        <v>100</v>
      </c>
    </row>
    <row r="1037" spans="1:25" ht="12.95" customHeight="1">
      <c r="A1037" s="205">
        <v>21</v>
      </c>
      <c r="B1037" s="206">
        <v>229200</v>
      </c>
      <c r="C1037" s="207">
        <v>1920</v>
      </c>
      <c r="D1037" s="175">
        <v>1029</v>
      </c>
      <c r="E1037" s="201" t="s">
        <v>2057</v>
      </c>
      <c r="F1037" s="202">
        <v>3411.6</v>
      </c>
      <c r="G1037" s="202">
        <v>1396</v>
      </c>
      <c r="H1037" s="202">
        <v>1645.2</v>
      </c>
      <c r="I1037" s="202">
        <v>370.4</v>
      </c>
      <c r="J1037" s="202">
        <v>3734.6000000000004</v>
      </c>
      <c r="K1037" s="203">
        <v>1396</v>
      </c>
      <c r="L1037" s="203">
        <v>1821.3</v>
      </c>
      <c r="M1037" s="203">
        <v>517.29999999999995</v>
      </c>
      <c r="N1037" s="202">
        <v>3724.5102999999999</v>
      </c>
      <c r="O1037" s="203">
        <v>1396</v>
      </c>
      <c r="P1037" s="203">
        <v>1811.2103</v>
      </c>
      <c r="Q1037" s="204">
        <v>517.29999999999995</v>
      </c>
      <c r="R1037" s="204">
        <v>-10.089700000000448</v>
      </c>
      <c r="S1037" s="204">
        <v>0</v>
      </c>
      <c r="T1037" s="204">
        <v>-10.089699999999993</v>
      </c>
      <c r="U1037" s="204">
        <v>0</v>
      </c>
      <c r="V1037" s="204">
        <v>99.729831842767624</v>
      </c>
      <c r="W1037" s="204">
        <v>100</v>
      </c>
      <c r="X1037" s="204">
        <v>99.446016581562617</v>
      </c>
      <c r="Y1037" s="204">
        <v>100</v>
      </c>
    </row>
    <row r="1038" spans="1:25" ht="12.95" customHeight="1">
      <c r="A1038" s="205">
        <v>21</v>
      </c>
      <c r="B1038" s="206">
        <v>229200</v>
      </c>
      <c r="C1038" s="207">
        <v>1921</v>
      </c>
      <c r="D1038" s="175">
        <v>1030</v>
      </c>
      <c r="E1038" s="201" t="s">
        <v>2058</v>
      </c>
      <c r="F1038" s="202">
        <v>2720.8</v>
      </c>
      <c r="G1038" s="202">
        <v>1355</v>
      </c>
      <c r="H1038" s="202">
        <v>1124.9000000000001</v>
      </c>
      <c r="I1038" s="202">
        <v>240.9</v>
      </c>
      <c r="J1038" s="202">
        <v>3018.5</v>
      </c>
      <c r="K1038" s="203">
        <v>1355</v>
      </c>
      <c r="L1038" s="203">
        <v>1272</v>
      </c>
      <c r="M1038" s="203">
        <v>391.5</v>
      </c>
      <c r="N1038" s="202">
        <v>2785.5693000000001</v>
      </c>
      <c r="O1038" s="203">
        <v>1355</v>
      </c>
      <c r="P1038" s="203">
        <v>1039.0693000000001</v>
      </c>
      <c r="Q1038" s="204">
        <v>391.5</v>
      </c>
      <c r="R1038" s="204">
        <v>-232.93069999999989</v>
      </c>
      <c r="S1038" s="204">
        <v>0</v>
      </c>
      <c r="T1038" s="204">
        <v>-232.93069999999989</v>
      </c>
      <c r="U1038" s="204">
        <v>0</v>
      </c>
      <c r="V1038" s="204">
        <v>92.283230081166153</v>
      </c>
      <c r="W1038" s="204">
        <v>100</v>
      </c>
      <c r="X1038" s="204">
        <v>81.687838050314483</v>
      </c>
      <c r="Y1038" s="204">
        <v>100</v>
      </c>
    </row>
    <row r="1039" spans="1:25" ht="12.95" customHeight="1">
      <c r="A1039" s="205">
        <v>21</v>
      </c>
      <c r="B1039" s="206">
        <v>229200</v>
      </c>
      <c r="C1039" s="207">
        <v>1922</v>
      </c>
      <c r="D1039" s="175">
        <v>1031</v>
      </c>
      <c r="E1039" s="201" t="s">
        <v>2059</v>
      </c>
      <c r="F1039" s="202">
        <v>3480.2999999999997</v>
      </c>
      <c r="G1039" s="202">
        <v>1533</v>
      </c>
      <c r="H1039" s="202">
        <v>1440.2</v>
      </c>
      <c r="I1039" s="202">
        <v>507.1</v>
      </c>
      <c r="J1039" s="202">
        <v>3632.1</v>
      </c>
      <c r="K1039" s="203">
        <v>1533</v>
      </c>
      <c r="L1039" s="203">
        <v>1440.2</v>
      </c>
      <c r="M1039" s="203">
        <v>658.9</v>
      </c>
      <c r="N1039" s="202">
        <v>3168.8665999999998</v>
      </c>
      <c r="O1039" s="203">
        <v>1533</v>
      </c>
      <c r="P1039" s="203">
        <v>976.96659999999997</v>
      </c>
      <c r="Q1039" s="204">
        <v>658.9</v>
      </c>
      <c r="R1039" s="204">
        <v>-463.23340000000007</v>
      </c>
      <c r="S1039" s="204">
        <v>0</v>
      </c>
      <c r="T1039" s="204">
        <v>-463.23340000000007</v>
      </c>
      <c r="U1039" s="204">
        <v>0</v>
      </c>
      <c r="V1039" s="204">
        <v>87.246127584592941</v>
      </c>
      <c r="W1039" s="204">
        <v>100</v>
      </c>
      <c r="X1039" s="204">
        <v>67.835481183168994</v>
      </c>
      <c r="Y1039" s="204">
        <v>100</v>
      </c>
    </row>
    <row r="1040" spans="1:25" ht="12.95" customHeight="1">
      <c r="A1040" s="205">
        <v>21</v>
      </c>
      <c r="B1040" s="206">
        <v>229200</v>
      </c>
      <c r="C1040" s="207">
        <v>1923</v>
      </c>
      <c r="D1040" s="175">
        <v>1032</v>
      </c>
      <c r="E1040" s="201" t="s">
        <v>2060</v>
      </c>
      <c r="F1040" s="202">
        <v>5513.9</v>
      </c>
      <c r="G1040" s="202">
        <v>1175</v>
      </c>
      <c r="H1040" s="202">
        <v>3519.7</v>
      </c>
      <c r="I1040" s="202">
        <v>819.2</v>
      </c>
      <c r="J1040" s="202">
        <v>5893.3</v>
      </c>
      <c r="K1040" s="203">
        <v>1175</v>
      </c>
      <c r="L1040" s="203">
        <v>3749.6</v>
      </c>
      <c r="M1040" s="203">
        <v>968.7</v>
      </c>
      <c r="N1040" s="202">
        <v>5857.7470000000003</v>
      </c>
      <c r="O1040" s="203">
        <v>1175</v>
      </c>
      <c r="P1040" s="203">
        <v>3714.047</v>
      </c>
      <c r="Q1040" s="204">
        <v>968.7</v>
      </c>
      <c r="R1040" s="204">
        <v>-35.552999999999884</v>
      </c>
      <c r="S1040" s="204">
        <v>0</v>
      </c>
      <c r="T1040" s="204">
        <v>-35.552999999999884</v>
      </c>
      <c r="U1040" s="204">
        <v>0</v>
      </c>
      <c r="V1040" s="204">
        <v>99.396721700914597</v>
      </c>
      <c r="W1040" s="204">
        <v>100</v>
      </c>
      <c r="X1040" s="204">
        <v>99.05181886067848</v>
      </c>
      <c r="Y1040" s="204">
        <v>100</v>
      </c>
    </row>
    <row r="1041" spans="1:27" ht="12.95" customHeight="1">
      <c r="A1041" s="205">
        <v>21</v>
      </c>
      <c r="B1041" s="206">
        <v>229200</v>
      </c>
      <c r="C1041" s="207">
        <v>1925</v>
      </c>
      <c r="D1041" s="175">
        <v>1033</v>
      </c>
      <c r="E1041" s="201" t="s">
        <v>2061</v>
      </c>
      <c r="F1041" s="202">
        <v>7669.6</v>
      </c>
      <c r="G1041" s="202">
        <v>1860</v>
      </c>
      <c r="H1041" s="202">
        <v>4626.1000000000004</v>
      </c>
      <c r="I1041" s="202">
        <v>1183.5</v>
      </c>
      <c r="J1041" s="202">
        <v>8087.4</v>
      </c>
      <c r="K1041" s="203">
        <v>1860</v>
      </c>
      <c r="L1041" s="203">
        <v>4885.5</v>
      </c>
      <c r="M1041" s="203">
        <v>1341.9</v>
      </c>
      <c r="N1041" s="202">
        <v>8070.8793999999998</v>
      </c>
      <c r="O1041" s="203">
        <v>1860</v>
      </c>
      <c r="P1041" s="203">
        <v>4868.9794000000002</v>
      </c>
      <c r="Q1041" s="204">
        <v>1341.9</v>
      </c>
      <c r="R1041" s="204">
        <v>-16.520599999999831</v>
      </c>
      <c r="S1041" s="204">
        <v>0</v>
      </c>
      <c r="T1041" s="204">
        <v>-16.520599999999831</v>
      </c>
      <c r="U1041" s="204">
        <v>0</v>
      </c>
      <c r="V1041" s="204">
        <v>99.795724212973269</v>
      </c>
      <c r="W1041" s="204">
        <v>100</v>
      </c>
      <c r="X1041" s="204">
        <v>99.6618442329342</v>
      </c>
      <c r="Y1041" s="204">
        <v>100</v>
      </c>
    </row>
    <row r="1042" spans="1:27" ht="12.95" customHeight="1">
      <c r="A1042" s="205">
        <v>21</v>
      </c>
      <c r="B1042" s="206">
        <v>229200</v>
      </c>
      <c r="C1042" s="207">
        <v>1926</v>
      </c>
      <c r="D1042" s="175">
        <v>1034</v>
      </c>
      <c r="E1042" s="201" t="s">
        <v>1607</v>
      </c>
      <c r="F1042" s="202">
        <v>12093.9</v>
      </c>
      <c r="G1042" s="202">
        <v>1874</v>
      </c>
      <c r="H1042" s="202">
        <v>8650.7999999999993</v>
      </c>
      <c r="I1042" s="202">
        <v>1569.1</v>
      </c>
      <c r="J1042" s="202">
        <v>13194.3</v>
      </c>
      <c r="K1042" s="203">
        <v>1874</v>
      </c>
      <c r="L1042" s="203">
        <v>9497.2999999999993</v>
      </c>
      <c r="M1042" s="203">
        <v>1823</v>
      </c>
      <c r="N1042" s="202">
        <v>12816.508599999999</v>
      </c>
      <c r="O1042" s="203">
        <v>1874</v>
      </c>
      <c r="P1042" s="203">
        <v>9119.5085999999992</v>
      </c>
      <c r="Q1042" s="204">
        <v>1823</v>
      </c>
      <c r="R1042" s="204">
        <v>-377.79140000000007</v>
      </c>
      <c r="S1042" s="204">
        <v>0</v>
      </c>
      <c r="T1042" s="204">
        <v>-377.79140000000007</v>
      </c>
      <c r="U1042" s="204">
        <v>0</v>
      </c>
      <c r="V1042" s="204">
        <v>97.136707517640204</v>
      </c>
      <c r="W1042" s="204">
        <v>100</v>
      </c>
      <c r="X1042" s="204">
        <v>96.022117865077433</v>
      </c>
      <c r="Y1042" s="204">
        <v>100</v>
      </c>
    </row>
    <row r="1043" spans="1:27" ht="12.95" customHeight="1">
      <c r="A1043" s="205">
        <v>21</v>
      </c>
      <c r="B1043" s="206">
        <v>229200</v>
      </c>
      <c r="C1043" s="207">
        <v>1927</v>
      </c>
      <c r="D1043" s="175">
        <v>1035</v>
      </c>
      <c r="E1043" s="201" t="s">
        <v>2062</v>
      </c>
      <c r="F1043" s="202">
        <v>4030.2</v>
      </c>
      <c r="G1043" s="202">
        <v>1385</v>
      </c>
      <c r="H1043" s="202">
        <v>2188.6999999999998</v>
      </c>
      <c r="I1043" s="202">
        <v>456.5</v>
      </c>
      <c r="J1043" s="202">
        <v>4367</v>
      </c>
      <c r="K1043" s="203">
        <v>1385</v>
      </c>
      <c r="L1043" s="203">
        <v>2372.3000000000002</v>
      </c>
      <c r="M1043" s="203">
        <v>609.70000000000005</v>
      </c>
      <c r="N1043" s="202">
        <v>4339.1579000000002</v>
      </c>
      <c r="O1043" s="203">
        <v>1385</v>
      </c>
      <c r="P1043" s="203">
        <v>2344.4578999999999</v>
      </c>
      <c r="Q1043" s="204">
        <v>609.70000000000005</v>
      </c>
      <c r="R1043" s="204">
        <v>-27.842099999999846</v>
      </c>
      <c r="S1043" s="204">
        <v>0</v>
      </c>
      <c r="T1043" s="204">
        <v>-27.8421000000003</v>
      </c>
      <c r="U1043" s="204">
        <v>0</v>
      </c>
      <c r="V1043" s="204">
        <v>99.362443324937033</v>
      </c>
      <c r="W1043" s="204">
        <v>100</v>
      </c>
      <c r="X1043" s="204">
        <v>98.82636681701301</v>
      </c>
      <c r="Y1043" s="204">
        <v>100</v>
      </c>
    </row>
    <row r="1044" spans="1:27" ht="12.95" customHeight="1">
      <c r="A1044" s="205">
        <v>21</v>
      </c>
      <c r="B1044" s="206">
        <v>229200</v>
      </c>
      <c r="C1044" s="207">
        <v>1928</v>
      </c>
      <c r="D1044" s="175">
        <v>1036</v>
      </c>
      <c r="E1044" s="201" t="s">
        <v>2063</v>
      </c>
      <c r="F1044" s="202">
        <v>10142.299999999999</v>
      </c>
      <c r="G1044" s="202">
        <v>1409</v>
      </c>
      <c r="H1044" s="202">
        <v>7293.4</v>
      </c>
      <c r="I1044" s="202">
        <v>1439.9</v>
      </c>
      <c r="J1044" s="202">
        <v>10758.7</v>
      </c>
      <c r="K1044" s="203">
        <v>1409</v>
      </c>
      <c r="L1044" s="203">
        <v>7652.1</v>
      </c>
      <c r="M1044" s="203">
        <v>1697.6</v>
      </c>
      <c r="N1044" s="202">
        <v>10758.7</v>
      </c>
      <c r="O1044" s="203">
        <v>1409</v>
      </c>
      <c r="P1044" s="203">
        <v>7652.1</v>
      </c>
      <c r="Q1044" s="204">
        <v>1697.6</v>
      </c>
      <c r="R1044" s="204">
        <v>0</v>
      </c>
      <c r="S1044" s="204">
        <v>0</v>
      </c>
      <c r="T1044" s="204">
        <v>0</v>
      </c>
      <c r="U1044" s="204">
        <v>0</v>
      </c>
      <c r="V1044" s="204">
        <v>100</v>
      </c>
      <c r="W1044" s="204">
        <v>100</v>
      </c>
      <c r="X1044" s="204">
        <v>100</v>
      </c>
      <c r="Y1044" s="204">
        <v>100</v>
      </c>
    </row>
    <row r="1045" spans="1:27" ht="12.95" customHeight="1">
      <c r="A1045" s="205">
        <v>21</v>
      </c>
      <c r="B1045" s="206">
        <v>229200</v>
      </c>
      <c r="C1045" s="207">
        <v>1929</v>
      </c>
      <c r="D1045" s="175">
        <v>1037</v>
      </c>
      <c r="E1045" s="201" t="s">
        <v>2064</v>
      </c>
      <c r="F1045" s="202">
        <v>1803.3</v>
      </c>
      <c r="G1045" s="202">
        <v>1480</v>
      </c>
      <c r="H1045" s="202">
        <v>0</v>
      </c>
      <c r="I1045" s="202">
        <v>323.3</v>
      </c>
      <c r="J1045" s="202">
        <v>1947.9</v>
      </c>
      <c r="K1045" s="203">
        <v>1480</v>
      </c>
      <c r="L1045" s="203">
        <v>0</v>
      </c>
      <c r="M1045" s="203">
        <v>467.9</v>
      </c>
      <c r="N1045" s="202">
        <v>1947.9</v>
      </c>
      <c r="O1045" s="203">
        <v>1480</v>
      </c>
      <c r="P1045" s="203">
        <v>0</v>
      </c>
      <c r="Q1045" s="204">
        <v>467.9</v>
      </c>
      <c r="R1045" s="204">
        <v>0</v>
      </c>
      <c r="S1045" s="204">
        <v>0</v>
      </c>
      <c r="T1045" s="204">
        <v>0</v>
      </c>
      <c r="U1045" s="204">
        <v>0</v>
      </c>
      <c r="V1045" s="204">
        <v>100</v>
      </c>
      <c r="W1045" s="204">
        <v>100</v>
      </c>
      <c r="X1045" s="204">
        <v>0</v>
      </c>
      <c r="Y1045" s="204">
        <v>100</v>
      </c>
    </row>
    <row r="1046" spans="1:27" ht="12.95" customHeight="1">
      <c r="A1046" s="205">
        <v>21</v>
      </c>
      <c r="B1046" s="206">
        <v>229200</v>
      </c>
      <c r="C1046" s="207">
        <v>1930</v>
      </c>
      <c r="D1046" s="175">
        <v>1038</v>
      </c>
      <c r="E1046" s="201" t="s">
        <v>2065</v>
      </c>
      <c r="F1046" s="202">
        <v>3072.1</v>
      </c>
      <c r="G1046" s="202">
        <v>1294</v>
      </c>
      <c r="H1046" s="202">
        <v>1486.4</v>
      </c>
      <c r="I1046" s="202">
        <v>291.7</v>
      </c>
      <c r="J1046" s="202">
        <v>3404.2000000000003</v>
      </c>
      <c r="K1046" s="203">
        <v>1294</v>
      </c>
      <c r="L1046" s="203">
        <v>1673.9</v>
      </c>
      <c r="M1046" s="203">
        <v>436.3</v>
      </c>
      <c r="N1046" s="202">
        <v>3293.4332000000004</v>
      </c>
      <c r="O1046" s="203">
        <v>1294</v>
      </c>
      <c r="P1046" s="203">
        <v>1563.1332</v>
      </c>
      <c r="Q1046" s="204">
        <v>436.3</v>
      </c>
      <c r="R1046" s="204">
        <v>-110.76679999999988</v>
      </c>
      <c r="S1046" s="204">
        <v>0</v>
      </c>
      <c r="T1046" s="204">
        <v>-110.7668000000001</v>
      </c>
      <c r="U1046" s="204">
        <v>0</v>
      </c>
      <c r="V1046" s="204">
        <v>96.7461723753011</v>
      </c>
      <c r="W1046" s="204">
        <v>100</v>
      </c>
      <c r="X1046" s="204">
        <v>93.382711034111949</v>
      </c>
      <c r="Y1046" s="204">
        <v>100</v>
      </c>
    </row>
    <row r="1047" spans="1:27" ht="12.95" customHeight="1">
      <c r="A1047" s="205">
        <v>21</v>
      </c>
      <c r="B1047" s="206">
        <v>229200</v>
      </c>
      <c r="C1047" s="207">
        <v>1931</v>
      </c>
      <c r="D1047" s="175">
        <v>1039</v>
      </c>
      <c r="E1047" s="201" t="s">
        <v>2066</v>
      </c>
      <c r="F1047" s="202">
        <v>9664.2999999999993</v>
      </c>
      <c r="G1047" s="202">
        <v>1971</v>
      </c>
      <c r="H1047" s="202">
        <v>6498.3</v>
      </c>
      <c r="I1047" s="202">
        <v>1195</v>
      </c>
      <c r="J1047" s="202">
        <v>10151.400000000001</v>
      </c>
      <c r="K1047" s="203">
        <v>1971</v>
      </c>
      <c r="L1047" s="203">
        <v>6830.7</v>
      </c>
      <c r="M1047" s="203">
        <v>1349.7</v>
      </c>
      <c r="N1047" s="202">
        <v>10151.400000000001</v>
      </c>
      <c r="O1047" s="203">
        <v>1971</v>
      </c>
      <c r="P1047" s="203">
        <v>6830.7</v>
      </c>
      <c r="Q1047" s="204">
        <v>1349.7</v>
      </c>
      <c r="R1047" s="204">
        <v>0</v>
      </c>
      <c r="S1047" s="204">
        <v>0</v>
      </c>
      <c r="T1047" s="204">
        <v>0</v>
      </c>
      <c r="U1047" s="204">
        <v>0</v>
      </c>
      <c r="V1047" s="204">
        <v>100</v>
      </c>
      <c r="W1047" s="204">
        <v>100</v>
      </c>
      <c r="X1047" s="204">
        <v>100</v>
      </c>
      <c r="Y1047" s="204">
        <v>100</v>
      </c>
    </row>
    <row r="1048" spans="1:27" ht="12.95" customHeight="1">
      <c r="A1048" s="205">
        <v>21</v>
      </c>
      <c r="B1048" s="206">
        <v>229200</v>
      </c>
      <c r="C1048" s="207">
        <v>1924</v>
      </c>
      <c r="D1048" s="175">
        <v>1040</v>
      </c>
      <c r="E1048" s="201" t="s">
        <v>2039</v>
      </c>
      <c r="F1048" s="202">
        <v>87309.4</v>
      </c>
      <c r="G1048" s="202">
        <v>5289</v>
      </c>
      <c r="H1048" s="202">
        <v>72719.7</v>
      </c>
      <c r="I1048" s="202">
        <v>9300.7000000000007</v>
      </c>
      <c r="J1048" s="202">
        <v>93119.2</v>
      </c>
      <c r="K1048" s="203">
        <v>5289</v>
      </c>
      <c r="L1048" s="203">
        <v>78043.8</v>
      </c>
      <c r="M1048" s="203">
        <v>9786.4</v>
      </c>
      <c r="N1048" s="202">
        <v>93100.289399999994</v>
      </c>
      <c r="O1048" s="203">
        <v>5289</v>
      </c>
      <c r="P1048" s="203">
        <v>78024.8894</v>
      </c>
      <c r="Q1048" s="204">
        <v>9786.4</v>
      </c>
      <c r="R1048" s="204">
        <v>-18.910600000002887</v>
      </c>
      <c r="S1048" s="204">
        <v>0</v>
      </c>
      <c r="T1048" s="204">
        <v>-18.910600000002887</v>
      </c>
      <c r="U1048" s="204">
        <v>0</v>
      </c>
      <c r="V1048" s="204">
        <v>99.979692050618979</v>
      </c>
      <c r="W1048" s="204">
        <v>100</v>
      </c>
      <c r="X1048" s="204">
        <v>99.975769247525108</v>
      </c>
      <c r="Y1048" s="204">
        <v>100</v>
      </c>
    </row>
    <row r="1049" spans="1:27" ht="12.95" customHeight="1">
      <c r="A1049" s="205">
        <v>21</v>
      </c>
      <c r="B1049" s="206">
        <v>229200</v>
      </c>
      <c r="C1049" s="207">
        <v>1932</v>
      </c>
      <c r="D1049" s="175">
        <v>1041</v>
      </c>
      <c r="E1049" s="201" t="s">
        <v>2067</v>
      </c>
      <c r="F1049" s="202">
        <v>3922.2000000000003</v>
      </c>
      <c r="G1049" s="202">
        <v>1403</v>
      </c>
      <c r="H1049" s="202">
        <v>2071.9</v>
      </c>
      <c r="I1049" s="202">
        <v>447.3</v>
      </c>
      <c r="J1049" s="202">
        <v>4533.4000000000005</v>
      </c>
      <c r="K1049" s="203">
        <v>1403</v>
      </c>
      <c r="L1049" s="203">
        <v>2531.3000000000002</v>
      </c>
      <c r="M1049" s="203">
        <v>599.1</v>
      </c>
      <c r="N1049" s="202">
        <v>4532.9083000000001</v>
      </c>
      <c r="O1049" s="203">
        <v>1403</v>
      </c>
      <c r="P1049" s="203">
        <v>2530.8083000000001</v>
      </c>
      <c r="Q1049" s="204">
        <v>599.1</v>
      </c>
      <c r="R1049" s="204">
        <v>-0.49170000000049185</v>
      </c>
      <c r="S1049" s="204">
        <v>0</v>
      </c>
      <c r="T1049" s="204">
        <v>-0.49170000000003711</v>
      </c>
      <c r="U1049" s="204">
        <v>0</v>
      </c>
      <c r="V1049" s="204">
        <v>99.989153835972985</v>
      </c>
      <c r="W1049" s="204">
        <v>100</v>
      </c>
      <c r="X1049" s="204">
        <v>99.9805751985146</v>
      </c>
      <c r="Y1049" s="204">
        <v>100</v>
      </c>
    </row>
    <row r="1050" spans="1:27" ht="12.95" customHeight="1">
      <c r="A1050" s="205">
        <v>21</v>
      </c>
      <c r="B1050" s="206">
        <v>229200</v>
      </c>
      <c r="C1050" s="207">
        <v>1933</v>
      </c>
      <c r="D1050" s="175">
        <v>1042</v>
      </c>
      <c r="E1050" s="201" t="s">
        <v>2068</v>
      </c>
      <c r="F1050" s="202">
        <v>9514.2000000000007</v>
      </c>
      <c r="G1050" s="202">
        <v>1492</v>
      </c>
      <c r="H1050" s="202">
        <v>7148.2</v>
      </c>
      <c r="I1050" s="202">
        <v>874</v>
      </c>
      <c r="J1050" s="202">
        <v>9791.5999999999985</v>
      </c>
      <c r="K1050" s="203">
        <v>1492</v>
      </c>
      <c r="L1050" s="203">
        <v>7273.8</v>
      </c>
      <c r="M1050" s="203">
        <v>1025.8</v>
      </c>
      <c r="N1050" s="202">
        <v>9443.5535999999993</v>
      </c>
      <c r="O1050" s="203">
        <v>1492</v>
      </c>
      <c r="P1050" s="203">
        <v>6925.7536</v>
      </c>
      <c r="Q1050" s="204">
        <v>1025.8</v>
      </c>
      <c r="R1050" s="204">
        <v>-348.04639999999927</v>
      </c>
      <c r="S1050" s="204">
        <v>0</v>
      </c>
      <c r="T1050" s="204">
        <v>-348.04640000000018</v>
      </c>
      <c r="U1050" s="204">
        <v>0</v>
      </c>
      <c r="V1050" s="204">
        <v>96.445459373340427</v>
      </c>
      <c r="W1050" s="204">
        <v>100</v>
      </c>
      <c r="X1050" s="204">
        <v>95.21506777750281</v>
      </c>
      <c r="Y1050" s="204">
        <v>100</v>
      </c>
    </row>
    <row r="1051" spans="1:27" ht="12.95" customHeight="1">
      <c r="A1051" s="205">
        <v>21</v>
      </c>
      <c r="B1051" s="206">
        <v>229200</v>
      </c>
      <c r="C1051" s="207">
        <v>1934</v>
      </c>
      <c r="D1051" s="175">
        <v>1043</v>
      </c>
      <c r="E1051" s="201" t="s">
        <v>2069</v>
      </c>
      <c r="F1051" s="202">
        <v>6369.9000000000005</v>
      </c>
      <c r="G1051" s="202">
        <v>1664</v>
      </c>
      <c r="H1051" s="202">
        <v>3717.1</v>
      </c>
      <c r="I1051" s="202">
        <v>988.8</v>
      </c>
      <c r="J1051" s="202">
        <v>6786.2000000000007</v>
      </c>
      <c r="K1051" s="203">
        <v>1664</v>
      </c>
      <c r="L1051" s="203">
        <v>3981.6</v>
      </c>
      <c r="M1051" s="203">
        <v>1140.5999999999999</v>
      </c>
      <c r="N1051" s="202">
        <v>6786.2000000000007</v>
      </c>
      <c r="O1051" s="203">
        <v>1664</v>
      </c>
      <c r="P1051" s="203">
        <v>3981.6</v>
      </c>
      <c r="Q1051" s="204">
        <v>1140.5999999999999</v>
      </c>
      <c r="R1051" s="204">
        <v>0</v>
      </c>
      <c r="S1051" s="204">
        <v>0</v>
      </c>
      <c r="T1051" s="204">
        <v>0</v>
      </c>
      <c r="U1051" s="204">
        <v>0</v>
      </c>
      <c r="V1051" s="204">
        <v>100</v>
      </c>
      <c r="W1051" s="204">
        <v>100</v>
      </c>
      <c r="X1051" s="204">
        <v>100</v>
      </c>
      <c r="Y1051" s="204">
        <v>100</v>
      </c>
    </row>
    <row r="1052" spans="1:27" ht="12.95" customHeight="1">
      <c r="A1052" s="205">
        <v>0</v>
      </c>
      <c r="B1052" s="205"/>
      <c r="C1052" s="205"/>
      <c r="D1052" s="175">
        <v>1044</v>
      </c>
      <c r="E1052" s="201"/>
      <c r="F1052" s="202"/>
      <c r="G1052" s="202"/>
      <c r="H1052" s="202"/>
      <c r="I1052" s="202"/>
      <c r="J1052" s="202"/>
      <c r="K1052" s="203"/>
      <c r="L1052" s="203"/>
      <c r="M1052" s="203"/>
      <c r="N1052" s="203"/>
      <c r="O1052" s="203"/>
      <c r="P1052" s="203"/>
      <c r="Q1052" s="204"/>
      <c r="R1052" s="204"/>
      <c r="S1052" s="204"/>
      <c r="T1052" s="204"/>
      <c r="U1052" s="204"/>
      <c r="V1052" s="204"/>
      <c r="W1052" s="204"/>
      <c r="X1052" s="204"/>
      <c r="Y1052" s="204"/>
    </row>
    <row r="1053" spans="1:27" s="210" customFormat="1" ht="12.95" customHeight="1">
      <c r="A1053" s="205">
        <v>22</v>
      </c>
      <c r="B1053" s="206">
        <v>229600</v>
      </c>
      <c r="C1053" s="207">
        <v>1210</v>
      </c>
      <c r="D1053" s="175">
        <v>1045</v>
      </c>
      <c r="E1053" s="208" t="s">
        <v>2070</v>
      </c>
      <c r="F1053" s="197">
        <v>856291.39999999991</v>
      </c>
      <c r="G1053" s="197">
        <v>0</v>
      </c>
      <c r="H1053" s="197">
        <v>813884.2</v>
      </c>
      <c r="I1053" s="197">
        <v>42407.199999999997</v>
      </c>
      <c r="J1053" s="197">
        <v>931465.10000000009</v>
      </c>
      <c r="K1053" s="198">
        <v>0</v>
      </c>
      <c r="L1053" s="198">
        <v>881466.70000000007</v>
      </c>
      <c r="M1053" s="198">
        <v>49998.400000000001</v>
      </c>
      <c r="N1053" s="197">
        <v>927140.78850000002</v>
      </c>
      <c r="O1053" s="198">
        <v>0</v>
      </c>
      <c r="P1053" s="198">
        <v>877142.3885</v>
      </c>
      <c r="Q1053" s="198">
        <v>49998.400000000001</v>
      </c>
      <c r="R1053" s="198">
        <v>-4324.3115000000689</v>
      </c>
      <c r="S1053" s="198">
        <v>0</v>
      </c>
      <c r="T1053" s="198">
        <v>-4324.3115000000689</v>
      </c>
      <c r="U1053" s="198">
        <v>0</v>
      </c>
      <c r="V1053" s="198">
        <v>99.535751634709655</v>
      </c>
      <c r="W1053" s="198">
        <v>0</v>
      </c>
      <c r="X1053" s="198">
        <v>99.509418620124833</v>
      </c>
      <c r="Y1053" s="198">
        <v>100</v>
      </c>
      <c r="Z1053" s="209"/>
      <c r="AA1053" s="209"/>
    </row>
    <row r="1054" spans="1:27" ht="12.95" customHeight="1">
      <c r="A1054" s="175"/>
      <c r="B1054" s="175"/>
      <c r="C1054" s="175"/>
      <c r="D1054" s="175"/>
      <c r="E1054" s="211"/>
      <c r="F1054" s="169"/>
      <c r="G1054" s="169"/>
      <c r="H1054" s="169"/>
      <c r="I1054" s="169"/>
      <c r="J1054" s="169"/>
      <c r="K1054" s="212"/>
      <c r="L1054" s="212"/>
      <c r="M1054" s="212"/>
      <c r="N1054" s="212"/>
      <c r="O1054" s="212"/>
      <c r="P1054" s="212"/>
      <c r="Q1054" s="97"/>
      <c r="R1054" s="97"/>
      <c r="S1054" s="97"/>
      <c r="T1054" s="97"/>
      <c r="U1054" s="97"/>
      <c r="V1054" s="97"/>
      <c r="W1054" s="97"/>
      <c r="X1054" s="97"/>
      <c r="Y1054" s="97"/>
    </row>
    <row r="1055" spans="1:27" ht="12.95" customHeight="1">
      <c r="A1055" s="175"/>
      <c r="B1055" s="175"/>
      <c r="C1055" s="175"/>
      <c r="D1055" s="175"/>
      <c r="E1055" s="211"/>
      <c r="F1055" s="169"/>
      <c r="G1055" s="169"/>
      <c r="H1055" s="169"/>
      <c r="I1055" s="169"/>
      <c r="J1055" s="169"/>
      <c r="K1055" s="212"/>
      <c r="L1055" s="212"/>
      <c r="M1055" s="212"/>
      <c r="N1055" s="212"/>
      <c r="O1055" s="212"/>
      <c r="P1055" s="212"/>
      <c r="Q1055" s="97"/>
      <c r="R1055" s="97"/>
      <c r="S1055" s="97"/>
      <c r="T1055" s="97"/>
      <c r="U1055" s="97"/>
      <c r="V1055" s="97"/>
      <c r="W1055" s="97"/>
      <c r="X1055" s="97"/>
      <c r="Y1055" s="97"/>
    </row>
    <row r="1056" spans="1:27" ht="12.75" customHeight="1">
      <c r="A1056" s="175"/>
      <c r="B1056" s="175"/>
      <c r="C1056" s="175"/>
      <c r="D1056" s="175"/>
      <c r="E1056" s="213"/>
      <c r="F1056" s="213"/>
      <c r="G1056" s="213"/>
      <c r="H1056" s="213"/>
      <c r="I1056" s="213"/>
      <c r="J1056" s="213"/>
      <c r="K1056" s="213"/>
      <c r="L1056" s="213"/>
      <c r="M1056" s="212"/>
      <c r="N1056" s="212"/>
      <c r="O1056" s="212"/>
      <c r="P1056" s="212"/>
      <c r="Q1056" s="97"/>
      <c r="R1056" s="97"/>
      <c r="S1056" s="97"/>
      <c r="T1056" s="97"/>
      <c r="U1056" s="97"/>
      <c r="V1056" s="97"/>
      <c r="W1056" s="97"/>
      <c r="X1056" s="97"/>
      <c r="Y1056" s="97"/>
    </row>
    <row r="1057" spans="1:27" s="216" customFormat="1" ht="45" customHeight="1">
      <c r="A1057" s="214"/>
      <c r="B1057" s="214"/>
      <c r="C1057" s="215"/>
      <c r="D1057" s="215"/>
      <c r="E1057" s="215"/>
      <c r="G1057" s="217"/>
      <c r="H1057" s="217"/>
      <c r="I1057" s="218" t="s">
        <v>2071</v>
      </c>
      <c r="J1057" s="218"/>
      <c r="K1057" s="219"/>
      <c r="L1057" s="219"/>
      <c r="M1057" s="219"/>
      <c r="N1057" s="220"/>
      <c r="O1057" s="220"/>
      <c r="P1057" s="221" t="s">
        <v>83</v>
      </c>
      <c r="Q1057" s="221"/>
      <c r="R1057" s="220"/>
      <c r="S1057" s="220"/>
      <c r="T1057" s="220"/>
      <c r="U1057" s="220"/>
      <c r="V1057" s="220"/>
      <c r="W1057" s="220"/>
      <c r="X1057" s="220"/>
      <c r="Y1057" s="220"/>
      <c r="Z1057" s="220"/>
      <c r="AA1057" s="220"/>
    </row>
    <row r="1058" spans="1:27" s="216" customFormat="1" ht="45" customHeight="1">
      <c r="A1058" s="214"/>
      <c r="B1058" s="214"/>
      <c r="C1058" s="215"/>
      <c r="D1058" s="215"/>
      <c r="E1058" s="215"/>
      <c r="G1058" s="222"/>
      <c r="H1058" s="222"/>
      <c r="I1058" s="223" t="s">
        <v>2072</v>
      </c>
      <c r="J1058" s="223"/>
      <c r="K1058" s="223"/>
      <c r="L1058" s="219"/>
      <c r="M1058" s="219"/>
      <c r="N1058" s="220"/>
      <c r="O1058" s="220"/>
      <c r="P1058" s="221" t="s">
        <v>95</v>
      </c>
      <c r="Q1058" s="221"/>
      <c r="R1058" s="220"/>
      <c r="S1058" s="220"/>
      <c r="T1058" s="220"/>
      <c r="U1058" s="220"/>
      <c r="V1058" s="220"/>
      <c r="W1058" s="220"/>
      <c r="X1058" s="220"/>
      <c r="Y1058" s="220"/>
      <c r="Z1058" s="220"/>
      <c r="AA1058" s="220"/>
    </row>
    <row r="1059" spans="1:27" s="216" customFormat="1" ht="45" customHeight="1">
      <c r="A1059" s="214"/>
      <c r="B1059" s="214"/>
      <c r="C1059" s="215"/>
      <c r="D1059" s="215"/>
      <c r="E1059" s="215"/>
      <c r="F1059" s="222"/>
      <c r="G1059" s="222"/>
      <c r="H1059" s="222"/>
      <c r="I1059" s="223" t="s">
        <v>2073</v>
      </c>
      <c r="J1059" s="223"/>
      <c r="K1059" s="219"/>
      <c r="L1059" s="219"/>
      <c r="M1059" s="219"/>
      <c r="N1059" s="220"/>
      <c r="O1059" s="220"/>
      <c r="P1059" s="221" t="s">
        <v>86</v>
      </c>
      <c r="Q1059" s="221"/>
      <c r="R1059" s="220"/>
      <c r="S1059" s="220"/>
      <c r="T1059" s="220"/>
      <c r="U1059" s="220"/>
      <c r="V1059" s="220"/>
      <c r="W1059" s="220"/>
      <c r="X1059" s="220"/>
      <c r="Y1059" s="220"/>
      <c r="Z1059" s="220"/>
      <c r="AA1059" s="220"/>
    </row>
    <row r="1060" spans="1:27" s="216" customFormat="1" ht="45" customHeight="1">
      <c r="A1060" s="214"/>
      <c r="B1060" s="214"/>
      <c r="C1060" s="215"/>
      <c r="D1060" s="215"/>
      <c r="E1060" s="215"/>
      <c r="G1060" s="222"/>
      <c r="H1060" s="222"/>
      <c r="I1060" s="223" t="s">
        <v>2074</v>
      </c>
      <c r="J1060" s="223"/>
      <c r="K1060" s="223"/>
      <c r="L1060" s="223"/>
      <c r="M1060" s="219"/>
      <c r="N1060" s="220"/>
      <c r="O1060" s="220"/>
      <c r="P1060" s="221" t="s">
        <v>89</v>
      </c>
      <c r="Q1060" s="221"/>
      <c r="R1060" s="220"/>
      <c r="S1060" s="220"/>
      <c r="T1060" s="220"/>
      <c r="U1060" s="220"/>
      <c r="V1060" s="220"/>
      <c r="W1060" s="220"/>
      <c r="X1060" s="220"/>
      <c r="Y1060" s="220"/>
      <c r="Z1060" s="220"/>
      <c r="AA1060" s="220"/>
    </row>
    <row r="1061" spans="1:27" s="216" customFormat="1" ht="45" customHeight="1">
      <c r="A1061" s="214"/>
      <c r="B1061" s="214"/>
      <c r="C1061" s="215"/>
      <c r="D1061" s="215"/>
      <c r="E1061" s="215"/>
      <c r="G1061" s="217"/>
      <c r="H1061" s="217"/>
      <c r="I1061" s="217" t="s">
        <v>2075</v>
      </c>
      <c r="K1061" s="219"/>
      <c r="L1061" s="219"/>
      <c r="M1061" s="219"/>
      <c r="N1061" s="220"/>
      <c r="O1061" s="220"/>
      <c r="P1061" s="221" t="s">
        <v>87</v>
      </c>
      <c r="Q1061" s="221"/>
      <c r="R1061" s="220"/>
      <c r="S1061" s="220"/>
      <c r="T1061" s="220"/>
      <c r="U1061" s="220"/>
      <c r="V1061" s="220"/>
      <c r="W1061" s="220"/>
      <c r="X1061" s="220"/>
      <c r="Y1061" s="220"/>
      <c r="Z1061" s="220"/>
      <c r="AA1061" s="220"/>
    </row>
    <row r="1062" spans="1:27" ht="45" customHeight="1">
      <c r="G1062" s="217"/>
      <c r="H1062" s="217"/>
      <c r="I1062" s="217" t="s">
        <v>2076</v>
      </c>
      <c r="J1062" s="174"/>
      <c r="K1062" s="219"/>
      <c r="L1062" s="219"/>
      <c r="M1062" s="219"/>
      <c r="P1062" s="221" t="s">
        <v>2077</v>
      </c>
      <c r="Q1062" s="221"/>
    </row>
    <row r="1063" spans="1:27" ht="45" customHeight="1">
      <c r="G1063" s="217"/>
      <c r="H1063" s="217"/>
      <c r="I1063" s="217" t="s">
        <v>2078</v>
      </c>
      <c r="J1063" s="174"/>
      <c r="K1063" s="225"/>
      <c r="L1063" s="225"/>
      <c r="M1063" s="225"/>
      <c r="P1063" s="221" t="s">
        <v>88</v>
      </c>
      <c r="Q1063" s="221"/>
    </row>
  </sheetData>
  <mergeCells count="35">
    <mergeCell ref="P1061:Q1061"/>
    <mergeCell ref="P1062:Q1062"/>
    <mergeCell ref="P1063:Q1063"/>
    <mergeCell ref="I1058:K1058"/>
    <mergeCell ref="P1058:Q1058"/>
    <mergeCell ref="I1059:J1059"/>
    <mergeCell ref="P1059:Q1059"/>
    <mergeCell ref="I1060:L1060"/>
    <mergeCell ref="P1060:Q1060"/>
    <mergeCell ref="R6:R7"/>
    <mergeCell ref="S6:U6"/>
    <mergeCell ref="V6:V7"/>
    <mergeCell ref="W6:Y6"/>
    <mergeCell ref="I1057:J1057"/>
    <mergeCell ref="P1057:Q1057"/>
    <mergeCell ref="N4:Q5"/>
    <mergeCell ref="R4:Y4"/>
    <mergeCell ref="R5:U5"/>
    <mergeCell ref="V5:Y5"/>
    <mergeCell ref="F6:F7"/>
    <mergeCell ref="G6:I6"/>
    <mergeCell ref="J6:J7"/>
    <mergeCell ref="K6:M6"/>
    <mergeCell ref="N6:N7"/>
    <mergeCell ref="O6:Q6"/>
    <mergeCell ref="L1:M1"/>
    <mergeCell ref="V1:Y1"/>
    <mergeCell ref="F2:U2"/>
    <mergeCell ref="A4:A7"/>
    <mergeCell ref="B4:B7"/>
    <mergeCell ref="C4:C7"/>
    <mergeCell ref="D4:D7"/>
    <mergeCell ref="E4:E7"/>
    <mergeCell ref="F4:I5"/>
    <mergeCell ref="J4:M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68"/>
  <sheetViews>
    <sheetView workbookViewId="0">
      <selection activeCell="E2" sqref="E2"/>
    </sheetView>
  </sheetViews>
  <sheetFormatPr defaultRowHeight="15"/>
  <cols>
    <col min="1" max="1" width="5.140625" style="224" customWidth="1"/>
    <col min="2" max="2" width="7.5703125" style="224" customWidth="1"/>
    <col min="3" max="3" width="5.7109375" style="224" customWidth="1"/>
    <col min="4" max="4" width="5" style="174" hidden="1" customWidth="1"/>
    <col min="5" max="5" width="21.28515625" style="174" customWidth="1"/>
    <col min="6" max="6" width="13" style="173" customWidth="1"/>
    <col min="7" max="7" width="14.7109375" style="173" customWidth="1"/>
    <col min="8" max="9" width="11.28515625" style="173" customWidth="1"/>
    <col min="10" max="10" width="11.7109375" style="173" customWidth="1"/>
    <col min="11" max="11" width="11.28515625" style="173" customWidth="1"/>
    <col min="12" max="12" width="13" style="173" customWidth="1"/>
    <col min="13" max="13" width="12.42578125" style="173" customWidth="1"/>
    <col min="14" max="16" width="11.7109375" style="173" customWidth="1"/>
    <col min="17" max="17" width="11.28515625" style="173" customWidth="1"/>
    <col min="18" max="19" width="11.28515625" style="251" customWidth="1"/>
    <col min="20" max="20" width="11.7109375" style="251" customWidth="1"/>
    <col min="21" max="21" width="13" style="173" customWidth="1"/>
    <col min="22" max="22" width="12.5703125" style="173" customWidth="1"/>
    <col min="23" max="26" width="11.7109375" style="173" customWidth="1"/>
    <col min="27" max="29" width="11.7109375" style="251" customWidth="1"/>
    <col min="30" max="31" width="10.85546875" style="173" customWidth="1"/>
    <col min="32" max="32" width="9.7109375" style="173" customWidth="1"/>
    <col min="33" max="33" width="11.28515625" style="173" customWidth="1"/>
    <col min="34" max="39" width="9.7109375" style="173" customWidth="1"/>
    <col min="40" max="40" width="10.42578125" style="173" customWidth="1"/>
    <col min="41" max="41" width="9.7109375" style="173" customWidth="1"/>
    <col min="42" max="42" width="11.42578125" style="173" customWidth="1"/>
    <col min="43" max="43" width="9.7109375" style="173" customWidth="1"/>
    <col min="44" max="44" width="9.85546875" style="173" customWidth="1"/>
    <col min="45" max="45" width="11" style="173" customWidth="1"/>
    <col min="46" max="46" width="11.42578125" style="173" customWidth="1"/>
    <col min="47" max="47" width="11.7109375" style="173" customWidth="1"/>
    <col min="48" max="48" width="9.140625" style="173"/>
    <col min="49" max="16384" width="9.140625" style="174"/>
  </cols>
  <sheetData>
    <row r="1" spans="1:58" ht="39" customHeight="1">
      <c r="A1" s="167"/>
      <c r="B1" s="167"/>
      <c r="C1" s="167"/>
      <c r="D1" s="167"/>
      <c r="E1" s="168"/>
      <c r="F1" s="169"/>
      <c r="G1" s="169"/>
      <c r="H1" s="169"/>
      <c r="I1" s="169"/>
      <c r="J1" s="169"/>
      <c r="K1" s="169"/>
      <c r="L1" s="169"/>
      <c r="M1" s="170"/>
      <c r="N1" s="171"/>
      <c r="O1" s="171"/>
      <c r="P1" s="171"/>
      <c r="Q1" s="171"/>
      <c r="R1" s="226"/>
      <c r="S1" s="226"/>
      <c r="T1" s="226"/>
      <c r="U1" s="170"/>
      <c r="V1" s="172"/>
      <c r="W1" s="172"/>
      <c r="X1" s="172"/>
      <c r="Y1" s="227" t="s">
        <v>2079</v>
      </c>
      <c r="Z1" s="227"/>
      <c r="AA1" s="227"/>
      <c r="AB1" s="227"/>
      <c r="AC1" s="227"/>
      <c r="AD1" s="97"/>
      <c r="AE1" s="97"/>
      <c r="AF1" s="97"/>
      <c r="AG1" s="97"/>
      <c r="AH1" s="97"/>
      <c r="AI1" s="97"/>
      <c r="AJ1" s="97"/>
      <c r="AK1" s="97"/>
      <c r="AL1" s="97"/>
      <c r="AM1" s="97"/>
      <c r="AN1" s="97"/>
      <c r="AP1" s="228"/>
      <c r="AQ1" s="227" t="s">
        <v>2079</v>
      </c>
      <c r="AR1" s="227"/>
      <c r="AS1" s="227"/>
      <c r="AT1" s="227"/>
      <c r="AU1" s="227"/>
    </row>
    <row r="2" spans="1:58" ht="60.75" customHeight="1">
      <c r="A2" s="175"/>
      <c r="B2" s="175"/>
      <c r="C2" s="175"/>
      <c r="D2" s="175"/>
      <c r="E2" s="176"/>
      <c r="F2" s="177" t="s">
        <v>2080</v>
      </c>
      <c r="G2" s="177"/>
      <c r="H2" s="177"/>
      <c r="I2" s="177"/>
      <c r="J2" s="177"/>
      <c r="K2" s="177"/>
      <c r="L2" s="177"/>
      <c r="M2" s="177"/>
      <c r="N2" s="177"/>
      <c r="O2" s="177"/>
      <c r="P2" s="177"/>
      <c r="Q2" s="177"/>
      <c r="R2" s="177"/>
      <c r="S2" s="177"/>
      <c r="T2" s="177"/>
      <c r="U2" s="177"/>
      <c r="V2" s="177"/>
      <c r="W2" s="177"/>
      <c r="X2" s="177"/>
      <c r="Y2" s="229"/>
      <c r="Z2" s="229"/>
      <c r="AA2" s="230"/>
      <c r="AB2" s="230"/>
      <c r="AC2" s="230"/>
      <c r="AD2" s="231" t="s">
        <v>2080</v>
      </c>
      <c r="AE2" s="177"/>
      <c r="AF2" s="177"/>
      <c r="AG2" s="177"/>
      <c r="AH2" s="177"/>
      <c r="AI2" s="177"/>
      <c r="AJ2" s="177"/>
      <c r="AK2" s="177"/>
      <c r="AL2" s="177"/>
      <c r="AM2" s="177"/>
      <c r="AN2" s="177"/>
      <c r="AO2" s="177"/>
      <c r="AP2" s="177"/>
      <c r="AQ2" s="177"/>
      <c r="AR2" s="97"/>
      <c r="AS2" s="97"/>
      <c r="AT2" s="97"/>
      <c r="AU2" s="97"/>
    </row>
    <row r="3" spans="1:58" ht="11.25" customHeight="1">
      <c r="A3" s="175"/>
      <c r="B3" s="175"/>
      <c r="C3" s="175"/>
      <c r="D3" s="175"/>
      <c r="E3" s="178"/>
      <c r="F3" s="179"/>
      <c r="G3" s="179"/>
      <c r="H3" s="180"/>
      <c r="I3" s="180"/>
      <c r="J3" s="180"/>
      <c r="K3" s="179"/>
      <c r="L3" s="179"/>
      <c r="M3" s="181"/>
      <c r="N3" s="181"/>
      <c r="O3" s="181"/>
      <c r="P3" s="181"/>
      <c r="Q3" s="181"/>
      <c r="R3" s="232"/>
      <c r="S3" s="232"/>
      <c r="T3" s="232"/>
      <c r="U3" s="181"/>
      <c r="V3" s="172"/>
      <c r="W3" s="172"/>
      <c r="X3" s="172"/>
      <c r="Y3" s="172"/>
      <c r="Z3" s="97"/>
      <c r="AA3" s="233"/>
      <c r="AB3" s="233"/>
      <c r="AC3" s="233" t="s">
        <v>71</v>
      </c>
      <c r="AD3" s="97"/>
      <c r="AE3" s="97"/>
      <c r="AF3" s="97"/>
      <c r="AG3" s="97"/>
      <c r="AH3" s="97"/>
      <c r="AI3" s="97"/>
      <c r="AJ3" s="97"/>
      <c r="AK3" s="97"/>
      <c r="AL3" s="97"/>
      <c r="AM3" s="97"/>
      <c r="AN3" s="97"/>
      <c r="AO3" s="97"/>
      <c r="AP3" s="97"/>
      <c r="AQ3" s="97"/>
      <c r="AR3" s="97"/>
      <c r="AS3" s="97"/>
      <c r="AT3" s="97"/>
      <c r="AU3" s="97" t="s">
        <v>71</v>
      </c>
    </row>
    <row r="4" spans="1:58" ht="15" customHeight="1">
      <c r="A4" s="182" t="s">
        <v>1215</v>
      </c>
      <c r="B4" s="183" t="s">
        <v>1216</v>
      </c>
      <c r="C4" s="183" t="s">
        <v>1217</v>
      </c>
      <c r="D4" s="183" t="s">
        <v>1218</v>
      </c>
      <c r="E4" s="183" t="s">
        <v>1219</v>
      </c>
      <c r="F4" s="184" t="s">
        <v>1220</v>
      </c>
      <c r="G4" s="184"/>
      <c r="H4" s="184"/>
      <c r="I4" s="184"/>
      <c r="J4" s="184"/>
      <c r="K4" s="184"/>
      <c r="L4" s="184" t="s">
        <v>1221</v>
      </c>
      <c r="M4" s="184"/>
      <c r="N4" s="184"/>
      <c r="O4" s="184"/>
      <c r="P4" s="184"/>
      <c r="Q4" s="184"/>
      <c r="R4" s="184"/>
      <c r="S4" s="184"/>
      <c r="T4" s="184"/>
      <c r="U4" s="184" t="s">
        <v>1061</v>
      </c>
      <c r="V4" s="184"/>
      <c r="W4" s="184"/>
      <c r="X4" s="184"/>
      <c r="Y4" s="184"/>
      <c r="Z4" s="184"/>
      <c r="AA4" s="184"/>
      <c r="AB4" s="184"/>
      <c r="AC4" s="184"/>
      <c r="AD4" s="184" t="s">
        <v>1222</v>
      </c>
      <c r="AE4" s="184"/>
      <c r="AF4" s="184"/>
      <c r="AG4" s="184"/>
      <c r="AH4" s="184"/>
      <c r="AI4" s="184"/>
      <c r="AJ4" s="184"/>
      <c r="AK4" s="184"/>
      <c r="AL4" s="184"/>
      <c r="AM4" s="184"/>
      <c r="AN4" s="184"/>
      <c r="AO4" s="184"/>
      <c r="AP4" s="184"/>
      <c r="AQ4" s="184"/>
      <c r="AR4" s="184"/>
      <c r="AS4" s="184"/>
      <c r="AT4" s="184"/>
      <c r="AU4" s="184"/>
    </row>
    <row r="5" spans="1:58" ht="15" customHeight="1">
      <c r="A5" s="185"/>
      <c r="B5" s="183"/>
      <c r="C5" s="183"/>
      <c r="D5" s="183"/>
      <c r="E5" s="183"/>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t="s">
        <v>1223</v>
      </c>
      <c r="AE5" s="184"/>
      <c r="AF5" s="184"/>
      <c r="AG5" s="184"/>
      <c r="AH5" s="184"/>
      <c r="AI5" s="184"/>
      <c r="AJ5" s="184"/>
      <c r="AK5" s="184"/>
      <c r="AL5" s="184"/>
      <c r="AM5" s="184" t="s">
        <v>1224</v>
      </c>
      <c r="AN5" s="184"/>
      <c r="AO5" s="184"/>
      <c r="AP5" s="184"/>
      <c r="AQ5" s="184"/>
      <c r="AR5" s="184"/>
      <c r="AS5" s="184"/>
      <c r="AT5" s="184"/>
      <c r="AU5" s="184"/>
    </row>
    <row r="6" spans="1:58" ht="15" customHeight="1">
      <c r="A6" s="185"/>
      <c r="B6" s="183"/>
      <c r="C6" s="183"/>
      <c r="D6" s="183"/>
      <c r="E6" s="183"/>
      <c r="F6" s="186" t="s">
        <v>2081</v>
      </c>
      <c r="G6" s="184" t="s">
        <v>1226</v>
      </c>
      <c r="H6" s="184"/>
      <c r="I6" s="184"/>
      <c r="J6" s="184"/>
      <c r="K6" s="184"/>
      <c r="L6" s="186" t="s">
        <v>2081</v>
      </c>
      <c r="M6" s="184" t="s">
        <v>1226</v>
      </c>
      <c r="N6" s="184"/>
      <c r="O6" s="184"/>
      <c r="P6" s="184"/>
      <c r="Q6" s="184"/>
      <c r="R6" s="184"/>
      <c r="S6" s="184"/>
      <c r="T6" s="184"/>
      <c r="U6" s="186" t="s">
        <v>2081</v>
      </c>
      <c r="V6" s="184" t="s">
        <v>1226</v>
      </c>
      <c r="W6" s="184"/>
      <c r="X6" s="184"/>
      <c r="Y6" s="184"/>
      <c r="Z6" s="184"/>
      <c r="AA6" s="184"/>
      <c r="AB6" s="184"/>
      <c r="AC6" s="184"/>
      <c r="AD6" s="186" t="s">
        <v>2081</v>
      </c>
      <c r="AE6" s="184" t="s">
        <v>1226</v>
      </c>
      <c r="AF6" s="184"/>
      <c r="AG6" s="184"/>
      <c r="AH6" s="184"/>
      <c r="AI6" s="184"/>
      <c r="AJ6" s="184"/>
      <c r="AK6" s="184"/>
      <c r="AL6" s="184"/>
      <c r="AM6" s="186" t="s">
        <v>2081</v>
      </c>
      <c r="AN6" s="184" t="s">
        <v>1226</v>
      </c>
      <c r="AO6" s="184"/>
      <c r="AP6" s="184"/>
      <c r="AQ6" s="184"/>
      <c r="AR6" s="184"/>
      <c r="AS6" s="184"/>
      <c r="AT6" s="184"/>
      <c r="AU6" s="184"/>
    </row>
    <row r="7" spans="1:58" ht="59.25" customHeight="1">
      <c r="A7" s="185"/>
      <c r="B7" s="183"/>
      <c r="C7" s="183"/>
      <c r="D7" s="183"/>
      <c r="E7" s="183"/>
      <c r="F7" s="186"/>
      <c r="G7" s="186" t="s">
        <v>2082</v>
      </c>
      <c r="H7" s="186" t="s">
        <v>2083</v>
      </c>
      <c r="I7" s="186" t="s">
        <v>2084</v>
      </c>
      <c r="J7" s="186" t="s">
        <v>2085</v>
      </c>
      <c r="K7" s="186" t="s">
        <v>2086</v>
      </c>
      <c r="L7" s="186"/>
      <c r="M7" s="186" t="s">
        <v>2082</v>
      </c>
      <c r="N7" s="186" t="s">
        <v>2083</v>
      </c>
      <c r="O7" s="186" t="s">
        <v>2084</v>
      </c>
      <c r="P7" s="186" t="s">
        <v>2087</v>
      </c>
      <c r="Q7" s="186" t="s">
        <v>2086</v>
      </c>
      <c r="R7" s="234" t="s">
        <v>2088</v>
      </c>
      <c r="S7" s="186" t="s">
        <v>2089</v>
      </c>
      <c r="T7" s="186" t="s">
        <v>2090</v>
      </c>
      <c r="U7" s="186"/>
      <c r="V7" s="186" t="s">
        <v>2082</v>
      </c>
      <c r="W7" s="186" t="s">
        <v>2083</v>
      </c>
      <c r="X7" s="186" t="s">
        <v>2084</v>
      </c>
      <c r="Y7" s="186" t="s">
        <v>2087</v>
      </c>
      <c r="Z7" s="186" t="s">
        <v>2086</v>
      </c>
      <c r="AA7" s="234" t="s">
        <v>2088</v>
      </c>
      <c r="AB7" s="186" t="s">
        <v>2089</v>
      </c>
      <c r="AC7" s="186" t="s">
        <v>2091</v>
      </c>
      <c r="AD7" s="186"/>
      <c r="AE7" s="186" t="s">
        <v>2082</v>
      </c>
      <c r="AF7" s="186" t="s">
        <v>2083</v>
      </c>
      <c r="AG7" s="186" t="s">
        <v>2084</v>
      </c>
      <c r="AH7" s="186" t="s">
        <v>2087</v>
      </c>
      <c r="AI7" s="186" t="s">
        <v>2086</v>
      </c>
      <c r="AJ7" s="234" t="s">
        <v>2088</v>
      </c>
      <c r="AK7" s="186" t="s">
        <v>2089</v>
      </c>
      <c r="AL7" s="186" t="s">
        <v>2091</v>
      </c>
      <c r="AM7" s="186"/>
      <c r="AN7" s="186" t="s">
        <v>2082</v>
      </c>
      <c r="AO7" s="186" t="s">
        <v>2083</v>
      </c>
      <c r="AP7" s="186" t="s">
        <v>2084</v>
      </c>
      <c r="AQ7" s="186" t="s">
        <v>2087</v>
      </c>
      <c r="AR7" s="186" t="s">
        <v>2086</v>
      </c>
      <c r="AS7" s="235" t="s">
        <v>2088</v>
      </c>
      <c r="AT7" s="236" t="s">
        <v>2089</v>
      </c>
      <c r="AU7" s="236" t="s">
        <v>2091</v>
      </c>
    </row>
    <row r="8" spans="1:58" ht="200.25" customHeight="1">
      <c r="A8" s="190"/>
      <c r="B8" s="183"/>
      <c r="C8" s="183"/>
      <c r="D8" s="183"/>
      <c r="E8" s="183"/>
      <c r="F8" s="186"/>
      <c r="G8" s="186"/>
      <c r="H8" s="186"/>
      <c r="I8" s="186"/>
      <c r="J8" s="186"/>
      <c r="K8" s="186"/>
      <c r="L8" s="186"/>
      <c r="M8" s="186"/>
      <c r="N8" s="186"/>
      <c r="O8" s="186"/>
      <c r="P8" s="186"/>
      <c r="Q8" s="186"/>
      <c r="R8" s="237"/>
      <c r="S8" s="186"/>
      <c r="T8" s="186"/>
      <c r="U8" s="186"/>
      <c r="V8" s="186"/>
      <c r="W8" s="186"/>
      <c r="X8" s="186"/>
      <c r="Y8" s="186"/>
      <c r="Z8" s="186"/>
      <c r="AA8" s="237"/>
      <c r="AB8" s="186"/>
      <c r="AC8" s="186"/>
      <c r="AD8" s="186"/>
      <c r="AE8" s="186"/>
      <c r="AF8" s="186"/>
      <c r="AG8" s="186"/>
      <c r="AH8" s="186"/>
      <c r="AI8" s="186"/>
      <c r="AJ8" s="237"/>
      <c r="AK8" s="186"/>
      <c r="AL8" s="186"/>
      <c r="AM8" s="186"/>
      <c r="AN8" s="186"/>
      <c r="AO8" s="186"/>
      <c r="AP8" s="186"/>
      <c r="AQ8" s="186"/>
      <c r="AR8" s="186"/>
      <c r="AS8" s="238"/>
      <c r="AT8" s="236"/>
      <c r="AU8" s="236"/>
    </row>
    <row r="9" spans="1:58" s="214" customFormat="1" ht="24" customHeight="1">
      <c r="A9" s="239"/>
      <c r="B9" s="239"/>
      <c r="C9" s="239"/>
      <c r="D9" s="54"/>
      <c r="E9" s="54" t="s">
        <v>1</v>
      </c>
      <c r="F9" s="193" t="s">
        <v>2092</v>
      </c>
      <c r="G9" s="193">
        <v>3</v>
      </c>
      <c r="H9" s="193">
        <v>4</v>
      </c>
      <c r="I9" s="193">
        <v>5</v>
      </c>
      <c r="J9" s="193">
        <v>6</v>
      </c>
      <c r="K9" s="193">
        <v>7</v>
      </c>
      <c r="L9" s="193" t="s">
        <v>2093</v>
      </c>
      <c r="M9" s="193">
        <v>9</v>
      </c>
      <c r="N9" s="193">
        <v>10</v>
      </c>
      <c r="O9" s="193">
        <v>11</v>
      </c>
      <c r="P9" s="193">
        <v>12</v>
      </c>
      <c r="Q9" s="193">
        <v>13</v>
      </c>
      <c r="R9" s="193">
        <v>14</v>
      </c>
      <c r="S9" s="193">
        <v>15</v>
      </c>
      <c r="T9" s="193">
        <v>16</v>
      </c>
      <c r="U9" s="193" t="s">
        <v>2094</v>
      </c>
      <c r="V9" s="193">
        <v>18</v>
      </c>
      <c r="W9" s="193">
        <v>19</v>
      </c>
      <c r="X9" s="193">
        <v>20</v>
      </c>
      <c r="Y9" s="193">
        <v>21</v>
      </c>
      <c r="Z9" s="193">
        <v>22</v>
      </c>
      <c r="AA9" s="193">
        <v>23</v>
      </c>
      <c r="AB9" s="193">
        <v>24</v>
      </c>
      <c r="AC9" s="193">
        <v>25</v>
      </c>
      <c r="AD9" s="240" t="s">
        <v>2095</v>
      </c>
      <c r="AE9" s="240" t="s">
        <v>2096</v>
      </c>
      <c r="AF9" s="240" t="s">
        <v>2097</v>
      </c>
      <c r="AG9" s="240" t="s">
        <v>2098</v>
      </c>
      <c r="AH9" s="240" t="s">
        <v>2099</v>
      </c>
      <c r="AI9" s="240" t="s">
        <v>2100</v>
      </c>
      <c r="AJ9" s="241" t="s">
        <v>2101</v>
      </c>
      <c r="AK9" s="241" t="s">
        <v>2102</v>
      </c>
      <c r="AL9" s="241" t="s">
        <v>2103</v>
      </c>
      <c r="AM9" s="240" t="s">
        <v>2104</v>
      </c>
      <c r="AN9" s="240" t="s">
        <v>2105</v>
      </c>
      <c r="AO9" s="240" t="s">
        <v>2106</v>
      </c>
      <c r="AP9" s="240" t="s">
        <v>2107</v>
      </c>
      <c r="AQ9" s="240" t="s">
        <v>2108</v>
      </c>
      <c r="AR9" s="240" t="s">
        <v>2109</v>
      </c>
      <c r="AS9" s="241" t="s">
        <v>2110</v>
      </c>
      <c r="AT9" s="241" t="s">
        <v>2111</v>
      </c>
      <c r="AU9" s="242" t="s">
        <v>2112</v>
      </c>
      <c r="AV9" s="243"/>
      <c r="AW9" s="243"/>
      <c r="AX9" s="243"/>
      <c r="AY9" s="243"/>
      <c r="AZ9" s="243"/>
      <c r="BA9" s="243"/>
      <c r="BB9" s="243"/>
      <c r="BC9" s="243"/>
      <c r="BD9" s="243"/>
      <c r="BE9" s="243"/>
      <c r="BF9" s="243"/>
    </row>
    <row r="10" spans="1:58" s="200" customFormat="1" ht="12.75" customHeight="1">
      <c r="A10" s="175">
        <v>20</v>
      </c>
      <c r="B10" s="175"/>
      <c r="C10" s="175"/>
      <c r="D10" s="175">
        <v>1</v>
      </c>
      <c r="E10" s="196" t="s">
        <v>1225</v>
      </c>
      <c r="F10" s="197">
        <v>15363827</v>
      </c>
      <c r="G10" s="197">
        <v>13870736.1</v>
      </c>
      <c r="H10" s="197">
        <v>361177.89999999991</v>
      </c>
      <c r="I10" s="197">
        <v>281678.2</v>
      </c>
      <c r="J10" s="197">
        <v>630</v>
      </c>
      <c r="K10" s="197">
        <v>849604.80000000016</v>
      </c>
      <c r="L10" s="197">
        <v>16394074.599999998</v>
      </c>
      <c r="M10" s="198">
        <v>14892027.099999998</v>
      </c>
      <c r="N10" s="198">
        <v>384785.60000000009</v>
      </c>
      <c r="O10" s="198">
        <v>253604.9</v>
      </c>
      <c r="P10" s="198">
        <v>630</v>
      </c>
      <c r="Q10" s="198">
        <v>849604.80000000016</v>
      </c>
      <c r="R10" s="244">
        <v>2876.6000000000004</v>
      </c>
      <c r="S10" s="244">
        <v>7449.1</v>
      </c>
      <c r="T10" s="244">
        <v>3096.5</v>
      </c>
      <c r="U10" s="198">
        <v>16190830.456600001</v>
      </c>
      <c r="V10" s="198">
        <v>14725879.2652</v>
      </c>
      <c r="W10" s="198">
        <v>379337.64390000008</v>
      </c>
      <c r="X10" s="198">
        <v>228750.79690000004</v>
      </c>
      <c r="Y10" s="198">
        <v>630</v>
      </c>
      <c r="Z10" s="198">
        <v>844499.14059999993</v>
      </c>
      <c r="AA10" s="244">
        <v>2561.8999999999996</v>
      </c>
      <c r="AB10" s="244">
        <v>6568.9</v>
      </c>
      <c r="AC10" s="244">
        <v>2602.81</v>
      </c>
      <c r="AD10" s="101">
        <v>-203244.14339999668</v>
      </c>
      <c r="AE10" s="101">
        <v>-166147.83479999751</v>
      </c>
      <c r="AF10" s="101">
        <v>-5447.9561000000103</v>
      </c>
      <c r="AG10" s="101">
        <v>-24854.103099999949</v>
      </c>
      <c r="AH10" s="101">
        <v>0</v>
      </c>
      <c r="AI10" s="101">
        <v>-5105.6594000002369</v>
      </c>
      <c r="AJ10" s="101">
        <v>-314.70000000000073</v>
      </c>
      <c r="AK10" s="101">
        <v>-880.20000000000073</v>
      </c>
      <c r="AL10" s="101">
        <v>-493.69000000000005</v>
      </c>
      <c r="AM10" s="101">
        <v>98.760258518037986</v>
      </c>
      <c r="AN10" s="101">
        <v>98.884316865096238</v>
      </c>
      <c r="AO10" s="101">
        <v>98.584158009031526</v>
      </c>
      <c r="AP10" s="101">
        <v>90.199675518887872</v>
      </c>
      <c r="AQ10" s="101">
        <v>100</v>
      </c>
      <c r="AR10" s="101">
        <v>99.399054784059572</v>
      </c>
      <c r="AS10" s="101">
        <v>89.060001390530459</v>
      </c>
      <c r="AT10" s="101">
        <v>88.183807439824932</v>
      </c>
      <c r="AU10" s="101">
        <v>84.056515420636202</v>
      </c>
      <c r="AV10" s="199"/>
    </row>
    <row r="11" spans="1:58" s="200" customFormat="1" ht="12.75" customHeight="1">
      <c r="A11" s="175">
        <v>22</v>
      </c>
      <c r="B11" s="175"/>
      <c r="C11" s="175"/>
      <c r="D11" s="175">
        <v>2</v>
      </c>
      <c r="E11" s="196" t="s">
        <v>1241</v>
      </c>
      <c r="F11" s="197">
        <v>11803695.400000002</v>
      </c>
      <c r="G11" s="197">
        <v>10359145.9</v>
      </c>
      <c r="H11" s="197">
        <v>317192.29999999993</v>
      </c>
      <c r="I11" s="197">
        <v>277752.40000000002</v>
      </c>
      <c r="J11" s="197">
        <v>0</v>
      </c>
      <c r="K11" s="197">
        <v>849604.80000000016</v>
      </c>
      <c r="L11" s="197">
        <v>12655788.799999999</v>
      </c>
      <c r="M11" s="197">
        <v>11211543.699999997</v>
      </c>
      <c r="N11" s="197">
        <v>336814.3000000001</v>
      </c>
      <c r="O11" s="197">
        <v>249369.60000000001</v>
      </c>
      <c r="P11" s="197">
        <v>0</v>
      </c>
      <c r="Q11" s="197">
        <v>849604.80000000016</v>
      </c>
      <c r="R11" s="197">
        <v>0</v>
      </c>
      <c r="S11" s="197">
        <v>7449.1</v>
      </c>
      <c r="T11" s="197">
        <v>1007.3</v>
      </c>
      <c r="U11" s="198">
        <v>12524066.4189</v>
      </c>
      <c r="V11" s="197">
        <v>11115220.046</v>
      </c>
      <c r="W11" s="197">
        <v>332012.31250000006</v>
      </c>
      <c r="X11" s="197">
        <v>224986.80980000005</v>
      </c>
      <c r="Y11" s="197">
        <v>0</v>
      </c>
      <c r="Z11" s="197">
        <v>844499.14059999993</v>
      </c>
      <c r="AA11" s="197">
        <v>0</v>
      </c>
      <c r="AB11" s="197">
        <v>6568.9</v>
      </c>
      <c r="AC11" s="197">
        <v>779.21</v>
      </c>
      <c r="AD11" s="101">
        <v>-131722.38109999895</v>
      </c>
      <c r="AE11" s="101">
        <v>-96323.653999997303</v>
      </c>
      <c r="AF11" s="101">
        <v>-4801.9875000000466</v>
      </c>
      <c r="AG11" s="101">
        <v>-24382.790199999959</v>
      </c>
      <c r="AH11" s="101">
        <v>0</v>
      </c>
      <c r="AI11" s="101">
        <v>-5105.6594000002369</v>
      </c>
      <c r="AJ11" s="101">
        <v>0</v>
      </c>
      <c r="AK11" s="101">
        <v>-880.20000000000073</v>
      </c>
      <c r="AL11" s="101">
        <v>-228.08999999999992</v>
      </c>
      <c r="AM11" s="101">
        <v>98.959192641552306</v>
      </c>
      <c r="AN11" s="101">
        <v>99.140852887189851</v>
      </c>
      <c r="AO11" s="101">
        <v>98.574292273219982</v>
      </c>
      <c r="AP11" s="101">
        <v>90.22222829085824</v>
      </c>
      <c r="AQ11" s="101">
        <v>0</v>
      </c>
      <c r="AR11" s="101">
        <v>99.399054784059572</v>
      </c>
      <c r="AS11" s="101">
        <v>0</v>
      </c>
      <c r="AT11" s="101">
        <v>88.183807439824932</v>
      </c>
      <c r="AU11" s="101">
        <v>77.356299017174635</v>
      </c>
      <c r="AV11" s="199"/>
    </row>
    <row r="12" spans="1:58" s="200" customFormat="1" ht="12.75" customHeight="1">
      <c r="A12" s="175">
        <v>21</v>
      </c>
      <c r="B12" s="175"/>
      <c r="C12" s="175"/>
      <c r="D12" s="175">
        <v>3</v>
      </c>
      <c r="E12" s="196" t="s">
        <v>1242</v>
      </c>
      <c r="F12" s="197">
        <v>3560131.5999999992</v>
      </c>
      <c r="G12" s="197">
        <v>3511590.1999999993</v>
      </c>
      <c r="H12" s="197">
        <v>43985.599999999999</v>
      </c>
      <c r="I12" s="197">
        <v>3925.8</v>
      </c>
      <c r="J12" s="197">
        <v>630</v>
      </c>
      <c r="K12" s="197">
        <v>0</v>
      </c>
      <c r="L12" s="197">
        <v>3738285.8</v>
      </c>
      <c r="M12" s="197">
        <v>3680483.4</v>
      </c>
      <c r="N12" s="197">
        <v>47971.299999999996</v>
      </c>
      <c r="O12" s="197">
        <v>4235.3</v>
      </c>
      <c r="P12" s="197">
        <v>630</v>
      </c>
      <c r="Q12" s="197">
        <v>0</v>
      </c>
      <c r="R12" s="197">
        <v>2876.6000000000004</v>
      </c>
      <c r="S12" s="197">
        <v>0</v>
      </c>
      <c r="T12" s="197">
        <v>2089.1999999999998</v>
      </c>
      <c r="U12" s="198">
        <v>3666764.0376999993</v>
      </c>
      <c r="V12" s="197">
        <v>3610659.2191999992</v>
      </c>
      <c r="W12" s="197">
        <v>47325.331400000003</v>
      </c>
      <c r="X12" s="197">
        <v>3763.9871000000003</v>
      </c>
      <c r="Y12" s="197">
        <v>630</v>
      </c>
      <c r="Z12" s="197">
        <v>0</v>
      </c>
      <c r="AA12" s="197">
        <v>2561.8999999999996</v>
      </c>
      <c r="AB12" s="197">
        <v>0</v>
      </c>
      <c r="AC12" s="197">
        <v>1823.6</v>
      </c>
      <c r="AD12" s="101">
        <v>-71521.762300000526</v>
      </c>
      <c r="AE12" s="101">
        <v>-69824.180800000671</v>
      </c>
      <c r="AF12" s="101">
        <v>-645.96859999999288</v>
      </c>
      <c r="AG12" s="101">
        <v>-471.3128999999999</v>
      </c>
      <c r="AH12" s="101">
        <v>0</v>
      </c>
      <c r="AI12" s="101">
        <v>0</v>
      </c>
      <c r="AJ12" s="101">
        <v>-314.70000000000073</v>
      </c>
      <c r="AK12" s="101">
        <v>0</v>
      </c>
      <c r="AL12" s="101">
        <v>-265.59999999999991</v>
      </c>
      <c r="AM12" s="101">
        <v>98.086776503283929</v>
      </c>
      <c r="AN12" s="101">
        <v>98.102852989365459</v>
      </c>
      <c r="AO12" s="101">
        <v>98.653426944860797</v>
      </c>
      <c r="AP12" s="101">
        <v>88.871794205841383</v>
      </c>
      <c r="AQ12" s="101">
        <v>100</v>
      </c>
      <c r="AR12" s="101">
        <v>0</v>
      </c>
      <c r="AS12" s="101">
        <v>89.060001390530459</v>
      </c>
      <c r="AT12" s="101">
        <v>0</v>
      </c>
      <c r="AU12" s="101">
        <v>87.28699980853915</v>
      </c>
      <c r="AV12" s="199"/>
    </row>
    <row r="13" spans="1:58" ht="12.75" customHeight="1">
      <c r="A13" s="175">
        <v>0</v>
      </c>
      <c r="B13" s="175"/>
      <c r="C13" s="175"/>
      <c r="D13" s="175">
        <v>4</v>
      </c>
      <c r="E13" s="201"/>
      <c r="F13" s="202"/>
      <c r="G13" s="202"/>
      <c r="H13" s="202"/>
      <c r="I13" s="202"/>
      <c r="J13" s="202"/>
      <c r="K13" s="202"/>
      <c r="L13" s="202"/>
      <c r="M13" s="203"/>
      <c r="N13" s="203"/>
      <c r="O13" s="203"/>
      <c r="P13" s="203"/>
      <c r="Q13" s="203"/>
      <c r="R13" s="245"/>
      <c r="S13" s="245"/>
      <c r="T13" s="245"/>
      <c r="U13" s="198"/>
      <c r="V13" s="203"/>
      <c r="W13" s="203"/>
      <c r="X13" s="203"/>
      <c r="Y13" s="203"/>
      <c r="Z13" s="204"/>
      <c r="AA13" s="246"/>
      <c r="AB13" s="246"/>
      <c r="AC13" s="246"/>
      <c r="AD13" s="204"/>
      <c r="AE13" s="204"/>
      <c r="AF13" s="204"/>
      <c r="AG13" s="204"/>
      <c r="AH13" s="204"/>
      <c r="AI13" s="101">
        <v>0</v>
      </c>
      <c r="AJ13" s="101">
        <v>0</v>
      </c>
      <c r="AK13" s="101">
        <v>0</v>
      </c>
      <c r="AL13" s="204"/>
      <c r="AM13" s="204"/>
      <c r="AN13" s="204"/>
      <c r="AO13" s="204"/>
      <c r="AP13" s="204"/>
      <c r="AQ13" s="204"/>
      <c r="AR13" s="204"/>
      <c r="AS13" s="204"/>
      <c r="AT13" s="204"/>
      <c r="AU13" s="204"/>
    </row>
    <row r="14" spans="1:58" ht="12.75" customHeight="1">
      <c r="A14" s="205">
        <v>20</v>
      </c>
      <c r="B14" s="206">
        <v>220300</v>
      </c>
      <c r="C14" s="205"/>
      <c r="D14" s="175">
        <v>5</v>
      </c>
      <c r="E14" s="196" t="s">
        <v>1243</v>
      </c>
      <c r="F14" s="197">
        <v>665489.30000000005</v>
      </c>
      <c r="G14" s="197">
        <v>574515.19999999995</v>
      </c>
      <c r="H14" s="197">
        <v>51925.9</v>
      </c>
      <c r="I14" s="197">
        <v>2105.3000000000002</v>
      </c>
      <c r="J14" s="197">
        <v>0</v>
      </c>
      <c r="K14" s="197">
        <v>36942.9</v>
      </c>
      <c r="L14" s="197">
        <v>689039.70000000019</v>
      </c>
      <c r="M14" s="197">
        <v>596918.60000000009</v>
      </c>
      <c r="N14" s="197">
        <v>53032.9</v>
      </c>
      <c r="O14" s="197">
        <v>2145.3000000000002</v>
      </c>
      <c r="P14" s="197">
        <v>0</v>
      </c>
      <c r="Q14" s="197">
        <v>36942.9</v>
      </c>
      <c r="R14" s="197">
        <v>0</v>
      </c>
      <c r="S14" s="197">
        <v>0</v>
      </c>
      <c r="T14" s="197">
        <v>0</v>
      </c>
      <c r="U14" s="198">
        <v>685909.92760000005</v>
      </c>
      <c r="V14" s="197">
        <v>595585.31520000007</v>
      </c>
      <c r="W14" s="197">
        <v>53032.9</v>
      </c>
      <c r="X14" s="197">
        <v>976</v>
      </c>
      <c r="Y14" s="197">
        <v>0</v>
      </c>
      <c r="Z14" s="197">
        <v>36315.712399999997</v>
      </c>
      <c r="AA14" s="197">
        <v>0</v>
      </c>
      <c r="AB14" s="197">
        <v>0</v>
      </c>
      <c r="AC14" s="197">
        <v>0</v>
      </c>
      <c r="AD14" s="101">
        <v>-3129.7724000001326</v>
      </c>
      <c r="AE14" s="101">
        <v>-1333.2848000000231</v>
      </c>
      <c r="AF14" s="101">
        <v>0</v>
      </c>
      <c r="AG14" s="101">
        <v>-1169.3000000000002</v>
      </c>
      <c r="AH14" s="101">
        <v>0</v>
      </c>
      <c r="AI14" s="101">
        <v>-627.18760000000475</v>
      </c>
      <c r="AJ14" s="101">
        <v>0</v>
      </c>
      <c r="AK14" s="101">
        <v>0</v>
      </c>
      <c r="AL14" s="101">
        <v>0</v>
      </c>
      <c r="AM14" s="101">
        <v>99.545777638066411</v>
      </c>
      <c r="AN14" s="101">
        <v>99.776638757780361</v>
      </c>
      <c r="AO14" s="101">
        <v>100</v>
      </c>
      <c r="AP14" s="101">
        <v>45.494802591712116</v>
      </c>
      <c r="AQ14" s="101">
        <v>0</v>
      </c>
      <c r="AR14" s="101">
        <v>98.302278380960871</v>
      </c>
      <c r="AS14" s="101">
        <v>0</v>
      </c>
      <c r="AT14" s="101">
        <v>0</v>
      </c>
      <c r="AU14" s="101">
        <v>0</v>
      </c>
    </row>
    <row r="15" spans="1:58" s="200" customFormat="1" ht="12.75" customHeight="1">
      <c r="A15" s="205">
        <v>22</v>
      </c>
      <c r="B15" s="206">
        <v>220300</v>
      </c>
      <c r="C15" s="205"/>
      <c r="D15" s="175">
        <v>6</v>
      </c>
      <c r="E15" s="196" t="s">
        <v>1241</v>
      </c>
      <c r="F15" s="197">
        <v>659052.80000000005</v>
      </c>
      <c r="G15" s="197">
        <v>568078.69999999995</v>
      </c>
      <c r="H15" s="197">
        <v>51925.9</v>
      </c>
      <c r="I15" s="197">
        <v>2105.3000000000002</v>
      </c>
      <c r="J15" s="197">
        <v>0</v>
      </c>
      <c r="K15" s="197">
        <v>36942.9</v>
      </c>
      <c r="L15" s="197">
        <v>682277.40000000014</v>
      </c>
      <c r="M15" s="197">
        <v>590156.30000000005</v>
      </c>
      <c r="N15" s="197">
        <v>53032.9</v>
      </c>
      <c r="O15" s="197">
        <v>2145.3000000000002</v>
      </c>
      <c r="P15" s="197">
        <v>0</v>
      </c>
      <c r="Q15" s="197">
        <v>36942.9</v>
      </c>
      <c r="R15" s="197">
        <v>0</v>
      </c>
      <c r="S15" s="197">
        <v>0</v>
      </c>
      <c r="T15" s="197">
        <v>0</v>
      </c>
      <c r="U15" s="198">
        <v>679147.62760000001</v>
      </c>
      <c r="V15" s="197">
        <v>588823.01520000002</v>
      </c>
      <c r="W15" s="197">
        <v>53032.9</v>
      </c>
      <c r="X15" s="197">
        <v>976</v>
      </c>
      <c r="Y15" s="197">
        <v>0</v>
      </c>
      <c r="Z15" s="197">
        <v>36315.712399999997</v>
      </c>
      <c r="AA15" s="197">
        <v>0</v>
      </c>
      <c r="AB15" s="197">
        <v>0</v>
      </c>
      <c r="AC15" s="197">
        <v>0</v>
      </c>
      <c r="AD15" s="101">
        <v>-3129.7724000001326</v>
      </c>
      <c r="AE15" s="101">
        <v>-1333.2848000000231</v>
      </c>
      <c r="AF15" s="101">
        <v>0</v>
      </c>
      <c r="AG15" s="101">
        <v>-1169.3000000000002</v>
      </c>
      <c r="AH15" s="101">
        <v>0</v>
      </c>
      <c r="AI15" s="101">
        <v>-627.18760000000475</v>
      </c>
      <c r="AJ15" s="101">
        <v>0</v>
      </c>
      <c r="AK15" s="101">
        <v>0</v>
      </c>
      <c r="AL15" s="101">
        <v>0</v>
      </c>
      <c r="AM15" s="101">
        <v>99.541275674674239</v>
      </c>
      <c r="AN15" s="101">
        <v>99.774079375243474</v>
      </c>
      <c r="AO15" s="101">
        <v>100</v>
      </c>
      <c r="AP15" s="101">
        <v>45.494802591712116</v>
      </c>
      <c r="AQ15" s="101">
        <v>0</v>
      </c>
      <c r="AR15" s="101">
        <v>98.302278380960871</v>
      </c>
      <c r="AS15" s="101">
        <v>0</v>
      </c>
      <c r="AT15" s="101">
        <v>0</v>
      </c>
      <c r="AU15" s="101">
        <v>0</v>
      </c>
      <c r="AV15" s="199"/>
    </row>
    <row r="16" spans="1:58" s="200" customFormat="1" ht="12.75" customHeight="1">
      <c r="A16" s="205">
        <v>21</v>
      </c>
      <c r="B16" s="206">
        <v>220300</v>
      </c>
      <c r="C16" s="205"/>
      <c r="D16" s="175">
        <v>7</v>
      </c>
      <c r="E16" s="196" t="s">
        <v>1242</v>
      </c>
      <c r="F16" s="197">
        <v>6436.5</v>
      </c>
      <c r="G16" s="197">
        <v>6436.5</v>
      </c>
      <c r="H16" s="197">
        <v>0</v>
      </c>
      <c r="I16" s="197">
        <v>0</v>
      </c>
      <c r="J16" s="197">
        <v>0</v>
      </c>
      <c r="K16" s="197">
        <v>0</v>
      </c>
      <c r="L16" s="197">
        <v>6762.2999999999993</v>
      </c>
      <c r="M16" s="197">
        <v>6762.2999999999993</v>
      </c>
      <c r="N16" s="197">
        <v>0</v>
      </c>
      <c r="O16" s="197">
        <v>0</v>
      </c>
      <c r="P16" s="197">
        <v>0</v>
      </c>
      <c r="Q16" s="197">
        <v>0</v>
      </c>
      <c r="R16" s="197">
        <v>0</v>
      </c>
      <c r="S16" s="197">
        <v>0</v>
      </c>
      <c r="T16" s="197">
        <v>0</v>
      </c>
      <c r="U16" s="198">
        <v>6762.2999999999993</v>
      </c>
      <c r="V16" s="197">
        <v>6762.2999999999993</v>
      </c>
      <c r="W16" s="197">
        <v>0</v>
      </c>
      <c r="X16" s="197">
        <v>0</v>
      </c>
      <c r="Y16" s="197">
        <v>0</v>
      </c>
      <c r="Z16" s="197">
        <v>0</v>
      </c>
      <c r="AA16" s="197">
        <v>0</v>
      </c>
      <c r="AB16" s="197">
        <v>0</v>
      </c>
      <c r="AC16" s="197">
        <v>0</v>
      </c>
      <c r="AD16" s="101">
        <v>0</v>
      </c>
      <c r="AE16" s="101">
        <v>0</v>
      </c>
      <c r="AF16" s="101">
        <v>0</v>
      </c>
      <c r="AG16" s="101">
        <v>0</v>
      </c>
      <c r="AH16" s="101">
        <v>0</v>
      </c>
      <c r="AI16" s="101">
        <v>0</v>
      </c>
      <c r="AJ16" s="101">
        <v>0</v>
      </c>
      <c r="AK16" s="101">
        <v>0</v>
      </c>
      <c r="AL16" s="101">
        <v>0</v>
      </c>
      <c r="AM16" s="101">
        <v>100</v>
      </c>
      <c r="AN16" s="101">
        <v>100</v>
      </c>
      <c r="AO16" s="101">
        <v>0</v>
      </c>
      <c r="AP16" s="101">
        <v>0</v>
      </c>
      <c r="AQ16" s="101">
        <v>0</v>
      </c>
      <c r="AR16" s="101">
        <v>0</v>
      </c>
      <c r="AS16" s="101">
        <v>0</v>
      </c>
      <c r="AT16" s="101">
        <v>0</v>
      </c>
      <c r="AU16" s="101">
        <v>0</v>
      </c>
      <c r="AV16" s="199"/>
    </row>
    <row r="17" spans="1:48" ht="12.75" customHeight="1">
      <c r="A17" s="205">
        <v>22</v>
      </c>
      <c r="B17" s="206">
        <v>220300</v>
      </c>
      <c r="C17" s="207">
        <v>1020</v>
      </c>
      <c r="D17" s="175">
        <v>8</v>
      </c>
      <c r="E17" s="201" t="s">
        <v>1244</v>
      </c>
      <c r="F17" s="197">
        <v>659052.80000000005</v>
      </c>
      <c r="G17" s="202">
        <v>568078.69999999995</v>
      </c>
      <c r="H17" s="202">
        <v>51925.9</v>
      </c>
      <c r="I17" s="202">
        <v>2105.3000000000002</v>
      </c>
      <c r="J17" s="202">
        <v>0</v>
      </c>
      <c r="K17" s="202">
        <v>36942.9</v>
      </c>
      <c r="L17" s="197">
        <v>682277.40000000014</v>
      </c>
      <c r="M17" s="203">
        <v>590156.30000000005</v>
      </c>
      <c r="N17" s="203">
        <v>53032.9</v>
      </c>
      <c r="O17" s="203">
        <v>2145.3000000000002</v>
      </c>
      <c r="P17" s="203">
        <v>0</v>
      </c>
      <c r="Q17" s="203">
        <v>36942.9</v>
      </c>
      <c r="R17" s="245">
        <v>0</v>
      </c>
      <c r="S17" s="245">
        <v>0</v>
      </c>
      <c r="T17" s="245">
        <v>0</v>
      </c>
      <c r="U17" s="198">
        <v>679147.62760000001</v>
      </c>
      <c r="V17" s="203">
        <v>588823.01520000002</v>
      </c>
      <c r="W17" s="203">
        <v>53032.9</v>
      </c>
      <c r="X17" s="203">
        <v>976</v>
      </c>
      <c r="Y17" s="203">
        <v>0</v>
      </c>
      <c r="Z17" s="204">
        <v>36315.712399999997</v>
      </c>
      <c r="AA17" s="246">
        <v>0</v>
      </c>
      <c r="AB17" s="246">
        <v>0</v>
      </c>
      <c r="AC17" s="246">
        <v>0</v>
      </c>
      <c r="AD17" s="204">
        <v>-3129.7724000001326</v>
      </c>
      <c r="AE17" s="204">
        <v>-1333.2848000000231</v>
      </c>
      <c r="AF17" s="204">
        <v>0</v>
      </c>
      <c r="AG17" s="204">
        <v>-1169.3000000000002</v>
      </c>
      <c r="AH17" s="204">
        <v>0</v>
      </c>
      <c r="AI17" s="101">
        <v>-627.18760000000475</v>
      </c>
      <c r="AJ17" s="101">
        <v>0</v>
      </c>
      <c r="AK17" s="101">
        <v>0</v>
      </c>
      <c r="AL17" s="204">
        <v>0</v>
      </c>
      <c r="AM17" s="204">
        <v>99.541275674674239</v>
      </c>
      <c r="AN17" s="204">
        <v>99.774079375243474</v>
      </c>
      <c r="AO17" s="204">
        <v>100</v>
      </c>
      <c r="AP17" s="204">
        <v>45.494802591712116</v>
      </c>
      <c r="AQ17" s="204">
        <v>0</v>
      </c>
      <c r="AR17" s="204">
        <v>98.302278380960871</v>
      </c>
      <c r="AS17" s="204">
        <v>0</v>
      </c>
      <c r="AT17" s="204">
        <v>0</v>
      </c>
      <c r="AU17" s="204">
        <v>0</v>
      </c>
    </row>
    <row r="18" spans="1:48" ht="12.75" customHeight="1">
      <c r="A18" s="205">
        <v>21</v>
      </c>
      <c r="B18" s="206">
        <v>220300</v>
      </c>
      <c r="C18" s="207">
        <v>1021</v>
      </c>
      <c r="D18" s="175">
        <v>9</v>
      </c>
      <c r="E18" s="201" t="s">
        <v>1245</v>
      </c>
      <c r="F18" s="197">
        <v>4415.2</v>
      </c>
      <c r="G18" s="202">
        <v>4415.2</v>
      </c>
      <c r="H18" s="202">
        <v>0</v>
      </c>
      <c r="I18" s="202">
        <v>0</v>
      </c>
      <c r="J18" s="202">
        <v>0</v>
      </c>
      <c r="K18" s="202">
        <v>0</v>
      </c>
      <c r="L18" s="197">
        <v>4578.7</v>
      </c>
      <c r="M18" s="203">
        <v>4578.7</v>
      </c>
      <c r="N18" s="203">
        <v>0</v>
      </c>
      <c r="O18" s="203">
        <v>0</v>
      </c>
      <c r="P18" s="203">
        <v>0</v>
      </c>
      <c r="Q18" s="203">
        <v>0</v>
      </c>
      <c r="R18" s="245">
        <v>0</v>
      </c>
      <c r="S18" s="245">
        <v>0</v>
      </c>
      <c r="T18" s="245">
        <v>0</v>
      </c>
      <c r="U18" s="198">
        <v>4578.7</v>
      </c>
      <c r="V18" s="203">
        <v>4578.7</v>
      </c>
      <c r="W18" s="203">
        <v>0</v>
      </c>
      <c r="X18" s="203">
        <v>0</v>
      </c>
      <c r="Y18" s="203">
        <v>0</v>
      </c>
      <c r="Z18" s="204">
        <v>0</v>
      </c>
      <c r="AA18" s="246">
        <v>0</v>
      </c>
      <c r="AB18" s="246">
        <v>0</v>
      </c>
      <c r="AC18" s="246">
        <v>0</v>
      </c>
      <c r="AD18" s="204">
        <v>0</v>
      </c>
      <c r="AE18" s="204">
        <v>0</v>
      </c>
      <c r="AF18" s="204">
        <v>0</v>
      </c>
      <c r="AG18" s="204">
        <v>0</v>
      </c>
      <c r="AH18" s="204">
        <v>0</v>
      </c>
      <c r="AI18" s="101">
        <v>0</v>
      </c>
      <c r="AJ18" s="101">
        <v>0</v>
      </c>
      <c r="AK18" s="101">
        <v>0</v>
      </c>
      <c r="AL18" s="204">
        <v>0</v>
      </c>
      <c r="AM18" s="204">
        <v>100</v>
      </c>
      <c r="AN18" s="204">
        <v>100</v>
      </c>
      <c r="AO18" s="204">
        <v>0</v>
      </c>
      <c r="AP18" s="204">
        <v>0</v>
      </c>
      <c r="AQ18" s="204">
        <v>0</v>
      </c>
      <c r="AR18" s="204">
        <v>0</v>
      </c>
      <c r="AS18" s="204">
        <v>0</v>
      </c>
      <c r="AT18" s="204">
        <v>0</v>
      </c>
      <c r="AU18" s="204">
        <v>0</v>
      </c>
    </row>
    <row r="19" spans="1:48" ht="12.75" customHeight="1">
      <c r="A19" s="205">
        <v>21</v>
      </c>
      <c r="B19" s="206">
        <v>220300</v>
      </c>
      <c r="C19" s="207">
        <v>1022</v>
      </c>
      <c r="D19" s="175">
        <v>10</v>
      </c>
      <c r="E19" s="201" t="s">
        <v>1246</v>
      </c>
      <c r="F19" s="197">
        <v>2021.3</v>
      </c>
      <c r="G19" s="202">
        <v>2021.3</v>
      </c>
      <c r="H19" s="202">
        <v>0</v>
      </c>
      <c r="I19" s="202">
        <v>0</v>
      </c>
      <c r="J19" s="202">
        <v>0</v>
      </c>
      <c r="K19" s="202">
        <v>0</v>
      </c>
      <c r="L19" s="197">
        <v>2183.6</v>
      </c>
      <c r="M19" s="203">
        <v>2183.6</v>
      </c>
      <c r="N19" s="203">
        <v>0</v>
      </c>
      <c r="O19" s="203">
        <v>0</v>
      </c>
      <c r="P19" s="203">
        <v>0</v>
      </c>
      <c r="Q19" s="203">
        <v>0</v>
      </c>
      <c r="R19" s="245">
        <v>0</v>
      </c>
      <c r="S19" s="245">
        <v>0</v>
      </c>
      <c r="T19" s="245">
        <v>0</v>
      </c>
      <c r="U19" s="198">
        <v>2183.6</v>
      </c>
      <c r="V19" s="203">
        <v>2183.6</v>
      </c>
      <c r="W19" s="203">
        <v>0</v>
      </c>
      <c r="X19" s="203">
        <v>0</v>
      </c>
      <c r="Y19" s="203">
        <v>0</v>
      </c>
      <c r="Z19" s="204">
        <v>0</v>
      </c>
      <c r="AA19" s="246">
        <v>0</v>
      </c>
      <c r="AB19" s="246">
        <v>0</v>
      </c>
      <c r="AC19" s="246">
        <v>0</v>
      </c>
      <c r="AD19" s="204">
        <v>0</v>
      </c>
      <c r="AE19" s="204">
        <v>0</v>
      </c>
      <c r="AF19" s="204">
        <v>0</v>
      </c>
      <c r="AG19" s="204">
        <v>0</v>
      </c>
      <c r="AH19" s="204">
        <v>0</v>
      </c>
      <c r="AI19" s="101">
        <v>0</v>
      </c>
      <c r="AJ19" s="101">
        <v>0</v>
      </c>
      <c r="AK19" s="101">
        <v>0</v>
      </c>
      <c r="AL19" s="204">
        <v>0</v>
      </c>
      <c r="AM19" s="204">
        <v>100</v>
      </c>
      <c r="AN19" s="204">
        <v>100</v>
      </c>
      <c r="AO19" s="204">
        <v>0</v>
      </c>
      <c r="AP19" s="204">
        <v>0</v>
      </c>
      <c r="AQ19" s="204">
        <v>0</v>
      </c>
      <c r="AR19" s="204">
        <v>0</v>
      </c>
      <c r="AS19" s="204">
        <v>0</v>
      </c>
      <c r="AT19" s="204">
        <v>0</v>
      </c>
      <c r="AU19" s="204">
        <v>0</v>
      </c>
    </row>
    <row r="20" spans="1:48" ht="12.75" customHeight="1">
      <c r="A20" s="205">
        <v>0</v>
      </c>
      <c r="B20" s="205"/>
      <c r="C20" s="205"/>
      <c r="D20" s="175">
        <v>11</v>
      </c>
      <c r="E20" s="201"/>
      <c r="F20" s="202"/>
      <c r="G20" s="202"/>
      <c r="H20" s="202"/>
      <c r="I20" s="202"/>
      <c r="J20" s="202"/>
      <c r="K20" s="202"/>
      <c r="L20" s="202"/>
      <c r="M20" s="203"/>
      <c r="N20" s="203"/>
      <c r="O20" s="203"/>
      <c r="P20" s="203"/>
      <c r="Q20" s="203"/>
      <c r="R20" s="245"/>
      <c r="S20" s="245"/>
      <c r="T20" s="245"/>
      <c r="U20" s="198"/>
      <c r="V20" s="203"/>
      <c r="W20" s="203"/>
      <c r="X20" s="203"/>
      <c r="Y20" s="203"/>
      <c r="Z20" s="204"/>
      <c r="AA20" s="246"/>
      <c r="AB20" s="246"/>
      <c r="AC20" s="246"/>
      <c r="AD20" s="204"/>
      <c r="AE20" s="204"/>
      <c r="AF20" s="204"/>
      <c r="AG20" s="204"/>
      <c r="AH20" s="204"/>
      <c r="AI20" s="101">
        <v>0</v>
      </c>
      <c r="AJ20" s="101">
        <v>0</v>
      </c>
      <c r="AK20" s="101">
        <v>0</v>
      </c>
      <c r="AL20" s="204"/>
      <c r="AM20" s="204"/>
      <c r="AN20" s="204"/>
      <c r="AO20" s="204"/>
      <c r="AP20" s="204"/>
      <c r="AQ20" s="204"/>
      <c r="AR20" s="204"/>
      <c r="AS20" s="204"/>
      <c r="AT20" s="204"/>
      <c r="AU20" s="204"/>
    </row>
    <row r="21" spans="1:48" ht="12.75" customHeight="1">
      <c r="A21" s="205">
        <v>20</v>
      </c>
      <c r="B21" s="206">
        <v>220100</v>
      </c>
      <c r="C21" s="205"/>
      <c r="D21" s="175">
        <v>12</v>
      </c>
      <c r="E21" s="196" t="s">
        <v>1247</v>
      </c>
      <c r="F21" s="197">
        <v>4079538.8999999994</v>
      </c>
      <c r="G21" s="197">
        <v>3626352.6999999997</v>
      </c>
      <c r="H21" s="197">
        <v>101052.79999999999</v>
      </c>
      <c r="I21" s="197">
        <v>59176.4</v>
      </c>
      <c r="J21" s="197">
        <v>0</v>
      </c>
      <c r="K21" s="197">
        <v>292957</v>
      </c>
      <c r="L21" s="197">
        <v>4328150.5999999996</v>
      </c>
      <c r="M21" s="197">
        <v>3858555.3</v>
      </c>
      <c r="N21" s="197">
        <v>111603.9</v>
      </c>
      <c r="O21" s="197">
        <v>59903.3</v>
      </c>
      <c r="P21" s="197">
        <v>0</v>
      </c>
      <c r="Q21" s="197">
        <v>292957</v>
      </c>
      <c r="R21" s="197">
        <v>0</v>
      </c>
      <c r="S21" s="197">
        <v>5131.1000000000004</v>
      </c>
      <c r="T21" s="197">
        <v>0</v>
      </c>
      <c r="U21" s="198">
        <v>4247365.8226000005</v>
      </c>
      <c r="V21" s="197">
        <v>3788236.7977</v>
      </c>
      <c r="W21" s="197">
        <v>107958.6957</v>
      </c>
      <c r="X21" s="197">
        <v>53743.929199999999</v>
      </c>
      <c r="Y21" s="197">
        <v>0</v>
      </c>
      <c r="Z21" s="197">
        <v>292957</v>
      </c>
      <c r="AA21" s="197">
        <v>0</v>
      </c>
      <c r="AB21" s="197">
        <v>4469.3999999999996</v>
      </c>
      <c r="AC21" s="197">
        <v>0</v>
      </c>
      <c r="AD21" s="101">
        <v>-80784.77739999909</v>
      </c>
      <c r="AE21" s="101">
        <v>-70318.502299999818</v>
      </c>
      <c r="AF21" s="101">
        <v>-3645.2042999999976</v>
      </c>
      <c r="AG21" s="101">
        <v>-6159.3708000000042</v>
      </c>
      <c r="AH21" s="101">
        <v>0</v>
      </c>
      <c r="AI21" s="101">
        <v>0</v>
      </c>
      <c r="AJ21" s="101">
        <v>0</v>
      </c>
      <c r="AK21" s="101">
        <v>-661.70000000000073</v>
      </c>
      <c r="AL21" s="101">
        <v>0</v>
      </c>
      <c r="AM21" s="101">
        <v>98.13350354768157</v>
      </c>
      <c r="AN21" s="101">
        <v>98.177595062587287</v>
      </c>
      <c r="AO21" s="101">
        <v>96.733802044552206</v>
      </c>
      <c r="AP21" s="101">
        <v>89.717810537983709</v>
      </c>
      <c r="AQ21" s="101">
        <v>0</v>
      </c>
      <c r="AR21" s="101">
        <v>100</v>
      </c>
      <c r="AS21" s="101">
        <v>0</v>
      </c>
      <c r="AT21" s="101">
        <v>87.104129718773734</v>
      </c>
      <c r="AU21" s="101">
        <v>0</v>
      </c>
    </row>
    <row r="22" spans="1:48" s="200" customFormat="1" ht="12.75" customHeight="1">
      <c r="A22" s="205">
        <v>22</v>
      </c>
      <c r="B22" s="206">
        <v>220100</v>
      </c>
      <c r="C22" s="205"/>
      <c r="D22" s="175">
        <v>13</v>
      </c>
      <c r="E22" s="196" t="s">
        <v>1241</v>
      </c>
      <c r="F22" s="197">
        <v>3859098.0999999996</v>
      </c>
      <c r="G22" s="197">
        <v>3408579.8</v>
      </c>
      <c r="H22" s="197">
        <v>98384.9</v>
      </c>
      <c r="I22" s="197">
        <v>59176.4</v>
      </c>
      <c r="J22" s="197">
        <v>0</v>
      </c>
      <c r="K22" s="197">
        <v>292957</v>
      </c>
      <c r="L22" s="197">
        <v>4103189.8</v>
      </c>
      <c r="M22" s="197">
        <v>3636262.4</v>
      </c>
      <c r="N22" s="197">
        <v>108936</v>
      </c>
      <c r="O22" s="197">
        <v>59903.3</v>
      </c>
      <c r="P22" s="197">
        <v>0</v>
      </c>
      <c r="Q22" s="197">
        <v>292957</v>
      </c>
      <c r="R22" s="197">
        <v>0</v>
      </c>
      <c r="S22" s="197">
        <v>5131.1000000000004</v>
      </c>
      <c r="T22" s="197">
        <v>0</v>
      </c>
      <c r="U22" s="198">
        <v>4029926.8747999999</v>
      </c>
      <c r="V22" s="197">
        <v>3573310.8133</v>
      </c>
      <c r="W22" s="197">
        <v>105445.7323</v>
      </c>
      <c r="X22" s="197">
        <v>53743.929199999999</v>
      </c>
      <c r="Y22" s="197">
        <v>0</v>
      </c>
      <c r="Z22" s="197">
        <v>292957</v>
      </c>
      <c r="AA22" s="197">
        <v>0</v>
      </c>
      <c r="AB22" s="197">
        <v>4469.3999999999996</v>
      </c>
      <c r="AC22" s="197">
        <v>0</v>
      </c>
      <c r="AD22" s="101">
        <v>-73262.92519999994</v>
      </c>
      <c r="AE22" s="101">
        <v>-62951.586699999869</v>
      </c>
      <c r="AF22" s="101">
        <v>-3490.2676999999967</v>
      </c>
      <c r="AG22" s="101">
        <v>-6159.3708000000042</v>
      </c>
      <c r="AH22" s="101">
        <v>0</v>
      </c>
      <c r="AI22" s="101">
        <v>0</v>
      </c>
      <c r="AJ22" s="101">
        <v>0</v>
      </c>
      <c r="AK22" s="101">
        <v>-661.70000000000073</v>
      </c>
      <c r="AL22" s="101">
        <v>0</v>
      </c>
      <c r="AM22" s="101">
        <v>98.214488513302499</v>
      </c>
      <c r="AN22" s="101">
        <v>98.268783168673423</v>
      </c>
      <c r="AO22" s="101">
        <v>96.796038316075496</v>
      </c>
      <c r="AP22" s="101">
        <v>89.717810537983709</v>
      </c>
      <c r="AQ22" s="101">
        <v>0</v>
      </c>
      <c r="AR22" s="101">
        <v>100</v>
      </c>
      <c r="AS22" s="101">
        <v>0</v>
      </c>
      <c r="AT22" s="101">
        <v>87.104129718773734</v>
      </c>
      <c r="AU22" s="101">
        <v>0</v>
      </c>
      <c r="AV22" s="199"/>
    </row>
    <row r="23" spans="1:48" s="200" customFormat="1" ht="12.75" customHeight="1">
      <c r="A23" s="205">
        <v>21</v>
      </c>
      <c r="B23" s="206">
        <v>220100</v>
      </c>
      <c r="C23" s="205"/>
      <c r="D23" s="175">
        <v>14</v>
      </c>
      <c r="E23" s="196" t="s">
        <v>1242</v>
      </c>
      <c r="F23" s="197">
        <v>220440.8</v>
      </c>
      <c r="G23" s="197">
        <v>217772.9</v>
      </c>
      <c r="H23" s="197">
        <v>2667.9</v>
      </c>
      <c r="I23" s="197">
        <v>0</v>
      </c>
      <c r="J23" s="197">
        <v>0</v>
      </c>
      <c r="K23" s="197">
        <v>0</v>
      </c>
      <c r="L23" s="197">
        <v>224960.8</v>
      </c>
      <c r="M23" s="197">
        <v>222292.9</v>
      </c>
      <c r="N23" s="197">
        <v>2667.9</v>
      </c>
      <c r="O23" s="197">
        <v>0</v>
      </c>
      <c r="P23" s="197">
        <v>0</v>
      </c>
      <c r="Q23" s="197">
        <v>0</v>
      </c>
      <c r="R23" s="197">
        <v>0</v>
      </c>
      <c r="S23" s="197">
        <v>0</v>
      </c>
      <c r="T23" s="197">
        <v>0</v>
      </c>
      <c r="U23" s="198">
        <v>217438.94779999999</v>
      </c>
      <c r="V23" s="197">
        <v>214925.98439999999</v>
      </c>
      <c r="W23" s="197">
        <v>2512.9634000000001</v>
      </c>
      <c r="X23" s="197">
        <v>0</v>
      </c>
      <c r="Y23" s="197">
        <v>0</v>
      </c>
      <c r="Z23" s="197">
        <v>0</v>
      </c>
      <c r="AA23" s="197">
        <v>0</v>
      </c>
      <c r="AB23" s="197">
        <v>0</v>
      </c>
      <c r="AC23" s="197">
        <v>0</v>
      </c>
      <c r="AD23" s="101">
        <v>-7521.8521999999939</v>
      </c>
      <c r="AE23" s="101">
        <v>-7366.9156000000075</v>
      </c>
      <c r="AF23" s="101">
        <v>-154.9366</v>
      </c>
      <c r="AG23" s="101">
        <v>0</v>
      </c>
      <c r="AH23" s="101">
        <v>0</v>
      </c>
      <c r="AI23" s="101">
        <v>0</v>
      </c>
      <c r="AJ23" s="101">
        <v>0</v>
      </c>
      <c r="AK23" s="101">
        <v>0</v>
      </c>
      <c r="AL23" s="101">
        <v>0</v>
      </c>
      <c r="AM23" s="101">
        <v>96.656372043484922</v>
      </c>
      <c r="AN23" s="101">
        <v>96.685942016141752</v>
      </c>
      <c r="AO23" s="101">
        <v>94.19256343940927</v>
      </c>
      <c r="AP23" s="101">
        <v>0</v>
      </c>
      <c r="AQ23" s="101">
        <v>0</v>
      </c>
      <c r="AR23" s="101">
        <v>0</v>
      </c>
      <c r="AS23" s="101">
        <v>0</v>
      </c>
      <c r="AT23" s="101">
        <v>0</v>
      </c>
      <c r="AU23" s="101">
        <v>0</v>
      </c>
      <c r="AV23" s="199"/>
    </row>
    <row r="24" spans="1:48" ht="12.75" customHeight="1">
      <c r="A24" s="205">
        <v>22</v>
      </c>
      <c r="B24" s="206">
        <v>220100</v>
      </c>
      <c r="C24" s="207">
        <v>1001</v>
      </c>
      <c r="D24" s="175">
        <v>15</v>
      </c>
      <c r="E24" s="201" t="s">
        <v>1244</v>
      </c>
      <c r="F24" s="197">
        <v>3859098.0999999996</v>
      </c>
      <c r="G24" s="202">
        <v>3408579.8</v>
      </c>
      <c r="H24" s="202">
        <v>98384.9</v>
      </c>
      <c r="I24" s="202">
        <v>59176.4</v>
      </c>
      <c r="J24" s="202">
        <v>0</v>
      </c>
      <c r="K24" s="202">
        <v>292957</v>
      </c>
      <c r="L24" s="197">
        <v>4103189.8</v>
      </c>
      <c r="M24" s="203">
        <v>3636262.4</v>
      </c>
      <c r="N24" s="203">
        <v>108936</v>
      </c>
      <c r="O24" s="203">
        <v>59903.3</v>
      </c>
      <c r="P24" s="203">
        <v>0</v>
      </c>
      <c r="Q24" s="203">
        <v>292957</v>
      </c>
      <c r="R24" s="245">
        <v>0</v>
      </c>
      <c r="S24" s="245">
        <v>5131.1000000000004</v>
      </c>
      <c r="T24" s="245">
        <v>0</v>
      </c>
      <c r="U24" s="198">
        <v>4029926.8747999999</v>
      </c>
      <c r="V24" s="203">
        <v>3573310.8133</v>
      </c>
      <c r="W24" s="203">
        <v>105445.7323</v>
      </c>
      <c r="X24" s="203">
        <v>53743.929199999999</v>
      </c>
      <c r="Y24" s="203">
        <v>0</v>
      </c>
      <c r="Z24" s="204">
        <v>292957</v>
      </c>
      <c r="AA24" s="246">
        <v>0</v>
      </c>
      <c r="AB24" s="246">
        <v>4469.3999999999996</v>
      </c>
      <c r="AC24" s="246">
        <v>0</v>
      </c>
      <c r="AD24" s="204">
        <v>-73262.92519999994</v>
      </c>
      <c r="AE24" s="204">
        <v>-62951.586699999869</v>
      </c>
      <c r="AF24" s="204">
        <v>-3490.2676999999967</v>
      </c>
      <c r="AG24" s="204">
        <v>-6159.3708000000042</v>
      </c>
      <c r="AH24" s="204">
        <v>0</v>
      </c>
      <c r="AI24" s="101">
        <v>0</v>
      </c>
      <c r="AJ24" s="101">
        <v>0</v>
      </c>
      <c r="AK24" s="101">
        <v>-661.70000000000073</v>
      </c>
      <c r="AL24" s="204">
        <v>0</v>
      </c>
      <c r="AM24" s="204">
        <v>98.214488513302499</v>
      </c>
      <c r="AN24" s="204">
        <v>98.268783168673423</v>
      </c>
      <c r="AO24" s="204">
        <v>96.796038316075496</v>
      </c>
      <c r="AP24" s="204">
        <v>89.717810537983709</v>
      </c>
      <c r="AQ24" s="204">
        <v>0</v>
      </c>
      <c r="AR24" s="204">
        <v>100</v>
      </c>
      <c r="AS24" s="204">
        <v>0</v>
      </c>
      <c r="AT24" s="204">
        <v>87.104129718773734</v>
      </c>
      <c r="AU24" s="204">
        <v>0</v>
      </c>
    </row>
    <row r="25" spans="1:48" ht="12.75" customHeight="1">
      <c r="A25" s="205">
        <v>21</v>
      </c>
      <c r="B25" s="206">
        <v>220100</v>
      </c>
      <c r="C25" s="207">
        <v>1002</v>
      </c>
      <c r="D25" s="175">
        <v>16</v>
      </c>
      <c r="E25" s="201" t="s">
        <v>1248</v>
      </c>
      <c r="F25" s="197">
        <v>19376.099999999999</v>
      </c>
      <c r="G25" s="202">
        <v>19376.099999999999</v>
      </c>
      <c r="H25" s="202">
        <v>0</v>
      </c>
      <c r="I25" s="202">
        <v>0</v>
      </c>
      <c r="J25" s="202">
        <v>0</v>
      </c>
      <c r="K25" s="202">
        <v>0</v>
      </c>
      <c r="L25" s="197">
        <v>20972.799999999999</v>
      </c>
      <c r="M25" s="203">
        <v>20972.799999999999</v>
      </c>
      <c r="N25" s="203">
        <v>0</v>
      </c>
      <c r="O25" s="203">
        <v>0</v>
      </c>
      <c r="P25" s="203">
        <v>0</v>
      </c>
      <c r="Q25" s="203">
        <v>0</v>
      </c>
      <c r="R25" s="245">
        <v>0</v>
      </c>
      <c r="S25" s="245">
        <v>0</v>
      </c>
      <c r="T25" s="245">
        <v>0</v>
      </c>
      <c r="U25" s="198">
        <v>20882.002</v>
      </c>
      <c r="V25" s="203">
        <v>20882.002</v>
      </c>
      <c r="W25" s="203">
        <v>0</v>
      </c>
      <c r="X25" s="203">
        <v>0</v>
      </c>
      <c r="Y25" s="203">
        <v>0</v>
      </c>
      <c r="Z25" s="204">
        <v>0</v>
      </c>
      <c r="AA25" s="246">
        <v>0</v>
      </c>
      <c r="AB25" s="246">
        <v>0</v>
      </c>
      <c r="AC25" s="246">
        <v>0</v>
      </c>
      <c r="AD25" s="204">
        <v>-90.797999999998865</v>
      </c>
      <c r="AE25" s="204">
        <v>-90.797999999998865</v>
      </c>
      <c r="AF25" s="204">
        <v>0</v>
      </c>
      <c r="AG25" s="204">
        <v>0</v>
      </c>
      <c r="AH25" s="204">
        <v>0</v>
      </c>
      <c r="AI25" s="101">
        <v>0</v>
      </c>
      <c r="AJ25" s="101">
        <v>0</v>
      </c>
      <c r="AK25" s="101">
        <v>0</v>
      </c>
      <c r="AL25" s="204">
        <v>0</v>
      </c>
      <c r="AM25" s="204">
        <v>99.567067821177915</v>
      </c>
      <c r="AN25" s="204">
        <v>99.567067821177915</v>
      </c>
      <c r="AO25" s="204">
        <v>0</v>
      </c>
      <c r="AP25" s="204">
        <v>0</v>
      </c>
      <c r="AQ25" s="204">
        <v>0</v>
      </c>
      <c r="AR25" s="204">
        <v>0</v>
      </c>
      <c r="AS25" s="204">
        <v>0</v>
      </c>
      <c r="AT25" s="204">
        <v>0</v>
      </c>
      <c r="AU25" s="204">
        <v>0</v>
      </c>
    </row>
    <row r="26" spans="1:48" ht="12.75" customHeight="1">
      <c r="A26" s="205">
        <v>21</v>
      </c>
      <c r="B26" s="206">
        <v>220100</v>
      </c>
      <c r="C26" s="207">
        <v>1003</v>
      </c>
      <c r="D26" s="175">
        <v>17</v>
      </c>
      <c r="E26" s="201" t="s">
        <v>1249</v>
      </c>
      <c r="F26" s="197">
        <v>10079.700000000001</v>
      </c>
      <c r="G26" s="202">
        <v>10079.700000000001</v>
      </c>
      <c r="H26" s="202">
        <v>0</v>
      </c>
      <c r="I26" s="202">
        <v>0</v>
      </c>
      <c r="J26" s="202">
        <v>0</v>
      </c>
      <c r="K26" s="202">
        <v>0</v>
      </c>
      <c r="L26" s="197">
        <v>11631.4</v>
      </c>
      <c r="M26" s="203">
        <v>11631.4</v>
      </c>
      <c r="N26" s="203">
        <v>0</v>
      </c>
      <c r="O26" s="203">
        <v>0</v>
      </c>
      <c r="P26" s="203">
        <v>0</v>
      </c>
      <c r="Q26" s="203">
        <v>0</v>
      </c>
      <c r="R26" s="245">
        <v>0</v>
      </c>
      <c r="S26" s="245">
        <v>0</v>
      </c>
      <c r="T26" s="245">
        <v>0</v>
      </c>
      <c r="U26" s="198">
        <v>11631.4</v>
      </c>
      <c r="V26" s="203">
        <v>11631.4</v>
      </c>
      <c r="W26" s="203">
        <v>0</v>
      </c>
      <c r="X26" s="203">
        <v>0</v>
      </c>
      <c r="Y26" s="203">
        <v>0</v>
      </c>
      <c r="Z26" s="204">
        <v>0</v>
      </c>
      <c r="AA26" s="246">
        <v>0</v>
      </c>
      <c r="AB26" s="246">
        <v>0</v>
      </c>
      <c r="AC26" s="246">
        <v>0</v>
      </c>
      <c r="AD26" s="204">
        <v>0</v>
      </c>
      <c r="AE26" s="204">
        <v>0</v>
      </c>
      <c r="AF26" s="204">
        <v>0</v>
      </c>
      <c r="AG26" s="204">
        <v>0</v>
      </c>
      <c r="AH26" s="204">
        <v>0</v>
      </c>
      <c r="AI26" s="101">
        <v>0</v>
      </c>
      <c r="AJ26" s="101">
        <v>0</v>
      </c>
      <c r="AK26" s="101">
        <v>0</v>
      </c>
      <c r="AL26" s="204">
        <v>0</v>
      </c>
      <c r="AM26" s="204">
        <v>100</v>
      </c>
      <c r="AN26" s="204">
        <v>100</v>
      </c>
      <c r="AO26" s="204">
        <v>0</v>
      </c>
      <c r="AP26" s="204">
        <v>0</v>
      </c>
      <c r="AQ26" s="204">
        <v>0</v>
      </c>
      <c r="AR26" s="204">
        <v>0</v>
      </c>
      <c r="AS26" s="204">
        <v>0</v>
      </c>
      <c r="AT26" s="204">
        <v>0</v>
      </c>
      <c r="AU26" s="204">
        <v>0</v>
      </c>
    </row>
    <row r="27" spans="1:48" ht="12.75" customHeight="1">
      <c r="A27" s="205">
        <v>21</v>
      </c>
      <c r="B27" s="206">
        <v>220100</v>
      </c>
      <c r="C27" s="207">
        <v>1004</v>
      </c>
      <c r="D27" s="175">
        <v>18</v>
      </c>
      <c r="E27" s="201" t="s">
        <v>1250</v>
      </c>
      <c r="F27" s="197">
        <v>7227</v>
      </c>
      <c r="G27" s="202">
        <v>7227</v>
      </c>
      <c r="H27" s="202">
        <v>0</v>
      </c>
      <c r="I27" s="202">
        <v>0</v>
      </c>
      <c r="J27" s="202">
        <v>0</v>
      </c>
      <c r="K27" s="202">
        <v>0</v>
      </c>
      <c r="L27" s="197">
        <v>7227</v>
      </c>
      <c r="M27" s="203">
        <v>7227</v>
      </c>
      <c r="N27" s="203">
        <v>0</v>
      </c>
      <c r="O27" s="203">
        <v>0</v>
      </c>
      <c r="P27" s="203">
        <v>0</v>
      </c>
      <c r="Q27" s="203">
        <v>0</v>
      </c>
      <c r="R27" s="245">
        <v>0</v>
      </c>
      <c r="S27" s="245">
        <v>0</v>
      </c>
      <c r="T27" s="245">
        <v>0</v>
      </c>
      <c r="U27" s="198">
        <v>7227</v>
      </c>
      <c r="V27" s="203">
        <v>7227</v>
      </c>
      <c r="W27" s="203">
        <v>0</v>
      </c>
      <c r="X27" s="203">
        <v>0</v>
      </c>
      <c r="Y27" s="203">
        <v>0</v>
      </c>
      <c r="Z27" s="204">
        <v>0</v>
      </c>
      <c r="AA27" s="246">
        <v>0</v>
      </c>
      <c r="AB27" s="246">
        <v>0</v>
      </c>
      <c r="AC27" s="246">
        <v>0</v>
      </c>
      <c r="AD27" s="204">
        <v>0</v>
      </c>
      <c r="AE27" s="204">
        <v>0</v>
      </c>
      <c r="AF27" s="204">
        <v>0</v>
      </c>
      <c r="AG27" s="204">
        <v>0</v>
      </c>
      <c r="AH27" s="204">
        <v>0</v>
      </c>
      <c r="AI27" s="101">
        <v>0</v>
      </c>
      <c r="AJ27" s="101">
        <v>0</v>
      </c>
      <c r="AK27" s="101">
        <v>0</v>
      </c>
      <c r="AL27" s="204">
        <v>0</v>
      </c>
      <c r="AM27" s="204">
        <v>100</v>
      </c>
      <c r="AN27" s="204">
        <v>100</v>
      </c>
      <c r="AO27" s="204">
        <v>0</v>
      </c>
      <c r="AP27" s="204">
        <v>0</v>
      </c>
      <c r="AQ27" s="204">
        <v>0</v>
      </c>
      <c r="AR27" s="204">
        <v>0</v>
      </c>
      <c r="AS27" s="204">
        <v>0</v>
      </c>
      <c r="AT27" s="204">
        <v>0</v>
      </c>
      <c r="AU27" s="204">
        <v>0</v>
      </c>
    </row>
    <row r="28" spans="1:48" ht="12.75" customHeight="1">
      <c r="A28" s="205">
        <v>21</v>
      </c>
      <c r="B28" s="206">
        <v>220100</v>
      </c>
      <c r="C28" s="207">
        <v>1005</v>
      </c>
      <c r="D28" s="175">
        <v>19</v>
      </c>
      <c r="E28" s="201" t="s">
        <v>1251</v>
      </c>
      <c r="F28" s="197">
        <v>14535.3</v>
      </c>
      <c r="G28" s="202">
        <v>14535.3</v>
      </c>
      <c r="H28" s="202">
        <v>0</v>
      </c>
      <c r="I28" s="202">
        <v>0</v>
      </c>
      <c r="J28" s="202">
        <v>0</v>
      </c>
      <c r="K28" s="202">
        <v>0</v>
      </c>
      <c r="L28" s="197">
        <v>15172.1</v>
      </c>
      <c r="M28" s="203">
        <v>15172.1</v>
      </c>
      <c r="N28" s="203">
        <v>0</v>
      </c>
      <c r="O28" s="203">
        <v>0</v>
      </c>
      <c r="P28" s="203">
        <v>0</v>
      </c>
      <c r="Q28" s="203">
        <v>0</v>
      </c>
      <c r="R28" s="245">
        <v>0</v>
      </c>
      <c r="S28" s="245">
        <v>0</v>
      </c>
      <c r="T28" s="245">
        <v>0</v>
      </c>
      <c r="U28" s="198">
        <v>15168.9712</v>
      </c>
      <c r="V28" s="203">
        <v>15168.9712</v>
      </c>
      <c r="W28" s="203">
        <v>0</v>
      </c>
      <c r="X28" s="203">
        <v>0</v>
      </c>
      <c r="Y28" s="203">
        <v>0</v>
      </c>
      <c r="Z28" s="204">
        <v>0</v>
      </c>
      <c r="AA28" s="246">
        <v>0</v>
      </c>
      <c r="AB28" s="246">
        <v>0</v>
      </c>
      <c r="AC28" s="246">
        <v>0</v>
      </c>
      <c r="AD28" s="204">
        <v>-3.1288000000004104</v>
      </c>
      <c r="AE28" s="204">
        <v>-3.1288000000004104</v>
      </c>
      <c r="AF28" s="204">
        <v>0</v>
      </c>
      <c r="AG28" s="204">
        <v>0</v>
      </c>
      <c r="AH28" s="204">
        <v>0</v>
      </c>
      <c r="AI28" s="101">
        <v>0</v>
      </c>
      <c r="AJ28" s="101">
        <v>0</v>
      </c>
      <c r="AK28" s="101">
        <v>0</v>
      </c>
      <c r="AL28" s="204">
        <v>0</v>
      </c>
      <c r="AM28" s="204">
        <v>99.979377937134601</v>
      </c>
      <c r="AN28" s="204">
        <v>99.979377937134601</v>
      </c>
      <c r="AO28" s="204">
        <v>0</v>
      </c>
      <c r="AP28" s="204">
        <v>0</v>
      </c>
      <c r="AQ28" s="204">
        <v>0</v>
      </c>
      <c r="AR28" s="204">
        <v>0</v>
      </c>
      <c r="AS28" s="204">
        <v>0</v>
      </c>
      <c r="AT28" s="204">
        <v>0</v>
      </c>
      <c r="AU28" s="204">
        <v>0</v>
      </c>
    </row>
    <row r="29" spans="1:48" ht="12.75" customHeight="1">
      <c r="A29" s="205">
        <v>21</v>
      </c>
      <c r="B29" s="206">
        <v>220100</v>
      </c>
      <c r="C29" s="207">
        <v>1011</v>
      </c>
      <c r="D29" s="175">
        <v>20</v>
      </c>
      <c r="E29" s="201" t="s">
        <v>1252</v>
      </c>
      <c r="F29" s="197">
        <v>12013.2</v>
      </c>
      <c r="G29" s="202">
        <v>12013.2</v>
      </c>
      <c r="H29" s="202">
        <v>0</v>
      </c>
      <c r="I29" s="202">
        <v>0</v>
      </c>
      <c r="J29" s="202">
        <v>0</v>
      </c>
      <c r="K29" s="202">
        <v>0</v>
      </c>
      <c r="L29" s="197">
        <v>12013.2</v>
      </c>
      <c r="M29" s="203">
        <v>12013.2</v>
      </c>
      <c r="N29" s="203">
        <v>0</v>
      </c>
      <c r="O29" s="203">
        <v>0</v>
      </c>
      <c r="P29" s="203">
        <v>0</v>
      </c>
      <c r="Q29" s="203">
        <v>0</v>
      </c>
      <c r="R29" s="245">
        <v>0</v>
      </c>
      <c r="S29" s="245">
        <v>0</v>
      </c>
      <c r="T29" s="245">
        <v>0</v>
      </c>
      <c r="U29" s="198">
        <v>12013.2</v>
      </c>
      <c r="V29" s="203">
        <v>12013.2</v>
      </c>
      <c r="W29" s="203">
        <v>0</v>
      </c>
      <c r="X29" s="203">
        <v>0</v>
      </c>
      <c r="Y29" s="203">
        <v>0</v>
      </c>
      <c r="Z29" s="204">
        <v>0</v>
      </c>
      <c r="AA29" s="246">
        <v>0</v>
      </c>
      <c r="AB29" s="246">
        <v>0</v>
      </c>
      <c r="AC29" s="246">
        <v>0</v>
      </c>
      <c r="AD29" s="204">
        <v>0</v>
      </c>
      <c r="AE29" s="204">
        <v>0</v>
      </c>
      <c r="AF29" s="204">
        <v>0</v>
      </c>
      <c r="AG29" s="204">
        <v>0</v>
      </c>
      <c r="AH29" s="204">
        <v>0</v>
      </c>
      <c r="AI29" s="101">
        <v>0</v>
      </c>
      <c r="AJ29" s="101">
        <v>0</v>
      </c>
      <c r="AK29" s="101">
        <v>0</v>
      </c>
      <c r="AL29" s="204">
        <v>0</v>
      </c>
      <c r="AM29" s="204">
        <v>100</v>
      </c>
      <c r="AN29" s="204">
        <v>100</v>
      </c>
      <c r="AO29" s="204">
        <v>0</v>
      </c>
      <c r="AP29" s="204">
        <v>0</v>
      </c>
      <c r="AQ29" s="204">
        <v>0</v>
      </c>
      <c r="AR29" s="204">
        <v>0</v>
      </c>
      <c r="AS29" s="204">
        <v>0</v>
      </c>
      <c r="AT29" s="204">
        <v>0</v>
      </c>
      <c r="AU29" s="204">
        <v>0</v>
      </c>
    </row>
    <row r="30" spans="1:48" ht="12.75" customHeight="1">
      <c r="A30" s="205">
        <v>21</v>
      </c>
      <c r="B30" s="206">
        <v>220100</v>
      </c>
      <c r="C30" s="207">
        <v>1006</v>
      </c>
      <c r="D30" s="175">
        <v>21</v>
      </c>
      <c r="E30" s="201" t="s">
        <v>1253</v>
      </c>
      <c r="F30" s="197">
        <v>11629.3</v>
      </c>
      <c r="G30" s="202">
        <v>11629.3</v>
      </c>
      <c r="H30" s="202">
        <v>0</v>
      </c>
      <c r="I30" s="202">
        <v>0</v>
      </c>
      <c r="J30" s="202">
        <v>0</v>
      </c>
      <c r="K30" s="202">
        <v>0</v>
      </c>
      <c r="L30" s="197">
        <v>11629.3</v>
      </c>
      <c r="M30" s="203">
        <v>11629.3</v>
      </c>
      <c r="N30" s="203">
        <v>0</v>
      </c>
      <c r="O30" s="203">
        <v>0</v>
      </c>
      <c r="P30" s="203">
        <v>0</v>
      </c>
      <c r="Q30" s="203">
        <v>0</v>
      </c>
      <c r="R30" s="245">
        <v>0</v>
      </c>
      <c r="S30" s="245">
        <v>0</v>
      </c>
      <c r="T30" s="245">
        <v>0</v>
      </c>
      <c r="U30" s="198">
        <v>11629.3</v>
      </c>
      <c r="V30" s="203">
        <v>11629.3</v>
      </c>
      <c r="W30" s="203">
        <v>0</v>
      </c>
      <c r="X30" s="203">
        <v>0</v>
      </c>
      <c r="Y30" s="203">
        <v>0</v>
      </c>
      <c r="Z30" s="204">
        <v>0</v>
      </c>
      <c r="AA30" s="246">
        <v>0</v>
      </c>
      <c r="AB30" s="246">
        <v>0</v>
      </c>
      <c r="AC30" s="246">
        <v>0</v>
      </c>
      <c r="AD30" s="204">
        <v>0</v>
      </c>
      <c r="AE30" s="204">
        <v>0</v>
      </c>
      <c r="AF30" s="204">
        <v>0</v>
      </c>
      <c r="AG30" s="204">
        <v>0</v>
      </c>
      <c r="AH30" s="204">
        <v>0</v>
      </c>
      <c r="AI30" s="101">
        <v>0</v>
      </c>
      <c r="AJ30" s="101">
        <v>0</v>
      </c>
      <c r="AK30" s="101">
        <v>0</v>
      </c>
      <c r="AL30" s="204">
        <v>0</v>
      </c>
      <c r="AM30" s="204">
        <v>100</v>
      </c>
      <c r="AN30" s="204">
        <v>100</v>
      </c>
      <c r="AO30" s="204">
        <v>0</v>
      </c>
      <c r="AP30" s="204">
        <v>0</v>
      </c>
      <c r="AQ30" s="204">
        <v>0</v>
      </c>
      <c r="AR30" s="204">
        <v>0</v>
      </c>
      <c r="AS30" s="204">
        <v>0</v>
      </c>
      <c r="AT30" s="204">
        <v>0</v>
      </c>
      <c r="AU30" s="204">
        <v>0</v>
      </c>
    </row>
    <row r="31" spans="1:48" ht="12.75" customHeight="1">
      <c r="A31" s="205">
        <v>21</v>
      </c>
      <c r="B31" s="206">
        <v>220100</v>
      </c>
      <c r="C31" s="207">
        <v>1007</v>
      </c>
      <c r="D31" s="175">
        <v>22</v>
      </c>
      <c r="E31" s="201" t="s">
        <v>1254</v>
      </c>
      <c r="F31" s="197">
        <v>0</v>
      </c>
      <c r="G31" s="202">
        <v>0</v>
      </c>
      <c r="H31" s="202">
        <v>0</v>
      </c>
      <c r="I31" s="202">
        <v>0</v>
      </c>
      <c r="J31" s="202">
        <v>0</v>
      </c>
      <c r="K31" s="202">
        <v>0</v>
      </c>
      <c r="L31" s="197">
        <v>0</v>
      </c>
      <c r="M31" s="203">
        <v>0</v>
      </c>
      <c r="N31" s="203">
        <v>0</v>
      </c>
      <c r="O31" s="203">
        <v>0</v>
      </c>
      <c r="P31" s="203">
        <v>0</v>
      </c>
      <c r="Q31" s="203">
        <v>0</v>
      </c>
      <c r="R31" s="245">
        <v>0</v>
      </c>
      <c r="S31" s="245">
        <v>0</v>
      </c>
      <c r="T31" s="245">
        <v>0</v>
      </c>
      <c r="U31" s="198">
        <v>0</v>
      </c>
      <c r="V31" s="203">
        <v>0</v>
      </c>
      <c r="W31" s="203">
        <v>0</v>
      </c>
      <c r="X31" s="203">
        <v>0</v>
      </c>
      <c r="Y31" s="203">
        <v>0</v>
      </c>
      <c r="Z31" s="204">
        <v>0</v>
      </c>
      <c r="AA31" s="246">
        <v>0</v>
      </c>
      <c r="AB31" s="246">
        <v>0</v>
      </c>
      <c r="AC31" s="246">
        <v>0</v>
      </c>
      <c r="AD31" s="204">
        <v>0</v>
      </c>
      <c r="AE31" s="204">
        <v>0</v>
      </c>
      <c r="AF31" s="204">
        <v>0</v>
      </c>
      <c r="AG31" s="204">
        <v>0</v>
      </c>
      <c r="AH31" s="204">
        <v>0</v>
      </c>
      <c r="AI31" s="101">
        <v>0</v>
      </c>
      <c r="AJ31" s="101">
        <v>0</v>
      </c>
      <c r="AK31" s="101">
        <v>0</v>
      </c>
      <c r="AL31" s="204">
        <v>0</v>
      </c>
      <c r="AM31" s="204">
        <v>0</v>
      </c>
      <c r="AN31" s="204">
        <v>0</v>
      </c>
      <c r="AO31" s="204">
        <v>0</v>
      </c>
      <c r="AP31" s="204">
        <v>0</v>
      </c>
      <c r="AQ31" s="204">
        <v>0</v>
      </c>
      <c r="AR31" s="204">
        <v>0</v>
      </c>
      <c r="AS31" s="204">
        <v>0</v>
      </c>
      <c r="AT31" s="204">
        <v>0</v>
      </c>
      <c r="AU31" s="204">
        <v>0</v>
      </c>
    </row>
    <row r="32" spans="1:48" ht="12.75" customHeight="1">
      <c r="A32" s="205">
        <v>21</v>
      </c>
      <c r="B32" s="206">
        <v>220100</v>
      </c>
      <c r="C32" s="207">
        <v>1012</v>
      </c>
      <c r="D32" s="175">
        <v>23</v>
      </c>
      <c r="E32" s="201" t="s">
        <v>1255</v>
      </c>
      <c r="F32" s="197">
        <v>15347.1</v>
      </c>
      <c r="G32" s="202">
        <v>15347.1</v>
      </c>
      <c r="H32" s="202">
        <v>0</v>
      </c>
      <c r="I32" s="202">
        <v>0</v>
      </c>
      <c r="J32" s="202">
        <v>0</v>
      </c>
      <c r="K32" s="202">
        <v>0</v>
      </c>
      <c r="L32" s="197">
        <v>15540.3</v>
      </c>
      <c r="M32" s="203">
        <v>15540.3</v>
      </c>
      <c r="N32" s="203">
        <v>0</v>
      </c>
      <c r="O32" s="203">
        <v>0</v>
      </c>
      <c r="P32" s="203">
        <v>0</v>
      </c>
      <c r="Q32" s="203">
        <v>0</v>
      </c>
      <c r="R32" s="245">
        <v>0</v>
      </c>
      <c r="S32" s="245">
        <v>0</v>
      </c>
      <c r="T32" s="245">
        <v>0</v>
      </c>
      <c r="U32" s="198">
        <v>15288.573</v>
      </c>
      <c r="V32" s="203">
        <v>15288.573</v>
      </c>
      <c r="W32" s="203">
        <v>0</v>
      </c>
      <c r="X32" s="203">
        <v>0</v>
      </c>
      <c r="Y32" s="203">
        <v>0</v>
      </c>
      <c r="Z32" s="204">
        <v>0</v>
      </c>
      <c r="AA32" s="246">
        <v>0</v>
      </c>
      <c r="AB32" s="246">
        <v>0</v>
      </c>
      <c r="AC32" s="246">
        <v>0</v>
      </c>
      <c r="AD32" s="204">
        <v>-251.72699999999895</v>
      </c>
      <c r="AE32" s="204">
        <v>-251.72699999999895</v>
      </c>
      <c r="AF32" s="204">
        <v>0</v>
      </c>
      <c r="AG32" s="204">
        <v>0</v>
      </c>
      <c r="AH32" s="204">
        <v>0</v>
      </c>
      <c r="AI32" s="101">
        <v>0</v>
      </c>
      <c r="AJ32" s="101">
        <v>0</v>
      </c>
      <c r="AK32" s="101">
        <v>0</v>
      </c>
      <c r="AL32" s="204">
        <v>0</v>
      </c>
      <c r="AM32" s="204">
        <v>98.380166406053945</v>
      </c>
      <c r="AN32" s="204">
        <v>98.380166406053945</v>
      </c>
      <c r="AO32" s="204">
        <v>0</v>
      </c>
      <c r="AP32" s="204">
        <v>0</v>
      </c>
      <c r="AQ32" s="204">
        <v>0</v>
      </c>
      <c r="AR32" s="204">
        <v>0</v>
      </c>
      <c r="AS32" s="204">
        <v>0</v>
      </c>
      <c r="AT32" s="204">
        <v>0</v>
      </c>
      <c r="AU32" s="204">
        <v>0</v>
      </c>
    </row>
    <row r="33" spans="1:48" ht="12.75" customHeight="1">
      <c r="A33" s="205">
        <v>21</v>
      </c>
      <c r="B33" s="206">
        <v>220100</v>
      </c>
      <c r="C33" s="207">
        <v>1008</v>
      </c>
      <c r="D33" s="175">
        <v>24</v>
      </c>
      <c r="E33" s="201" t="s">
        <v>1256</v>
      </c>
      <c r="F33" s="197">
        <v>0</v>
      </c>
      <c r="G33" s="202">
        <v>0</v>
      </c>
      <c r="H33" s="202">
        <v>0</v>
      </c>
      <c r="I33" s="202">
        <v>0</v>
      </c>
      <c r="J33" s="202">
        <v>0</v>
      </c>
      <c r="K33" s="202">
        <v>0</v>
      </c>
      <c r="L33" s="197">
        <v>0</v>
      </c>
      <c r="M33" s="203">
        <v>0</v>
      </c>
      <c r="N33" s="203">
        <v>0</v>
      </c>
      <c r="O33" s="203">
        <v>0</v>
      </c>
      <c r="P33" s="203">
        <v>0</v>
      </c>
      <c r="Q33" s="203">
        <v>0</v>
      </c>
      <c r="R33" s="245">
        <v>0</v>
      </c>
      <c r="S33" s="245">
        <v>0</v>
      </c>
      <c r="T33" s="245">
        <v>0</v>
      </c>
      <c r="U33" s="198">
        <v>0</v>
      </c>
      <c r="V33" s="203">
        <v>0</v>
      </c>
      <c r="W33" s="203">
        <v>0</v>
      </c>
      <c r="X33" s="203">
        <v>0</v>
      </c>
      <c r="Y33" s="203">
        <v>0</v>
      </c>
      <c r="Z33" s="204">
        <v>0</v>
      </c>
      <c r="AA33" s="246">
        <v>0</v>
      </c>
      <c r="AB33" s="246">
        <v>0</v>
      </c>
      <c r="AC33" s="246">
        <v>0</v>
      </c>
      <c r="AD33" s="204">
        <v>0</v>
      </c>
      <c r="AE33" s="204">
        <v>0</v>
      </c>
      <c r="AF33" s="204">
        <v>0</v>
      </c>
      <c r="AG33" s="204">
        <v>0</v>
      </c>
      <c r="AH33" s="204">
        <v>0</v>
      </c>
      <c r="AI33" s="101">
        <v>0</v>
      </c>
      <c r="AJ33" s="101">
        <v>0</v>
      </c>
      <c r="AK33" s="101">
        <v>0</v>
      </c>
      <c r="AL33" s="204">
        <v>0</v>
      </c>
      <c r="AM33" s="204">
        <v>0</v>
      </c>
      <c r="AN33" s="204">
        <v>0</v>
      </c>
      <c r="AO33" s="204">
        <v>0</v>
      </c>
      <c r="AP33" s="204">
        <v>0</v>
      </c>
      <c r="AQ33" s="204">
        <v>0</v>
      </c>
      <c r="AR33" s="204">
        <v>0</v>
      </c>
      <c r="AS33" s="204">
        <v>0</v>
      </c>
      <c r="AT33" s="204">
        <v>0</v>
      </c>
      <c r="AU33" s="204">
        <v>0</v>
      </c>
    </row>
    <row r="34" spans="1:48" ht="12.75" customHeight="1">
      <c r="A34" s="205">
        <v>21</v>
      </c>
      <c r="B34" s="206">
        <v>220100</v>
      </c>
      <c r="C34" s="207">
        <v>1013</v>
      </c>
      <c r="D34" s="175">
        <v>25</v>
      </c>
      <c r="E34" s="201" t="s">
        <v>1257</v>
      </c>
      <c r="F34" s="197">
        <v>29834.1</v>
      </c>
      <c r="G34" s="202">
        <v>29834.1</v>
      </c>
      <c r="H34" s="202">
        <v>0</v>
      </c>
      <c r="I34" s="202">
        <v>0</v>
      </c>
      <c r="J34" s="202">
        <v>0</v>
      </c>
      <c r="K34" s="202">
        <v>0</v>
      </c>
      <c r="L34" s="197">
        <v>29834.1</v>
      </c>
      <c r="M34" s="203">
        <v>29834.1</v>
      </c>
      <c r="N34" s="203">
        <v>0</v>
      </c>
      <c r="O34" s="203">
        <v>0</v>
      </c>
      <c r="P34" s="203">
        <v>0</v>
      </c>
      <c r="Q34" s="203">
        <v>0</v>
      </c>
      <c r="R34" s="245">
        <v>0</v>
      </c>
      <c r="S34" s="245">
        <v>0</v>
      </c>
      <c r="T34" s="245">
        <v>0</v>
      </c>
      <c r="U34" s="198">
        <v>29834.1</v>
      </c>
      <c r="V34" s="203">
        <v>29834.1</v>
      </c>
      <c r="W34" s="203">
        <v>0</v>
      </c>
      <c r="X34" s="203">
        <v>0</v>
      </c>
      <c r="Y34" s="203">
        <v>0</v>
      </c>
      <c r="Z34" s="204">
        <v>0</v>
      </c>
      <c r="AA34" s="246">
        <v>0</v>
      </c>
      <c r="AB34" s="246">
        <v>0</v>
      </c>
      <c r="AC34" s="246">
        <v>0</v>
      </c>
      <c r="AD34" s="204">
        <v>0</v>
      </c>
      <c r="AE34" s="204">
        <v>0</v>
      </c>
      <c r="AF34" s="204">
        <v>0</v>
      </c>
      <c r="AG34" s="204">
        <v>0</v>
      </c>
      <c r="AH34" s="204">
        <v>0</v>
      </c>
      <c r="AI34" s="101">
        <v>0</v>
      </c>
      <c r="AJ34" s="101">
        <v>0</v>
      </c>
      <c r="AK34" s="101">
        <v>0</v>
      </c>
      <c r="AL34" s="204">
        <v>0</v>
      </c>
      <c r="AM34" s="204">
        <v>100</v>
      </c>
      <c r="AN34" s="204">
        <v>100</v>
      </c>
      <c r="AO34" s="204">
        <v>0</v>
      </c>
      <c r="AP34" s="204">
        <v>0</v>
      </c>
      <c r="AQ34" s="204">
        <v>0</v>
      </c>
      <c r="AR34" s="204">
        <v>0</v>
      </c>
      <c r="AS34" s="204">
        <v>0</v>
      </c>
      <c r="AT34" s="204">
        <v>0</v>
      </c>
      <c r="AU34" s="204">
        <v>0</v>
      </c>
    </row>
    <row r="35" spans="1:48" ht="12.75" customHeight="1">
      <c r="A35" s="205">
        <v>21</v>
      </c>
      <c r="B35" s="206">
        <v>220100</v>
      </c>
      <c r="C35" s="207">
        <v>1009</v>
      </c>
      <c r="D35" s="175">
        <v>26</v>
      </c>
      <c r="E35" s="201" t="s">
        <v>1258</v>
      </c>
      <c r="F35" s="197">
        <v>10604</v>
      </c>
      <c r="G35" s="202">
        <v>10604</v>
      </c>
      <c r="H35" s="202">
        <v>0</v>
      </c>
      <c r="I35" s="202">
        <v>0</v>
      </c>
      <c r="J35" s="202">
        <v>0</v>
      </c>
      <c r="K35" s="202">
        <v>0</v>
      </c>
      <c r="L35" s="197">
        <v>10604</v>
      </c>
      <c r="M35" s="203">
        <v>10604</v>
      </c>
      <c r="N35" s="203">
        <v>0</v>
      </c>
      <c r="O35" s="203">
        <v>0</v>
      </c>
      <c r="P35" s="203">
        <v>0</v>
      </c>
      <c r="Q35" s="203">
        <v>0</v>
      </c>
      <c r="R35" s="245">
        <v>0</v>
      </c>
      <c r="S35" s="245">
        <v>0</v>
      </c>
      <c r="T35" s="245">
        <v>0</v>
      </c>
      <c r="U35" s="198">
        <v>10604</v>
      </c>
      <c r="V35" s="203">
        <v>10604</v>
      </c>
      <c r="W35" s="203">
        <v>0</v>
      </c>
      <c r="X35" s="203">
        <v>0</v>
      </c>
      <c r="Y35" s="203">
        <v>0</v>
      </c>
      <c r="Z35" s="204">
        <v>0</v>
      </c>
      <c r="AA35" s="246">
        <v>0</v>
      </c>
      <c r="AB35" s="246">
        <v>0</v>
      </c>
      <c r="AC35" s="246">
        <v>0</v>
      </c>
      <c r="AD35" s="204">
        <v>0</v>
      </c>
      <c r="AE35" s="204">
        <v>0</v>
      </c>
      <c r="AF35" s="204">
        <v>0</v>
      </c>
      <c r="AG35" s="204">
        <v>0</v>
      </c>
      <c r="AH35" s="204">
        <v>0</v>
      </c>
      <c r="AI35" s="101">
        <v>0</v>
      </c>
      <c r="AJ35" s="101">
        <v>0</v>
      </c>
      <c r="AK35" s="101">
        <v>0</v>
      </c>
      <c r="AL35" s="204">
        <v>0</v>
      </c>
      <c r="AM35" s="204">
        <v>100</v>
      </c>
      <c r="AN35" s="204">
        <v>100</v>
      </c>
      <c r="AO35" s="204">
        <v>0</v>
      </c>
      <c r="AP35" s="204">
        <v>0</v>
      </c>
      <c r="AQ35" s="204">
        <v>0</v>
      </c>
      <c r="AR35" s="204">
        <v>0</v>
      </c>
      <c r="AS35" s="204">
        <v>0</v>
      </c>
      <c r="AT35" s="204">
        <v>0</v>
      </c>
      <c r="AU35" s="204">
        <v>0</v>
      </c>
    </row>
    <row r="36" spans="1:48" ht="12.75" customHeight="1">
      <c r="A36" s="205">
        <v>21</v>
      </c>
      <c r="B36" s="206">
        <v>220100</v>
      </c>
      <c r="C36" s="207">
        <v>1010</v>
      </c>
      <c r="D36" s="175">
        <v>27</v>
      </c>
      <c r="E36" s="201" t="s">
        <v>1259</v>
      </c>
      <c r="F36" s="197">
        <v>12048</v>
      </c>
      <c r="G36" s="202">
        <v>12048</v>
      </c>
      <c r="H36" s="202">
        <v>0</v>
      </c>
      <c r="I36" s="202">
        <v>0</v>
      </c>
      <c r="J36" s="202">
        <v>0</v>
      </c>
      <c r="K36" s="202">
        <v>0</v>
      </c>
      <c r="L36" s="197">
        <v>12589.6</v>
      </c>
      <c r="M36" s="203">
        <v>12589.6</v>
      </c>
      <c r="N36" s="203">
        <v>0</v>
      </c>
      <c r="O36" s="203">
        <v>0</v>
      </c>
      <c r="P36" s="203">
        <v>0</v>
      </c>
      <c r="Q36" s="203">
        <v>0</v>
      </c>
      <c r="R36" s="245">
        <v>0</v>
      </c>
      <c r="S36" s="245">
        <v>0</v>
      </c>
      <c r="T36" s="245">
        <v>0</v>
      </c>
      <c r="U36" s="198">
        <v>12588.9084</v>
      </c>
      <c r="V36" s="203">
        <v>12588.9084</v>
      </c>
      <c r="W36" s="203">
        <v>0</v>
      </c>
      <c r="X36" s="203">
        <v>0</v>
      </c>
      <c r="Y36" s="203">
        <v>0</v>
      </c>
      <c r="Z36" s="204">
        <v>0</v>
      </c>
      <c r="AA36" s="246">
        <v>0</v>
      </c>
      <c r="AB36" s="246">
        <v>0</v>
      </c>
      <c r="AC36" s="246">
        <v>0</v>
      </c>
      <c r="AD36" s="204">
        <v>-0.69160000000010768</v>
      </c>
      <c r="AE36" s="204">
        <v>-0.69160000000010768</v>
      </c>
      <c r="AF36" s="204">
        <v>0</v>
      </c>
      <c r="AG36" s="204">
        <v>0</v>
      </c>
      <c r="AH36" s="204">
        <v>0</v>
      </c>
      <c r="AI36" s="101">
        <v>0</v>
      </c>
      <c r="AJ36" s="101">
        <v>0</v>
      </c>
      <c r="AK36" s="101">
        <v>0</v>
      </c>
      <c r="AL36" s="204">
        <v>0</v>
      </c>
      <c r="AM36" s="204">
        <v>99.994506576857091</v>
      </c>
      <c r="AN36" s="204">
        <v>99.994506576857091</v>
      </c>
      <c r="AO36" s="204">
        <v>0</v>
      </c>
      <c r="AP36" s="204">
        <v>0</v>
      </c>
      <c r="AQ36" s="204">
        <v>0</v>
      </c>
      <c r="AR36" s="204">
        <v>0</v>
      </c>
      <c r="AS36" s="204">
        <v>0</v>
      </c>
      <c r="AT36" s="204">
        <v>0</v>
      </c>
      <c r="AU36" s="204">
        <v>0</v>
      </c>
    </row>
    <row r="37" spans="1:48" ht="12.75" customHeight="1">
      <c r="A37" s="205">
        <v>21</v>
      </c>
      <c r="B37" s="206">
        <v>220100</v>
      </c>
      <c r="C37" s="207">
        <v>1014</v>
      </c>
      <c r="D37" s="175">
        <v>28</v>
      </c>
      <c r="E37" s="201" t="s">
        <v>1260</v>
      </c>
      <c r="F37" s="197">
        <v>18932.8</v>
      </c>
      <c r="G37" s="202">
        <v>18932.8</v>
      </c>
      <c r="H37" s="202">
        <v>0</v>
      </c>
      <c r="I37" s="202">
        <v>0</v>
      </c>
      <c r="J37" s="202">
        <v>0</v>
      </c>
      <c r="K37" s="202">
        <v>0</v>
      </c>
      <c r="L37" s="197">
        <v>18932.8</v>
      </c>
      <c r="M37" s="203">
        <v>18932.8</v>
      </c>
      <c r="N37" s="203">
        <v>0</v>
      </c>
      <c r="O37" s="203">
        <v>0</v>
      </c>
      <c r="P37" s="203">
        <v>0</v>
      </c>
      <c r="Q37" s="203">
        <v>0</v>
      </c>
      <c r="R37" s="245">
        <v>0</v>
      </c>
      <c r="S37" s="245">
        <v>0</v>
      </c>
      <c r="T37" s="245">
        <v>0</v>
      </c>
      <c r="U37" s="198">
        <v>15895.3773</v>
      </c>
      <c r="V37" s="203">
        <v>15895.3773</v>
      </c>
      <c r="W37" s="203">
        <v>0</v>
      </c>
      <c r="X37" s="203">
        <v>0</v>
      </c>
      <c r="Y37" s="203">
        <v>0</v>
      </c>
      <c r="Z37" s="204">
        <v>0</v>
      </c>
      <c r="AA37" s="246">
        <v>0</v>
      </c>
      <c r="AB37" s="246">
        <v>0</v>
      </c>
      <c r="AC37" s="246">
        <v>0</v>
      </c>
      <c r="AD37" s="204">
        <v>-3037.4226999999992</v>
      </c>
      <c r="AE37" s="204">
        <v>-3037.4226999999992</v>
      </c>
      <c r="AF37" s="204">
        <v>0</v>
      </c>
      <c r="AG37" s="204">
        <v>0</v>
      </c>
      <c r="AH37" s="204">
        <v>0</v>
      </c>
      <c r="AI37" s="101">
        <v>0</v>
      </c>
      <c r="AJ37" s="101">
        <v>0</v>
      </c>
      <c r="AK37" s="101">
        <v>0</v>
      </c>
      <c r="AL37" s="204">
        <v>0</v>
      </c>
      <c r="AM37" s="204">
        <v>83.956822551339485</v>
      </c>
      <c r="AN37" s="204">
        <v>83.956822551339485</v>
      </c>
      <c r="AO37" s="204">
        <v>0</v>
      </c>
      <c r="AP37" s="204">
        <v>0</v>
      </c>
      <c r="AQ37" s="204">
        <v>0</v>
      </c>
      <c r="AR37" s="204">
        <v>0</v>
      </c>
      <c r="AS37" s="204">
        <v>0</v>
      </c>
      <c r="AT37" s="204">
        <v>0</v>
      </c>
      <c r="AU37" s="204">
        <v>0</v>
      </c>
    </row>
    <row r="38" spans="1:48" ht="12.75" customHeight="1">
      <c r="A38" s="205">
        <v>21</v>
      </c>
      <c r="B38" s="206">
        <v>220100</v>
      </c>
      <c r="C38" s="207">
        <v>1017</v>
      </c>
      <c r="D38" s="175">
        <v>29</v>
      </c>
      <c r="E38" s="201" t="s">
        <v>1261</v>
      </c>
      <c r="F38" s="197">
        <v>20838.800000000003</v>
      </c>
      <c r="G38" s="202">
        <v>18170.900000000001</v>
      </c>
      <c r="H38" s="202">
        <v>2667.9</v>
      </c>
      <c r="I38" s="202">
        <v>0</v>
      </c>
      <c r="J38" s="202">
        <v>0</v>
      </c>
      <c r="K38" s="202">
        <v>0</v>
      </c>
      <c r="L38" s="197">
        <v>20838.800000000003</v>
      </c>
      <c r="M38" s="203">
        <v>18170.900000000001</v>
      </c>
      <c r="N38" s="203">
        <v>2667.9</v>
      </c>
      <c r="O38" s="203">
        <v>0</v>
      </c>
      <c r="P38" s="203">
        <v>0</v>
      </c>
      <c r="Q38" s="203">
        <v>0</v>
      </c>
      <c r="R38" s="245">
        <v>0</v>
      </c>
      <c r="S38" s="245">
        <v>0</v>
      </c>
      <c r="T38" s="245">
        <v>0</v>
      </c>
      <c r="U38" s="198">
        <v>20683.137600000002</v>
      </c>
      <c r="V38" s="203">
        <v>18170.174200000001</v>
      </c>
      <c r="W38" s="203">
        <v>2512.9634000000001</v>
      </c>
      <c r="X38" s="203">
        <v>0</v>
      </c>
      <c r="Y38" s="203">
        <v>0</v>
      </c>
      <c r="Z38" s="204">
        <v>0</v>
      </c>
      <c r="AA38" s="246">
        <v>0</v>
      </c>
      <c r="AB38" s="246">
        <v>0</v>
      </c>
      <c r="AC38" s="246">
        <v>0</v>
      </c>
      <c r="AD38" s="204">
        <v>-155.66240000000107</v>
      </c>
      <c r="AE38" s="204">
        <v>-0.72580000000016298</v>
      </c>
      <c r="AF38" s="204">
        <v>-154.9366</v>
      </c>
      <c r="AG38" s="204">
        <v>0</v>
      </c>
      <c r="AH38" s="204">
        <v>0</v>
      </c>
      <c r="AI38" s="101">
        <v>0</v>
      </c>
      <c r="AJ38" s="101">
        <v>0</v>
      </c>
      <c r="AK38" s="101">
        <v>0</v>
      </c>
      <c r="AL38" s="204">
        <v>0</v>
      </c>
      <c r="AM38" s="204">
        <v>99.253016488473421</v>
      </c>
      <c r="AN38" s="204">
        <v>99.996005701423712</v>
      </c>
      <c r="AO38" s="204">
        <v>94.19256343940927</v>
      </c>
      <c r="AP38" s="204">
        <v>0</v>
      </c>
      <c r="AQ38" s="204">
        <v>0</v>
      </c>
      <c r="AR38" s="204">
        <v>0</v>
      </c>
      <c r="AS38" s="204">
        <v>0</v>
      </c>
      <c r="AT38" s="204">
        <v>0</v>
      </c>
      <c r="AU38" s="204">
        <v>0</v>
      </c>
    </row>
    <row r="39" spans="1:48" ht="12.75" customHeight="1">
      <c r="A39" s="205">
        <v>21</v>
      </c>
      <c r="B39" s="206">
        <v>220100</v>
      </c>
      <c r="C39" s="207">
        <v>1018</v>
      </c>
      <c r="D39" s="175">
        <v>30</v>
      </c>
      <c r="E39" s="201" t="s">
        <v>1262</v>
      </c>
      <c r="F39" s="197">
        <v>4910.8</v>
      </c>
      <c r="G39" s="202">
        <v>4910.8</v>
      </c>
      <c r="H39" s="202">
        <v>0</v>
      </c>
      <c r="I39" s="202">
        <v>0</v>
      </c>
      <c r="J39" s="202">
        <v>0</v>
      </c>
      <c r="K39" s="202">
        <v>0</v>
      </c>
      <c r="L39" s="197">
        <v>4910.8</v>
      </c>
      <c r="M39" s="203">
        <v>4910.8</v>
      </c>
      <c r="N39" s="203">
        <v>0</v>
      </c>
      <c r="O39" s="203">
        <v>0</v>
      </c>
      <c r="P39" s="203">
        <v>0</v>
      </c>
      <c r="Q39" s="203">
        <v>0</v>
      </c>
      <c r="R39" s="245">
        <v>0</v>
      </c>
      <c r="S39" s="245">
        <v>0</v>
      </c>
      <c r="T39" s="245">
        <v>0</v>
      </c>
      <c r="U39" s="198">
        <v>4910.53</v>
      </c>
      <c r="V39" s="203">
        <v>4910.53</v>
      </c>
      <c r="W39" s="203">
        <v>0</v>
      </c>
      <c r="X39" s="203">
        <v>0</v>
      </c>
      <c r="Y39" s="203">
        <v>0</v>
      </c>
      <c r="Z39" s="204">
        <v>0</v>
      </c>
      <c r="AA39" s="246">
        <v>0</v>
      </c>
      <c r="AB39" s="246">
        <v>0</v>
      </c>
      <c r="AC39" s="246">
        <v>0</v>
      </c>
      <c r="AD39" s="204">
        <v>-0.27000000000043656</v>
      </c>
      <c r="AE39" s="204">
        <v>-0.27000000000043656</v>
      </c>
      <c r="AF39" s="204">
        <v>0</v>
      </c>
      <c r="AG39" s="204">
        <v>0</v>
      </c>
      <c r="AH39" s="204">
        <v>0</v>
      </c>
      <c r="AI39" s="101">
        <v>0</v>
      </c>
      <c r="AJ39" s="101">
        <v>0</v>
      </c>
      <c r="AK39" s="101">
        <v>0</v>
      </c>
      <c r="AL39" s="204">
        <v>0</v>
      </c>
      <c r="AM39" s="204">
        <v>99.994501914148401</v>
      </c>
      <c r="AN39" s="204">
        <v>99.994501914148401</v>
      </c>
      <c r="AO39" s="204">
        <v>0</v>
      </c>
      <c r="AP39" s="204">
        <v>0</v>
      </c>
      <c r="AQ39" s="204">
        <v>0</v>
      </c>
      <c r="AR39" s="204">
        <v>0</v>
      </c>
      <c r="AS39" s="204">
        <v>0</v>
      </c>
      <c r="AT39" s="204">
        <v>0</v>
      </c>
      <c r="AU39" s="204">
        <v>0</v>
      </c>
    </row>
    <row r="40" spans="1:48" ht="12.75" customHeight="1">
      <c r="A40" s="205">
        <v>21</v>
      </c>
      <c r="B40" s="206">
        <v>220100</v>
      </c>
      <c r="C40" s="207">
        <v>1019</v>
      </c>
      <c r="D40" s="175">
        <v>31</v>
      </c>
      <c r="E40" s="201" t="s">
        <v>1263</v>
      </c>
      <c r="F40" s="197">
        <v>12580.2</v>
      </c>
      <c r="G40" s="202">
        <v>12580.2</v>
      </c>
      <c r="H40" s="202">
        <v>0</v>
      </c>
      <c r="I40" s="202">
        <v>0</v>
      </c>
      <c r="J40" s="202">
        <v>0</v>
      </c>
      <c r="K40" s="202">
        <v>0</v>
      </c>
      <c r="L40" s="197">
        <v>12580.2</v>
      </c>
      <c r="M40" s="203">
        <v>12580.2</v>
      </c>
      <c r="N40" s="203">
        <v>0</v>
      </c>
      <c r="O40" s="203">
        <v>0</v>
      </c>
      <c r="P40" s="203">
        <v>0</v>
      </c>
      <c r="Q40" s="203">
        <v>0</v>
      </c>
      <c r="R40" s="245">
        <v>0</v>
      </c>
      <c r="S40" s="245">
        <v>0</v>
      </c>
      <c r="T40" s="245">
        <v>0</v>
      </c>
      <c r="U40" s="198">
        <v>9518.8760999999995</v>
      </c>
      <c r="V40" s="203">
        <v>9518.8760999999995</v>
      </c>
      <c r="W40" s="203">
        <v>0</v>
      </c>
      <c r="X40" s="203">
        <v>0</v>
      </c>
      <c r="Y40" s="203">
        <v>0</v>
      </c>
      <c r="Z40" s="204">
        <v>0</v>
      </c>
      <c r="AA40" s="246">
        <v>0</v>
      </c>
      <c r="AB40" s="246">
        <v>0</v>
      </c>
      <c r="AC40" s="246">
        <v>0</v>
      </c>
      <c r="AD40" s="204">
        <v>-3061.3239000000012</v>
      </c>
      <c r="AE40" s="204">
        <v>-3061.3239000000012</v>
      </c>
      <c r="AF40" s="204">
        <v>0</v>
      </c>
      <c r="AG40" s="204">
        <v>0</v>
      </c>
      <c r="AH40" s="204">
        <v>0</v>
      </c>
      <c r="AI40" s="101">
        <v>0</v>
      </c>
      <c r="AJ40" s="101">
        <v>0</v>
      </c>
      <c r="AK40" s="101">
        <v>0</v>
      </c>
      <c r="AL40" s="204">
        <v>0</v>
      </c>
      <c r="AM40" s="204">
        <v>75.6655387036772</v>
      </c>
      <c r="AN40" s="204">
        <v>75.6655387036772</v>
      </c>
      <c r="AO40" s="204">
        <v>0</v>
      </c>
      <c r="AP40" s="204">
        <v>0</v>
      </c>
      <c r="AQ40" s="204">
        <v>0</v>
      </c>
      <c r="AR40" s="204">
        <v>0</v>
      </c>
      <c r="AS40" s="204">
        <v>0</v>
      </c>
      <c r="AT40" s="204">
        <v>0</v>
      </c>
      <c r="AU40" s="204">
        <v>0</v>
      </c>
    </row>
    <row r="41" spans="1:48" ht="12.75" customHeight="1">
      <c r="A41" s="205">
        <v>21</v>
      </c>
      <c r="B41" s="206">
        <v>220100</v>
      </c>
      <c r="C41" s="207">
        <v>1015</v>
      </c>
      <c r="D41" s="175">
        <v>32</v>
      </c>
      <c r="E41" s="201" t="s">
        <v>1264</v>
      </c>
      <c r="F41" s="197">
        <v>12188.6</v>
      </c>
      <c r="G41" s="202">
        <v>12188.6</v>
      </c>
      <c r="H41" s="202">
        <v>0</v>
      </c>
      <c r="I41" s="202">
        <v>0</v>
      </c>
      <c r="J41" s="202">
        <v>0</v>
      </c>
      <c r="K41" s="202">
        <v>0</v>
      </c>
      <c r="L41" s="197">
        <v>12188.6</v>
      </c>
      <c r="M41" s="203">
        <v>12188.6</v>
      </c>
      <c r="N41" s="203">
        <v>0</v>
      </c>
      <c r="O41" s="203">
        <v>0</v>
      </c>
      <c r="P41" s="203">
        <v>0</v>
      </c>
      <c r="Q41" s="203">
        <v>0</v>
      </c>
      <c r="R41" s="245">
        <v>0</v>
      </c>
      <c r="S41" s="245">
        <v>0</v>
      </c>
      <c r="T41" s="245">
        <v>0</v>
      </c>
      <c r="U41" s="198">
        <v>12188.6</v>
      </c>
      <c r="V41" s="203">
        <v>12188.6</v>
      </c>
      <c r="W41" s="203">
        <v>0</v>
      </c>
      <c r="X41" s="203">
        <v>0</v>
      </c>
      <c r="Y41" s="203">
        <v>0</v>
      </c>
      <c r="Z41" s="204">
        <v>0</v>
      </c>
      <c r="AA41" s="246">
        <v>0</v>
      </c>
      <c r="AB41" s="246">
        <v>0</v>
      </c>
      <c r="AC41" s="246">
        <v>0</v>
      </c>
      <c r="AD41" s="204">
        <v>0</v>
      </c>
      <c r="AE41" s="204">
        <v>0</v>
      </c>
      <c r="AF41" s="204">
        <v>0</v>
      </c>
      <c r="AG41" s="204">
        <v>0</v>
      </c>
      <c r="AH41" s="204">
        <v>0</v>
      </c>
      <c r="AI41" s="101">
        <v>0</v>
      </c>
      <c r="AJ41" s="101">
        <v>0</v>
      </c>
      <c r="AK41" s="101">
        <v>0</v>
      </c>
      <c r="AL41" s="204">
        <v>0</v>
      </c>
      <c r="AM41" s="204">
        <v>100</v>
      </c>
      <c r="AN41" s="204">
        <v>100</v>
      </c>
      <c r="AO41" s="204">
        <v>0</v>
      </c>
      <c r="AP41" s="204">
        <v>0</v>
      </c>
      <c r="AQ41" s="204">
        <v>0</v>
      </c>
      <c r="AR41" s="204">
        <v>0</v>
      </c>
      <c r="AS41" s="204">
        <v>0</v>
      </c>
      <c r="AT41" s="204">
        <v>0</v>
      </c>
      <c r="AU41" s="204">
        <v>0</v>
      </c>
    </row>
    <row r="42" spans="1:48" ht="12.75" customHeight="1">
      <c r="A42" s="205">
        <v>21</v>
      </c>
      <c r="B42" s="206">
        <v>220100</v>
      </c>
      <c r="C42" s="207">
        <v>1016</v>
      </c>
      <c r="D42" s="175">
        <v>33</v>
      </c>
      <c r="E42" s="201" t="s">
        <v>1265</v>
      </c>
      <c r="F42" s="197">
        <v>8295.7999999999993</v>
      </c>
      <c r="G42" s="202">
        <v>8295.7999999999993</v>
      </c>
      <c r="H42" s="202">
        <v>0</v>
      </c>
      <c r="I42" s="202">
        <v>0</v>
      </c>
      <c r="J42" s="202">
        <v>0</v>
      </c>
      <c r="K42" s="202">
        <v>0</v>
      </c>
      <c r="L42" s="197">
        <v>8295.7999999999993</v>
      </c>
      <c r="M42" s="203">
        <v>8295.7999999999993</v>
      </c>
      <c r="N42" s="203">
        <v>0</v>
      </c>
      <c r="O42" s="203">
        <v>0</v>
      </c>
      <c r="P42" s="203">
        <v>0</v>
      </c>
      <c r="Q42" s="203">
        <v>0</v>
      </c>
      <c r="R42" s="245">
        <v>0</v>
      </c>
      <c r="S42" s="245">
        <v>0</v>
      </c>
      <c r="T42" s="245">
        <v>0</v>
      </c>
      <c r="U42" s="198">
        <v>7374.9722000000002</v>
      </c>
      <c r="V42" s="203">
        <v>7374.9722000000002</v>
      </c>
      <c r="W42" s="203">
        <v>0</v>
      </c>
      <c r="X42" s="203">
        <v>0</v>
      </c>
      <c r="Y42" s="203">
        <v>0</v>
      </c>
      <c r="Z42" s="204">
        <v>0</v>
      </c>
      <c r="AA42" s="246">
        <v>0</v>
      </c>
      <c r="AB42" s="246">
        <v>0</v>
      </c>
      <c r="AC42" s="246">
        <v>0</v>
      </c>
      <c r="AD42" s="204">
        <v>-920.82779999999912</v>
      </c>
      <c r="AE42" s="204">
        <v>-920.82779999999912</v>
      </c>
      <c r="AF42" s="204">
        <v>0</v>
      </c>
      <c r="AG42" s="204">
        <v>0</v>
      </c>
      <c r="AH42" s="204">
        <v>0</v>
      </c>
      <c r="AI42" s="101">
        <v>0</v>
      </c>
      <c r="AJ42" s="101">
        <v>0</v>
      </c>
      <c r="AK42" s="101">
        <v>0</v>
      </c>
      <c r="AL42" s="204">
        <v>0</v>
      </c>
      <c r="AM42" s="204">
        <v>88.900072325755204</v>
      </c>
      <c r="AN42" s="204">
        <v>88.900072325755204</v>
      </c>
      <c r="AO42" s="204">
        <v>0</v>
      </c>
      <c r="AP42" s="204">
        <v>0</v>
      </c>
      <c r="AQ42" s="204">
        <v>0</v>
      </c>
      <c r="AR42" s="204">
        <v>0</v>
      </c>
      <c r="AS42" s="204">
        <v>0</v>
      </c>
      <c r="AT42" s="204">
        <v>0</v>
      </c>
      <c r="AU42" s="204">
        <v>0</v>
      </c>
    </row>
    <row r="43" spans="1:48" ht="12.75" customHeight="1">
      <c r="A43" s="205">
        <v>0</v>
      </c>
      <c r="B43" s="205"/>
      <c r="C43" s="205"/>
      <c r="D43" s="175">
        <v>34</v>
      </c>
      <c r="E43" s="201"/>
      <c r="F43" s="202"/>
      <c r="G43" s="202"/>
      <c r="H43" s="202"/>
      <c r="I43" s="202"/>
      <c r="J43" s="202"/>
      <c r="K43" s="202"/>
      <c r="L43" s="202"/>
      <c r="M43" s="203"/>
      <c r="N43" s="203"/>
      <c r="O43" s="203"/>
      <c r="P43" s="203"/>
      <c r="Q43" s="203"/>
      <c r="R43" s="245"/>
      <c r="S43" s="245"/>
      <c r="T43" s="245"/>
      <c r="U43" s="198"/>
      <c r="V43" s="203"/>
      <c r="W43" s="203"/>
      <c r="X43" s="203"/>
      <c r="Y43" s="203"/>
      <c r="Z43" s="204"/>
      <c r="AA43" s="246"/>
      <c r="AB43" s="246"/>
      <c r="AC43" s="246"/>
      <c r="AD43" s="204"/>
      <c r="AE43" s="204"/>
      <c r="AF43" s="204"/>
      <c r="AG43" s="204"/>
      <c r="AH43" s="204"/>
      <c r="AI43" s="101">
        <v>0</v>
      </c>
      <c r="AJ43" s="101">
        <v>0</v>
      </c>
      <c r="AK43" s="101">
        <v>0</v>
      </c>
      <c r="AL43" s="204"/>
      <c r="AM43" s="204"/>
      <c r="AN43" s="204"/>
      <c r="AO43" s="204"/>
      <c r="AP43" s="204"/>
      <c r="AQ43" s="204"/>
      <c r="AR43" s="204"/>
      <c r="AS43" s="204"/>
      <c r="AT43" s="204"/>
      <c r="AU43" s="204"/>
    </row>
    <row r="44" spans="1:48" ht="12.75" customHeight="1">
      <c r="A44" s="205">
        <v>20</v>
      </c>
      <c r="B44" s="206">
        <v>221000</v>
      </c>
      <c r="C44" s="205"/>
      <c r="D44" s="175">
        <v>35</v>
      </c>
      <c r="E44" s="196" t="s">
        <v>1266</v>
      </c>
      <c r="F44" s="197">
        <v>411179.30000000005</v>
      </c>
      <c r="G44" s="197">
        <v>322830.40000000002</v>
      </c>
      <c r="H44" s="197">
        <v>5328.4</v>
      </c>
      <c r="I44" s="197">
        <v>66739.5</v>
      </c>
      <c r="J44" s="197">
        <v>0</v>
      </c>
      <c r="K44" s="197">
        <v>16281</v>
      </c>
      <c r="L44" s="197">
        <v>420091.90000000008</v>
      </c>
      <c r="M44" s="197">
        <v>345415.30000000005</v>
      </c>
      <c r="N44" s="197">
        <v>5644.2</v>
      </c>
      <c r="O44" s="197">
        <v>52479.5</v>
      </c>
      <c r="P44" s="197">
        <v>0</v>
      </c>
      <c r="Q44" s="197">
        <v>16281</v>
      </c>
      <c r="R44" s="197">
        <v>271.89999999999998</v>
      </c>
      <c r="S44" s="197">
        <v>0</v>
      </c>
      <c r="T44" s="197">
        <v>0</v>
      </c>
      <c r="U44" s="198">
        <v>415274.11190000002</v>
      </c>
      <c r="V44" s="197">
        <v>341114.34080000001</v>
      </c>
      <c r="W44" s="197">
        <v>5644.2</v>
      </c>
      <c r="X44" s="197">
        <v>52044.581200000001</v>
      </c>
      <c r="Y44" s="197">
        <v>0</v>
      </c>
      <c r="Z44" s="197">
        <v>16280.9899</v>
      </c>
      <c r="AA44" s="197">
        <v>190</v>
      </c>
      <c r="AB44" s="197">
        <v>0</v>
      </c>
      <c r="AC44" s="197">
        <v>0</v>
      </c>
      <c r="AD44" s="101">
        <v>-4817.7881000000634</v>
      </c>
      <c r="AE44" s="101">
        <v>-4300.9592000000412</v>
      </c>
      <c r="AF44" s="101">
        <v>0</v>
      </c>
      <c r="AG44" s="101">
        <v>-434.91879999999946</v>
      </c>
      <c r="AH44" s="101">
        <v>0</v>
      </c>
      <c r="AI44" s="101">
        <v>-1.0099999999511056E-2</v>
      </c>
      <c r="AJ44" s="101">
        <v>-81.899999999999977</v>
      </c>
      <c r="AK44" s="101">
        <v>0</v>
      </c>
      <c r="AL44" s="101">
        <v>0</v>
      </c>
      <c r="AM44" s="101">
        <v>98.853158535072907</v>
      </c>
      <c r="AN44" s="101">
        <v>98.754844038466146</v>
      </c>
      <c r="AO44" s="101">
        <v>100</v>
      </c>
      <c r="AP44" s="101">
        <v>99.171259634714502</v>
      </c>
      <c r="AQ44" s="101">
        <v>0</v>
      </c>
      <c r="AR44" s="101">
        <v>99.9999379644985</v>
      </c>
      <c r="AS44" s="101">
        <v>69.878631849944838</v>
      </c>
      <c r="AT44" s="101">
        <v>0</v>
      </c>
      <c r="AU44" s="101">
        <v>0</v>
      </c>
    </row>
    <row r="45" spans="1:48" s="200" customFormat="1" ht="12.75" customHeight="1">
      <c r="A45" s="205">
        <v>22</v>
      </c>
      <c r="B45" s="206">
        <v>221000</v>
      </c>
      <c r="C45" s="205"/>
      <c r="D45" s="175">
        <v>36</v>
      </c>
      <c r="E45" s="196" t="s">
        <v>1241</v>
      </c>
      <c r="F45" s="197">
        <v>289208</v>
      </c>
      <c r="G45" s="197">
        <v>200859.1</v>
      </c>
      <c r="H45" s="197">
        <v>5328.4</v>
      </c>
      <c r="I45" s="197">
        <v>66739.5</v>
      </c>
      <c r="J45" s="197">
        <v>0</v>
      </c>
      <c r="K45" s="197">
        <v>16281</v>
      </c>
      <c r="L45" s="197">
        <v>293328.7</v>
      </c>
      <c r="M45" s="197">
        <v>218924</v>
      </c>
      <c r="N45" s="197">
        <v>5644.2</v>
      </c>
      <c r="O45" s="197">
        <v>52479.5</v>
      </c>
      <c r="P45" s="197">
        <v>0</v>
      </c>
      <c r="Q45" s="197">
        <v>16281</v>
      </c>
      <c r="R45" s="197">
        <v>0</v>
      </c>
      <c r="S45" s="197">
        <v>0</v>
      </c>
      <c r="T45" s="197">
        <v>0</v>
      </c>
      <c r="U45" s="198">
        <v>289755.30719999998</v>
      </c>
      <c r="V45" s="197">
        <v>215785.5361</v>
      </c>
      <c r="W45" s="197">
        <v>5644.2</v>
      </c>
      <c r="X45" s="197">
        <v>52044.581200000001</v>
      </c>
      <c r="Y45" s="197">
        <v>0</v>
      </c>
      <c r="Z45" s="197">
        <v>16280.9899</v>
      </c>
      <c r="AA45" s="197">
        <v>0</v>
      </c>
      <c r="AB45" s="197">
        <v>0</v>
      </c>
      <c r="AC45" s="197">
        <v>0</v>
      </c>
      <c r="AD45" s="101">
        <v>-3573.3928000000305</v>
      </c>
      <c r="AE45" s="101">
        <v>-3138.4639000000025</v>
      </c>
      <c r="AF45" s="101">
        <v>0</v>
      </c>
      <c r="AG45" s="101">
        <v>-434.91879999999946</v>
      </c>
      <c r="AH45" s="101">
        <v>0</v>
      </c>
      <c r="AI45" s="101">
        <v>-1.0099999999511056E-2</v>
      </c>
      <c r="AJ45" s="101">
        <v>0</v>
      </c>
      <c r="AK45" s="101">
        <v>0</v>
      </c>
      <c r="AL45" s="101">
        <v>0</v>
      </c>
      <c r="AM45" s="101">
        <v>98.781778666731199</v>
      </c>
      <c r="AN45" s="101">
        <v>98.566413961009303</v>
      </c>
      <c r="AO45" s="101">
        <v>100</v>
      </c>
      <c r="AP45" s="101">
        <v>99.171259634714502</v>
      </c>
      <c r="AQ45" s="101">
        <v>0</v>
      </c>
      <c r="AR45" s="101">
        <v>99.9999379644985</v>
      </c>
      <c r="AS45" s="101">
        <v>0</v>
      </c>
      <c r="AT45" s="101">
        <v>0</v>
      </c>
      <c r="AU45" s="101">
        <v>0</v>
      </c>
      <c r="AV45" s="199"/>
    </row>
    <row r="46" spans="1:48" s="200" customFormat="1" ht="12.75" customHeight="1">
      <c r="A46" s="205">
        <v>21</v>
      </c>
      <c r="B46" s="206">
        <v>221000</v>
      </c>
      <c r="C46" s="205"/>
      <c r="D46" s="175">
        <v>37</v>
      </c>
      <c r="E46" s="196" t="s">
        <v>1242</v>
      </c>
      <c r="F46" s="197">
        <v>121971.3</v>
      </c>
      <c r="G46" s="197">
        <v>121971.3</v>
      </c>
      <c r="H46" s="197">
        <v>0</v>
      </c>
      <c r="I46" s="197">
        <v>0</v>
      </c>
      <c r="J46" s="197">
        <v>0</v>
      </c>
      <c r="K46" s="197">
        <v>0</v>
      </c>
      <c r="L46" s="197">
        <v>126763.20000000001</v>
      </c>
      <c r="M46" s="197">
        <v>126491.30000000002</v>
      </c>
      <c r="N46" s="197">
        <v>0</v>
      </c>
      <c r="O46" s="197">
        <v>0</v>
      </c>
      <c r="P46" s="197">
        <v>0</v>
      </c>
      <c r="Q46" s="197">
        <v>0</v>
      </c>
      <c r="R46" s="197">
        <v>271.89999999999998</v>
      </c>
      <c r="S46" s="197">
        <v>0</v>
      </c>
      <c r="T46" s="197">
        <v>0</v>
      </c>
      <c r="U46" s="198">
        <v>125518.80470000002</v>
      </c>
      <c r="V46" s="197">
        <v>125328.80470000002</v>
      </c>
      <c r="W46" s="197">
        <v>0</v>
      </c>
      <c r="X46" s="197">
        <v>0</v>
      </c>
      <c r="Y46" s="197">
        <v>0</v>
      </c>
      <c r="Z46" s="197">
        <v>0</v>
      </c>
      <c r="AA46" s="197">
        <v>190</v>
      </c>
      <c r="AB46" s="197">
        <v>0</v>
      </c>
      <c r="AC46" s="197">
        <v>0</v>
      </c>
      <c r="AD46" s="101">
        <v>-1244.3952999999892</v>
      </c>
      <c r="AE46" s="101">
        <v>-1162.495299999995</v>
      </c>
      <c r="AF46" s="101">
        <v>0</v>
      </c>
      <c r="AG46" s="101">
        <v>0</v>
      </c>
      <c r="AH46" s="101">
        <v>0</v>
      </c>
      <c r="AI46" s="101">
        <v>0</v>
      </c>
      <c r="AJ46" s="101">
        <v>-81.899999999999977</v>
      </c>
      <c r="AK46" s="101">
        <v>0</v>
      </c>
      <c r="AL46" s="101">
        <v>0</v>
      </c>
      <c r="AM46" s="101">
        <v>99.018330793163955</v>
      </c>
      <c r="AN46" s="101">
        <v>99.080968177258043</v>
      </c>
      <c r="AO46" s="101">
        <v>0</v>
      </c>
      <c r="AP46" s="101">
        <v>0</v>
      </c>
      <c r="AQ46" s="101">
        <v>0</v>
      </c>
      <c r="AR46" s="101">
        <v>0</v>
      </c>
      <c r="AS46" s="101">
        <v>69.878631849944838</v>
      </c>
      <c r="AT46" s="101">
        <v>0</v>
      </c>
      <c r="AU46" s="101">
        <v>0</v>
      </c>
      <c r="AV46" s="199"/>
    </row>
    <row r="47" spans="1:48" ht="12.75" customHeight="1">
      <c r="A47" s="205">
        <v>22</v>
      </c>
      <c r="B47" s="206">
        <v>221000</v>
      </c>
      <c r="C47" s="207">
        <v>1023</v>
      </c>
      <c r="D47" s="175">
        <v>38</v>
      </c>
      <c r="E47" s="201" t="s">
        <v>1267</v>
      </c>
      <c r="F47" s="197">
        <v>289208</v>
      </c>
      <c r="G47" s="202">
        <v>200859.1</v>
      </c>
      <c r="H47" s="202">
        <v>5328.4</v>
      </c>
      <c r="I47" s="202">
        <v>66739.5</v>
      </c>
      <c r="J47" s="202">
        <v>0</v>
      </c>
      <c r="K47" s="202">
        <v>16281</v>
      </c>
      <c r="L47" s="197">
        <v>293328.7</v>
      </c>
      <c r="M47" s="203">
        <v>218924</v>
      </c>
      <c r="N47" s="203">
        <v>5644.2</v>
      </c>
      <c r="O47" s="203">
        <v>52479.5</v>
      </c>
      <c r="P47" s="203">
        <v>0</v>
      </c>
      <c r="Q47" s="203">
        <v>16281</v>
      </c>
      <c r="R47" s="245">
        <v>0</v>
      </c>
      <c r="S47" s="245">
        <v>0</v>
      </c>
      <c r="T47" s="245">
        <v>0</v>
      </c>
      <c r="U47" s="198">
        <v>289755.30719999998</v>
      </c>
      <c r="V47" s="203">
        <v>215785.5361</v>
      </c>
      <c r="W47" s="203">
        <v>5644.2</v>
      </c>
      <c r="X47" s="203">
        <v>52044.581200000001</v>
      </c>
      <c r="Y47" s="203">
        <v>0</v>
      </c>
      <c r="Z47" s="204">
        <v>16280.9899</v>
      </c>
      <c r="AA47" s="246">
        <v>0</v>
      </c>
      <c r="AB47" s="246">
        <v>0</v>
      </c>
      <c r="AC47" s="246">
        <v>0</v>
      </c>
      <c r="AD47" s="204">
        <v>-3573.3928000000305</v>
      </c>
      <c r="AE47" s="204">
        <v>-3138.4639000000025</v>
      </c>
      <c r="AF47" s="204">
        <v>0</v>
      </c>
      <c r="AG47" s="204">
        <v>-434.91879999999946</v>
      </c>
      <c r="AH47" s="204">
        <v>0</v>
      </c>
      <c r="AI47" s="101">
        <v>-1.0099999999511056E-2</v>
      </c>
      <c r="AJ47" s="101">
        <v>0</v>
      </c>
      <c r="AK47" s="101">
        <v>0</v>
      </c>
      <c r="AL47" s="204">
        <v>0</v>
      </c>
      <c r="AM47" s="204">
        <v>98.781778666731199</v>
      </c>
      <c r="AN47" s="204">
        <v>98.566413961009303</v>
      </c>
      <c r="AO47" s="204">
        <v>100</v>
      </c>
      <c r="AP47" s="204">
        <v>99.171259634714502</v>
      </c>
      <c r="AQ47" s="204">
        <v>0</v>
      </c>
      <c r="AR47" s="204">
        <v>99.9999379644985</v>
      </c>
      <c r="AS47" s="204">
        <v>0</v>
      </c>
      <c r="AT47" s="204">
        <v>0</v>
      </c>
      <c r="AU47" s="204">
        <v>0</v>
      </c>
    </row>
    <row r="48" spans="1:48" ht="12.75" customHeight="1">
      <c r="A48" s="205">
        <v>21</v>
      </c>
      <c r="B48" s="206">
        <v>221000</v>
      </c>
      <c r="C48" s="207">
        <v>1041</v>
      </c>
      <c r="D48" s="175">
        <v>39</v>
      </c>
      <c r="E48" s="201" t="s">
        <v>1266</v>
      </c>
      <c r="F48" s="197">
        <v>20838.8</v>
      </c>
      <c r="G48" s="202">
        <v>20838.8</v>
      </c>
      <c r="H48" s="202">
        <v>0</v>
      </c>
      <c r="I48" s="202">
        <v>0</v>
      </c>
      <c r="J48" s="202">
        <v>0</v>
      </c>
      <c r="K48" s="202">
        <v>0</v>
      </c>
      <c r="L48" s="197">
        <v>22272.7</v>
      </c>
      <c r="M48" s="203">
        <v>22091.4</v>
      </c>
      <c r="N48" s="203">
        <v>0</v>
      </c>
      <c r="O48" s="203">
        <v>0</v>
      </c>
      <c r="P48" s="203">
        <v>0</v>
      </c>
      <c r="Q48" s="203">
        <v>0</v>
      </c>
      <c r="R48" s="245">
        <v>181.3</v>
      </c>
      <c r="S48" s="245">
        <v>0</v>
      </c>
      <c r="T48" s="245">
        <v>0</v>
      </c>
      <c r="U48" s="198">
        <v>22218.100000000002</v>
      </c>
      <c r="V48" s="203">
        <v>22091.4</v>
      </c>
      <c r="W48" s="203">
        <v>0</v>
      </c>
      <c r="X48" s="203">
        <v>0</v>
      </c>
      <c r="Y48" s="203">
        <v>0</v>
      </c>
      <c r="Z48" s="204">
        <v>0</v>
      </c>
      <c r="AA48" s="246">
        <v>126.7</v>
      </c>
      <c r="AB48" s="246">
        <v>0</v>
      </c>
      <c r="AC48" s="246">
        <v>0</v>
      </c>
      <c r="AD48" s="204">
        <v>-54.599999999998545</v>
      </c>
      <c r="AE48" s="204">
        <v>0</v>
      </c>
      <c r="AF48" s="204">
        <v>0</v>
      </c>
      <c r="AG48" s="204">
        <v>0</v>
      </c>
      <c r="AH48" s="204">
        <v>0</v>
      </c>
      <c r="AI48" s="101">
        <v>0</v>
      </c>
      <c r="AJ48" s="101">
        <v>-54.600000000000009</v>
      </c>
      <c r="AK48" s="101">
        <v>0</v>
      </c>
      <c r="AL48" s="204">
        <v>0</v>
      </c>
      <c r="AM48" s="204">
        <v>99.754856842681846</v>
      </c>
      <c r="AN48" s="204">
        <v>100</v>
      </c>
      <c r="AO48" s="204">
        <v>0</v>
      </c>
      <c r="AP48" s="204">
        <v>0</v>
      </c>
      <c r="AQ48" s="204">
        <v>0</v>
      </c>
      <c r="AR48" s="204">
        <v>0</v>
      </c>
      <c r="AS48" s="204">
        <v>69.884169884169879</v>
      </c>
      <c r="AT48" s="204">
        <v>0</v>
      </c>
      <c r="AU48" s="204">
        <v>0</v>
      </c>
    </row>
    <row r="49" spans="1:47" ht="12.75" customHeight="1">
      <c r="A49" s="205">
        <v>21</v>
      </c>
      <c r="B49" s="206">
        <v>221000</v>
      </c>
      <c r="C49" s="207">
        <v>1024</v>
      </c>
      <c r="D49" s="175">
        <v>40</v>
      </c>
      <c r="E49" s="201" t="s">
        <v>1268</v>
      </c>
      <c r="F49" s="197">
        <v>2453.1</v>
      </c>
      <c r="G49" s="202">
        <v>2453.1</v>
      </c>
      <c r="H49" s="202">
        <v>0</v>
      </c>
      <c r="I49" s="202">
        <v>0</v>
      </c>
      <c r="J49" s="202">
        <v>0</v>
      </c>
      <c r="K49" s="202">
        <v>0</v>
      </c>
      <c r="L49" s="197">
        <v>2628</v>
      </c>
      <c r="M49" s="203">
        <v>2628</v>
      </c>
      <c r="N49" s="203">
        <v>0</v>
      </c>
      <c r="O49" s="203">
        <v>0</v>
      </c>
      <c r="P49" s="203">
        <v>0</v>
      </c>
      <c r="Q49" s="203">
        <v>0</v>
      </c>
      <c r="R49" s="245">
        <v>0</v>
      </c>
      <c r="S49" s="245">
        <v>0</v>
      </c>
      <c r="T49" s="245">
        <v>0</v>
      </c>
      <c r="U49" s="198">
        <v>2627.8941</v>
      </c>
      <c r="V49" s="203">
        <v>2627.8941</v>
      </c>
      <c r="W49" s="203">
        <v>0</v>
      </c>
      <c r="X49" s="203">
        <v>0</v>
      </c>
      <c r="Y49" s="203">
        <v>0</v>
      </c>
      <c r="Z49" s="204">
        <v>0</v>
      </c>
      <c r="AA49" s="246">
        <v>0</v>
      </c>
      <c r="AB49" s="246">
        <v>0</v>
      </c>
      <c r="AC49" s="246">
        <v>0</v>
      </c>
      <c r="AD49" s="204">
        <v>-0.10590000000001965</v>
      </c>
      <c r="AE49" s="204">
        <v>-0.10590000000001965</v>
      </c>
      <c r="AF49" s="204">
        <v>0</v>
      </c>
      <c r="AG49" s="204">
        <v>0</v>
      </c>
      <c r="AH49" s="204">
        <v>0</v>
      </c>
      <c r="AI49" s="101">
        <v>0</v>
      </c>
      <c r="AJ49" s="101">
        <v>0</v>
      </c>
      <c r="AK49" s="101">
        <v>0</v>
      </c>
      <c r="AL49" s="204">
        <v>0</v>
      </c>
      <c r="AM49" s="204">
        <v>99.995970319634694</v>
      </c>
      <c r="AN49" s="204">
        <v>99.995970319634694</v>
      </c>
      <c r="AO49" s="204">
        <v>0</v>
      </c>
      <c r="AP49" s="204">
        <v>0</v>
      </c>
      <c r="AQ49" s="204">
        <v>0</v>
      </c>
      <c r="AR49" s="204">
        <v>0</v>
      </c>
      <c r="AS49" s="204">
        <v>0</v>
      </c>
      <c r="AT49" s="204">
        <v>0</v>
      </c>
      <c r="AU49" s="204">
        <v>0</v>
      </c>
    </row>
    <row r="50" spans="1:47" ht="12.75" customHeight="1">
      <c r="A50" s="205">
        <v>21</v>
      </c>
      <c r="B50" s="206">
        <v>221000</v>
      </c>
      <c r="C50" s="207">
        <v>1025</v>
      </c>
      <c r="D50" s="175">
        <v>41</v>
      </c>
      <c r="E50" s="201" t="s">
        <v>1269</v>
      </c>
      <c r="F50" s="197">
        <v>7213</v>
      </c>
      <c r="G50" s="202">
        <v>7213</v>
      </c>
      <c r="H50" s="202">
        <v>0</v>
      </c>
      <c r="I50" s="202">
        <v>0</v>
      </c>
      <c r="J50" s="202">
        <v>0</v>
      </c>
      <c r="K50" s="202">
        <v>0</v>
      </c>
      <c r="L50" s="197">
        <v>7213</v>
      </c>
      <c r="M50" s="203">
        <v>7213</v>
      </c>
      <c r="N50" s="203">
        <v>0</v>
      </c>
      <c r="O50" s="203">
        <v>0</v>
      </c>
      <c r="P50" s="203">
        <v>0</v>
      </c>
      <c r="Q50" s="203">
        <v>0</v>
      </c>
      <c r="R50" s="245">
        <v>0</v>
      </c>
      <c r="S50" s="245">
        <v>0</v>
      </c>
      <c r="T50" s="245">
        <v>0</v>
      </c>
      <c r="U50" s="198">
        <v>7069.8822</v>
      </c>
      <c r="V50" s="203">
        <v>7069.8822</v>
      </c>
      <c r="W50" s="203">
        <v>0</v>
      </c>
      <c r="X50" s="203">
        <v>0</v>
      </c>
      <c r="Y50" s="203">
        <v>0</v>
      </c>
      <c r="Z50" s="204">
        <v>0</v>
      </c>
      <c r="AA50" s="246">
        <v>0</v>
      </c>
      <c r="AB50" s="246">
        <v>0</v>
      </c>
      <c r="AC50" s="246">
        <v>0</v>
      </c>
      <c r="AD50" s="204">
        <v>-143.11779999999999</v>
      </c>
      <c r="AE50" s="204">
        <v>-143.11779999999999</v>
      </c>
      <c r="AF50" s="204">
        <v>0</v>
      </c>
      <c r="AG50" s="204">
        <v>0</v>
      </c>
      <c r="AH50" s="204">
        <v>0</v>
      </c>
      <c r="AI50" s="101">
        <v>0</v>
      </c>
      <c r="AJ50" s="101">
        <v>0</v>
      </c>
      <c r="AK50" s="101">
        <v>0</v>
      </c>
      <c r="AL50" s="204">
        <v>0</v>
      </c>
      <c r="AM50" s="204">
        <v>98.015835297379724</v>
      </c>
      <c r="AN50" s="204">
        <v>98.015835297379724</v>
      </c>
      <c r="AO50" s="204">
        <v>0</v>
      </c>
      <c r="AP50" s="204">
        <v>0</v>
      </c>
      <c r="AQ50" s="204">
        <v>0</v>
      </c>
      <c r="AR50" s="204">
        <v>0</v>
      </c>
      <c r="AS50" s="204">
        <v>0</v>
      </c>
      <c r="AT50" s="204">
        <v>0</v>
      </c>
      <c r="AU50" s="204">
        <v>0</v>
      </c>
    </row>
    <row r="51" spans="1:47" ht="12.75" customHeight="1">
      <c r="A51" s="205">
        <v>21</v>
      </c>
      <c r="B51" s="206">
        <v>221000</v>
      </c>
      <c r="C51" s="207">
        <v>1026</v>
      </c>
      <c r="D51" s="175">
        <v>42</v>
      </c>
      <c r="E51" s="201" t="s">
        <v>1270</v>
      </c>
      <c r="F51" s="197">
        <v>2299.8000000000002</v>
      </c>
      <c r="G51" s="202">
        <v>2299.8000000000002</v>
      </c>
      <c r="H51" s="202">
        <v>0</v>
      </c>
      <c r="I51" s="202">
        <v>0</v>
      </c>
      <c r="J51" s="202">
        <v>0</v>
      </c>
      <c r="K51" s="202">
        <v>0</v>
      </c>
      <c r="L51" s="197">
        <v>2492.5</v>
      </c>
      <c r="M51" s="203">
        <v>2401.9</v>
      </c>
      <c r="N51" s="203">
        <v>0</v>
      </c>
      <c r="O51" s="203">
        <v>0</v>
      </c>
      <c r="P51" s="203">
        <v>0</v>
      </c>
      <c r="Q51" s="203">
        <v>0</v>
      </c>
      <c r="R51" s="245">
        <v>90.6</v>
      </c>
      <c r="S51" s="245">
        <v>0</v>
      </c>
      <c r="T51" s="245">
        <v>0</v>
      </c>
      <c r="U51" s="198">
        <v>2465.2000000000003</v>
      </c>
      <c r="V51" s="203">
        <v>2401.9</v>
      </c>
      <c r="W51" s="203">
        <v>0</v>
      </c>
      <c r="X51" s="203">
        <v>0</v>
      </c>
      <c r="Y51" s="203">
        <v>0</v>
      </c>
      <c r="Z51" s="204">
        <v>0</v>
      </c>
      <c r="AA51" s="246">
        <v>63.3</v>
      </c>
      <c r="AB51" s="246">
        <v>0</v>
      </c>
      <c r="AC51" s="246">
        <v>0</v>
      </c>
      <c r="AD51" s="204">
        <v>-27.299999999999727</v>
      </c>
      <c r="AE51" s="204">
        <v>0</v>
      </c>
      <c r="AF51" s="204">
        <v>0</v>
      </c>
      <c r="AG51" s="204">
        <v>0</v>
      </c>
      <c r="AH51" s="204">
        <v>0</v>
      </c>
      <c r="AI51" s="101">
        <v>0</v>
      </c>
      <c r="AJ51" s="101">
        <v>-27.299999999999997</v>
      </c>
      <c r="AK51" s="101">
        <v>0</v>
      </c>
      <c r="AL51" s="204">
        <v>0</v>
      </c>
      <c r="AM51" s="204">
        <v>98.904714142427295</v>
      </c>
      <c r="AN51" s="204">
        <v>100</v>
      </c>
      <c r="AO51" s="204">
        <v>0</v>
      </c>
      <c r="AP51" s="204">
        <v>0</v>
      </c>
      <c r="AQ51" s="204">
        <v>0</v>
      </c>
      <c r="AR51" s="204">
        <v>0</v>
      </c>
      <c r="AS51" s="204">
        <v>69.867549668874176</v>
      </c>
      <c r="AT51" s="204">
        <v>0</v>
      </c>
      <c r="AU51" s="204">
        <v>0</v>
      </c>
    </row>
    <row r="52" spans="1:47" ht="12.75" customHeight="1">
      <c r="A52" s="205">
        <v>21</v>
      </c>
      <c r="B52" s="206">
        <v>221000</v>
      </c>
      <c r="C52" s="207">
        <v>1027</v>
      </c>
      <c r="D52" s="175">
        <v>43</v>
      </c>
      <c r="E52" s="201" t="s">
        <v>1271</v>
      </c>
      <c r="F52" s="197">
        <v>6256.7</v>
      </c>
      <c r="G52" s="202">
        <v>6256.7</v>
      </c>
      <c r="H52" s="202">
        <v>0</v>
      </c>
      <c r="I52" s="202">
        <v>0</v>
      </c>
      <c r="J52" s="202">
        <v>0</v>
      </c>
      <c r="K52" s="202">
        <v>0</v>
      </c>
      <c r="L52" s="197">
        <v>6537.6</v>
      </c>
      <c r="M52" s="203">
        <v>6537.6</v>
      </c>
      <c r="N52" s="203">
        <v>0</v>
      </c>
      <c r="O52" s="203">
        <v>0</v>
      </c>
      <c r="P52" s="203">
        <v>0</v>
      </c>
      <c r="Q52" s="203">
        <v>0</v>
      </c>
      <c r="R52" s="245">
        <v>0</v>
      </c>
      <c r="S52" s="245">
        <v>0</v>
      </c>
      <c r="T52" s="245">
        <v>0</v>
      </c>
      <c r="U52" s="198">
        <v>6537.6</v>
      </c>
      <c r="V52" s="203">
        <v>6537.6</v>
      </c>
      <c r="W52" s="203">
        <v>0</v>
      </c>
      <c r="X52" s="203">
        <v>0</v>
      </c>
      <c r="Y52" s="203">
        <v>0</v>
      </c>
      <c r="Z52" s="204">
        <v>0</v>
      </c>
      <c r="AA52" s="246">
        <v>0</v>
      </c>
      <c r="AB52" s="246">
        <v>0</v>
      </c>
      <c r="AC52" s="246">
        <v>0</v>
      </c>
      <c r="AD52" s="204">
        <v>0</v>
      </c>
      <c r="AE52" s="204">
        <v>0</v>
      </c>
      <c r="AF52" s="204">
        <v>0</v>
      </c>
      <c r="AG52" s="204">
        <v>0</v>
      </c>
      <c r="AH52" s="204">
        <v>0</v>
      </c>
      <c r="AI52" s="101">
        <v>0</v>
      </c>
      <c r="AJ52" s="101">
        <v>0</v>
      </c>
      <c r="AK52" s="101">
        <v>0</v>
      </c>
      <c r="AL52" s="204">
        <v>0</v>
      </c>
      <c r="AM52" s="204">
        <v>100</v>
      </c>
      <c r="AN52" s="204">
        <v>100</v>
      </c>
      <c r="AO52" s="204">
        <v>0</v>
      </c>
      <c r="AP52" s="204">
        <v>0</v>
      </c>
      <c r="AQ52" s="204">
        <v>0</v>
      </c>
      <c r="AR52" s="204">
        <v>0</v>
      </c>
      <c r="AS52" s="204">
        <v>0</v>
      </c>
      <c r="AT52" s="204">
        <v>0</v>
      </c>
      <c r="AU52" s="204">
        <v>0</v>
      </c>
    </row>
    <row r="53" spans="1:47" ht="12.75" customHeight="1">
      <c r="A53" s="205">
        <v>21</v>
      </c>
      <c r="B53" s="206">
        <v>221000</v>
      </c>
      <c r="C53" s="207">
        <v>1028</v>
      </c>
      <c r="D53" s="175">
        <v>44</v>
      </c>
      <c r="E53" s="201" t="s">
        <v>1272</v>
      </c>
      <c r="F53" s="197">
        <v>2235.9</v>
      </c>
      <c r="G53" s="202">
        <v>2235.9</v>
      </c>
      <c r="H53" s="202">
        <v>0</v>
      </c>
      <c r="I53" s="202">
        <v>0</v>
      </c>
      <c r="J53" s="202">
        <v>0</v>
      </c>
      <c r="K53" s="202">
        <v>0</v>
      </c>
      <c r="L53" s="197">
        <v>2326.5</v>
      </c>
      <c r="M53" s="203">
        <v>2326.5</v>
      </c>
      <c r="N53" s="203">
        <v>0</v>
      </c>
      <c r="O53" s="203">
        <v>0</v>
      </c>
      <c r="P53" s="203">
        <v>0</v>
      </c>
      <c r="Q53" s="203">
        <v>0</v>
      </c>
      <c r="R53" s="245">
        <v>0</v>
      </c>
      <c r="S53" s="245">
        <v>0</v>
      </c>
      <c r="T53" s="245">
        <v>0</v>
      </c>
      <c r="U53" s="198">
        <v>2326.5</v>
      </c>
      <c r="V53" s="203">
        <v>2326.5</v>
      </c>
      <c r="W53" s="203">
        <v>0</v>
      </c>
      <c r="X53" s="203">
        <v>0</v>
      </c>
      <c r="Y53" s="203">
        <v>0</v>
      </c>
      <c r="Z53" s="204">
        <v>0</v>
      </c>
      <c r="AA53" s="246">
        <v>0</v>
      </c>
      <c r="AB53" s="246">
        <v>0</v>
      </c>
      <c r="AC53" s="246">
        <v>0</v>
      </c>
      <c r="AD53" s="204">
        <v>0</v>
      </c>
      <c r="AE53" s="204">
        <v>0</v>
      </c>
      <c r="AF53" s="204">
        <v>0</v>
      </c>
      <c r="AG53" s="204">
        <v>0</v>
      </c>
      <c r="AH53" s="204">
        <v>0</v>
      </c>
      <c r="AI53" s="101">
        <v>0</v>
      </c>
      <c r="AJ53" s="101">
        <v>0</v>
      </c>
      <c r="AK53" s="101">
        <v>0</v>
      </c>
      <c r="AL53" s="204">
        <v>0</v>
      </c>
      <c r="AM53" s="204">
        <v>100</v>
      </c>
      <c r="AN53" s="204">
        <v>100</v>
      </c>
      <c r="AO53" s="204">
        <v>0</v>
      </c>
      <c r="AP53" s="204">
        <v>0</v>
      </c>
      <c r="AQ53" s="204">
        <v>0</v>
      </c>
      <c r="AR53" s="204">
        <v>0</v>
      </c>
      <c r="AS53" s="204">
        <v>0</v>
      </c>
      <c r="AT53" s="204">
        <v>0</v>
      </c>
      <c r="AU53" s="204">
        <v>0</v>
      </c>
    </row>
    <row r="54" spans="1:47" ht="12.75" customHeight="1">
      <c r="A54" s="205">
        <v>21</v>
      </c>
      <c r="B54" s="206">
        <v>221000</v>
      </c>
      <c r="C54" s="207">
        <v>1029</v>
      </c>
      <c r="D54" s="175">
        <v>45</v>
      </c>
      <c r="E54" s="201" t="s">
        <v>1273</v>
      </c>
      <c r="F54" s="197">
        <v>2738.8</v>
      </c>
      <c r="G54" s="202">
        <v>2738.8</v>
      </c>
      <c r="H54" s="202">
        <v>0</v>
      </c>
      <c r="I54" s="202">
        <v>0</v>
      </c>
      <c r="J54" s="202">
        <v>0</v>
      </c>
      <c r="K54" s="202">
        <v>0</v>
      </c>
      <c r="L54" s="197">
        <v>2810.2</v>
      </c>
      <c r="M54" s="203">
        <v>2810.2</v>
      </c>
      <c r="N54" s="203">
        <v>0</v>
      </c>
      <c r="O54" s="203">
        <v>0</v>
      </c>
      <c r="P54" s="203">
        <v>0</v>
      </c>
      <c r="Q54" s="203">
        <v>0</v>
      </c>
      <c r="R54" s="245">
        <v>0</v>
      </c>
      <c r="S54" s="245">
        <v>0</v>
      </c>
      <c r="T54" s="245">
        <v>0</v>
      </c>
      <c r="U54" s="198">
        <v>2739.6968999999999</v>
      </c>
      <c r="V54" s="203">
        <v>2739.6968999999999</v>
      </c>
      <c r="W54" s="203">
        <v>0</v>
      </c>
      <c r="X54" s="203">
        <v>0</v>
      </c>
      <c r="Y54" s="203">
        <v>0</v>
      </c>
      <c r="Z54" s="204">
        <v>0</v>
      </c>
      <c r="AA54" s="246">
        <v>0</v>
      </c>
      <c r="AB54" s="246">
        <v>0</v>
      </c>
      <c r="AC54" s="246">
        <v>0</v>
      </c>
      <c r="AD54" s="204">
        <v>-70.503099999999904</v>
      </c>
      <c r="AE54" s="204">
        <v>-70.503099999999904</v>
      </c>
      <c r="AF54" s="204">
        <v>0</v>
      </c>
      <c r="AG54" s="204">
        <v>0</v>
      </c>
      <c r="AH54" s="204">
        <v>0</v>
      </c>
      <c r="AI54" s="101">
        <v>0</v>
      </c>
      <c r="AJ54" s="101">
        <v>0</v>
      </c>
      <c r="AK54" s="101">
        <v>0</v>
      </c>
      <c r="AL54" s="204">
        <v>0</v>
      </c>
      <c r="AM54" s="204">
        <v>97.491171446872116</v>
      </c>
      <c r="AN54" s="204">
        <v>97.491171446872116</v>
      </c>
      <c r="AO54" s="204">
        <v>0</v>
      </c>
      <c r="AP54" s="204">
        <v>0</v>
      </c>
      <c r="AQ54" s="204">
        <v>0</v>
      </c>
      <c r="AR54" s="204">
        <v>0</v>
      </c>
      <c r="AS54" s="204">
        <v>0</v>
      </c>
      <c r="AT54" s="204">
        <v>0</v>
      </c>
      <c r="AU54" s="204">
        <v>0</v>
      </c>
    </row>
    <row r="55" spans="1:47" ht="12.75" customHeight="1">
      <c r="A55" s="205">
        <v>21</v>
      </c>
      <c r="B55" s="206">
        <v>221000</v>
      </c>
      <c r="C55" s="207">
        <v>1030</v>
      </c>
      <c r="D55" s="175">
        <v>46</v>
      </c>
      <c r="E55" s="201" t="s">
        <v>1274</v>
      </c>
      <c r="F55" s="197">
        <v>3434.6</v>
      </c>
      <c r="G55" s="202">
        <v>3434.6</v>
      </c>
      <c r="H55" s="202">
        <v>0</v>
      </c>
      <c r="I55" s="202">
        <v>0</v>
      </c>
      <c r="J55" s="202">
        <v>0</v>
      </c>
      <c r="K55" s="202">
        <v>0</v>
      </c>
      <c r="L55" s="197">
        <v>3455.6</v>
      </c>
      <c r="M55" s="203">
        <v>3455.6</v>
      </c>
      <c r="N55" s="203">
        <v>0</v>
      </c>
      <c r="O55" s="203">
        <v>0</v>
      </c>
      <c r="P55" s="203">
        <v>0</v>
      </c>
      <c r="Q55" s="203">
        <v>0</v>
      </c>
      <c r="R55" s="245">
        <v>0</v>
      </c>
      <c r="S55" s="245">
        <v>0</v>
      </c>
      <c r="T55" s="245">
        <v>0</v>
      </c>
      <c r="U55" s="198">
        <v>3454.4382000000001</v>
      </c>
      <c r="V55" s="203">
        <v>3454.4382000000001</v>
      </c>
      <c r="W55" s="203">
        <v>0</v>
      </c>
      <c r="X55" s="203">
        <v>0</v>
      </c>
      <c r="Y55" s="203">
        <v>0</v>
      </c>
      <c r="Z55" s="204">
        <v>0</v>
      </c>
      <c r="AA55" s="246">
        <v>0</v>
      </c>
      <c r="AB55" s="246">
        <v>0</v>
      </c>
      <c r="AC55" s="246">
        <v>0</v>
      </c>
      <c r="AD55" s="204">
        <v>-1.1617999999998574</v>
      </c>
      <c r="AE55" s="204">
        <v>-1.1617999999998574</v>
      </c>
      <c r="AF55" s="204">
        <v>0</v>
      </c>
      <c r="AG55" s="204">
        <v>0</v>
      </c>
      <c r="AH55" s="204">
        <v>0</v>
      </c>
      <c r="AI55" s="101">
        <v>0</v>
      </c>
      <c r="AJ55" s="101">
        <v>0</v>
      </c>
      <c r="AK55" s="101">
        <v>0</v>
      </c>
      <c r="AL55" s="204">
        <v>0</v>
      </c>
      <c r="AM55" s="204">
        <v>99.966379210556781</v>
      </c>
      <c r="AN55" s="204">
        <v>99.966379210556781</v>
      </c>
      <c r="AO55" s="204">
        <v>0</v>
      </c>
      <c r="AP55" s="204">
        <v>0</v>
      </c>
      <c r="AQ55" s="204">
        <v>0</v>
      </c>
      <c r="AR55" s="204">
        <v>0</v>
      </c>
      <c r="AS55" s="204">
        <v>0</v>
      </c>
      <c r="AT55" s="204">
        <v>0</v>
      </c>
      <c r="AU55" s="204">
        <v>0</v>
      </c>
    </row>
    <row r="56" spans="1:47" ht="12.75" customHeight="1">
      <c r="A56" s="205">
        <v>21</v>
      </c>
      <c r="B56" s="206">
        <v>221000</v>
      </c>
      <c r="C56" s="207">
        <v>1031</v>
      </c>
      <c r="D56" s="175">
        <v>47</v>
      </c>
      <c r="E56" s="201" t="s">
        <v>1275</v>
      </c>
      <c r="F56" s="197">
        <v>3834.3</v>
      </c>
      <c r="G56" s="202">
        <v>3834.3</v>
      </c>
      <c r="H56" s="202">
        <v>0</v>
      </c>
      <c r="I56" s="202">
        <v>0</v>
      </c>
      <c r="J56" s="202">
        <v>0</v>
      </c>
      <c r="K56" s="202">
        <v>0</v>
      </c>
      <c r="L56" s="197">
        <v>3834.3</v>
      </c>
      <c r="M56" s="203">
        <v>3834.3</v>
      </c>
      <c r="N56" s="203">
        <v>0</v>
      </c>
      <c r="O56" s="203">
        <v>0</v>
      </c>
      <c r="P56" s="203">
        <v>0</v>
      </c>
      <c r="Q56" s="203">
        <v>0</v>
      </c>
      <c r="R56" s="245">
        <v>0</v>
      </c>
      <c r="S56" s="245">
        <v>0</v>
      </c>
      <c r="T56" s="245">
        <v>0</v>
      </c>
      <c r="U56" s="198">
        <v>3834.3</v>
      </c>
      <c r="V56" s="203">
        <v>3834.3</v>
      </c>
      <c r="W56" s="203">
        <v>0</v>
      </c>
      <c r="X56" s="203">
        <v>0</v>
      </c>
      <c r="Y56" s="203">
        <v>0</v>
      </c>
      <c r="Z56" s="204">
        <v>0</v>
      </c>
      <c r="AA56" s="246">
        <v>0</v>
      </c>
      <c r="AB56" s="246">
        <v>0</v>
      </c>
      <c r="AC56" s="246">
        <v>0</v>
      </c>
      <c r="AD56" s="204">
        <v>0</v>
      </c>
      <c r="AE56" s="204">
        <v>0</v>
      </c>
      <c r="AF56" s="204">
        <v>0</v>
      </c>
      <c r="AG56" s="204">
        <v>0</v>
      </c>
      <c r="AH56" s="204">
        <v>0</v>
      </c>
      <c r="AI56" s="101">
        <v>0</v>
      </c>
      <c r="AJ56" s="101">
        <v>0</v>
      </c>
      <c r="AK56" s="101">
        <v>0</v>
      </c>
      <c r="AL56" s="204">
        <v>0</v>
      </c>
      <c r="AM56" s="204">
        <v>100</v>
      </c>
      <c r="AN56" s="204">
        <v>100</v>
      </c>
      <c r="AO56" s="204">
        <v>0</v>
      </c>
      <c r="AP56" s="204">
        <v>0</v>
      </c>
      <c r="AQ56" s="204">
        <v>0</v>
      </c>
      <c r="AR56" s="204">
        <v>0</v>
      </c>
      <c r="AS56" s="204">
        <v>0</v>
      </c>
      <c r="AT56" s="204">
        <v>0</v>
      </c>
      <c r="AU56" s="204">
        <v>0</v>
      </c>
    </row>
    <row r="57" spans="1:47" ht="12.75" customHeight="1">
      <c r="A57" s="205">
        <v>21</v>
      </c>
      <c r="B57" s="206">
        <v>221000</v>
      </c>
      <c r="C57" s="207">
        <v>1032</v>
      </c>
      <c r="D57" s="175">
        <v>48</v>
      </c>
      <c r="E57" s="201" t="s">
        <v>1276</v>
      </c>
      <c r="F57" s="197">
        <v>0</v>
      </c>
      <c r="G57" s="202">
        <v>0</v>
      </c>
      <c r="H57" s="202">
        <v>0</v>
      </c>
      <c r="I57" s="202">
        <v>0</v>
      </c>
      <c r="J57" s="202">
        <v>0</v>
      </c>
      <c r="K57" s="202">
        <v>0</v>
      </c>
      <c r="L57" s="197">
        <v>0</v>
      </c>
      <c r="M57" s="203">
        <v>0</v>
      </c>
      <c r="N57" s="203">
        <v>0</v>
      </c>
      <c r="O57" s="203">
        <v>0</v>
      </c>
      <c r="P57" s="203">
        <v>0</v>
      </c>
      <c r="Q57" s="203">
        <v>0</v>
      </c>
      <c r="R57" s="245">
        <v>0</v>
      </c>
      <c r="S57" s="245">
        <v>0</v>
      </c>
      <c r="T57" s="245">
        <v>0</v>
      </c>
      <c r="U57" s="198">
        <v>0</v>
      </c>
      <c r="V57" s="203">
        <v>0</v>
      </c>
      <c r="W57" s="203">
        <v>0</v>
      </c>
      <c r="X57" s="203">
        <v>0</v>
      </c>
      <c r="Y57" s="203">
        <v>0</v>
      </c>
      <c r="Z57" s="204">
        <v>0</v>
      </c>
      <c r="AA57" s="246">
        <v>0</v>
      </c>
      <c r="AB57" s="246">
        <v>0</v>
      </c>
      <c r="AC57" s="246">
        <v>0</v>
      </c>
      <c r="AD57" s="204">
        <v>0</v>
      </c>
      <c r="AE57" s="204">
        <v>0</v>
      </c>
      <c r="AF57" s="204">
        <v>0</v>
      </c>
      <c r="AG57" s="204">
        <v>0</v>
      </c>
      <c r="AH57" s="204">
        <v>0</v>
      </c>
      <c r="AI57" s="101">
        <v>0</v>
      </c>
      <c r="AJ57" s="101">
        <v>0</v>
      </c>
      <c r="AK57" s="101">
        <v>0</v>
      </c>
      <c r="AL57" s="204">
        <v>0</v>
      </c>
      <c r="AM57" s="204">
        <v>0</v>
      </c>
      <c r="AN57" s="204">
        <v>0</v>
      </c>
      <c r="AO57" s="204">
        <v>0</v>
      </c>
      <c r="AP57" s="204">
        <v>0</v>
      </c>
      <c r="AQ57" s="204">
        <v>0</v>
      </c>
      <c r="AR57" s="204">
        <v>0</v>
      </c>
      <c r="AS57" s="204">
        <v>0</v>
      </c>
      <c r="AT57" s="204">
        <v>0</v>
      </c>
      <c r="AU57" s="204">
        <v>0</v>
      </c>
    </row>
    <row r="58" spans="1:47" ht="12.75" customHeight="1">
      <c r="A58" s="205">
        <v>21</v>
      </c>
      <c r="B58" s="206">
        <v>221000</v>
      </c>
      <c r="C58" s="207">
        <v>1033</v>
      </c>
      <c r="D58" s="175">
        <v>49</v>
      </c>
      <c r="E58" s="201" t="s">
        <v>1277</v>
      </c>
      <c r="F58" s="197">
        <v>6903.5</v>
      </c>
      <c r="G58" s="202">
        <v>6903.5</v>
      </c>
      <c r="H58" s="202">
        <v>0</v>
      </c>
      <c r="I58" s="202">
        <v>0</v>
      </c>
      <c r="J58" s="202">
        <v>0</v>
      </c>
      <c r="K58" s="202">
        <v>0</v>
      </c>
      <c r="L58" s="197">
        <v>7187</v>
      </c>
      <c r="M58" s="203">
        <v>7187</v>
      </c>
      <c r="N58" s="203">
        <v>0</v>
      </c>
      <c r="O58" s="203">
        <v>0</v>
      </c>
      <c r="P58" s="203">
        <v>0</v>
      </c>
      <c r="Q58" s="203">
        <v>0</v>
      </c>
      <c r="R58" s="245">
        <v>0</v>
      </c>
      <c r="S58" s="245">
        <v>0</v>
      </c>
      <c r="T58" s="245">
        <v>0</v>
      </c>
      <c r="U58" s="198">
        <v>6317.2640000000001</v>
      </c>
      <c r="V58" s="203">
        <v>6317.2640000000001</v>
      </c>
      <c r="W58" s="203">
        <v>0</v>
      </c>
      <c r="X58" s="203">
        <v>0</v>
      </c>
      <c r="Y58" s="203">
        <v>0</v>
      </c>
      <c r="Z58" s="204">
        <v>0</v>
      </c>
      <c r="AA58" s="246">
        <v>0</v>
      </c>
      <c r="AB58" s="246">
        <v>0</v>
      </c>
      <c r="AC58" s="246">
        <v>0</v>
      </c>
      <c r="AD58" s="204">
        <v>-869.73599999999988</v>
      </c>
      <c r="AE58" s="204">
        <v>-869.73599999999988</v>
      </c>
      <c r="AF58" s="204">
        <v>0</v>
      </c>
      <c r="AG58" s="204">
        <v>0</v>
      </c>
      <c r="AH58" s="204">
        <v>0</v>
      </c>
      <c r="AI58" s="101">
        <v>0</v>
      </c>
      <c r="AJ58" s="101">
        <v>0</v>
      </c>
      <c r="AK58" s="101">
        <v>0</v>
      </c>
      <c r="AL58" s="204">
        <v>0</v>
      </c>
      <c r="AM58" s="204">
        <v>87.89848337275636</v>
      </c>
      <c r="AN58" s="204">
        <v>87.89848337275636</v>
      </c>
      <c r="AO58" s="204">
        <v>0</v>
      </c>
      <c r="AP58" s="204">
        <v>0</v>
      </c>
      <c r="AQ58" s="204">
        <v>0</v>
      </c>
      <c r="AR58" s="204">
        <v>0</v>
      </c>
      <c r="AS58" s="204">
        <v>0</v>
      </c>
      <c r="AT58" s="204">
        <v>0</v>
      </c>
      <c r="AU58" s="204">
        <v>0</v>
      </c>
    </row>
    <row r="59" spans="1:47" ht="12.75" customHeight="1">
      <c r="A59" s="205">
        <v>21</v>
      </c>
      <c r="B59" s="206">
        <v>221000</v>
      </c>
      <c r="C59" s="207">
        <v>1034</v>
      </c>
      <c r="D59" s="175">
        <v>50</v>
      </c>
      <c r="E59" s="201" t="s">
        <v>1278</v>
      </c>
      <c r="F59" s="197">
        <v>10964.1</v>
      </c>
      <c r="G59" s="202">
        <v>10964.1</v>
      </c>
      <c r="H59" s="202">
        <v>0</v>
      </c>
      <c r="I59" s="202">
        <v>0</v>
      </c>
      <c r="J59" s="202">
        <v>0</v>
      </c>
      <c r="K59" s="202">
        <v>0</v>
      </c>
      <c r="L59" s="197">
        <v>11610.7</v>
      </c>
      <c r="M59" s="203">
        <v>11610.7</v>
      </c>
      <c r="N59" s="203">
        <v>0</v>
      </c>
      <c r="O59" s="203">
        <v>0</v>
      </c>
      <c r="P59" s="203">
        <v>0</v>
      </c>
      <c r="Q59" s="203">
        <v>0</v>
      </c>
      <c r="R59" s="245">
        <v>0</v>
      </c>
      <c r="S59" s="245">
        <v>0</v>
      </c>
      <c r="T59" s="245">
        <v>0</v>
      </c>
      <c r="U59" s="198">
        <v>11570.276099999999</v>
      </c>
      <c r="V59" s="203">
        <v>11570.276099999999</v>
      </c>
      <c r="W59" s="203">
        <v>0</v>
      </c>
      <c r="X59" s="203">
        <v>0</v>
      </c>
      <c r="Y59" s="203">
        <v>0</v>
      </c>
      <c r="Z59" s="204">
        <v>0</v>
      </c>
      <c r="AA59" s="246">
        <v>0</v>
      </c>
      <c r="AB59" s="246">
        <v>0</v>
      </c>
      <c r="AC59" s="246">
        <v>0</v>
      </c>
      <c r="AD59" s="204">
        <v>-40.423900000001595</v>
      </c>
      <c r="AE59" s="204">
        <v>-40.423900000001595</v>
      </c>
      <c r="AF59" s="204">
        <v>0</v>
      </c>
      <c r="AG59" s="204">
        <v>0</v>
      </c>
      <c r="AH59" s="204">
        <v>0</v>
      </c>
      <c r="AI59" s="101">
        <v>0</v>
      </c>
      <c r="AJ59" s="101">
        <v>0</v>
      </c>
      <c r="AK59" s="101">
        <v>0</v>
      </c>
      <c r="AL59" s="204">
        <v>0</v>
      </c>
      <c r="AM59" s="204">
        <v>99.651839251724681</v>
      </c>
      <c r="AN59" s="204">
        <v>99.651839251724681</v>
      </c>
      <c r="AO59" s="204">
        <v>0</v>
      </c>
      <c r="AP59" s="204">
        <v>0</v>
      </c>
      <c r="AQ59" s="204">
        <v>0</v>
      </c>
      <c r="AR59" s="204">
        <v>0</v>
      </c>
      <c r="AS59" s="204">
        <v>0</v>
      </c>
      <c r="AT59" s="204">
        <v>0</v>
      </c>
      <c r="AU59" s="204">
        <v>0</v>
      </c>
    </row>
    <row r="60" spans="1:47" ht="12.75" customHeight="1">
      <c r="A60" s="205">
        <v>21</v>
      </c>
      <c r="B60" s="206">
        <v>221000</v>
      </c>
      <c r="C60" s="207">
        <v>1035</v>
      </c>
      <c r="D60" s="175">
        <v>51</v>
      </c>
      <c r="E60" s="201" t="s">
        <v>1279</v>
      </c>
      <c r="F60" s="197">
        <v>4136.3</v>
      </c>
      <c r="G60" s="202">
        <v>4136.3</v>
      </c>
      <c r="H60" s="202">
        <v>0</v>
      </c>
      <c r="I60" s="202">
        <v>0</v>
      </c>
      <c r="J60" s="202">
        <v>0</v>
      </c>
      <c r="K60" s="202">
        <v>0</v>
      </c>
      <c r="L60" s="197">
        <v>4206.6000000000004</v>
      </c>
      <c r="M60" s="203">
        <v>4206.6000000000004</v>
      </c>
      <c r="N60" s="203">
        <v>0</v>
      </c>
      <c r="O60" s="203">
        <v>0</v>
      </c>
      <c r="P60" s="203">
        <v>0</v>
      </c>
      <c r="Q60" s="203">
        <v>0</v>
      </c>
      <c r="R60" s="245">
        <v>0</v>
      </c>
      <c r="S60" s="245">
        <v>0</v>
      </c>
      <c r="T60" s="245">
        <v>0</v>
      </c>
      <c r="U60" s="198">
        <v>4206.6000000000004</v>
      </c>
      <c r="V60" s="203">
        <v>4206.6000000000004</v>
      </c>
      <c r="W60" s="203">
        <v>0</v>
      </c>
      <c r="X60" s="203">
        <v>0</v>
      </c>
      <c r="Y60" s="203">
        <v>0</v>
      </c>
      <c r="Z60" s="204">
        <v>0</v>
      </c>
      <c r="AA60" s="246">
        <v>0</v>
      </c>
      <c r="AB60" s="246">
        <v>0</v>
      </c>
      <c r="AC60" s="246">
        <v>0</v>
      </c>
      <c r="AD60" s="204">
        <v>0</v>
      </c>
      <c r="AE60" s="204">
        <v>0</v>
      </c>
      <c r="AF60" s="204">
        <v>0</v>
      </c>
      <c r="AG60" s="204">
        <v>0</v>
      </c>
      <c r="AH60" s="204">
        <v>0</v>
      </c>
      <c r="AI60" s="101">
        <v>0</v>
      </c>
      <c r="AJ60" s="101">
        <v>0</v>
      </c>
      <c r="AK60" s="101">
        <v>0</v>
      </c>
      <c r="AL60" s="204">
        <v>0</v>
      </c>
      <c r="AM60" s="204">
        <v>100</v>
      </c>
      <c r="AN60" s="204">
        <v>100</v>
      </c>
      <c r="AO60" s="204">
        <v>0</v>
      </c>
      <c r="AP60" s="204">
        <v>0</v>
      </c>
      <c r="AQ60" s="204">
        <v>0</v>
      </c>
      <c r="AR60" s="204">
        <v>0</v>
      </c>
      <c r="AS60" s="204">
        <v>0</v>
      </c>
      <c r="AT60" s="204">
        <v>0</v>
      </c>
      <c r="AU60" s="204">
        <v>0</v>
      </c>
    </row>
    <row r="61" spans="1:47" ht="12.75" customHeight="1">
      <c r="A61" s="205">
        <v>21</v>
      </c>
      <c r="B61" s="206">
        <v>221000</v>
      </c>
      <c r="C61" s="207">
        <v>1036</v>
      </c>
      <c r="D61" s="175">
        <v>52</v>
      </c>
      <c r="E61" s="201" t="s">
        <v>1280</v>
      </c>
      <c r="F61" s="197">
        <v>7436</v>
      </c>
      <c r="G61" s="202">
        <v>7436</v>
      </c>
      <c r="H61" s="202">
        <v>0</v>
      </c>
      <c r="I61" s="202">
        <v>0</v>
      </c>
      <c r="J61" s="202">
        <v>0</v>
      </c>
      <c r="K61" s="202">
        <v>0</v>
      </c>
      <c r="L61" s="197">
        <v>7869.6</v>
      </c>
      <c r="M61" s="203">
        <v>7869.6</v>
      </c>
      <c r="N61" s="203">
        <v>0</v>
      </c>
      <c r="O61" s="203">
        <v>0</v>
      </c>
      <c r="P61" s="203">
        <v>0</v>
      </c>
      <c r="Q61" s="203">
        <v>0</v>
      </c>
      <c r="R61" s="245">
        <v>0</v>
      </c>
      <c r="S61" s="245">
        <v>0</v>
      </c>
      <c r="T61" s="245">
        <v>0</v>
      </c>
      <c r="U61" s="198">
        <v>7869.6</v>
      </c>
      <c r="V61" s="203">
        <v>7869.6</v>
      </c>
      <c r="W61" s="203">
        <v>0</v>
      </c>
      <c r="X61" s="203">
        <v>0</v>
      </c>
      <c r="Y61" s="203">
        <v>0</v>
      </c>
      <c r="Z61" s="204">
        <v>0</v>
      </c>
      <c r="AA61" s="246">
        <v>0</v>
      </c>
      <c r="AB61" s="246">
        <v>0</v>
      </c>
      <c r="AC61" s="246">
        <v>0</v>
      </c>
      <c r="AD61" s="204">
        <v>0</v>
      </c>
      <c r="AE61" s="204">
        <v>0</v>
      </c>
      <c r="AF61" s="204">
        <v>0</v>
      </c>
      <c r="AG61" s="204">
        <v>0</v>
      </c>
      <c r="AH61" s="204">
        <v>0</v>
      </c>
      <c r="AI61" s="101">
        <v>0</v>
      </c>
      <c r="AJ61" s="101">
        <v>0</v>
      </c>
      <c r="AK61" s="101">
        <v>0</v>
      </c>
      <c r="AL61" s="204">
        <v>0</v>
      </c>
      <c r="AM61" s="204">
        <v>100</v>
      </c>
      <c r="AN61" s="204">
        <v>100</v>
      </c>
      <c r="AO61" s="204">
        <v>0</v>
      </c>
      <c r="AP61" s="204">
        <v>0</v>
      </c>
      <c r="AQ61" s="204">
        <v>0</v>
      </c>
      <c r="AR61" s="204">
        <v>0</v>
      </c>
      <c r="AS61" s="204">
        <v>0</v>
      </c>
      <c r="AT61" s="204">
        <v>0</v>
      </c>
      <c r="AU61" s="204">
        <v>0</v>
      </c>
    </row>
    <row r="62" spans="1:47" ht="12.75" customHeight="1">
      <c r="A62" s="205">
        <v>21</v>
      </c>
      <c r="B62" s="206">
        <v>221000</v>
      </c>
      <c r="C62" s="207">
        <v>1037</v>
      </c>
      <c r="D62" s="175">
        <v>53</v>
      </c>
      <c r="E62" s="201" t="s">
        <v>1281</v>
      </c>
      <c r="F62" s="197">
        <v>3361.6</v>
      </c>
      <c r="G62" s="202">
        <v>3361.6</v>
      </c>
      <c r="H62" s="202">
        <v>0</v>
      </c>
      <c r="I62" s="202">
        <v>0</v>
      </c>
      <c r="J62" s="202">
        <v>0</v>
      </c>
      <c r="K62" s="202">
        <v>0</v>
      </c>
      <c r="L62" s="197">
        <v>3361.6</v>
      </c>
      <c r="M62" s="203">
        <v>3361.6</v>
      </c>
      <c r="N62" s="203">
        <v>0</v>
      </c>
      <c r="O62" s="203">
        <v>0</v>
      </c>
      <c r="P62" s="203">
        <v>0</v>
      </c>
      <c r="Q62" s="203">
        <v>0</v>
      </c>
      <c r="R62" s="245">
        <v>0</v>
      </c>
      <c r="S62" s="245">
        <v>0</v>
      </c>
      <c r="T62" s="245">
        <v>0</v>
      </c>
      <c r="U62" s="198">
        <v>3361.6</v>
      </c>
      <c r="V62" s="203">
        <v>3361.6</v>
      </c>
      <c r="W62" s="203">
        <v>0</v>
      </c>
      <c r="X62" s="203">
        <v>0</v>
      </c>
      <c r="Y62" s="203">
        <v>0</v>
      </c>
      <c r="Z62" s="204">
        <v>0</v>
      </c>
      <c r="AA62" s="246">
        <v>0</v>
      </c>
      <c r="AB62" s="246">
        <v>0</v>
      </c>
      <c r="AC62" s="246">
        <v>0</v>
      </c>
      <c r="AD62" s="204">
        <v>0</v>
      </c>
      <c r="AE62" s="204">
        <v>0</v>
      </c>
      <c r="AF62" s="204">
        <v>0</v>
      </c>
      <c r="AG62" s="204">
        <v>0</v>
      </c>
      <c r="AH62" s="204">
        <v>0</v>
      </c>
      <c r="AI62" s="101">
        <v>0</v>
      </c>
      <c r="AJ62" s="101">
        <v>0</v>
      </c>
      <c r="AK62" s="101">
        <v>0</v>
      </c>
      <c r="AL62" s="204">
        <v>0</v>
      </c>
      <c r="AM62" s="204">
        <v>100</v>
      </c>
      <c r="AN62" s="204">
        <v>100</v>
      </c>
      <c r="AO62" s="204">
        <v>0</v>
      </c>
      <c r="AP62" s="204">
        <v>0</v>
      </c>
      <c r="AQ62" s="204">
        <v>0</v>
      </c>
      <c r="AR62" s="204">
        <v>0</v>
      </c>
      <c r="AS62" s="204">
        <v>0</v>
      </c>
      <c r="AT62" s="204">
        <v>0</v>
      </c>
      <c r="AU62" s="204">
        <v>0</v>
      </c>
    </row>
    <row r="63" spans="1:47" ht="12.75" customHeight="1">
      <c r="A63" s="205">
        <v>21</v>
      </c>
      <c r="B63" s="206">
        <v>221000</v>
      </c>
      <c r="C63" s="207">
        <v>1038</v>
      </c>
      <c r="D63" s="175">
        <v>54</v>
      </c>
      <c r="E63" s="201" t="s">
        <v>1282</v>
      </c>
      <c r="F63" s="197">
        <v>8757</v>
      </c>
      <c r="G63" s="202">
        <v>8757</v>
      </c>
      <c r="H63" s="202">
        <v>0</v>
      </c>
      <c r="I63" s="202">
        <v>0</v>
      </c>
      <c r="J63" s="202">
        <v>0</v>
      </c>
      <c r="K63" s="202">
        <v>0</v>
      </c>
      <c r="L63" s="197">
        <v>9197.1</v>
      </c>
      <c r="M63" s="203">
        <v>9197.1</v>
      </c>
      <c r="N63" s="203">
        <v>0</v>
      </c>
      <c r="O63" s="203">
        <v>0</v>
      </c>
      <c r="P63" s="203">
        <v>0</v>
      </c>
      <c r="Q63" s="203">
        <v>0</v>
      </c>
      <c r="R63" s="245">
        <v>0</v>
      </c>
      <c r="S63" s="245">
        <v>0</v>
      </c>
      <c r="T63" s="245">
        <v>0</v>
      </c>
      <c r="U63" s="198">
        <v>9162.6996999999992</v>
      </c>
      <c r="V63" s="203">
        <v>9162.6996999999992</v>
      </c>
      <c r="W63" s="203">
        <v>0</v>
      </c>
      <c r="X63" s="203">
        <v>0</v>
      </c>
      <c r="Y63" s="203">
        <v>0</v>
      </c>
      <c r="Z63" s="204">
        <v>0</v>
      </c>
      <c r="AA63" s="246">
        <v>0</v>
      </c>
      <c r="AB63" s="246">
        <v>0</v>
      </c>
      <c r="AC63" s="246">
        <v>0</v>
      </c>
      <c r="AD63" s="204">
        <v>-34.400300000001153</v>
      </c>
      <c r="AE63" s="204">
        <v>-34.400300000001153</v>
      </c>
      <c r="AF63" s="204">
        <v>0</v>
      </c>
      <c r="AG63" s="204">
        <v>0</v>
      </c>
      <c r="AH63" s="204">
        <v>0</v>
      </c>
      <c r="AI63" s="101">
        <v>0</v>
      </c>
      <c r="AJ63" s="101">
        <v>0</v>
      </c>
      <c r="AK63" s="101">
        <v>0</v>
      </c>
      <c r="AL63" s="204">
        <v>0</v>
      </c>
      <c r="AM63" s="204">
        <v>99.625965793565356</v>
      </c>
      <c r="AN63" s="204">
        <v>99.625965793565356</v>
      </c>
      <c r="AO63" s="204">
        <v>0</v>
      </c>
      <c r="AP63" s="204">
        <v>0</v>
      </c>
      <c r="AQ63" s="204">
        <v>0</v>
      </c>
      <c r="AR63" s="204">
        <v>0</v>
      </c>
      <c r="AS63" s="204">
        <v>0</v>
      </c>
      <c r="AT63" s="204">
        <v>0</v>
      </c>
      <c r="AU63" s="204">
        <v>0</v>
      </c>
    </row>
    <row r="64" spans="1:47" ht="12.75" customHeight="1">
      <c r="A64" s="205">
        <v>21</v>
      </c>
      <c r="B64" s="206">
        <v>221000</v>
      </c>
      <c r="C64" s="207">
        <v>1039</v>
      </c>
      <c r="D64" s="175">
        <v>55</v>
      </c>
      <c r="E64" s="201" t="s">
        <v>1283</v>
      </c>
      <c r="F64" s="197">
        <v>0</v>
      </c>
      <c r="G64" s="202">
        <v>0</v>
      </c>
      <c r="H64" s="202">
        <v>0</v>
      </c>
      <c r="I64" s="202">
        <v>0</v>
      </c>
      <c r="J64" s="202">
        <v>0</v>
      </c>
      <c r="K64" s="202">
        <v>0</v>
      </c>
      <c r="L64" s="197">
        <v>0</v>
      </c>
      <c r="M64" s="203">
        <v>0</v>
      </c>
      <c r="N64" s="203">
        <v>0</v>
      </c>
      <c r="O64" s="203">
        <v>0</v>
      </c>
      <c r="P64" s="203">
        <v>0</v>
      </c>
      <c r="Q64" s="203">
        <v>0</v>
      </c>
      <c r="R64" s="245">
        <v>0</v>
      </c>
      <c r="S64" s="245">
        <v>0</v>
      </c>
      <c r="T64" s="245">
        <v>0</v>
      </c>
      <c r="U64" s="198">
        <v>0</v>
      </c>
      <c r="V64" s="203">
        <v>0</v>
      </c>
      <c r="W64" s="203">
        <v>0</v>
      </c>
      <c r="X64" s="203">
        <v>0</v>
      </c>
      <c r="Y64" s="203">
        <v>0</v>
      </c>
      <c r="Z64" s="204">
        <v>0</v>
      </c>
      <c r="AA64" s="246">
        <v>0</v>
      </c>
      <c r="AB64" s="246">
        <v>0</v>
      </c>
      <c r="AC64" s="246">
        <v>0</v>
      </c>
      <c r="AD64" s="204">
        <v>0</v>
      </c>
      <c r="AE64" s="204">
        <v>0</v>
      </c>
      <c r="AF64" s="204">
        <v>0</v>
      </c>
      <c r="AG64" s="204">
        <v>0</v>
      </c>
      <c r="AH64" s="204">
        <v>0</v>
      </c>
      <c r="AI64" s="101">
        <v>0</v>
      </c>
      <c r="AJ64" s="101">
        <v>0</v>
      </c>
      <c r="AK64" s="101">
        <v>0</v>
      </c>
      <c r="AL64" s="204">
        <v>0</v>
      </c>
      <c r="AM64" s="204">
        <v>0</v>
      </c>
      <c r="AN64" s="204">
        <v>0</v>
      </c>
      <c r="AO64" s="204">
        <v>0</v>
      </c>
      <c r="AP64" s="204">
        <v>0</v>
      </c>
      <c r="AQ64" s="204">
        <v>0</v>
      </c>
      <c r="AR64" s="204">
        <v>0</v>
      </c>
      <c r="AS64" s="204">
        <v>0</v>
      </c>
      <c r="AT64" s="204">
        <v>0</v>
      </c>
      <c r="AU64" s="204">
        <v>0</v>
      </c>
    </row>
    <row r="65" spans="1:48" ht="12.75" customHeight="1">
      <c r="A65" s="205">
        <v>21</v>
      </c>
      <c r="B65" s="206">
        <v>221000</v>
      </c>
      <c r="C65" s="207">
        <v>1040</v>
      </c>
      <c r="D65" s="175">
        <v>56</v>
      </c>
      <c r="E65" s="201" t="s">
        <v>1284</v>
      </c>
      <c r="F65" s="197">
        <v>0</v>
      </c>
      <c r="G65" s="202">
        <v>0</v>
      </c>
      <c r="H65" s="202">
        <v>0</v>
      </c>
      <c r="I65" s="202">
        <v>0</v>
      </c>
      <c r="J65" s="202">
        <v>0</v>
      </c>
      <c r="K65" s="202">
        <v>0</v>
      </c>
      <c r="L65" s="197">
        <v>0</v>
      </c>
      <c r="M65" s="203">
        <v>0</v>
      </c>
      <c r="N65" s="203">
        <v>0</v>
      </c>
      <c r="O65" s="203">
        <v>0</v>
      </c>
      <c r="P65" s="203">
        <v>0</v>
      </c>
      <c r="Q65" s="203">
        <v>0</v>
      </c>
      <c r="R65" s="245">
        <v>0</v>
      </c>
      <c r="S65" s="245">
        <v>0</v>
      </c>
      <c r="T65" s="245">
        <v>0</v>
      </c>
      <c r="U65" s="198">
        <v>0</v>
      </c>
      <c r="V65" s="203">
        <v>0</v>
      </c>
      <c r="W65" s="203">
        <v>0</v>
      </c>
      <c r="X65" s="203">
        <v>0</v>
      </c>
      <c r="Y65" s="203">
        <v>0</v>
      </c>
      <c r="Z65" s="204">
        <v>0</v>
      </c>
      <c r="AA65" s="246">
        <v>0</v>
      </c>
      <c r="AB65" s="246">
        <v>0</v>
      </c>
      <c r="AC65" s="246">
        <v>0</v>
      </c>
      <c r="AD65" s="204">
        <v>0</v>
      </c>
      <c r="AE65" s="204">
        <v>0</v>
      </c>
      <c r="AF65" s="204">
        <v>0</v>
      </c>
      <c r="AG65" s="204">
        <v>0</v>
      </c>
      <c r="AH65" s="204">
        <v>0</v>
      </c>
      <c r="AI65" s="101">
        <v>0</v>
      </c>
      <c r="AJ65" s="101">
        <v>0</v>
      </c>
      <c r="AK65" s="101">
        <v>0</v>
      </c>
      <c r="AL65" s="204">
        <v>0</v>
      </c>
      <c r="AM65" s="204">
        <v>0</v>
      </c>
      <c r="AN65" s="204">
        <v>0</v>
      </c>
      <c r="AO65" s="204">
        <v>0</v>
      </c>
      <c r="AP65" s="204">
        <v>0</v>
      </c>
      <c r="AQ65" s="204">
        <v>0</v>
      </c>
      <c r="AR65" s="204">
        <v>0</v>
      </c>
      <c r="AS65" s="204">
        <v>0</v>
      </c>
      <c r="AT65" s="204">
        <v>0</v>
      </c>
      <c r="AU65" s="204">
        <v>0</v>
      </c>
    </row>
    <row r="66" spans="1:48" ht="12.75" customHeight="1">
      <c r="A66" s="205">
        <v>21</v>
      </c>
      <c r="B66" s="206">
        <v>221000</v>
      </c>
      <c r="C66" s="207">
        <v>1042</v>
      </c>
      <c r="D66" s="175">
        <v>57</v>
      </c>
      <c r="E66" s="201" t="s">
        <v>1285</v>
      </c>
      <c r="F66" s="197">
        <v>4806.2</v>
      </c>
      <c r="G66" s="202">
        <v>4806.2</v>
      </c>
      <c r="H66" s="202">
        <v>0</v>
      </c>
      <c r="I66" s="202">
        <v>0</v>
      </c>
      <c r="J66" s="202">
        <v>0</v>
      </c>
      <c r="K66" s="202">
        <v>0</v>
      </c>
      <c r="L66" s="197">
        <v>4889.6000000000004</v>
      </c>
      <c r="M66" s="203">
        <v>4889.6000000000004</v>
      </c>
      <c r="N66" s="203">
        <v>0</v>
      </c>
      <c r="O66" s="203">
        <v>0</v>
      </c>
      <c r="P66" s="203">
        <v>0</v>
      </c>
      <c r="Q66" s="203">
        <v>0</v>
      </c>
      <c r="R66" s="245">
        <v>0</v>
      </c>
      <c r="S66" s="245">
        <v>0</v>
      </c>
      <c r="T66" s="245">
        <v>0</v>
      </c>
      <c r="U66" s="198">
        <v>4889.6000000000004</v>
      </c>
      <c r="V66" s="203">
        <v>4889.6000000000004</v>
      </c>
      <c r="W66" s="203">
        <v>0</v>
      </c>
      <c r="X66" s="203">
        <v>0</v>
      </c>
      <c r="Y66" s="203">
        <v>0</v>
      </c>
      <c r="Z66" s="204">
        <v>0</v>
      </c>
      <c r="AA66" s="246">
        <v>0</v>
      </c>
      <c r="AB66" s="246">
        <v>0</v>
      </c>
      <c r="AC66" s="246">
        <v>0</v>
      </c>
      <c r="AD66" s="204">
        <v>0</v>
      </c>
      <c r="AE66" s="204">
        <v>0</v>
      </c>
      <c r="AF66" s="204">
        <v>0</v>
      </c>
      <c r="AG66" s="204">
        <v>0</v>
      </c>
      <c r="AH66" s="204">
        <v>0</v>
      </c>
      <c r="AI66" s="101">
        <v>0</v>
      </c>
      <c r="AJ66" s="101">
        <v>0</v>
      </c>
      <c r="AK66" s="101">
        <v>0</v>
      </c>
      <c r="AL66" s="204">
        <v>0</v>
      </c>
      <c r="AM66" s="204">
        <v>100</v>
      </c>
      <c r="AN66" s="204">
        <v>100</v>
      </c>
      <c r="AO66" s="204">
        <v>0</v>
      </c>
      <c r="AP66" s="204">
        <v>0</v>
      </c>
      <c r="AQ66" s="204">
        <v>0</v>
      </c>
      <c r="AR66" s="204">
        <v>0</v>
      </c>
      <c r="AS66" s="204">
        <v>0</v>
      </c>
      <c r="AT66" s="204">
        <v>0</v>
      </c>
      <c r="AU66" s="204">
        <v>0</v>
      </c>
    </row>
    <row r="67" spans="1:48" ht="12.75" customHeight="1">
      <c r="A67" s="205">
        <v>21</v>
      </c>
      <c r="B67" s="206">
        <v>221000</v>
      </c>
      <c r="C67" s="207">
        <v>1043</v>
      </c>
      <c r="D67" s="175">
        <v>58</v>
      </c>
      <c r="E67" s="201" t="s">
        <v>1286</v>
      </c>
      <c r="F67" s="197">
        <v>3963.5</v>
      </c>
      <c r="G67" s="202">
        <v>3963.5</v>
      </c>
      <c r="H67" s="202">
        <v>0</v>
      </c>
      <c r="I67" s="202">
        <v>0</v>
      </c>
      <c r="J67" s="202">
        <v>0</v>
      </c>
      <c r="K67" s="202">
        <v>0</v>
      </c>
      <c r="L67" s="197">
        <v>4082.7</v>
      </c>
      <c r="M67" s="203">
        <v>4082.7</v>
      </c>
      <c r="N67" s="203">
        <v>0</v>
      </c>
      <c r="O67" s="203">
        <v>0</v>
      </c>
      <c r="P67" s="203">
        <v>0</v>
      </c>
      <c r="Q67" s="203">
        <v>0</v>
      </c>
      <c r="R67" s="245">
        <v>0</v>
      </c>
      <c r="S67" s="245">
        <v>0</v>
      </c>
      <c r="T67" s="245">
        <v>0</v>
      </c>
      <c r="U67" s="198">
        <v>4082.7</v>
      </c>
      <c r="V67" s="203">
        <v>4082.7</v>
      </c>
      <c r="W67" s="203">
        <v>0</v>
      </c>
      <c r="X67" s="203">
        <v>0</v>
      </c>
      <c r="Y67" s="203">
        <v>0</v>
      </c>
      <c r="Z67" s="204">
        <v>0</v>
      </c>
      <c r="AA67" s="246">
        <v>0</v>
      </c>
      <c r="AB67" s="246">
        <v>0</v>
      </c>
      <c r="AC67" s="246">
        <v>0</v>
      </c>
      <c r="AD67" s="204">
        <v>0</v>
      </c>
      <c r="AE67" s="204">
        <v>0</v>
      </c>
      <c r="AF67" s="204">
        <v>0</v>
      </c>
      <c r="AG67" s="204">
        <v>0</v>
      </c>
      <c r="AH67" s="204">
        <v>0</v>
      </c>
      <c r="AI67" s="101">
        <v>0</v>
      </c>
      <c r="AJ67" s="101">
        <v>0</v>
      </c>
      <c r="AK67" s="101">
        <v>0</v>
      </c>
      <c r="AL67" s="204">
        <v>0</v>
      </c>
      <c r="AM67" s="204">
        <v>100</v>
      </c>
      <c r="AN67" s="204">
        <v>100</v>
      </c>
      <c r="AO67" s="204">
        <v>0</v>
      </c>
      <c r="AP67" s="204">
        <v>0</v>
      </c>
      <c r="AQ67" s="204">
        <v>0</v>
      </c>
      <c r="AR67" s="204">
        <v>0</v>
      </c>
      <c r="AS67" s="204">
        <v>0</v>
      </c>
      <c r="AT67" s="204">
        <v>0</v>
      </c>
      <c r="AU67" s="204">
        <v>0</v>
      </c>
    </row>
    <row r="68" spans="1:48" ht="12.75" customHeight="1">
      <c r="A68" s="205">
        <v>21</v>
      </c>
      <c r="B68" s="206">
        <v>221000</v>
      </c>
      <c r="C68" s="207">
        <v>1045</v>
      </c>
      <c r="D68" s="175">
        <v>59</v>
      </c>
      <c r="E68" s="201" t="s">
        <v>1287</v>
      </c>
      <c r="F68" s="197">
        <v>3500.8</v>
      </c>
      <c r="G68" s="202">
        <v>3500.8</v>
      </c>
      <c r="H68" s="202">
        <v>0</v>
      </c>
      <c r="I68" s="202">
        <v>0</v>
      </c>
      <c r="J68" s="202">
        <v>0</v>
      </c>
      <c r="K68" s="202">
        <v>0</v>
      </c>
      <c r="L68" s="197">
        <v>3523.1</v>
      </c>
      <c r="M68" s="203">
        <v>3523.1</v>
      </c>
      <c r="N68" s="203">
        <v>0</v>
      </c>
      <c r="O68" s="203">
        <v>0</v>
      </c>
      <c r="P68" s="203">
        <v>0</v>
      </c>
      <c r="Q68" s="203">
        <v>0</v>
      </c>
      <c r="R68" s="245">
        <v>0</v>
      </c>
      <c r="S68" s="245">
        <v>0</v>
      </c>
      <c r="T68" s="245">
        <v>0</v>
      </c>
      <c r="U68" s="198">
        <v>3523.1</v>
      </c>
      <c r="V68" s="203">
        <v>3523.1</v>
      </c>
      <c r="W68" s="203">
        <v>0</v>
      </c>
      <c r="X68" s="203">
        <v>0</v>
      </c>
      <c r="Y68" s="203">
        <v>0</v>
      </c>
      <c r="Z68" s="204">
        <v>0</v>
      </c>
      <c r="AA68" s="246">
        <v>0</v>
      </c>
      <c r="AB68" s="246">
        <v>0</v>
      </c>
      <c r="AC68" s="246">
        <v>0</v>
      </c>
      <c r="AD68" s="204">
        <v>0</v>
      </c>
      <c r="AE68" s="204">
        <v>0</v>
      </c>
      <c r="AF68" s="204">
        <v>0</v>
      </c>
      <c r="AG68" s="204">
        <v>0</v>
      </c>
      <c r="AH68" s="204">
        <v>0</v>
      </c>
      <c r="AI68" s="101">
        <v>0</v>
      </c>
      <c r="AJ68" s="101">
        <v>0</v>
      </c>
      <c r="AK68" s="101">
        <v>0</v>
      </c>
      <c r="AL68" s="204">
        <v>0</v>
      </c>
      <c r="AM68" s="204">
        <v>100</v>
      </c>
      <c r="AN68" s="204">
        <v>100</v>
      </c>
      <c r="AO68" s="204">
        <v>0</v>
      </c>
      <c r="AP68" s="204">
        <v>0</v>
      </c>
      <c r="AQ68" s="204">
        <v>0</v>
      </c>
      <c r="AR68" s="204">
        <v>0</v>
      </c>
      <c r="AS68" s="204">
        <v>0</v>
      </c>
      <c r="AT68" s="204">
        <v>0</v>
      </c>
      <c r="AU68" s="204">
        <v>0</v>
      </c>
    </row>
    <row r="69" spans="1:48" ht="12.75" customHeight="1">
      <c r="A69" s="205">
        <v>21</v>
      </c>
      <c r="B69" s="206">
        <v>221000</v>
      </c>
      <c r="C69" s="207">
        <v>1044</v>
      </c>
      <c r="D69" s="175">
        <v>60</v>
      </c>
      <c r="E69" s="201" t="s">
        <v>1288</v>
      </c>
      <c r="F69" s="197">
        <v>3309.2</v>
      </c>
      <c r="G69" s="202">
        <v>3309.2</v>
      </c>
      <c r="H69" s="202">
        <v>0</v>
      </c>
      <c r="I69" s="202">
        <v>0</v>
      </c>
      <c r="J69" s="202">
        <v>0</v>
      </c>
      <c r="K69" s="202">
        <v>0</v>
      </c>
      <c r="L69" s="197">
        <v>3413.2</v>
      </c>
      <c r="M69" s="203">
        <v>3413.2</v>
      </c>
      <c r="N69" s="203">
        <v>0</v>
      </c>
      <c r="O69" s="203">
        <v>0</v>
      </c>
      <c r="P69" s="203">
        <v>0</v>
      </c>
      <c r="Q69" s="203">
        <v>0</v>
      </c>
      <c r="R69" s="245">
        <v>0</v>
      </c>
      <c r="S69" s="245">
        <v>0</v>
      </c>
      <c r="T69" s="245">
        <v>0</v>
      </c>
      <c r="U69" s="198">
        <v>3413.2</v>
      </c>
      <c r="V69" s="203">
        <v>3413.2</v>
      </c>
      <c r="W69" s="203">
        <v>0</v>
      </c>
      <c r="X69" s="203">
        <v>0</v>
      </c>
      <c r="Y69" s="203">
        <v>0</v>
      </c>
      <c r="Z69" s="204">
        <v>0</v>
      </c>
      <c r="AA69" s="246">
        <v>0</v>
      </c>
      <c r="AB69" s="246">
        <v>0</v>
      </c>
      <c r="AC69" s="246">
        <v>0</v>
      </c>
      <c r="AD69" s="204">
        <v>0</v>
      </c>
      <c r="AE69" s="204">
        <v>0</v>
      </c>
      <c r="AF69" s="204">
        <v>0</v>
      </c>
      <c r="AG69" s="204">
        <v>0</v>
      </c>
      <c r="AH69" s="204">
        <v>0</v>
      </c>
      <c r="AI69" s="101">
        <v>0</v>
      </c>
      <c r="AJ69" s="101">
        <v>0</v>
      </c>
      <c r="AK69" s="101">
        <v>0</v>
      </c>
      <c r="AL69" s="204">
        <v>0</v>
      </c>
      <c r="AM69" s="204">
        <v>100</v>
      </c>
      <c r="AN69" s="204">
        <v>100</v>
      </c>
      <c r="AO69" s="204">
        <v>0</v>
      </c>
      <c r="AP69" s="204">
        <v>0</v>
      </c>
      <c r="AQ69" s="204">
        <v>0</v>
      </c>
      <c r="AR69" s="204">
        <v>0</v>
      </c>
      <c r="AS69" s="204">
        <v>0</v>
      </c>
      <c r="AT69" s="204">
        <v>0</v>
      </c>
      <c r="AU69" s="204">
        <v>0</v>
      </c>
    </row>
    <row r="70" spans="1:48" ht="12.75" customHeight="1">
      <c r="A70" s="205">
        <v>21</v>
      </c>
      <c r="B70" s="206">
        <v>221000</v>
      </c>
      <c r="C70" s="207">
        <v>1046</v>
      </c>
      <c r="D70" s="175">
        <v>61</v>
      </c>
      <c r="E70" s="201" t="s">
        <v>1289</v>
      </c>
      <c r="F70" s="197">
        <v>0</v>
      </c>
      <c r="G70" s="202">
        <v>0</v>
      </c>
      <c r="H70" s="202">
        <v>0</v>
      </c>
      <c r="I70" s="202">
        <v>0</v>
      </c>
      <c r="J70" s="202">
        <v>0</v>
      </c>
      <c r="K70" s="202">
        <v>0</v>
      </c>
      <c r="L70" s="197">
        <v>0</v>
      </c>
      <c r="M70" s="203">
        <v>0</v>
      </c>
      <c r="N70" s="203">
        <v>0</v>
      </c>
      <c r="O70" s="203">
        <v>0</v>
      </c>
      <c r="P70" s="203">
        <v>0</v>
      </c>
      <c r="Q70" s="203">
        <v>0</v>
      </c>
      <c r="R70" s="245">
        <v>0</v>
      </c>
      <c r="S70" s="245">
        <v>0</v>
      </c>
      <c r="T70" s="245">
        <v>0</v>
      </c>
      <c r="U70" s="198">
        <v>0</v>
      </c>
      <c r="V70" s="203">
        <v>0</v>
      </c>
      <c r="W70" s="203">
        <v>0</v>
      </c>
      <c r="X70" s="203">
        <v>0</v>
      </c>
      <c r="Y70" s="203">
        <v>0</v>
      </c>
      <c r="Z70" s="204">
        <v>0</v>
      </c>
      <c r="AA70" s="246">
        <v>0</v>
      </c>
      <c r="AB70" s="246">
        <v>0</v>
      </c>
      <c r="AC70" s="246">
        <v>0</v>
      </c>
      <c r="AD70" s="204">
        <v>0</v>
      </c>
      <c r="AE70" s="204">
        <v>0</v>
      </c>
      <c r="AF70" s="204">
        <v>0</v>
      </c>
      <c r="AG70" s="204">
        <v>0</v>
      </c>
      <c r="AH70" s="204">
        <v>0</v>
      </c>
      <c r="AI70" s="101">
        <v>0</v>
      </c>
      <c r="AJ70" s="101">
        <v>0</v>
      </c>
      <c r="AK70" s="101">
        <v>0</v>
      </c>
      <c r="AL70" s="204">
        <v>0</v>
      </c>
      <c r="AM70" s="204">
        <v>0</v>
      </c>
      <c r="AN70" s="204">
        <v>0</v>
      </c>
      <c r="AO70" s="204">
        <v>0</v>
      </c>
      <c r="AP70" s="204">
        <v>0</v>
      </c>
      <c r="AQ70" s="204">
        <v>0</v>
      </c>
      <c r="AR70" s="204">
        <v>0</v>
      </c>
      <c r="AS70" s="204">
        <v>0</v>
      </c>
      <c r="AT70" s="204">
        <v>0</v>
      </c>
      <c r="AU70" s="204">
        <v>0</v>
      </c>
    </row>
    <row r="71" spans="1:48" ht="12.75" customHeight="1">
      <c r="A71" s="205">
        <v>21</v>
      </c>
      <c r="B71" s="206">
        <v>221000</v>
      </c>
      <c r="C71" s="207">
        <v>1047</v>
      </c>
      <c r="D71" s="175">
        <v>62</v>
      </c>
      <c r="E71" s="201" t="s">
        <v>1290</v>
      </c>
      <c r="F71" s="197">
        <v>4972</v>
      </c>
      <c r="G71" s="202">
        <v>4972</v>
      </c>
      <c r="H71" s="202">
        <v>0</v>
      </c>
      <c r="I71" s="202">
        <v>0</v>
      </c>
      <c r="J71" s="202">
        <v>0</v>
      </c>
      <c r="K71" s="202">
        <v>0</v>
      </c>
      <c r="L71" s="197">
        <v>4972</v>
      </c>
      <c r="M71" s="203">
        <v>4972</v>
      </c>
      <c r="N71" s="203">
        <v>0</v>
      </c>
      <c r="O71" s="203">
        <v>0</v>
      </c>
      <c r="P71" s="203">
        <v>0</v>
      </c>
      <c r="Q71" s="203">
        <v>0</v>
      </c>
      <c r="R71" s="245">
        <v>0</v>
      </c>
      <c r="S71" s="245">
        <v>0</v>
      </c>
      <c r="T71" s="245">
        <v>0</v>
      </c>
      <c r="U71" s="198">
        <v>4968.9534999999996</v>
      </c>
      <c r="V71" s="203">
        <v>4968.9534999999996</v>
      </c>
      <c r="W71" s="203">
        <v>0</v>
      </c>
      <c r="X71" s="203">
        <v>0</v>
      </c>
      <c r="Y71" s="203">
        <v>0</v>
      </c>
      <c r="Z71" s="204">
        <v>0</v>
      </c>
      <c r="AA71" s="246">
        <v>0</v>
      </c>
      <c r="AB71" s="246">
        <v>0</v>
      </c>
      <c r="AC71" s="246">
        <v>0</v>
      </c>
      <c r="AD71" s="204">
        <v>-3.0465000000003783</v>
      </c>
      <c r="AE71" s="204">
        <v>-3.0465000000003783</v>
      </c>
      <c r="AF71" s="204">
        <v>0</v>
      </c>
      <c r="AG71" s="204">
        <v>0</v>
      </c>
      <c r="AH71" s="204">
        <v>0</v>
      </c>
      <c r="AI71" s="101">
        <v>0</v>
      </c>
      <c r="AJ71" s="101">
        <v>0</v>
      </c>
      <c r="AK71" s="101">
        <v>0</v>
      </c>
      <c r="AL71" s="204">
        <v>0</v>
      </c>
      <c r="AM71" s="204">
        <v>99.938726870474653</v>
      </c>
      <c r="AN71" s="204">
        <v>99.938726870474653</v>
      </c>
      <c r="AO71" s="204">
        <v>0</v>
      </c>
      <c r="AP71" s="204">
        <v>0</v>
      </c>
      <c r="AQ71" s="204">
        <v>0</v>
      </c>
      <c r="AR71" s="204">
        <v>0</v>
      </c>
      <c r="AS71" s="204">
        <v>0</v>
      </c>
      <c r="AT71" s="204">
        <v>0</v>
      </c>
      <c r="AU71" s="204">
        <v>0</v>
      </c>
    </row>
    <row r="72" spans="1:48" ht="12.75" customHeight="1">
      <c r="A72" s="205">
        <v>21</v>
      </c>
      <c r="B72" s="206">
        <v>221000</v>
      </c>
      <c r="C72" s="207">
        <v>1049</v>
      </c>
      <c r="D72" s="175">
        <v>63</v>
      </c>
      <c r="E72" s="201" t="s">
        <v>1291</v>
      </c>
      <c r="F72" s="197">
        <v>826.7</v>
      </c>
      <c r="G72" s="202">
        <v>826.7</v>
      </c>
      <c r="H72" s="202">
        <v>0</v>
      </c>
      <c r="I72" s="202">
        <v>0</v>
      </c>
      <c r="J72" s="202">
        <v>0</v>
      </c>
      <c r="K72" s="202">
        <v>0</v>
      </c>
      <c r="L72" s="197">
        <v>846.9</v>
      </c>
      <c r="M72" s="203">
        <v>846.9</v>
      </c>
      <c r="N72" s="203">
        <v>0</v>
      </c>
      <c r="O72" s="203">
        <v>0</v>
      </c>
      <c r="P72" s="203">
        <v>0</v>
      </c>
      <c r="Q72" s="203">
        <v>0</v>
      </c>
      <c r="R72" s="245">
        <v>0</v>
      </c>
      <c r="S72" s="245">
        <v>0</v>
      </c>
      <c r="T72" s="245">
        <v>0</v>
      </c>
      <c r="U72" s="198">
        <v>846.9</v>
      </c>
      <c r="V72" s="203">
        <v>846.9</v>
      </c>
      <c r="W72" s="203">
        <v>0</v>
      </c>
      <c r="X72" s="203">
        <v>0</v>
      </c>
      <c r="Y72" s="203">
        <v>0</v>
      </c>
      <c r="Z72" s="204">
        <v>0</v>
      </c>
      <c r="AA72" s="246">
        <v>0</v>
      </c>
      <c r="AB72" s="246">
        <v>0</v>
      </c>
      <c r="AC72" s="246">
        <v>0</v>
      </c>
      <c r="AD72" s="204">
        <v>0</v>
      </c>
      <c r="AE72" s="204">
        <v>0</v>
      </c>
      <c r="AF72" s="204">
        <v>0</v>
      </c>
      <c r="AG72" s="204">
        <v>0</v>
      </c>
      <c r="AH72" s="204">
        <v>0</v>
      </c>
      <c r="AI72" s="101">
        <v>0</v>
      </c>
      <c r="AJ72" s="101">
        <v>0</v>
      </c>
      <c r="AK72" s="101">
        <v>0</v>
      </c>
      <c r="AL72" s="204">
        <v>0</v>
      </c>
      <c r="AM72" s="204">
        <v>100</v>
      </c>
      <c r="AN72" s="204">
        <v>100</v>
      </c>
      <c r="AO72" s="204">
        <v>0</v>
      </c>
      <c r="AP72" s="204">
        <v>0</v>
      </c>
      <c r="AQ72" s="204">
        <v>0</v>
      </c>
      <c r="AR72" s="204">
        <v>0</v>
      </c>
      <c r="AS72" s="204">
        <v>0</v>
      </c>
      <c r="AT72" s="204">
        <v>0</v>
      </c>
      <c r="AU72" s="204">
        <v>0</v>
      </c>
    </row>
    <row r="73" spans="1:48" ht="12.75" customHeight="1">
      <c r="A73" s="205">
        <v>21</v>
      </c>
      <c r="B73" s="206">
        <v>221000</v>
      </c>
      <c r="C73" s="207">
        <v>1048</v>
      </c>
      <c r="D73" s="175">
        <v>64</v>
      </c>
      <c r="E73" s="201" t="s">
        <v>1292</v>
      </c>
      <c r="F73" s="197">
        <v>7729.4</v>
      </c>
      <c r="G73" s="202">
        <v>7729.4</v>
      </c>
      <c r="H73" s="202">
        <v>0</v>
      </c>
      <c r="I73" s="202">
        <v>0</v>
      </c>
      <c r="J73" s="202">
        <v>0</v>
      </c>
      <c r="K73" s="202">
        <v>0</v>
      </c>
      <c r="L73" s="197">
        <v>8032.7</v>
      </c>
      <c r="M73" s="203">
        <v>8032.7</v>
      </c>
      <c r="N73" s="203">
        <v>0</v>
      </c>
      <c r="O73" s="203">
        <v>0</v>
      </c>
      <c r="P73" s="203">
        <v>0</v>
      </c>
      <c r="Q73" s="203">
        <v>0</v>
      </c>
      <c r="R73" s="245">
        <v>0</v>
      </c>
      <c r="S73" s="245">
        <v>0</v>
      </c>
      <c r="T73" s="245">
        <v>0</v>
      </c>
      <c r="U73" s="198">
        <v>8032.7</v>
      </c>
      <c r="V73" s="203">
        <v>8032.7</v>
      </c>
      <c r="W73" s="203">
        <v>0</v>
      </c>
      <c r="X73" s="203">
        <v>0</v>
      </c>
      <c r="Y73" s="203">
        <v>0</v>
      </c>
      <c r="Z73" s="204">
        <v>0</v>
      </c>
      <c r="AA73" s="246">
        <v>0</v>
      </c>
      <c r="AB73" s="246">
        <v>0</v>
      </c>
      <c r="AC73" s="246">
        <v>0</v>
      </c>
      <c r="AD73" s="204">
        <v>0</v>
      </c>
      <c r="AE73" s="204">
        <v>0</v>
      </c>
      <c r="AF73" s="204">
        <v>0</v>
      </c>
      <c r="AG73" s="204">
        <v>0</v>
      </c>
      <c r="AH73" s="204">
        <v>0</v>
      </c>
      <c r="AI73" s="101">
        <v>0</v>
      </c>
      <c r="AJ73" s="101">
        <v>0</v>
      </c>
      <c r="AK73" s="101">
        <v>0</v>
      </c>
      <c r="AL73" s="204">
        <v>0</v>
      </c>
      <c r="AM73" s="204">
        <v>100</v>
      </c>
      <c r="AN73" s="204">
        <v>100</v>
      </c>
      <c r="AO73" s="204">
        <v>0</v>
      </c>
      <c r="AP73" s="204">
        <v>0</v>
      </c>
      <c r="AQ73" s="204">
        <v>0</v>
      </c>
      <c r="AR73" s="204">
        <v>0</v>
      </c>
      <c r="AS73" s="204">
        <v>0</v>
      </c>
      <c r="AT73" s="204">
        <v>0</v>
      </c>
      <c r="AU73" s="204">
        <v>0</v>
      </c>
    </row>
    <row r="74" spans="1:48" ht="12.75" customHeight="1">
      <c r="A74" s="205">
        <v>0</v>
      </c>
      <c r="B74" s="205"/>
      <c r="C74" s="205"/>
      <c r="D74" s="175">
        <v>65</v>
      </c>
      <c r="E74" s="201"/>
      <c r="F74" s="202"/>
      <c r="G74" s="202"/>
      <c r="H74" s="202"/>
      <c r="I74" s="202"/>
      <c r="J74" s="202"/>
      <c r="K74" s="202"/>
      <c r="L74" s="197"/>
      <c r="M74" s="203"/>
      <c r="N74" s="203"/>
      <c r="O74" s="203"/>
      <c r="P74" s="203"/>
      <c r="Q74" s="203"/>
      <c r="R74" s="245"/>
      <c r="S74" s="245"/>
      <c r="T74" s="245"/>
      <c r="U74" s="198"/>
      <c r="V74" s="203"/>
      <c r="W74" s="203"/>
      <c r="X74" s="203"/>
      <c r="Y74" s="203"/>
      <c r="Z74" s="204"/>
      <c r="AA74" s="246"/>
      <c r="AB74" s="246"/>
      <c r="AC74" s="246"/>
      <c r="AD74" s="204"/>
      <c r="AE74" s="204"/>
      <c r="AF74" s="204"/>
      <c r="AG74" s="204"/>
      <c r="AH74" s="204"/>
      <c r="AI74" s="101">
        <v>0</v>
      </c>
      <c r="AJ74" s="101">
        <v>0</v>
      </c>
      <c r="AK74" s="101">
        <v>0</v>
      </c>
      <c r="AL74" s="204"/>
      <c r="AM74" s="204"/>
      <c r="AN74" s="204"/>
      <c r="AO74" s="204"/>
      <c r="AP74" s="204"/>
      <c r="AQ74" s="204"/>
      <c r="AR74" s="204"/>
      <c r="AS74" s="204"/>
      <c r="AT74" s="204"/>
      <c r="AU74" s="204"/>
    </row>
    <row r="75" spans="1:48" ht="12.75" customHeight="1">
      <c r="A75" s="205">
        <v>20</v>
      </c>
      <c r="B75" s="206">
        <v>221200</v>
      </c>
      <c r="C75" s="205"/>
      <c r="D75" s="175">
        <v>66</v>
      </c>
      <c r="E75" s="196" t="s">
        <v>1293</v>
      </c>
      <c r="F75" s="197">
        <v>100094.7</v>
      </c>
      <c r="G75" s="197">
        <v>95709.2</v>
      </c>
      <c r="H75" s="197">
        <v>1776.9</v>
      </c>
      <c r="I75" s="197">
        <v>453.3</v>
      </c>
      <c r="J75" s="197">
        <v>0</v>
      </c>
      <c r="K75" s="197">
        <v>2155.3000000000002</v>
      </c>
      <c r="L75" s="197">
        <v>101448.4</v>
      </c>
      <c r="M75" s="197">
        <v>96862.9</v>
      </c>
      <c r="N75" s="197">
        <v>1976.9</v>
      </c>
      <c r="O75" s="197">
        <v>453.3</v>
      </c>
      <c r="P75" s="197">
        <v>0</v>
      </c>
      <c r="Q75" s="197">
        <v>2155.3000000000002</v>
      </c>
      <c r="R75" s="197">
        <v>0</v>
      </c>
      <c r="S75" s="197">
        <v>0</v>
      </c>
      <c r="T75" s="197">
        <v>0</v>
      </c>
      <c r="U75" s="198">
        <v>99478.111199999985</v>
      </c>
      <c r="V75" s="197">
        <v>95020.847999999998</v>
      </c>
      <c r="W75" s="197">
        <v>1976.9</v>
      </c>
      <c r="X75" s="197">
        <v>425.94259999999997</v>
      </c>
      <c r="Y75" s="197">
        <v>0</v>
      </c>
      <c r="Z75" s="197">
        <v>2054.4205999999999</v>
      </c>
      <c r="AA75" s="197">
        <v>0</v>
      </c>
      <c r="AB75" s="197">
        <v>0</v>
      </c>
      <c r="AC75" s="197">
        <v>0</v>
      </c>
      <c r="AD75" s="101">
        <v>-1970.2888000000094</v>
      </c>
      <c r="AE75" s="101">
        <v>-1842.051999999996</v>
      </c>
      <c r="AF75" s="101">
        <v>0</v>
      </c>
      <c r="AG75" s="101">
        <v>-27.357400000000041</v>
      </c>
      <c r="AH75" s="101">
        <v>0</v>
      </c>
      <c r="AI75" s="101">
        <v>-100.87940000000026</v>
      </c>
      <c r="AJ75" s="101">
        <v>0</v>
      </c>
      <c r="AK75" s="101">
        <v>0</v>
      </c>
      <c r="AL75" s="101">
        <v>0</v>
      </c>
      <c r="AM75" s="101">
        <v>98.057841424803144</v>
      </c>
      <c r="AN75" s="101">
        <v>98.098289437958186</v>
      </c>
      <c r="AO75" s="101">
        <v>100</v>
      </c>
      <c r="AP75" s="101">
        <v>93.964835649680111</v>
      </c>
      <c r="AQ75" s="101">
        <v>0</v>
      </c>
      <c r="AR75" s="101">
        <v>95.319472927202696</v>
      </c>
      <c r="AS75" s="101">
        <v>0</v>
      </c>
      <c r="AT75" s="101">
        <v>0</v>
      </c>
      <c r="AU75" s="101">
        <v>0</v>
      </c>
    </row>
    <row r="76" spans="1:48" s="200" customFormat="1" ht="12.75" customHeight="1">
      <c r="A76" s="205">
        <v>22</v>
      </c>
      <c r="B76" s="206">
        <v>221200</v>
      </c>
      <c r="C76" s="205"/>
      <c r="D76" s="175">
        <v>67</v>
      </c>
      <c r="E76" s="196" t="s">
        <v>1241</v>
      </c>
      <c r="F76" s="197">
        <v>60646.8</v>
      </c>
      <c r="G76" s="197">
        <v>56350.6</v>
      </c>
      <c r="H76" s="197">
        <v>1776.9</v>
      </c>
      <c r="I76" s="197">
        <v>364</v>
      </c>
      <c r="J76" s="197">
        <v>0</v>
      </c>
      <c r="K76" s="197">
        <v>2155.3000000000002</v>
      </c>
      <c r="L76" s="197">
        <v>61332.200000000004</v>
      </c>
      <c r="M76" s="197">
        <v>56836</v>
      </c>
      <c r="N76" s="197">
        <v>1976.9</v>
      </c>
      <c r="O76" s="197">
        <v>364</v>
      </c>
      <c r="P76" s="197">
        <v>0</v>
      </c>
      <c r="Q76" s="197">
        <v>2155.3000000000002</v>
      </c>
      <c r="R76" s="197">
        <v>0</v>
      </c>
      <c r="S76" s="197">
        <v>0</v>
      </c>
      <c r="T76" s="197">
        <v>0</v>
      </c>
      <c r="U76" s="198">
        <v>60401.897199999999</v>
      </c>
      <c r="V76" s="197">
        <v>56033.893400000001</v>
      </c>
      <c r="W76" s="197">
        <v>1976.9</v>
      </c>
      <c r="X76" s="197">
        <v>336.6832</v>
      </c>
      <c r="Y76" s="197">
        <v>0</v>
      </c>
      <c r="Z76" s="197">
        <v>2054.4205999999999</v>
      </c>
      <c r="AA76" s="197">
        <v>0</v>
      </c>
      <c r="AB76" s="197">
        <v>0</v>
      </c>
      <c r="AC76" s="197">
        <v>0</v>
      </c>
      <c r="AD76" s="101">
        <v>-930.30280000000494</v>
      </c>
      <c r="AE76" s="101">
        <v>-802.10659999999916</v>
      </c>
      <c r="AF76" s="101">
        <v>0</v>
      </c>
      <c r="AG76" s="101">
        <v>-27.316800000000001</v>
      </c>
      <c r="AH76" s="101">
        <v>0</v>
      </c>
      <c r="AI76" s="101">
        <v>-100.87940000000026</v>
      </c>
      <c r="AJ76" s="101">
        <v>0</v>
      </c>
      <c r="AK76" s="101">
        <v>0</v>
      </c>
      <c r="AL76" s="101">
        <v>0</v>
      </c>
      <c r="AM76" s="101">
        <v>98.483173928213887</v>
      </c>
      <c r="AN76" s="101">
        <v>98.588734956717573</v>
      </c>
      <c r="AO76" s="101">
        <v>100</v>
      </c>
      <c r="AP76" s="101">
        <v>92.495384615384609</v>
      </c>
      <c r="AQ76" s="101">
        <v>0</v>
      </c>
      <c r="AR76" s="101">
        <v>95.319472927202696</v>
      </c>
      <c r="AS76" s="101">
        <v>0</v>
      </c>
      <c r="AT76" s="101">
        <v>0</v>
      </c>
      <c r="AU76" s="101">
        <v>0</v>
      </c>
      <c r="AV76" s="199"/>
    </row>
    <row r="77" spans="1:48" s="200" customFormat="1" ht="12.75" customHeight="1">
      <c r="A77" s="205">
        <v>21</v>
      </c>
      <c r="B77" s="206">
        <v>221200</v>
      </c>
      <c r="C77" s="205"/>
      <c r="D77" s="175">
        <v>68</v>
      </c>
      <c r="E77" s="196" t="s">
        <v>1242</v>
      </c>
      <c r="F77" s="197">
        <v>39447.9</v>
      </c>
      <c r="G77" s="197">
        <v>39358.6</v>
      </c>
      <c r="H77" s="197">
        <v>0</v>
      </c>
      <c r="I77" s="197">
        <v>89.3</v>
      </c>
      <c r="J77" s="197">
        <v>0</v>
      </c>
      <c r="K77" s="197">
        <v>0</v>
      </c>
      <c r="L77" s="197">
        <v>40116.200000000004</v>
      </c>
      <c r="M77" s="197">
        <v>40026.9</v>
      </c>
      <c r="N77" s="197">
        <v>0</v>
      </c>
      <c r="O77" s="197">
        <v>89.3</v>
      </c>
      <c r="P77" s="197">
        <v>0</v>
      </c>
      <c r="Q77" s="197">
        <v>0</v>
      </c>
      <c r="R77" s="197">
        <v>0</v>
      </c>
      <c r="S77" s="197">
        <v>0</v>
      </c>
      <c r="T77" s="197">
        <v>0</v>
      </c>
      <c r="U77" s="198">
        <v>39076.214</v>
      </c>
      <c r="V77" s="197">
        <v>38986.954599999997</v>
      </c>
      <c r="W77" s="197">
        <v>0</v>
      </c>
      <c r="X77" s="197">
        <v>89.259399999999999</v>
      </c>
      <c r="Y77" s="197">
        <v>0</v>
      </c>
      <c r="Z77" s="197">
        <v>0</v>
      </c>
      <c r="AA77" s="197">
        <v>0</v>
      </c>
      <c r="AB77" s="197">
        <v>0</v>
      </c>
      <c r="AC77" s="197">
        <v>0</v>
      </c>
      <c r="AD77" s="101">
        <v>-1039.9860000000044</v>
      </c>
      <c r="AE77" s="101">
        <v>-1039.9454000000042</v>
      </c>
      <c r="AF77" s="101">
        <v>0</v>
      </c>
      <c r="AG77" s="101">
        <v>-4.0599999999997749E-2</v>
      </c>
      <c r="AH77" s="101">
        <v>0</v>
      </c>
      <c r="AI77" s="101">
        <v>0</v>
      </c>
      <c r="AJ77" s="101">
        <v>0</v>
      </c>
      <c r="AK77" s="101">
        <v>0</v>
      </c>
      <c r="AL77" s="101">
        <v>0</v>
      </c>
      <c r="AM77" s="101">
        <v>97.407566020709822</v>
      </c>
      <c r="AN77" s="101">
        <v>97.401883733189422</v>
      </c>
      <c r="AO77" s="101">
        <v>0</v>
      </c>
      <c r="AP77" s="101">
        <v>99.954535274356104</v>
      </c>
      <c r="AQ77" s="101">
        <v>0</v>
      </c>
      <c r="AR77" s="101">
        <v>0</v>
      </c>
      <c r="AS77" s="101">
        <v>0</v>
      </c>
      <c r="AT77" s="101">
        <v>0</v>
      </c>
      <c r="AU77" s="101">
        <v>0</v>
      </c>
      <c r="AV77" s="199"/>
    </row>
    <row r="78" spans="1:48" ht="12.75" customHeight="1">
      <c r="A78" s="205">
        <v>22</v>
      </c>
      <c r="B78" s="206">
        <v>221200</v>
      </c>
      <c r="C78" s="207">
        <v>1050</v>
      </c>
      <c r="D78" s="175">
        <v>69</v>
      </c>
      <c r="E78" s="201" t="s">
        <v>1267</v>
      </c>
      <c r="F78" s="197">
        <v>60646.8</v>
      </c>
      <c r="G78" s="202">
        <v>56350.6</v>
      </c>
      <c r="H78" s="202">
        <v>1776.9</v>
      </c>
      <c r="I78" s="202">
        <v>364</v>
      </c>
      <c r="J78" s="202">
        <v>0</v>
      </c>
      <c r="K78" s="202">
        <v>2155.3000000000002</v>
      </c>
      <c r="L78" s="197">
        <v>61332.200000000004</v>
      </c>
      <c r="M78" s="203">
        <v>56836</v>
      </c>
      <c r="N78" s="203">
        <v>1976.9</v>
      </c>
      <c r="O78" s="203">
        <v>364</v>
      </c>
      <c r="P78" s="203">
        <v>0</v>
      </c>
      <c r="Q78" s="203">
        <v>2155.3000000000002</v>
      </c>
      <c r="R78" s="245">
        <v>0</v>
      </c>
      <c r="S78" s="245">
        <v>0</v>
      </c>
      <c r="T78" s="245">
        <v>0</v>
      </c>
      <c r="U78" s="198">
        <v>60401.897199999999</v>
      </c>
      <c r="V78" s="203">
        <v>56033.893400000001</v>
      </c>
      <c r="W78" s="203">
        <v>1976.9</v>
      </c>
      <c r="X78" s="203">
        <v>336.6832</v>
      </c>
      <c r="Y78" s="203">
        <v>0</v>
      </c>
      <c r="Z78" s="204">
        <v>2054.4205999999999</v>
      </c>
      <c r="AA78" s="246">
        <v>0</v>
      </c>
      <c r="AB78" s="246">
        <v>0</v>
      </c>
      <c r="AC78" s="246">
        <v>0</v>
      </c>
      <c r="AD78" s="204">
        <v>-930.30280000000494</v>
      </c>
      <c r="AE78" s="204">
        <v>-802.10659999999916</v>
      </c>
      <c r="AF78" s="204">
        <v>0</v>
      </c>
      <c r="AG78" s="204">
        <v>-27.316800000000001</v>
      </c>
      <c r="AH78" s="204">
        <v>0</v>
      </c>
      <c r="AI78" s="101">
        <v>-100.87940000000026</v>
      </c>
      <c r="AJ78" s="101">
        <v>0</v>
      </c>
      <c r="AK78" s="101">
        <v>0</v>
      </c>
      <c r="AL78" s="204">
        <v>0</v>
      </c>
      <c r="AM78" s="204">
        <v>98.483173928213887</v>
      </c>
      <c r="AN78" s="204">
        <v>98.588734956717573</v>
      </c>
      <c r="AO78" s="204">
        <v>100</v>
      </c>
      <c r="AP78" s="204">
        <v>92.495384615384609</v>
      </c>
      <c r="AQ78" s="204">
        <v>0</v>
      </c>
      <c r="AR78" s="204">
        <v>95.319472927202696</v>
      </c>
      <c r="AS78" s="204">
        <v>0</v>
      </c>
      <c r="AT78" s="204">
        <v>0</v>
      </c>
      <c r="AU78" s="204">
        <v>0</v>
      </c>
    </row>
    <row r="79" spans="1:48" ht="12.75" customHeight="1">
      <c r="A79" s="205">
        <v>21</v>
      </c>
      <c r="B79" s="206">
        <v>221200</v>
      </c>
      <c r="C79" s="207">
        <v>1051</v>
      </c>
      <c r="D79" s="175">
        <v>70</v>
      </c>
      <c r="E79" s="201" t="s">
        <v>1294</v>
      </c>
      <c r="F79" s="197">
        <v>8619.4</v>
      </c>
      <c r="G79" s="202">
        <v>8619.4</v>
      </c>
      <c r="H79" s="202">
        <v>0</v>
      </c>
      <c r="I79" s="202">
        <v>0</v>
      </c>
      <c r="J79" s="202">
        <v>0</v>
      </c>
      <c r="K79" s="202">
        <v>0</v>
      </c>
      <c r="L79" s="197">
        <v>8619.4</v>
      </c>
      <c r="M79" s="203">
        <v>8619.4</v>
      </c>
      <c r="N79" s="203">
        <v>0</v>
      </c>
      <c r="O79" s="203">
        <v>0</v>
      </c>
      <c r="P79" s="203">
        <v>0</v>
      </c>
      <c r="Q79" s="203">
        <v>0</v>
      </c>
      <c r="R79" s="245">
        <v>0</v>
      </c>
      <c r="S79" s="245">
        <v>0</v>
      </c>
      <c r="T79" s="245">
        <v>0</v>
      </c>
      <c r="U79" s="198">
        <v>7854.8172999999997</v>
      </c>
      <c r="V79" s="203">
        <v>7854.8172999999997</v>
      </c>
      <c r="W79" s="203">
        <v>0</v>
      </c>
      <c r="X79" s="203">
        <v>0</v>
      </c>
      <c r="Y79" s="203">
        <v>0</v>
      </c>
      <c r="Z79" s="204">
        <v>0</v>
      </c>
      <c r="AA79" s="246">
        <v>0</v>
      </c>
      <c r="AB79" s="246">
        <v>0</v>
      </c>
      <c r="AC79" s="246">
        <v>0</v>
      </c>
      <c r="AD79" s="204">
        <v>-764.58269999999993</v>
      </c>
      <c r="AE79" s="204">
        <v>-764.58269999999993</v>
      </c>
      <c r="AF79" s="204">
        <v>0</v>
      </c>
      <c r="AG79" s="204">
        <v>0</v>
      </c>
      <c r="AH79" s="204">
        <v>0</v>
      </c>
      <c r="AI79" s="101">
        <v>0</v>
      </c>
      <c r="AJ79" s="101">
        <v>0</v>
      </c>
      <c r="AK79" s="101">
        <v>0</v>
      </c>
      <c r="AL79" s="204">
        <v>0</v>
      </c>
      <c r="AM79" s="204">
        <v>91.129513655242818</v>
      </c>
      <c r="AN79" s="204">
        <v>91.129513655242818</v>
      </c>
      <c r="AO79" s="204">
        <v>0</v>
      </c>
      <c r="AP79" s="204">
        <v>0</v>
      </c>
      <c r="AQ79" s="204">
        <v>0</v>
      </c>
      <c r="AR79" s="204">
        <v>0</v>
      </c>
      <c r="AS79" s="204">
        <v>0</v>
      </c>
      <c r="AT79" s="204">
        <v>0</v>
      </c>
      <c r="AU79" s="204">
        <v>0</v>
      </c>
    </row>
    <row r="80" spans="1:48" ht="12.75" customHeight="1">
      <c r="A80" s="205">
        <v>21</v>
      </c>
      <c r="B80" s="206">
        <v>221200</v>
      </c>
      <c r="C80" s="207">
        <v>1056</v>
      </c>
      <c r="D80" s="175">
        <v>71</v>
      </c>
      <c r="E80" s="201" t="s">
        <v>1293</v>
      </c>
      <c r="F80" s="197">
        <v>15425.699999999999</v>
      </c>
      <c r="G80" s="202">
        <v>15336.4</v>
      </c>
      <c r="H80" s="202">
        <v>0</v>
      </c>
      <c r="I80" s="202">
        <v>89.3</v>
      </c>
      <c r="J80" s="202">
        <v>0</v>
      </c>
      <c r="K80" s="202">
        <v>0</v>
      </c>
      <c r="L80" s="197">
        <v>15448.8</v>
      </c>
      <c r="M80" s="203">
        <v>15359.5</v>
      </c>
      <c r="N80" s="203">
        <v>0</v>
      </c>
      <c r="O80" s="203">
        <v>89.3</v>
      </c>
      <c r="P80" s="203">
        <v>0</v>
      </c>
      <c r="Q80" s="203">
        <v>0</v>
      </c>
      <c r="R80" s="245">
        <v>0</v>
      </c>
      <c r="S80" s="245">
        <v>0</v>
      </c>
      <c r="T80" s="245">
        <v>0</v>
      </c>
      <c r="U80" s="198">
        <v>15448.759400000001</v>
      </c>
      <c r="V80" s="203">
        <v>15359.5</v>
      </c>
      <c r="W80" s="203">
        <v>0</v>
      </c>
      <c r="X80" s="203">
        <v>89.259399999999999</v>
      </c>
      <c r="Y80" s="203">
        <v>0</v>
      </c>
      <c r="Z80" s="204">
        <v>0</v>
      </c>
      <c r="AA80" s="246">
        <v>0</v>
      </c>
      <c r="AB80" s="246">
        <v>0</v>
      </c>
      <c r="AC80" s="246">
        <v>0</v>
      </c>
      <c r="AD80" s="204">
        <v>-4.0599999998448766E-2</v>
      </c>
      <c r="AE80" s="204">
        <v>0</v>
      </c>
      <c r="AF80" s="204">
        <v>0</v>
      </c>
      <c r="AG80" s="204">
        <v>-4.0599999999997749E-2</v>
      </c>
      <c r="AH80" s="204">
        <v>0</v>
      </c>
      <c r="AI80" s="101">
        <v>0</v>
      </c>
      <c r="AJ80" s="101">
        <v>0</v>
      </c>
      <c r="AK80" s="101">
        <v>0</v>
      </c>
      <c r="AL80" s="204">
        <v>0</v>
      </c>
      <c r="AM80" s="204">
        <v>99.999737196416561</v>
      </c>
      <c r="AN80" s="204">
        <v>100</v>
      </c>
      <c r="AO80" s="204">
        <v>0</v>
      </c>
      <c r="AP80" s="204">
        <v>99.954535274356104</v>
      </c>
      <c r="AQ80" s="204">
        <v>0</v>
      </c>
      <c r="AR80" s="204">
        <v>0</v>
      </c>
      <c r="AS80" s="204">
        <v>0</v>
      </c>
      <c r="AT80" s="204">
        <v>0</v>
      </c>
      <c r="AU80" s="204">
        <v>0</v>
      </c>
    </row>
    <row r="81" spans="1:48" ht="12.75" customHeight="1">
      <c r="A81" s="205">
        <v>21</v>
      </c>
      <c r="B81" s="206">
        <v>221200</v>
      </c>
      <c r="C81" s="207">
        <v>1052</v>
      </c>
      <c r="D81" s="175">
        <v>72</v>
      </c>
      <c r="E81" s="201" t="s">
        <v>1295</v>
      </c>
      <c r="F81" s="197">
        <v>3394.1</v>
      </c>
      <c r="G81" s="202">
        <v>3394.1</v>
      </c>
      <c r="H81" s="202">
        <v>0</v>
      </c>
      <c r="I81" s="202">
        <v>0</v>
      </c>
      <c r="J81" s="202">
        <v>0</v>
      </c>
      <c r="K81" s="202">
        <v>0</v>
      </c>
      <c r="L81" s="197">
        <v>3709.8</v>
      </c>
      <c r="M81" s="203">
        <v>3709.8</v>
      </c>
      <c r="N81" s="203">
        <v>0</v>
      </c>
      <c r="O81" s="203">
        <v>0</v>
      </c>
      <c r="P81" s="203">
        <v>0</v>
      </c>
      <c r="Q81" s="203">
        <v>0</v>
      </c>
      <c r="R81" s="245">
        <v>0</v>
      </c>
      <c r="S81" s="245">
        <v>0</v>
      </c>
      <c r="T81" s="245">
        <v>0</v>
      </c>
      <c r="U81" s="198">
        <v>3615.1997999999999</v>
      </c>
      <c r="V81" s="203">
        <v>3615.1997999999999</v>
      </c>
      <c r="W81" s="203">
        <v>0</v>
      </c>
      <c r="X81" s="203">
        <v>0</v>
      </c>
      <c r="Y81" s="203">
        <v>0</v>
      </c>
      <c r="Z81" s="204">
        <v>0</v>
      </c>
      <c r="AA81" s="246">
        <v>0</v>
      </c>
      <c r="AB81" s="246">
        <v>0</v>
      </c>
      <c r="AC81" s="246">
        <v>0</v>
      </c>
      <c r="AD81" s="204">
        <v>-94.600200000000314</v>
      </c>
      <c r="AE81" s="204">
        <v>-94.600200000000314</v>
      </c>
      <c r="AF81" s="204">
        <v>0</v>
      </c>
      <c r="AG81" s="204">
        <v>0</v>
      </c>
      <c r="AH81" s="204">
        <v>0</v>
      </c>
      <c r="AI81" s="101">
        <v>0</v>
      </c>
      <c r="AJ81" s="101">
        <v>0</v>
      </c>
      <c r="AK81" s="101">
        <v>0</v>
      </c>
      <c r="AL81" s="204">
        <v>0</v>
      </c>
      <c r="AM81" s="204">
        <v>97.449991913310683</v>
      </c>
      <c r="AN81" s="204">
        <v>97.449991913310683</v>
      </c>
      <c r="AO81" s="204">
        <v>0</v>
      </c>
      <c r="AP81" s="204">
        <v>0</v>
      </c>
      <c r="AQ81" s="204">
        <v>0</v>
      </c>
      <c r="AR81" s="204">
        <v>0</v>
      </c>
      <c r="AS81" s="204">
        <v>0</v>
      </c>
      <c r="AT81" s="204">
        <v>0</v>
      </c>
      <c r="AU81" s="204">
        <v>0</v>
      </c>
    </row>
    <row r="82" spans="1:48" ht="12.75" customHeight="1">
      <c r="A82" s="205">
        <v>21</v>
      </c>
      <c r="B82" s="206">
        <v>221200</v>
      </c>
      <c r="C82" s="207">
        <v>1053</v>
      </c>
      <c r="D82" s="175">
        <v>73</v>
      </c>
      <c r="E82" s="201" t="s">
        <v>1296</v>
      </c>
      <c r="F82" s="197">
        <v>2070.9</v>
      </c>
      <c r="G82" s="202">
        <v>2070.9</v>
      </c>
      <c r="H82" s="202">
        <v>0</v>
      </c>
      <c r="I82" s="202">
        <v>0</v>
      </c>
      <c r="J82" s="202">
        <v>0</v>
      </c>
      <c r="K82" s="202">
        <v>0</v>
      </c>
      <c r="L82" s="197">
        <v>2070.9</v>
      </c>
      <c r="M82" s="203">
        <v>2070.9</v>
      </c>
      <c r="N82" s="203">
        <v>0</v>
      </c>
      <c r="O82" s="203">
        <v>0</v>
      </c>
      <c r="P82" s="203">
        <v>0</v>
      </c>
      <c r="Q82" s="203">
        <v>0</v>
      </c>
      <c r="R82" s="245">
        <v>0</v>
      </c>
      <c r="S82" s="245">
        <v>0</v>
      </c>
      <c r="T82" s="245">
        <v>0</v>
      </c>
      <c r="U82" s="198">
        <v>2065.8427999999999</v>
      </c>
      <c r="V82" s="203">
        <v>2065.8427999999999</v>
      </c>
      <c r="W82" s="203">
        <v>0</v>
      </c>
      <c r="X82" s="203">
        <v>0</v>
      </c>
      <c r="Y82" s="203">
        <v>0</v>
      </c>
      <c r="Z82" s="204">
        <v>0</v>
      </c>
      <c r="AA82" s="246">
        <v>0</v>
      </c>
      <c r="AB82" s="246">
        <v>0</v>
      </c>
      <c r="AC82" s="246">
        <v>0</v>
      </c>
      <c r="AD82" s="204">
        <v>-5.0572000000001935</v>
      </c>
      <c r="AE82" s="204">
        <v>-5.0572000000001935</v>
      </c>
      <c r="AF82" s="204">
        <v>0</v>
      </c>
      <c r="AG82" s="204">
        <v>0</v>
      </c>
      <c r="AH82" s="204">
        <v>0</v>
      </c>
      <c r="AI82" s="101">
        <v>0</v>
      </c>
      <c r="AJ82" s="101">
        <v>0</v>
      </c>
      <c r="AK82" s="101">
        <v>0</v>
      </c>
      <c r="AL82" s="204">
        <v>0</v>
      </c>
      <c r="AM82" s="204">
        <v>99.755796996474956</v>
      </c>
      <c r="AN82" s="204">
        <v>99.755796996474956</v>
      </c>
      <c r="AO82" s="204">
        <v>0</v>
      </c>
      <c r="AP82" s="204">
        <v>0</v>
      </c>
      <c r="AQ82" s="204">
        <v>0</v>
      </c>
      <c r="AR82" s="204">
        <v>0</v>
      </c>
      <c r="AS82" s="204">
        <v>0</v>
      </c>
      <c r="AT82" s="204">
        <v>0</v>
      </c>
      <c r="AU82" s="204">
        <v>0</v>
      </c>
    </row>
    <row r="83" spans="1:48" ht="12.75" customHeight="1">
      <c r="A83" s="205">
        <v>21</v>
      </c>
      <c r="B83" s="206">
        <v>221200</v>
      </c>
      <c r="C83" s="207">
        <v>1054</v>
      </c>
      <c r="D83" s="175">
        <v>74</v>
      </c>
      <c r="E83" s="201" t="s">
        <v>1297</v>
      </c>
      <c r="F83" s="197">
        <v>1540.5</v>
      </c>
      <c r="G83" s="202">
        <v>1540.5</v>
      </c>
      <c r="H83" s="202">
        <v>0</v>
      </c>
      <c r="I83" s="202">
        <v>0</v>
      </c>
      <c r="J83" s="202">
        <v>0</v>
      </c>
      <c r="K83" s="202">
        <v>0</v>
      </c>
      <c r="L83" s="197">
        <v>1540.5</v>
      </c>
      <c r="M83" s="203">
        <v>1540.5</v>
      </c>
      <c r="N83" s="203">
        <v>0</v>
      </c>
      <c r="O83" s="203">
        <v>0</v>
      </c>
      <c r="P83" s="203">
        <v>0</v>
      </c>
      <c r="Q83" s="203">
        <v>0</v>
      </c>
      <c r="R83" s="245">
        <v>0</v>
      </c>
      <c r="S83" s="245">
        <v>0</v>
      </c>
      <c r="T83" s="245">
        <v>0</v>
      </c>
      <c r="U83" s="198">
        <v>1428.4486999999999</v>
      </c>
      <c r="V83" s="203">
        <v>1428.4486999999999</v>
      </c>
      <c r="W83" s="203">
        <v>0</v>
      </c>
      <c r="X83" s="203">
        <v>0</v>
      </c>
      <c r="Y83" s="203">
        <v>0</v>
      </c>
      <c r="Z83" s="204">
        <v>0</v>
      </c>
      <c r="AA83" s="246">
        <v>0</v>
      </c>
      <c r="AB83" s="246">
        <v>0</v>
      </c>
      <c r="AC83" s="246">
        <v>0</v>
      </c>
      <c r="AD83" s="204">
        <v>-112.05130000000008</v>
      </c>
      <c r="AE83" s="204">
        <v>-112.05130000000008</v>
      </c>
      <c r="AF83" s="204">
        <v>0</v>
      </c>
      <c r="AG83" s="204">
        <v>0</v>
      </c>
      <c r="AH83" s="204">
        <v>0</v>
      </c>
      <c r="AI83" s="101">
        <v>0</v>
      </c>
      <c r="AJ83" s="101">
        <v>0</v>
      </c>
      <c r="AK83" s="101">
        <v>0</v>
      </c>
      <c r="AL83" s="204">
        <v>0</v>
      </c>
      <c r="AM83" s="204">
        <v>92.726303148328455</v>
      </c>
      <c r="AN83" s="204">
        <v>92.726303148328455</v>
      </c>
      <c r="AO83" s="204">
        <v>0</v>
      </c>
      <c r="AP83" s="204">
        <v>0</v>
      </c>
      <c r="AQ83" s="204">
        <v>0</v>
      </c>
      <c r="AR83" s="204">
        <v>0</v>
      </c>
      <c r="AS83" s="204">
        <v>0</v>
      </c>
      <c r="AT83" s="204">
        <v>0</v>
      </c>
      <c r="AU83" s="204">
        <v>0</v>
      </c>
    </row>
    <row r="84" spans="1:48" ht="12.75" customHeight="1">
      <c r="A84" s="205">
        <v>21</v>
      </c>
      <c r="B84" s="206">
        <v>221200</v>
      </c>
      <c r="C84" s="207">
        <v>1055</v>
      </c>
      <c r="D84" s="175">
        <v>75</v>
      </c>
      <c r="E84" s="201" t="s">
        <v>1298</v>
      </c>
      <c r="F84" s="197">
        <v>1904.6</v>
      </c>
      <c r="G84" s="202">
        <v>1904.6</v>
      </c>
      <c r="H84" s="202">
        <v>0</v>
      </c>
      <c r="I84" s="202">
        <v>0</v>
      </c>
      <c r="J84" s="202">
        <v>0</v>
      </c>
      <c r="K84" s="202">
        <v>0</v>
      </c>
      <c r="L84" s="197">
        <v>1928.9</v>
      </c>
      <c r="M84" s="203">
        <v>1928.9</v>
      </c>
      <c r="N84" s="203">
        <v>0</v>
      </c>
      <c r="O84" s="203">
        <v>0</v>
      </c>
      <c r="P84" s="203">
        <v>0</v>
      </c>
      <c r="Q84" s="203">
        <v>0</v>
      </c>
      <c r="R84" s="245">
        <v>0</v>
      </c>
      <c r="S84" s="245">
        <v>0</v>
      </c>
      <c r="T84" s="245">
        <v>0</v>
      </c>
      <c r="U84" s="198">
        <v>1928.7293</v>
      </c>
      <c r="V84" s="203">
        <v>1928.7293</v>
      </c>
      <c r="W84" s="203">
        <v>0</v>
      </c>
      <c r="X84" s="203">
        <v>0</v>
      </c>
      <c r="Y84" s="203">
        <v>0</v>
      </c>
      <c r="Z84" s="204">
        <v>0</v>
      </c>
      <c r="AA84" s="246">
        <v>0</v>
      </c>
      <c r="AB84" s="246">
        <v>0</v>
      </c>
      <c r="AC84" s="246">
        <v>0</v>
      </c>
      <c r="AD84" s="204">
        <v>-0.17070000000012442</v>
      </c>
      <c r="AE84" s="204">
        <v>-0.17070000000012442</v>
      </c>
      <c r="AF84" s="204">
        <v>0</v>
      </c>
      <c r="AG84" s="204">
        <v>0</v>
      </c>
      <c r="AH84" s="204">
        <v>0</v>
      </c>
      <c r="AI84" s="101">
        <v>0</v>
      </c>
      <c r="AJ84" s="101">
        <v>0</v>
      </c>
      <c r="AK84" s="101">
        <v>0</v>
      </c>
      <c r="AL84" s="204">
        <v>0</v>
      </c>
      <c r="AM84" s="204">
        <v>99.991150396599096</v>
      </c>
      <c r="AN84" s="204">
        <v>99.991150396599096</v>
      </c>
      <c r="AO84" s="204">
        <v>0</v>
      </c>
      <c r="AP84" s="204">
        <v>0</v>
      </c>
      <c r="AQ84" s="204">
        <v>0</v>
      </c>
      <c r="AR84" s="204">
        <v>0</v>
      </c>
      <c r="AS84" s="204">
        <v>0</v>
      </c>
      <c r="AT84" s="204">
        <v>0</v>
      </c>
      <c r="AU84" s="204">
        <v>0</v>
      </c>
    </row>
    <row r="85" spans="1:48" ht="12.75" customHeight="1">
      <c r="A85" s="205">
        <v>21</v>
      </c>
      <c r="B85" s="206">
        <v>221200</v>
      </c>
      <c r="C85" s="207">
        <v>1057</v>
      </c>
      <c r="D85" s="175">
        <v>76</v>
      </c>
      <c r="E85" s="201" t="s">
        <v>1299</v>
      </c>
      <c r="F85" s="197">
        <v>6492.7</v>
      </c>
      <c r="G85" s="202">
        <v>6492.7</v>
      </c>
      <c r="H85" s="202">
        <v>0</v>
      </c>
      <c r="I85" s="202">
        <v>0</v>
      </c>
      <c r="J85" s="202">
        <v>0</v>
      </c>
      <c r="K85" s="202">
        <v>0</v>
      </c>
      <c r="L85" s="197">
        <v>6797.9</v>
      </c>
      <c r="M85" s="203">
        <v>6797.9</v>
      </c>
      <c r="N85" s="203">
        <v>0</v>
      </c>
      <c r="O85" s="203">
        <v>0</v>
      </c>
      <c r="P85" s="203">
        <v>0</v>
      </c>
      <c r="Q85" s="203">
        <v>0</v>
      </c>
      <c r="R85" s="245">
        <v>0</v>
      </c>
      <c r="S85" s="245">
        <v>0</v>
      </c>
      <c r="T85" s="245">
        <v>0</v>
      </c>
      <c r="U85" s="198">
        <v>6734.4166999999998</v>
      </c>
      <c r="V85" s="203">
        <v>6734.4166999999998</v>
      </c>
      <c r="W85" s="203">
        <v>0</v>
      </c>
      <c r="X85" s="203">
        <v>0</v>
      </c>
      <c r="Y85" s="203">
        <v>0</v>
      </c>
      <c r="Z85" s="204">
        <v>0</v>
      </c>
      <c r="AA85" s="246">
        <v>0</v>
      </c>
      <c r="AB85" s="246">
        <v>0</v>
      </c>
      <c r="AC85" s="246">
        <v>0</v>
      </c>
      <c r="AD85" s="204">
        <v>-63.483299999999872</v>
      </c>
      <c r="AE85" s="204">
        <v>-63.483299999999872</v>
      </c>
      <c r="AF85" s="204">
        <v>0</v>
      </c>
      <c r="AG85" s="204">
        <v>0</v>
      </c>
      <c r="AH85" s="204">
        <v>0</v>
      </c>
      <c r="AI85" s="101">
        <v>0</v>
      </c>
      <c r="AJ85" s="101">
        <v>0</v>
      </c>
      <c r="AK85" s="101">
        <v>0</v>
      </c>
      <c r="AL85" s="204">
        <v>0</v>
      </c>
      <c r="AM85" s="204">
        <v>99.066133658924088</v>
      </c>
      <c r="AN85" s="204">
        <v>99.066133658924088</v>
      </c>
      <c r="AO85" s="204">
        <v>0</v>
      </c>
      <c r="AP85" s="204">
        <v>0</v>
      </c>
      <c r="AQ85" s="204">
        <v>0</v>
      </c>
      <c r="AR85" s="204">
        <v>0</v>
      </c>
      <c r="AS85" s="204">
        <v>0</v>
      </c>
      <c r="AT85" s="204">
        <v>0</v>
      </c>
      <c r="AU85" s="204">
        <v>0</v>
      </c>
    </row>
    <row r="86" spans="1:48" ht="12.75" customHeight="1">
      <c r="A86" s="205">
        <v>0</v>
      </c>
      <c r="B86" s="205"/>
      <c r="C86" s="205"/>
      <c r="D86" s="175">
        <v>77</v>
      </c>
      <c r="E86" s="201"/>
      <c r="F86" s="202"/>
      <c r="G86" s="202"/>
      <c r="H86" s="202"/>
      <c r="I86" s="202"/>
      <c r="J86" s="202"/>
      <c r="K86" s="202"/>
      <c r="L86" s="197"/>
      <c r="M86" s="203"/>
      <c r="N86" s="203"/>
      <c r="O86" s="203"/>
      <c r="P86" s="203"/>
      <c r="Q86" s="203"/>
      <c r="R86" s="245"/>
      <c r="S86" s="245"/>
      <c r="T86" s="245"/>
      <c r="U86" s="198"/>
      <c r="V86" s="203"/>
      <c r="W86" s="203"/>
      <c r="X86" s="203"/>
      <c r="Y86" s="203"/>
      <c r="Z86" s="204"/>
      <c r="AA86" s="246"/>
      <c r="AB86" s="246"/>
      <c r="AC86" s="246"/>
      <c r="AD86" s="204"/>
      <c r="AE86" s="204"/>
      <c r="AF86" s="204"/>
      <c r="AG86" s="204"/>
      <c r="AH86" s="204"/>
      <c r="AI86" s="101">
        <v>0</v>
      </c>
      <c r="AJ86" s="101">
        <v>0</v>
      </c>
      <c r="AK86" s="101">
        <v>0</v>
      </c>
      <c r="AL86" s="204"/>
      <c r="AM86" s="204"/>
      <c r="AN86" s="204"/>
      <c r="AO86" s="204"/>
      <c r="AP86" s="204"/>
      <c r="AQ86" s="204"/>
      <c r="AR86" s="204"/>
      <c r="AS86" s="204"/>
      <c r="AT86" s="204"/>
      <c r="AU86" s="204"/>
    </row>
    <row r="87" spans="1:48" ht="12.75" customHeight="1">
      <c r="A87" s="205">
        <v>20</v>
      </c>
      <c r="B87" s="206">
        <v>221400</v>
      </c>
      <c r="C87" s="205"/>
      <c r="D87" s="175">
        <v>78</v>
      </c>
      <c r="E87" s="196" t="s">
        <v>1300</v>
      </c>
      <c r="F87" s="197">
        <v>282723.3</v>
      </c>
      <c r="G87" s="197">
        <v>258000.40000000002</v>
      </c>
      <c r="H87" s="197">
        <v>5909.6</v>
      </c>
      <c r="I87" s="197">
        <v>636.29999999999995</v>
      </c>
      <c r="J87" s="197">
        <v>0</v>
      </c>
      <c r="K87" s="197">
        <v>18177</v>
      </c>
      <c r="L87" s="197">
        <v>298425.80000000005</v>
      </c>
      <c r="M87" s="197">
        <v>273292.40000000002</v>
      </c>
      <c r="N87" s="197">
        <v>6262.9</v>
      </c>
      <c r="O87" s="197">
        <v>693.5</v>
      </c>
      <c r="P87" s="197">
        <v>0</v>
      </c>
      <c r="Q87" s="197">
        <v>18177</v>
      </c>
      <c r="R87" s="197">
        <v>0</v>
      </c>
      <c r="S87" s="197">
        <v>0</v>
      </c>
      <c r="T87" s="197">
        <v>0</v>
      </c>
      <c r="U87" s="198">
        <v>296557.06049999996</v>
      </c>
      <c r="V87" s="197">
        <v>271529.3455</v>
      </c>
      <c r="W87" s="197">
        <v>6221.8011999999999</v>
      </c>
      <c r="X87" s="197">
        <v>628.91380000000004</v>
      </c>
      <c r="Y87" s="197">
        <v>0</v>
      </c>
      <c r="Z87" s="197">
        <v>18177</v>
      </c>
      <c r="AA87" s="197">
        <v>0</v>
      </c>
      <c r="AB87" s="197">
        <v>0</v>
      </c>
      <c r="AC87" s="197">
        <v>0</v>
      </c>
      <c r="AD87" s="101">
        <v>-1868.7395000000834</v>
      </c>
      <c r="AE87" s="101">
        <v>-1763.0545000000275</v>
      </c>
      <c r="AF87" s="101">
        <v>-41.098799999999756</v>
      </c>
      <c r="AG87" s="101">
        <v>-64.586199999999963</v>
      </c>
      <c r="AH87" s="101">
        <v>0</v>
      </c>
      <c r="AI87" s="101">
        <v>0</v>
      </c>
      <c r="AJ87" s="101">
        <v>0</v>
      </c>
      <c r="AK87" s="101">
        <v>0</v>
      </c>
      <c r="AL87" s="101">
        <v>0</v>
      </c>
      <c r="AM87" s="101">
        <v>99.373800958228117</v>
      </c>
      <c r="AN87" s="101">
        <v>99.354883450838727</v>
      </c>
      <c r="AO87" s="101">
        <v>99.343773651183966</v>
      </c>
      <c r="AP87" s="101">
        <v>90.686921413121851</v>
      </c>
      <c r="AQ87" s="101">
        <v>0</v>
      </c>
      <c r="AR87" s="101">
        <v>100</v>
      </c>
      <c r="AS87" s="101">
        <v>0</v>
      </c>
      <c r="AT87" s="101">
        <v>0</v>
      </c>
      <c r="AU87" s="101">
        <v>0</v>
      </c>
    </row>
    <row r="88" spans="1:48" s="200" customFormat="1" ht="12.75" customHeight="1">
      <c r="A88" s="205">
        <v>22</v>
      </c>
      <c r="B88" s="206">
        <v>221400</v>
      </c>
      <c r="C88" s="205"/>
      <c r="D88" s="175">
        <v>79</v>
      </c>
      <c r="E88" s="196" t="s">
        <v>1241</v>
      </c>
      <c r="F88" s="197">
        <v>184117.49999999997</v>
      </c>
      <c r="G88" s="197">
        <v>160246.9</v>
      </c>
      <c r="H88" s="197">
        <v>5157.8</v>
      </c>
      <c r="I88" s="197">
        <v>535.79999999999995</v>
      </c>
      <c r="J88" s="197">
        <v>0</v>
      </c>
      <c r="K88" s="197">
        <v>18177</v>
      </c>
      <c r="L88" s="197">
        <v>195577.4</v>
      </c>
      <c r="M88" s="197">
        <v>171477.4</v>
      </c>
      <c r="N88" s="197">
        <v>5347.2</v>
      </c>
      <c r="O88" s="197">
        <v>575.79999999999995</v>
      </c>
      <c r="P88" s="197">
        <v>0</v>
      </c>
      <c r="Q88" s="197">
        <v>18177</v>
      </c>
      <c r="R88" s="197">
        <v>0</v>
      </c>
      <c r="S88" s="197">
        <v>0</v>
      </c>
      <c r="T88" s="197">
        <v>0</v>
      </c>
      <c r="U88" s="198">
        <v>195512.8138</v>
      </c>
      <c r="V88" s="197">
        <v>171477.4</v>
      </c>
      <c r="W88" s="197">
        <v>5347.2</v>
      </c>
      <c r="X88" s="197">
        <v>511.21379999999999</v>
      </c>
      <c r="Y88" s="197">
        <v>0</v>
      </c>
      <c r="Z88" s="197">
        <v>18177</v>
      </c>
      <c r="AA88" s="197">
        <v>0</v>
      </c>
      <c r="AB88" s="197">
        <v>0</v>
      </c>
      <c r="AC88" s="197">
        <v>0</v>
      </c>
      <c r="AD88" s="101">
        <v>-64.58619999999064</v>
      </c>
      <c r="AE88" s="101">
        <v>0</v>
      </c>
      <c r="AF88" s="101">
        <v>0</v>
      </c>
      <c r="AG88" s="101">
        <v>-64.586199999999963</v>
      </c>
      <c r="AH88" s="101">
        <v>0</v>
      </c>
      <c r="AI88" s="101">
        <v>0</v>
      </c>
      <c r="AJ88" s="101">
        <v>0</v>
      </c>
      <c r="AK88" s="101">
        <v>0</v>
      </c>
      <c r="AL88" s="101">
        <v>0</v>
      </c>
      <c r="AM88" s="101">
        <v>99.966976654766853</v>
      </c>
      <c r="AN88" s="101">
        <v>100</v>
      </c>
      <c r="AO88" s="101">
        <v>100</v>
      </c>
      <c r="AP88" s="101">
        <v>88.783223341438003</v>
      </c>
      <c r="AQ88" s="101">
        <v>0</v>
      </c>
      <c r="AR88" s="101">
        <v>100</v>
      </c>
      <c r="AS88" s="101">
        <v>0</v>
      </c>
      <c r="AT88" s="101">
        <v>0</v>
      </c>
      <c r="AU88" s="101">
        <v>0</v>
      </c>
      <c r="AV88" s="199"/>
    </row>
    <row r="89" spans="1:48" s="200" customFormat="1" ht="12.75" customHeight="1">
      <c r="A89" s="205">
        <v>21</v>
      </c>
      <c r="B89" s="206">
        <v>221400</v>
      </c>
      <c r="C89" s="205"/>
      <c r="D89" s="175">
        <v>80</v>
      </c>
      <c r="E89" s="196" t="s">
        <v>1242</v>
      </c>
      <c r="F89" s="197">
        <v>98605.800000000017</v>
      </c>
      <c r="G89" s="197">
        <v>97753.500000000015</v>
      </c>
      <c r="H89" s="197">
        <v>751.8</v>
      </c>
      <c r="I89" s="197">
        <v>100.5</v>
      </c>
      <c r="J89" s="197">
        <v>0</v>
      </c>
      <c r="K89" s="197">
        <v>0</v>
      </c>
      <c r="L89" s="197">
        <v>102848.4</v>
      </c>
      <c r="M89" s="197">
        <v>101815</v>
      </c>
      <c r="N89" s="197">
        <v>915.7</v>
      </c>
      <c r="O89" s="197">
        <v>117.7</v>
      </c>
      <c r="P89" s="197">
        <v>0</v>
      </c>
      <c r="Q89" s="197">
        <v>0</v>
      </c>
      <c r="R89" s="197">
        <v>0</v>
      </c>
      <c r="S89" s="197">
        <v>0</v>
      </c>
      <c r="T89" s="197">
        <v>0</v>
      </c>
      <c r="U89" s="198">
        <v>101044.24669999999</v>
      </c>
      <c r="V89" s="197">
        <v>100051.94549999999</v>
      </c>
      <c r="W89" s="197">
        <v>874.60119999999995</v>
      </c>
      <c r="X89" s="197">
        <v>117.7</v>
      </c>
      <c r="Y89" s="197">
        <v>0</v>
      </c>
      <c r="Z89" s="197">
        <v>0</v>
      </c>
      <c r="AA89" s="197">
        <v>0</v>
      </c>
      <c r="AB89" s="197">
        <v>0</v>
      </c>
      <c r="AC89" s="197">
        <v>0</v>
      </c>
      <c r="AD89" s="101">
        <v>-1804.1533000000054</v>
      </c>
      <c r="AE89" s="101">
        <v>-1763.0545000000129</v>
      </c>
      <c r="AF89" s="101">
        <v>-41.098800000000097</v>
      </c>
      <c r="AG89" s="101">
        <v>0</v>
      </c>
      <c r="AH89" s="101">
        <v>0</v>
      </c>
      <c r="AI89" s="101">
        <v>0</v>
      </c>
      <c r="AJ89" s="101">
        <v>0</v>
      </c>
      <c r="AK89" s="101">
        <v>0</v>
      </c>
      <c r="AL89" s="101">
        <v>0</v>
      </c>
      <c r="AM89" s="101">
        <v>98.245812963546342</v>
      </c>
      <c r="AN89" s="101">
        <v>98.26837450277462</v>
      </c>
      <c r="AO89" s="101">
        <v>95.511761493939048</v>
      </c>
      <c r="AP89" s="101">
        <v>100</v>
      </c>
      <c r="AQ89" s="101">
        <v>0</v>
      </c>
      <c r="AR89" s="101">
        <v>0</v>
      </c>
      <c r="AS89" s="101">
        <v>0</v>
      </c>
      <c r="AT89" s="101">
        <v>0</v>
      </c>
      <c r="AU89" s="101">
        <v>0</v>
      </c>
      <c r="AV89" s="199"/>
    </row>
    <row r="90" spans="1:48" ht="12.75" customHeight="1">
      <c r="A90" s="205">
        <v>22</v>
      </c>
      <c r="B90" s="206">
        <v>221400</v>
      </c>
      <c r="C90" s="207">
        <v>1058</v>
      </c>
      <c r="D90" s="175">
        <v>81</v>
      </c>
      <c r="E90" s="201" t="s">
        <v>1267</v>
      </c>
      <c r="F90" s="197">
        <v>184117.49999999997</v>
      </c>
      <c r="G90" s="202">
        <v>160246.9</v>
      </c>
      <c r="H90" s="202">
        <v>5157.8</v>
      </c>
      <c r="I90" s="202">
        <v>535.79999999999995</v>
      </c>
      <c r="J90" s="202">
        <v>0</v>
      </c>
      <c r="K90" s="202">
        <v>18177</v>
      </c>
      <c r="L90" s="197">
        <v>195577.4</v>
      </c>
      <c r="M90" s="203">
        <v>171477.4</v>
      </c>
      <c r="N90" s="203">
        <v>5347.2</v>
      </c>
      <c r="O90" s="203">
        <v>575.79999999999995</v>
      </c>
      <c r="P90" s="203">
        <v>0</v>
      </c>
      <c r="Q90" s="203">
        <v>18177</v>
      </c>
      <c r="R90" s="245">
        <v>0</v>
      </c>
      <c r="S90" s="245">
        <v>0</v>
      </c>
      <c r="T90" s="245">
        <v>0</v>
      </c>
      <c r="U90" s="198">
        <v>195512.8138</v>
      </c>
      <c r="V90" s="203">
        <v>171477.4</v>
      </c>
      <c r="W90" s="203">
        <v>5347.2</v>
      </c>
      <c r="X90" s="203">
        <v>511.21379999999999</v>
      </c>
      <c r="Y90" s="203">
        <v>0</v>
      </c>
      <c r="Z90" s="204">
        <v>18177</v>
      </c>
      <c r="AA90" s="246">
        <v>0</v>
      </c>
      <c r="AB90" s="246">
        <v>0</v>
      </c>
      <c r="AC90" s="246">
        <v>0</v>
      </c>
      <c r="AD90" s="204">
        <v>-64.58619999999064</v>
      </c>
      <c r="AE90" s="204">
        <v>0</v>
      </c>
      <c r="AF90" s="204">
        <v>0</v>
      </c>
      <c r="AG90" s="204">
        <v>-64.586199999999963</v>
      </c>
      <c r="AH90" s="204">
        <v>0</v>
      </c>
      <c r="AI90" s="101">
        <v>0</v>
      </c>
      <c r="AJ90" s="101">
        <v>0</v>
      </c>
      <c r="AK90" s="101">
        <v>0</v>
      </c>
      <c r="AL90" s="204">
        <v>0</v>
      </c>
      <c r="AM90" s="204">
        <v>99.966976654766853</v>
      </c>
      <c r="AN90" s="204">
        <v>100</v>
      </c>
      <c r="AO90" s="204">
        <v>100</v>
      </c>
      <c r="AP90" s="204">
        <v>88.783223341438003</v>
      </c>
      <c r="AQ90" s="204">
        <v>0</v>
      </c>
      <c r="AR90" s="204">
        <v>100</v>
      </c>
      <c r="AS90" s="204">
        <v>0</v>
      </c>
      <c r="AT90" s="204">
        <v>0</v>
      </c>
      <c r="AU90" s="204">
        <v>0</v>
      </c>
    </row>
    <row r="91" spans="1:48" ht="12.75" customHeight="1">
      <c r="A91" s="205">
        <v>21</v>
      </c>
      <c r="B91" s="206">
        <v>221400</v>
      </c>
      <c r="C91" s="207">
        <v>1060</v>
      </c>
      <c r="D91" s="175">
        <v>82</v>
      </c>
      <c r="E91" s="201" t="s">
        <v>1301</v>
      </c>
      <c r="F91" s="197">
        <v>2839.8</v>
      </c>
      <c r="G91" s="202">
        <v>2839.8</v>
      </c>
      <c r="H91" s="202">
        <v>0</v>
      </c>
      <c r="I91" s="202">
        <v>0</v>
      </c>
      <c r="J91" s="202">
        <v>0</v>
      </c>
      <c r="K91" s="202">
        <v>0</v>
      </c>
      <c r="L91" s="197">
        <v>3003.8</v>
      </c>
      <c r="M91" s="203">
        <v>3003.8</v>
      </c>
      <c r="N91" s="203">
        <v>0</v>
      </c>
      <c r="O91" s="203">
        <v>0</v>
      </c>
      <c r="P91" s="203">
        <v>0</v>
      </c>
      <c r="Q91" s="203">
        <v>0</v>
      </c>
      <c r="R91" s="245">
        <v>0</v>
      </c>
      <c r="S91" s="245">
        <v>0</v>
      </c>
      <c r="T91" s="245">
        <v>0</v>
      </c>
      <c r="U91" s="198">
        <v>2776.9809</v>
      </c>
      <c r="V91" s="203">
        <v>2776.9809</v>
      </c>
      <c r="W91" s="203">
        <v>0</v>
      </c>
      <c r="X91" s="203">
        <v>0</v>
      </c>
      <c r="Y91" s="203">
        <v>0</v>
      </c>
      <c r="Z91" s="204">
        <v>0</v>
      </c>
      <c r="AA91" s="246">
        <v>0</v>
      </c>
      <c r="AB91" s="246">
        <v>0</v>
      </c>
      <c r="AC91" s="246">
        <v>0</v>
      </c>
      <c r="AD91" s="204">
        <v>-226.81910000000016</v>
      </c>
      <c r="AE91" s="204">
        <v>-226.81910000000016</v>
      </c>
      <c r="AF91" s="204">
        <v>0</v>
      </c>
      <c r="AG91" s="204">
        <v>0</v>
      </c>
      <c r="AH91" s="204">
        <v>0</v>
      </c>
      <c r="AI91" s="101">
        <v>0</v>
      </c>
      <c r="AJ91" s="101">
        <v>0</v>
      </c>
      <c r="AK91" s="101">
        <v>0</v>
      </c>
      <c r="AL91" s="204">
        <v>0</v>
      </c>
      <c r="AM91" s="204">
        <v>92.448928024502294</v>
      </c>
      <c r="AN91" s="204">
        <v>92.448928024502294</v>
      </c>
      <c r="AO91" s="204">
        <v>0</v>
      </c>
      <c r="AP91" s="204">
        <v>0</v>
      </c>
      <c r="AQ91" s="204">
        <v>0</v>
      </c>
      <c r="AR91" s="204">
        <v>0</v>
      </c>
      <c r="AS91" s="204">
        <v>0</v>
      </c>
      <c r="AT91" s="204">
        <v>0</v>
      </c>
      <c r="AU91" s="204">
        <v>0</v>
      </c>
    </row>
    <row r="92" spans="1:48" ht="12.75" customHeight="1">
      <c r="A92" s="205">
        <v>21</v>
      </c>
      <c r="B92" s="206">
        <v>221400</v>
      </c>
      <c r="C92" s="207">
        <v>1061</v>
      </c>
      <c r="D92" s="175">
        <v>83</v>
      </c>
      <c r="E92" s="201" t="s">
        <v>1302</v>
      </c>
      <c r="F92" s="197">
        <v>861.8</v>
      </c>
      <c r="G92" s="202">
        <v>861.8</v>
      </c>
      <c r="H92" s="202">
        <v>0</v>
      </c>
      <c r="I92" s="202">
        <v>0</v>
      </c>
      <c r="J92" s="202">
        <v>0</v>
      </c>
      <c r="K92" s="202">
        <v>0</v>
      </c>
      <c r="L92" s="197">
        <v>960.8</v>
      </c>
      <c r="M92" s="203">
        <v>960.8</v>
      </c>
      <c r="N92" s="203">
        <v>0</v>
      </c>
      <c r="O92" s="203">
        <v>0</v>
      </c>
      <c r="P92" s="203">
        <v>0</v>
      </c>
      <c r="Q92" s="203">
        <v>0</v>
      </c>
      <c r="R92" s="245">
        <v>0</v>
      </c>
      <c r="S92" s="245">
        <v>0</v>
      </c>
      <c r="T92" s="245">
        <v>0</v>
      </c>
      <c r="U92" s="198">
        <v>946.55060000000003</v>
      </c>
      <c r="V92" s="203">
        <v>946.55060000000003</v>
      </c>
      <c r="W92" s="203">
        <v>0</v>
      </c>
      <c r="X92" s="203">
        <v>0</v>
      </c>
      <c r="Y92" s="203">
        <v>0</v>
      </c>
      <c r="Z92" s="204">
        <v>0</v>
      </c>
      <c r="AA92" s="246">
        <v>0</v>
      </c>
      <c r="AB92" s="246">
        <v>0</v>
      </c>
      <c r="AC92" s="246">
        <v>0</v>
      </c>
      <c r="AD92" s="204">
        <v>-14.249399999999923</v>
      </c>
      <c r="AE92" s="204">
        <v>-14.249399999999923</v>
      </c>
      <c r="AF92" s="204">
        <v>0</v>
      </c>
      <c r="AG92" s="204">
        <v>0</v>
      </c>
      <c r="AH92" s="204">
        <v>0</v>
      </c>
      <c r="AI92" s="101">
        <v>0</v>
      </c>
      <c r="AJ92" s="101">
        <v>0</v>
      </c>
      <c r="AK92" s="101">
        <v>0</v>
      </c>
      <c r="AL92" s="204">
        <v>0</v>
      </c>
      <c r="AM92" s="204">
        <v>98.516923397169037</v>
      </c>
      <c r="AN92" s="204">
        <v>98.516923397169037</v>
      </c>
      <c r="AO92" s="204">
        <v>0</v>
      </c>
      <c r="AP92" s="204">
        <v>0</v>
      </c>
      <c r="AQ92" s="204">
        <v>0</v>
      </c>
      <c r="AR92" s="204">
        <v>0</v>
      </c>
      <c r="AS92" s="204">
        <v>0</v>
      </c>
      <c r="AT92" s="204">
        <v>0</v>
      </c>
      <c r="AU92" s="204">
        <v>0</v>
      </c>
    </row>
    <row r="93" spans="1:48" ht="12.75" customHeight="1">
      <c r="A93" s="205">
        <v>21</v>
      </c>
      <c r="B93" s="206">
        <v>221400</v>
      </c>
      <c r="C93" s="207">
        <v>1059</v>
      </c>
      <c r="D93" s="175">
        <v>84</v>
      </c>
      <c r="E93" s="201" t="s">
        <v>1303</v>
      </c>
      <c r="F93" s="197">
        <v>2257.3000000000002</v>
      </c>
      <c r="G93" s="202">
        <v>2257.3000000000002</v>
      </c>
      <c r="H93" s="202">
        <v>0</v>
      </c>
      <c r="I93" s="202">
        <v>0</v>
      </c>
      <c r="J93" s="202">
        <v>0</v>
      </c>
      <c r="K93" s="202">
        <v>0</v>
      </c>
      <c r="L93" s="197">
        <v>2257.3000000000002</v>
      </c>
      <c r="M93" s="203">
        <v>2257.3000000000002</v>
      </c>
      <c r="N93" s="203">
        <v>0</v>
      </c>
      <c r="O93" s="203">
        <v>0</v>
      </c>
      <c r="P93" s="203">
        <v>0</v>
      </c>
      <c r="Q93" s="203">
        <v>0</v>
      </c>
      <c r="R93" s="245">
        <v>0</v>
      </c>
      <c r="S93" s="245">
        <v>0</v>
      </c>
      <c r="T93" s="245">
        <v>0</v>
      </c>
      <c r="U93" s="198">
        <v>2135.5823999999998</v>
      </c>
      <c r="V93" s="203">
        <v>2135.5823999999998</v>
      </c>
      <c r="W93" s="203">
        <v>0</v>
      </c>
      <c r="X93" s="203">
        <v>0</v>
      </c>
      <c r="Y93" s="203">
        <v>0</v>
      </c>
      <c r="Z93" s="204">
        <v>0</v>
      </c>
      <c r="AA93" s="246">
        <v>0</v>
      </c>
      <c r="AB93" s="246">
        <v>0</v>
      </c>
      <c r="AC93" s="246">
        <v>0</v>
      </c>
      <c r="AD93" s="204">
        <v>-121.7176000000004</v>
      </c>
      <c r="AE93" s="204">
        <v>-121.7176000000004</v>
      </c>
      <c r="AF93" s="204">
        <v>0</v>
      </c>
      <c r="AG93" s="204">
        <v>0</v>
      </c>
      <c r="AH93" s="204">
        <v>0</v>
      </c>
      <c r="AI93" s="101">
        <v>0</v>
      </c>
      <c r="AJ93" s="101">
        <v>0</v>
      </c>
      <c r="AK93" s="101">
        <v>0</v>
      </c>
      <c r="AL93" s="204">
        <v>0</v>
      </c>
      <c r="AM93" s="204">
        <v>94.607823505958436</v>
      </c>
      <c r="AN93" s="204">
        <v>94.607823505958436</v>
      </c>
      <c r="AO93" s="204">
        <v>0</v>
      </c>
      <c r="AP93" s="204">
        <v>0</v>
      </c>
      <c r="AQ93" s="204">
        <v>0</v>
      </c>
      <c r="AR93" s="204">
        <v>0</v>
      </c>
      <c r="AS93" s="204">
        <v>0</v>
      </c>
      <c r="AT93" s="204">
        <v>0</v>
      </c>
      <c r="AU93" s="204">
        <v>0</v>
      </c>
    </row>
    <row r="94" spans="1:48" ht="12.75" customHeight="1">
      <c r="A94" s="205">
        <v>21</v>
      </c>
      <c r="B94" s="206">
        <v>221400</v>
      </c>
      <c r="C94" s="207">
        <v>1062</v>
      </c>
      <c r="D94" s="175">
        <v>85</v>
      </c>
      <c r="E94" s="201" t="s">
        <v>1304</v>
      </c>
      <c r="F94" s="197">
        <v>2529.3000000000002</v>
      </c>
      <c r="G94" s="202">
        <v>2529.3000000000002</v>
      </c>
      <c r="H94" s="202">
        <v>0</v>
      </c>
      <c r="I94" s="202">
        <v>0</v>
      </c>
      <c r="J94" s="202">
        <v>0</v>
      </c>
      <c r="K94" s="202">
        <v>0</v>
      </c>
      <c r="L94" s="197">
        <v>2674.8</v>
      </c>
      <c r="M94" s="203">
        <v>2674.8</v>
      </c>
      <c r="N94" s="203">
        <v>0</v>
      </c>
      <c r="O94" s="203">
        <v>0</v>
      </c>
      <c r="P94" s="203">
        <v>0</v>
      </c>
      <c r="Q94" s="203">
        <v>0</v>
      </c>
      <c r="R94" s="245">
        <v>0</v>
      </c>
      <c r="S94" s="245">
        <v>0</v>
      </c>
      <c r="T94" s="245">
        <v>0</v>
      </c>
      <c r="U94" s="198">
        <v>2415.7129</v>
      </c>
      <c r="V94" s="203">
        <v>2415.7129</v>
      </c>
      <c r="W94" s="203">
        <v>0</v>
      </c>
      <c r="X94" s="203">
        <v>0</v>
      </c>
      <c r="Y94" s="203">
        <v>0</v>
      </c>
      <c r="Z94" s="204">
        <v>0</v>
      </c>
      <c r="AA94" s="246">
        <v>0</v>
      </c>
      <c r="AB94" s="246">
        <v>0</v>
      </c>
      <c r="AC94" s="246">
        <v>0</v>
      </c>
      <c r="AD94" s="204">
        <v>-259.08710000000019</v>
      </c>
      <c r="AE94" s="204">
        <v>-259.08710000000019</v>
      </c>
      <c r="AF94" s="204">
        <v>0</v>
      </c>
      <c r="AG94" s="204">
        <v>0</v>
      </c>
      <c r="AH94" s="204">
        <v>0</v>
      </c>
      <c r="AI94" s="101">
        <v>0</v>
      </c>
      <c r="AJ94" s="101">
        <v>0</v>
      </c>
      <c r="AK94" s="101">
        <v>0</v>
      </c>
      <c r="AL94" s="204">
        <v>0</v>
      </c>
      <c r="AM94" s="204">
        <v>90.313776730970531</v>
      </c>
      <c r="AN94" s="204">
        <v>90.313776730970531</v>
      </c>
      <c r="AO94" s="204">
        <v>0</v>
      </c>
      <c r="AP94" s="204">
        <v>0</v>
      </c>
      <c r="AQ94" s="204">
        <v>0</v>
      </c>
      <c r="AR94" s="204">
        <v>0</v>
      </c>
      <c r="AS94" s="204">
        <v>0</v>
      </c>
      <c r="AT94" s="204">
        <v>0</v>
      </c>
      <c r="AU94" s="204">
        <v>0</v>
      </c>
    </row>
    <row r="95" spans="1:48" ht="12.75" customHeight="1">
      <c r="A95" s="205">
        <v>21</v>
      </c>
      <c r="B95" s="206">
        <v>221400</v>
      </c>
      <c r="C95" s="207">
        <v>1063</v>
      </c>
      <c r="D95" s="175">
        <v>86</v>
      </c>
      <c r="E95" s="201" t="s">
        <v>1305</v>
      </c>
      <c r="F95" s="197">
        <v>2324.6999999999998</v>
      </c>
      <c r="G95" s="202">
        <v>2324.6999999999998</v>
      </c>
      <c r="H95" s="202">
        <v>0</v>
      </c>
      <c r="I95" s="202">
        <v>0</v>
      </c>
      <c r="J95" s="202">
        <v>0</v>
      </c>
      <c r="K95" s="202">
        <v>0</v>
      </c>
      <c r="L95" s="197">
        <v>2400.9</v>
      </c>
      <c r="M95" s="203">
        <v>2400.9</v>
      </c>
      <c r="N95" s="203">
        <v>0</v>
      </c>
      <c r="O95" s="203">
        <v>0</v>
      </c>
      <c r="P95" s="203">
        <v>0</v>
      </c>
      <c r="Q95" s="203">
        <v>0</v>
      </c>
      <c r="R95" s="245">
        <v>0</v>
      </c>
      <c r="S95" s="245">
        <v>0</v>
      </c>
      <c r="T95" s="245">
        <v>0</v>
      </c>
      <c r="U95" s="198">
        <v>2214.4605999999999</v>
      </c>
      <c r="V95" s="203">
        <v>2214.4605999999999</v>
      </c>
      <c r="W95" s="203">
        <v>0</v>
      </c>
      <c r="X95" s="203">
        <v>0</v>
      </c>
      <c r="Y95" s="203">
        <v>0</v>
      </c>
      <c r="Z95" s="204">
        <v>0</v>
      </c>
      <c r="AA95" s="246">
        <v>0</v>
      </c>
      <c r="AB95" s="246">
        <v>0</v>
      </c>
      <c r="AC95" s="246">
        <v>0</v>
      </c>
      <c r="AD95" s="204">
        <v>-186.43940000000021</v>
      </c>
      <c r="AE95" s="204">
        <v>-186.43940000000021</v>
      </c>
      <c r="AF95" s="204">
        <v>0</v>
      </c>
      <c r="AG95" s="204">
        <v>0</v>
      </c>
      <c r="AH95" s="204">
        <v>0</v>
      </c>
      <c r="AI95" s="101">
        <v>0</v>
      </c>
      <c r="AJ95" s="101">
        <v>0</v>
      </c>
      <c r="AK95" s="101">
        <v>0</v>
      </c>
      <c r="AL95" s="204">
        <v>0</v>
      </c>
      <c r="AM95" s="204">
        <v>92.234603690282796</v>
      </c>
      <c r="AN95" s="204">
        <v>92.234603690282796</v>
      </c>
      <c r="AO95" s="204">
        <v>0</v>
      </c>
      <c r="AP95" s="204">
        <v>0</v>
      </c>
      <c r="AQ95" s="204">
        <v>0</v>
      </c>
      <c r="AR95" s="204">
        <v>0</v>
      </c>
      <c r="AS95" s="204">
        <v>0</v>
      </c>
      <c r="AT95" s="204">
        <v>0</v>
      </c>
      <c r="AU95" s="204">
        <v>0</v>
      </c>
    </row>
    <row r="96" spans="1:48" ht="12.75" customHeight="1">
      <c r="A96" s="205">
        <v>21</v>
      </c>
      <c r="B96" s="206">
        <v>221400</v>
      </c>
      <c r="C96" s="207">
        <v>1079</v>
      </c>
      <c r="D96" s="175">
        <v>87</v>
      </c>
      <c r="E96" s="201" t="s">
        <v>1300</v>
      </c>
      <c r="F96" s="197">
        <v>22152</v>
      </c>
      <c r="G96" s="202">
        <v>22051.5</v>
      </c>
      <c r="H96" s="202">
        <v>0</v>
      </c>
      <c r="I96" s="202">
        <v>100.5</v>
      </c>
      <c r="J96" s="202">
        <v>0</v>
      </c>
      <c r="K96" s="202">
        <v>0</v>
      </c>
      <c r="L96" s="197">
        <v>22937.200000000001</v>
      </c>
      <c r="M96" s="203">
        <v>22819.5</v>
      </c>
      <c r="N96" s="203">
        <v>0</v>
      </c>
      <c r="O96" s="203">
        <v>117.7</v>
      </c>
      <c r="P96" s="203">
        <v>0</v>
      </c>
      <c r="Q96" s="203">
        <v>0</v>
      </c>
      <c r="R96" s="245">
        <v>0</v>
      </c>
      <c r="S96" s="245">
        <v>0</v>
      </c>
      <c r="T96" s="245">
        <v>0</v>
      </c>
      <c r="U96" s="198">
        <v>22937.200000000001</v>
      </c>
      <c r="V96" s="203">
        <v>22819.5</v>
      </c>
      <c r="W96" s="203">
        <v>0</v>
      </c>
      <c r="X96" s="203">
        <v>117.7</v>
      </c>
      <c r="Y96" s="203">
        <v>0</v>
      </c>
      <c r="Z96" s="204">
        <v>0</v>
      </c>
      <c r="AA96" s="246">
        <v>0</v>
      </c>
      <c r="AB96" s="246">
        <v>0</v>
      </c>
      <c r="AC96" s="246">
        <v>0</v>
      </c>
      <c r="AD96" s="204">
        <v>0</v>
      </c>
      <c r="AE96" s="204">
        <v>0</v>
      </c>
      <c r="AF96" s="204">
        <v>0</v>
      </c>
      <c r="AG96" s="204">
        <v>0</v>
      </c>
      <c r="AH96" s="204">
        <v>0</v>
      </c>
      <c r="AI96" s="101">
        <v>0</v>
      </c>
      <c r="AJ96" s="101">
        <v>0</v>
      </c>
      <c r="AK96" s="101">
        <v>0</v>
      </c>
      <c r="AL96" s="204">
        <v>0</v>
      </c>
      <c r="AM96" s="204">
        <v>100</v>
      </c>
      <c r="AN96" s="204">
        <v>100</v>
      </c>
      <c r="AO96" s="204">
        <v>0</v>
      </c>
      <c r="AP96" s="204">
        <v>100</v>
      </c>
      <c r="AQ96" s="204">
        <v>0</v>
      </c>
      <c r="AR96" s="204">
        <v>0</v>
      </c>
      <c r="AS96" s="204">
        <v>0</v>
      </c>
      <c r="AT96" s="204">
        <v>0</v>
      </c>
      <c r="AU96" s="204">
        <v>0</v>
      </c>
    </row>
    <row r="97" spans="1:47" ht="12.75" customHeight="1">
      <c r="A97" s="205">
        <v>21</v>
      </c>
      <c r="B97" s="206">
        <v>221400</v>
      </c>
      <c r="C97" s="207">
        <v>1064</v>
      </c>
      <c r="D97" s="175">
        <v>88</v>
      </c>
      <c r="E97" s="201" t="s">
        <v>1269</v>
      </c>
      <c r="F97" s="197">
        <v>754.5</v>
      </c>
      <c r="G97" s="202">
        <v>754.5</v>
      </c>
      <c r="H97" s="202">
        <v>0</v>
      </c>
      <c r="I97" s="202">
        <v>0</v>
      </c>
      <c r="J97" s="202">
        <v>0</v>
      </c>
      <c r="K97" s="202">
        <v>0</v>
      </c>
      <c r="L97" s="197">
        <v>838.4</v>
      </c>
      <c r="M97" s="203">
        <v>838.4</v>
      </c>
      <c r="N97" s="203">
        <v>0</v>
      </c>
      <c r="O97" s="203">
        <v>0</v>
      </c>
      <c r="P97" s="203">
        <v>0</v>
      </c>
      <c r="Q97" s="203">
        <v>0</v>
      </c>
      <c r="R97" s="245">
        <v>0</v>
      </c>
      <c r="S97" s="245">
        <v>0</v>
      </c>
      <c r="T97" s="245">
        <v>0</v>
      </c>
      <c r="U97" s="198">
        <v>773.2201</v>
      </c>
      <c r="V97" s="203">
        <v>773.2201</v>
      </c>
      <c r="W97" s="203">
        <v>0</v>
      </c>
      <c r="X97" s="203">
        <v>0</v>
      </c>
      <c r="Y97" s="203">
        <v>0</v>
      </c>
      <c r="Z97" s="204">
        <v>0</v>
      </c>
      <c r="AA97" s="246">
        <v>0</v>
      </c>
      <c r="AB97" s="246">
        <v>0</v>
      </c>
      <c r="AC97" s="246">
        <v>0</v>
      </c>
      <c r="AD97" s="204">
        <v>-65.179899999999975</v>
      </c>
      <c r="AE97" s="204">
        <v>-65.179899999999975</v>
      </c>
      <c r="AF97" s="204">
        <v>0</v>
      </c>
      <c r="AG97" s="204">
        <v>0</v>
      </c>
      <c r="AH97" s="204">
        <v>0</v>
      </c>
      <c r="AI97" s="101">
        <v>0</v>
      </c>
      <c r="AJ97" s="101">
        <v>0</v>
      </c>
      <c r="AK97" s="101">
        <v>0</v>
      </c>
      <c r="AL97" s="204">
        <v>0</v>
      </c>
      <c r="AM97" s="204">
        <v>92.225679866412207</v>
      </c>
      <c r="AN97" s="204">
        <v>92.225679866412207</v>
      </c>
      <c r="AO97" s="204">
        <v>0</v>
      </c>
      <c r="AP97" s="204">
        <v>0</v>
      </c>
      <c r="AQ97" s="204">
        <v>0</v>
      </c>
      <c r="AR97" s="204">
        <v>0</v>
      </c>
      <c r="AS97" s="204">
        <v>0</v>
      </c>
      <c r="AT97" s="204">
        <v>0</v>
      </c>
      <c r="AU97" s="204">
        <v>0</v>
      </c>
    </row>
    <row r="98" spans="1:47" ht="12.75" customHeight="1">
      <c r="A98" s="205">
        <v>21</v>
      </c>
      <c r="B98" s="206">
        <v>221400</v>
      </c>
      <c r="C98" s="207">
        <v>1065</v>
      </c>
      <c r="D98" s="175">
        <v>89</v>
      </c>
      <c r="E98" s="201" t="s">
        <v>1306</v>
      </c>
      <c r="F98" s="197">
        <v>3097.9</v>
      </c>
      <c r="G98" s="202">
        <v>3097.9</v>
      </c>
      <c r="H98" s="202">
        <v>0</v>
      </c>
      <c r="I98" s="202">
        <v>0</v>
      </c>
      <c r="J98" s="202">
        <v>0</v>
      </c>
      <c r="K98" s="202">
        <v>0</v>
      </c>
      <c r="L98" s="197">
        <v>3097.9</v>
      </c>
      <c r="M98" s="203">
        <v>3097.9</v>
      </c>
      <c r="N98" s="203">
        <v>0</v>
      </c>
      <c r="O98" s="203">
        <v>0</v>
      </c>
      <c r="P98" s="203">
        <v>0</v>
      </c>
      <c r="Q98" s="203">
        <v>0</v>
      </c>
      <c r="R98" s="245">
        <v>0</v>
      </c>
      <c r="S98" s="245">
        <v>0</v>
      </c>
      <c r="T98" s="245">
        <v>0</v>
      </c>
      <c r="U98" s="198">
        <v>3097.9</v>
      </c>
      <c r="V98" s="203">
        <v>3097.9</v>
      </c>
      <c r="W98" s="203">
        <v>0</v>
      </c>
      <c r="X98" s="203">
        <v>0</v>
      </c>
      <c r="Y98" s="203">
        <v>0</v>
      </c>
      <c r="Z98" s="204">
        <v>0</v>
      </c>
      <c r="AA98" s="246">
        <v>0</v>
      </c>
      <c r="AB98" s="246">
        <v>0</v>
      </c>
      <c r="AC98" s="246">
        <v>0</v>
      </c>
      <c r="AD98" s="204">
        <v>0</v>
      </c>
      <c r="AE98" s="204">
        <v>0</v>
      </c>
      <c r="AF98" s="204">
        <v>0</v>
      </c>
      <c r="AG98" s="204">
        <v>0</v>
      </c>
      <c r="AH98" s="204">
        <v>0</v>
      </c>
      <c r="AI98" s="101">
        <v>0</v>
      </c>
      <c r="AJ98" s="101">
        <v>0</v>
      </c>
      <c r="AK98" s="101">
        <v>0</v>
      </c>
      <c r="AL98" s="204">
        <v>0</v>
      </c>
      <c r="AM98" s="204">
        <v>100</v>
      </c>
      <c r="AN98" s="204">
        <v>100</v>
      </c>
      <c r="AO98" s="204">
        <v>0</v>
      </c>
      <c r="AP98" s="204">
        <v>0</v>
      </c>
      <c r="AQ98" s="204">
        <v>0</v>
      </c>
      <c r="AR98" s="204">
        <v>0</v>
      </c>
      <c r="AS98" s="204">
        <v>0</v>
      </c>
      <c r="AT98" s="204">
        <v>0</v>
      </c>
      <c r="AU98" s="204">
        <v>0</v>
      </c>
    </row>
    <row r="99" spans="1:47" ht="12.75" customHeight="1">
      <c r="A99" s="205">
        <v>21</v>
      </c>
      <c r="B99" s="206">
        <v>221400</v>
      </c>
      <c r="C99" s="207">
        <v>1068</v>
      </c>
      <c r="D99" s="175">
        <v>90</v>
      </c>
      <c r="E99" s="201" t="s">
        <v>1307</v>
      </c>
      <c r="F99" s="197">
        <v>2322.1</v>
      </c>
      <c r="G99" s="202">
        <v>2322.1</v>
      </c>
      <c r="H99" s="202">
        <v>0</v>
      </c>
      <c r="I99" s="202">
        <v>0</v>
      </c>
      <c r="J99" s="202">
        <v>0</v>
      </c>
      <c r="K99" s="202">
        <v>0</v>
      </c>
      <c r="L99" s="197">
        <v>2407.1</v>
      </c>
      <c r="M99" s="203">
        <v>2407.1</v>
      </c>
      <c r="N99" s="203">
        <v>0</v>
      </c>
      <c r="O99" s="203">
        <v>0</v>
      </c>
      <c r="P99" s="203">
        <v>0</v>
      </c>
      <c r="Q99" s="203">
        <v>0</v>
      </c>
      <c r="R99" s="245">
        <v>0</v>
      </c>
      <c r="S99" s="245">
        <v>0</v>
      </c>
      <c r="T99" s="245">
        <v>0</v>
      </c>
      <c r="U99" s="198">
        <v>2407.0992000000001</v>
      </c>
      <c r="V99" s="203">
        <v>2407.0992000000001</v>
      </c>
      <c r="W99" s="203">
        <v>0</v>
      </c>
      <c r="X99" s="203">
        <v>0</v>
      </c>
      <c r="Y99" s="203">
        <v>0</v>
      </c>
      <c r="Z99" s="204">
        <v>0</v>
      </c>
      <c r="AA99" s="246">
        <v>0</v>
      </c>
      <c r="AB99" s="246">
        <v>0</v>
      </c>
      <c r="AC99" s="246">
        <v>0</v>
      </c>
      <c r="AD99" s="204">
        <v>-7.9999999979918357E-4</v>
      </c>
      <c r="AE99" s="204">
        <v>-7.9999999979918357E-4</v>
      </c>
      <c r="AF99" s="204">
        <v>0</v>
      </c>
      <c r="AG99" s="204">
        <v>0</v>
      </c>
      <c r="AH99" s="204">
        <v>0</v>
      </c>
      <c r="AI99" s="101">
        <v>0</v>
      </c>
      <c r="AJ99" s="101">
        <v>0</v>
      </c>
      <c r="AK99" s="101">
        <v>0</v>
      </c>
      <c r="AL99" s="204">
        <v>0</v>
      </c>
      <c r="AM99" s="204">
        <v>99.999966764986922</v>
      </c>
      <c r="AN99" s="204">
        <v>99.999966764986922</v>
      </c>
      <c r="AO99" s="204">
        <v>0</v>
      </c>
      <c r="AP99" s="204">
        <v>0</v>
      </c>
      <c r="AQ99" s="204">
        <v>0</v>
      </c>
      <c r="AR99" s="204">
        <v>0</v>
      </c>
      <c r="AS99" s="204">
        <v>0</v>
      </c>
      <c r="AT99" s="204">
        <v>0</v>
      </c>
      <c r="AU99" s="204">
        <v>0</v>
      </c>
    </row>
    <row r="100" spans="1:47" ht="12.75" customHeight="1">
      <c r="A100" s="205">
        <v>21</v>
      </c>
      <c r="B100" s="206">
        <v>221400</v>
      </c>
      <c r="C100" s="207">
        <v>1069</v>
      </c>
      <c r="D100" s="175">
        <v>91</v>
      </c>
      <c r="E100" s="201" t="s">
        <v>1308</v>
      </c>
      <c r="F100" s="197">
        <v>3067.3</v>
      </c>
      <c r="G100" s="202">
        <v>3067.3</v>
      </c>
      <c r="H100" s="202">
        <v>0</v>
      </c>
      <c r="I100" s="202">
        <v>0</v>
      </c>
      <c r="J100" s="202">
        <v>0</v>
      </c>
      <c r="K100" s="202">
        <v>0</v>
      </c>
      <c r="L100" s="197">
        <v>3089.1</v>
      </c>
      <c r="M100" s="203">
        <v>3089.1</v>
      </c>
      <c r="N100" s="203">
        <v>0</v>
      </c>
      <c r="O100" s="203">
        <v>0</v>
      </c>
      <c r="P100" s="203">
        <v>0</v>
      </c>
      <c r="Q100" s="203">
        <v>0</v>
      </c>
      <c r="R100" s="245">
        <v>0</v>
      </c>
      <c r="S100" s="245">
        <v>0</v>
      </c>
      <c r="T100" s="245">
        <v>0</v>
      </c>
      <c r="U100" s="198">
        <v>3089.1</v>
      </c>
      <c r="V100" s="203">
        <v>3089.1</v>
      </c>
      <c r="W100" s="203">
        <v>0</v>
      </c>
      <c r="X100" s="203">
        <v>0</v>
      </c>
      <c r="Y100" s="203">
        <v>0</v>
      </c>
      <c r="Z100" s="204">
        <v>0</v>
      </c>
      <c r="AA100" s="246">
        <v>0</v>
      </c>
      <c r="AB100" s="246">
        <v>0</v>
      </c>
      <c r="AC100" s="246">
        <v>0</v>
      </c>
      <c r="AD100" s="204">
        <v>0</v>
      </c>
      <c r="AE100" s="204">
        <v>0</v>
      </c>
      <c r="AF100" s="204">
        <v>0</v>
      </c>
      <c r="AG100" s="204">
        <v>0</v>
      </c>
      <c r="AH100" s="204">
        <v>0</v>
      </c>
      <c r="AI100" s="101">
        <v>0</v>
      </c>
      <c r="AJ100" s="101">
        <v>0</v>
      </c>
      <c r="AK100" s="101">
        <v>0</v>
      </c>
      <c r="AL100" s="204">
        <v>0</v>
      </c>
      <c r="AM100" s="204">
        <v>100</v>
      </c>
      <c r="AN100" s="204">
        <v>100</v>
      </c>
      <c r="AO100" s="204">
        <v>0</v>
      </c>
      <c r="AP100" s="204">
        <v>0</v>
      </c>
      <c r="AQ100" s="204">
        <v>0</v>
      </c>
      <c r="AR100" s="204">
        <v>0</v>
      </c>
      <c r="AS100" s="204">
        <v>0</v>
      </c>
      <c r="AT100" s="204">
        <v>0</v>
      </c>
      <c r="AU100" s="204">
        <v>0</v>
      </c>
    </row>
    <row r="101" spans="1:47" ht="12.75" customHeight="1">
      <c r="A101" s="205">
        <v>21</v>
      </c>
      <c r="B101" s="206">
        <v>221400</v>
      </c>
      <c r="C101" s="207">
        <v>1066</v>
      </c>
      <c r="D101" s="175">
        <v>92</v>
      </c>
      <c r="E101" s="201" t="s">
        <v>1309</v>
      </c>
      <c r="F101" s="197">
        <v>5980.4</v>
      </c>
      <c r="G101" s="202">
        <v>5980.4</v>
      </c>
      <c r="H101" s="202">
        <v>0</v>
      </c>
      <c r="I101" s="202">
        <v>0</v>
      </c>
      <c r="J101" s="202">
        <v>0</v>
      </c>
      <c r="K101" s="202">
        <v>0</v>
      </c>
      <c r="L101" s="197">
        <v>6113.8</v>
      </c>
      <c r="M101" s="203">
        <v>6113.8</v>
      </c>
      <c r="N101" s="203">
        <v>0</v>
      </c>
      <c r="O101" s="203">
        <v>0</v>
      </c>
      <c r="P101" s="203">
        <v>0</v>
      </c>
      <c r="Q101" s="203">
        <v>0</v>
      </c>
      <c r="R101" s="245">
        <v>0</v>
      </c>
      <c r="S101" s="245">
        <v>0</v>
      </c>
      <c r="T101" s="245">
        <v>0</v>
      </c>
      <c r="U101" s="198">
        <v>6019.7574999999997</v>
      </c>
      <c r="V101" s="203">
        <v>6019.7574999999997</v>
      </c>
      <c r="W101" s="203">
        <v>0</v>
      </c>
      <c r="X101" s="203">
        <v>0</v>
      </c>
      <c r="Y101" s="203">
        <v>0</v>
      </c>
      <c r="Z101" s="204">
        <v>0</v>
      </c>
      <c r="AA101" s="246">
        <v>0</v>
      </c>
      <c r="AB101" s="246">
        <v>0</v>
      </c>
      <c r="AC101" s="246">
        <v>0</v>
      </c>
      <c r="AD101" s="204">
        <v>-94.042500000000473</v>
      </c>
      <c r="AE101" s="204">
        <v>-94.042500000000473</v>
      </c>
      <c r="AF101" s="204">
        <v>0</v>
      </c>
      <c r="AG101" s="204">
        <v>0</v>
      </c>
      <c r="AH101" s="204">
        <v>0</v>
      </c>
      <c r="AI101" s="101">
        <v>0</v>
      </c>
      <c r="AJ101" s="101">
        <v>0</v>
      </c>
      <c r="AK101" s="101">
        <v>0</v>
      </c>
      <c r="AL101" s="204">
        <v>0</v>
      </c>
      <c r="AM101" s="204">
        <v>98.461799535477112</v>
      </c>
      <c r="AN101" s="204">
        <v>98.461799535477112</v>
      </c>
      <c r="AO101" s="204">
        <v>0</v>
      </c>
      <c r="AP101" s="204">
        <v>0</v>
      </c>
      <c r="AQ101" s="204">
        <v>0</v>
      </c>
      <c r="AR101" s="204">
        <v>0</v>
      </c>
      <c r="AS101" s="204">
        <v>0</v>
      </c>
      <c r="AT101" s="204">
        <v>0</v>
      </c>
      <c r="AU101" s="204">
        <v>0</v>
      </c>
    </row>
    <row r="102" spans="1:47" ht="12.75" customHeight="1">
      <c r="A102" s="205">
        <v>21</v>
      </c>
      <c r="B102" s="206">
        <v>221400</v>
      </c>
      <c r="C102" s="207">
        <v>1067</v>
      </c>
      <c r="D102" s="175">
        <v>93</v>
      </c>
      <c r="E102" s="201" t="s">
        <v>1310</v>
      </c>
      <c r="F102" s="197">
        <v>4033.7</v>
      </c>
      <c r="G102" s="202">
        <v>4033.7</v>
      </c>
      <c r="H102" s="202">
        <v>0</v>
      </c>
      <c r="I102" s="202">
        <v>0</v>
      </c>
      <c r="J102" s="202">
        <v>0</v>
      </c>
      <c r="K102" s="202">
        <v>0</v>
      </c>
      <c r="L102" s="197">
        <v>4292.1000000000004</v>
      </c>
      <c r="M102" s="203">
        <v>4292.1000000000004</v>
      </c>
      <c r="N102" s="203">
        <v>0</v>
      </c>
      <c r="O102" s="203">
        <v>0</v>
      </c>
      <c r="P102" s="203">
        <v>0</v>
      </c>
      <c r="Q102" s="203">
        <v>0</v>
      </c>
      <c r="R102" s="245">
        <v>0</v>
      </c>
      <c r="S102" s="245">
        <v>0</v>
      </c>
      <c r="T102" s="245">
        <v>0</v>
      </c>
      <c r="U102" s="198">
        <v>4236.1424999999999</v>
      </c>
      <c r="V102" s="203">
        <v>4236.1424999999999</v>
      </c>
      <c r="W102" s="203">
        <v>0</v>
      </c>
      <c r="X102" s="203">
        <v>0</v>
      </c>
      <c r="Y102" s="203">
        <v>0</v>
      </c>
      <c r="Z102" s="204">
        <v>0</v>
      </c>
      <c r="AA102" s="246">
        <v>0</v>
      </c>
      <c r="AB102" s="246">
        <v>0</v>
      </c>
      <c r="AC102" s="246">
        <v>0</v>
      </c>
      <c r="AD102" s="204">
        <v>-55.957500000000437</v>
      </c>
      <c r="AE102" s="204">
        <v>-55.957500000000437</v>
      </c>
      <c r="AF102" s="204">
        <v>0</v>
      </c>
      <c r="AG102" s="204">
        <v>0</v>
      </c>
      <c r="AH102" s="204">
        <v>0</v>
      </c>
      <c r="AI102" s="101">
        <v>0</v>
      </c>
      <c r="AJ102" s="101">
        <v>0</v>
      </c>
      <c r="AK102" s="101">
        <v>0</v>
      </c>
      <c r="AL102" s="204">
        <v>0</v>
      </c>
      <c r="AM102" s="204">
        <v>98.696267561333599</v>
      </c>
      <c r="AN102" s="204">
        <v>98.696267561333599</v>
      </c>
      <c r="AO102" s="204">
        <v>0</v>
      </c>
      <c r="AP102" s="204">
        <v>0</v>
      </c>
      <c r="AQ102" s="204">
        <v>0</v>
      </c>
      <c r="AR102" s="204">
        <v>0</v>
      </c>
      <c r="AS102" s="204">
        <v>0</v>
      </c>
      <c r="AT102" s="204">
        <v>0</v>
      </c>
      <c r="AU102" s="204">
        <v>0</v>
      </c>
    </row>
    <row r="103" spans="1:47" ht="12.75" customHeight="1">
      <c r="A103" s="205">
        <v>21</v>
      </c>
      <c r="B103" s="206">
        <v>221400</v>
      </c>
      <c r="C103" s="207">
        <v>1070</v>
      </c>
      <c r="D103" s="175">
        <v>94</v>
      </c>
      <c r="E103" s="201" t="s">
        <v>1311</v>
      </c>
      <c r="F103" s="197">
        <v>0</v>
      </c>
      <c r="G103" s="202">
        <v>0</v>
      </c>
      <c r="H103" s="202">
        <v>0</v>
      </c>
      <c r="I103" s="202">
        <v>0</v>
      </c>
      <c r="J103" s="202">
        <v>0</v>
      </c>
      <c r="K103" s="202">
        <v>0</v>
      </c>
      <c r="L103" s="197">
        <v>0</v>
      </c>
      <c r="M103" s="203">
        <v>0</v>
      </c>
      <c r="N103" s="203">
        <v>0</v>
      </c>
      <c r="O103" s="203">
        <v>0</v>
      </c>
      <c r="P103" s="203">
        <v>0</v>
      </c>
      <c r="Q103" s="203">
        <v>0</v>
      </c>
      <c r="R103" s="245">
        <v>0</v>
      </c>
      <c r="S103" s="245">
        <v>0</v>
      </c>
      <c r="T103" s="245">
        <v>0</v>
      </c>
      <c r="U103" s="198">
        <v>0</v>
      </c>
      <c r="V103" s="203">
        <v>0</v>
      </c>
      <c r="W103" s="203">
        <v>0</v>
      </c>
      <c r="X103" s="203">
        <v>0</v>
      </c>
      <c r="Y103" s="203">
        <v>0</v>
      </c>
      <c r="Z103" s="204">
        <v>0</v>
      </c>
      <c r="AA103" s="246">
        <v>0</v>
      </c>
      <c r="AB103" s="246">
        <v>0</v>
      </c>
      <c r="AC103" s="246">
        <v>0</v>
      </c>
      <c r="AD103" s="204">
        <v>0</v>
      </c>
      <c r="AE103" s="204">
        <v>0</v>
      </c>
      <c r="AF103" s="204">
        <v>0</v>
      </c>
      <c r="AG103" s="204">
        <v>0</v>
      </c>
      <c r="AH103" s="204">
        <v>0</v>
      </c>
      <c r="AI103" s="101">
        <v>0</v>
      </c>
      <c r="AJ103" s="101">
        <v>0</v>
      </c>
      <c r="AK103" s="101">
        <v>0</v>
      </c>
      <c r="AL103" s="204">
        <v>0</v>
      </c>
      <c r="AM103" s="204">
        <v>0</v>
      </c>
      <c r="AN103" s="204">
        <v>0</v>
      </c>
      <c r="AO103" s="204">
        <v>0</v>
      </c>
      <c r="AP103" s="204">
        <v>0</v>
      </c>
      <c r="AQ103" s="204">
        <v>0</v>
      </c>
      <c r="AR103" s="204">
        <v>0</v>
      </c>
      <c r="AS103" s="204">
        <v>0</v>
      </c>
      <c r="AT103" s="204">
        <v>0</v>
      </c>
      <c r="AU103" s="204">
        <v>0</v>
      </c>
    </row>
    <row r="104" spans="1:47" ht="12.75" customHeight="1">
      <c r="A104" s="205">
        <v>21</v>
      </c>
      <c r="B104" s="206">
        <v>221400</v>
      </c>
      <c r="C104" s="207">
        <v>1071</v>
      </c>
      <c r="D104" s="175">
        <v>95</v>
      </c>
      <c r="E104" s="201" t="s">
        <v>1312</v>
      </c>
      <c r="F104" s="197">
        <v>2809.6</v>
      </c>
      <c r="G104" s="202">
        <v>2809.6</v>
      </c>
      <c r="H104" s="202">
        <v>0</v>
      </c>
      <c r="I104" s="202">
        <v>0</v>
      </c>
      <c r="J104" s="202">
        <v>0</v>
      </c>
      <c r="K104" s="202">
        <v>0</v>
      </c>
      <c r="L104" s="197">
        <v>3563.7</v>
      </c>
      <c r="M104" s="203">
        <v>3563.7</v>
      </c>
      <c r="N104" s="203">
        <v>0</v>
      </c>
      <c r="O104" s="203">
        <v>0</v>
      </c>
      <c r="P104" s="203">
        <v>0</v>
      </c>
      <c r="Q104" s="203">
        <v>0</v>
      </c>
      <c r="R104" s="245">
        <v>0</v>
      </c>
      <c r="S104" s="245">
        <v>0</v>
      </c>
      <c r="T104" s="245">
        <v>0</v>
      </c>
      <c r="U104" s="198">
        <v>3551.1788999999999</v>
      </c>
      <c r="V104" s="203">
        <v>3551.1788999999999</v>
      </c>
      <c r="W104" s="203">
        <v>0</v>
      </c>
      <c r="X104" s="203">
        <v>0</v>
      </c>
      <c r="Y104" s="203">
        <v>0</v>
      </c>
      <c r="Z104" s="204">
        <v>0</v>
      </c>
      <c r="AA104" s="246">
        <v>0</v>
      </c>
      <c r="AB104" s="246">
        <v>0</v>
      </c>
      <c r="AC104" s="246">
        <v>0</v>
      </c>
      <c r="AD104" s="204">
        <v>-12.521099999999933</v>
      </c>
      <c r="AE104" s="204">
        <v>-12.521099999999933</v>
      </c>
      <c r="AF104" s="204">
        <v>0</v>
      </c>
      <c r="AG104" s="204">
        <v>0</v>
      </c>
      <c r="AH104" s="204">
        <v>0</v>
      </c>
      <c r="AI104" s="101">
        <v>0</v>
      </c>
      <c r="AJ104" s="101">
        <v>0</v>
      </c>
      <c r="AK104" s="101">
        <v>0</v>
      </c>
      <c r="AL104" s="204">
        <v>0</v>
      </c>
      <c r="AM104" s="204">
        <v>99.648648876168039</v>
      </c>
      <c r="AN104" s="204">
        <v>99.648648876168039</v>
      </c>
      <c r="AO104" s="204">
        <v>0</v>
      </c>
      <c r="AP104" s="204">
        <v>0</v>
      </c>
      <c r="AQ104" s="204">
        <v>0</v>
      </c>
      <c r="AR104" s="204">
        <v>0</v>
      </c>
      <c r="AS104" s="204">
        <v>0</v>
      </c>
      <c r="AT104" s="204">
        <v>0</v>
      </c>
      <c r="AU104" s="204">
        <v>0</v>
      </c>
    </row>
    <row r="105" spans="1:47" ht="12.75" customHeight="1">
      <c r="A105" s="205">
        <v>21</v>
      </c>
      <c r="B105" s="206">
        <v>221400</v>
      </c>
      <c r="C105" s="207">
        <v>1072</v>
      </c>
      <c r="D105" s="175">
        <v>96</v>
      </c>
      <c r="E105" s="201" t="s">
        <v>1313</v>
      </c>
      <c r="F105" s="197">
        <v>3731.4</v>
      </c>
      <c r="G105" s="202">
        <v>3731.4</v>
      </c>
      <c r="H105" s="202">
        <v>0</v>
      </c>
      <c r="I105" s="202">
        <v>0</v>
      </c>
      <c r="J105" s="202">
        <v>0</v>
      </c>
      <c r="K105" s="202">
        <v>0</v>
      </c>
      <c r="L105" s="197">
        <v>3810.7</v>
      </c>
      <c r="M105" s="203">
        <v>3810.7</v>
      </c>
      <c r="N105" s="203">
        <v>0</v>
      </c>
      <c r="O105" s="203">
        <v>0</v>
      </c>
      <c r="P105" s="203">
        <v>0</v>
      </c>
      <c r="Q105" s="203">
        <v>0</v>
      </c>
      <c r="R105" s="245">
        <v>0</v>
      </c>
      <c r="S105" s="245">
        <v>0</v>
      </c>
      <c r="T105" s="245">
        <v>0</v>
      </c>
      <c r="U105" s="198">
        <v>3810.7</v>
      </c>
      <c r="V105" s="203">
        <v>3810.7</v>
      </c>
      <c r="W105" s="203">
        <v>0</v>
      </c>
      <c r="X105" s="203">
        <v>0</v>
      </c>
      <c r="Y105" s="203">
        <v>0</v>
      </c>
      <c r="Z105" s="204">
        <v>0</v>
      </c>
      <c r="AA105" s="246">
        <v>0</v>
      </c>
      <c r="AB105" s="246">
        <v>0</v>
      </c>
      <c r="AC105" s="246">
        <v>0</v>
      </c>
      <c r="AD105" s="204">
        <v>0</v>
      </c>
      <c r="AE105" s="204">
        <v>0</v>
      </c>
      <c r="AF105" s="204">
        <v>0</v>
      </c>
      <c r="AG105" s="204">
        <v>0</v>
      </c>
      <c r="AH105" s="204">
        <v>0</v>
      </c>
      <c r="AI105" s="101">
        <v>0</v>
      </c>
      <c r="AJ105" s="101">
        <v>0</v>
      </c>
      <c r="AK105" s="101">
        <v>0</v>
      </c>
      <c r="AL105" s="204">
        <v>0</v>
      </c>
      <c r="AM105" s="204">
        <v>100</v>
      </c>
      <c r="AN105" s="204">
        <v>100</v>
      </c>
      <c r="AO105" s="204">
        <v>0</v>
      </c>
      <c r="AP105" s="204">
        <v>0</v>
      </c>
      <c r="AQ105" s="204">
        <v>0</v>
      </c>
      <c r="AR105" s="204">
        <v>0</v>
      </c>
      <c r="AS105" s="204">
        <v>0</v>
      </c>
      <c r="AT105" s="204">
        <v>0</v>
      </c>
      <c r="AU105" s="204">
        <v>0</v>
      </c>
    </row>
    <row r="106" spans="1:47" ht="12.75" customHeight="1">
      <c r="A106" s="205">
        <v>21</v>
      </c>
      <c r="B106" s="206">
        <v>221400</v>
      </c>
      <c r="C106" s="207">
        <v>1073</v>
      </c>
      <c r="D106" s="175">
        <v>97</v>
      </c>
      <c r="E106" s="201" t="s">
        <v>1314</v>
      </c>
      <c r="F106" s="197">
        <v>1675.4</v>
      </c>
      <c r="G106" s="202">
        <v>1675.4</v>
      </c>
      <c r="H106" s="202">
        <v>0</v>
      </c>
      <c r="I106" s="202">
        <v>0</v>
      </c>
      <c r="J106" s="202">
        <v>0</v>
      </c>
      <c r="K106" s="202">
        <v>0</v>
      </c>
      <c r="L106" s="197">
        <v>1784.5</v>
      </c>
      <c r="M106" s="203">
        <v>1784.5</v>
      </c>
      <c r="N106" s="203">
        <v>0</v>
      </c>
      <c r="O106" s="203">
        <v>0</v>
      </c>
      <c r="P106" s="203">
        <v>0</v>
      </c>
      <c r="Q106" s="203">
        <v>0</v>
      </c>
      <c r="R106" s="245">
        <v>0</v>
      </c>
      <c r="S106" s="245">
        <v>0</v>
      </c>
      <c r="T106" s="245">
        <v>0</v>
      </c>
      <c r="U106" s="198">
        <v>1784.5</v>
      </c>
      <c r="V106" s="203">
        <v>1784.5</v>
      </c>
      <c r="W106" s="203">
        <v>0</v>
      </c>
      <c r="X106" s="203">
        <v>0</v>
      </c>
      <c r="Y106" s="203">
        <v>0</v>
      </c>
      <c r="Z106" s="204">
        <v>0</v>
      </c>
      <c r="AA106" s="246">
        <v>0</v>
      </c>
      <c r="AB106" s="246">
        <v>0</v>
      </c>
      <c r="AC106" s="246">
        <v>0</v>
      </c>
      <c r="AD106" s="204">
        <v>0</v>
      </c>
      <c r="AE106" s="204">
        <v>0</v>
      </c>
      <c r="AF106" s="204">
        <v>0</v>
      </c>
      <c r="AG106" s="204">
        <v>0</v>
      </c>
      <c r="AH106" s="204">
        <v>0</v>
      </c>
      <c r="AI106" s="101">
        <v>0</v>
      </c>
      <c r="AJ106" s="101">
        <v>0</v>
      </c>
      <c r="AK106" s="101">
        <v>0</v>
      </c>
      <c r="AL106" s="204">
        <v>0</v>
      </c>
      <c r="AM106" s="204">
        <v>100</v>
      </c>
      <c r="AN106" s="204">
        <v>100</v>
      </c>
      <c r="AO106" s="204">
        <v>0</v>
      </c>
      <c r="AP106" s="204">
        <v>0</v>
      </c>
      <c r="AQ106" s="204">
        <v>0</v>
      </c>
      <c r="AR106" s="204">
        <v>0</v>
      </c>
      <c r="AS106" s="204">
        <v>0</v>
      </c>
      <c r="AT106" s="204">
        <v>0</v>
      </c>
      <c r="AU106" s="204">
        <v>0</v>
      </c>
    </row>
    <row r="107" spans="1:47" ht="12.75" customHeight="1">
      <c r="A107" s="205">
        <v>21</v>
      </c>
      <c r="B107" s="206">
        <v>221400</v>
      </c>
      <c r="C107" s="207">
        <v>1074</v>
      </c>
      <c r="D107" s="175">
        <v>98</v>
      </c>
      <c r="E107" s="201" t="s">
        <v>1315</v>
      </c>
      <c r="F107" s="197">
        <v>1834.2</v>
      </c>
      <c r="G107" s="202">
        <v>1834.2</v>
      </c>
      <c r="H107" s="202">
        <v>0</v>
      </c>
      <c r="I107" s="202">
        <v>0</v>
      </c>
      <c r="J107" s="202">
        <v>0</v>
      </c>
      <c r="K107" s="202">
        <v>0</v>
      </c>
      <c r="L107" s="197">
        <v>1834.2</v>
      </c>
      <c r="M107" s="203">
        <v>1834.2</v>
      </c>
      <c r="N107" s="203">
        <v>0</v>
      </c>
      <c r="O107" s="203">
        <v>0</v>
      </c>
      <c r="P107" s="203">
        <v>0</v>
      </c>
      <c r="Q107" s="203">
        <v>0</v>
      </c>
      <c r="R107" s="245">
        <v>0</v>
      </c>
      <c r="S107" s="245">
        <v>0</v>
      </c>
      <c r="T107" s="245">
        <v>0</v>
      </c>
      <c r="U107" s="198">
        <v>1809.8939</v>
      </c>
      <c r="V107" s="203">
        <v>1809.8939</v>
      </c>
      <c r="W107" s="203">
        <v>0</v>
      </c>
      <c r="X107" s="203">
        <v>0</v>
      </c>
      <c r="Y107" s="203">
        <v>0</v>
      </c>
      <c r="Z107" s="204">
        <v>0</v>
      </c>
      <c r="AA107" s="246">
        <v>0</v>
      </c>
      <c r="AB107" s="246">
        <v>0</v>
      </c>
      <c r="AC107" s="246">
        <v>0</v>
      </c>
      <c r="AD107" s="204">
        <v>-24.306100000000015</v>
      </c>
      <c r="AE107" s="204">
        <v>-24.306100000000015</v>
      </c>
      <c r="AF107" s="204">
        <v>0</v>
      </c>
      <c r="AG107" s="204">
        <v>0</v>
      </c>
      <c r="AH107" s="204">
        <v>0</v>
      </c>
      <c r="AI107" s="101">
        <v>0</v>
      </c>
      <c r="AJ107" s="101">
        <v>0</v>
      </c>
      <c r="AK107" s="101">
        <v>0</v>
      </c>
      <c r="AL107" s="204">
        <v>0</v>
      </c>
      <c r="AM107" s="204">
        <v>98.674839166939265</v>
      </c>
      <c r="AN107" s="204">
        <v>98.674839166939265</v>
      </c>
      <c r="AO107" s="204">
        <v>0</v>
      </c>
      <c r="AP107" s="204">
        <v>0</v>
      </c>
      <c r="AQ107" s="204">
        <v>0</v>
      </c>
      <c r="AR107" s="204">
        <v>0</v>
      </c>
      <c r="AS107" s="204">
        <v>0</v>
      </c>
      <c r="AT107" s="204">
        <v>0</v>
      </c>
      <c r="AU107" s="204">
        <v>0</v>
      </c>
    </row>
    <row r="108" spans="1:47" ht="12.75" customHeight="1">
      <c r="A108" s="205">
        <v>21</v>
      </c>
      <c r="B108" s="206">
        <v>221400</v>
      </c>
      <c r="C108" s="207">
        <v>1075</v>
      </c>
      <c r="D108" s="175">
        <v>99</v>
      </c>
      <c r="E108" s="201" t="s">
        <v>1316</v>
      </c>
      <c r="F108" s="197">
        <v>9642.4</v>
      </c>
      <c r="G108" s="202">
        <v>8890.6</v>
      </c>
      <c r="H108" s="202">
        <v>751.8</v>
      </c>
      <c r="I108" s="202">
        <v>0</v>
      </c>
      <c r="J108" s="202">
        <v>0</v>
      </c>
      <c r="K108" s="202">
        <v>0</v>
      </c>
      <c r="L108" s="197">
        <v>9900</v>
      </c>
      <c r="M108" s="203">
        <v>8984.2999999999993</v>
      </c>
      <c r="N108" s="203">
        <v>915.7</v>
      </c>
      <c r="O108" s="203">
        <v>0</v>
      </c>
      <c r="P108" s="203">
        <v>0</v>
      </c>
      <c r="Q108" s="203">
        <v>0</v>
      </c>
      <c r="R108" s="245">
        <v>0</v>
      </c>
      <c r="S108" s="245">
        <v>0</v>
      </c>
      <c r="T108" s="245">
        <v>0</v>
      </c>
      <c r="U108" s="198">
        <v>9414.4833999999992</v>
      </c>
      <c r="V108" s="203">
        <v>8539.8822</v>
      </c>
      <c r="W108" s="203">
        <v>874.60119999999995</v>
      </c>
      <c r="X108" s="203">
        <v>0</v>
      </c>
      <c r="Y108" s="203">
        <v>0</v>
      </c>
      <c r="Z108" s="204">
        <v>0</v>
      </c>
      <c r="AA108" s="246">
        <v>0</v>
      </c>
      <c r="AB108" s="246">
        <v>0</v>
      </c>
      <c r="AC108" s="246">
        <v>0</v>
      </c>
      <c r="AD108" s="204">
        <v>-485.51660000000084</v>
      </c>
      <c r="AE108" s="204">
        <v>-444.41779999999926</v>
      </c>
      <c r="AF108" s="204">
        <v>-41.098800000000097</v>
      </c>
      <c r="AG108" s="204">
        <v>0</v>
      </c>
      <c r="AH108" s="204">
        <v>0</v>
      </c>
      <c r="AI108" s="101">
        <v>0</v>
      </c>
      <c r="AJ108" s="101">
        <v>0</v>
      </c>
      <c r="AK108" s="101">
        <v>0</v>
      </c>
      <c r="AL108" s="204">
        <v>0</v>
      </c>
      <c r="AM108" s="204">
        <v>95.09579191919191</v>
      </c>
      <c r="AN108" s="204">
        <v>95.05339536747438</v>
      </c>
      <c r="AO108" s="204">
        <v>95.511761493939048</v>
      </c>
      <c r="AP108" s="204">
        <v>0</v>
      </c>
      <c r="AQ108" s="204">
        <v>0</v>
      </c>
      <c r="AR108" s="204">
        <v>0</v>
      </c>
      <c r="AS108" s="204">
        <v>0</v>
      </c>
      <c r="AT108" s="204">
        <v>0</v>
      </c>
      <c r="AU108" s="204">
        <v>0</v>
      </c>
    </row>
    <row r="109" spans="1:47" ht="12.75" customHeight="1">
      <c r="A109" s="205">
        <v>21</v>
      </c>
      <c r="B109" s="206">
        <v>221400</v>
      </c>
      <c r="C109" s="207">
        <v>1080</v>
      </c>
      <c r="D109" s="175">
        <v>100</v>
      </c>
      <c r="E109" s="201" t="s">
        <v>1317</v>
      </c>
      <c r="F109" s="197">
        <v>7682.1</v>
      </c>
      <c r="G109" s="202">
        <v>7682.1</v>
      </c>
      <c r="H109" s="202">
        <v>0</v>
      </c>
      <c r="I109" s="202">
        <v>0</v>
      </c>
      <c r="J109" s="202">
        <v>0</v>
      </c>
      <c r="K109" s="202">
        <v>0</v>
      </c>
      <c r="L109" s="197">
        <v>8208.2000000000007</v>
      </c>
      <c r="M109" s="203">
        <v>8208.2000000000007</v>
      </c>
      <c r="N109" s="203">
        <v>0</v>
      </c>
      <c r="O109" s="203">
        <v>0</v>
      </c>
      <c r="P109" s="203">
        <v>0</v>
      </c>
      <c r="Q109" s="203">
        <v>0</v>
      </c>
      <c r="R109" s="245">
        <v>0</v>
      </c>
      <c r="S109" s="245">
        <v>0</v>
      </c>
      <c r="T109" s="245">
        <v>0</v>
      </c>
      <c r="U109" s="198">
        <v>8196.6669000000002</v>
      </c>
      <c r="V109" s="203">
        <v>8196.6669000000002</v>
      </c>
      <c r="W109" s="203">
        <v>0</v>
      </c>
      <c r="X109" s="203">
        <v>0</v>
      </c>
      <c r="Y109" s="203">
        <v>0</v>
      </c>
      <c r="Z109" s="204">
        <v>0</v>
      </c>
      <c r="AA109" s="246">
        <v>0</v>
      </c>
      <c r="AB109" s="246">
        <v>0</v>
      </c>
      <c r="AC109" s="246">
        <v>0</v>
      </c>
      <c r="AD109" s="204">
        <v>-11.533100000000559</v>
      </c>
      <c r="AE109" s="204">
        <v>-11.533100000000559</v>
      </c>
      <c r="AF109" s="204">
        <v>0</v>
      </c>
      <c r="AG109" s="204">
        <v>0</v>
      </c>
      <c r="AH109" s="204">
        <v>0</v>
      </c>
      <c r="AI109" s="101">
        <v>0</v>
      </c>
      <c r="AJ109" s="101">
        <v>0</v>
      </c>
      <c r="AK109" s="101">
        <v>0</v>
      </c>
      <c r="AL109" s="204">
        <v>0</v>
      </c>
      <c r="AM109" s="204">
        <v>99.859492946078305</v>
      </c>
      <c r="AN109" s="204">
        <v>99.859492946078305</v>
      </c>
      <c r="AO109" s="204">
        <v>0</v>
      </c>
      <c r="AP109" s="204">
        <v>0</v>
      </c>
      <c r="AQ109" s="204">
        <v>0</v>
      </c>
      <c r="AR109" s="204">
        <v>0</v>
      </c>
      <c r="AS109" s="204">
        <v>0</v>
      </c>
      <c r="AT109" s="204">
        <v>0</v>
      </c>
      <c r="AU109" s="204">
        <v>0</v>
      </c>
    </row>
    <row r="110" spans="1:47" ht="12.75" customHeight="1">
      <c r="A110" s="205">
        <v>21</v>
      </c>
      <c r="B110" s="206">
        <v>221400</v>
      </c>
      <c r="C110" s="207">
        <v>1076</v>
      </c>
      <c r="D110" s="175">
        <v>101</v>
      </c>
      <c r="E110" s="201" t="s">
        <v>1318</v>
      </c>
      <c r="F110" s="197">
        <v>1663.6</v>
      </c>
      <c r="G110" s="202">
        <v>1663.6</v>
      </c>
      <c r="H110" s="202">
        <v>0</v>
      </c>
      <c r="I110" s="202">
        <v>0</v>
      </c>
      <c r="J110" s="202">
        <v>0</v>
      </c>
      <c r="K110" s="202">
        <v>0</v>
      </c>
      <c r="L110" s="197">
        <v>1792</v>
      </c>
      <c r="M110" s="203">
        <v>1792</v>
      </c>
      <c r="N110" s="203">
        <v>0</v>
      </c>
      <c r="O110" s="203">
        <v>0</v>
      </c>
      <c r="P110" s="203">
        <v>0</v>
      </c>
      <c r="Q110" s="203">
        <v>0</v>
      </c>
      <c r="R110" s="245">
        <v>0</v>
      </c>
      <c r="S110" s="245">
        <v>0</v>
      </c>
      <c r="T110" s="245">
        <v>0</v>
      </c>
      <c r="U110" s="198">
        <v>1792</v>
      </c>
      <c r="V110" s="203">
        <v>1792</v>
      </c>
      <c r="W110" s="203">
        <v>0</v>
      </c>
      <c r="X110" s="203">
        <v>0</v>
      </c>
      <c r="Y110" s="203">
        <v>0</v>
      </c>
      <c r="Z110" s="204">
        <v>0</v>
      </c>
      <c r="AA110" s="246">
        <v>0</v>
      </c>
      <c r="AB110" s="246">
        <v>0</v>
      </c>
      <c r="AC110" s="246">
        <v>0</v>
      </c>
      <c r="AD110" s="204">
        <v>0</v>
      </c>
      <c r="AE110" s="204">
        <v>0</v>
      </c>
      <c r="AF110" s="204">
        <v>0</v>
      </c>
      <c r="AG110" s="204">
        <v>0</v>
      </c>
      <c r="AH110" s="204">
        <v>0</v>
      </c>
      <c r="AI110" s="101">
        <v>0</v>
      </c>
      <c r="AJ110" s="101">
        <v>0</v>
      </c>
      <c r="AK110" s="101">
        <v>0</v>
      </c>
      <c r="AL110" s="204">
        <v>0</v>
      </c>
      <c r="AM110" s="204">
        <v>100</v>
      </c>
      <c r="AN110" s="204">
        <v>100</v>
      </c>
      <c r="AO110" s="204">
        <v>0</v>
      </c>
      <c r="AP110" s="204">
        <v>0</v>
      </c>
      <c r="AQ110" s="204">
        <v>0</v>
      </c>
      <c r="AR110" s="204">
        <v>0</v>
      </c>
      <c r="AS110" s="204">
        <v>0</v>
      </c>
      <c r="AT110" s="204">
        <v>0</v>
      </c>
      <c r="AU110" s="204">
        <v>0</v>
      </c>
    </row>
    <row r="111" spans="1:47" ht="12.75" customHeight="1">
      <c r="A111" s="205">
        <v>21</v>
      </c>
      <c r="B111" s="206">
        <v>221400</v>
      </c>
      <c r="C111" s="207">
        <v>1077</v>
      </c>
      <c r="D111" s="175">
        <v>102</v>
      </c>
      <c r="E111" s="201" t="s">
        <v>1319</v>
      </c>
      <c r="F111" s="197">
        <v>1377.2</v>
      </c>
      <c r="G111" s="202">
        <v>1377.2</v>
      </c>
      <c r="H111" s="202">
        <v>0</v>
      </c>
      <c r="I111" s="202">
        <v>0</v>
      </c>
      <c r="J111" s="202">
        <v>0</v>
      </c>
      <c r="K111" s="202">
        <v>0</v>
      </c>
      <c r="L111" s="197">
        <v>1406.3</v>
      </c>
      <c r="M111" s="203">
        <v>1406.3</v>
      </c>
      <c r="N111" s="203">
        <v>0</v>
      </c>
      <c r="O111" s="203">
        <v>0</v>
      </c>
      <c r="P111" s="203">
        <v>0</v>
      </c>
      <c r="Q111" s="203">
        <v>0</v>
      </c>
      <c r="R111" s="245">
        <v>0</v>
      </c>
      <c r="S111" s="245">
        <v>0</v>
      </c>
      <c r="T111" s="245">
        <v>0</v>
      </c>
      <c r="U111" s="198">
        <v>1406.3</v>
      </c>
      <c r="V111" s="203">
        <v>1406.3</v>
      </c>
      <c r="W111" s="203">
        <v>0</v>
      </c>
      <c r="X111" s="203">
        <v>0</v>
      </c>
      <c r="Y111" s="203">
        <v>0</v>
      </c>
      <c r="Z111" s="204">
        <v>0</v>
      </c>
      <c r="AA111" s="246">
        <v>0</v>
      </c>
      <c r="AB111" s="246">
        <v>0</v>
      </c>
      <c r="AC111" s="246">
        <v>0</v>
      </c>
      <c r="AD111" s="204">
        <v>0</v>
      </c>
      <c r="AE111" s="204">
        <v>0</v>
      </c>
      <c r="AF111" s="204">
        <v>0</v>
      </c>
      <c r="AG111" s="204">
        <v>0</v>
      </c>
      <c r="AH111" s="204">
        <v>0</v>
      </c>
      <c r="AI111" s="101">
        <v>0</v>
      </c>
      <c r="AJ111" s="101">
        <v>0</v>
      </c>
      <c r="AK111" s="101">
        <v>0</v>
      </c>
      <c r="AL111" s="204">
        <v>0</v>
      </c>
      <c r="AM111" s="204">
        <v>100</v>
      </c>
      <c r="AN111" s="204">
        <v>100</v>
      </c>
      <c r="AO111" s="204">
        <v>0</v>
      </c>
      <c r="AP111" s="204">
        <v>0</v>
      </c>
      <c r="AQ111" s="204">
        <v>0</v>
      </c>
      <c r="AR111" s="204">
        <v>0</v>
      </c>
      <c r="AS111" s="204">
        <v>0</v>
      </c>
      <c r="AT111" s="204">
        <v>0</v>
      </c>
      <c r="AU111" s="204">
        <v>0</v>
      </c>
    </row>
    <row r="112" spans="1:47" ht="12.75" customHeight="1">
      <c r="A112" s="205">
        <v>21</v>
      </c>
      <c r="B112" s="206">
        <v>221400</v>
      </c>
      <c r="C112" s="207">
        <v>1078</v>
      </c>
      <c r="D112" s="175">
        <v>103</v>
      </c>
      <c r="E112" s="201" t="s">
        <v>1320</v>
      </c>
      <c r="F112" s="197">
        <v>1023.8</v>
      </c>
      <c r="G112" s="202">
        <v>1023.8</v>
      </c>
      <c r="H112" s="202">
        <v>0</v>
      </c>
      <c r="I112" s="202">
        <v>0</v>
      </c>
      <c r="J112" s="202">
        <v>0</v>
      </c>
      <c r="K112" s="202">
        <v>0</v>
      </c>
      <c r="L112" s="197">
        <v>1023.8</v>
      </c>
      <c r="M112" s="203">
        <v>1023.8</v>
      </c>
      <c r="N112" s="203">
        <v>0</v>
      </c>
      <c r="O112" s="203">
        <v>0</v>
      </c>
      <c r="P112" s="203">
        <v>0</v>
      </c>
      <c r="Q112" s="203">
        <v>0</v>
      </c>
      <c r="R112" s="245">
        <v>0</v>
      </c>
      <c r="S112" s="245">
        <v>0</v>
      </c>
      <c r="T112" s="245">
        <v>0</v>
      </c>
      <c r="U112" s="198">
        <v>1021.1672</v>
      </c>
      <c r="V112" s="203">
        <v>1021.1672</v>
      </c>
      <c r="W112" s="203">
        <v>0</v>
      </c>
      <c r="X112" s="203">
        <v>0</v>
      </c>
      <c r="Y112" s="203">
        <v>0</v>
      </c>
      <c r="Z112" s="204">
        <v>0</v>
      </c>
      <c r="AA112" s="246">
        <v>0</v>
      </c>
      <c r="AB112" s="246">
        <v>0</v>
      </c>
      <c r="AC112" s="246">
        <v>0</v>
      </c>
      <c r="AD112" s="204">
        <v>-2.6327999999999747</v>
      </c>
      <c r="AE112" s="204">
        <v>-2.6327999999999747</v>
      </c>
      <c r="AF112" s="204">
        <v>0</v>
      </c>
      <c r="AG112" s="204">
        <v>0</v>
      </c>
      <c r="AH112" s="204">
        <v>0</v>
      </c>
      <c r="AI112" s="101">
        <v>0</v>
      </c>
      <c r="AJ112" s="101">
        <v>0</v>
      </c>
      <c r="AK112" s="101">
        <v>0</v>
      </c>
      <c r="AL112" s="204">
        <v>0</v>
      </c>
      <c r="AM112" s="204">
        <v>99.742840398515341</v>
      </c>
      <c r="AN112" s="204">
        <v>99.742840398515341</v>
      </c>
      <c r="AO112" s="204">
        <v>0</v>
      </c>
      <c r="AP112" s="204">
        <v>0</v>
      </c>
      <c r="AQ112" s="204">
        <v>0</v>
      </c>
      <c r="AR112" s="204">
        <v>0</v>
      </c>
      <c r="AS112" s="204">
        <v>0</v>
      </c>
      <c r="AT112" s="204">
        <v>0</v>
      </c>
      <c r="AU112" s="204">
        <v>0</v>
      </c>
    </row>
    <row r="113" spans="1:48" ht="12.75" customHeight="1">
      <c r="A113" s="205">
        <v>21</v>
      </c>
      <c r="B113" s="206">
        <v>221400</v>
      </c>
      <c r="C113" s="207">
        <v>1081</v>
      </c>
      <c r="D113" s="175">
        <v>104</v>
      </c>
      <c r="E113" s="201" t="s">
        <v>1321</v>
      </c>
      <c r="F113" s="197">
        <v>2208.1999999999998</v>
      </c>
      <c r="G113" s="202">
        <v>2208.1999999999998</v>
      </c>
      <c r="H113" s="202">
        <v>0</v>
      </c>
      <c r="I113" s="202">
        <v>0</v>
      </c>
      <c r="J113" s="202">
        <v>0</v>
      </c>
      <c r="K113" s="202">
        <v>0</v>
      </c>
      <c r="L113" s="197">
        <v>2260.6</v>
      </c>
      <c r="M113" s="203">
        <v>2260.6</v>
      </c>
      <c r="N113" s="203">
        <v>0</v>
      </c>
      <c r="O113" s="203">
        <v>0</v>
      </c>
      <c r="P113" s="203">
        <v>0</v>
      </c>
      <c r="Q113" s="203">
        <v>0</v>
      </c>
      <c r="R113" s="245">
        <v>0</v>
      </c>
      <c r="S113" s="245">
        <v>0</v>
      </c>
      <c r="T113" s="245">
        <v>0</v>
      </c>
      <c r="U113" s="198">
        <v>2258</v>
      </c>
      <c r="V113" s="203">
        <v>2258</v>
      </c>
      <c r="W113" s="203">
        <v>0</v>
      </c>
      <c r="X113" s="203">
        <v>0</v>
      </c>
      <c r="Y113" s="203">
        <v>0</v>
      </c>
      <c r="Z113" s="204">
        <v>0</v>
      </c>
      <c r="AA113" s="246">
        <v>0</v>
      </c>
      <c r="AB113" s="246">
        <v>0</v>
      </c>
      <c r="AC113" s="246">
        <v>0</v>
      </c>
      <c r="AD113" s="204">
        <v>-2.5999999999999091</v>
      </c>
      <c r="AE113" s="204">
        <v>-2.5999999999999091</v>
      </c>
      <c r="AF113" s="204">
        <v>0</v>
      </c>
      <c r="AG113" s="204">
        <v>0</v>
      </c>
      <c r="AH113" s="204">
        <v>0</v>
      </c>
      <c r="AI113" s="101">
        <v>0</v>
      </c>
      <c r="AJ113" s="101">
        <v>0</v>
      </c>
      <c r="AK113" s="101">
        <v>0</v>
      </c>
      <c r="AL113" s="204">
        <v>0</v>
      </c>
      <c r="AM113" s="204">
        <v>99.884986286826503</v>
      </c>
      <c r="AN113" s="204">
        <v>99.884986286826503</v>
      </c>
      <c r="AO113" s="204">
        <v>0</v>
      </c>
      <c r="AP113" s="204">
        <v>0</v>
      </c>
      <c r="AQ113" s="204">
        <v>0</v>
      </c>
      <c r="AR113" s="204">
        <v>0</v>
      </c>
      <c r="AS113" s="204">
        <v>0</v>
      </c>
      <c r="AT113" s="204">
        <v>0</v>
      </c>
      <c r="AU113" s="204">
        <v>0</v>
      </c>
    </row>
    <row r="114" spans="1:48" ht="12.75" customHeight="1">
      <c r="A114" s="205">
        <v>21</v>
      </c>
      <c r="B114" s="206">
        <v>221400</v>
      </c>
      <c r="C114" s="207">
        <v>1082</v>
      </c>
      <c r="D114" s="175">
        <v>105</v>
      </c>
      <c r="E114" s="201" t="s">
        <v>1322</v>
      </c>
      <c r="F114" s="197">
        <v>2605.5</v>
      </c>
      <c r="G114" s="202">
        <v>2605.5</v>
      </c>
      <c r="H114" s="202">
        <v>0</v>
      </c>
      <c r="I114" s="202">
        <v>0</v>
      </c>
      <c r="J114" s="202">
        <v>0</v>
      </c>
      <c r="K114" s="202">
        <v>0</v>
      </c>
      <c r="L114" s="197">
        <v>2605.5</v>
      </c>
      <c r="M114" s="203">
        <v>2605.5</v>
      </c>
      <c r="N114" s="203">
        <v>0</v>
      </c>
      <c r="O114" s="203">
        <v>0</v>
      </c>
      <c r="P114" s="203">
        <v>0</v>
      </c>
      <c r="Q114" s="203">
        <v>0</v>
      </c>
      <c r="R114" s="245">
        <v>0</v>
      </c>
      <c r="S114" s="245">
        <v>0</v>
      </c>
      <c r="T114" s="245">
        <v>0</v>
      </c>
      <c r="U114" s="198">
        <v>2605.5</v>
      </c>
      <c r="V114" s="203">
        <v>2605.5</v>
      </c>
      <c r="W114" s="203">
        <v>0</v>
      </c>
      <c r="X114" s="203">
        <v>0</v>
      </c>
      <c r="Y114" s="203">
        <v>0</v>
      </c>
      <c r="Z114" s="204">
        <v>0</v>
      </c>
      <c r="AA114" s="246">
        <v>0</v>
      </c>
      <c r="AB114" s="246">
        <v>0</v>
      </c>
      <c r="AC114" s="246">
        <v>0</v>
      </c>
      <c r="AD114" s="204">
        <v>0</v>
      </c>
      <c r="AE114" s="204">
        <v>0</v>
      </c>
      <c r="AF114" s="204">
        <v>0</v>
      </c>
      <c r="AG114" s="204">
        <v>0</v>
      </c>
      <c r="AH114" s="204">
        <v>0</v>
      </c>
      <c r="AI114" s="101">
        <v>0</v>
      </c>
      <c r="AJ114" s="101">
        <v>0</v>
      </c>
      <c r="AK114" s="101">
        <v>0</v>
      </c>
      <c r="AL114" s="204">
        <v>0</v>
      </c>
      <c r="AM114" s="204">
        <v>100</v>
      </c>
      <c r="AN114" s="204">
        <v>100</v>
      </c>
      <c r="AO114" s="204">
        <v>0</v>
      </c>
      <c r="AP114" s="204">
        <v>0</v>
      </c>
      <c r="AQ114" s="204">
        <v>0</v>
      </c>
      <c r="AR114" s="204">
        <v>0</v>
      </c>
      <c r="AS114" s="204">
        <v>0</v>
      </c>
      <c r="AT114" s="204">
        <v>0</v>
      </c>
      <c r="AU114" s="204">
        <v>0</v>
      </c>
    </row>
    <row r="115" spans="1:48" ht="12.75" customHeight="1">
      <c r="A115" s="205">
        <v>21</v>
      </c>
      <c r="B115" s="206">
        <v>221400</v>
      </c>
      <c r="C115" s="207">
        <v>1083</v>
      </c>
      <c r="D115" s="175">
        <v>106</v>
      </c>
      <c r="E115" s="201" t="s">
        <v>1323</v>
      </c>
      <c r="F115" s="197">
        <v>1658.5</v>
      </c>
      <c r="G115" s="202">
        <v>1658.5</v>
      </c>
      <c r="H115" s="202">
        <v>0</v>
      </c>
      <c r="I115" s="202">
        <v>0</v>
      </c>
      <c r="J115" s="202">
        <v>0</v>
      </c>
      <c r="K115" s="202">
        <v>0</v>
      </c>
      <c r="L115" s="197">
        <v>1821.9</v>
      </c>
      <c r="M115" s="203">
        <v>1821.9</v>
      </c>
      <c r="N115" s="203">
        <v>0</v>
      </c>
      <c r="O115" s="203">
        <v>0</v>
      </c>
      <c r="P115" s="203">
        <v>0</v>
      </c>
      <c r="Q115" s="203">
        <v>0</v>
      </c>
      <c r="R115" s="245">
        <v>0</v>
      </c>
      <c r="S115" s="245">
        <v>0</v>
      </c>
      <c r="T115" s="245">
        <v>0</v>
      </c>
      <c r="U115" s="198">
        <v>1785.7394999999999</v>
      </c>
      <c r="V115" s="203">
        <v>1785.7394999999999</v>
      </c>
      <c r="W115" s="203">
        <v>0</v>
      </c>
      <c r="X115" s="203">
        <v>0</v>
      </c>
      <c r="Y115" s="203">
        <v>0</v>
      </c>
      <c r="Z115" s="204">
        <v>0</v>
      </c>
      <c r="AA115" s="246">
        <v>0</v>
      </c>
      <c r="AB115" s="246">
        <v>0</v>
      </c>
      <c r="AC115" s="246">
        <v>0</v>
      </c>
      <c r="AD115" s="204">
        <v>-36.160500000000184</v>
      </c>
      <c r="AE115" s="204">
        <v>-36.160500000000184</v>
      </c>
      <c r="AF115" s="204">
        <v>0</v>
      </c>
      <c r="AG115" s="204">
        <v>0</v>
      </c>
      <c r="AH115" s="204">
        <v>0</v>
      </c>
      <c r="AI115" s="101">
        <v>0</v>
      </c>
      <c r="AJ115" s="101">
        <v>0</v>
      </c>
      <c r="AK115" s="101">
        <v>0</v>
      </c>
      <c r="AL115" s="204">
        <v>0</v>
      </c>
      <c r="AM115" s="204">
        <v>98.015231351885376</v>
      </c>
      <c r="AN115" s="204">
        <v>98.015231351885376</v>
      </c>
      <c r="AO115" s="204">
        <v>0</v>
      </c>
      <c r="AP115" s="204">
        <v>0</v>
      </c>
      <c r="AQ115" s="204">
        <v>0</v>
      </c>
      <c r="AR115" s="204">
        <v>0</v>
      </c>
      <c r="AS115" s="204">
        <v>0</v>
      </c>
      <c r="AT115" s="204">
        <v>0</v>
      </c>
      <c r="AU115" s="204">
        <v>0</v>
      </c>
    </row>
    <row r="116" spans="1:48" ht="12.75" customHeight="1">
      <c r="A116" s="205">
        <v>21</v>
      </c>
      <c r="B116" s="206">
        <v>221400</v>
      </c>
      <c r="C116" s="207">
        <v>1084</v>
      </c>
      <c r="D116" s="175">
        <v>107</v>
      </c>
      <c r="E116" s="201" t="s">
        <v>1324</v>
      </c>
      <c r="F116" s="197">
        <v>2280.5</v>
      </c>
      <c r="G116" s="202">
        <v>2280.5</v>
      </c>
      <c r="H116" s="202">
        <v>0</v>
      </c>
      <c r="I116" s="202">
        <v>0</v>
      </c>
      <c r="J116" s="202">
        <v>0</v>
      </c>
      <c r="K116" s="202">
        <v>0</v>
      </c>
      <c r="L116" s="197">
        <v>2474.3000000000002</v>
      </c>
      <c r="M116" s="203">
        <v>2474.3000000000002</v>
      </c>
      <c r="N116" s="203">
        <v>0</v>
      </c>
      <c r="O116" s="203">
        <v>0</v>
      </c>
      <c r="P116" s="203">
        <v>0</v>
      </c>
      <c r="Q116" s="203">
        <v>0</v>
      </c>
      <c r="R116" s="245">
        <v>0</v>
      </c>
      <c r="S116" s="245">
        <v>0</v>
      </c>
      <c r="T116" s="245">
        <v>0</v>
      </c>
      <c r="U116" s="198">
        <v>2435.0808999999999</v>
      </c>
      <c r="V116" s="203">
        <v>2435.0808999999999</v>
      </c>
      <c r="W116" s="203">
        <v>0</v>
      </c>
      <c r="X116" s="203">
        <v>0</v>
      </c>
      <c r="Y116" s="203">
        <v>0</v>
      </c>
      <c r="Z116" s="204">
        <v>0</v>
      </c>
      <c r="AA116" s="246">
        <v>0</v>
      </c>
      <c r="AB116" s="246">
        <v>0</v>
      </c>
      <c r="AC116" s="246">
        <v>0</v>
      </c>
      <c r="AD116" s="204">
        <v>-39.219100000000253</v>
      </c>
      <c r="AE116" s="204">
        <v>-39.219100000000253</v>
      </c>
      <c r="AF116" s="204">
        <v>0</v>
      </c>
      <c r="AG116" s="204">
        <v>0</v>
      </c>
      <c r="AH116" s="204">
        <v>0</v>
      </c>
      <c r="AI116" s="101">
        <v>0</v>
      </c>
      <c r="AJ116" s="101">
        <v>0</v>
      </c>
      <c r="AK116" s="101">
        <v>0</v>
      </c>
      <c r="AL116" s="204">
        <v>0</v>
      </c>
      <c r="AM116" s="204">
        <v>98.414941599644337</v>
      </c>
      <c r="AN116" s="204">
        <v>98.414941599644337</v>
      </c>
      <c r="AO116" s="204">
        <v>0</v>
      </c>
      <c r="AP116" s="204">
        <v>0</v>
      </c>
      <c r="AQ116" s="204">
        <v>0</v>
      </c>
      <c r="AR116" s="204">
        <v>0</v>
      </c>
      <c r="AS116" s="204">
        <v>0</v>
      </c>
      <c r="AT116" s="204">
        <v>0</v>
      </c>
      <c r="AU116" s="204">
        <v>0</v>
      </c>
    </row>
    <row r="117" spans="1:48" ht="12.75" customHeight="1">
      <c r="A117" s="205">
        <v>21</v>
      </c>
      <c r="B117" s="206">
        <v>221400</v>
      </c>
      <c r="C117" s="207">
        <v>1085</v>
      </c>
      <c r="D117" s="175">
        <v>108</v>
      </c>
      <c r="E117" s="201" t="s">
        <v>1325</v>
      </c>
      <c r="F117" s="197">
        <v>3498.3</v>
      </c>
      <c r="G117" s="202">
        <v>3498.3</v>
      </c>
      <c r="H117" s="202">
        <v>0</v>
      </c>
      <c r="I117" s="202">
        <v>0</v>
      </c>
      <c r="J117" s="202">
        <v>0</v>
      </c>
      <c r="K117" s="202">
        <v>0</v>
      </c>
      <c r="L117" s="197">
        <v>3498.3</v>
      </c>
      <c r="M117" s="203">
        <v>3498.3</v>
      </c>
      <c r="N117" s="203">
        <v>0</v>
      </c>
      <c r="O117" s="203">
        <v>0</v>
      </c>
      <c r="P117" s="203">
        <v>0</v>
      </c>
      <c r="Q117" s="203">
        <v>0</v>
      </c>
      <c r="R117" s="245">
        <v>0</v>
      </c>
      <c r="S117" s="245">
        <v>0</v>
      </c>
      <c r="T117" s="245">
        <v>0</v>
      </c>
      <c r="U117" s="198">
        <v>3498.3</v>
      </c>
      <c r="V117" s="203">
        <v>3498.3</v>
      </c>
      <c r="W117" s="203">
        <v>0</v>
      </c>
      <c r="X117" s="203">
        <v>0</v>
      </c>
      <c r="Y117" s="203">
        <v>0</v>
      </c>
      <c r="Z117" s="204">
        <v>0</v>
      </c>
      <c r="AA117" s="246">
        <v>0</v>
      </c>
      <c r="AB117" s="246">
        <v>0</v>
      </c>
      <c r="AC117" s="246">
        <v>0</v>
      </c>
      <c r="AD117" s="204">
        <v>0</v>
      </c>
      <c r="AE117" s="204">
        <v>0</v>
      </c>
      <c r="AF117" s="204">
        <v>0</v>
      </c>
      <c r="AG117" s="204">
        <v>0</v>
      </c>
      <c r="AH117" s="204">
        <v>0</v>
      </c>
      <c r="AI117" s="101">
        <v>0</v>
      </c>
      <c r="AJ117" s="101">
        <v>0</v>
      </c>
      <c r="AK117" s="101">
        <v>0</v>
      </c>
      <c r="AL117" s="204">
        <v>0</v>
      </c>
      <c r="AM117" s="204">
        <v>100</v>
      </c>
      <c r="AN117" s="204">
        <v>100</v>
      </c>
      <c r="AO117" s="204">
        <v>0</v>
      </c>
      <c r="AP117" s="204">
        <v>0</v>
      </c>
      <c r="AQ117" s="204">
        <v>0</v>
      </c>
      <c r="AR117" s="204">
        <v>0</v>
      </c>
      <c r="AS117" s="204">
        <v>0</v>
      </c>
      <c r="AT117" s="204">
        <v>0</v>
      </c>
      <c r="AU117" s="204">
        <v>0</v>
      </c>
    </row>
    <row r="118" spans="1:48" ht="12.75" customHeight="1">
      <c r="A118" s="205">
        <v>21</v>
      </c>
      <c r="B118" s="206">
        <v>221400</v>
      </c>
      <c r="C118" s="207">
        <v>1086</v>
      </c>
      <c r="D118" s="175">
        <v>109</v>
      </c>
      <c r="E118" s="201" t="s">
        <v>1326</v>
      </c>
      <c r="F118" s="197">
        <v>2694.3</v>
      </c>
      <c r="G118" s="202">
        <v>2694.3</v>
      </c>
      <c r="H118" s="202">
        <v>0</v>
      </c>
      <c r="I118" s="202">
        <v>0</v>
      </c>
      <c r="J118" s="202">
        <v>0</v>
      </c>
      <c r="K118" s="202">
        <v>0</v>
      </c>
      <c r="L118" s="197">
        <v>2791.2</v>
      </c>
      <c r="M118" s="203">
        <v>2791.2</v>
      </c>
      <c r="N118" s="203">
        <v>0</v>
      </c>
      <c r="O118" s="203">
        <v>0</v>
      </c>
      <c r="P118" s="203">
        <v>0</v>
      </c>
      <c r="Q118" s="203">
        <v>0</v>
      </c>
      <c r="R118" s="245">
        <v>0</v>
      </c>
      <c r="S118" s="245">
        <v>0</v>
      </c>
      <c r="T118" s="245">
        <v>0</v>
      </c>
      <c r="U118" s="198">
        <v>2625.0293000000001</v>
      </c>
      <c r="V118" s="203">
        <v>2625.0293000000001</v>
      </c>
      <c r="W118" s="203">
        <v>0</v>
      </c>
      <c r="X118" s="203">
        <v>0</v>
      </c>
      <c r="Y118" s="203">
        <v>0</v>
      </c>
      <c r="Z118" s="204">
        <v>0</v>
      </c>
      <c r="AA118" s="246">
        <v>0</v>
      </c>
      <c r="AB118" s="246">
        <v>0</v>
      </c>
      <c r="AC118" s="246">
        <v>0</v>
      </c>
      <c r="AD118" s="204">
        <v>-166.17069999999967</v>
      </c>
      <c r="AE118" s="204">
        <v>-166.17069999999967</v>
      </c>
      <c r="AF118" s="204">
        <v>0</v>
      </c>
      <c r="AG118" s="204">
        <v>0</v>
      </c>
      <c r="AH118" s="204">
        <v>0</v>
      </c>
      <c r="AI118" s="101">
        <v>0</v>
      </c>
      <c r="AJ118" s="101">
        <v>0</v>
      </c>
      <c r="AK118" s="101">
        <v>0</v>
      </c>
      <c r="AL118" s="204">
        <v>0</v>
      </c>
      <c r="AM118" s="204">
        <v>94.046621524792215</v>
      </c>
      <c r="AN118" s="204">
        <v>94.046621524792215</v>
      </c>
      <c r="AO118" s="204">
        <v>0</v>
      </c>
      <c r="AP118" s="204">
        <v>0</v>
      </c>
      <c r="AQ118" s="204">
        <v>0</v>
      </c>
      <c r="AR118" s="204">
        <v>0</v>
      </c>
      <c r="AS118" s="204">
        <v>0</v>
      </c>
      <c r="AT118" s="204">
        <v>0</v>
      </c>
      <c r="AU118" s="204">
        <v>0</v>
      </c>
    </row>
    <row r="119" spans="1:48" ht="12.75" customHeight="1">
      <c r="A119" s="205">
        <v>0</v>
      </c>
      <c r="B119" s="205"/>
      <c r="C119" s="205"/>
      <c r="D119" s="175">
        <v>110</v>
      </c>
      <c r="E119" s="201"/>
      <c r="F119" s="202"/>
      <c r="G119" s="202"/>
      <c r="H119" s="202"/>
      <c r="I119" s="202"/>
      <c r="J119" s="202"/>
      <c r="K119" s="202"/>
      <c r="L119" s="197"/>
      <c r="M119" s="203"/>
      <c r="N119" s="203"/>
      <c r="O119" s="203"/>
      <c r="P119" s="203"/>
      <c r="Q119" s="203"/>
      <c r="R119" s="245"/>
      <c r="S119" s="245"/>
      <c r="T119" s="245"/>
      <c r="U119" s="198"/>
      <c r="V119" s="203"/>
      <c r="W119" s="203"/>
      <c r="X119" s="203"/>
      <c r="Y119" s="203"/>
      <c r="Z119" s="204"/>
      <c r="AA119" s="246"/>
      <c r="AB119" s="246"/>
      <c r="AC119" s="246"/>
      <c r="AD119" s="204"/>
      <c r="AE119" s="204"/>
      <c r="AF119" s="204"/>
      <c r="AG119" s="204"/>
      <c r="AH119" s="204"/>
      <c r="AI119" s="101">
        <v>0</v>
      </c>
      <c r="AJ119" s="101">
        <v>0</v>
      </c>
      <c r="AK119" s="101">
        <v>0</v>
      </c>
      <c r="AL119" s="204"/>
      <c r="AM119" s="204"/>
      <c r="AN119" s="204"/>
      <c r="AO119" s="204"/>
      <c r="AP119" s="204"/>
      <c r="AQ119" s="204"/>
      <c r="AR119" s="204"/>
      <c r="AS119" s="204"/>
      <c r="AT119" s="204"/>
      <c r="AU119" s="204"/>
    </row>
    <row r="120" spans="1:48" ht="12.75" customHeight="1">
      <c r="A120" s="205">
        <v>20</v>
      </c>
      <c r="B120" s="206">
        <v>221700</v>
      </c>
      <c r="C120" s="205"/>
      <c r="D120" s="175">
        <v>111</v>
      </c>
      <c r="E120" s="196" t="s">
        <v>1327</v>
      </c>
      <c r="F120" s="197">
        <v>526955</v>
      </c>
      <c r="G120" s="197">
        <v>485362.69999999995</v>
      </c>
      <c r="H120" s="197">
        <v>14094.2</v>
      </c>
      <c r="I120" s="197">
        <v>2181.1000000000004</v>
      </c>
      <c r="J120" s="197">
        <v>0</v>
      </c>
      <c r="K120" s="197">
        <v>25317</v>
      </c>
      <c r="L120" s="197">
        <v>572403.9</v>
      </c>
      <c r="M120" s="197">
        <v>530538.6</v>
      </c>
      <c r="N120" s="197">
        <v>14273.800000000001</v>
      </c>
      <c r="O120" s="197">
        <v>2221.1000000000004</v>
      </c>
      <c r="P120" s="197">
        <v>0</v>
      </c>
      <c r="Q120" s="197">
        <v>25317</v>
      </c>
      <c r="R120" s="197">
        <v>0</v>
      </c>
      <c r="S120" s="197">
        <v>0</v>
      </c>
      <c r="T120" s="197">
        <v>53.4</v>
      </c>
      <c r="U120" s="198">
        <v>565873.26650000014</v>
      </c>
      <c r="V120" s="197">
        <v>524664.25150000001</v>
      </c>
      <c r="W120" s="197">
        <v>13972.232100000001</v>
      </c>
      <c r="X120" s="197">
        <v>2047.3823</v>
      </c>
      <c r="Y120" s="197">
        <v>0</v>
      </c>
      <c r="Z120" s="197">
        <v>25122.600600000002</v>
      </c>
      <c r="AA120" s="197">
        <v>0</v>
      </c>
      <c r="AB120" s="197">
        <v>0</v>
      </c>
      <c r="AC120" s="197">
        <v>66.8</v>
      </c>
      <c r="AD120" s="101">
        <v>-6530.6334999998799</v>
      </c>
      <c r="AE120" s="101">
        <v>-5874.3484999999637</v>
      </c>
      <c r="AF120" s="101">
        <v>-301.56790000000001</v>
      </c>
      <c r="AG120" s="101">
        <v>-173.71770000000038</v>
      </c>
      <c r="AH120" s="101">
        <v>0</v>
      </c>
      <c r="AI120" s="101">
        <v>-194.39939999999842</v>
      </c>
      <c r="AJ120" s="101">
        <v>0</v>
      </c>
      <c r="AK120" s="101">
        <v>0</v>
      </c>
      <c r="AL120" s="101">
        <v>13.399999999999999</v>
      </c>
      <c r="AM120" s="101">
        <v>98.859086477223528</v>
      </c>
      <c r="AN120" s="101">
        <v>98.892757567498393</v>
      </c>
      <c r="AO120" s="101">
        <v>97.887262677072684</v>
      </c>
      <c r="AP120" s="101">
        <v>92.178753770654168</v>
      </c>
      <c r="AQ120" s="101">
        <v>0</v>
      </c>
      <c r="AR120" s="101">
        <v>99.232138879014116</v>
      </c>
      <c r="AS120" s="101">
        <v>0</v>
      </c>
      <c r="AT120" s="101">
        <v>0</v>
      </c>
      <c r="AU120" s="101">
        <v>125.09363295880149</v>
      </c>
    </row>
    <row r="121" spans="1:48" s="200" customFormat="1" ht="12.75" customHeight="1">
      <c r="A121" s="205">
        <v>22</v>
      </c>
      <c r="B121" s="206">
        <v>221700</v>
      </c>
      <c r="C121" s="205"/>
      <c r="D121" s="175">
        <v>112</v>
      </c>
      <c r="E121" s="196" t="s">
        <v>1241</v>
      </c>
      <c r="F121" s="197">
        <v>312751.09999999998</v>
      </c>
      <c r="G121" s="197">
        <v>280379.7</v>
      </c>
      <c r="H121" s="197">
        <v>4962.6000000000004</v>
      </c>
      <c r="I121" s="197">
        <v>2091.8000000000002</v>
      </c>
      <c r="J121" s="197">
        <v>0</v>
      </c>
      <c r="K121" s="197">
        <v>25317</v>
      </c>
      <c r="L121" s="197">
        <v>350563.49999999994</v>
      </c>
      <c r="M121" s="197">
        <v>318152.09999999998</v>
      </c>
      <c r="N121" s="197">
        <v>4962.6000000000004</v>
      </c>
      <c r="O121" s="197">
        <v>2131.8000000000002</v>
      </c>
      <c r="P121" s="197">
        <v>0</v>
      </c>
      <c r="Q121" s="197">
        <v>25317</v>
      </c>
      <c r="R121" s="197">
        <v>0</v>
      </c>
      <c r="S121" s="197">
        <v>0</v>
      </c>
      <c r="T121" s="197">
        <v>0</v>
      </c>
      <c r="U121" s="198">
        <v>349893.815</v>
      </c>
      <c r="V121" s="197">
        <v>318152.09999999998</v>
      </c>
      <c r="W121" s="197">
        <v>4661.0321000000004</v>
      </c>
      <c r="X121" s="197">
        <v>1958.0823</v>
      </c>
      <c r="Y121" s="197">
        <v>0</v>
      </c>
      <c r="Z121" s="197">
        <v>25122.600600000002</v>
      </c>
      <c r="AA121" s="197">
        <v>0</v>
      </c>
      <c r="AB121" s="197">
        <v>0</v>
      </c>
      <c r="AC121" s="197">
        <v>0</v>
      </c>
      <c r="AD121" s="101">
        <v>-669.68499999993946</v>
      </c>
      <c r="AE121" s="101">
        <v>0</v>
      </c>
      <c r="AF121" s="101">
        <v>-301.56790000000001</v>
      </c>
      <c r="AG121" s="101">
        <v>-173.71770000000015</v>
      </c>
      <c r="AH121" s="101">
        <v>0</v>
      </c>
      <c r="AI121" s="101">
        <v>-194.39939999999842</v>
      </c>
      <c r="AJ121" s="101">
        <v>0</v>
      </c>
      <c r="AK121" s="101">
        <v>0</v>
      </c>
      <c r="AL121" s="101">
        <v>0</v>
      </c>
      <c r="AM121" s="101">
        <v>99.808968988499956</v>
      </c>
      <c r="AN121" s="101">
        <v>100</v>
      </c>
      <c r="AO121" s="101">
        <v>93.923187442066663</v>
      </c>
      <c r="AP121" s="101">
        <v>91.851125809175343</v>
      </c>
      <c r="AQ121" s="101">
        <v>0</v>
      </c>
      <c r="AR121" s="101">
        <v>99.232138879014116</v>
      </c>
      <c r="AS121" s="101">
        <v>0</v>
      </c>
      <c r="AT121" s="101">
        <v>0</v>
      </c>
      <c r="AU121" s="101">
        <v>0</v>
      </c>
      <c r="AV121" s="199"/>
    </row>
    <row r="122" spans="1:48" s="200" customFormat="1" ht="12.75" customHeight="1">
      <c r="A122" s="205">
        <v>21</v>
      </c>
      <c r="B122" s="206">
        <v>221700</v>
      </c>
      <c r="C122" s="205"/>
      <c r="D122" s="175">
        <v>113</v>
      </c>
      <c r="E122" s="196" t="s">
        <v>1242</v>
      </c>
      <c r="F122" s="197">
        <v>214203.89999999997</v>
      </c>
      <c r="G122" s="197">
        <v>204982.99999999997</v>
      </c>
      <c r="H122" s="197">
        <v>9131.6</v>
      </c>
      <c r="I122" s="197">
        <v>89.3</v>
      </c>
      <c r="J122" s="197">
        <v>0</v>
      </c>
      <c r="K122" s="197">
        <v>0</v>
      </c>
      <c r="L122" s="197">
        <v>221840.39999999997</v>
      </c>
      <c r="M122" s="197">
        <v>212386.49999999997</v>
      </c>
      <c r="N122" s="197">
        <v>9311.2000000000007</v>
      </c>
      <c r="O122" s="197">
        <v>89.3</v>
      </c>
      <c r="P122" s="197">
        <v>0</v>
      </c>
      <c r="Q122" s="197">
        <v>0</v>
      </c>
      <c r="R122" s="197">
        <v>0</v>
      </c>
      <c r="S122" s="197">
        <v>0</v>
      </c>
      <c r="T122" s="197">
        <v>53.4</v>
      </c>
      <c r="U122" s="198">
        <v>215979.45150000002</v>
      </c>
      <c r="V122" s="197">
        <v>206512.15150000004</v>
      </c>
      <c r="W122" s="197">
        <v>9311.2000000000007</v>
      </c>
      <c r="X122" s="197">
        <v>89.3</v>
      </c>
      <c r="Y122" s="197">
        <v>0</v>
      </c>
      <c r="Z122" s="197">
        <v>0</v>
      </c>
      <c r="AA122" s="197">
        <v>0</v>
      </c>
      <c r="AB122" s="197">
        <v>0</v>
      </c>
      <c r="AC122" s="197">
        <v>66.8</v>
      </c>
      <c r="AD122" s="101">
        <v>-5860.9484999999404</v>
      </c>
      <c r="AE122" s="101">
        <v>-5874.3484999999346</v>
      </c>
      <c r="AF122" s="101">
        <v>0</v>
      </c>
      <c r="AG122" s="101">
        <v>0</v>
      </c>
      <c r="AH122" s="101">
        <v>0</v>
      </c>
      <c r="AI122" s="101">
        <v>0</v>
      </c>
      <c r="AJ122" s="101">
        <v>0</v>
      </c>
      <c r="AK122" s="101">
        <v>0</v>
      </c>
      <c r="AL122" s="101">
        <v>13.399999999999999</v>
      </c>
      <c r="AM122" s="101">
        <v>97.358033748586848</v>
      </c>
      <c r="AN122" s="101">
        <v>97.234123402382011</v>
      </c>
      <c r="AO122" s="101">
        <v>100</v>
      </c>
      <c r="AP122" s="101">
        <v>100</v>
      </c>
      <c r="AQ122" s="101">
        <v>0</v>
      </c>
      <c r="AR122" s="101">
        <v>0</v>
      </c>
      <c r="AS122" s="101">
        <v>0</v>
      </c>
      <c r="AT122" s="101">
        <v>0</v>
      </c>
      <c r="AU122" s="101">
        <v>125.09363295880149</v>
      </c>
      <c r="AV122" s="199"/>
    </row>
    <row r="123" spans="1:48" ht="12.75" customHeight="1">
      <c r="A123" s="205">
        <v>22</v>
      </c>
      <c r="B123" s="206">
        <v>221700</v>
      </c>
      <c r="C123" s="207">
        <v>1087</v>
      </c>
      <c r="D123" s="175">
        <v>114</v>
      </c>
      <c r="E123" s="201" t="s">
        <v>1267</v>
      </c>
      <c r="F123" s="197">
        <v>312751.09999999998</v>
      </c>
      <c r="G123" s="202">
        <v>280379.7</v>
      </c>
      <c r="H123" s="202">
        <v>4962.6000000000004</v>
      </c>
      <c r="I123" s="202">
        <v>2091.8000000000002</v>
      </c>
      <c r="J123" s="202">
        <v>0</v>
      </c>
      <c r="K123" s="202">
        <v>25317</v>
      </c>
      <c r="L123" s="197">
        <v>350563.49999999994</v>
      </c>
      <c r="M123" s="203">
        <v>318152.09999999998</v>
      </c>
      <c r="N123" s="203">
        <v>4962.6000000000004</v>
      </c>
      <c r="O123" s="203">
        <v>2131.8000000000002</v>
      </c>
      <c r="P123" s="203">
        <v>0</v>
      </c>
      <c r="Q123" s="203">
        <v>25317</v>
      </c>
      <c r="R123" s="245">
        <v>0</v>
      </c>
      <c r="S123" s="245">
        <v>0</v>
      </c>
      <c r="T123" s="245">
        <v>0</v>
      </c>
      <c r="U123" s="198">
        <v>349893.815</v>
      </c>
      <c r="V123" s="203">
        <v>318152.09999999998</v>
      </c>
      <c r="W123" s="203">
        <v>4661.0321000000004</v>
      </c>
      <c r="X123" s="203">
        <v>1958.0823</v>
      </c>
      <c r="Y123" s="203">
        <v>0</v>
      </c>
      <c r="Z123" s="204">
        <v>25122.600600000002</v>
      </c>
      <c r="AA123" s="246">
        <v>0</v>
      </c>
      <c r="AB123" s="246">
        <v>0</v>
      </c>
      <c r="AC123" s="246">
        <v>0</v>
      </c>
      <c r="AD123" s="204">
        <v>-669.68499999993946</v>
      </c>
      <c r="AE123" s="204">
        <v>0</v>
      </c>
      <c r="AF123" s="204">
        <v>-301.56790000000001</v>
      </c>
      <c r="AG123" s="204">
        <v>-173.71770000000015</v>
      </c>
      <c r="AH123" s="204">
        <v>0</v>
      </c>
      <c r="AI123" s="101">
        <v>-194.39939999999842</v>
      </c>
      <c r="AJ123" s="101">
        <v>0</v>
      </c>
      <c r="AK123" s="101">
        <v>0</v>
      </c>
      <c r="AL123" s="204">
        <v>0</v>
      </c>
      <c r="AM123" s="204">
        <v>99.808968988499956</v>
      </c>
      <c r="AN123" s="204">
        <v>100</v>
      </c>
      <c r="AO123" s="204">
        <v>93.923187442066663</v>
      </c>
      <c r="AP123" s="204">
        <v>91.851125809175343</v>
      </c>
      <c r="AQ123" s="204">
        <v>0</v>
      </c>
      <c r="AR123" s="204">
        <v>99.232138879014116</v>
      </c>
      <c r="AS123" s="204">
        <v>0</v>
      </c>
      <c r="AT123" s="204">
        <v>0</v>
      </c>
      <c r="AU123" s="204">
        <v>0</v>
      </c>
    </row>
    <row r="124" spans="1:48" ht="12.75" customHeight="1">
      <c r="A124" s="205">
        <v>21</v>
      </c>
      <c r="B124" s="206">
        <v>221700</v>
      </c>
      <c r="C124" s="207">
        <v>1088</v>
      </c>
      <c r="D124" s="175">
        <v>115</v>
      </c>
      <c r="E124" s="201" t="s">
        <v>1328</v>
      </c>
      <c r="F124" s="197">
        <v>2041.7</v>
      </c>
      <c r="G124" s="202">
        <v>2041.7</v>
      </c>
      <c r="H124" s="202">
        <v>0</v>
      </c>
      <c r="I124" s="202">
        <v>0</v>
      </c>
      <c r="J124" s="202">
        <v>0</v>
      </c>
      <c r="K124" s="202">
        <v>0</v>
      </c>
      <c r="L124" s="197">
        <v>2041.7</v>
      </c>
      <c r="M124" s="203">
        <v>2041.7</v>
      </c>
      <c r="N124" s="203">
        <v>0</v>
      </c>
      <c r="O124" s="203">
        <v>0</v>
      </c>
      <c r="P124" s="203">
        <v>0</v>
      </c>
      <c r="Q124" s="203">
        <v>0</v>
      </c>
      <c r="R124" s="245">
        <v>0</v>
      </c>
      <c r="S124" s="245">
        <v>0</v>
      </c>
      <c r="T124" s="245">
        <v>0</v>
      </c>
      <c r="U124" s="198">
        <v>2041.7</v>
      </c>
      <c r="V124" s="203">
        <v>2041.7</v>
      </c>
      <c r="W124" s="203">
        <v>0</v>
      </c>
      <c r="X124" s="203">
        <v>0</v>
      </c>
      <c r="Y124" s="203">
        <v>0</v>
      </c>
      <c r="Z124" s="204">
        <v>0</v>
      </c>
      <c r="AA124" s="246">
        <v>0</v>
      </c>
      <c r="AB124" s="246">
        <v>0</v>
      </c>
      <c r="AC124" s="246">
        <v>0</v>
      </c>
      <c r="AD124" s="204">
        <v>0</v>
      </c>
      <c r="AE124" s="204">
        <v>0</v>
      </c>
      <c r="AF124" s="204">
        <v>0</v>
      </c>
      <c r="AG124" s="204">
        <v>0</v>
      </c>
      <c r="AH124" s="204">
        <v>0</v>
      </c>
      <c r="AI124" s="101">
        <v>0</v>
      </c>
      <c r="AJ124" s="101">
        <v>0</v>
      </c>
      <c r="AK124" s="101">
        <v>0</v>
      </c>
      <c r="AL124" s="204">
        <v>0</v>
      </c>
      <c r="AM124" s="204">
        <v>100</v>
      </c>
      <c r="AN124" s="204">
        <v>100</v>
      </c>
      <c r="AO124" s="204">
        <v>0</v>
      </c>
      <c r="AP124" s="204">
        <v>0</v>
      </c>
      <c r="AQ124" s="204">
        <v>0</v>
      </c>
      <c r="AR124" s="204">
        <v>0</v>
      </c>
      <c r="AS124" s="204">
        <v>0</v>
      </c>
      <c r="AT124" s="204">
        <v>0</v>
      </c>
      <c r="AU124" s="204">
        <v>0</v>
      </c>
    </row>
    <row r="125" spans="1:48" ht="12.75" customHeight="1">
      <c r="A125" s="205">
        <v>21</v>
      </c>
      <c r="B125" s="206">
        <v>221700</v>
      </c>
      <c r="C125" s="207">
        <v>1089</v>
      </c>
      <c r="D125" s="175">
        <v>116</v>
      </c>
      <c r="E125" s="201" t="s">
        <v>1329</v>
      </c>
      <c r="F125" s="197">
        <v>4604.6000000000004</v>
      </c>
      <c r="G125" s="202">
        <v>4604.6000000000004</v>
      </c>
      <c r="H125" s="202">
        <v>0</v>
      </c>
      <c r="I125" s="202">
        <v>0</v>
      </c>
      <c r="J125" s="202">
        <v>0</v>
      </c>
      <c r="K125" s="202">
        <v>0</v>
      </c>
      <c r="L125" s="197">
        <v>4794.3</v>
      </c>
      <c r="M125" s="203">
        <v>4794.3</v>
      </c>
      <c r="N125" s="203">
        <v>0</v>
      </c>
      <c r="O125" s="203">
        <v>0</v>
      </c>
      <c r="P125" s="203">
        <v>0</v>
      </c>
      <c r="Q125" s="203">
        <v>0</v>
      </c>
      <c r="R125" s="245">
        <v>0</v>
      </c>
      <c r="S125" s="245">
        <v>0</v>
      </c>
      <c r="T125" s="245">
        <v>0</v>
      </c>
      <c r="U125" s="198">
        <v>4794.3</v>
      </c>
      <c r="V125" s="203">
        <v>4794.3</v>
      </c>
      <c r="W125" s="203">
        <v>0</v>
      </c>
      <c r="X125" s="203">
        <v>0</v>
      </c>
      <c r="Y125" s="203">
        <v>0</v>
      </c>
      <c r="Z125" s="204">
        <v>0</v>
      </c>
      <c r="AA125" s="246">
        <v>0</v>
      </c>
      <c r="AB125" s="246">
        <v>0</v>
      </c>
      <c r="AC125" s="246">
        <v>0</v>
      </c>
      <c r="AD125" s="204">
        <v>0</v>
      </c>
      <c r="AE125" s="204">
        <v>0</v>
      </c>
      <c r="AF125" s="204">
        <v>0</v>
      </c>
      <c r="AG125" s="204">
        <v>0</v>
      </c>
      <c r="AH125" s="204">
        <v>0</v>
      </c>
      <c r="AI125" s="101">
        <v>0</v>
      </c>
      <c r="AJ125" s="101">
        <v>0</v>
      </c>
      <c r="AK125" s="101">
        <v>0</v>
      </c>
      <c r="AL125" s="204">
        <v>0</v>
      </c>
      <c r="AM125" s="204">
        <v>100</v>
      </c>
      <c r="AN125" s="204">
        <v>100</v>
      </c>
      <c r="AO125" s="204">
        <v>0</v>
      </c>
      <c r="AP125" s="204">
        <v>0</v>
      </c>
      <c r="AQ125" s="204">
        <v>0</v>
      </c>
      <c r="AR125" s="204">
        <v>0</v>
      </c>
      <c r="AS125" s="204">
        <v>0</v>
      </c>
      <c r="AT125" s="204">
        <v>0</v>
      </c>
      <c r="AU125" s="204">
        <v>0</v>
      </c>
    </row>
    <row r="126" spans="1:48" ht="12.75" customHeight="1">
      <c r="A126" s="205">
        <v>21</v>
      </c>
      <c r="B126" s="206">
        <v>221700</v>
      </c>
      <c r="C126" s="207">
        <v>1090</v>
      </c>
      <c r="D126" s="175">
        <v>117</v>
      </c>
      <c r="E126" s="201" t="s">
        <v>1330</v>
      </c>
      <c r="F126" s="197">
        <v>4085.7</v>
      </c>
      <c r="G126" s="202">
        <v>4085.7</v>
      </c>
      <c r="H126" s="202">
        <v>0</v>
      </c>
      <c r="I126" s="202">
        <v>0</v>
      </c>
      <c r="J126" s="202">
        <v>0</v>
      </c>
      <c r="K126" s="202">
        <v>0</v>
      </c>
      <c r="L126" s="197">
        <v>4085.7</v>
      </c>
      <c r="M126" s="203">
        <v>4085.7</v>
      </c>
      <c r="N126" s="203">
        <v>0</v>
      </c>
      <c r="O126" s="203">
        <v>0</v>
      </c>
      <c r="P126" s="203">
        <v>0</v>
      </c>
      <c r="Q126" s="203">
        <v>0</v>
      </c>
      <c r="R126" s="245">
        <v>0</v>
      </c>
      <c r="S126" s="245">
        <v>0</v>
      </c>
      <c r="T126" s="245">
        <v>0</v>
      </c>
      <c r="U126" s="198">
        <v>4085.7</v>
      </c>
      <c r="V126" s="203">
        <v>4085.7</v>
      </c>
      <c r="W126" s="203">
        <v>0</v>
      </c>
      <c r="X126" s="203">
        <v>0</v>
      </c>
      <c r="Y126" s="203">
        <v>0</v>
      </c>
      <c r="Z126" s="204">
        <v>0</v>
      </c>
      <c r="AA126" s="246">
        <v>0</v>
      </c>
      <c r="AB126" s="246">
        <v>0</v>
      </c>
      <c r="AC126" s="246">
        <v>0</v>
      </c>
      <c r="AD126" s="204">
        <v>0</v>
      </c>
      <c r="AE126" s="204">
        <v>0</v>
      </c>
      <c r="AF126" s="204">
        <v>0</v>
      </c>
      <c r="AG126" s="204">
        <v>0</v>
      </c>
      <c r="AH126" s="204">
        <v>0</v>
      </c>
      <c r="AI126" s="101">
        <v>0</v>
      </c>
      <c r="AJ126" s="101">
        <v>0</v>
      </c>
      <c r="AK126" s="101">
        <v>0</v>
      </c>
      <c r="AL126" s="204">
        <v>0</v>
      </c>
      <c r="AM126" s="204">
        <v>100</v>
      </c>
      <c r="AN126" s="204">
        <v>100</v>
      </c>
      <c r="AO126" s="204">
        <v>0</v>
      </c>
      <c r="AP126" s="204">
        <v>0</v>
      </c>
      <c r="AQ126" s="204">
        <v>0</v>
      </c>
      <c r="AR126" s="204">
        <v>0</v>
      </c>
      <c r="AS126" s="204">
        <v>0</v>
      </c>
      <c r="AT126" s="204">
        <v>0</v>
      </c>
      <c r="AU126" s="204">
        <v>0</v>
      </c>
    </row>
    <row r="127" spans="1:48" ht="12.75" customHeight="1">
      <c r="A127" s="205">
        <v>21</v>
      </c>
      <c r="B127" s="206">
        <v>221700</v>
      </c>
      <c r="C127" s="207">
        <v>1091</v>
      </c>
      <c r="D127" s="175">
        <v>118</v>
      </c>
      <c r="E127" s="201" t="s">
        <v>1331</v>
      </c>
      <c r="F127" s="197">
        <v>3104</v>
      </c>
      <c r="G127" s="202">
        <v>3104</v>
      </c>
      <c r="H127" s="202">
        <v>0</v>
      </c>
      <c r="I127" s="202">
        <v>0</v>
      </c>
      <c r="J127" s="202">
        <v>0</v>
      </c>
      <c r="K127" s="202">
        <v>0</v>
      </c>
      <c r="L127" s="197">
        <v>3397.8</v>
      </c>
      <c r="M127" s="203">
        <v>3397.8</v>
      </c>
      <c r="N127" s="203">
        <v>0</v>
      </c>
      <c r="O127" s="203">
        <v>0</v>
      </c>
      <c r="P127" s="203">
        <v>0</v>
      </c>
      <c r="Q127" s="203">
        <v>0</v>
      </c>
      <c r="R127" s="245">
        <v>0</v>
      </c>
      <c r="S127" s="245">
        <v>0</v>
      </c>
      <c r="T127" s="245">
        <v>0</v>
      </c>
      <c r="U127" s="198">
        <v>3386.5553</v>
      </c>
      <c r="V127" s="203">
        <v>3386.5553</v>
      </c>
      <c r="W127" s="203">
        <v>0</v>
      </c>
      <c r="X127" s="203">
        <v>0</v>
      </c>
      <c r="Y127" s="203">
        <v>0</v>
      </c>
      <c r="Z127" s="204">
        <v>0</v>
      </c>
      <c r="AA127" s="246">
        <v>0</v>
      </c>
      <c r="AB127" s="246">
        <v>0</v>
      </c>
      <c r="AC127" s="246">
        <v>0</v>
      </c>
      <c r="AD127" s="204">
        <v>-11.244700000000194</v>
      </c>
      <c r="AE127" s="204">
        <v>-11.244700000000194</v>
      </c>
      <c r="AF127" s="204">
        <v>0</v>
      </c>
      <c r="AG127" s="204">
        <v>0</v>
      </c>
      <c r="AH127" s="204">
        <v>0</v>
      </c>
      <c r="AI127" s="101">
        <v>0</v>
      </c>
      <c r="AJ127" s="101">
        <v>0</v>
      </c>
      <c r="AK127" s="101">
        <v>0</v>
      </c>
      <c r="AL127" s="204">
        <v>0</v>
      </c>
      <c r="AM127" s="204">
        <v>99.66905939137088</v>
      </c>
      <c r="AN127" s="204">
        <v>99.66905939137088</v>
      </c>
      <c r="AO127" s="204">
        <v>0</v>
      </c>
      <c r="AP127" s="204">
        <v>0</v>
      </c>
      <c r="AQ127" s="204">
        <v>0</v>
      </c>
      <c r="AR127" s="204">
        <v>0</v>
      </c>
      <c r="AS127" s="204">
        <v>0</v>
      </c>
      <c r="AT127" s="204">
        <v>0</v>
      </c>
      <c r="AU127" s="204">
        <v>0</v>
      </c>
    </row>
    <row r="128" spans="1:48" ht="12.75" customHeight="1">
      <c r="A128" s="205">
        <v>21</v>
      </c>
      <c r="B128" s="206">
        <v>221700</v>
      </c>
      <c r="C128" s="207">
        <v>1092</v>
      </c>
      <c r="D128" s="175">
        <v>119</v>
      </c>
      <c r="E128" s="201" t="s">
        <v>1332</v>
      </c>
      <c r="F128" s="197">
        <v>1533.1</v>
      </c>
      <c r="G128" s="202">
        <v>1533.1</v>
      </c>
      <c r="H128" s="202">
        <v>0</v>
      </c>
      <c r="I128" s="202">
        <v>0</v>
      </c>
      <c r="J128" s="202">
        <v>0</v>
      </c>
      <c r="K128" s="202">
        <v>0</v>
      </c>
      <c r="L128" s="197">
        <v>1575.1</v>
      </c>
      <c r="M128" s="203">
        <v>1575.1</v>
      </c>
      <c r="N128" s="203">
        <v>0</v>
      </c>
      <c r="O128" s="203">
        <v>0</v>
      </c>
      <c r="P128" s="203">
        <v>0</v>
      </c>
      <c r="Q128" s="203">
        <v>0</v>
      </c>
      <c r="R128" s="245">
        <v>0</v>
      </c>
      <c r="S128" s="245">
        <v>0</v>
      </c>
      <c r="T128" s="245">
        <v>0</v>
      </c>
      <c r="U128" s="198">
        <v>1575.1</v>
      </c>
      <c r="V128" s="203">
        <v>1575.1</v>
      </c>
      <c r="W128" s="203">
        <v>0</v>
      </c>
      <c r="X128" s="203">
        <v>0</v>
      </c>
      <c r="Y128" s="203">
        <v>0</v>
      </c>
      <c r="Z128" s="204">
        <v>0</v>
      </c>
      <c r="AA128" s="246">
        <v>0</v>
      </c>
      <c r="AB128" s="246">
        <v>0</v>
      </c>
      <c r="AC128" s="246">
        <v>0</v>
      </c>
      <c r="AD128" s="204">
        <v>0</v>
      </c>
      <c r="AE128" s="204">
        <v>0</v>
      </c>
      <c r="AF128" s="204">
        <v>0</v>
      </c>
      <c r="AG128" s="204">
        <v>0</v>
      </c>
      <c r="AH128" s="204">
        <v>0</v>
      </c>
      <c r="AI128" s="101">
        <v>0</v>
      </c>
      <c r="AJ128" s="101">
        <v>0</v>
      </c>
      <c r="AK128" s="101">
        <v>0</v>
      </c>
      <c r="AL128" s="204">
        <v>0</v>
      </c>
      <c r="AM128" s="204">
        <v>100</v>
      </c>
      <c r="AN128" s="204">
        <v>100</v>
      </c>
      <c r="AO128" s="204">
        <v>0</v>
      </c>
      <c r="AP128" s="204">
        <v>0</v>
      </c>
      <c r="AQ128" s="204">
        <v>0</v>
      </c>
      <c r="AR128" s="204">
        <v>0</v>
      </c>
      <c r="AS128" s="204">
        <v>0</v>
      </c>
      <c r="AT128" s="204">
        <v>0</v>
      </c>
      <c r="AU128" s="204">
        <v>0</v>
      </c>
    </row>
    <row r="129" spans="1:47" ht="12.75" customHeight="1">
      <c r="A129" s="205">
        <v>21</v>
      </c>
      <c r="B129" s="206">
        <v>221700</v>
      </c>
      <c r="C129" s="207">
        <v>1093</v>
      </c>
      <c r="D129" s="175">
        <v>120</v>
      </c>
      <c r="E129" s="201" t="s">
        <v>1333</v>
      </c>
      <c r="F129" s="197">
        <v>4256.7</v>
      </c>
      <c r="G129" s="202">
        <v>4256.7</v>
      </c>
      <c r="H129" s="202">
        <v>0</v>
      </c>
      <c r="I129" s="202">
        <v>0</v>
      </c>
      <c r="J129" s="202">
        <v>0</v>
      </c>
      <c r="K129" s="202">
        <v>0</v>
      </c>
      <c r="L129" s="197">
        <v>4256.7</v>
      </c>
      <c r="M129" s="203">
        <v>4256.7</v>
      </c>
      <c r="N129" s="203">
        <v>0</v>
      </c>
      <c r="O129" s="203">
        <v>0</v>
      </c>
      <c r="P129" s="203">
        <v>0</v>
      </c>
      <c r="Q129" s="203">
        <v>0</v>
      </c>
      <c r="R129" s="245">
        <v>0</v>
      </c>
      <c r="S129" s="245">
        <v>0</v>
      </c>
      <c r="T129" s="245">
        <v>0</v>
      </c>
      <c r="U129" s="198">
        <v>4242.1777000000002</v>
      </c>
      <c r="V129" s="203">
        <v>4242.1777000000002</v>
      </c>
      <c r="W129" s="203">
        <v>0</v>
      </c>
      <c r="X129" s="203">
        <v>0</v>
      </c>
      <c r="Y129" s="203">
        <v>0</v>
      </c>
      <c r="Z129" s="204">
        <v>0</v>
      </c>
      <c r="AA129" s="246">
        <v>0</v>
      </c>
      <c r="AB129" s="246">
        <v>0</v>
      </c>
      <c r="AC129" s="246">
        <v>0</v>
      </c>
      <c r="AD129" s="204">
        <v>-14.522299999999632</v>
      </c>
      <c r="AE129" s="204">
        <v>-14.522299999999632</v>
      </c>
      <c r="AF129" s="204">
        <v>0</v>
      </c>
      <c r="AG129" s="204">
        <v>0</v>
      </c>
      <c r="AH129" s="204">
        <v>0</v>
      </c>
      <c r="AI129" s="101">
        <v>0</v>
      </c>
      <c r="AJ129" s="101">
        <v>0</v>
      </c>
      <c r="AK129" s="101">
        <v>0</v>
      </c>
      <c r="AL129" s="204">
        <v>0</v>
      </c>
      <c r="AM129" s="204">
        <v>99.658836657504651</v>
      </c>
      <c r="AN129" s="204">
        <v>99.658836657504651</v>
      </c>
      <c r="AO129" s="204">
        <v>0</v>
      </c>
      <c r="AP129" s="204">
        <v>0</v>
      </c>
      <c r="AQ129" s="204">
        <v>0</v>
      </c>
      <c r="AR129" s="204">
        <v>0</v>
      </c>
      <c r="AS129" s="204">
        <v>0</v>
      </c>
      <c r="AT129" s="204">
        <v>0</v>
      </c>
      <c r="AU129" s="204">
        <v>0</v>
      </c>
    </row>
    <row r="130" spans="1:47" ht="12.75" customHeight="1">
      <c r="A130" s="205">
        <v>21</v>
      </c>
      <c r="B130" s="206">
        <v>221700</v>
      </c>
      <c r="C130" s="207">
        <v>1094</v>
      </c>
      <c r="D130" s="175">
        <v>121</v>
      </c>
      <c r="E130" s="201" t="s">
        <v>1334</v>
      </c>
      <c r="F130" s="197">
        <v>3499.8</v>
      </c>
      <c r="G130" s="202">
        <v>3499.8</v>
      </c>
      <c r="H130" s="202">
        <v>0</v>
      </c>
      <c r="I130" s="202">
        <v>0</v>
      </c>
      <c r="J130" s="202">
        <v>0</v>
      </c>
      <c r="K130" s="202">
        <v>0</v>
      </c>
      <c r="L130" s="197">
        <v>3820.4</v>
      </c>
      <c r="M130" s="203">
        <v>3820.4</v>
      </c>
      <c r="N130" s="203">
        <v>0</v>
      </c>
      <c r="O130" s="203">
        <v>0</v>
      </c>
      <c r="P130" s="203">
        <v>0</v>
      </c>
      <c r="Q130" s="203">
        <v>0</v>
      </c>
      <c r="R130" s="245">
        <v>0</v>
      </c>
      <c r="S130" s="245">
        <v>0</v>
      </c>
      <c r="T130" s="245">
        <v>0</v>
      </c>
      <c r="U130" s="198">
        <v>3820.4</v>
      </c>
      <c r="V130" s="203">
        <v>3820.4</v>
      </c>
      <c r="W130" s="203">
        <v>0</v>
      </c>
      <c r="X130" s="203">
        <v>0</v>
      </c>
      <c r="Y130" s="203">
        <v>0</v>
      </c>
      <c r="Z130" s="204">
        <v>0</v>
      </c>
      <c r="AA130" s="246">
        <v>0</v>
      </c>
      <c r="AB130" s="246">
        <v>0</v>
      </c>
      <c r="AC130" s="246">
        <v>0</v>
      </c>
      <c r="AD130" s="204">
        <v>0</v>
      </c>
      <c r="AE130" s="204">
        <v>0</v>
      </c>
      <c r="AF130" s="204">
        <v>0</v>
      </c>
      <c r="AG130" s="204">
        <v>0</v>
      </c>
      <c r="AH130" s="204">
        <v>0</v>
      </c>
      <c r="AI130" s="101">
        <v>0</v>
      </c>
      <c r="AJ130" s="101">
        <v>0</v>
      </c>
      <c r="AK130" s="101">
        <v>0</v>
      </c>
      <c r="AL130" s="204">
        <v>0</v>
      </c>
      <c r="AM130" s="204">
        <v>100</v>
      </c>
      <c r="AN130" s="204">
        <v>100</v>
      </c>
      <c r="AO130" s="204">
        <v>0</v>
      </c>
      <c r="AP130" s="204">
        <v>0</v>
      </c>
      <c r="AQ130" s="204">
        <v>0</v>
      </c>
      <c r="AR130" s="204">
        <v>0</v>
      </c>
      <c r="AS130" s="204">
        <v>0</v>
      </c>
      <c r="AT130" s="204">
        <v>0</v>
      </c>
      <c r="AU130" s="204">
        <v>0</v>
      </c>
    </row>
    <row r="131" spans="1:47" ht="12.75" customHeight="1">
      <c r="A131" s="205">
        <v>21</v>
      </c>
      <c r="B131" s="206">
        <v>221700</v>
      </c>
      <c r="C131" s="207">
        <v>1095</v>
      </c>
      <c r="D131" s="175">
        <v>122</v>
      </c>
      <c r="E131" s="201" t="s">
        <v>1335</v>
      </c>
      <c r="F131" s="197">
        <v>3182.8</v>
      </c>
      <c r="G131" s="202">
        <v>3182.8</v>
      </c>
      <c r="H131" s="202">
        <v>0</v>
      </c>
      <c r="I131" s="202">
        <v>0</v>
      </c>
      <c r="J131" s="202">
        <v>0</v>
      </c>
      <c r="K131" s="202">
        <v>0</v>
      </c>
      <c r="L131" s="197">
        <v>3406.3</v>
      </c>
      <c r="M131" s="203">
        <v>3406.3</v>
      </c>
      <c r="N131" s="203">
        <v>0</v>
      </c>
      <c r="O131" s="203">
        <v>0</v>
      </c>
      <c r="P131" s="203">
        <v>0</v>
      </c>
      <c r="Q131" s="203">
        <v>0</v>
      </c>
      <c r="R131" s="245">
        <v>0</v>
      </c>
      <c r="S131" s="245">
        <v>0</v>
      </c>
      <c r="T131" s="245">
        <v>0</v>
      </c>
      <c r="U131" s="198">
        <v>3403.7145</v>
      </c>
      <c r="V131" s="203">
        <v>3403.7145</v>
      </c>
      <c r="W131" s="203">
        <v>0</v>
      </c>
      <c r="X131" s="203">
        <v>0</v>
      </c>
      <c r="Y131" s="203">
        <v>0</v>
      </c>
      <c r="Z131" s="204">
        <v>0</v>
      </c>
      <c r="AA131" s="246">
        <v>0</v>
      </c>
      <c r="AB131" s="246">
        <v>0</v>
      </c>
      <c r="AC131" s="246">
        <v>0</v>
      </c>
      <c r="AD131" s="204">
        <v>-2.5855000000001382</v>
      </c>
      <c r="AE131" s="204">
        <v>-2.5855000000001382</v>
      </c>
      <c r="AF131" s="204">
        <v>0</v>
      </c>
      <c r="AG131" s="204">
        <v>0</v>
      </c>
      <c r="AH131" s="204">
        <v>0</v>
      </c>
      <c r="AI131" s="101">
        <v>0</v>
      </c>
      <c r="AJ131" s="101">
        <v>0</v>
      </c>
      <c r="AK131" s="101">
        <v>0</v>
      </c>
      <c r="AL131" s="204">
        <v>0</v>
      </c>
      <c r="AM131" s="204">
        <v>99.924096527023451</v>
      </c>
      <c r="AN131" s="204">
        <v>99.924096527023451</v>
      </c>
      <c r="AO131" s="204">
        <v>0</v>
      </c>
      <c r="AP131" s="204">
        <v>0</v>
      </c>
      <c r="AQ131" s="204">
        <v>0</v>
      </c>
      <c r="AR131" s="204">
        <v>0</v>
      </c>
      <c r="AS131" s="204">
        <v>0</v>
      </c>
      <c r="AT131" s="204">
        <v>0</v>
      </c>
      <c r="AU131" s="204">
        <v>0</v>
      </c>
    </row>
    <row r="132" spans="1:47" ht="12.75" customHeight="1">
      <c r="A132" s="205">
        <v>21</v>
      </c>
      <c r="B132" s="206">
        <v>221700</v>
      </c>
      <c r="C132" s="207">
        <v>1096</v>
      </c>
      <c r="D132" s="175">
        <v>123</v>
      </c>
      <c r="E132" s="201" t="s">
        <v>1336</v>
      </c>
      <c r="F132" s="197">
        <v>0</v>
      </c>
      <c r="G132" s="202">
        <v>0</v>
      </c>
      <c r="H132" s="202">
        <v>0</v>
      </c>
      <c r="I132" s="202">
        <v>0</v>
      </c>
      <c r="J132" s="202">
        <v>0</v>
      </c>
      <c r="K132" s="202">
        <v>0</v>
      </c>
      <c r="L132" s="197">
        <v>0</v>
      </c>
      <c r="M132" s="203">
        <v>0</v>
      </c>
      <c r="N132" s="203">
        <v>0</v>
      </c>
      <c r="O132" s="203">
        <v>0</v>
      </c>
      <c r="P132" s="203">
        <v>0</v>
      </c>
      <c r="Q132" s="203">
        <v>0</v>
      </c>
      <c r="R132" s="245">
        <v>0</v>
      </c>
      <c r="S132" s="245">
        <v>0</v>
      </c>
      <c r="T132" s="245">
        <v>0</v>
      </c>
      <c r="U132" s="198">
        <v>0</v>
      </c>
      <c r="V132" s="203">
        <v>0</v>
      </c>
      <c r="W132" s="203">
        <v>0</v>
      </c>
      <c r="X132" s="203">
        <v>0</v>
      </c>
      <c r="Y132" s="203">
        <v>0</v>
      </c>
      <c r="Z132" s="204">
        <v>0</v>
      </c>
      <c r="AA132" s="246">
        <v>0</v>
      </c>
      <c r="AB132" s="246">
        <v>0</v>
      </c>
      <c r="AC132" s="246">
        <v>0</v>
      </c>
      <c r="AD132" s="204">
        <v>0</v>
      </c>
      <c r="AE132" s="204">
        <v>0</v>
      </c>
      <c r="AF132" s="204">
        <v>0</v>
      </c>
      <c r="AG132" s="204">
        <v>0</v>
      </c>
      <c r="AH132" s="204">
        <v>0</v>
      </c>
      <c r="AI132" s="101">
        <v>0</v>
      </c>
      <c r="AJ132" s="101">
        <v>0</v>
      </c>
      <c r="AK132" s="101">
        <v>0</v>
      </c>
      <c r="AL132" s="204">
        <v>0</v>
      </c>
      <c r="AM132" s="204">
        <v>0</v>
      </c>
      <c r="AN132" s="204">
        <v>0</v>
      </c>
      <c r="AO132" s="204">
        <v>0</v>
      </c>
      <c r="AP132" s="204">
        <v>0</v>
      </c>
      <c r="AQ132" s="204">
        <v>0</v>
      </c>
      <c r="AR132" s="204">
        <v>0</v>
      </c>
      <c r="AS132" s="204">
        <v>0</v>
      </c>
      <c r="AT132" s="204">
        <v>0</v>
      </c>
      <c r="AU132" s="204">
        <v>0</v>
      </c>
    </row>
    <row r="133" spans="1:47" ht="12.75" customHeight="1">
      <c r="A133" s="205">
        <v>21</v>
      </c>
      <c r="B133" s="206">
        <v>221700</v>
      </c>
      <c r="C133" s="207">
        <v>1098</v>
      </c>
      <c r="D133" s="175">
        <v>124</v>
      </c>
      <c r="E133" s="201" t="s">
        <v>1337</v>
      </c>
      <c r="F133" s="197">
        <v>3660.6</v>
      </c>
      <c r="G133" s="202">
        <v>3660.6</v>
      </c>
      <c r="H133" s="202">
        <v>0</v>
      </c>
      <c r="I133" s="202">
        <v>0</v>
      </c>
      <c r="J133" s="202">
        <v>0</v>
      </c>
      <c r="K133" s="202">
        <v>0</v>
      </c>
      <c r="L133" s="197">
        <v>3660.6</v>
      </c>
      <c r="M133" s="203">
        <v>3660.6</v>
      </c>
      <c r="N133" s="203">
        <v>0</v>
      </c>
      <c r="O133" s="203">
        <v>0</v>
      </c>
      <c r="P133" s="203">
        <v>0</v>
      </c>
      <c r="Q133" s="203">
        <v>0</v>
      </c>
      <c r="R133" s="245">
        <v>0</v>
      </c>
      <c r="S133" s="245">
        <v>0</v>
      </c>
      <c r="T133" s="245">
        <v>0</v>
      </c>
      <c r="U133" s="198">
        <v>3468.5488999999998</v>
      </c>
      <c r="V133" s="203">
        <v>3468.5488999999998</v>
      </c>
      <c r="W133" s="203">
        <v>0</v>
      </c>
      <c r="X133" s="203">
        <v>0</v>
      </c>
      <c r="Y133" s="203">
        <v>0</v>
      </c>
      <c r="Z133" s="204">
        <v>0</v>
      </c>
      <c r="AA133" s="246">
        <v>0</v>
      </c>
      <c r="AB133" s="246">
        <v>0</v>
      </c>
      <c r="AC133" s="246">
        <v>0</v>
      </c>
      <c r="AD133" s="204">
        <v>-192.05110000000013</v>
      </c>
      <c r="AE133" s="204">
        <v>-192.05110000000013</v>
      </c>
      <c r="AF133" s="204">
        <v>0</v>
      </c>
      <c r="AG133" s="204">
        <v>0</v>
      </c>
      <c r="AH133" s="204">
        <v>0</v>
      </c>
      <c r="AI133" s="101">
        <v>0</v>
      </c>
      <c r="AJ133" s="101">
        <v>0</v>
      </c>
      <c r="AK133" s="101">
        <v>0</v>
      </c>
      <c r="AL133" s="204">
        <v>0</v>
      </c>
      <c r="AM133" s="204">
        <v>94.753562257553398</v>
      </c>
      <c r="AN133" s="204">
        <v>94.753562257553398</v>
      </c>
      <c r="AO133" s="204">
        <v>0</v>
      </c>
      <c r="AP133" s="204">
        <v>0</v>
      </c>
      <c r="AQ133" s="204">
        <v>0</v>
      </c>
      <c r="AR133" s="204">
        <v>0</v>
      </c>
      <c r="AS133" s="204">
        <v>0</v>
      </c>
      <c r="AT133" s="204">
        <v>0</v>
      </c>
      <c r="AU133" s="204">
        <v>0</v>
      </c>
    </row>
    <row r="134" spans="1:47" ht="12.75" customHeight="1">
      <c r="A134" s="205">
        <v>21</v>
      </c>
      <c r="B134" s="206">
        <v>221700</v>
      </c>
      <c r="C134" s="207">
        <v>1097</v>
      </c>
      <c r="D134" s="175">
        <v>125</v>
      </c>
      <c r="E134" s="201" t="s">
        <v>1338</v>
      </c>
      <c r="F134" s="197">
        <v>4365.8</v>
      </c>
      <c r="G134" s="202">
        <v>4365.8</v>
      </c>
      <c r="H134" s="202">
        <v>0</v>
      </c>
      <c r="I134" s="202">
        <v>0</v>
      </c>
      <c r="J134" s="202">
        <v>0</v>
      </c>
      <c r="K134" s="202">
        <v>0</v>
      </c>
      <c r="L134" s="197">
        <v>4482.2</v>
      </c>
      <c r="M134" s="203">
        <v>4482.2</v>
      </c>
      <c r="N134" s="203">
        <v>0</v>
      </c>
      <c r="O134" s="203">
        <v>0</v>
      </c>
      <c r="P134" s="203">
        <v>0</v>
      </c>
      <c r="Q134" s="203">
        <v>0</v>
      </c>
      <c r="R134" s="245">
        <v>0</v>
      </c>
      <c r="S134" s="245">
        <v>0</v>
      </c>
      <c r="T134" s="245">
        <v>0</v>
      </c>
      <c r="U134" s="198">
        <v>4482.2</v>
      </c>
      <c r="V134" s="203">
        <v>4482.2</v>
      </c>
      <c r="W134" s="203">
        <v>0</v>
      </c>
      <c r="X134" s="203">
        <v>0</v>
      </c>
      <c r="Y134" s="203">
        <v>0</v>
      </c>
      <c r="Z134" s="204">
        <v>0</v>
      </c>
      <c r="AA134" s="246">
        <v>0</v>
      </c>
      <c r="AB134" s="246">
        <v>0</v>
      </c>
      <c r="AC134" s="246">
        <v>0</v>
      </c>
      <c r="AD134" s="204">
        <v>0</v>
      </c>
      <c r="AE134" s="204">
        <v>0</v>
      </c>
      <c r="AF134" s="204">
        <v>0</v>
      </c>
      <c r="AG134" s="204">
        <v>0</v>
      </c>
      <c r="AH134" s="204">
        <v>0</v>
      </c>
      <c r="AI134" s="101">
        <v>0</v>
      </c>
      <c r="AJ134" s="101">
        <v>0</v>
      </c>
      <c r="AK134" s="101">
        <v>0</v>
      </c>
      <c r="AL134" s="204">
        <v>0</v>
      </c>
      <c r="AM134" s="204">
        <v>100</v>
      </c>
      <c r="AN134" s="204">
        <v>100</v>
      </c>
      <c r="AO134" s="204">
        <v>0</v>
      </c>
      <c r="AP134" s="204">
        <v>0</v>
      </c>
      <c r="AQ134" s="204">
        <v>0</v>
      </c>
      <c r="AR134" s="204">
        <v>0</v>
      </c>
      <c r="AS134" s="204">
        <v>0</v>
      </c>
      <c r="AT134" s="204">
        <v>0</v>
      </c>
      <c r="AU134" s="204">
        <v>0</v>
      </c>
    </row>
    <row r="135" spans="1:47" ht="12.75" customHeight="1">
      <c r="A135" s="205">
        <v>21</v>
      </c>
      <c r="B135" s="206">
        <v>221700</v>
      </c>
      <c r="C135" s="207">
        <v>1115</v>
      </c>
      <c r="D135" s="175">
        <v>126</v>
      </c>
      <c r="E135" s="201" t="s">
        <v>1327</v>
      </c>
      <c r="F135" s="197">
        <v>88917</v>
      </c>
      <c r="G135" s="202">
        <v>79785.399999999994</v>
      </c>
      <c r="H135" s="202">
        <v>9131.6</v>
      </c>
      <c r="I135" s="202">
        <v>0</v>
      </c>
      <c r="J135" s="202">
        <v>0</v>
      </c>
      <c r="K135" s="202">
        <v>0</v>
      </c>
      <c r="L135" s="197">
        <v>92426.999999999985</v>
      </c>
      <c r="M135" s="203">
        <v>83062.399999999994</v>
      </c>
      <c r="N135" s="203">
        <v>9311.2000000000007</v>
      </c>
      <c r="O135" s="203">
        <v>0</v>
      </c>
      <c r="P135" s="203">
        <v>0</v>
      </c>
      <c r="Q135" s="203">
        <v>0</v>
      </c>
      <c r="R135" s="245">
        <v>0</v>
      </c>
      <c r="S135" s="245">
        <v>0</v>
      </c>
      <c r="T135" s="245">
        <v>53.4</v>
      </c>
      <c r="U135" s="198">
        <v>87936.762100000007</v>
      </c>
      <c r="V135" s="203">
        <v>78558.762100000007</v>
      </c>
      <c r="W135" s="203">
        <v>9311.2000000000007</v>
      </c>
      <c r="X135" s="203">
        <v>0</v>
      </c>
      <c r="Y135" s="203">
        <v>0</v>
      </c>
      <c r="Z135" s="204">
        <v>0</v>
      </c>
      <c r="AA135" s="246">
        <v>0</v>
      </c>
      <c r="AB135" s="246">
        <v>0</v>
      </c>
      <c r="AC135" s="246">
        <v>66.8</v>
      </c>
      <c r="AD135" s="204">
        <v>-4490.2378999999783</v>
      </c>
      <c r="AE135" s="204">
        <v>-4503.637899999987</v>
      </c>
      <c r="AF135" s="204">
        <v>0</v>
      </c>
      <c r="AG135" s="204">
        <v>0</v>
      </c>
      <c r="AH135" s="204">
        <v>0</v>
      </c>
      <c r="AI135" s="101">
        <v>0</v>
      </c>
      <c r="AJ135" s="101">
        <v>0</v>
      </c>
      <c r="AK135" s="101">
        <v>0</v>
      </c>
      <c r="AL135" s="204">
        <v>13.399999999999999</v>
      </c>
      <c r="AM135" s="204">
        <v>95.141854761054688</v>
      </c>
      <c r="AN135" s="204">
        <v>94.578006534846111</v>
      </c>
      <c r="AO135" s="204">
        <v>100</v>
      </c>
      <c r="AP135" s="204">
        <v>0</v>
      </c>
      <c r="AQ135" s="204">
        <v>0</v>
      </c>
      <c r="AR135" s="204">
        <v>0</v>
      </c>
      <c r="AS135" s="204">
        <v>0</v>
      </c>
      <c r="AT135" s="204">
        <v>0</v>
      </c>
      <c r="AU135" s="204">
        <v>125.09363295880149</v>
      </c>
    </row>
    <row r="136" spans="1:47" ht="12.75" customHeight="1">
      <c r="A136" s="205">
        <v>21</v>
      </c>
      <c r="B136" s="206">
        <v>221700</v>
      </c>
      <c r="C136" s="207">
        <v>1100</v>
      </c>
      <c r="D136" s="175">
        <v>127</v>
      </c>
      <c r="E136" s="201" t="s">
        <v>1339</v>
      </c>
      <c r="F136" s="197">
        <v>1619.1</v>
      </c>
      <c r="G136" s="202">
        <v>1619.1</v>
      </c>
      <c r="H136" s="202">
        <v>0</v>
      </c>
      <c r="I136" s="202">
        <v>0</v>
      </c>
      <c r="J136" s="202">
        <v>0</v>
      </c>
      <c r="K136" s="202">
        <v>0</v>
      </c>
      <c r="L136" s="197">
        <v>1802.8</v>
      </c>
      <c r="M136" s="203">
        <v>1802.8</v>
      </c>
      <c r="N136" s="203">
        <v>0</v>
      </c>
      <c r="O136" s="203">
        <v>0</v>
      </c>
      <c r="P136" s="203">
        <v>0</v>
      </c>
      <c r="Q136" s="203">
        <v>0</v>
      </c>
      <c r="R136" s="245">
        <v>0</v>
      </c>
      <c r="S136" s="245">
        <v>0</v>
      </c>
      <c r="T136" s="245">
        <v>0</v>
      </c>
      <c r="U136" s="198">
        <v>1802.8</v>
      </c>
      <c r="V136" s="203">
        <v>1802.8</v>
      </c>
      <c r="W136" s="203">
        <v>0</v>
      </c>
      <c r="X136" s="203">
        <v>0</v>
      </c>
      <c r="Y136" s="203">
        <v>0</v>
      </c>
      <c r="Z136" s="204">
        <v>0</v>
      </c>
      <c r="AA136" s="246">
        <v>0</v>
      </c>
      <c r="AB136" s="246">
        <v>0</v>
      </c>
      <c r="AC136" s="246">
        <v>0</v>
      </c>
      <c r="AD136" s="204">
        <v>0</v>
      </c>
      <c r="AE136" s="204">
        <v>0</v>
      </c>
      <c r="AF136" s="204">
        <v>0</v>
      </c>
      <c r="AG136" s="204">
        <v>0</v>
      </c>
      <c r="AH136" s="204">
        <v>0</v>
      </c>
      <c r="AI136" s="101">
        <v>0</v>
      </c>
      <c r="AJ136" s="101">
        <v>0</v>
      </c>
      <c r="AK136" s="101">
        <v>0</v>
      </c>
      <c r="AL136" s="204">
        <v>0</v>
      </c>
      <c r="AM136" s="204">
        <v>100</v>
      </c>
      <c r="AN136" s="204">
        <v>100</v>
      </c>
      <c r="AO136" s="204">
        <v>0</v>
      </c>
      <c r="AP136" s="204">
        <v>0</v>
      </c>
      <c r="AQ136" s="204">
        <v>0</v>
      </c>
      <c r="AR136" s="204">
        <v>0</v>
      </c>
      <c r="AS136" s="204">
        <v>0</v>
      </c>
      <c r="AT136" s="204">
        <v>0</v>
      </c>
      <c r="AU136" s="204">
        <v>0</v>
      </c>
    </row>
    <row r="137" spans="1:47" ht="12.75" customHeight="1">
      <c r="A137" s="205">
        <v>21</v>
      </c>
      <c r="B137" s="206">
        <v>221700</v>
      </c>
      <c r="C137" s="207">
        <v>1101</v>
      </c>
      <c r="D137" s="175">
        <v>128</v>
      </c>
      <c r="E137" s="201" t="s">
        <v>1340</v>
      </c>
      <c r="F137" s="197">
        <v>9387.5</v>
      </c>
      <c r="G137" s="202">
        <v>9387.5</v>
      </c>
      <c r="H137" s="202">
        <v>0</v>
      </c>
      <c r="I137" s="202">
        <v>0</v>
      </c>
      <c r="J137" s="202">
        <v>0</v>
      </c>
      <c r="K137" s="202">
        <v>0</v>
      </c>
      <c r="L137" s="197">
        <v>10112.4</v>
      </c>
      <c r="M137" s="203">
        <v>10112.4</v>
      </c>
      <c r="N137" s="203">
        <v>0</v>
      </c>
      <c r="O137" s="203">
        <v>0</v>
      </c>
      <c r="P137" s="203">
        <v>0</v>
      </c>
      <c r="Q137" s="203">
        <v>0</v>
      </c>
      <c r="R137" s="245">
        <v>0</v>
      </c>
      <c r="S137" s="245">
        <v>0</v>
      </c>
      <c r="T137" s="245">
        <v>0</v>
      </c>
      <c r="U137" s="198">
        <v>10112.3999</v>
      </c>
      <c r="V137" s="203">
        <v>10112.3999</v>
      </c>
      <c r="W137" s="203">
        <v>0</v>
      </c>
      <c r="X137" s="203">
        <v>0</v>
      </c>
      <c r="Y137" s="203">
        <v>0</v>
      </c>
      <c r="Z137" s="204">
        <v>0</v>
      </c>
      <c r="AA137" s="246">
        <v>0</v>
      </c>
      <c r="AB137" s="246">
        <v>0</v>
      </c>
      <c r="AC137" s="246">
        <v>0</v>
      </c>
      <c r="AD137" s="204">
        <v>-9.999999929277692E-5</v>
      </c>
      <c r="AE137" s="204">
        <v>-9.999999929277692E-5</v>
      </c>
      <c r="AF137" s="204">
        <v>0</v>
      </c>
      <c r="AG137" s="204">
        <v>0</v>
      </c>
      <c r="AH137" s="204">
        <v>0</v>
      </c>
      <c r="AI137" s="101">
        <v>0</v>
      </c>
      <c r="AJ137" s="101">
        <v>0</v>
      </c>
      <c r="AK137" s="101">
        <v>0</v>
      </c>
      <c r="AL137" s="204">
        <v>0</v>
      </c>
      <c r="AM137" s="204">
        <v>99.999999011115065</v>
      </c>
      <c r="AN137" s="204">
        <v>99.999999011115065</v>
      </c>
      <c r="AO137" s="204">
        <v>0</v>
      </c>
      <c r="AP137" s="204">
        <v>0</v>
      </c>
      <c r="AQ137" s="204">
        <v>0</v>
      </c>
      <c r="AR137" s="204">
        <v>0</v>
      </c>
      <c r="AS137" s="204">
        <v>0</v>
      </c>
      <c r="AT137" s="204">
        <v>0</v>
      </c>
      <c r="AU137" s="204">
        <v>0</v>
      </c>
    </row>
    <row r="138" spans="1:47" ht="12.75" customHeight="1">
      <c r="A138" s="205">
        <v>21</v>
      </c>
      <c r="B138" s="206">
        <v>221700</v>
      </c>
      <c r="C138" s="207">
        <v>1099</v>
      </c>
      <c r="D138" s="175">
        <v>129</v>
      </c>
      <c r="E138" s="201" t="s">
        <v>1341</v>
      </c>
      <c r="F138" s="197">
        <v>0</v>
      </c>
      <c r="G138" s="202">
        <v>0</v>
      </c>
      <c r="H138" s="202">
        <v>0</v>
      </c>
      <c r="I138" s="202">
        <v>0</v>
      </c>
      <c r="J138" s="202">
        <v>0</v>
      </c>
      <c r="K138" s="202">
        <v>0</v>
      </c>
      <c r="L138" s="197">
        <v>0</v>
      </c>
      <c r="M138" s="203">
        <v>0</v>
      </c>
      <c r="N138" s="203">
        <v>0</v>
      </c>
      <c r="O138" s="203">
        <v>0</v>
      </c>
      <c r="P138" s="203">
        <v>0</v>
      </c>
      <c r="Q138" s="203">
        <v>0</v>
      </c>
      <c r="R138" s="245">
        <v>0</v>
      </c>
      <c r="S138" s="245">
        <v>0</v>
      </c>
      <c r="T138" s="245">
        <v>0</v>
      </c>
      <c r="U138" s="198">
        <v>0</v>
      </c>
      <c r="V138" s="203">
        <v>0</v>
      </c>
      <c r="W138" s="203">
        <v>0</v>
      </c>
      <c r="X138" s="203">
        <v>0</v>
      </c>
      <c r="Y138" s="203">
        <v>0</v>
      </c>
      <c r="Z138" s="204">
        <v>0</v>
      </c>
      <c r="AA138" s="246">
        <v>0</v>
      </c>
      <c r="AB138" s="246">
        <v>0</v>
      </c>
      <c r="AC138" s="246">
        <v>0</v>
      </c>
      <c r="AD138" s="204">
        <v>0</v>
      </c>
      <c r="AE138" s="204">
        <v>0</v>
      </c>
      <c r="AF138" s="204">
        <v>0</v>
      </c>
      <c r="AG138" s="204">
        <v>0</v>
      </c>
      <c r="AH138" s="204">
        <v>0</v>
      </c>
      <c r="AI138" s="101">
        <v>0</v>
      </c>
      <c r="AJ138" s="101">
        <v>0</v>
      </c>
      <c r="AK138" s="101">
        <v>0</v>
      </c>
      <c r="AL138" s="204">
        <v>0</v>
      </c>
      <c r="AM138" s="204">
        <v>0</v>
      </c>
      <c r="AN138" s="204">
        <v>0</v>
      </c>
      <c r="AO138" s="204">
        <v>0</v>
      </c>
      <c r="AP138" s="204">
        <v>0</v>
      </c>
      <c r="AQ138" s="204">
        <v>0</v>
      </c>
      <c r="AR138" s="204">
        <v>0</v>
      </c>
      <c r="AS138" s="204">
        <v>0</v>
      </c>
      <c r="AT138" s="204">
        <v>0</v>
      </c>
      <c r="AU138" s="204">
        <v>0</v>
      </c>
    </row>
    <row r="139" spans="1:47" ht="12.75" customHeight="1">
      <c r="A139" s="205">
        <v>21</v>
      </c>
      <c r="B139" s="206">
        <v>221700</v>
      </c>
      <c r="C139" s="207">
        <v>1102</v>
      </c>
      <c r="D139" s="175">
        <v>130</v>
      </c>
      <c r="E139" s="201" t="s">
        <v>1342</v>
      </c>
      <c r="F139" s="197">
        <v>5210.3</v>
      </c>
      <c r="G139" s="202">
        <v>5210.3</v>
      </c>
      <c r="H139" s="202">
        <v>0</v>
      </c>
      <c r="I139" s="202">
        <v>0</v>
      </c>
      <c r="J139" s="202">
        <v>0</v>
      </c>
      <c r="K139" s="202">
        <v>0</v>
      </c>
      <c r="L139" s="197">
        <v>5210.3</v>
      </c>
      <c r="M139" s="203">
        <v>5210.3</v>
      </c>
      <c r="N139" s="203">
        <v>0</v>
      </c>
      <c r="O139" s="203">
        <v>0</v>
      </c>
      <c r="P139" s="203">
        <v>0</v>
      </c>
      <c r="Q139" s="203">
        <v>0</v>
      </c>
      <c r="R139" s="245">
        <v>0</v>
      </c>
      <c r="S139" s="245">
        <v>0</v>
      </c>
      <c r="T139" s="245">
        <v>0</v>
      </c>
      <c r="U139" s="198">
        <v>5168.5219999999999</v>
      </c>
      <c r="V139" s="203">
        <v>5168.5219999999999</v>
      </c>
      <c r="W139" s="203">
        <v>0</v>
      </c>
      <c r="X139" s="203">
        <v>0</v>
      </c>
      <c r="Y139" s="203">
        <v>0</v>
      </c>
      <c r="Z139" s="204">
        <v>0</v>
      </c>
      <c r="AA139" s="246">
        <v>0</v>
      </c>
      <c r="AB139" s="246">
        <v>0</v>
      </c>
      <c r="AC139" s="246">
        <v>0</v>
      </c>
      <c r="AD139" s="204">
        <v>-41.778000000000247</v>
      </c>
      <c r="AE139" s="204">
        <v>-41.778000000000247</v>
      </c>
      <c r="AF139" s="204">
        <v>0</v>
      </c>
      <c r="AG139" s="204">
        <v>0</v>
      </c>
      <c r="AH139" s="204">
        <v>0</v>
      </c>
      <c r="AI139" s="101">
        <v>0</v>
      </c>
      <c r="AJ139" s="101">
        <v>0</v>
      </c>
      <c r="AK139" s="101">
        <v>0</v>
      </c>
      <c r="AL139" s="204">
        <v>0</v>
      </c>
      <c r="AM139" s="204">
        <v>99.198165172830727</v>
      </c>
      <c r="AN139" s="204">
        <v>99.198165172830727</v>
      </c>
      <c r="AO139" s="204">
        <v>0</v>
      </c>
      <c r="AP139" s="204">
        <v>0</v>
      </c>
      <c r="AQ139" s="204">
        <v>0</v>
      </c>
      <c r="AR139" s="204">
        <v>0</v>
      </c>
      <c r="AS139" s="204">
        <v>0</v>
      </c>
      <c r="AT139" s="204">
        <v>0</v>
      </c>
      <c r="AU139" s="204">
        <v>0</v>
      </c>
    </row>
    <row r="140" spans="1:47" ht="12.75" customHeight="1">
      <c r="A140" s="205">
        <v>21</v>
      </c>
      <c r="B140" s="206">
        <v>221700</v>
      </c>
      <c r="C140" s="207">
        <v>1103</v>
      </c>
      <c r="D140" s="175">
        <v>131</v>
      </c>
      <c r="E140" s="201" t="s">
        <v>1343</v>
      </c>
      <c r="F140" s="197">
        <v>2274.9</v>
      </c>
      <c r="G140" s="202">
        <v>2274.9</v>
      </c>
      <c r="H140" s="202">
        <v>0</v>
      </c>
      <c r="I140" s="202">
        <v>0</v>
      </c>
      <c r="J140" s="202">
        <v>0</v>
      </c>
      <c r="K140" s="202">
        <v>0</v>
      </c>
      <c r="L140" s="197">
        <v>2274.9</v>
      </c>
      <c r="M140" s="203">
        <v>2274.9</v>
      </c>
      <c r="N140" s="203">
        <v>0</v>
      </c>
      <c r="O140" s="203">
        <v>0</v>
      </c>
      <c r="P140" s="203">
        <v>0</v>
      </c>
      <c r="Q140" s="203">
        <v>0</v>
      </c>
      <c r="R140" s="245">
        <v>0</v>
      </c>
      <c r="S140" s="245">
        <v>0</v>
      </c>
      <c r="T140" s="245">
        <v>0</v>
      </c>
      <c r="U140" s="198">
        <v>2274.9</v>
      </c>
      <c r="V140" s="203">
        <v>2274.9</v>
      </c>
      <c r="W140" s="203">
        <v>0</v>
      </c>
      <c r="X140" s="203">
        <v>0</v>
      </c>
      <c r="Y140" s="203">
        <v>0</v>
      </c>
      <c r="Z140" s="204">
        <v>0</v>
      </c>
      <c r="AA140" s="246">
        <v>0</v>
      </c>
      <c r="AB140" s="246">
        <v>0</v>
      </c>
      <c r="AC140" s="246">
        <v>0</v>
      </c>
      <c r="AD140" s="204">
        <v>0</v>
      </c>
      <c r="AE140" s="204">
        <v>0</v>
      </c>
      <c r="AF140" s="204">
        <v>0</v>
      </c>
      <c r="AG140" s="204">
        <v>0</v>
      </c>
      <c r="AH140" s="204">
        <v>0</v>
      </c>
      <c r="AI140" s="101">
        <v>0</v>
      </c>
      <c r="AJ140" s="101">
        <v>0</v>
      </c>
      <c r="AK140" s="101">
        <v>0</v>
      </c>
      <c r="AL140" s="204">
        <v>0</v>
      </c>
      <c r="AM140" s="204">
        <v>100</v>
      </c>
      <c r="AN140" s="204">
        <v>100</v>
      </c>
      <c r="AO140" s="204">
        <v>0</v>
      </c>
      <c r="AP140" s="204">
        <v>0</v>
      </c>
      <c r="AQ140" s="204">
        <v>0</v>
      </c>
      <c r="AR140" s="204">
        <v>0</v>
      </c>
      <c r="AS140" s="204">
        <v>0</v>
      </c>
      <c r="AT140" s="204">
        <v>0</v>
      </c>
      <c r="AU140" s="204">
        <v>0</v>
      </c>
    </row>
    <row r="141" spans="1:47" ht="12.75" customHeight="1">
      <c r="A141" s="205">
        <v>21</v>
      </c>
      <c r="B141" s="206">
        <v>221700</v>
      </c>
      <c r="C141" s="207">
        <v>1104</v>
      </c>
      <c r="D141" s="175">
        <v>132</v>
      </c>
      <c r="E141" s="201" t="s">
        <v>1344</v>
      </c>
      <c r="F141" s="197">
        <v>4298.5</v>
      </c>
      <c r="G141" s="202">
        <v>4298.5</v>
      </c>
      <c r="H141" s="202">
        <v>0</v>
      </c>
      <c r="I141" s="202">
        <v>0</v>
      </c>
      <c r="J141" s="202">
        <v>0</v>
      </c>
      <c r="K141" s="202">
        <v>0</v>
      </c>
      <c r="L141" s="197">
        <v>4424.6000000000004</v>
      </c>
      <c r="M141" s="203">
        <v>4424.6000000000004</v>
      </c>
      <c r="N141" s="203">
        <v>0</v>
      </c>
      <c r="O141" s="203">
        <v>0</v>
      </c>
      <c r="P141" s="203">
        <v>0</v>
      </c>
      <c r="Q141" s="203">
        <v>0</v>
      </c>
      <c r="R141" s="245">
        <v>0</v>
      </c>
      <c r="S141" s="245">
        <v>0</v>
      </c>
      <c r="T141" s="245">
        <v>0</v>
      </c>
      <c r="U141" s="198">
        <v>4424.6000000000004</v>
      </c>
      <c r="V141" s="203">
        <v>4424.6000000000004</v>
      </c>
      <c r="W141" s="203">
        <v>0</v>
      </c>
      <c r="X141" s="203">
        <v>0</v>
      </c>
      <c r="Y141" s="203">
        <v>0</v>
      </c>
      <c r="Z141" s="204">
        <v>0</v>
      </c>
      <c r="AA141" s="246">
        <v>0</v>
      </c>
      <c r="AB141" s="246">
        <v>0</v>
      </c>
      <c r="AC141" s="246">
        <v>0</v>
      </c>
      <c r="AD141" s="204">
        <v>0</v>
      </c>
      <c r="AE141" s="204">
        <v>0</v>
      </c>
      <c r="AF141" s="204">
        <v>0</v>
      </c>
      <c r="AG141" s="204">
        <v>0</v>
      </c>
      <c r="AH141" s="204">
        <v>0</v>
      </c>
      <c r="AI141" s="101">
        <v>0</v>
      </c>
      <c r="AJ141" s="101">
        <v>0</v>
      </c>
      <c r="AK141" s="101">
        <v>0</v>
      </c>
      <c r="AL141" s="204">
        <v>0</v>
      </c>
      <c r="AM141" s="204">
        <v>100</v>
      </c>
      <c r="AN141" s="204">
        <v>100</v>
      </c>
      <c r="AO141" s="204">
        <v>0</v>
      </c>
      <c r="AP141" s="204">
        <v>0</v>
      </c>
      <c r="AQ141" s="204">
        <v>0</v>
      </c>
      <c r="AR141" s="204">
        <v>0</v>
      </c>
      <c r="AS141" s="204">
        <v>0</v>
      </c>
      <c r="AT141" s="204">
        <v>0</v>
      </c>
      <c r="AU141" s="204">
        <v>0</v>
      </c>
    </row>
    <row r="142" spans="1:47" ht="12.75" customHeight="1">
      <c r="A142" s="205">
        <v>21</v>
      </c>
      <c r="B142" s="206">
        <v>221700</v>
      </c>
      <c r="C142" s="207">
        <v>1105</v>
      </c>
      <c r="D142" s="175">
        <v>133</v>
      </c>
      <c r="E142" s="201" t="s">
        <v>1345</v>
      </c>
      <c r="F142" s="197">
        <v>0</v>
      </c>
      <c r="G142" s="202">
        <v>0</v>
      </c>
      <c r="H142" s="202">
        <v>0</v>
      </c>
      <c r="I142" s="202">
        <v>0</v>
      </c>
      <c r="J142" s="202">
        <v>0</v>
      </c>
      <c r="K142" s="202">
        <v>0</v>
      </c>
      <c r="L142" s="197">
        <v>0</v>
      </c>
      <c r="M142" s="203">
        <v>0</v>
      </c>
      <c r="N142" s="203">
        <v>0</v>
      </c>
      <c r="O142" s="203">
        <v>0</v>
      </c>
      <c r="P142" s="203">
        <v>0</v>
      </c>
      <c r="Q142" s="203">
        <v>0</v>
      </c>
      <c r="R142" s="245">
        <v>0</v>
      </c>
      <c r="S142" s="245">
        <v>0</v>
      </c>
      <c r="T142" s="245">
        <v>0</v>
      </c>
      <c r="U142" s="198">
        <v>0</v>
      </c>
      <c r="V142" s="203">
        <v>0</v>
      </c>
      <c r="W142" s="203">
        <v>0</v>
      </c>
      <c r="X142" s="203">
        <v>0</v>
      </c>
      <c r="Y142" s="203">
        <v>0</v>
      </c>
      <c r="Z142" s="204">
        <v>0</v>
      </c>
      <c r="AA142" s="246">
        <v>0</v>
      </c>
      <c r="AB142" s="246">
        <v>0</v>
      </c>
      <c r="AC142" s="246">
        <v>0</v>
      </c>
      <c r="AD142" s="204">
        <v>0</v>
      </c>
      <c r="AE142" s="204">
        <v>0</v>
      </c>
      <c r="AF142" s="204">
        <v>0</v>
      </c>
      <c r="AG142" s="204">
        <v>0</v>
      </c>
      <c r="AH142" s="204">
        <v>0</v>
      </c>
      <c r="AI142" s="101">
        <v>0</v>
      </c>
      <c r="AJ142" s="101">
        <v>0</v>
      </c>
      <c r="AK142" s="101">
        <v>0</v>
      </c>
      <c r="AL142" s="204">
        <v>0</v>
      </c>
      <c r="AM142" s="204">
        <v>0</v>
      </c>
      <c r="AN142" s="204">
        <v>0</v>
      </c>
      <c r="AO142" s="204">
        <v>0</v>
      </c>
      <c r="AP142" s="204">
        <v>0</v>
      </c>
      <c r="AQ142" s="204">
        <v>0</v>
      </c>
      <c r="AR142" s="204">
        <v>0</v>
      </c>
      <c r="AS142" s="204">
        <v>0</v>
      </c>
      <c r="AT142" s="204">
        <v>0</v>
      </c>
      <c r="AU142" s="204">
        <v>0</v>
      </c>
    </row>
    <row r="143" spans="1:47" ht="12.75" customHeight="1">
      <c r="A143" s="205">
        <v>21</v>
      </c>
      <c r="B143" s="206">
        <v>221700</v>
      </c>
      <c r="C143" s="207">
        <v>1106</v>
      </c>
      <c r="D143" s="175">
        <v>134</v>
      </c>
      <c r="E143" s="201" t="s">
        <v>1346</v>
      </c>
      <c r="F143" s="197">
        <v>4825.8</v>
      </c>
      <c r="G143" s="202">
        <v>4825.8</v>
      </c>
      <c r="H143" s="202">
        <v>0</v>
      </c>
      <c r="I143" s="202">
        <v>0</v>
      </c>
      <c r="J143" s="202">
        <v>0</v>
      </c>
      <c r="K143" s="202">
        <v>0</v>
      </c>
      <c r="L143" s="197">
        <v>4825.8</v>
      </c>
      <c r="M143" s="203">
        <v>4825.8</v>
      </c>
      <c r="N143" s="203">
        <v>0</v>
      </c>
      <c r="O143" s="203">
        <v>0</v>
      </c>
      <c r="P143" s="203">
        <v>0</v>
      </c>
      <c r="Q143" s="203">
        <v>0</v>
      </c>
      <c r="R143" s="245">
        <v>0</v>
      </c>
      <c r="S143" s="245">
        <v>0</v>
      </c>
      <c r="T143" s="245">
        <v>0</v>
      </c>
      <c r="U143" s="198">
        <v>4825.8</v>
      </c>
      <c r="V143" s="203">
        <v>4825.8</v>
      </c>
      <c r="W143" s="203">
        <v>0</v>
      </c>
      <c r="X143" s="203">
        <v>0</v>
      </c>
      <c r="Y143" s="203">
        <v>0</v>
      </c>
      <c r="Z143" s="204">
        <v>0</v>
      </c>
      <c r="AA143" s="246">
        <v>0</v>
      </c>
      <c r="AB143" s="246">
        <v>0</v>
      </c>
      <c r="AC143" s="246">
        <v>0</v>
      </c>
      <c r="AD143" s="204">
        <v>0</v>
      </c>
      <c r="AE143" s="204">
        <v>0</v>
      </c>
      <c r="AF143" s="204">
        <v>0</v>
      </c>
      <c r="AG143" s="204">
        <v>0</v>
      </c>
      <c r="AH143" s="204">
        <v>0</v>
      </c>
      <c r="AI143" s="101">
        <v>0</v>
      </c>
      <c r="AJ143" s="101">
        <v>0</v>
      </c>
      <c r="AK143" s="101">
        <v>0</v>
      </c>
      <c r="AL143" s="204">
        <v>0</v>
      </c>
      <c r="AM143" s="204">
        <v>100</v>
      </c>
      <c r="AN143" s="204">
        <v>100</v>
      </c>
      <c r="AO143" s="204">
        <v>0</v>
      </c>
      <c r="AP143" s="204">
        <v>0</v>
      </c>
      <c r="AQ143" s="204">
        <v>0</v>
      </c>
      <c r="AR143" s="204">
        <v>0</v>
      </c>
      <c r="AS143" s="204">
        <v>0</v>
      </c>
      <c r="AT143" s="204">
        <v>0</v>
      </c>
      <c r="AU143" s="204">
        <v>0</v>
      </c>
    </row>
    <row r="144" spans="1:47" ht="12.75" customHeight="1">
      <c r="A144" s="205">
        <v>21</v>
      </c>
      <c r="B144" s="206">
        <v>221700</v>
      </c>
      <c r="C144" s="207">
        <v>1107</v>
      </c>
      <c r="D144" s="175">
        <v>135</v>
      </c>
      <c r="E144" s="201" t="s">
        <v>1347</v>
      </c>
      <c r="F144" s="197">
        <v>1326.7</v>
      </c>
      <c r="G144" s="202">
        <v>1326.7</v>
      </c>
      <c r="H144" s="202">
        <v>0</v>
      </c>
      <c r="I144" s="202">
        <v>0</v>
      </c>
      <c r="J144" s="202">
        <v>0</v>
      </c>
      <c r="K144" s="202">
        <v>0</v>
      </c>
      <c r="L144" s="197">
        <v>1451.9</v>
      </c>
      <c r="M144" s="203">
        <v>1451.9</v>
      </c>
      <c r="N144" s="203">
        <v>0</v>
      </c>
      <c r="O144" s="203">
        <v>0</v>
      </c>
      <c r="P144" s="203">
        <v>0</v>
      </c>
      <c r="Q144" s="203">
        <v>0</v>
      </c>
      <c r="R144" s="245">
        <v>0</v>
      </c>
      <c r="S144" s="245">
        <v>0</v>
      </c>
      <c r="T144" s="245">
        <v>0</v>
      </c>
      <c r="U144" s="198">
        <v>1451.9</v>
      </c>
      <c r="V144" s="203">
        <v>1451.9</v>
      </c>
      <c r="W144" s="203">
        <v>0</v>
      </c>
      <c r="X144" s="203">
        <v>0</v>
      </c>
      <c r="Y144" s="203">
        <v>0</v>
      </c>
      <c r="Z144" s="204">
        <v>0</v>
      </c>
      <c r="AA144" s="246">
        <v>0</v>
      </c>
      <c r="AB144" s="246">
        <v>0</v>
      </c>
      <c r="AC144" s="246">
        <v>0</v>
      </c>
      <c r="AD144" s="204">
        <v>0</v>
      </c>
      <c r="AE144" s="204">
        <v>0</v>
      </c>
      <c r="AF144" s="204">
        <v>0</v>
      </c>
      <c r="AG144" s="204">
        <v>0</v>
      </c>
      <c r="AH144" s="204">
        <v>0</v>
      </c>
      <c r="AI144" s="101">
        <v>0</v>
      </c>
      <c r="AJ144" s="101">
        <v>0</v>
      </c>
      <c r="AK144" s="101">
        <v>0</v>
      </c>
      <c r="AL144" s="204">
        <v>0</v>
      </c>
      <c r="AM144" s="204">
        <v>100</v>
      </c>
      <c r="AN144" s="204">
        <v>100</v>
      </c>
      <c r="AO144" s="204">
        <v>0</v>
      </c>
      <c r="AP144" s="204">
        <v>0</v>
      </c>
      <c r="AQ144" s="204">
        <v>0</v>
      </c>
      <c r="AR144" s="204">
        <v>0</v>
      </c>
      <c r="AS144" s="204">
        <v>0</v>
      </c>
      <c r="AT144" s="204">
        <v>0</v>
      </c>
      <c r="AU144" s="204">
        <v>0</v>
      </c>
    </row>
    <row r="145" spans="1:47" ht="12.75" customHeight="1">
      <c r="A145" s="205">
        <v>21</v>
      </c>
      <c r="B145" s="206">
        <v>221700</v>
      </c>
      <c r="C145" s="207">
        <v>1108</v>
      </c>
      <c r="D145" s="175">
        <v>136</v>
      </c>
      <c r="E145" s="201" t="s">
        <v>1348</v>
      </c>
      <c r="F145" s="197">
        <v>1678</v>
      </c>
      <c r="G145" s="202">
        <v>1678</v>
      </c>
      <c r="H145" s="202">
        <v>0</v>
      </c>
      <c r="I145" s="202">
        <v>0</v>
      </c>
      <c r="J145" s="202">
        <v>0</v>
      </c>
      <c r="K145" s="202">
        <v>0</v>
      </c>
      <c r="L145" s="197">
        <v>1778.2</v>
      </c>
      <c r="M145" s="203">
        <v>1778.2</v>
      </c>
      <c r="N145" s="203">
        <v>0</v>
      </c>
      <c r="O145" s="203">
        <v>0</v>
      </c>
      <c r="P145" s="203">
        <v>0</v>
      </c>
      <c r="Q145" s="203">
        <v>0</v>
      </c>
      <c r="R145" s="245">
        <v>0</v>
      </c>
      <c r="S145" s="245">
        <v>0</v>
      </c>
      <c r="T145" s="245">
        <v>0</v>
      </c>
      <c r="U145" s="198">
        <v>1737.6959999999999</v>
      </c>
      <c r="V145" s="203">
        <v>1737.6959999999999</v>
      </c>
      <c r="W145" s="203">
        <v>0</v>
      </c>
      <c r="X145" s="203">
        <v>0</v>
      </c>
      <c r="Y145" s="203">
        <v>0</v>
      </c>
      <c r="Z145" s="204">
        <v>0</v>
      </c>
      <c r="AA145" s="246">
        <v>0</v>
      </c>
      <c r="AB145" s="246">
        <v>0</v>
      </c>
      <c r="AC145" s="246">
        <v>0</v>
      </c>
      <c r="AD145" s="204">
        <v>-40.504000000000133</v>
      </c>
      <c r="AE145" s="204">
        <v>-40.504000000000133</v>
      </c>
      <c r="AF145" s="204">
        <v>0</v>
      </c>
      <c r="AG145" s="204">
        <v>0</v>
      </c>
      <c r="AH145" s="204">
        <v>0</v>
      </c>
      <c r="AI145" s="101">
        <v>0</v>
      </c>
      <c r="AJ145" s="101">
        <v>0</v>
      </c>
      <c r="AK145" s="101">
        <v>0</v>
      </c>
      <c r="AL145" s="204">
        <v>0</v>
      </c>
      <c r="AM145" s="204">
        <v>97.722190979642335</v>
      </c>
      <c r="AN145" s="204">
        <v>97.722190979642335</v>
      </c>
      <c r="AO145" s="204">
        <v>0</v>
      </c>
      <c r="AP145" s="204">
        <v>0</v>
      </c>
      <c r="AQ145" s="204">
        <v>0</v>
      </c>
      <c r="AR145" s="204">
        <v>0</v>
      </c>
      <c r="AS145" s="204">
        <v>0</v>
      </c>
      <c r="AT145" s="204">
        <v>0</v>
      </c>
      <c r="AU145" s="204">
        <v>0</v>
      </c>
    </row>
    <row r="146" spans="1:47" ht="12.75" customHeight="1">
      <c r="A146" s="205">
        <v>21</v>
      </c>
      <c r="B146" s="206">
        <v>221700</v>
      </c>
      <c r="C146" s="207">
        <v>1109</v>
      </c>
      <c r="D146" s="175">
        <v>137</v>
      </c>
      <c r="E146" s="201" t="s">
        <v>1349</v>
      </c>
      <c r="F146" s="197">
        <v>1942.1</v>
      </c>
      <c r="G146" s="202">
        <v>1942.1</v>
      </c>
      <c r="H146" s="202">
        <v>0</v>
      </c>
      <c r="I146" s="202">
        <v>0</v>
      </c>
      <c r="J146" s="202">
        <v>0</v>
      </c>
      <c r="K146" s="202">
        <v>0</v>
      </c>
      <c r="L146" s="197">
        <v>2198.1</v>
      </c>
      <c r="M146" s="203">
        <v>2198.1</v>
      </c>
      <c r="N146" s="203">
        <v>0</v>
      </c>
      <c r="O146" s="203">
        <v>0</v>
      </c>
      <c r="P146" s="203">
        <v>0</v>
      </c>
      <c r="Q146" s="203">
        <v>0</v>
      </c>
      <c r="R146" s="245">
        <v>0</v>
      </c>
      <c r="S146" s="245">
        <v>0</v>
      </c>
      <c r="T146" s="245">
        <v>0</v>
      </c>
      <c r="U146" s="198">
        <v>2198.0320999999999</v>
      </c>
      <c r="V146" s="203">
        <v>2198.0320999999999</v>
      </c>
      <c r="W146" s="203">
        <v>0</v>
      </c>
      <c r="X146" s="203">
        <v>0</v>
      </c>
      <c r="Y146" s="203">
        <v>0</v>
      </c>
      <c r="Z146" s="204">
        <v>0</v>
      </c>
      <c r="AA146" s="246">
        <v>0</v>
      </c>
      <c r="AB146" s="246">
        <v>0</v>
      </c>
      <c r="AC146" s="246">
        <v>0</v>
      </c>
      <c r="AD146" s="204">
        <v>-6.7900000000008731E-2</v>
      </c>
      <c r="AE146" s="204">
        <v>-6.7900000000008731E-2</v>
      </c>
      <c r="AF146" s="204">
        <v>0</v>
      </c>
      <c r="AG146" s="204">
        <v>0</v>
      </c>
      <c r="AH146" s="204">
        <v>0</v>
      </c>
      <c r="AI146" s="101">
        <v>0</v>
      </c>
      <c r="AJ146" s="101">
        <v>0</v>
      </c>
      <c r="AK146" s="101">
        <v>0</v>
      </c>
      <c r="AL146" s="204">
        <v>0</v>
      </c>
      <c r="AM146" s="204">
        <v>99.996910968563753</v>
      </c>
      <c r="AN146" s="204">
        <v>99.996910968563753</v>
      </c>
      <c r="AO146" s="204">
        <v>0</v>
      </c>
      <c r="AP146" s="204">
        <v>0</v>
      </c>
      <c r="AQ146" s="204">
        <v>0</v>
      </c>
      <c r="AR146" s="204">
        <v>0</v>
      </c>
      <c r="AS146" s="204">
        <v>0</v>
      </c>
      <c r="AT146" s="204">
        <v>0</v>
      </c>
      <c r="AU146" s="204">
        <v>0</v>
      </c>
    </row>
    <row r="147" spans="1:47" ht="12.75" customHeight="1">
      <c r="A147" s="205">
        <v>21</v>
      </c>
      <c r="B147" s="206">
        <v>221700</v>
      </c>
      <c r="C147" s="207">
        <v>1110</v>
      </c>
      <c r="D147" s="175">
        <v>138</v>
      </c>
      <c r="E147" s="201" t="s">
        <v>1350</v>
      </c>
      <c r="F147" s="197">
        <v>3249.6</v>
      </c>
      <c r="G147" s="202">
        <v>3249.6</v>
      </c>
      <c r="H147" s="202">
        <v>0</v>
      </c>
      <c r="I147" s="202">
        <v>0</v>
      </c>
      <c r="J147" s="202">
        <v>0</v>
      </c>
      <c r="K147" s="202">
        <v>0</v>
      </c>
      <c r="L147" s="197">
        <v>3249.6</v>
      </c>
      <c r="M147" s="203">
        <v>3249.6</v>
      </c>
      <c r="N147" s="203">
        <v>0</v>
      </c>
      <c r="O147" s="203">
        <v>0</v>
      </c>
      <c r="P147" s="203">
        <v>0</v>
      </c>
      <c r="Q147" s="203">
        <v>0</v>
      </c>
      <c r="R147" s="245">
        <v>0</v>
      </c>
      <c r="S147" s="245">
        <v>0</v>
      </c>
      <c r="T147" s="245">
        <v>0</v>
      </c>
      <c r="U147" s="198">
        <v>3249.6</v>
      </c>
      <c r="V147" s="203">
        <v>3249.6</v>
      </c>
      <c r="W147" s="203">
        <v>0</v>
      </c>
      <c r="X147" s="203">
        <v>0</v>
      </c>
      <c r="Y147" s="203">
        <v>0</v>
      </c>
      <c r="Z147" s="204">
        <v>0</v>
      </c>
      <c r="AA147" s="246">
        <v>0</v>
      </c>
      <c r="AB147" s="246">
        <v>0</v>
      </c>
      <c r="AC147" s="246">
        <v>0</v>
      </c>
      <c r="AD147" s="204">
        <v>0</v>
      </c>
      <c r="AE147" s="204">
        <v>0</v>
      </c>
      <c r="AF147" s="204">
        <v>0</v>
      </c>
      <c r="AG147" s="204">
        <v>0</v>
      </c>
      <c r="AH147" s="204">
        <v>0</v>
      </c>
      <c r="AI147" s="101">
        <v>0</v>
      </c>
      <c r="AJ147" s="101">
        <v>0</v>
      </c>
      <c r="AK147" s="101">
        <v>0</v>
      </c>
      <c r="AL147" s="204">
        <v>0</v>
      </c>
      <c r="AM147" s="204">
        <v>100</v>
      </c>
      <c r="AN147" s="204">
        <v>100</v>
      </c>
      <c r="AO147" s="204">
        <v>0</v>
      </c>
      <c r="AP147" s="204">
        <v>0</v>
      </c>
      <c r="AQ147" s="204">
        <v>0</v>
      </c>
      <c r="AR147" s="204">
        <v>0</v>
      </c>
      <c r="AS147" s="204">
        <v>0</v>
      </c>
      <c r="AT147" s="204">
        <v>0</v>
      </c>
      <c r="AU147" s="204">
        <v>0</v>
      </c>
    </row>
    <row r="148" spans="1:47" ht="12.75" customHeight="1">
      <c r="A148" s="205">
        <v>21</v>
      </c>
      <c r="B148" s="206">
        <v>221700</v>
      </c>
      <c r="C148" s="207">
        <v>1111</v>
      </c>
      <c r="D148" s="175">
        <v>139</v>
      </c>
      <c r="E148" s="201" t="s">
        <v>1351</v>
      </c>
      <c r="F148" s="197">
        <v>0</v>
      </c>
      <c r="G148" s="202">
        <v>0</v>
      </c>
      <c r="H148" s="202">
        <v>0</v>
      </c>
      <c r="I148" s="202">
        <v>0</v>
      </c>
      <c r="J148" s="202">
        <v>0</v>
      </c>
      <c r="K148" s="202">
        <v>0</v>
      </c>
      <c r="L148" s="197">
        <v>0</v>
      </c>
      <c r="M148" s="203">
        <v>0</v>
      </c>
      <c r="N148" s="203">
        <v>0</v>
      </c>
      <c r="O148" s="203">
        <v>0</v>
      </c>
      <c r="P148" s="203">
        <v>0</v>
      </c>
      <c r="Q148" s="203">
        <v>0</v>
      </c>
      <c r="R148" s="245">
        <v>0</v>
      </c>
      <c r="S148" s="245">
        <v>0</v>
      </c>
      <c r="T148" s="245">
        <v>0</v>
      </c>
      <c r="U148" s="198">
        <v>0</v>
      </c>
      <c r="V148" s="203">
        <v>0</v>
      </c>
      <c r="W148" s="203">
        <v>0</v>
      </c>
      <c r="X148" s="203">
        <v>0</v>
      </c>
      <c r="Y148" s="203">
        <v>0</v>
      </c>
      <c r="Z148" s="204">
        <v>0</v>
      </c>
      <c r="AA148" s="246">
        <v>0</v>
      </c>
      <c r="AB148" s="246">
        <v>0</v>
      </c>
      <c r="AC148" s="246">
        <v>0</v>
      </c>
      <c r="AD148" s="204">
        <v>0</v>
      </c>
      <c r="AE148" s="204">
        <v>0</v>
      </c>
      <c r="AF148" s="204">
        <v>0</v>
      </c>
      <c r="AG148" s="204">
        <v>0</v>
      </c>
      <c r="AH148" s="204">
        <v>0</v>
      </c>
      <c r="AI148" s="101">
        <v>0</v>
      </c>
      <c r="AJ148" s="101">
        <v>0</v>
      </c>
      <c r="AK148" s="101">
        <v>0</v>
      </c>
      <c r="AL148" s="204">
        <v>0</v>
      </c>
      <c r="AM148" s="204">
        <v>0</v>
      </c>
      <c r="AN148" s="204">
        <v>0</v>
      </c>
      <c r="AO148" s="204">
        <v>0</v>
      </c>
      <c r="AP148" s="204">
        <v>0</v>
      </c>
      <c r="AQ148" s="204">
        <v>0</v>
      </c>
      <c r="AR148" s="204">
        <v>0</v>
      </c>
      <c r="AS148" s="204">
        <v>0</v>
      </c>
      <c r="AT148" s="204">
        <v>0</v>
      </c>
      <c r="AU148" s="204">
        <v>0</v>
      </c>
    </row>
    <row r="149" spans="1:47" ht="12.75" customHeight="1">
      <c r="A149" s="205">
        <v>21</v>
      </c>
      <c r="B149" s="206">
        <v>221700</v>
      </c>
      <c r="C149" s="207">
        <v>1112</v>
      </c>
      <c r="D149" s="175">
        <v>140</v>
      </c>
      <c r="E149" s="201" t="s">
        <v>1352</v>
      </c>
      <c r="F149" s="197">
        <v>0</v>
      </c>
      <c r="G149" s="202">
        <v>0</v>
      </c>
      <c r="H149" s="202">
        <v>0</v>
      </c>
      <c r="I149" s="202">
        <v>0</v>
      </c>
      <c r="J149" s="202">
        <v>0</v>
      </c>
      <c r="K149" s="202">
        <v>0</v>
      </c>
      <c r="L149" s="197">
        <v>0</v>
      </c>
      <c r="M149" s="203">
        <v>0</v>
      </c>
      <c r="N149" s="203">
        <v>0</v>
      </c>
      <c r="O149" s="203">
        <v>0</v>
      </c>
      <c r="P149" s="203">
        <v>0</v>
      </c>
      <c r="Q149" s="203">
        <v>0</v>
      </c>
      <c r="R149" s="245">
        <v>0</v>
      </c>
      <c r="S149" s="245">
        <v>0</v>
      </c>
      <c r="T149" s="245">
        <v>0</v>
      </c>
      <c r="U149" s="198">
        <v>0</v>
      </c>
      <c r="V149" s="203">
        <v>0</v>
      </c>
      <c r="W149" s="203">
        <v>0</v>
      </c>
      <c r="X149" s="203">
        <v>0</v>
      </c>
      <c r="Y149" s="203">
        <v>0</v>
      </c>
      <c r="Z149" s="204">
        <v>0</v>
      </c>
      <c r="AA149" s="246">
        <v>0</v>
      </c>
      <c r="AB149" s="246">
        <v>0</v>
      </c>
      <c r="AC149" s="246">
        <v>0</v>
      </c>
      <c r="AD149" s="204">
        <v>0</v>
      </c>
      <c r="AE149" s="204">
        <v>0</v>
      </c>
      <c r="AF149" s="204">
        <v>0</v>
      </c>
      <c r="AG149" s="204">
        <v>0</v>
      </c>
      <c r="AH149" s="204">
        <v>0</v>
      </c>
      <c r="AI149" s="101">
        <v>0</v>
      </c>
      <c r="AJ149" s="101">
        <v>0</v>
      </c>
      <c r="AK149" s="101">
        <v>0</v>
      </c>
      <c r="AL149" s="204">
        <v>0</v>
      </c>
      <c r="AM149" s="204">
        <v>0</v>
      </c>
      <c r="AN149" s="204">
        <v>0</v>
      </c>
      <c r="AO149" s="204">
        <v>0</v>
      </c>
      <c r="AP149" s="204">
        <v>0</v>
      </c>
      <c r="AQ149" s="204">
        <v>0</v>
      </c>
      <c r="AR149" s="204">
        <v>0</v>
      </c>
      <c r="AS149" s="204">
        <v>0</v>
      </c>
      <c r="AT149" s="204">
        <v>0</v>
      </c>
      <c r="AU149" s="204">
        <v>0</v>
      </c>
    </row>
    <row r="150" spans="1:47" ht="12.75" customHeight="1">
      <c r="A150" s="205">
        <v>21</v>
      </c>
      <c r="B150" s="206">
        <v>221700</v>
      </c>
      <c r="C150" s="207">
        <v>1113</v>
      </c>
      <c r="D150" s="175">
        <v>141</v>
      </c>
      <c r="E150" s="201" t="s">
        <v>1353</v>
      </c>
      <c r="F150" s="197">
        <v>7929</v>
      </c>
      <c r="G150" s="202">
        <v>7929</v>
      </c>
      <c r="H150" s="202">
        <v>0</v>
      </c>
      <c r="I150" s="202">
        <v>0</v>
      </c>
      <c r="J150" s="202">
        <v>0</v>
      </c>
      <c r="K150" s="202">
        <v>0</v>
      </c>
      <c r="L150" s="197">
        <v>8008</v>
      </c>
      <c r="M150" s="203">
        <v>8008</v>
      </c>
      <c r="N150" s="203">
        <v>0</v>
      </c>
      <c r="O150" s="203">
        <v>0</v>
      </c>
      <c r="P150" s="203">
        <v>0</v>
      </c>
      <c r="Q150" s="203">
        <v>0</v>
      </c>
      <c r="R150" s="245">
        <v>0</v>
      </c>
      <c r="S150" s="245">
        <v>0</v>
      </c>
      <c r="T150" s="245">
        <v>0</v>
      </c>
      <c r="U150" s="198">
        <v>7972.3959999999997</v>
      </c>
      <c r="V150" s="203">
        <v>7972.3959999999997</v>
      </c>
      <c r="W150" s="203">
        <v>0</v>
      </c>
      <c r="X150" s="203">
        <v>0</v>
      </c>
      <c r="Y150" s="203">
        <v>0</v>
      </c>
      <c r="Z150" s="204">
        <v>0</v>
      </c>
      <c r="AA150" s="246">
        <v>0</v>
      </c>
      <c r="AB150" s="246">
        <v>0</v>
      </c>
      <c r="AC150" s="246">
        <v>0</v>
      </c>
      <c r="AD150" s="204">
        <v>-35.604000000000269</v>
      </c>
      <c r="AE150" s="204">
        <v>-35.604000000000269</v>
      </c>
      <c r="AF150" s="204">
        <v>0</v>
      </c>
      <c r="AG150" s="204">
        <v>0</v>
      </c>
      <c r="AH150" s="204">
        <v>0</v>
      </c>
      <c r="AI150" s="101">
        <v>0</v>
      </c>
      <c r="AJ150" s="101">
        <v>0</v>
      </c>
      <c r="AK150" s="101">
        <v>0</v>
      </c>
      <c r="AL150" s="204">
        <v>0</v>
      </c>
      <c r="AM150" s="204">
        <v>99.555394605394596</v>
      </c>
      <c r="AN150" s="204">
        <v>99.555394605394596</v>
      </c>
      <c r="AO150" s="204">
        <v>0</v>
      </c>
      <c r="AP150" s="204">
        <v>0</v>
      </c>
      <c r="AQ150" s="204">
        <v>0</v>
      </c>
      <c r="AR150" s="204">
        <v>0</v>
      </c>
      <c r="AS150" s="204">
        <v>0</v>
      </c>
      <c r="AT150" s="204">
        <v>0</v>
      </c>
      <c r="AU150" s="204">
        <v>0</v>
      </c>
    </row>
    <row r="151" spans="1:47" ht="12.75" customHeight="1">
      <c r="A151" s="205">
        <v>21</v>
      </c>
      <c r="B151" s="206">
        <v>221700</v>
      </c>
      <c r="C151" s="207">
        <v>1114</v>
      </c>
      <c r="D151" s="175">
        <v>142</v>
      </c>
      <c r="E151" s="201" t="s">
        <v>1354</v>
      </c>
      <c r="F151" s="197">
        <v>4577.8</v>
      </c>
      <c r="G151" s="202">
        <v>4577.8</v>
      </c>
      <c r="H151" s="202">
        <v>0</v>
      </c>
      <c r="I151" s="202">
        <v>0</v>
      </c>
      <c r="J151" s="202">
        <v>0</v>
      </c>
      <c r="K151" s="202">
        <v>0</v>
      </c>
      <c r="L151" s="197">
        <v>4577.8</v>
      </c>
      <c r="M151" s="203">
        <v>4577.8</v>
      </c>
      <c r="N151" s="203">
        <v>0</v>
      </c>
      <c r="O151" s="203">
        <v>0</v>
      </c>
      <c r="P151" s="203">
        <v>0</v>
      </c>
      <c r="Q151" s="203">
        <v>0</v>
      </c>
      <c r="R151" s="245">
        <v>0</v>
      </c>
      <c r="S151" s="245">
        <v>0</v>
      </c>
      <c r="T151" s="245">
        <v>0</v>
      </c>
      <c r="U151" s="198">
        <v>4551.1379999999999</v>
      </c>
      <c r="V151" s="203">
        <v>4551.1379999999999</v>
      </c>
      <c r="W151" s="203">
        <v>0</v>
      </c>
      <c r="X151" s="203">
        <v>0</v>
      </c>
      <c r="Y151" s="203">
        <v>0</v>
      </c>
      <c r="Z151" s="204">
        <v>0</v>
      </c>
      <c r="AA151" s="246">
        <v>0</v>
      </c>
      <c r="AB151" s="246">
        <v>0</v>
      </c>
      <c r="AC151" s="246">
        <v>0</v>
      </c>
      <c r="AD151" s="204">
        <v>-26.662000000000262</v>
      </c>
      <c r="AE151" s="204">
        <v>-26.662000000000262</v>
      </c>
      <c r="AF151" s="204">
        <v>0</v>
      </c>
      <c r="AG151" s="204">
        <v>0</v>
      </c>
      <c r="AH151" s="204">
        <v>0</v>
      </c>
      <c r="AI151" s="101">
        <v>0</v>
      </c>
      <c r="AJ151" s="101">
        <v>0</v>
      </c>
      <c r="AK151" s="101">
        <v>0</v>
      </c>
      <c r="AL151" s="204">
        <v>0</v>
      </c>
      <c r="AM151" s="204">
        <v>99.417580497182044</v>
      </c>
      <c r="AN151" s="204">
        <v>99.417580497182044</v>
      </c>
      <c r="AO151" s="204">
        <v>0</v>
      </c>
      <c r="AP151" s="204">
        <v>0</v>
      </c>
      <c r="AQ151" s="204">
        <v>0</v>
      </c>
      <c r="AR151" s="204">
        <v>0</v>
      </c>
      <c r="AS151" s="204">
        <v>0</v>
      </c>
      <c r="AT151" s="204">
        <v>0</v>
      </c>
      <c r="AU151" s="204">
        <v>0</v>
      </c>
    </row>
    <row r="152" spans="1:47" ht="12.75" customHeight="1">
      <c r="A152" s="205">
        <v>21</v>
      </c>
      <c r="B152" s="206">
        <v>221700</v>
      </c>
      <c r="C152" s="207">
        <v>1116</v>
      </c>
      <c r="D152" s="175">
        <v>143</v>
      </c>
      <c r="E152" s="201" t="s">
        <v>1355</v>
      </c>
      <c r="F152" s="197">
        <v>4553.1000000000004</v>
      </c>
      <c r="G152" s="202">
        <v>4553.1000000000004</v>
      </c>
      <c r="H152" s="202">
        <v>0</v>
      </c>
      <c r="I152" s="202">
        <v>0</v>
      </c>
      <c r="J152" s="202">
        <v>0</v>
      </c>
      <c r="K152" s="202">
        <v>0</v>
      </c>
      <c r="L152" s="197">
        <v>4553.1000000000004</v>
      </c>
      <c r="M152" s="203">
        <v>4553.1000000000004</v>
      </c>
      <c r="N152" s="203">
        <v>0</v>
      </c>
      <c r="O152" s="203">
        <v>0</v>
      </c>
      <c r="P152" s="203">
        <v>0</v>
      </c>
      <c r="Q152" s="203">
        <v>0</v>
      </c>
      <c r="R152" s="245">
        <v>0</v>
      </c>
      <c r="S152" s="245">
        <v>0</v>
      </c>
      <c r="T152" s="245">
        <v>0</v>
      </c>
      <c r="U152" s="198">
        <v>4300.6346999999996</v>
      </c>
      <c r="V152" s="203">
        <v>4300.6346999999996</v>
      </c>
      <c r="W152" s="203">
        <v>0</v>
      </c>
      <c r="X152" s="203">
        <v>0</v>
      </c>
      <c r="Y152" s="203">
        <v>0</v>
      </c>
      <c r="Z152" s="204">
        <v>0</v>
      </c>
      <c r="AA152" s="246">
        <v>0</v>
      </c>
      <c r="AB152" s="246">
        <v>0</v>
      </c>
      <c r="AC152" s="246">
        <v>0</v>
      </c>
      <c r="AD152" s="204">
        <v>-252.46530000000075</v>
      </c>
      <c r="AE152" s="204">
        <v>-252.46530000000075</v>
      </c>
      <c r="AF152" s="204">
        <v>0</v>
      </c>
      <c r="AG152" s="204">
        <v>0</v>
      </c>
      <c r="AH152" s="204">
        <v>0</v>
      </c>
      <c r="AI152" s="101">
        <v>0</v>
      </c>
      <c r="AJ152" s="101">
        <v>0</v>
      </c>
      <c r="AK152" s="101">
        <v>0</v>
      </c>
      <c r="AL152" s="204">
        <v>0</v>
      </c>
      <c r="AM152" s="204">
        <v>94.455089938723049</v>
      </c>
      <c r="AN152" s="204">
        <v>94.455089938723049</v>
      </c>
      <c r="AO152" s="204">
        <v>0</v>
      </c>
      <c r="AP152" s="204">
        <v>0</v>
      </c>
      <c r="AQ152" s="204">
        <v>0</v>
      </c>
      <c r="AR152" s="204">
        <v>0</v>
      </c>
      <c r="AS152" s="204">
        <v>0</v>
      </c>
      <c r="AT152" s="204">
        <v>0</v>
      </c>
      <c r="AU152" s="204">
        <v>0</v>
      </c>
    </row>
    <row r="153" spans="1:47" ht="12.75" customHeight="1">
      <c r="A153" s="205">
        <v>21</v>
      </c>
      <c r="B153" s="206">
        <v>221700</v>
      </c>
      <c r="C153" s="207">
        <v>1117</v>
      </c>
      <c r="D153" s="175">
        <v>144</v>
      </c>
      <c r="E153" s="201" t="s">
        <v>1356</v>
      </c>
      <c r="F153" s="197">
        <v>4271.8999999999996</v>
      </c>
      <c r="G153" s="202">
        <v>4271.8999999999996</v>
      </c>
      <c r="H153" s="202">
        <v>0</v>
      </c>
      <c r="I153" s="202">
        <v>0</v>
      </c>
      <c r="J153" s="202">
        <v>0</v>
      </c>
      <c r="K153" s="202">
        <v>0</v>
      </c>
      <c r="L153" s="197">
        <v>4365</v>
      </c>
      <c r="M153" s="203">
        <v>4365</v>
      </c>
      <c r="N153" s="203">
        <v>0</v>
      </c>
      <c r="O153" s="203">
        <v>0</v>
      </c>
      <c r="P153" s="203">
        <v>0</v>
      </c>
      <c r="Q153" s="203">
        <v>0</v>
      </c>
      <c r="R153" s="245">
        <v>0</v>
      </c>
      <c r="S153" s="245">
        <v>0</v>
      </c>
      <c r="T153" s="245">
        <v>0</v>
      </c>
      <c r="U153" s="198">
        <v>4325.2244000000001</v>
      </c>
      <c r="V153" s="203">
        <v>4325.2244000000001</v>
      </c>
      <c r="W153" s="203">
        <v>0</v>
      </c>
      <c r="X153" s="203">
        <v>0</v>
      </c>
      <c r="Y153" s="203">
        <v>0</v>
      </c>
      <c r="Z153" s="204">
        <v>0</v>
      </c>
      <c r="AA153" s="246">
        <v>0</v>
      </c>
      <c r="AB153" s="246">
        <v>0</v>
      </c>
      <c r="AC153" s="246">
        <v>0</v>
      </c>
      <c r="AD153" s="204">
        <v>-39.77559999999994</v>
      </c>
      <c r="AE153" s="204">
        <v>-39.77559999999994</v>
      </c>
      <c r="AF153" s="204">
        <v>0</v>
      </c>
      <c r="AG153" s="204">
        <v>0</v>
      </c>
      <c r="AH153" s="204">
        <v>0</v>
      </c>
      <c r="AI153" s="101">
        <v>0</v>
      </c>
      <c r="AJ153" s="101">
        <v>0</v>
      </c>
      <c r="AK153" s="101">
        <v>0</v>
      </c>
      <c r="AL153" s="204">
        <v>0</v>
      </c>
      <c r="AM153" s="204">
        <v>99.088760595647202</v>
      </c>
      <c r="AN153" s="204">
        <v>99.088760595647202</v>
      </c>
      <c r="AO153" s="204">
        <v>0</v>
      </c>
      <c r="AP153" s="204">
        <v>0</v>
      </c>
      <c r="AQ153" s="204">
        <v>0</v>
      </c>
      <c r="AR153" s="204">
        <v>0</v>
      </c>
      <c r="AS153" s="204">
        <v>0</v>
      </c>
      <c r="AT153" s="204">
        <v>0</v>
      </c>
      <c r="AU153" s="204">
        <v>0</v>
      </c>
    </row>
    <row r="154" spans="1:47" ht="12.75" customHeight="1">
      <c r="A154" s="205">
        <v>21</v>
      </c>
      <c r="B154" s="206">
        <v>221700</v>
      </c>
      <c r="C154" s="207">
        <v>1118</v>
      </c>
      <c r="D154" s="175">
        <v>145</v>
      </c>
      <c r="E154" s="201" t="s">
        <v>1357</v>
      </c>
      <c r="F154" s="197">
        <v>12175.1</v>
      </c>
      <c r="G154" s="202">
        <v>12175.1</v>
      </c>
      <c r="H154" s="202">
        <v>0</v>
      </c>
      <c r="I154" s="202">
        <v>0</v>
      </c>
      <c r="J154" s="202">
        <v>0</v>
      </c>
      <c r="K154" s="202">
        <v>0</v>
      </c>
      <c r="L154" s="197">
        <v>12799.9</v>
      </c>
      <c r="M154" s="203">
        <v>12799.9</v>
      </c>
      <c r="N154" s="203">
        <v>0</v>
      </c>
      <c r="O154" s="203">
        <v>0</v>
      </c>
      <c r="P154" s="203">
        <v>0</v>
      </c>
      <c r="Q154" s="203">
        <v>0</v>
      </c>
      <c r="R154" s="245">
        <v>0</v>
      </c>
      <c r="S154" s="245">
        <v>0</v>
      </c>
      <c r="T154" s="245">
        <v>0</v>
      </c>
      <c r="U154" s="198">
        <v>12799.9</v>
      </c>
      <c r="V154" s="203">
        <v>12799.9</v>
      </c>
      <c r="W154" s="203">
        <v>0</v>
      </c>
      <c r="X154" s="203">
        <v>0</v>
      </c>
      <c r="Y154" s="203">
        <v>0</v>
      </c>
      <c r="Z154" s="204">
        <v>0</v>
      </c>
      <c r="AA154" s="246">
        <v>0</v>
      </c>
      <c r="AB154" s="246">
        <v>0</v>
      </c>
      <c r="AC154" s="246">
        <v>0</v>
      </c>
      <c r="AD154" s="204">
        <v>0</v>
      </c>
      <c r="AE154" s="204">
        <v>0</v>
      </c>
      <c r="AF154" s="204">
        <v>0</v>
      </c>
      <c r="AG154" s="204">
        <v>0</v>
      </c>
      <c r="AH154" s="204">
        <v>0</v>
      </c>
      <c r="AI154" s="101">
        <v>0</v>
      </c>
      <c r="AJ154" s="101">
        <v>0</v>
      </c>
      <c r="AK154" s="101">
        <v>0</v>
      </c>
      <c r="AL154" s="204">
        <v>0</v>
      </c>
      <c r="AM154" s="204">
        <v>100</v>
      </c>
      <c r="AN154" s="204">
        <v>100</v>
      </c>
      <c r="AO154" s="204">
        <v>0</v>
      </c>
      <c r="AP154" s="204">
        <v>0</v>
      </c>
      <c r="AQ154" s="204">
        <v>0</v>
      </c>
      <c r="AR154" s="204">
        <v>0</v>
      </c>
      <c r="AS154" s="204">
        <v>0</v>
      </c>
      <c r="AT154" s="204">
        <v>0</v>
      </c>
      <c r="AU154" s="204">
        <v>0</v>
      </c>
    </row>
    <row r="155" spans="1:47" ht="12.75" customHeight="1">
      <c r="A155" s="205">
        <v>21</v>
      </c>
      <c r="B155" s="206">
        <v>221700</v>
      </c>
      <c r="C155" s="207">
        <v>1119</v>
      </c>
      <c r="D155" s="175">
        <v>146</v>
      </c>
      <c r="E155" s="201" t="s">
        <v>1358</v>
      </c>
      <c r="F155" s="197">
        <v>2603.9</v>
      </c>
      <c r="G155" s="202">
        <v>2603.9</v>
      </c>
      <c r="H155" s="202">
        <v>0</v>
      </c>
      <c r="I155" s="202">
        <v>0</v>
      </c>
      <c r="J155" s="202">
        <v>0</v>
      </c>
      <c r="K155" s="202">
        <v>0</v>
      </c>
      <c r="L155" s="197">
        <v>2811.1</v>
      </c>
      <c r="M155" s="203">
        <v>2811.1</v>
      </c>
      <c r="N155" s="203">
        <v>0</v>
      </c>
      <c r="O155" s="203">
        <v>0</v>
      </c>
      <c r="P155" s="203">
        <v>0</v>
      </c>
      <c r="Q155" s="203">
        <v>0</v>
      </c>
      <c r="R155" s="245">
        <v>0</v>
      </c>
      <c r="S155" s="245">
        <v>0</v>
      </c>
      <c r="T155" s="245">
        <v>0</v>
      </c>
      <c r="U155" s="198">
        <v>2779.7716999999998</v>
      </c>
      <c r="V155" s="203">
        <v>2779.7716999999998</v>
      </c>
      <c r="W155" s="203">
        <v>0</v>
      </c>
      <c r="X155" s="203">
        <v>0</v>
      </c>
      <c r="Y155" s="203">
        <v>0</v>
      </c>
      <c r="Z155" s="204">
        <v>0</v>
      </c>
      <c r="AA155" s="246">
        <v>0</v>
      </c>
      <c r="AB155" s="246">
        <v>0</v>
      </c>
      <c r="AC155" s="246">
        <v>0</v>
      </c>
      <c r="AD155" s="204">
        <v>-31.328300000000127</v>
      </c>
      <c r="AE155" s="204">
        <v>-31.328300000000127</v>
      </c>
      <c r="AF155" s="204">
        <v>0</v>
      </c>
      <c r="AG155" s="204">
        <v>0</v>
      </c>
      <c r="AH155" s="204">
        <v>0</v>
      </c>
      <c r="AI155" s="101">
        <v>0</v>
      </c>
      <c r="AJ155" s="101">
        <v>0</v>
      </c>
      <c r="AK155" s="101">
        <v>0</v>
      </c>
      <c r="AL155" s="204">
        <v>0</v>
      </c>
      <c r="AM155" s="204">
        <v>98.885550140514383</v>
      </c>
      <c r="AN155" s="204">
        <v>98.885550140514383</v>
      </c>
      <c r="AO155" s="204">
        <v>0</v>
      </c>
      <c r="AP155" s="204">
        <v>0</v>
      </c>
      <c r="AQ155" s="204">
        <v>0</v>
      </c>
      <c r="AR155" s="204">
        <v>0</v>
      </c>
      <c r="AS155" s="204">
        <v>0</v>
      </c>
      <c r="AT155" s="204">
        <v>0</v>
      </c>
      <c r="AU155" s="204">
        <v>0</v>
      </c>
    </row>
    <row r="156" spans="1:47" ht="12.75" customHeight="1">
      <c r="A156" s="205">
        <v>21</v>
      </c>
      <c r="B156" s="206">
        <v>221700</v>
      </c>
      <c r="C156" s="207">
        <v>1120</v>
      </c>
      <c r="D156" s="175">
        <v>147</v>
      </c>
      <c r="E156" s="201" t="s">
        <v>1359</v>
      </c>
      <c r="F156" s="197">
        <v>2320.8000000000002</v>
      </c>
      <c r="G156" s="202">
        <v>2320.8000000000002</v>
      </c>
      <c r="H156" s="202">
        <v>0</v>
      </c>
      <c r="I156" s="202">
        <v>0</v>
      </c>
      <c r="J156" s="202">
        <v>0</v>
      </c>
      <c r="K156" s="202">
        <v>0</v>
      </c>
      <c r="L156" s="197">
        <v>2455.8000000000002</v>
      </c>
      <c r="M156" s="203">
        <v>2455.8000000000002</v>
      </c>
      <c r="N156" s="203">
        <v>0</v>
      </c>
      <c r="O156" s="203">
        <v>0</v>
      </c>
      <c r="P156" s="203">
        <v>0</v>
      </c>
      <c r="Q156" s="203">
        <v>0</v>
      </c>
      <c r="R156" s="245">
        <v>0</v>
      </c>
      <c r="S156" s="245">
        <v>0</v>
      </c>
      <c r="T156" s="245">
        <v>0</v>
      </c>
      <c r="U156" s="198">
        <v>2260.1826000000001</v>
      </c>
      <c r="V156" s="203">
        <v>2260.1826000000001</v>
      </c>
      <c r="W156" s="203">
        <v>0</v>
      </c>
      <c r="X156" s="203">
        <v>0</v>
      </c>
      <c r="Y156" s="203">
        <v>0</v>
      </c>
      <c r="Z156" s="204">
        <v>0</v>
      </c>
      <c r="AA156" s="246">
        <v>0</v>
      </c>
      <c r="AB156" s="246">
        <v>0</v>
      </c>
      <c r="AC156" s="246">
        <v>0</v>
      </c>
      <c r="AD156" s="204">
        <v>-195.61740000000009</v>
      </c>
      <c r="AE156" s="204">
        <v>-195.61740000000009</v>
      </c>
      <c r="AF156" s="204">
        <v>0</v>
      </c>
      <c r="AG156" s="204">
        <v>0</v>
      </c>
      <c r="AH156" s="204">
        <v>0</v>
      </c>
      <c r="AI156" s="101">
        <v>0</v>
      </c>
      <c r="AJ156" s="101">
        <v>0</v>
      </c>
      <c r="AK156" s="101">
        <v>0</v>
      </c>
      <c r="AL156" s="204">
        <v>0</v>
      </c>
      <c r="AM156" s="204">
        <v>92.034473491326651</v>
      </c>
      <c r="AN156" s="204">
        <v>92.034473491326651</v>
      </c>
      <c r="AO156" s="204">
        <v>0</v>
      </c>
      <c r="AP156" s="204">
        <v>0</v>
      </c>
      <c r="AQ156" s="204">
        <v>0</v>
      </c>
      <c r="AR156" s="204">
        <v>0</v>
      </c>
      <c r="AS156" s="204">
        <v>0</v>
      </c>
      <c r="AT156" s="204">
        <v>0</v>
      </c>
      <c r="AU156" s="204">
        <v>0</v>
      </c>
    </row>
    <row r="157" spans="1:47" ht="12.75" customHeight="1">
      <c r="A157" s="205">
        <v>21</v>
      </c>
      <c r="B157" s="206">
        <v>221700</v>
      </c>
      <c r="C157" s="207">
        <v>1121</v>
      </c>
      <c r="D157" s="175">
        <v>148</v>
      </c>
      <c r="E157" s="201" t="s">
        <v>1360</v>
      </c>
      <c r="F157" s="197">
        <v>3426.4</v>
      </c>
      <c r="G157" s="202">
        <v>3426.4</v>
      </c>
      <c r="H157" s="202">
        <v>0</v>
      </c>
      <c r="I157" s="202">
        <v>0</v>
      </c>
      <c r="J157" s="202">
        <v>0</v>
      </c>
      <c r="K157" s="202">
        <v>0</v>
      </c>
      <c r="L157" s="197">
        <v>3426.4</v>
      </c>
      <c r="M157" s="203">
        <v>3426.4</v>
      </c>
      <c r="N157" s="203">
        <v>0</v>
      </c>
      <c r="O157" s="203">
        <v>0</v>
      </c>
      <c r="P157" s="203">
        <v>0</v>
      </c>
      <c r="Q157" s="203">
        <v>0</v>
      </c>
      <c r="R157" s="245">
        <v>0</v>
      </c>
      <c r="S157" s="245">
        <v>0</v>
      </c>
      <c r="T157" s="245">
        <v>0</v>
      </c>
      <c r="U157" s="198">
        <v>3256.3438000000001</v>
      </c>
      <c r="V157" s="203">
        <v>3256.3438000000001</v>
      </c>
      <c r="W157" s="203">
        <v>0</v>
      </c>
      <c r="X157" s="203">
        <v>0</v>
      </c>
      <c r="Y157" s="203">
        <v>0</v>
      </c>
      <c r="Z157" s="204">
        <v>0</v>
      </c>
      <c r="AA157" s="246">
        <v>0</v>
      </c>
      <c r="AB157" s="246">
        <v>0</v>
      </c>
      <c r="AC157" s="246">
        <v>0</v>
      </c>
      <c r="AD157" s="204">
        <v>-170.05619999999999</v>
      </c>
      <c r="AE157" s="204">
        <v>-170.05619999999999</v>
      </c>
      <c r="AF157" s="204">
        <v>0</v>
      </c>
      <c r="AG157" s="204">
        <v>0</v>
      </c>
      <c r="AH157" s="204">
        <v>0</v>
      </c>
      <c r="AI157" s="101">
        <v>0</v>
      </c>
      <c r="AJ157" s="101">
        <v>0</v>
      </c>
      <c r="AK157" s="101">
        <v>0</v>
      </c>
      <c r="AL157" s="204">
        <v>0</v>
      </c>
      <c r="AM157" s="204">
        <v>95.036884193322436</v>
      </c>
      <c r="AN157" s="204">
        <v>95.036884193322436</v>
      </c>
      <c r="AO157" s="204">
        <v>0</v>
      </c>
      <c r="AP157" s="204">
        <v>0</v>
      </c>
      <c r="AQ157" s="204">
        <v>0</v>
      </c>
      <c r="AR157" s="204">
        <v>0</v>
      </c>
      <c r="AS157" s="204">
        <v>0</v>
      </c>
      <c r="AT157" s="204">
        <v>0</v>
      </c>
      <c r="AU157" s="204">
        <v>0</v>
      </c>
    </row>
    <row r="158" spans="1:47" ht="12.75" customHeight="1">
      <c r="A158" s="205">
        <v>21</v>
      </c>
      <c r="B158" s="206">
        <v>221700</v>
      </c>
      <c r="C158" s="207">
        <v>1122</v>
      </c>
      <c r="D158" s="175">
        <v>149</v>
      </c>
      <c r="E158" s="201" t="s">
        <v>1361</v>
      </c>
      <c r="F158" s="197">
        <v>2976.1</v>
      </c>
      <c r="G158" s="202">
        <v>2976.1</v>
      </c>
      <c r="H158" s="202">
        <v>0</v>
      </c>
      <c r="I158" s="202">
        <v>0</v>
      </c>
      <c r="J158" s="202">
        <v>0</v>
      </c>
      <c r="K158" s="202">
        <v>0</v>
      </c>
      <c r="L158" s="197">
        <v>2976.1</v>
      </c>
      <c r="M158" s="203">
        <v>2976.1</v>
      </c>
      <c r="N158" s="203">
        <v>0</v>
      </c>
      <c r="O158" s="203">
        <v>0</v>
      </c>
      <c r="P158" s="203">
        <v>0</v>
      </c>
      <c r="Q158" s="203">
        <v>0</v>
      </c>
      <c r="R158" s="245">
        <v>0</v>
      </c>
      <c r="S158" s="245">
        <v>0</v>
      </c>
      <c r="T158" s="245">
        <v>0</v>
      </c>
      <c r="U158" s="198">
        <v>2794.7352999999998</v>
      </c>
      <c r="V158" s="203">
        <v>2794.7352999999998</v>
      </c>
      <c r="W158" s="203">
        <v>0</v>
      </c>
      <c r="X158" s="203">
        <v>0</v>
      </c>
      <c r="Y158" s="203">
        <v>0</v>
      </c>
      <c r="Z158" s="204">
        <v>0</v>
      </c>
      <c r="AA158" s="246">
        <v>0</v>
      </c>
      <c r="AB158" s="246">
        <v>0</v>
      </c>
      <c r="AC158" s="246">
        <v>0</v>
      </c>
      <c r="AD158" s="204">
        <v>-181.36470000000008</v>
      </c>
      <c r="AE158" s="204">
        <v>-181.36470000000008</v>
      </c>
      <c r="AF158" s="204">
        <v>0</v>
      </c>
      <c r="AG158" s="204">
        <v>0</v>
      </c>
      <c r="AH158" s="204">
        <v>0</v>
      </c>
      <c r="AI158" s="101">
        <v>0</v>
      </c>
      <c r="AJ158" s="101">
        <v>0</v>
      </c>
      <c r="AK158" s="101">
        <v>0</v>
      </c>
      <c r="AL158" s="204">
        <v>0</v>
      </c>
      <c r="AM158" s="204">
        <v>93.905960821208964</v>
      </c>
      <c r="AN158" s="204">
        <v>93.905960821208964</v>
      </c>
      <c r="AO158" s="204">
        <v>0</v>
      </c>
      <c r="AP158" s="204">
        <v>0</v>
      </c>
      <c r="AQ158" s="204">
        <v>0</v>
      </c>
      <c r="AR158" s="204">
        <v>0</v>
      </c>
      <c r="AS158" s="204">
        <v>0</v>
      </c>
      <c r="AT158" s="204">
        <v>0</v>
      </c>
      <c r="AU158" s="204">
        <v>0</v>
      </c>
    </row>
    <row r="159" spans="1:47" ht="12.75" customHeight="1">
      <c r="A159" s="205">
        <v>21</v>
      </c>
      <c r="B159" s="206">
        <v>221700</v>
      </c>
      <c r="C159" s="207">
        <v>1123</v>
      </c>
      <c r="D159" s="175">
        <v>150</v>
      </c>
      <c r="E159" s="201" t="s">
        <v>1362</v>
      </c>
      <c r="F159" s="197">
        <v>5976.3</v>
      </c>
      <c r="G159" s="202">
        <v>5976.3</v>
      </c>
      <c r="H159" s="202">
        <v>0</v>
      </c>
      <c r="I159" s="202">
        <v>0</v>
      </c>
      <c r="J159" s="202">
        <v>0</v>
      </c>
      <c r="K159" s="202">
        <v>0</v>
      </c>
      <c r="L159" s="197">
        <v>6261.6</v>
      </c>
      <c r="M159" s="203">
        <v>6261.6</v>
      </c>
      <c r="N159" s="203">
        <v>0</v>
      </c>
      <c r="O159" s="203">
        <v>0</v>
      </c>
      <c r="P159" s="203">
        <v>0</v>
      </c>
      <c r="Q159" s="203">
        <v>0</v>
      </c>
      <c r="R159" s="245">
        <v>0</v>
      </c>
      <c r="S159" s="245">
        <v>0</v>
      </c>
      <c r="T159" s="245">
        <v>0</v>
      </c>
      <c r="U159" s="198">
        <v>6126.5164999999997</v>
      </c>
      <c r="V159" s="203">
        <v>6126.5164999999997</v>
      </c>
      <c r="W159" s="203">
        <v>0</v>
      </c>
      <c r="X159" s="203">
        <v>0</v>
      </c>
      <c r="Y159" s="203">
        <v>0</v>
      </c>
      <c r="Z159" s="204">
        <v>0</v>
      </c>
      <c r="AA159" s="246">
        <v>0</v>
      </c>
      <c r="AB159" s="246">
        <v>0</v>
      </c>
      <c r="AC159" s="246">
        <v>0</v>
      </c>
      <c r="AD159" s="204">
        <v>-135.08350000000064</v>
      </c>
      <c r="AE159" s="204">
        <v>-135.08350000000064</v>
      </c>
      <c r="AF159" s="204">
        <v>0</v>
      </c>
      <c r="AG159" s="204">
        <v>0</v>
      </c>
      <c r="AH159" s="204">
        <v>0</v>
      </c>
      <c r="AI159" s="101">
        <v>0</v>
      </c>
      <c r="AJ159" s="101">
        <v>0</v>
      </c>
      <c r="AK159" s="101">
        <v>0</v>
      </c>
      <c r="AL159" s="204">
        <v>0</v>
      </c>
      <c r="AM159" s="204">
        <v>97.842668008176815</v>
      </c>
      <c r="AN159" s="204">
        <v>97.842668008176815</v>
      </c>
      <c r="AO159" s="204">
        <v>0</v>
      </c>
      <c r="AP159" s="204">
        <v>0</v>
      </c>
      <c r="AQ159" s="204">
        <v>0</v>
      </c>
      <c r="AR159" s="204">
        <v>0</v>
      </c>
      <c r="AS159" s="204">
        <v>0</v>
      </c>
      <c r="AT159" s="204">
        <v>0</v>
      </c>
      <c r="AU159" s="204">
        <v>0</v>
      </c>
    </row>
    <row r="160" spans="1:47" ht="12.75" customHeight="1">
      <c r="A160" s="205">
        <v>21</v>
      </c>
      <c r="B160" s="206">
        <v>221700</v>
      </c>
      <c r="C160" s="207">
        <v>1124</v>
      </c>
      <c r="D160" s="175">
        <v>151</v>
      </c>
      <c r="E160" s="201" t="s">
        <v>1363</v>
      </c>
      <c r="F160" s="197">
        <v>4329.2</v>
      </c>
      <c r="G160" s="202">
        <v>4239.8999999999996</v>
      </c>
      <c r="H160" s="202">
        <v>0</v>
      </c>
      <c r="I160" s="202">
        <v>89.3</v>
      </c>
      <c r="J160" s="202">
        <v>0</v>
      </c>
      <c r="K160" s="202">
        <v>0</v>
      </c>
      <c r="L160" s="197">
        <v>4329.2</v>
      </c>
      <c r="M160" s="203">
        <v>4239.8999999999996</v>
      </c>
      <c r="N160" s="203">
        <v>0</v>
      </c>
      <c r="O160" s="203">
        <v>89.3</v>
      </c>
      <c r="P160" s="203">
        <v>0</v>
      </c>
      <c r="Q160" s="203">
        <v>0</v>
      </c>
      <c r="R160" s="245">
        <v>0</v>
      </c>
      <c r="S160" s="245">
        <v>0</v>
      </c>
      <c r="T160" s="245">
        <v>0</v>
      </c>
      <c r="U160" s="198">
        <v>4329.2</v>
      </c>
      <c r="V160" s="203">
        <v>4239.8999999999996</v>
      </c>
      <c r="W160" s="203">
        <v>0</v>
      </c>
      <c r="X160" s="203">
        <v>89.3</v>
      </c>
      <c r="Y160" s="203">
        <v>0</v>
      </c>
      <c r="Z160" s="204">
        <v>0</v>
      </c>
      <c r="AA160" s="246">
        <v>0</v>
      </c>
      <c r="AB160" s="246">
        <v>0</v>
      </c>
      <c r="AC160" s="246">
        <v>0</v>
      </c>
      <c r="AD160" s="204">
        <v>0</v>
      </c>
      <c r="AE160" s="204">
        <v>0</v>
      </c>
      <c r="AF160" s="204">
        <v>0</v>
      </c>
      <c r="AG160" s="204">
        <v>0</v>
      </c>
      <c r="AH160" s="204">
        <v>0</v>
      </c>
      <c r="AI160" s="101">
        <v>0</v>
      </c>
      <c r="AJ160" s="101">
        <v>0</v>
      </c>
      <c r="AK160" s="101">
        <v>0</v>
      </c>
      <c r="AL160" s="204">
        <v>0</v>
      </c>
      <c r="AM160" s="204">
        <v>100</v>
      </c>
      <c r="AN160" s="204">
        <v>100</v>
      </c>
      <c r="AO160" s="204">
        <v>0</v>
      </c>
      <c r="AP160" s="204">
        <v>100</v>
      </c>
      <c r="AQ160" s="204">
        <v>0</v>
      </c>
      <c r="AR160" s="204">
        <v>0</v>
      </c>
      <c r="AS160" s="204">
        <v>0</v>
      </c>
      <c r="AT160" s="204">
        <v>0</v>
      </c>
      <c r="AU160" s="204">
        <v>0</v>
      </c>
    </row>
    <row r="161" spans="1:48" ht="12.75" customHeight="1">
      <c r="A161" s="205">
        <v>0</v>
      </c>
      <c r="B161" s="205"/>
      <c r="C161" s="205"/>
      <c r="D161" s="175">
        <v>152</v>
      </c>
      <c r="E161" s="201"/>
      <c r="F161" s="202"/>
      <c r="G161" s="202"/>
      <c r="H161" s="202"/>
      <c r="I161" s="202"/>
      <c r="J161" s="202"/>
      <c r="K161" s="202"/>
      <c r="L161" s="197"/>
      <c r="M161" s="203"/>
      <c r="N161" s="203"/>
      <c r="O161" s="203"/>
      <c r="P161" s="203"/>
      <c r="Q161" s="203"/>
      <c r="R161" s="245"/>
      <c r="S161" s="245"/>
      <c r="T161" s="245"/>
      <c r="U161" s="198"/>
      <c r="V161" s="203"/>
      <c r="W161" s="203"/>
      <c r="X161" s="203"/>
      <c r="Y161" s="203"/>
      <c r="Z161" s="204"/>
      <c r="AA161" s="246"/>
      <c r="AB161" s="246"/>
      <c r="AC161" s="246"/>
      <c r="AD161" s="204"/>
      <c r="AE161" s="204"/>
      <c r="AF161" s="204"/>
      <c r="AG161" s="204"/>
      <c r="AH161" s="204"/>
      <c r="AI161" s="101">
        <v>0</v>
      </c>
      <c r="AJ161" s="101">
        <v>0</v>
      </c>
      <c r="AK161" s="101">
        <v>0</v>
      </c>
      <c r="AL161" s="204"/>
      <c r="AM161" s="204"/>
      <c r="AN161" s="204"/>
      <c r="AO161" s="204"/>
      <c r="AP161" s="204"/>
      <c r="AQ161" s="204"/>
      <c r="AR161" s="204"/>
      <c r="AS161" s="204"/>
      <c r="AT161" s="204"/>
      <c r="AU161" s="204"/>
    </row>
    <row r="162" spans="1:48" ht="12.75" customHeight="1">
      <c r="A162" s="205">
        <v>20</v>
      </c>
      <c r="B162" s="206">
        <v>222100</v>
      </c>
      <c r="C162" s="205"/>
      <c r="D162" s="175">
        <v>153</v>
      </c>
      <c r="E162" s="196" t="s">
        <v>1364</v>
      </c>
      <c r="F162" s="197">
        <v>266887.80000000005</v>
      </c>
      <c r="G162" s="197">
        <v>247687.60000000003</v>
      </c>
      <c r="H162" s="197">
        <v>4490</v>
      </c>
      <c r="I162" s="197">
        <v>872.30000000000007</v>
      </c>
      <c r="J162" s="197">
        <v>0</v>
      </c>
      <c r="K162" s="197">
        <v>13837.9</v>
      </c>
      <c r="L162" s="197">
        <v>285151.90000000002</v>
      </c>
      <c r="M162" s="197">
        <v>265900.5</v>
      </c>
      <c r="N162" s="197">
        <v>4541.2</v>
      </c>
      <c r="O162" s="197">
        <v>872.30000000000007</v>
      </c>
      <c r="P162" s="197">
        <v>0</v>
      </c>
      <c r="Q162" s="197">
        <v>13837.9</v>
      </c>
      <c r="R162" s="197">
        <v>0</v>
      </c>
      <c r="S162" s="197">
        <v>0</v>
      </c>
      <c r="T162" s="197">
        <v>0</v>
      </c>
      <c r="U162" s="198">
        <v>281898.49819999997</v>
      </c>
      <c r="V162" s="197">
        <v>263102.217</v>
      </c>
      <c r="W162" s="197">
        <v>4541.2</v>
      </c>
      <c r="X162" s="197">
        <v>767.72260000000006</v>
      </c>
      <c r="Y162" s="197">
        <v>0</v>
      </c>
      <c r="Z162" s="197">
        <v>13487.3586</v>
      </c>
      <c r="AA162" s="197">
        <v>0</v>
      </c>
      <c r="AB162" s="197">
        <v>0</v>
      </c>
      <c r="AC162" s="197">
        <v>0</v>
      </c>
      <c r="AD162" s="101">
        <v>-3253.4018000000506</v>
      </c>
      <c r="AE162" s="101">
        <v>-2798.2829999999958</v>
      </c>
      <c r="AF162" s="101">
        <v>0</v>
      </c>
      <c r="AG162" s="101">
        <v>-104.57740000000001</v>
      </c>
      <c r="AH162" s="101">
        <v>0</v>
      </c>
      <c r="AI162" s="101">
        <v>-350.54140000000007</v>
      </c>
      <c r="AJ162" s="101">
        <v>0</v>
      </c>
      <c r="AK162" s="101">
        <v>0</v>
      </c>
      <c r="AL162" s="101">
        <v>0</v>
      </c>
      <c r="AM162" s="101">
        <v>98.859063607852505</v>
      </c>
      <c r="AN162" s="101">
        <v>98.947620256449312</v>
      </c>
      <c r="AO162" s="101">
        <v>100</v>
      </c>
      <c r="AP162" s="101">
        <v>88.011303450647716</v>
      </c>
      <c r="AQ162" s="101">
        <v>0</v>
      </c>
      <c r="AR162" s="101">
        <v>97.466802043662696</v>
      </c>
      <c r="AS162" s="101">
        <v>0</v>
      </c>
      <c r="AT162" s="101">
        <v>0</v>
      </c>
      <c r="AU162" s="101">
        <v>0</v>
      </c>
    </row>
    <row r="163" spans="1:48" s="200" customFormat="1" ht="12.75" customHeight="1">
      <c r="A163" s="205">
        <v>22</v>
      </c>
      <c r="B163" s="206">
        <v>222100</v>
      </c>
      <c r="C163" s="205"/>
      <c r="D163" s="175">
        <v>154</v>
      </c>
      <c r="E163" s="196" t="s">
        <v>1241</v>
      </c>
      <c r="F163" s="197">
        <v>172021.2</v>
      </c>
      <c r="G163" s="197">
        <v>152906.70000000001</v>
      </c>
      <c r="H163" s="197">
        <v>4490</v>
      </c>
      <c r="I163" s="197">
        <v>786.6</v>
      </c>
      <c r="J163" s="197">
        <v>0</v>
      </c>
      <c r="K163" s="197">
        <v>13837.9</v>
      </c>
      <c r="L163" s="197">
        <v>187897.5</v>
      </c>
      <c r="M163" s="197">
        <v>168731.8</v>
      </c>
      <c r="N163" s="197">
        <v>4541.2</v>
      </c>
      <c r="O163" s="197">
        <v>786.6</v>
      </c>
      <c r="P163" s="197">
        <v>0</v>
      </c>
      <c r="Q163" s="197">
        <v>13837.9</v>
      </c>
      <c r="R163" s="197">
        <v>0</v>
      </c>
      <c r="S163" s="197">
        <v>0</v>
      </c>
      <c r="T163" s="197">
        <v>0</v>
      </c>
      <c r="U163" s="198">
        <v>186541.66800000003</v>
      </c>
      <c r="V163" s="197">
        <v>167831.08590000001</v>
      </c>
      <c r="W163" s="197">
        <v>4541.2</v>
      </c>
      <c r="X163" s="197">
        <v>682.02350000000001</v>
      </c>
      <c r="Y163" s="197">
        <v>0</v>
      </c>
      <c r="Z163" s="197">
        <v>13487.3586</v>
      </c>
      <c r="AA163" s="197">
        <v>0</v>
      </c>
      <c r="AB163" s="197">
        <v>0</v>
      </c>
      <c r="AC163" s="197">
        <v>0</v>
      </c>
      <c r="AD163" s="101">
        <v>-1355.8319999999658</v>
      </c>
      <c r="AE163" s="101">
        <v>-900.71409999998286</v>
      </c>
      <c r="AF163" s="101">
        <v>0</v>
      </c>
      <c r="AG163" s="101">
        <v>-104.57650000000001</v>
      </c>
      <c r="AH163" s="101">
        <v>0</v>
      </c>
      <c r="AI163" s="101">
        <v>-350.54140000000007</v>
      </c>
      <c r="AJ163" s="101">
        <v>0</v>
      </c>
      <c r="AK163" s="101">
        <v>0</v>
      </c>
      <c r="AL163" s="101">
        <v>0</v>
      </c>
      <c r="AM163" s="101">
        <v>99.278419350975938</v>
      </c>
      <c r="AN163" s="101">
        <v>99.466185923459605</v>
      </c>
      <c r="AO163" s="101">
        <v>100</v>
      </c>
      <c r="AP163" s="101">
        <v>86.705250444952966</v>
      </c>
      <c r="AQ163" s="101">
        <v>0</v>
      </c>
      <c r="AR163" s="101">
        <v>97.466802043662696</v>
      </c>
      <c r="AS163" s="101">
        <v>0</v>
      </c>
      <c r="AT163" s="101">
        <v>0</v>
      </c>
      <c r="AU163" s="101">
        <v>0</v>
      </c>
      <c r="AV163" s="199"/>
    </row>
    <row r="164" spans="1:48" s="200" customFormat="1" ht="12.75" customHeight="1">
      <c r="A164" s="205">
        <v>21</v>
      </c>
      <c r="B164" s="206">
        <v>222100</v>
      </c>
      <c r="C164" s="205"/>
      <c r="D164" s="175">
        <v>155</v>
      </c>
      <c r="E164" s="196" t="s">
        <v>1242</v>
      </c>
      <c r="F164" s="197">
        <v>94866.6</v>
      </c>
      <c r="G164" s="197">
        <v>94780.900000000009</v>
      </c>
      <c r="H164" s="197">
        <v>0</v>
      </c>
      <c r="I164" s="197">
        <v>85.7</v>
      </c>
      <c r="J164" s="197">
        <v>0</v>
      </c>
      <c r="K164" s="197">
        <v>0</v>
      </c>
      <c r="L164" s="197">
        <v>97254.39999999998</v>
      </c>
      <c r="M164" s="197">
        <v>97168.699999999983</v>
      </c>
      <c r="N164" s="197">
        <v>0</v>
      </c>
      <c r="O164" s="197">
        <v>85.7</v>
      </c>
      <c r="P164" s="197">
        <v>0</v>
      </c>
      <c r="Q164" s="197">
        <v>0</v>
      </c>
      <c r="R164" s="197">
        <v>0</v>
      </c>
      <c r="S164" s="197">
        <v>0</v>
      </c>
      <c r="T164" s="197">
        <v>0</v>
      </c>
      <c r="U164" s="198">
        <v>95356.830199999997</v>
      </c>
      <c r="V164" s="197">
        <v>95271.131099999999</v>
      </c>
      <c r="W164" s="197">
        <v>0</v>
      </c>
      <c r="X164" s="197">
        <v>85.699100000000001</v>
      </c>
      <c r="Y164" s="197">
        <v>0</v>
      </c>
      <c r="Z164" s="197">
        <v>0</v>
      </c>
      <c r="AA164" s="197">
        <v>0</v>
      </c>
      <c r="AB164" s="197">
        <v>0</v>
      </c>
      <c r="AC164" s="197">
        <v>0</v>
      </c>
      <c r="AD164" s="101">
        <v>-1897.5697999999829</v>
      </c>
      <c r="AE164" s="101">
        <v>-1897.5688999999838</v>
      </c>
      <c r="AF164" s="101">
        <v>0</v>
      </c>
      <c r="AG164" s="101">
        <v>-9.0000000000145519E-4</v>
      </c>
      <c r="AH164" s="101">
        <v>0</v>
      </c>
      <c r="AI164" s="101">
        <v>0</v>
      </c>
      <c r="AJ164" s="101">
        <v>0</v>
      </c>
      <c r="AK164" s="101">
        <v>0</v>
      </c>
      <c r="AL164" s="101">
        <v>0</v>
      </c>
      <c r="AM164" s="101">
        <v>98.048859691695199</v>
      </c>
      <c r="AN164" s="101">
        <v>98.047139768258731</v>
      </c>
      <c r="AO164" s="101">
        <v>0</v>
      </c>
      <c r="AP164" s="101">
        <v>99.998949824970822</v>
      </c>
      <c r="AQ164" s="101">
        <v>0</v>
      </c>
      <c r="AR164" s="101">
        <v>0</v>
      </c>
      <c r="AS164" s="101">
        <v>0</v>
      </c>
      <c r="AT164" s="101">
        <v>0</v>
      </c>
      <c r="AU164" s="101">
        <v>0</v>
      </c>
      <c r="AV164" s="199"/>
    </row>
    <row r="165" spans="1:48" ht="12.75" customHeight="1">
      <c r="A165" s="205">
        <v>22</v>
      </c>
      <c r="B165" s="206">
        <v>222100</v>
      </c>
      <c r="C165" s="207">
        <v>1125</v>
      </c>
      <c r="D165" s="175">
        <v>156</v>
      </c>
      <c r="E165" s="201" t="s">
        <v>1267</v>
      </c>
      <c r="F165" s="197">
        <v>172021.2</v>
      </c>
      <c r="G165" s="202">
        <v>152906.70000000001</v>
      </c>
      <c r="H165" s="202">
        <v>4490</v>
      </c>
      <c r="I165" s="202">
        <v>786.6</v>
      </c>
      <c r="J165" s="202">
        <v>0</v>
      </c>
      <c r="K165" s="202">
        <v>13837.9</v>
      </c>
      <c r="L165" s="197">
        <v>187897.5</v>
      </c>
      <c r="M165" s="203">
        <v>168731.8</v>
      </c>
      <c r="N165" s="203">
        <v>4541.2</v>
      </c>
      <c r="O165" s="203">
        <v>786.6</v>
      </c>
      <c r="P165" s="203">
        <v>0</v>
      </c>
      <c r="Q165" s="203">
        <v>13837.9</v>
      </c>
      <c r="R165" s="245">
        <v>0</v>
      </c>
      <c r="S165" s="245">
        <v>0</v>
      </c>
      <c r="T165" s="245">
        <v>0</v>
      </c>
      <c r="U165" s="198">
        <v>186541.66800000003</v>
      </c>
      <c r="V165" s="203">
        <v>167831.08590000001</v>
      </c>
      <c r="W165" s="203">
        <v>4541.2</v>
      </c>
      <c r="X165" s="203">
        <v>682.02350000000001</v>
      </c>
      <c r="Y165" s="203">
        <v>0</v>
      </c>
      <c r="Z165" s="204">
        <v>13487.3586</v>
      </c>
      <c r="AA165" s="246">
        <v>0</v>
      </c>
      <c r="AB165" s="246">
        <v>0</v>
      </c>
      <c r="AC165" s="246">
        <v>0</v>
      </c>
      <c r="AD165" s="204">
        <v>-1355.8319999999658</v>
      </c>
      <c r="AE165" s="204">
        <v>-900.71409999998286</v>
      </c>
      <c r="AF165" s="204">
        <v>0</v>
      </c>
      <c r="AG165" s="204">
        <v>-104.57650000000001</v>
      </c>
      <c r="AH165" s="204">
        <v>0</v>
      </c>
      <c r="AI165" s="101">
        <v>-350.54140000000007</v>
      </c>
      <c r="AJ165" s="101">
        <v>0</v>
      </c>
      <c r="AK165" s="101">
        <v>0</v>
      </c>
      <c r="AL165" s="204">
        <v>0</v>
      </c>
      <c r="AM165" s="204">
        <v>99.278419350975938</v>
      </c>
      <c r="AN165" s="204">
        <v>99.466185923459605</v>
      </c>
      <c r="AO165" s="204">
        <v>100</v>
      </c>
      <c r="AP165" s="204">
        <v>86.705250444952966</v>
      </c>
      <c r="AQ165" s="204">
        <v>0</v>
      </c>
      <c r="AR165" s="204">
        <v>97.466802043662696</v>
      </c>
      <c r="AS165" s="204">
        <v>0</v>
      </c>
      <c r="AT165" s="204">
        <v>0</v>
      </c>
      <c r="AU165" s="204">
        <v>0</v>
      </c>
    </row>
    <row r="166" spans="1:48" ht="12.75" customHeight="1">
      <c r="A166" s="205">
        <v>21</v>
      </c>
      <c r="B166" s="206">
        <v>222100</v>
      </c>
      <c r="C166" s="207">
        <v>1126</v>
      </c>
      <c r="D166" s="175">
        <v>157</v>
      </c>
      <c r="E166" s="201" t="s">
        <v>1365</v>
      </c>
      <c r="F166" s="197">
        <v>2547.9</v>
      </c>
      <c r="G166" s="202">
        <v>2547.9</v>
      </c>
      <c r="H166" s="202">
        <v>0</v>
      </c>
      <c r="I166" s="202">
        <v>0</v>
      </c>
      <c r="J166" s="202">
        <v>0</v>
      </c>
      <c r="K166" s="202">
        <v>0</v>
      </c>
      <c r="L166" s="197">
        <v>2712.9</v>
      </c>
      <c r="M166" s="203">
        <v>2712.9</v>
      </c>
      <c r="N166" s="203">
        <v>0</v>
      </c>
      <c r="O166" s="203">
        <v>0</v>
      </c>
      <c r="P166" s="203">
        <v>0</v>
      </c>
      <c r="Q166" s="203">
        <v>0</v>
      </c>
      <c r="R166" s="245">
        <v>0</v>
      </c>
      <c r="S166" s="245">
        <v>0</v>
      </c>
      <c r="T166" s="245">
        <v>0</v>
      </c>
      <c r="U166" s="198">
        <v>2660.2946000000002</v>
      </c>
      <c r="V166" s="203">
        <v>2660.2946000000002</v>
      </c>
      <c r="W166" s="203">
        <v>0</v>
      </c>
      <c r="X166" s="203">
        <v>0</v>
      </c>
      <c r="Y166" s="203">
        <v>0</v>
      </c>
      <c r="Z166" s="204">
        <v>0</v>
      </c>
      <c r="AA166" s="246">
        <v>0</v>
      </c>
      <c r="AB166" s="246">
        <v>0</v>
      </c>
      <c r="AC166" s="246">
        <v>0</v>
      </c>
      <c r="AD166" s="204">
        <v>-52.605399999999918</v>
      </c>
      <c r="AE166" s="204">
        <v>-52.605399999999918</v>
      </c>
      <c r="AF166" s="204">
        <v>0</v>
      </c>
      <c r="AG166" s="204">
        <v>0</v>
      </c>
      <c r="AH166" s="204">
        <v>0</v>
      </c>
      <c r="AI166" s="101">
        <v>0</v>
      </c>
      <c r="AJ166" s="101">
        <v>0</v>
      </c>
      <c r="AK166" s="101">
        <v>0</v>
      </c>
      <c r="AL166" s="204">
        <v>0</v>
      </c>
      <c r="AM166" s="204">
        <v>98.060916362564043</v>
      </c>
      <c r="AN166" s="204">
        <v>98.060916362564043</v>
      </c>
      <c r="AO166" s="204">
        <v>0</v>
      </c>
      <c r="AP166" s="204">
        <v>0</v>
      </c>
      <c r="AQ166" s="204">
        <v>0</v>
      </c>
      <c r="AR166" s="204">
        <v>0</v>
      </c>
      <c r="AS166" s="204">
        <v>0</v>
      </c>
      <c r="AT166" s="204">
        <v>0</v>
      </c>
      <c r="AU166" s="204">
        <v>0</v>
      </c>
    </row>
    <row r="167" spans="1:48" ht="12.75" customHeight="1">
      <c r="A167" s="205">
        <v>21</v>
      </c>
      <c r="B167" s="206">
        <v>222100</v>
      </c>
      <c r="C167" s="207">
        <v>1127</v>
      </c>
      <c r="D167" s="175">
        <v>158</v>
      </c>
      <c r="E167" s="201" t="s">
        <v>1366</v>
      </c>
      <c r="F167" s="197">
        <v>7918.4</v>
      </c>
      <c r="G167" s="202">
        <v>7918.4</v>
      </c>
      <c r="H167" s="202">
        <v>0</v>
      </c>
      <c r="I167" s="202">
        <v>0</v>
      </c>
      <c r="J167" s="202">
        <v>0</v>
      </c>
      <c r="K167" s="202">
        <v>0</v>
      </c>
      <c r="L167" s="197">
        <v>8093.4</v>
      </c>
      <c r="M167" s="203">
        <v>8093.4</v>
      </c>
      <c r="N167" s="203">
        <v>0</v>
      </c>
      <c r="O167" s="203">
        <v>0</v>
      </c>
      <c r="P167" s="203">
        <v>0</v>
      </c>
      <c r="Q167" s="203">
        <v>0</v>
      </c>
      <c r="R167" s="245">
        <v>0</v>
      </c>
      <c r="S167" s="245">
        <v>0</v>
      </c>
      <c r="T167" s="245">
        <v>0</v>
      </c>
      <c r="U167" s="198">
        <v>7627.3334999999997</v>
      </c>
      <c r="V167" s="203">
        <v>7627.3334999999997</v>
      </c>
      <c r="W167" s="203">
        <v>0</v>
      </c>
      <c r="X167" s="203">
        <v>0</v>
      </c>
      <c r="Y167" s="203">
        <v>0</v>
      </c>
      <c r="Z167" s="204">
        <v>0</v>
      </c>
      <c r="AA167" s="246">
        <v>0</v>
      </c>
      <c r="AB167" s="246">
        <v>0</v>
      </c>
      <c r="AC167" s="246">
        <v>0</v>
      </c>
      <c r="AD167" s="204">
        <v>-466.06649999999991</v>
      </c>
      <c r="AE167" s="204">
        <v>-466.06649999999991</v>
      </c>
      <c r="AF167" s="204">
        <v>0</v>
      </c>
      <c r="AG167" s="204">
        <v>0</v>
      </c>
      <c r="AH167" s="204">
        <v>0</v>
      </c>
      <c r="AI167" s="101">
        <v>0</v>
      </c>
      <c r="AJ167" s="101">
        <v>0</v>
      </c>
      <c r="AK167" s="101">
        <v>0</v>
      </c>
      <c r="AL167" s="204">
        <v>0</v>
      </c>
      <c r="AM167" s="204">
        <v>94.241400400326185</v>
      </c>
      <c r="AN167" s="204">
        <v>94.241400400326185</v>
      </c>
      <c r="AO167" s="204">
        <v>0</v>
      </c>
      <c r="AP167" s="204">
        <v>0</v>
      </c>
      <c r="AQ167" s="204">
        <v>0</v>
      </c>
      <c r="AR167" s="204">
        <v>0</v>
      </c>
      <c r="AS167" s="204">
        <v>0</v>
      </c>
      <c r="AT167" s="204">
        <v>0</v>
      </c>
      <c r="AU167" s="204">
        <v>0</v>
      </c>
    </row>
    <row r="168" spans="1:48" ht="12.75" customHeight="1">
      <c r="A168" s="205">
        <v>21</v>
      </c>
      <c r="B168" s="206">
        <v>222100</v>
      </c>
      <c r="C168" s="207">
        <v>1128</v>
      </c>
      <c r="D168" s="175">
        <v>159</v>
      </c>
      <c r="E168" s="201" t="s">
        <v>1367</v>
      </c>
      <c r="F168" s="197">
        <v>4249.8999999999996</v>
      </c>
      <c r="G168" s="202">
        <v>4164.2</v>
      </c>
      <c r="H168" s="202">
        <v>0</v>
      </c>
      <c r="I168" s="202">
        <v>85.7</v>
      </c>
      <c r="J168" s="202">
        <v>0</v>
      </c>
      <c r="K168" s="202">
        <v>0</v>
      </c>
      <c r="L168" s="197">
        <v>4249.8999999999996</v>
      </c>
      <c r="M168" s="203">
        <v>4164.2</v>
      </c>
      <c r="N168" s="203">
        <v>0</v>
      </c>
      <c r="O168" s="203">
        <v>85.7</v>
      </c>
      <c r="P168" s="203">
        <v>0</v>
      </c>
      <c r="Q168" s="203">
        <v>0</v>
      </c>
      <c r="R168" s="245">
        <v>0</v>
      </c>
      <c r="S168" s="245">
        <v>0</v>
      </c>
      <c r="T168" s="245">
        <v>0</v>
      </c>
      <c r="U168" s="198">
        <v>4249.4186</v>
      </c>
      <c r="V168" s="203">
        <v>4163.7195000000002</v>
      </c>
      <c r="W168" s="203">
        <v>0</v>
      </c>
      <c r="X168" s="203">
        <v>85.699100000000001</v>
      </c>
      <c r="Y168" s="203">
        <v>0</v>
      </c>
      <c r="Z168" s="204">
        <v>0</v>
      </c>
      <c r="AA168" s="246">
        <v>0</v>
      </c>
      <c r="AB168" s="246">
        <v>0</v>
      </c>
      <c r="AC168" s="246">
        <v>0</v>
      </c>
      <c r="AD168" s="204">
        <v>-0.48139999999966676</v>
      </c>
      <c r="AE168" s="204">
        <v>-0.48049999999966531</v>
      </c>
      <c r="AF168" s="204">
        <v>0</v>
      </c>
      <c r="AG168" s="204">
        <v>-9.0000000000145519E-4</v>
      </c>
      <c r="AH168" s="204">
        <v>0</v>
      </c>
      <c r="AI168" s="101">
        <v>0</v>
      </c>
      <c r="AJ168" s="101">
        <v>0</v>
      </c>
      <c r="AK168" s="101">
        <v>0</v>
      </c>
      <c r="AL168" s="204">
        <v>0</v>
      </c>
      <c r="AM168" s="204">
        <v>99.988672674651184</v>
      </c>
      <c r="AN168" s="204">
        <v>99.988461169012069</v>
      </c>
      <c r="AO168" s="204">
        <v>0</v>
      </c>
      <c r="AP168" s="204">
        <v>99.998949824970822</v>
      </c>
      <c r="AQ168" s="204">
        <v>0</v>
      </c>
      <c r="AR168" s="204">
        <v>0</v>
      </c>
      <c r="AS168" s="204">
        <v>0</v>
      </c>
      <c r="AT168" s="204">
        <v>0</v>
      </c>
      <c r="AU168" s="204">
        <v>0</v>
      </c>
    </row>
    <row r="169" spans="1:48" ht="12.75" customHeight="1">
      <c r="A169" s="205">
        <v>21</v>
      </c>
      <c r="B169" s="206">
        <v>222100</v>
      </c>
      <c r="C169" s="207">
        <v>1142</v>
      </c>
      <c r="D169" s="175">
        <v>160</v>
      </c>
      <c r="E169" s="201" t="s">
        <v>1364</v>
      </c>
      <c r="F169" s="197">
        <v>11181.5</v>
      </c>
      <c r="G169" s="202">
        <v>11181.5</v>
      </c>
      <c r="H169" s="202">
        <v>0</v>
      </c>
      <c r="I169" s="202">
        <v>0</v>
      </c>
      <c r="J169" s="202">
        <v>0</v>
      </c>
      <c r="K169" s="202">
        <v>0</v>
      </c>
      <c r="L169" s="197">
        <v>11181.5</v>
      </c>
      <c r="M169" s="203">
        <v>11181.5</v>
      </c>
      <c r="N169" s="203">
        <v>0</v>
      </c>
      <c r="O169" s="203">
        <v>0</v>
      </c>
      <c r="P169" s="203">
        <v>0</v>
      </c>
      <c r="Q169" s="203">
        <v>0</v>
      </c>
      <c r="R169" s="245">
        <v>0</v>
      </c>
      <c r="S169" s="245">
        <v>0</v>
      </c>
      <c r="T169" s="245">
        <v>0</v>
      </c>
      <c r="U169" s="198">
        <v>11046.434999999999</v>
      </c>
      <c r="V169" s="203">
        <v>11046.434999999999</v>
      </c>
      <c r="W169" s="203">
        <v>0</v>
      </c>
      <c r="X169" s="203">
        <v>0</v>
      </c>
      <c r="Y169" s="203">
        <v>0</v>
      </c>
      <c r="Z169" s="204">
        <v>0</v>
      </c>
      <c r="AA169" s="246">
        <v>0</v>
      </c>
      <c r="AB169" s="246">
        <v>0</v>
      </c>
      <c r="AC169" s="246">
        <v>0</v>
      </c>
      <c r="AD169" s="204">
        <v>-135.06500000000051</v>
      </c>
      <c r="AE169" s="204">
        <v>-135.06500000000051</v>
      </c>
      <c r="AF169" s="204">
        <v>0</v>
      </c>
      <c r="AG169" s="204">
        <v>0</v>
      </c>
      <c r="AH169" s="204">
        <v>0</v>
      </c>
      <c r="AI169" s="101">
        <v>0</v>
      </c>
      <c r="AJ169" s="101">
        <v>0</v>
      </c>
      <c r="AK169" s="101">
        <v>0</v>
      </c>
      <c r="AL169" s="204">
        <v>0</v>
      </c>
      <c r="AM169" s="204">
        <v>98.792067253946243</v>
      </c>
      <c r="AN169" s="204">
        <v>98.792067253946243</v>
      </c>
      <c r="AO169" s="204">
        <v>0</v>
      </c>
      <c r="AP169" s="204">
        <v>0</v>
      </c>
      <c r="AQ169" s="204">
        <v>0</v>
      </c>
      <c r="AR169" s="204">
        <v>0</v>
      </c>
      <c r="AS169" s="204">
        <v>0</v>
      </c>
      <c r="AT169" s="204">
        <v>0</v>
      </c>
      <c r="AU169" s="204">
        <v>0</v>
      </c>
    </row>
    <row r="170" spans="1:48" ht="12.75" customHeight="1">
      <c r="A170" s="205">
        <v>21</v>
      </c>
      <c r="B170" s="206">
        <v>222100</v>
      </c>
      <c r="C170" s="207">
        <v>1129</v>
      </c>
      <c r="D170" s="175">
        <v>161</v>
      </c>
      <c r="E170" s="201" t="s">
        <v>1368</v>
      </c>
      <c r="F170" s="197">
        <v>3024</v>
      </c>
      <c r="G170" s="202">
        <v>3024</v>
      </c>
      <c r="H170" s="202">
        <v>0</v>
      </c>
      <c r="I170" s="202">
        <v>0</v>
      </c>
      <c r="J170" s="202">
        <v>0</v>
      </c>
      <c r="K170" s="202">
        <v>0</v>
      </c>
      <c r="L170" s="197">
        <v>3059.2</v>
      </c>
      <c r="M170" s="203">
        <v>3059.2</v>
      </c>
      <c r="N170" s="203">
        <v>0</v>
      </c>
      <c r="O170" s="203">
        <v>0</v>
      </c>
      <c r="P170" s="203">
        <v>0</v>
      </c>
      <c r="Q170" s="203">
        <v>0</v>
      </c>
      <c r="R170" s="245">
        <v>0</v>
      </c>
      <c r="S170" s="245">
        <v>0</v>
      </c>
      <c r="T170" s="245">
        <v>0</v>
      </c>
      <c r="U170" s="198">
        <v>3059.2</v>
      </c>
      <c r="V170" s="203">
        <v>3059.2</v>
      </c>
      <c r="W170" s="203">
        <v>0</v>
      </c>
      <c r="X170" s="203">
        <v>0</v>
      </c>
      <c r="Y170" s="203">
        <v>0</v>
      </c>
      <c r="Z170" s="204">
        <v>0</v>
      </c>
      <c r="AA170" s="246">
        <v>0</v>
      </c>
      <c r="AB170" s="246">
        <v>0</v>
      </c>
      <c r="AC170" s="246">
        <v>0</v>
      </c>
      <c r="AD170" s="204">
        <v>0</v>
      </c>
      <c r="AE170" s="204">
        <v>0</v>
      </c>
      <c r="AF170" s="204">
        <v>0</v>
      </c>
      <c r="AG170" s="204">
        <v>0</v>
      </c>
      <c r="AH170" s="204">
        <v>0</v>
      </c>
      <c r="AI170" s="101">
        <v>0</v>
      </c>
      <c r="AJ170" s="101">
        <v>0</v>
      </c>
      <c r="AK170" s="101">
        <v>0</v>
      </c>
      <c r="AL170" s="204">
        <v>0</v>
      </c>
      <c r="AM170" s="204">
        <v>100</v>
      </c>
      <c r="AN170" s="204">
        <v>100</v>
      </c>
      <c r="AO170" s="204">
        <v>0</v>
      </c>
      <c r="AP170" s="204">
        <v>0</v>
      </c>
      <c r="AQ170" s="204">
        <v>0</v>
      </c>
      <c r="AR170" s="204">
        <v>0</v>
      </c>
      <c r="AS170" s="204">
        <v>0</v>
      </c>
      <c r="AT170" s="204">
        <v>0</v>
      </c>
      <c r="AU170" s="204">
        <v>0</v>
      </c>
    </row>
    <row r="171" spans="1:48" ht="12.75" customHeight="1">
      <c r="A171" s="205">
        <v>21</v>
      </c>
      <c r="B171" s="206">
        <v>222100</v>
      </c>
      <c r="C171" s="207">
        <v>1130</v>
      </c>
      <c r="D171" s="175">
        <v>162</v>
      </c>
      <c r="E171" s="201" t="s">
        <v>1369</v>
      </c>
      <c r="F171" s="197">
        <v>3128.4</v>
      </c>
      <c r="G171" s="202">
        <v>3128.4</v>
      </c>
      <c r="H171" s="202">
        <v>0</v>
      </c>
      <c r="I171" s="202">
        <v>0</v>
      </c>
      <c r="J171" s="202">
        <v>0</v>
      </c>
      <c r="K171" s="202">
        <v>0</v>
      </c>
      <c r="L171" s="197">
        <v>3331.8</v>
      </c>
      <c r="M171" s="203">
        <v>3331.8</v>
      </c>
      <c r="N171" s="203">
        <v>0</v>
      </c>
      <c r="O171" s="203">
        <v>0</v>
      </c>
      <c r="P171" s="203">
        <v>0</v>
      </c>
      <c r="Q171" s="203">
        <v>0</v>
      </c>
      <c r="R171" s="245">
        <v>0</v>
      </c>
      <c r="S171" s="245">
        <v>0</v>
      </c>
      <c r="T171" s="245">
        <v>0</v>
      </c>
      <c r="U171" s="198">
        <v>3042.5745000000002</v>
      </c>
      <c r="V171" s="203">
        <v>3042.5745000000002</v>
      </c>
      <c r="W171" s="203">
        <v>0</v>
      </c>
      <c r="X171" s="203">
        <v>0</v>
      </c>
      <c r="Y171" s="203">
        <v>0</v>
      </c>
      <c r="Z171" s="204">
        <v>0</v>
      </c>
      <c r="AA171" s="246">
        <v>0</v>
      </c>
      <c r="AB171" s="246">
        <v>0</v>
      </c>
      <c r="AC171" s="246">
        <v>0</v>
      </c>
      <c r="AD171" s="204">
        <v>-289.22550000000001</v>
      </c>
      <c r="AE171" s="204">
        <v>-289.22550000000001</v>
      </c>
      <c r="AF171" s="204">
        <v>0</v>
      </c>
      <c r="AG171" s="204">
        <v>0</v>
      </c>
      <c r="AH171" s="204">
        <v>0</v>
      </c>
      <c r="AI171" s="101">
        <v>0</v>
      </c>
      <c r="AJ171" s="101">
        <v>0</v>
      </c>
      <c r="AK171" s="101">
        <v>0</v>
      </c>
      <c r="AL171" s="204">
        <v>0</v>
      </c>
      <c r="AM171" s="204">
        <v>91.319241851251576</v>
      </c>
      <c r="AN171" s="204">
        <v>91.319241851251576</v>
      </c>
      <c r="AO171" s="204">
        <v>0</v>
      </c>
      <c r="AP171" s="204">
        <v>0</v>
      </c>
      <c r="AQ171" s="204">
        <v>0</v>
      </c>
      <c r="AR171" s="204">
        <v>0</v>
      </c>
      <c r="AS171" s="204">
        <v>0</v>
      </c>
      <c r="AT171" s="204">
        <v>0</v>
      </c>
      <c r="AU171" s="204">
        <v>0</v>
      </c>
    </row>
    <row r="172" spans="1:48" ht="12.75" customHeight="1">
      <c r="A172" s="205">
        <v>21</v>
      </c>
      <c r="B172" s="206">
        <v>222100</v>
      </c>
      <c r="C172" s="207">
        <v>1131</v>
      </c>
      <c r="D172" s="175">
        <v>163</v>
      </c>
      <c r="E172" s="201" t="s">
        <v>1370</v>
      </c>
      <c r="F172" s="197">
        <v>3198.6</v>
      </c>
      <c r="G172" s="202">
        <v>3198.6</v>
      </c>
      <c r="H172" s="202">
        <v>0</v>
      </c>
      <c r="I172" s="202">
        <v>0</v>
      </c>
      <c r="J172" s="202">
        <v>0</v>
      </c>
      <c r="K172" s="202">
        <v>0</v>
      </c>
      <c r="L172" s="197">
        <v>3329.2</v>
      </c>
      <c r="M172" s="203">
        <v>3329.2</v>
      </c>
      <c r="N172" s="203">
        <v>0</v>
      </c>
      <c r="O172" s="203">
        <v>0</v>
      </c>
      <c r="P172" s="203">
        <v>0</v>
      </c>
      <c r="Q172" s="203">
        <v>0</v>
      </c>
      <c r="R172" s="245">
        <v>0</v>
      </c>
      <c r="S172" s="245">
        <v>0</v>
      </c>
      <c r="T172" s="245">
        <v>0</v>
      </c>
      <c r="U172" s="198">
        <v>3329.2</v>
      </c>
      <c r="V172" s="203">
        <v>3329.2</v>
      </c>
      <c r="W172" s="203">
        <v>0</v>
      </c>
      <c r="X172" s="203">
        <v>0</v>
      </c>
      <c r="Y172" s="203">
        <v>0</v>
      </c>
      <c r="Z172" s="204">
        <v>0</v>
      </c>
      <c r="AA172" s="246">
        <v>0</v>
      </c>
      <c r="AB172" s="246">
        <v>0</v>
      </c>
      <c r="AC172" s="246">
        <v>0</v>
      </c>
      <c r="AD172" s="204">
        <v>0</v>
      </c>
      <c r="AE172" s="204">
        <v>0</v>
      </c>
      <c r="AF172" s="204">
        <v>0</v>
      </c>
      <c r="AG172" s="204">
        <v>0</v>
      </c>
      <c r="AH172" s="204">
        <v>0</v>
      </c>
      <c r="AI172" s="101">
        <v>0</v>
      </c>
      <c r="AJ172" s="101">
        <v>0</v>
      </c>
      <c r="AK172" s="101">
        <v>0</v>
      </c>
      <c r="AL172" s="204">
        <v>0</v>
      </c>
      <c r="AM172" s="204">
        <v>100</v>
      </c>
      <c r="AN172" s="204">
        <v>100</v>
      </c>
      <c r="AO172" s="204">
        <v>0</v>
      </c>
      <c r="AP172" s="204">
        <v>0</v>
      </c>
      <c r="AQ172" s="204">
        <v>0</v>
      </c>
      <c r="AR172" s="204">
        <v>0</v>
      </c>
      <c r="AS172" s="204">
        <v>0</v>
      </c>
      <c r="AT172" s="204">
        <v>0</v>
      </c>
      <c r="AU172" s="204">
        <v>0</v>
      </c>
    </row>
    <row r="173" spans="1:48" ht="12.75" customHeight="1">
      <c r="A173" s="205">
        <v>21</v>
      </c>
      <c r="B173" s="206">
        <v>222100</v>
      </c>
      <c r="C173" s="207">
        <v>1132</v>
      </c>
      <c r="D173" s="175">
        <v>164</v>
      </c>
      <c r="E173" s="201" t="s">
        <v>1371</v>
      </c>
      <c r="F173" s="197">
        <v>0</v>
      </c>
      <c r="G173" s="202">
        <v>0</v>
      </c>
      <c r="H173" s="202">
        <v>0</v>
      </c>
      <c r="I173" s="202">
        <v>0</v>
      </c>
      <c r="J173" s="202">
        <v>0</v>
      </c>
      <c r="K173" s="202">
        <v>0</v>
      </c>
      <c r="L173" s="197">
        <v>0</v>
      </c>
      <c r="M173" s="203">
        <v>0</v>
      </c>
      <c r="N173" s="203">
        <v>0</v>
      </c>
      <c r="O173" s="203">
        <v>0</v>
      </c>
      <c r="P173" s="203">
        <v>0</v>
      </c>
      <c r="Q173" s="203">
        <v>0</v>
      </c>
      <c r="R173" s="245">
        <v>0</v>
      </c>
      <c r="S173" s="245">
        <v>0</v>
      </c>
      <c r="T173" s="245">
        <v>0</v>
      </c>
      <c r="U173" s="198">
        <v>0</v>
      </c>
      <c r="V173" s="203">
        <v>0</v>
      </c>
      <c r="W173" s="203">
        <v>0</v>
      </c>
      <c r="X173" s="203">
        <v>0</v>
      </c>
      <c r="Y173" s="203">
        <v>0</v>
      </c>
      <c r="Z173" s="204">
        <v>0</v>
      </c>
      <c r="AA173" s="246">
        <v>0</v>
      </c>
      <c r="AB173" s="246">
        <v>0</v>
      </c>
      <c r="AC173" s="246">
        <v>0</v>
      </c>
      <c r="AD173" s="204">
        <v>0</v>
      </c>
      <c r="AE173" s="204">
        <v>0</v>
      </c>
      <c r="AF173" s="204">
        <v>0</v>
      </c>
      <c r="AG173" s="204">
        <v>0</v>
      </c>
      <c r="AH173" s="204">
        <v>0</v>
      </c>
      <c r="AI173" s="101">
        <v>0</v>
      </c>
      <c r="AJ173" s="101">
        <v>0</v>
      </c>
      <c r="AK173" s="101">
        <v>0</v>
      </c>
      <c r="AL173" s="204">
        <v>0</v>
      </c>
      <c r="AM173" s="204">
        <v>0</v>
      </c>
      <c r="AN173" s="204">
        <v>0</v>
      </c>
      <c r="AO173" s="204">
        <v>0</v>
      </c>
      <c r="AP173" s="204">
        <v>0</v>
      </c>
      <c r="AQ173" s="204">
        <v>0</v>
      </c>
      <c r="AR173" s="204">
        <v>0</v>
      </c>
      <c r="AS173" s="204">
        <v>0</v>
      </c>
      <c r="AT173" s="204">
        <v>0</v>
      </c>
      <c r="AU173" s="204">
        <v>0</v>
      </c>
    </row>
    <row r="174" spans="1:48" ht="12.75" customHeight="1">
      <c r="A174" s="205">
        <v>21</v>
      </c>
      <c r="B174" s="206">
        <v>222100</v>
      </c>
      <c r="C174" s="207">
        <v>1133</v>
      </c>
      <c r="D174" s="175">
        <v>165</v>
      </c>
      <c r="E174" s="201" t="s">
        <v>1372</v>
      </c>
      <c r="F174" s="197">
        <v>4699.6000000000004</v>
      </c>
      <c r="G174" s="202">
        <v>4699.6000000000004</v>
      </c>
      <c r="H174" s="202">
        <v>0</v>
      </c>
      <c r="I174" s="202">
        <v>0</v>
      </c>
      <c r="J174" s="202">
        <v>0</v>
      </c>
      <c r="K174" s="202">
        <v>0</v>
      </c>
      <c r="L174" s="197">
        <v>4699.6000000000004</v>
      </c>
      <c r="M174" s="203">
        <v>4699.6000000000004</v>
      </c>
      <c r="N174" s="203">
        <v>0</v>
      </c>
      <c r="O174" s="203">
        <v>0</v>
      </c>
      <c r="P174" s="203">
        <v>0</v>
      </c>
      <c r="Q174" s="203">
        <v>0</v>
      </c>
      <c r="R174" s="245">
        <v>0</v>
      </c>
      <c r="S174" s="245">
        <v>0</v>
      </c>
      <c r="T174" s="245">
        <v>0</v>
      </c>
      <c r="U174" s="198">
        <v>4573.9273999999996</v>
      </c>
      <c r="V174" s="203">
        <v>4573.9273999999996</v>
      </c>
      <c r="W174" s="203">
        <v>0</v>
      </c>
      <c r="X174" s="203">
        <v>0</v>
      </c>
      <c r="Y174" s="203">
        <v>0</v>
      </c>
      <c r="Z174" s="204">
        <v>0</v>
      </c>
      <c r="AA174" s="246">
        <v>0</v>
      </c>
      <c r="AB174" s="246">
        <v>0</v>
      </c>
      <c r="AC174" s="246">
        <v>0</v>
      </c>
      <c r="AD174" s="204">
        <v>-125.67260000000078</v>
      </c>
      <c r="AE174" s="204">
        <v>-125.67260000000078</v>
      </c>
      <c r="AF174" s="204">
        <v>0</v>
      </c>
      <c r="AG174" s="204">
        <v>0</v>
      </c>
      <c r="AH174" s="204">
        <v>0</v>
      </c>
      <c r="AI174" s="101">
        <v>0</v>
      </c>
      <c r="AJ174" s="101">
        <v>0</v>
      </c>
      <c r="AK174" s="101">
        <v>0</v>
      </c>
      <c r="AL174" s="204">
        <v>0</v>
      </c>
      <c r="AM174" s="204">
        <v>97.32588730955824</v>
      </c>
      <c r="AN174" s="204">
        <v>97.32588730955824</v>
      </c>
      <c r="AO174" s="204">
        <v>0</v>
      </c>
      <c r="AP174" s="204">
        <v>0</v>
      </c>
      <c r="AQ174" s="204">
        <v>0</v>
      </c>
      <c r="AR174" s="204">
        <v>0</v>
      </c>
      <c r="AS174" s="204">
        <v>0</v>
      </c>
      <c r="AT174" s="204">
        <v>0</v>
      </c>
      <c r="AU174" s="204">
        <v>0</v>
      </c>
    </row>
    <row r="175" spans="1:48" ht="12.75" customHeight="1">
      <c r="A175" s="205">
        <v>21</v>
      </c>
      <c r="B175" s="206">
        <v>222100</v>
      </c>
      <c r="C175" s="207">
        <v>1134</v>
      </c>
      <c r="D175" s="175">
        <v>166</v>
      </c>
      <c r="E175" s="201" t="s">
        <v>1373</v>
      </c>
      <c r="F175" s="197">
        <v>2777.8</v>
      </c>
      <c r="G175" s="202">
        <v>2777.8</v>
      </c>
      <c r="H175" s="202">
        <v>0</v>
      </c>
      <c r="I175" s="202">
        <v>0</v>
      </c>
      <c r="J175" s="202">
        <v>0</v>
      </c>
      <c r="K175" s="202">
        <v>0</v>
      </c>
      <c r="L175" s="197">
        <v>3117.3</v>
      </c>
      <c r="M175" s="203">
        <v>3117.3</v>
      </c>
      <c r="N175" s="203">
        <v>0</v>
      </c>
      <c r="O175" s="203">
        <v>0</v>
      </c>
      <c r="P175" s="203">
        <v>0</v>
      </c>
      <c r="Q175" s="203">
        <v>0</v>
      </c>
      <c r="R175" s="245">
        <v>0</v>
      </c>
      <c r="S175" s="245">
        <v>0</v>
      </c>
      <c r="T175" s="245">
        <v>0</v>
      </c>
      <c r="U175" s="198">
        <v>3104.3861999999999</v>
      </c>
      <c r="V175" s="203">
        <v>3104.3861999999999</v>
      </c>
      <c r="W175" s="203">
        <v>0</v>
      </c>
      <c r="X175" s="203">
        <v>0</v>
      </c>
      <c r="Y175" s="203">
        <v>0</v>
      </c>
      <c r="Z175" s="204">
        <v>0</v>
      </c>
      <c r="AA175" s="246">
        <v>0</v>
      </c>
      <c r="AB175" s="246">
        <v>0</v>
      </c>
      <c r="AC175" s="246">
        <v>0</v>
      </c>
      <c r="AD175" s="204">
        <v>-12.913800000000265</v>
      </c>
      <c r="AE175" s="204">
        <v>-12.913800000000265</v>
      </c>
      <c r="AF175" s="204">
        <v>0</v>
      </c>
      <c r="AG175" s="204">
        <v>0</v>
      </c>
      <c r="AH175" s="204">
        <v>0</v>
      </c>
      <c r="AI175" s="101">
        <v>0</v>
      </c>
      <c r="AJ175" s="101">
        <v>0</v>
      </c>
      <c r="AK175" s="101">
        <v>0</v>
      </c>
      <c r="AL175" s="204">
        <v>0</v>
      </c>
      <c r="AM175" s="204">
        <v>99.585737657588297</v>
      </c>
      <c r="AN175" s="204">
        <v>99.585737657588297</v>
      </c>
      <c r="AO175" s="204">
        <v>0</v>
      </c>
      <c r="AP175" s="204">
        <v>0</v>
      </c>
      <c r="AQ175" s="204">
        <v>0</v>
      </c>
      <c r="AR175" s="204">
        <v>0</v>
      </c>
      <c r="AS175" s="204">
        <v>0</v>
      </c>
      <c r="AT175" s="204">
        <v>0</v>
      </c>
      <c r="AU175" s="204">
        <v>0</v>
      </c>
    </row>
    <row r="176" spans="1:48" ht="12.75" customHeight="1">
      <c r="A176" s="205">
        <v>21</v>
      </c>
      <c r="B176" s="206">
        <v>222100</v>
      </c>
      <c r="C176" s="207">
        <v>1135</v>
      </c>
      <c r="D176" s="175">
        <v>167</v>
      </c>
      <c r="E176" s="201" t="s">
        <v>1374</v>
      </c>
      <c r="F176" s="197">
        <v>4720</v>
      </c>
      <c r="G176" s="202">
        <v>4720</v>
      </c>
      <c r="H176" s="202">
        <v>0</v>
      </c>
      <c r="I176" s="202">
        <v>0</v>
      </c>
      <c r="J176" s="202">
        <v>0</v>
      </c>
      <c r="K176" s="202">
        <v>0</v>
      </c>
      <c r="L176" s="197">
        <v>4720</v>
      </c>
      <c r="M176" s="203">
        <v>4720</v>
      </c>
      <c r="N176" s="203">
        <v>0</v>
      </c>
      <c r="O176" s="203">
        <v>0</v>
      </c>
      <c r="P176" s="203">
        <v>0</v>
      </c>
      <c r="Q176" s="203">
        <v>0</v>
      </c>
      <c r="R176" s="245">
        <v>0</v>
      </c>
      <c r="S176" s="245">
        <v>0</v>
      </c>
      <c r="T176" s="245">
        <v>0</v>
      </c>
      <c r="U176" s="198">
        <v>4562.5126</v>
      </c>
      <c r="V176" s="203">
        <v>4562.5126</v>
      </c>
      <c r="W176" s="203">
        <v>0</v>
      </c>
      <c r="X176" s="203">
        <v>0</v>
      </c>
      <c r="Y176" s="203">
        <v>0</v>
      </c>
      <c r="Z176" s="204">
        <v>0</v>
      </c>
      <c r="AA176" s="246">
        <v>0</v>
      </c>
      <c r="AB176" s="246">
        <v>0</v>
      </c>
      <c r="AC176" s="246">
        <v>0</v>
      </c>
      <c r="AD176" s="204">
        <v>-157.48739999999998</v>
      </c>
      <c r="AE176" s="204">
        <v>-157.48739999999998</v>
      </c>
      <c r="AF176" s="204">
        <v>0</v>
      </c>
      <c r="AG176" s="204">
        <v>0</v>
      </c>
      <c r="AH176" s="204">
        <v>0</v>
      </c>
      <c r="AI176" s="101">
        <v>0</v>
      </c>
      <c r="AJ176" s="101">
        <v>0</v>
      </c>
      <c r="AK176" s="101">
        <v>0</v>
      </c>
      <c r="AL176" s="204">
        <v>0</v>
      </c>
      <c r="AM176" s="204">
        <v>96.663402542372879</v>
      </c>
      <c r="AN176" s="204">
        <v>96.663402542372879</v>
      </c>
      <c r="AO176" s="204">
        <v>0</v>
      </c>
      <c r="AP176" s="204">
        <v>0</v>
      </c>
      <c r="AQ176" s="204">
        <v>0</v>
      </c>
      <c r="AR176" s="204">
        <v>0</v>
      </c>
      <c r="AS176" s="204">
        <v>0</v>
      </c>
      <c r="AT176" s="204">
        <v>0</v>
      </c>
      <c r="AU176" s="204">
        <v>0</v>
      </c>
    </row>
    <row r="177" spans="1:47" ht="12.75" customHeight="1">
      <c r="A177" s="205">
        <v>21</v>
      </c>
      <c r="B177" s="206">
        <v>222100</v>
      </c>
      <c r="C177" s="207">
        <v>1136</v>
      </c>
      <c r="D177" s="175">
        <v>168</v>
      </c>
      <c r="E177" s="201" t="s">
        <v>1375</v>
      </c>
      <c r="F177" s="197">
        <v>2752.4</v>
      </c>
      <c r="G177" s="202">
        <v>2752.4</v>
      </c>
      <c r="H177" s="202">
        <v>0</v>
      </c>
      <c r="I177" s="202">
        <v>0</v>
      </c>
      <c r="J177" s="202">
        <v>0</v>
      </c>
      <c r="K177" s="202">
        <v>0</v>
      </c>
      <c r="L177" s="197">
        <v>2823.6</v>
      </c>
      <c r="M177" s="203">
        <v>2823.6</v>
      </c>
      <c r="N177" s="203">
        <v>0</v>
      </c>
      <c r="O177" s="203">
        <v>0</v>
      </c>
      <c r="P177" s="203">
        <v>0</v>
      </c>
      <c r="Q177" s="203">
        <v>0</v>
      </c>
      <c r="R177" s="245">
        <v>0</v>
      </c>
      <c r="S177" s="245">
        <v>0</v>
      </c>
      <c r="T177" s="245">
        <v>0</v>
      </c>
      <c r="U177" s="198">
        <v>2817.3269</v>
      </c>
      <c r="V177" s="203">
        <v>2817.3269</v>
      </c>
      <c r="W177" s="203">
        <v>0</v>
      </c>
      <c r="X177" s="203">
        <v>0</v>
      </c>
      <c r="Y177" s="203">
        <v>0</v>
      </c>
      <c r="Z177" s="204">
        <v>0</v>
      </c>
      <c r="AA177" s="246">
        <v>0</v>
      </c>
      <c r="AB177" s="246">
        <v>0</v>
      </c>
      <c r="AC177" s="246">
        <v>0</v>
      </c>
      <c r="AD177" s="204">
        <v>-6.2730999999998858</v>
      </c>
      <c r="AE177" s="204">
        <v>-6.2730999999998858</v>
      </c>
      <c r="AF177" s="204">
        <v>0</v>
      </c>
      <c r="AG177" s="204">
        <v>0</v>
      </c>
      <c r="AH177" s="204">
        <v>0</v>
      </c>
      <c r="AI177" s="101">
        <v>0</v>
      </c>
      <c r="AJ177" s="101">
        <v>0</v>
      </c>
      <c r="AK177" s="101">
        <v>0</v>
      </c>
      <c r="AL177" s="204">
        <v>0</v>
      </c>
      <c r="AM177" s="204">
        <v>99.777833262501773</v>
      </c>
      <c r="AN177" s="204">
        <v>99.777833262501773</v>
      </c>
      <c r="AO177" s="204">
        <v>0</v>
      </c>
      <c r="AP177" s="204">
        <v>0</v>
      </c>
      <c r="AQ177" s="204">
        <v>0</v>
      </c>
      <c r="AR177" s="204">
        <v>0</v>
      </c>
      <c r="AS177" s="204">
        <v>0</v>
      </c>
      <c r="AT177" s="204">
        <v>0</v>
      </c>
      <c r="AU177" s="204">
        <v>0</v>
      </c>
    </row>
    <row r="178" spans="1:47" ht="12.75" customHeight="1">
      <c r="A178" s="205">
        <v>21</v>
      </c>
      <c r="B178" s="206">
        <v>222100</v>
      </c>
      <c r="C178" s="207">
        <v>1137</v>
      </c>
      <c r="D178" s="175">
        <v>169</v>
      </c>
      <c r="E178" s="201" t="s">
        <v>1376</v>
      </c>
      <c r="F178" s="197">
        <v>4214.8999999999996</v>
      </c>
      <c r="G178" s="202">
        <v>4214.8999999999996</v>
      </c>
      <c r="H178" s="202">
        <v>0</v>
      </c>
      <c r="I178" s="202">
        <v>0</v>
      </c>
      <c r="J178" s="202">
        <v>0</v>
      </c>
      <c r="K178" s="202">
        <v>0</v>
      </c>
      <c r="L178" s="197">
        <v>4402.7</v>
      </c>
      <c r="M178" s="203">
        <v>4402.7</v>
      </c>
      <c r="N178" s="203">
        <v>0</v>
      </c>
      <c r="O178" s="203">
        <v>0</v>
      </c>
      <c r="P178" s="203">
        <v>0</v>
      </c>
      <c r="Q178" s="203">
        <v>0</v>
      </c>
      <c r="R178" s="245">
        <v>0</v>
      </c>
      <c r="S178" s="245">
        <v>0</v>
      </c>
      <c r="T178" s="245">
        <v>0</v>
      </c>
      <c r="U178" s="198">
        <v>4402.7</v>
      </c>
      <c r="V178" s="203">
        <v>4402.7</v>
      </c>
      <c r="W178" s="203">
        <v>0</v>
      </c>
      <c r="X178" s="203">
        <v>0</v>
      </c>
      <c r="Y178" s="203">
        <v>0</v>
      </c>
      <c r="Z178" s="204">
        <v>0</v>
      </c>
      <c r="AA178" s="246">
        <v>0</v>
      </c>
      <c r="AB178" s="246">
        <v>0</v>
      </c>
      <c r="AC178" s="246">
        <v>0</v>
      </c>
      <c r="AD178" s="204">
        <v>0</v>
      </c>
      <c r="AE178" s="204">
        <v>0</v>
      </c>
      <c r="AF178" s="204">
        <v>0</v>
      </c>
      <c r="AG178" s="204">
        <v>0</v>
      </c>
      <c r="AH178" s="204">
        <v>0</v>
      </c>
      <c r="AI178" s="101">
        <v>0</v>
      </c>
      <c r="AJ178" s="101">
        <v>0</v>
      </c>
      <c r="AK178" s="101">
        <v>0</v>
      </c>
      <c r="AL178" s="204">
        <v>0</v>
      </c>
      <c r="AM178" s="204">
        <v>100</v>
      </c>
      <c r="AN178" s="204">
        <v>100</v>
      </c>
      <c r="AO178" s="204">
        <v>0</v>
      </c>
      <c r="AP178" s="204">
        <v>0</v>
      </c>
      <c r="AQ178" s="204">
        <v>0</v>
      </c>
      <c r="AR178" s="204">
        <v>0</v>
      </c>
      <c r="AS178" s="204">
        <v>0</v>
      </c>
      <c r="AT178" s="204">
        <v>0</v>
      </c>
      <c r="AU178" s="204">
        <v>0</v>
      </c>
    </row>
    <row r="179" spans="1:47" ht="12.75" customHeight="1">
      <c r="A179" s="205">
        <v>21</v>
      </c>
      <c r="B179" s="206">
        <v>222100</v>
      </c>
      <c r="C179" s="207">
        <v>1138</v>
      </c>
      <c r="D179" s="175">
        <v>170</v>
      </c>
      <c r="E179" s="201" t="s">
        <v>1377</v>
      </c>
      <c r="F179" s="197">
        <v>6181.5</v>
      </c>
      <c r="G179" s="202">
        <v>6181.5</v>
      </c>
      <c r="H179" s="202">
        <v>0</v>
      </c>
      <c r="I179" s="202">
        <v>0</v>
      </c>
      <c r="J179" s="202">
        <v>0</v>
      </c>
      <c r="K179" s="202">
        <v>0</v>
      </c>
      <c r="L179" s="197">
        <v>6585.3</v>
      </c>
      <c r="M179" s="203">
        <v>6585.3</v>
      </c>
      <c r="N179" s="203">
        <v>0</v>
      </c>
      <c r="O179" s="203">
        <v>0</v>
      </c>
      <c r="P179" s="203">
        <v>0</v>
      </c>
      <c r="Q179" s="203">
        <v>0</v>
      </c>
      <c r="R179" s="245">
        <v>0</v>
      </c>
      <c r="S179" s="245">
        <v>0</v>
      </c>
      <c r="T179" s="245">
        <v>0</v>
      </c>
      <c r="U179" s="198">
        <v>6561.9907999999996</v>
      </c>
      <c r="V179" s="203">
        <v>6561.9907999999996</v>
      </c>
      <c r="W179" s="203">
        <v>0</v>
      </c>
      <c r="X179" s="203">
        <v>0</v>
      </c>
      <c r="Y179" s="203">
        <v>0</v>
      </c>
      <c r="Z179" s="204">
        <v>0</v>
      </c>
      <c r="AA179" s="246">
        <v>0</v>
      </c>
      <c r="AB179" s="246">
        <v>0</v>
      </c>
      <c r="AC179" s="246">
        <v>0</v>
      </c>
      <c r="AD179" s="204">
        <v>-23.309200000000601</v>
      </c>
      <c r="AE179" s="204">
        <v>-23.309200000000601</v>
      </c>
      <c r="AF179" s="204">
        <v>0</v>
      </c>
      <c r="AG179" s="204">
        <v>0</v>
      </c>
      <c r="AH179" s="204">
        <v>0</v>
      </c>
      <c r="AI179" s="101">
        <v>0</v>
      </c>
      <c r="AJ179" s="101">
        <v>0</v>
      </c>
      <c r="AK179" s="101">
        <v>0</v>
      </c>
      <c r="AL179" s="204">
        <v>0</v>
      </c>
      <c r="AM179" s="204">
        <v>99.64604194190089</v>
      </c>
      <c r="AN179" s="204">
        <v>99.64604194190089</v>
      </c>
      <c r="AO179" s="204">
        <v>0</v>
      </c>
      <c r="AP179" s="204">
        <v>0</v>
      </c>
      <c r="AQ179" s="204">
        <v>0</v>
      </c>
      <c r="AR179" s="204">
        <v>0</v>
      </c>
      <c r="AS179" s="204">
        <v>0</v>
      </c>
      <c r="AT179" s="204">
        <v>0</v>
      </c>
      <c r="AU179" s="204">
        <v>0</v>
      </c>
    </row>
    <row r="180" spans="1:47" ht="12.75" customHeight="1">
      <c r="A180" s="205">
        <v>21</v>
      </c>
      <c r="B180" s="206">
        <v>222100</v>
      </c>
      <c r="C180" s="207">
        <v>1139</v>
      </c>
      <c r="D180" s="175">
        <v>171</v>
      </c>
      <c r="E180" s="201" t="s">
        <v>1378</v>
      </c>
      <c r="F180" s="197">
        <v>2185.8000000000002</v>
      </c>
      <c r="G180" s="202">
        <v>2185.8000000000002</v>
      </c>
      <c r="H180" s="202">
        <v>0</v>
      </c>
      <c r="I180" s="202">
        <v>0</v>
      </c>
      <c r="J180" s="202">
        <v>0</v>
      </c>
      <c r="K180" s="202">
        <v>0</v>
      </c>
      <c r="L180" s="197">
        <v>2266.1999999999998</v>
      </c>
      <c r="M180" s="203">
        <v>2266.1999999999998</v>
      </c>
      <c r="N180" s="203">
        <v>0</v>
      </c>
      <c r="O180" s="203">
        <v>0</v>
      </c>
      <c r="P180" s="203">
        <v>0</v>
      </c>
      <c r="Q180" s="203">
        <v>0</v>
      </c>
      <c r="R180" s="245">
        <v>0</v>
      </c>
      <c r="S180" s="245">
        <v>0</v>
      </c>
      <c r="T180" s="245">
        <v>0</v>
      </c>
      <c r="U180" s="198">
        <v>2247.1261</v>
      </c>
      <c r="V180" s="203">
        <v>2247.1261</v>
      </c>
      <c r="W180" s="203">
        <v>0</v>
      </c>
      <c r="X180" s="203">
        <v>0</v>
      </c>
      <c r="Y180" s="203">
        <v>0</v>
      </c>
      <c r="Z180" s="204">
        <v>0</v>
      </c>
      <c r="AA180" s="246">
        <v>0</v>
      </c>
      <c r="AB180" s="246">
        <v>0</v>
      </c>
      <c r="AC180" s="246">
        <v>0</v>
      </c>
      <c r="AD180" s="204">
        <v>-19.073899999999867</v>
      </c>
      <c r="AE180" s="204">
        <v>-19.073899999999867</v>
      </c>
      <c r="AF180" s="204">
        <v>0</v>
      </c>
      <c r="AG180" s="204">
        <v>0</v>
      </c>
      <c r="AH180" s="204">
        <v>0</v>
      </c>
      <c r="AI180" s="101">
        <v>0</v>
      </c>
      <c r="AJ180" s="101">
        <v>0</v>
      </c>
      <c r="AK180" s="101">
        <v>0</v>
      </c>
      <c r="AL180" s="204">
        <v>0</v>
      </c>
      <c r="AM180" s="204">
        <v>99.158331126996728</v>
      </c>
      <c r="AN180" s="204">
        <v>99.158331126996728</v>
      </c>
      <c r="AO180" s="204">
        <v>0</v>
      </c>
      <c r="AP180" s="204">
        <v>0</v>
      </c>
      <c r="AQ180" s="204">
        <v>0</v>
      </c>
      <c r="AR180" s="204">
        <v>0</v>
      </c>
      <c r="AS180" s="204">
        <v>0</v>
      </c>
      <c r="AT180" s="204">
        <v>0</v>
      </c>
      <c r="AU180" s="204">
        <v>0</v>
      </c>
    </row>
    <row r="181" spans="1:47" ht="12.75" customHeight="1">
      <c r="A181" s="205">
        <v>21</v>
      </c>
      <c r="B181" s="206">
        <v>222100</v>
      </c>
      <c r="C181" s="207">
        <v>1140</v>
      </c>
      <c r="D181" s="175">
        <v>172</v>
      </c>
      <c r="E181" s="201" t="s">
        <v>1379</v>
      </c>
      <c r="F181" s="197">
        <v>3537.4</v>
      </c>
      <c r="G181" s="202">
        <v>3537.4</v>
      </c>
      <c r="H181" s="202">
        <v>0</v>
      </c>
      <c r="I181" s="202">
        <v>0</v>
      </c>
      <c r="J181" s="202">
        <v>0</v>
      </c>
      <c r="K181" s="202">
        <v>0</v>
      </c>
      <c r="L181" s="197">
        <v>3537.4</v>
      </c>
      <c r="M181" s="203">
        <v>3537.4</v>
      </c>
      <c r="N181" s="203">
        <v>0</v>
      </c>
      <c r="O181" s="203">
        <v>0</v>
      </c>
      <c r="P181" s="203">
        <v>0</v>
      </c>
      <c r="Q181" s="203">
        <v>0</v>
      </c>
      <c r="R181" s="245">
        <v>0</v>
      </c>
      <c r="S181" s="245">
        <v>0</v>
      </c>
      <c r="T181" s="245">
        <v>0</v>
      </c>
      <c r="U181" s="198">
        <v>3529.8795</v>
      </c>
      <c r="V181" s="203">
        <v>3529.8795</v>
      </c>
      <c r="W181" s="203">
        <v>0</v>
      </c>
      <c r="X181" s="203">
        <v>0</v>
      </c>
      <c r="Y181" s="203">
        <v>0</v>
      </c>
      <c r="Z181" s="204">
        <v>0</v>
      </c>
      <c r="AA181" s="246">
        <v>0</v>
      </c>
      <c r="AB181" s="246">
        <v>0</v>
      </c>
      <c r="AC181" s="246">
        <v>0</v>
      </c>
      <c r="AD181" s="204">
        <v>-7.5205000000000837</v>
      </c>
      <c r="AE181" s="204">
        <v>-7.5205000000000837</v>
      </c>
      <c r="AF181" s="204">
        <v>0</v>
      </c>
      <c r="AG181" s="204">
        <v>0</v>
      </c>
      <c r="AH181" s="204">
        <v>0</v>
      </c>
      <c r="AI181" s="101">
        <v>0</v>
      </c>
      <c r="AJ181" s="101">
        <v>0</v>
      </c>
      <c r="AK181" s="101">
        <v>0</v>
      </c>
      <c r="AL181" s="204">
        <v>0</v>
      </c>
      <c r="AM181" s="204">
        <v>99.78740035053994</v>
      </c>
      <c r="AN181" s="204">
        <v>99.78740035053994</v>
      </c>
      <c r="AO181" s="204">
        <v>0</v>
      </c>
      <c r="AP181" s="204">
        <v>0</v>
      </c>
      <c r="AQ181" s="204">
        <v>0</v>
      </c>
      <c r="AR181" s="204">
        <v>0</v>
      </c>
      <c r="AS181" s="204">
        <v>0</v>
      </c>
      <c r="AT181" s="204">
        <v>0</v>
      </c>
      <c r="AU181" s="204">
        <v>0</v>
      </c>
    </row>
    <row r="182" spans="1:47" ht="12.75" customHeight="1">
      <c r="A182" s="205">
        <v>21</v>
      </c>
      <c r="B182" s="206">
        <v>222100</v>
      </c>
      <c r="C182" s="207">
        <v>1141</v>
      </c>
      <c r="D182" s="175">
        <v>173</v>
      </c>
      <c r="E182" s="201" t="s">
        <v>1380</v>
      </c>
      <c r="F182" s="197">
        <v>0</v>
      </c>
      <c r="G182" s="202">
        <v>0</v>
      </c>
      <c r="H182" s="202">
        <v>0</v>
      </c>
      <c r="I182" s="202">
        <v>0</v>
      </c>
      <c r="J182" s="202">
        <v>0</v>
      </c>
      <c r="K182" s="202">
        <v>0</v>
      </c>
      <c r="L182" s="197">
        <v>0</v>
      </c>
      <c r="M182" s="203">
        <v>0</v>
      </c>
      <c r="N182" s="203">
        <v>0</v>
      </c>
      <c r="O182" s="203">
        <v>0</v>
      </c>
      <c r="P182" s="203">
        <v>0</v>
      </c>
      <c r="Q182" s="203">
        <v>0</v>
      </c>
      <c r="R182" s="245">
        <v>0</v>
      </c>
      <c r="S182" s="245">
        <v>0</v>
      </c>
      <c r="T182" s="245">
        <v>0</v>
      </c>
      <c r="U182" s="198">
        <v>0</v>
      </c>
      <c r="V182" s="203">
        <v>0</v>
      </c>
      <c r="W182" s="203">
        <v>0</v>
      </c>
      <c r="X182" s="203">
        <v>0</v>
      </c>
      <c r="Y182" s="203">
        <v>0</v>
      </c>
      <c r="Z182" s="204">
        <v>0</v>
      </c>
      <c r="AA182" s="246">
        <v>0</v>
      </c>
      <c r="AB182" s="246">
        <v>0</v>
      </c>
      <c r="AC182" s="246">
        <v>0</v>
      </c>
      <c r="AD182" s="204">
        <v>0</v>
      </c>
      <c r="AE182" s="204">
        <v>0</v>
      </c>
      <c r="AF182" s="204">
        <v>0</v>
      </c>
      <c r="AG182" s="204">
        <v>0</v>
      </c>
      <c r="AH182" s="204">
        <v>0</v>
      </c>
      <c r="AI182" s="101">
        <v>0</v>
      </c>
      <c r="AJ182" s="101">
        <v>0</v>
      </c>
      <c r="AK182" s="101">
        <v>0</v>
      </c>
      <c r="AL182" s="204">
        <v>0</v>
      </c>
      <c r="AM182" s="204">
        <v>0</v>
      </c>
      <c r="AN182" s="204">
        <v>0</v>
      </c>
      <c r="AO182" s="204">
        <v>0</v>
      </c>
      <c r="AP182" s="204">
        <v>0</v>
      </c>
      <c r="AQ182" s="204">
        <v>0</v>
      </c>
      <c r="AR182" s="204">
        <v>0</v>
      </c>
      <c r="AS182" s="204">
        <v>0</v>
      </c>
      <c r="AT182" s="204">
        <v>0</v>
      </c>
      <c r="AU182" s="204">
        <v>0</v>
      </c>
    </row>
    <row r="183" spans="1:47" ht="12.75" customHeight="1">
      <c r="A183" s="205">
        <v>21</v>
      </c>
      <c r="B183" s="206">
        <v>222100</v>
      </c>
      <c r="C183" s="207">
        <v>1143</v>
      </c>
      <c r="D183" s="175">
        <v>174</v>
      </c>
      <c r="E183" s="201" t="s">
        <v>1381</v>
      </c>
      <c r="F183" s="197">
        <v>5074.2</v>
      </c>
      <c r="G183" s="202">
        <v>5074.2</v>
      </c>
      <c r="H183" s="202">
        <v>0</v>
      </c>
      <c r="I183" s="202">
        <v>0</v>
      </c>
      <c r="J183" s="202">
        <v>0</v>
      </c>
      <c r="K183" s="202">
        <v>0</v>
      </c>
      <c r="L183" s="197">
        <v>5074.2</v>
      </c>
      <c r="M183" s="203">
        <v>5074.2</v>
      </c>
      <c r="N183" s="203">
        <v>0</v>
      </c>
      <c r="O183" s="203">
        <v>0</v>
      </c>
      <c r="P183" s="203">
        <v>0</v>
      </c>
      <c r="Q183" s="203">
        <v>0</v>
      </c>
      <c r="R183" s="245">
        <v>0</v>
      </c>
      <c r="S183" s="245">
        <v>0</v>
      </c>
      <c r="T183" s="245">
        <v>0</v>
      </c>
      <c r="U183" s="198">
        <v>5074.2</v>
      </c>
      <c r="V183" s="203">
        <v>5074.2</v>
      </c>
      <c r="W183" s="203">
        <v>0</v>
      </c>
      <c r="X183" s="203">
        <v>0</v>
      </c>
      <c r="Y183" s="203">
        <v>0</v>
      </c>
      <c r="Z183" s="204">
        <v>0</v>
      </c>
      <c r="AA183" s="246">
        <v>0</v>
      </c>
      <c r="AB183" s="246">
        <v>0</v>
      </c>
      <c r="AC183" s="246">
        <v>0</v>
      </c>
      <c r="AD183" s="204">
        <v>0</v>
      </c>
      <c r="AE183" s="204">
        <v>0</v>
      </c>
      <c r="AF183" s="204">
        <v>0</v>
      </c>
      <c r="AG183" s="204">
        <v>0</v>
      </c>
      <c r="AH183" s="204">
        <v>0</v>
      </c>
      <c r="AI183" s="101">
        <v>0</v>
      </c>
      <c r="AJ183" s="101">
        <v>0</v>
      </c>
      <c r="AK183" s="101">
        <v>0</v>
      </c>
      <c r="AL183" s="204">
        <v>0</v>
      </c>
      <c r="AM183" s="204">
        <v>100</v>
      </c>
      <c r="AN183" s="204">
        <v>100</v>
      </c>
      <c r="AO183" s="204">
        <v>0</v>
      </c>
      <c r="AP183" s="204">
        <v>0</v>
      </c>
      <c r="AQ183" s="204">
        <v>0</v>
      </c>
      <c r="AR183" s="204">
        <v>0</v>
      </c>
      <c r="AS183" s="204">
        <v>0</v>
      </c>
      <c r="AT183" s="204">
        <v>0</v>
      </c>
      <c r="AU183" s="204">
        <v>0</v>
      </c>
    </row>
    <row r="184" spans="1:47" ht="12.75" customHeight="1">
      <c r="A184" s="205">
        <v>21</v>
      </c>
      <c r="B184" s="206">
        <v>222100</v>
      </c>
      <c r="C184" s="207">
        <v>1144</v>
      </c>
      <c r="D184" s="175">
        <v>175</v>
      </c>
      <c r="E184" s="201" t="s">
        <v>1382</v>
      </c>
      <c r="F184" s="197">
        <v>3405.5</v>
      </c>
      <c r="G184" s="202">
        <v>3405.5</v>
      </c>
      <c r="H184" s="202">
        <v>0</v>
      </c>
      <c r="I184" s="202">
        <v>0</v>
      </c>
      <c r="J184" s="202">
        <v>0</v>
      </c>
      <c r="K184" s="202">
        <v>0</v>
      </c>
      <c r="L184" s="197">
        <v>3405.5</v>
      </c>
      <c r="M184" s="203">
        <v>3405.5</v>
      </c>
      <c r="N184" s="203">
        <v>0</v>
      </c>
      <c r="O184" s="203">
        <v>0</v>
      </c>
      <c r="P184" s="203">
        <v>0</v>
      </c>
      <c r="Q184" s="203">
        <v>0</v>
      </c>
      <c r="R184" s="245">
        <v>0</v>
      </c>
      <c r="S184" s="245">
        <v>0</v>
      </c>
      <c r="T184" s="245">
        <v>0</v>
      </c>
      <c r="U184" s="198">
        <v>3397.5958999999998</v>
      </c>
      <c r="V184" s="203">
        <v>3397.5958999999998</v>
      </c>
      <c r="W184" s="203">
        <v>0</v>
      </c>
      <c r="X184" s="203">
        <v>0</v>
      </c>
      <c r="Y184" s="203">
        <v>0</v>
      </c>
      <c r="Z184" s="204">
        <v>0</v>
      </c>
      <c r="AA184" s="246">
        <v>0</v>
      </c>
      <c r="AB184" s="246">
        <v>0</v>
      </c>
      <c r="AC184" s="246">
        <v>0</v>
      </c>
      <c r="AD184" s="204">
        <v>-7.9041000000001986</v>
      </c>
      <c r="AE184" s="204">
        <v>-7.9041000000001986</v>
      </c>
      <c r="AF184" s="204">
        <v>0</v>
      </c>
      <c r="AG184" s="204">
        <v>0</v>
      </c>
      <c r="AH184" s="204">
        <v>0</v>
      </c>
      <c r="AI184" s="101">
        <v>0</v>
      </c>
      <c r="AJ184" s="101">
        <v>0</v>
      </c>
      <c r="AK184" s="101">
        <v>0</v>
      </c>
      <c r="AL184" s="204">
        <v>0</v>
      </c>
      <c r="AM184" s="204">
        <v>99.767901923359275</v>
      </c>
      <c r="AN184" s="204">
        <v>99.767901923359275</v>
      </c>
      <c r="AO184" s="204">
        <v>0</v>
      </c>
      <c r="AP184" s="204">
        <v>0</v>
      </c>
      <c r="AQ184" s="204">
        <v>0</v>
      </c>
      <c r="AR184" s="204">
        <v>0</v>
      </c>
      <c r="AS184" s="204">
        <v>0</v>
      </c>
      <c r="AT184" s="204">
        <v>0</v>
      </c>
      <c r="AU184" s="204">
        <v>0</v>
      </c>
    </row>
    <row r="185" spans="1:47" ht="12.75" customHeight="1">
      <c r="A185" s="205">
        <v>21</v>
      </c>
      <c r="B185" s="206">
        <v>222100</v>
      </c>
      <c r="C185" s="207">
        <v>1145</v>
      </c>
      <c r="D185" s="175">
        <v>176</v>
      </c>
      <c r="E185" s="201" t="s">
        <v>1383</v>
      </c>
      <c r="F185" s="197">
        <v>2710.2</v>
      </c>
      <c r="G185" s="202">
        <v>2710.2</v>
      </c>
      <c r="H185" s="202">
        <v>0</v>
      </c>
      <c r="I185" s="202">
        <v>0</v>
      </c>
      <c r="J185" s="202">
        <v>0</v>
      </c>
      <c r="K185" s="202">
        <v>0</v>
      </c>
      <c r="L185" s="197">
        <v>2810.7</v>
      </c>
      <c r="M185" s="203">
        <v>2810.7</v>
      </c>
      <c r="N185" s="203">
        <v>0</v>
      </c>
      <c r="O185" s="203">
        <v>0</v>
      </c>
      <c r="P185" s="203">
        <v>0</v>
      </c>
      <c r="Q185" s="203">
        <v>0</v>
      </c>
      <c r="R185" s="245">
        <v>0</v>
      </c>
      <c r="S185" s="245">
        <v>0</v>
      </c>
      <c r="T185" s="245">
        <v>0</v>
      </c>
      <c r="U185" s="198">
        <v>2801.5308</v>
      </c>
      <c r="V185" s="203">
        <v>2801.5308</v>
      </c>
      <c r="W185" s="203">
        <v>0</v>
      </c>
      <c r="X185" s="203">
        <v>0</v>
      </c>
      <c r="Y185" s="203">
        <v>0</v>
      </c>
      <c r="Z185" s="204">
        <v>0</v>
      </c>
      <c r="AA185" s="246">
        <v>0</v>
      </c>
      <c r="AB185" s="246">
        <v>0</v>
      </c>
      <c r="AC185" s="246">
        <v>0</v>
      </c>
      <c r="AD185" s="204">
        <v>-9.1691999999998188</v>
      </c>
      <c r="AE185" s="204">
        <v>-9.1691999999998188</v>
      </c>
      <c r="AF185" s="204">
        <v>0</v>
      </c>
      <c r="AG185" s="204">
        <v>0</v>
      </c>
      <c r="AH185" s="204">
        <v>0</v>
      </c>
      <c r="AI185" s="101">
        <v>0</v>
      </c>
      <c r="AJ185" s="101">
        <v>0</v>
      </c>
      <c r="AK185" s="101">
        <v>0</v>
      </c>
      <c r="AL185" s="204">
        <v>0</v>
      </c>
      <c r="AM185" s="204">
        <v>99.673775216138338</v>
      </c>
      <c r="AN185" s="204">
        <v>99.673775216138338</v>
      </c>
      <c r="AO185" s="204">
        <v>0</v>
      </c>
      <c r="AP185" s="204">
        <v>0</v>
      </c>
      <c r="AQ185" s="204">
        <v>0</v>
      </c>
      <c r="AR185" s="204">
        <v>0</v>
      </c>
      <c r="AS185" s="204">
        <v>0</v>
      </c>
      <c r="AT185" s="204">
        <v>0</v>
      </c>
      <c r="AU185" s="204">
        <v>0</v>
      </c>
    </row>
    <row r="186" spans="1:47" ht="12.75" customHeight="1">
      <c r="A186" s="205">
        <v>21</v>
      </c>
      <c r="B186" s="206">
        <v>222100</v>
      </c>
      <c r="C186" s="207">
        <v>1146</v>
      </c>
      <c r="D186" s="175">
        <v>177</v>
      </c>
      <c r="E186" s="201" t="s">
        <v>1384</v>
      </c>
      <c r="F186" s="197">
        <v>2861.6</v>
      </c>
      <c r="G186" s="202">
        <v>2861.6</v>
      </c>
      <c r="H186" s="202">
        <v>0</v>
      </c>
      <c r="I186" s="202">
        <v>0</v>
      </c>
      <c r="J186" s="202">
        <v>0</v>
      </c>
      <c r="K186" s="202">
        <v>0</v>
      </c>
      <c r="L186" s="197">
        <v>3011.1</v>
      </c>
      <c r="M186" s="203">
        <v>3011.1</v>
      </c>
      <c r="N186" s="203">
        <v>0</v>
      </c>
      <c r="O186" s="203">
        <v>0</v>
      </c>
      <c r="P186" s="203">
        <v>0</v>
      </c>
      <c r="Q186" s="203">
        <v>0</v>
      </c>
      <c r="R186" s="245">
        <v>0</v>
      </c>
      <c r="S186" s="245">
        <v>0</v>
      </c>
      <c r="T186" s="245">
        <v>0</v>
      </c>
      <c r="U186" s="198">
        <v>3011.0030000000002</v>
      </c>
      <c r="V186" s="203">
        <v>3011.0030000000002</v>
      </c>
      <c r="W186" s="203">
        <v>0</v>
      </c>
      <c r="X186" s="203">
        <v>0</v>
      </c>
      <c r="Y186" s="203">
        <v>0</v>
      </c>
      <c r="Z186" s="204">
        <v>0</v>
      </c>
      <c r="AA186" s="246">
        <v>0</v>
      </c>
      <c r="AB186" s="246">
        <v>0</v>
      </c>
      <c r="AC186" s="246">
        <v>0</v>
      </c>
      <c r="AD186" s="204">
        <v>-9.6999999999752617E-2</v>
      </c>
      <c r="AE186" s="204">
        <v>-9.6999999999752617E-2</v>
      </c>
      <c r="AF186" s="204">
        <v>0</v>
      </c>
      <c r="AG186" s="204">
        <v>0</v>
      </c>
      <c r="AH186" s="204">
        <v>0</v>
      </c>
      <c r="AI186" s="101">
        <v>0</v>
      </c>
      <c r="AJ186" s="101">
        <v>0</v>
      </c>
      <c r="AK186" s="101">
        <v>0</v>
      </c>
      <c r="AL186" s="204">
        <v>0</v>
      </c>
      <c r="AM186" s="204">
        <v>99.996778585898852</v>
      </c>
      <c r="AN186" s="204">
        <v>99.996778585898852</v>
      </c>
      <c r="AO186" s="204">
        <v>0</v>
      </c>
      <c r="AP186" s="204">
        <v>0</v>
      </c>
      <c r="AQ186" s="204">
        <v>0</v>
      </c>
      <c r="AR186" s="204">
        <v>0</v>
      </c>
      <c r="AS186" s="204">
        <v>0</v>
      </c>
      <c r="AT186" s="204">
        <v>0</v>
      </c>
      <c r="AU186" s="204">
        <v>0</v>
      </c>
    </row>
    <row r="187" spans="1:47" ht="12.75" customHeight="1">
      <c r="A187" s="205">
        <v>21</v>
      </c>
      <c r="B187" s="206">
        <v>222100</v>
      </c>
      <c r="C187" s="207">
        <v>1147</v>
      </c>
      <c r="D187" s="175">
        <v>178</v>
      </c>
      <c r="E187" s="201" t="s">
        <v>1385</v>
      </c>
      <c r="F187" s="197">
        <v>811.7</v>
      </c>
      <c r="G187" s="202">
        <v>811.7</v>
      </c>
      <c r="H187" s="202">
        <v>0</v>
      </c>
      <c r="I187" s="202">
        <v>0</v>
      </c>
      <c r="J187" s="202">
        <v>0</v>
      </c>
      <c r="K187" s="202">
        <v>0</v>
      </c>
      <c r="L187" s="197">
        <v>811.7</v>
      </c>
      <c r="M187" s="203">
        <v>811.7</v>
      </c>
      <c r="N187" s="203">
        <v>0</v>
      </c>
      <c r="O187" s="203">
        <v>0</v>
      </c>
      <c r="P187" s="203">
        <v>0</v>
      </c>
      <c r="Q187" s="203">
        <v>0</v>
      </c>
      <c r="R187" s="245">
        <v>0</v>
      </c>
      <c r="S187" s="245">
        <v>0</v>
      </c>
      <c r="T187" s="245">
        <v>0</v>
      </c>
      <c r="U187" s="198">
        <v>677.25450000000001</v>
      </c>
      <c r="V187" s="203">
        <v>677.25450000000001</v>
      </c>
      <c r="W187" s="203">
        <v>0</v>
      </c>
      <c r="X187" s="203">
        <v>0</v>
      </c>
      <c r="Y187" s="203">
        <v>0</v>
      </c>
      <c r="Z187" s="204">
        <v>0</v>
      </c>
      <c r="AA187" s="246">
        <v>0</v>
      </c>
      <c r="AB187" s="246">
        <v>0</v>
      </c>
      <c r="AC187" s="246">
        <v>0</v>
      </c>
      <c r="AD187" s="204">
        <v>-134.44550000000004</v>
      </c>
      <c r="AE187" s="204">
        <v>-134.44550000000004</v>
      </c>
      <c r="AF187" s="204">
        <v>0</v>
      </c>
      <c r="AG187" s="204">
        <v>0</v>
      </c>
      <c r="AH187" s="204">
        <v>0</v>
      </c>
      <c r="AI187" s="101">
        <v>0</v>
      </c>
      <c r="AJ187" s="101">
        <v>0</v>
      </c>
      <c r="AK187" s="101">
        <v>0</v>
      </c>
      <c r="AL187" s="204">
        <v>0</v>
      </c>
      <c r="AM187" s="204">
        <v>83.436552913638039</v>
      </c>
      <c r="AN187" s="204">
        <v>83.436552913638039</v>
      </c>
      <c r="AO187" s="204">
        <v>0</v>
      </c>
      <c r="AP187" s="204">
        <v>0</v>
      </c>
      <c r="AQ187" s="204">
        <v>0</v>
      </c>
      <c r="AR187" s="204">
        <v>0</v>
      </c>
      <c r="AS187" s="204">
        <v>0</v>
      </c>
      <c r="AT187" s="204">
        <v>0</v>
      </c>
      <c r="AU187" s="204">
        <v>0</v>
      </c>
    </row>
    <row r="188" spans="1:47" ht="12.75" customHeight="1">
      <c r="A188" s="205">
        <v>21</v>
      </c>
      <c r="B188" s="206">
        <v>222100</v>
      </c>
      <c r="C188" s="207">
        <v>1148</v>
      </c>
      <c r="D188" s="175">
        <v>179</v>
      </c>
      <c r="E188" s="201" t="s">
        <v>1386</v>
      </c>
      <c r="F188" s="197">
        <v>1116.7</v>
      </c>
      <c r="G188" s="202">
        <v>1116.7</v>
      </c>
      <c r="H188" s="202">
        <v>0</v>
      </c>
      <c r="I188" s="202">
        <v>0</v>
      </c>
      <c r="J188" s="202">
        <v>0</v>
      </c>
      <c r="K188" s="202">
        <v>0</v>
      </c>
      <c r="L188" s="197">
        <v>1116.7</v>
      </c>
      <c r="M188" s="203">
        <v>1116.7</v>
      </c>
      <c r="N188" s="203">
        <v>0</v>
      </c>
      <c r="O188" s="203">
        <v>0</v>
      </c>
      <c r="P188" s="203">
        <v>0</v>
      </c>
      <c r="Q188" s="203">
        <v>0</v>
      </c>
      <c r="R188" s="245">
        <v>0</v>
      </c>
      <c r="S188" s="245">
        <v>0</v>
      </c>
      <c r="T188" s="245">
        <v>0</v>
      </c>
      <c r="U188" s="198">
        <v>1082.8796</v>
      </c>
      <c r="V188" s="203">
        <v>1082.8796</v>
      </c>
      <c r="W188" s="203">
        <v>0</v>
      </c>
      <c r="X188" s="203">
        <v>0</v>
      </c>
      <c r="Y188" s="203">
        <v>0</v>
      </c>
      <c r="Z188" s="204">
        <v>0</v>
      </c>
      <c r="AA188" s="246">
        <v>0</v>
      </c>
      <c r="AB188" s="246">
        <v>0</v>
      </c>
      <c r="AC188" s="246">
        <v>0</v>
      </c>
      <c r="AD188" s="204">
        <v>-33.820400000000063</v>
      </c>
      <c r="AE188" s="204">
        <v>-33.820400000000063</v>
      </c>
      <c r="AF188" s="204">
        <v>0</v>
      </c>
      <c r="AG188" s="204">
        <v>0</v>
      </c>
      <c r="AH188" s="204">
        <v>0</v>
      </c>
      <c r="AI188" s="101">
        <v>0</v>
      </c>
      <c r="AJ188" s="101">
        <v>0</v>
      </c>
      <c r="AK188" s="101">
        <v>0</v>
      </c>
      <c r="AL188" s="204">
        <v>0</v>
      </c>
      <c r="AM188" s="204">
        <v>96.971397868720331</v>
      </c>
      <c r="AN188" s="204">
        <v>96.971397868720331</v>
      </c>
      <c r="AO188" s="204">
        <v>0</v>
      </c>
      <c r="AP188" s="204">
        <v>0</v>
      </c>
      <c r="AQ188" s="204">
        <v>0</v>
      </c>
      <c r="AR188" s="204">
        <v>0</v>
      </c>
      <c r="AS188" s="204">
        <v>0</v>
      </c>
      <c r="AT188" s="204">
        <v>0</v>
      </c>
      <c r="AU188" s="204">
        <v>0</v>
      </c>
    </row>
    <row r="189" spans="1:47" ht="12.75" customHeight="1">
      <c r="A189" s="205">
        <v>21</v>
      </c>
      <c r="B189" s="206">
        <v>222100</v>
      </c>
      <c r="C189" s="207">
        <v>1149</v>
      </c>
      <c r="D189" s="175">
        <v>180</v>
      </c>
      <c r="E189" s="201" t="s">
        <v>1387</v>
      </c>
      <c r="F189" s="197">
        <v>3054.5</v>
      </c>
      <c r="G189" s="202">
        <v>3054.5</v>
      </c>
      <c r="H189" s="202">
        <v>0</v>
      </c>
      <c r="I189" s="202">
        <v>0</v>
      </c>
      <c r="J189" s="202">
        <v>0</v>
      </c>
      <c r="K189" s="202">
        <v>0</v>
      </c>
      <c r="L189" s="197">
        <v>3166.6</v>
      </c>
      <c r="M189" s="203">
        <v>3166.6</v>
      </c>
      <c r="N189" s="203">
        <v>0</v>
      </c>
      <c r="O189" s="203">
        <v>0</v>
      </c>
      <c r="P189" s="203">
        <v>0</v>
      </c>
      <c r="Q189" s="203">
        <v>0</v>
      </c>
      <c r="R189" s="245">
        <v>0</v>
      </c>
      <c r="S189" s="245">
        <v>0</v>
      </c>
      <c r="T189" s="245">
        <v>0</v>
      </c>
      <c r="U189" s="198">
        <v>3166.6</v>
      </c>
      <c r="V189" s="203">
        <v>3166.6</v>
      </c>
      <c r="W189" s="203">
        <v>0</v>
      </c>
      <c r="X189" s="203">
        <v>0</v>
      </c>
      <c r="Y189" s="203">
        <v>0</v>
      </c>
      <c r="Z189" s="204">
        <v>0</v>
      </c>
      <c r="AA189" s="246">
        <v>0</v>
      </c>
      <c r="AB189" s="246">
        <v>0</v>
      </c>
      <c r="AC189" s="246">
        <v>0</v>
      </c>
      <c r="AD189" s="204">
        <v>0</v>
      </c>
      <c r="AE189" s="204">
        <v>0</v>
      </c>
      <c r="AF189" s="204">
        <v>0</v>
      </c>
      <c r="AG189" s="204">
        <v>0</v>
      </c>
      <c r="AH189" s="204">
        <v>0</v>
      </c>
      <c r="AI189" s="101">
        <v>0</v>
      </c>
      <c r="AJ189" s="101">
        <v>0</v>
      </c>
      <c r="AK189" s="101">
        <v>0</v>
      </c>
      <c r="AL189" s="204">
        <v>0</v>
      </c>
      <c r="AM189" s="204">
        <v>100</v>
      </c>
      <c r="AN189" s="204">
        <v>100</v>
      </c>
      <c r="AO189" s="204">
        <v>0</v>
      </c>
      <c r="AP189" s="204">
        <v>0</v>
      </c>
      <c r="AQ189" s="204">
        <v>0</v>
      </c>
      <c r="AR189" s="204">
        <v>0</v>
      </c>
      <c r="AS189" s="204">
        <v>0</v>
      </c>
      <c r="AT189" s="204">
        <v>0</v>
      </c>
      <c r="AU189" s="204">
        <v>0</v>
      </c>
    </row>
    <row r="190" spans="1:47" ht="12.75" customHeight="1">
      <c r="A190" s="205">
        <v>21</v>
      </c>
      <c r="B190" s="206">
        <v>222100</v>
      </c>
      <c r="C190" s="207">
        <v>1150</v>
      </c>
      <c r="D190" s="175">
        <v>181</v>
      </c>
      <c r="E190" s="201" t="s">
        <v>1388</v>
      </c>
      <c r="F190" s="197">
        <v>5099.1000000000004</v>
      </c>
      <c r="G190" s="202">
        <v>5099.1000000000004</v>
      </c>
      <c r="H190" s="202">
        <v>0</v>
      </c>
      <c r="I190" s="202">
        <v>0</v>
      </c>
      <c r="J190" s="202">
        <v>0</v>
      </c>
      <c r="K190" s="202">
        <v>0</v>
      </c>
      <c r="L190" s="197">
        <v>5236.2</v>
      </c>
      <c r="M190" s="203">
        <v>5236.2</v>
      </c>
      <c r="N190" s="203">
        <v>0</v>
      </c>
      <c r="O190" s="203">
        <v>0</v>
      </c>
      <c r="P190" s="203">
        <v>0</v>
      </c>
      <c r="Q190" s="203">
        <v>0</v>
      </c>
      <c r="R190" s="245">
        <v>0</v>
      </c>
      <c r="S190" s="245">
        <v>0</v>
      </c>
      <c r="T190" s="245">
        <v>0</v>
      </c>
      <c r="U190" s="198">
        <v>4834.6138000000001</v>
      </c>
      <c r="V190" s="203">
        <v>4834.6138000000001</v>
      </c>
      <c r="W190" s="203">
        <v>0</v>
      </c>
      <c r="X190" s="203">
        <v>0</v>
      </c>
      <c r="Y190" s="203">
        <v>0</v>
      </c>
      <c r="Z190" s="204">
        <v>0</v>
      </c>
      <c r="AA190" s="246">
        <v>0</v>
      </c>
      <c r="AB190" s="246">
        <v>0</v>
      </c>
      <c r="AC190" s="246">
        <v>0</v>
      </c>
      <c r="AD190" s="204">
        <v>-401.58619999999974</v>
      </c>
      <c r="AE190" s="204">
        <v>-401.58619999999974</v>
      </c>
      <c r="AF190" s="204">
        <v>0</v>
      </c>
      <c r="AG190" s="204">
        <v>0</v>
      </c>
      <c r="AH190" s="204">
        <v>0</v>
      </c>
      <c r="AI190" s="101">
        <v>0</v>
      </c>
      <c r="AJ190" s="101">
        <v>0</v>
      </c>
      <c r="AK190" s="101">
        <v>0</v>
      </c>
      <c r="AL190" s="204">
        <v>0</v>
      </c>
      <c r="AM190" s="204">
        <v>92.330579427829349</v>
      </c>
      <c r="AN190" s="204">
        <v>92.330579427829349</v>
      </c>
      <c r="AO190" s="204">
        <v>0</v>
      </c>
      <c r="AP190" s="204">
        <v>0</v>
      </c>
      <c r="AQ190" s="204">
        <v>0</v>
      </c>
      <c r="AR190" s="204">
        <v>0</v>
      </c>
      <c r="AS190" s="204">
        <v>0</v>
      </c>
      <c r="AT190" s="204">
        <v>0</v>
      </c>
      <c r="AU190" s="204">
        <v>0</v>
      </c>
    </row>
    <row r="191" spans="1:47" ht="12.75" customHeight="1">
      <c r="A191" s="205">
        <v>21</v>
      </c>
      <c r="B191" s="206">
        <v>222100</v>
      </c>
      <c r="C191" s="207">
        <v>1151</v>
      </c>
      <c r="D191" s="175">
        <v>182</v>
      </c>
      <c r="E191" s="201" t="s">
        <v>1389</v>
      </c>
      <c r="F191" s="197">
        <v>2125.5</v>
      </c>
      <c r="G191" s="202">
        <v>2125.5</v>
      </c>
      <c r="H191" s="202">
        <v>0</v>
      </c>
      <c r="I191" s="202">
        <v>0</v>
      </c>
      <c r="J191" s="202">
        <v>0</v>
      </c>
      <c r="K191" s="202">
        <v>0</v>
      </c>
      <c r="L191" s="197">
        <v>2160.3000000000002</v>
      </c>
      <c r="M191" s="203">
        <v>2160.3000000000002</v>
      </c>
      <c r="N191" s="203">
        <v>0</v>
      </c>
      <c r="O191" s="203">
        <v>0</v>
      </c>
      <c r="P191" s="203">
        <v>0</v>
      </c>
      <c r="Q191" s="203">
        <v>0</v>
      </c>
      <c r="R191" s="245">
        <v>0</v>
      </c>
      <c r="S191" s="245">
        <v>0</v>
      </c>
      <c r="T191" s="245">
        <v>0</v>
      </c>
      <c r="U191" s="198">
        <v>2157.5882000000001</v>
      </c>
      <c r="V191" s="203">
        <v>2157.5882000000001</v>
      </c>
      <c r="W191" s="203">
        <v>0</v>
      </c>
      <c r="X191" s="203">
        <v>0</v>
      </c>
      <c r="Y191" s="203">
        <v>0</v>
      </c>
      <c r="Z191" s="204">
        <v>0</v>
      </c>
      <c r="AA191" s="246">
        <v>0</v>
      </c>
      <c r="AB191" s="246">
        <v>0</v>
      </c>
      <c r="AC191" s="246">
        <v>0</v>
      </c>
      <c r="AD191" s="204">
        <v>-2.7118000000000393</v>
      </c>
      <c r="AE191" s="204">
        <v>-2.7118000000000393</v>
      </c>
      <c r="AF191" s="204">
        <v>0</v>
      </c>
      <c r="AG191" s="204">
        <v>0</v>
      </c>
      <c r="AH191" s="204">
        <v>0</v>
      </c>
      <c r="AI191" s="101">
        <v>0</v>
      </c>
      <c r="AJ191" s="101">
        <v>0</v>
      </c>
      <c r="AK191" s="101">
        <v>0</v>
      </c>
      <c r="AL191" s="204">
        <v>0</v>
      </c>
      <c r="AM191" s="204">
        <v>99.874471138267822</v>
      </c>
      <c r="AN191" s="204">
        <v>99.874471138267822</v>
      </c>
      <c r="AO191" s="204">
        <v>0</v>
      </c>
      <c r="AP191" s="204">
        <v>0</v>
      </c>
      <c r="AQ191" s="204">
        <v>0</v>
      </c>
      <c r="AR191" s="204">
        <v>0</v>
      </c>
      <c r="AS191" s="204">
        <v>0</v>
      </c>
      <c r="AT191" s="204">
        <v>0</v>
      </c>
      <c r="AU191" s="204">
        <v>0</v>
      </c>
    </row>
    <row r="192" spans="1:47" ht="12.75" customHeight="1">
      <c r="A192" s="205">
        <v>21</v>
      </c>
      <c r="B192" s="206">
        <v>222100</v>
      </c>
      <c r="C192" s="207">
        <v>1152</v>
      </c>
      <c r="D192" s="175">
        <v>183</v>
      </c>
      <c r="E192" s="201" t="s">
        <v>1390</v>
      </c>
      <c r="F192" s="197">
        <v>2289.5</v>
      </c>
      <c r="G192" s="202">
        <v>2289.5</v>
      </c>
      <c r="H192" s="202">
        <v>0</v>
      </c>
      <c r="I192" s="202">
        <v>0</v>
      </c>
      <c r="J192" s="202">
        <v>0</v>
      </c>
      <c r="K192" s="202">
        <v>0</v>
      </c>
      <c r="L192" s="197">
        <v>2351.4</v>
      </c>
      <c r="M192" s="203">
        <v>2351.4</v>
      </c>
      <c r="N192" s="203">
        <v>0</v>
      </c>
      <c r="O192" s="203">
        <v>0</v>
      </c>
      <c r="P192" s="203">
        <v>0</v>
      </c>
      <c r="Q192" s="203">
        <v>0</v>
      </c>
      <c r="R192" s="245">
        <v>0</v>
      </c>
      <c r="S192" s="245">
        <v>0</v>
      </c>
      <c r="T192" s="245">
        <v>0</v>
      </c>
      <c r="U192" s="198">
        <v>2339.2586999999999</v>
      </c>
      <c r="V192" s="203">
        <v>2339.2586999999999</v>
      </c>
      <c r="W192" s="203">
        <v>0</v>
      </c>
      <c r="X192" s="203">
        <v>0</v>
      </c>
      <c r="Y192" s="203">
        <v>0</v>
      </c>
      <c r="Z192" s="204">
        <v>0</v>
      </c>
      <c r="AA192" s="246">
        <v>0</v>
      </c>
      <c r="AB192" s="246">
        <v>0</v>
      </c>
      <c r="AC192" s="246">
        <v>0</v>
      </c>
      <c r="AD192" s="204">
        <v>-12.141300000000228</v>
      </c>
      <c r="AE192" s="204">
        <v>-12.141300000000228</v>
      </c>
      <c r="AF192" s="204">
        <v>0</v>
      </c>
      <c r="AG192" s="204">
        <v>0</v>
      </c>
      <c r="AH192" s="204">
        <v>0</v>
      </c>
      <c r="AI192" s="101">
        <v>0</v>
      </c>
      <c r="AJ192" s="101">
        <v>0</v>
      </c>
      <c r="AK192" s="101">
        <v>0</v>
      </c>
      <c r="AL192" s="204">
        <v>0</v>
      </c>
      <c r="AM192" s="204">
        <v>99.483656545036993</v>
      </c>
      <c r="AN192" s="204">
        <v>99.483656545036993</v>
      </c>
      <c r="AO192" s="204">
        <v>0</v>
      </c>
      <c r="AP192" s="204">
        <v>0</v>
      </c>
      <c r="AQ192" s="204">
        <v>0</v>
      </c>
      <c r="AR192" s="204">
        <v>0</v>
      </c>
      <c r="AS192" s="204">
        <v>0</v>
      </c>
      <c r="AT192" s="204">
        <v>0</v>
      </c>
      <c r="AU192" s="204">
        <v>0</v>
      </c>
    </row>
    <row r="193" spans="1:48" ht="12.75" customHeight="1">
      <c r="A193" s="205">
        <v>0</v>
      </c>
      <c r="B193" s="205"/>
      <c r="C193" s="205"/>
      <c r="D193" s="175">
        <v>184</v>
      </c>
      <c r="E193" s="201"/>
      <c r="F193" s="202"/>
      <c r="G193" s="202"/>
      <c r="H193" s="202"/>
      <c r="I193" s="202"/>
      <c r="J193" s="202"/>
      <c r="K193" s="202"/>
      <c r="L193" s="197"/>
      <c r="M193" s="203"/>
      <c r="N193" s="203"/>
      <c r="O193" s="203"/>
      <c r="P193" s="203"/>
      <c r="Q193" s="203"/>
      <c r="R193" s="245"/>
      <c r="S193" s="245"/>
      <c r="T193" s="245"/>
      <c r="U193" s="198"/>
      <c r="V193" s="203"/>
      <c r="W193" s="203"/>
      <c r="X193" s="203"/>
      <c r="Y193" s="203"/>
      <c r="Z193" s="204"/>
      <c r="AA193" s="246"/>
      <c r="AB193" s="246"/>
      <c r="AC193" s="246"/>
      <c r="AD193" s="204"/>
      <c r="AE193" s="204"/>
      <c r="AF193" s="204"/>
      <c r="AG193" s="204"/>
      <c r="AH193" s="204"/>
      <c r="AI193" s="101">
        <v>0</v>
      </c>
      <c r="AJ193" s="101">
        <v>0</v>
      </c>
      <c r="AK193" s="101">
        <v>0</v>
      </c>
      <c r="AL193" s="204"/>
      <c r="AM193" s="204"/>
      <c r="AN193" s="204"/>
      <c r="AO193" s="204"/>
      <c r="AP193" s="204"/>
      <c r="AQ193" s="204"/>
      <c r="AR193" s="204"/>
      <c r="AS193" s="204"/>
      <c r="AT193" s="204"/>
      <c r="AU193" s="204"/>
    </row>
    <row r="194" spans="1:48" ht="12.75" customHeight="1">
      <c r="A194" s="205">
        <v>20</v>
      </c>
      <c r="B194" s="206">
        <v>222500</v>
      </c>
      <c r="C194" s="205"/>
      <c r="D194" s="175">
        <v>185</v>
      </c>
      <c r="E194" s="196" t="s">
        <v>1391</v>
      </c>
      <c r="F194" s="197">
        <v>283199.69999999995</v>
      </c>
      <c r="G194" s="197">
        <v>265205.3</v>
      </c>
      <c r="H194" s="197">
        <v>7371.1</v>
      </c>
      <c r="I194" s="197">
        <v>993.6</v>
      </c>
      <c r="J194" s="197">
        <v>0</v>
      </c>
      <c r="K194" s="197">
        <v>9629.7000000000007</v>
      </c>
      <c r="L194" s="197">
        <v>306558.2</v>
      </c>
      <c r="M194" s="197">
        <v>287676.09999999998</v>
      </c>
      <c r="N194" s="197">
        <v>8047.7</v>
      </c>
      <c r="O194" s="197">
        <v>675.5</v>
      </c>
      <c r="P194" s="197">
        <v>0</v>
      </c>
      <c r="Q194" s="197">
        <v>9629.7000000000007</v>
      </c>
      <c r="R194" s="197">
        <v>529.20000000000005</v>
      </c>
      <c r="S194" s="197">
        <v>0</v>
      </c>
      <c r="T194" s="197">
        <v>0</v>
      </c>
      <c r="U194" s="198">
        <v>303552.34280000004</v>
      </c>
      <c r="V194" s="197">
        <v>284815.28600000002</v>
      </c>
      <c r="W194" s="197">
        <v>8042.5466999999999</v>
      </c>
      <c r="X194" s="197">
        <v>603.80490000000009</v>
      </c>
      <c r="Y194" s="197">
        <v>0</v>
      </c>
      <c r="Z194" s="197">
        <v>9561.5051999999996</v>
      </c>
      <c r="AA194" s="197">
        <v>529.20000000000005</v>
      </c>
      <c r="AB194" s="197">
        <v>0</v>
      </c>
      <c r="AC194" s="197">
        <v>0</v>
      </c>
      <c r="AD194" s="101">
        <v>-3005.8571999999695</v>
      </c>
      <c r="AE194" s="101">
        <v>-2860.8139999999548</v>
      </c>
      <c r="AF194" s="101">
        <v>-5.1532999999999447</v>
      </c>
      <c r="AG194" s="101">
        <v>-71.695099999999911</v>
      </c>
      <c r="AH194" s="101">
        <v>0</v>
      </c>
      <c r="AI194" s="101">
        <v>-68.194800000001123</v>
      </c>
      <c r="AJ194" s="101">
        <v>0</v>
      </c>
      <c r="AK194" s="101">
        <v>0</v>
      </c>
      <c r="AL194" s="101">
        <v>0</v>
      </c>
      <c r="AM194" s="101">
        <v>99.019482369090113</v>
      </c>
      <c r="AN194" s="101">
        <v>99.00554338716357</v>
      </c>
      <c r="AO194" s="101">
        <v>99.935965555376072</v>
      </c>
      <c r="AP194" s="101">
        <v>89.386365655070335</v>
      </c>
      <c r="AQ194" s="101">
        <v>0</v>
      </c>
      <c r="AR194" s="101">
        <v>99.291828405869325</v>
      </c>
      <c r="AS194" s="101">
        <v>100</v>
      </c>
      <c r="AT194" s="101">
        <v>0</v>
      </c>
      <c r="AU194" s="101">
        <v>0</v>
      </c>
    </row>
    <row r="195" spans="1:48" s="200" customFormat="1" ht="12.75" customHeight="1">
      <c r="A195" s="205">
        <v>22</v>
      </c>
      <c r="B195" s="206">
        <v>222500</v>
      </c>
      <c r="C195" s="205"/>
      <c r="D195" s="175">
        <v>186</v>
      </c>
      <c r="E195" s="196" t="s">
        <v>1241</v>
      </c>
      <c r="F195" s="197">
        <v>174685.90000000002</v>
      </c>
      <c r="G195" s="197">
        <v>164490</v>
      </c>
      <c r="H195" s="197">
        <v>0</v>
      </c>
      <c r="I195" s="197">
        <v>566.20000000000005</v>
      </c>
      <c r="J195" s="197">
        <v>0</v>
      </c>
      <c r="K195" s="197">
        <v>9629.7000000000007</v>
      </c>
      <c r="L195" s="197">
        <v>193200.7</v>
      </c>
      <c r="M195" s="197">
        <v>183274.5</v>
      </c>
      <c r="N195" s="197">
        <v>0</v>
      </c>
      <c r="O195" s="197">
        <v>296.5</v>
      </c>
      <c r="P195" s="197">
        <v>0</v>
      </c>
      <c r="Q195" s="197">
        <v>9629.7000000000007</v>
      </c>
      <c r="R195" s="197">
        <v>0</v>
      </c>
      <c r="S195" s="197">
        <v>0</v>
      </c>
      <c r="T195" s="197">
        <v>0</v>
      </c>
      <c r="U195" s="198">
        <v>192603.4572</v>
      </c>
      <c r="V195" s="197">
        <v>182745.47700000001</v>
      </c>
      <c r="W195" s="197">
        <v>0</v>
      </c>
      <c r="X195" s="197">
        <v>296.47500000000002</v>
      </c>
      <c r="Y195" s="197">
        <v>0</v>
      </c>
      <c r="Z195" s="197">
        <v>9561.5051999999996</v>
      </c>
      <c r="AA195" s="197">
        <v>0</v>
      </c>
      <c r="AB195" s="197">
        <v>0</v>
      </c>
      <c r="AC195" s="197">
        <v>0</v>
      </c>
      <c r="AD195" s="101">
        <v>-597.24280000000726</v>
      </c>
      <c r="AE195" s="101">
        <v>-529.0229999999865</v>
      </c>
      <c r="AF195" s="101">
        <v>0</v>
      </c>
      <c r="AG195" s="101">
        <v>-2.4999999999977263E-2</v>
      </c>
      <c r="AH195" s="101">
        <v>0</v>
      </c>
      <c r="AI195" s="101">
        <v>-68.194800000001123</v>
      </c>
      <c r="AJ195" s="101">
        <v>0</v>
      </c>
      <c r="AK195" s="101">
        <v>0</v>
      </c>
      <c r="AL195" s="101">
        <v>0</v>
      </c>
      <c r="AM195" s="101">
        <v>99.690869235981026</v>
      </c>
      <c r="AN195" s="101">
        <v>99.711349369388543</v>
      </c>
      <c r="AO195" s="101">
        <v>0</v>
      </c>
      <c r="AP195" s="101">
        <v>99.991568296795961</v>
      </c>
      <c r="AQ195" s="101">
        <v>0</v>
      </c>
      <c r="AR195" s="101">
        <v>99.291828405869325</v>
      </c>
      <c r="AS195" s="101">
        <v>0</v>
      </c>
      <c r="AT195" s="101">
        <v>0</v>
      </c>
      <c r="AU195" s="101">
        <v>0</v>
      </c>
      <c r="AV195" s="199"/>
    </row>
    <row r="196" spans="1:48" s="200" customFormat="1" ht="12.75" customHeight="1">
      <c r="A196" s="205">
        <v>21</v>
      </c>
      <c r="B196" s="206">
        <v>222500</v>
      </c>
      <c r="C196" s="205"/>
      <c r="D196" s="175">
        <v>187</v>
      </c>
      <c r="E196" s="196" t="s">
        <v>1242</v>
      </c>
      <c r="F196" s="197">
        <v>108513.79999999999</v>
      </c>
      <c r="G196" s="197">
        <v>100715.29999999999</v>
      </c>
      <c r="H196" s="197">
        <v>7371.1</v>
      </c>
      <c r="I196" s="197">
        <v>427.4</v>
      </c>
      <c r="J196" s="197">
        <v>0</v>
      </c>
      <c r="K196" s="197">
        <v>0</v>
      </c>
      <c r="L196" s="197">
        <v>113357.49999999999</v>
      </c>
      <c r="M196" s="197">
        <v>104401.59999999999</v>
      </c>
      <c r="N196" s="197">
        <v>8047.7</v>
      </c>
      <c r="O196" s="197">
        <v>379</v>
      </c>
      <c r="P196" s="197">
        <v>0</v>
      </c>
      <c r="Q196" s="197">
        <v>0</v>
      </c>
      <c r="R196" s="197">
        <v>529.20000000000005</v>
      </c>
      <c r="S196" s="197">
        <v>0</v>
      </c>
      <c r="T196" s="197">
        <v>0</v>
      </c>
      <c r="U196" s="198">
        <v>110948.88559999999</v>
      </c>
      <c r="V196" s="197">
        <v>102069.80899999999</v>
      </c>
      <c r="W196" s="197">
        <v>8042.5466999999999</v>
      </c>
      <c r="X196" s="197">
        <v>307.32990000000001</v>
      </c>
      <c r="Y196" s="197">
        <v>0</v>
      </c>
      <c r="Z196" s="197">
        <v>0</v>
      </c>
      <c r="AA196" s="197">
        <v>529.20000000000005</v>
      </c>
      <c r="AB196" s="197">
        <v>0</v>
      </c>
      <c r="AC196" s="197">
        <v>0</v>
      </c>
      <c r="AD196" s="101">
        <v>-2408.6143999999913</v>
      </c>
      <c r="AE196" s="101">
        <v>-2331.7909999999974</v>
      </c>
      <c r="AF196" s="101">
        <v>-5.1532999999999447</v>
      </c>
      <c r="AG196" s="101">
        <v>-71.670099999999991</v>
      </c>
      <c r="AH196" s="101">
        <v>0</v>
      </c>
      <c r="AI196" s="101">
        <v>0</v>
      </c>
      <c r="AJ196" s="101">
        <v>0</v>
      </c>
      <c r="AK196" s="101">
        <v>0</v>
      </c>
      <c r="AL196" s="101">
        <v>0</v>
      </c>
      <c r="AM196" s="101">
        <v>97.875205081269442</v>
      </c>
      <c r="AN196" s="101">
        <v>97.766517946085116</v>
      </c>
      <c r="AO196" s="101">
        <v>99.935965555376072</v>
      </c>
      <c r="AP196" s="101">
        <v>81.089683377308702</v>
      </c>
      <c r="AQ196" s="101">
        <v>0</v>
      </c>
      <c r="AR196" s="101">
        <v>0</v>
      </c>
      <c r="AS196" s="101">
        <v>100</v>
      </c>
      <c r="AT196" s="101">
        <v>0</v>
      </c>
      <c r="AU196" s="101">
        <v>0</v>
      </c>
      <c r="AV196" s="199"/>
    </row>
    <row r="197" spans="1:48" ht="12.75" customHeight="1">
      <c r="A197" s="205">
        <v>22</v>
      </c>
      <c r="B197" s="206">
        <v>222500</v>
      </c>
      <c r="C197" s="207">
        <v>1153</v>
      </c>
      <c r="D197" s="175">
        <v>188</v>
      </c>
      <c r="E197" s="201" t="s">
        <v>1267</v>
      </c>
      <c r="F197" s="197">
        <v>174685.90000000002</v>
      </c>
      <c r="G197" s="202">
        <v>164490</v>
      </c>
      <c r="H197" s="202">
        <v>0</v>
      </c>
      <c r="I197" s="202">
        <v>566.20000000000005</v>
      </c>
      <c r="J197" s="202">
        <v>0</v>
      </c>
      <c r="K197" s="202">
        <v>9629.7000000000007</v>
      </c>
      <c r="L197" s="197">
        <v>193200.7</v>
      </c>
      <c r="M197" s="203">
        <v>183274.5</v>
      </c>
      <c r="N197" s="203">
        <v>0</v>
      </c>
      <c r="O197" s="203">
        <v>296.5</v>
      </c>
      <c r="P197" s="203">
        <v>0</v>
      </c>
      <c r="Q197" s="203">
        <v>9629.7000000000007</v>
      </c>
      <c r="R197" s="245">
        <v>0</v>
      </c>
      <c r="S197" s="245">
        <v>0</v>
      </c>
      <c r="T197" s="245">
        <v>0</v>
      </c>
      <c r="U197" s="198">
        <v>192603.4572</v>
      </c>
      <c r="V197" s="203">
        <v>182745.47700000001</v>
      </c>
      <c r="W197" s="203">
        <v>0</v>
      </c>
      <c r="X197" s="203">
        <v>296.47500000000002</v>
      </c>
      <c r="Y197" s="203">
        <v>0</v>
      </c>
      <c r="Z197" s="204">
        <v>9561.5051999999996</v>
      </c>
      <c r="AA197" s="246">
        <v>0</v>
      </c>
      <c r="AB197" s="246">
        <v>0</v>
      </c>
      <c r="AC197" s="246">
        <v>0</v>
      </c>
      <c r="AD197" s="204">
        <v>-597.24280000000726</v>
      </c>
      <c r="AE197" s="204">
        <v>-529.0229999999865</v>
      </c>
      <c r="AF197" s="204">
        <v>0</v>
      </c>
      <c r="AG197" s="204">
        <v>-2.4999999999977263E-2</v>
      </c>
      <c r="AH197" s="204">
        <v>0</v>
      </c>
      <c r="AI197" s="101">
        <v>-68.194800000001123</v>
      </c>
      <c r="AJ197" s="101">
        <v>0</v>
      </c>
      <c r="AK197" s="101">
        <v>0</v>
      </c>
      <c r="AL197" s="204">
        <v>0</v>
      </c>
      <c r="AM197" s="204">
        <v>99.690869235981026</v>
      </c>
      <c r="AN197" s="204">
        <v>99.711349369388543</v>
      </c>
      <c r="AO197" s="204">
        <v>0</v>
      </c>
      <c r="AP197" s="204">
        <v>99.991568296795961</v>
      </c>
      <c r="AQ197" s="204">
        <v>0</v>
      </c>
      <c r="AR197" s="204">
        <v>99.291828405869325</v>
      </c>
      <c r="AS197" s="204">
        <v>0</v>
      </c>
      <c r="AT197" s="204">
        <v>0</v>
      </c>
      <c r="AU197" s="204">
        <v>0</v>
      </c>
    </row>
    <row r="198" spans="1:48" ht="12.75" customHeight="1">
      <c r="A198" s="205">
        <v>21</v>
      </c>
      <c r="B198" s="206">
        <v>222500</v>
      </c>
      <c r="C198" s="207">
        <v>1154</v>
      </c>
      <c r="D198" s="175">
        <v>189</v>
      </c>
      <c r="E198" s="201" t="s">
        <v>1392</v>
      </c>
      <c r="F198" s="197">
        <v>3490.9</v>
      </c>
      <c r="G198" s="202">
        <v>3490.9</v>
      </c>
      <c r="H198" s="202">
        <v>0</v>
      </c>
      <c r="I198" s="202">
        <v>0</v>
      </c>
      <c r="J198" s="202">
        <v>0</v>
      </c>
      <c r="K198" s="202">
        <v>0</v>
      </c>
      <c r="L198" s="197">
        <v>3490.9</v>
      </c>
      <c r="M198" s="203">
        <v>3490.9</v>
      </c>
      <c r="N198" s="203">
        <v>0</v>
      </c>
      <c r="O198" s="203">
        <v>0</v>
      </c>
      <c r="P198" s="203">
        <v>0</v>
      </c>
      <c r="Q198" s="203">
        <v>0</v>
      </c>
      <c r="R198" s="245">
        <v>0</v>
      </c>
      <c r="S198" s="245">
        <v>0</v>
      </c>
      <c r="T198" s="245">
        <v>0</v>
      </c>
      <c r="U198" s="198">
        <v>3488.5592999999999</v>
      </c>
      <c r="V198" s="203">
        <v>3488.5592999999999</v>
      </c>
      <c r="W198" s="203">
        <v>0</v>
      </c>
      <c r="X198" s="203">
        <v>0</v>
      </c>
      <c r="Y198" s="203">
        <v>0</v>
      </c>
      <c r="Z198" s="204">
        <v>0</v>
      </c>
      <c r="AA198" s="246">
        <v>0</v>
      </c>
      <c r="AB198" s="246">
        <v>0</v>
      </c>
      <c r="AC198" s="246">
        <v>0</v>
      </c>
      <c r="AD198" s="204">
        <v>-2.3407000000001972</v>
      </c>
      <c r="AE198" s="204">
        <v>-2.3407000000001972</v>
      </c>
      <c r="AF198" s="204">
        <v>0</v>
      </c>
      <c r="AG198" s="204">
        <v>0</v>
      </c>
      <c r="AH198" s="204">
        <v>0</v>
      </c>
      <c r="AI198" s="101">
        <v>0</v>
      </c>
      <c r="AJ198" s="101">
        <v>0</v>
      </c>
      <c r="AK198" s="101">
        <v>0</v>
      </c>
      <c r="AL198" s="204">
        <v>0</v>
      </c>
      <c r="AM198" s="204">
        <v>99.932948523303438</v>
      </c>
      <c r="AN198" s="204">
        <v>99.932948523303438</v>
      </c>
      <c r="AO198" s="204">
        <v>0</v>
      </c>
      <c r="AP198" s="204">
        <v>0</v>
      </c>
      <c r="AQ198" s="204">
        <v>0</v>
      </c>
      <c r="AR198" s="204">
        <v>0</v>
      </c>
      <c r="AS198" s="204">
        <v>0</v>
      </c>
      <c r="AT198" s="204">
        <v>0</v>
      </c>
      <c r="AU198" s="204">
        <v>0</v>
      </c>
    </row>
    <row r="199" spans="1:48" ht="12.75" customHeight="1">
      <c r="A199" s="205">
        <v>21</v>
      </c>
      <c r="B199" s="206">
        <v>222500</v>
      </c>
      <c r="C199" s="207">
        <v>1155</v>
      </c>
      <c r="D199" s="175">
        <v>190</v>
      </c>
      <c r="E199" s="201" t="s">
        <v>1393</v>
      </c>
      <c r="F199" s="197">
        <v>5366.5</v>
      </c>
      <c r="G199" s="202">
        <v>5366.5</v>
      </c>
      <c r="H199" s="202">
        <v>0</v>
      </c>
      <c r="I199" s="202">
        <v>0</v>
      </c>
      <c r="J199" s="202">
        <v>0</v>
      </c>
      <c r="K199" s="202">
        <v>0</v>
      </c>
      <c r="L199" s="197">
        <v>5394.6</v>
      </c>
      <c r="M199" s="203">
        <v>5394.6</v>
      </c>
      <c r="N199" s="203">
        <v>0</v>
      </c>
      <c r="O199" s="203">
        <v>0</v>
      </c>
      <c r="P199" s="203">
        <v>0</v>
      </c>
      <c r="Q199" s="203">
        <v>0</v>
      </c>
      <c r="R199" s="245">
        <v>0</v>
      </c>
      <c r="S199" s="245">
        <v>0</v>
      </c>
      <c r="T199" s="245">
        <v>0</v>
      </c>
      <c r="U199" s="198">
        <v>5380.3563000000004</v>
      </c>
      <c r="V199" s="203">
        <v>5380.3563000000004</v>
      </c>
      <c r="W199" s="203">
        <v>0</v>
      </c>
      <c r="X199" s="203">
        <v>0</v>
      </c>
      <c r="Y199" s="203">
        <v>0</v>
      </c>
      <c r="Z199" s="204">
        <v>0</v>
      </c>
      <c r="AA199" s="246">
        <v>0</v>
      </c>
      <c r="AB199" s="246">
        <v>0</v>
      </c>
      <c r="AC199" s="246">
        <v>0</v>
      </c>
      <c r="AD199" s="204">
        <v>-14.24369999999999</v>
      </c>
      <c r="AE199" s="204">
        <v>-14.24369999999999</v>
      </c>
      <c r="AF199" s="204">
        <v>0</v>
      </c>
      <c r="AG199" s="204">
        <v>0</v>
      </c>
      <c r="AH199" s="204">
        <v>0</v>
      </c>
      <c r="AI199" s="101">
        <v>0</v>
      </c>
      <c r="AJ199" s="101">
        <v>0</v>
      </c>
      <c r="AK199" s="101">
        <v>0</v>
      </c>
      <c r="AL199" s="204">
        <v>0</v>
      </c>
      <c r="AM199" s="204">
        <v>99.735963741519299</v>
      </c>
      <c r="AN199" s="204">
        <v>99.735963741519299</v>
      </c>
      <c r="AO199" s="204">
        <v>0</v>
      </c>
      <c r="AP199" s="204">
        <v>0</v>
      </c>
      <c r="AQ199" s="204">
        <v>0</v>
      </c>
      <c r="AR199" s="204">
        <v>0</v>
      </c>
      <c r="AS199" s="204">
        <v>0</v>
      </c>
      <c r="AT199" s="204">
        <v>0</v>
      </c>
      <c r="AU199" s="204">
        <v>0</v>
      </c>
    </row>
    <row r="200" spans="1:48" ht="12.75" customHeight="1">
      <c r="A200" s="205">
        <v>21</v>
      </c>
      <c r="B200" s="206">
        <v>222500</v>
      </c>
      <c r="C200" s="207">
        <v>1156</v>
      </c>
      <c r="D200" s="175">
        <v>191</v>
      </c>
      <c r="E200" s="201" t="s">
        <v>1394</v>
      </c>
      <c r="F200" s="197">
        <v>1700.1</v>
      </c>
      <c r="G200" s="202">
        <v>1610.8</v>
      </c>
      <c r="H200" s="202">
        <v>0</v>
      </c>
      <c r="I200" s="202">
        <v>89.3</v>
      </c>
      <c r="J200" s="202">
        <v>0</v>
      </c>
      <c r="K200" s="202">
        <v>0</v>
      </c>
      <c r="L200" s="197">
        <v>1700.1</v>
      </c>
      <c r="M200" s="203">
        <v>1610.8</v>
      </c>
      <c r="N200" s="203">
        <v>0</v>
      </c>
      <c r="O200" s="203">
        <v>89.3</v>
      </c>
      <c r="P200" s="203">
        <v>0</v>
      </c>
      <c r="Q200" s="203">
        <v>0</v>
      </c>
      <c r="R200" s="245">
        <v>0</v>
      </c>
      <c r="S200" s="245">
        <v>0</v>
      </c>
      <c r="T200" s="245">
        <v>0</v>
      </c>
      <c r="U200" s="198">
        <v>1693.7104999999999</v>
      </c>
      <c r="V200" s="203">
        <v>1604.4105</v>
      </c>
      <c r="W200" s="203">
        <v>0</v>
      </c>
      <c r="X200" s="203">
        <v>89.3</v>
      </c>
      <c r="Y200" s="203">
        <v>0</v>
      </c>
      <c r="Z200" s="204">
        <v>0</v>
      </c>
      <c r="AA200" s="246">
        <v>0</v>
      </c>
      <c r="AB200" s="246">
        <v>0</v>
      </c>
      <c r="AC200" s="246">
        <v>0</v>
      </c>
      <c r="AD200" s="204">
        <v>-6.3894999999999982</v>
      </c>
      <c r="AE200" s="204">
        <v>-6.3894999999999982</v>
      </c>
      <c r="AF200" s="204">
        <v>0</v>
      </c>
      <c r="AG200" s="204">
        <v>0</v>
      </c>
      <c r="AH200" s="204">
        <v>0</v>
      </c>
      <c r="AI200" s="101">
        <v>0</v>
      </c>
      <c r="AJ200" s="101">
        <v>0</v>
      </c>
      <c r="AK200" s="101">
        <v>0</v>
      </c>
      <c r="AL200" s="204">
        <v>0</v>
      </c>
      <c r="AM200" s="204">
        <v>99.624169166519621</v>
      </c>
      <c r="AN200" s="204">
        <v>99.603333747206364</v>
      </c>
      <c r="AO200" s="204">
        <v>0</v>
      </c>
      <c r="AP200" s="204">
        <v>100</v>
      </c>
      <c r="AQ200" s="204">
        <v>0</v>
      </c>
      <c r="AR200" s="204">
        <v>0</v>
      </c>
      <c r="AS200" s="204">
        <v>0</v>
      </c>
      <c r="AT200" s="204">
        <v>0</v>
      </c>
      <c r="AU200" s="204">
        <v>0</v>
      </c>
    </row>
    <row r="201" spans="1:48" ht="12.75" customHeight="1">
      <c r="A201" s="205">
        <v>21</v>
      </c>
      <c r="B201" s="206">
        <v>222500</v>
      </c>
      <c r="C201" s="207">
        <v>1157</v>
      </c>
      <c r="D201" s="175">
        <v>192</v>
      </c>
      <c r="E201" s="201" t="s">
        <v>1395</v>
      </c>
      <c r="F201" s="197">
        <v>1855.3</v>
      </c>
      <c r="G201" s="202">
        <v>1855.3</v>
      </c>
      <c r="H201" s="202">
        <v>0</v>
      </c>
      <c r="I201" s="202">
        <v>0</v>
      </c>
      <c r="J201" s="202">
        <v>0</v>
      </c>
      <c r="K201" s="202">
        <v>0</v>
      </c>
      <c r="L201" s="197">
        <v>1855.3</v>
      </c>
      <c r="M201" s="203">
        <v>1855.3</v>
      </c>
      <c r="N201" s="203">
        <v>0</v>
      </c>
      <c r="O201" s="203">
        <v>0</v>
      </c>
      <c r="P201" s="203">
        <v>0</v>
      </c>
      <c r="Q201" s="203">
        <v>0</v>
      </c>
      <c r="R201" s="245">
        <v>0</v>
      </c>
      <c r="S201" s="245">
        <v>0</v>
      </c>
      <c r="T201" s="245">
        <v>0</v>
      </c>
      <c r="U201" s="198">
        <v>1855.3</v>
      </c>
      <c r="V201" s="203">
        <v>1855.3</v>
      </c>
      <c r="W201" s="203">
        <v>0</v>
      </c>
      <c r="X201" s="203">
        <v>0</v>
      </c>
      <c r="Y201" s="203">
        <v>0</v>
      </c>
      <c r="Z201" s="204">
        <v>0</v>
      </c>
      <c r="AA201" s="246">
        <v>0</v>
      </c>
      <c r="AB201" s="246">
        <v>0</v>
      </c>
      <c r="AC201" s="246">
        <v>0</v>
      </c>
      <c r="AD201" s="204">
        <v>0</v>
      </c>
      <c r="AE201" s="204">
        <v>0</v>
      </c>
      <c r="AF201" s="204">
        <v>0</v>
      </c>
      <c r="AG201" s="204">
        <v>0</v>
      </c>
      <c r="AH201" s="204">
        <v>0</v>
      </c>
      <c r="AI201" s="101">
        <v>0</v>
      </c>
      <c r="AJ201" s="101">
        <v>0</v>
      </c>
      <c r="AK201" s="101">
        <v>0</v>
      </c>
      <c r="AL201" s="204">
        <v>0</v>
      </c>
      <c r="AM201" s="204">
        <v>100</v>
      </c>
      <c r="AN201" s="204">
        <v>100</v>
      </c>
      <c r="AO201" s="204">
        <v>0</v>
      </c>
      <c r="AP201" s="204">
        <v>0</v>
      </c>
      <c r="AQ201" s="204">
        <v>0</v>
      </c>
      <c r="AR201" s="204">
        <v>0</v>
      </c>
      <c r="AS201" s="204">
        <v>0</v>
      </c>
      <c r="AT201" s="204">
        <v>0</v>
      </c>
      <c r="AU201" s="204">
        <v>0</v>
      </c>
    </row>
    <row r="202" spans="1:48" ht="12.75" customHeight="1">
      <c r="A202" s="205">
        <v>21</v>
      </c>
      <c r="B202" s="206">
        <v>222500</v>
      </c>
      <c r="C202" s="207">
        <v>1167</v>
      </c>
      <c r="D202" s="175">
        <v>193</v>
      </c>
      <c r="E202" s="201" t="s">
        <v>1391</v>
      </c>
      <c r="F202" s="197">
        <v>25914.5</v>
      </c>
      <c r="G202" s="202">
        <v>18364.8</v>
      </c>
      <c r="H202" s="202">
        <v>7371.1</v>
      </c>
      <c r="I202" s="202">
        <v>178.6</v>
      </c>
      <c r="J202" s="202">
        <v>0</v>
      </c>
      <c r="K202" s="202">
        <v>0</v>
      </c>
      <c r="L202" s="197">
        <v>27986.5</v>
      </c>
      <c r="M202" s="203">
        <v>19808.599999999999</v>
      </c>
      <c r="N202" s="203">
        <v>8047.7</v>
      </c>
      <c r="O202" s="203">
        <v>130.19999999999999</v>
      </c>
      <c r="P202" s="203">
        <v>0</v>
      </c>
      <c r="Q202" s="203">
        <v>0</v>
      </c>
      <c r="R202" s="245">
        <v>0</v>
      </c>
      <c r="S202" s="245">
        <v>0</v>
      </c>
      <c r="T202" s="245">
        <v>0</v>
      </c>
      <c r="U202" s="198">
        <v>27805.320899999999</v>
      </c>
      <c r="V202" s="203">
        <v>19633.244299999998</v>
      </c>
      <c r="W202" s="203">
        <v>8042.5466999999999</v>
      </c>
      <c r="X202" s="203">
        <v>129.5299</v>
      </c>
      <c r="Y202" s="203">
        <v>0</v>
      </c>
      <c r="Z202" s="204">
        <v>0</v>
      </c>
      <c r="AA202" s="246">
        <v>0</v>
      </c>
      <c r="AB202" s="246">
        <v>0</v>
      </c>
      <c r="AC202" s="246">
        <v>0</v>
      </c>
      <c r="AD202" s="204">
        <v>-181.1791000000012</v>
      </c>
      <c r="AE202" s="204">
        <v>-175.35570000000007</v>
      </c>
      <c r="AF202" s="204">
        <v>-5.1532999999999447</v>
      </c>
      <c r="AG202" s="204">
        <v>-0.67009999999999081</v>
      </c>
      <c r="AH202" s="204">
        <v>0</v>
      </c>
      <c r="AI202" s="101">
        <v>0</v>
      </c>
      <c r="AJ202" s="101">
        <v>0</v>
      </c>
      <c r="AK202" s="101">
        <v>0</v>
      </c>
      <c r="AL202" s="204">
        <v>0</v>
      </c>
      <c r="AM202" s="204">
        <v>99.352619655905514</v>
      </c>
      <c r="AN202" s="204">
        <v>99.114749654190604</v>
      </c>
      <c r="AO202" s="204">
        <v>99.935965555376072</v>
      </c>
      <c r="AP202" s="204">
        <v>99.485330261136724</v>
      </c>
      <c r="AQ202" s="204">
        <v>0</v>
      </c>
      <c r="AR202" s="204">
        <v>0</v>
      </c>
      <c r="AS202" s="204">
        <v>0</v>
      </c>
      <c r="AT202" s="204">
        <v>0</v>
      </c>
      <c r="AU202" s="204">
        <v>0</v>
      </c>
    </row>
    <row r="203" spans="1:48" ht="12.75" customHeight="1">
      <c r="A203" s="205">
        <v>21</v>
      </c>
      <c r="B203" s="206">
        <v>222500</v>
      </c>
      <c r="C203" s="207">
        <v>1158</v>
      </c>
      <c r="D203" s="175">
        <v>194</v>
      </c>
      <c r="E203" s="201" t="s">
        <v>1396</v>
      </c>
      <c r="F203" s="197">
        <v>0</v>
      </c>
      <c r="G203" s="202">
        <v>0</v>
      </c>
      <c r="H203" s="202">
        <v>0</v>
      </c>
      <c r="I203" s="202">
        <v>0</v>
      </c>
      <c r="J203" s="202">
        <v>0</v>
      </c>
      <c r="K203" s="202">
        <v>0</v>
      </c>
      <c r="L203" s="197">
        <v>529.20000000000005</v>
      </c>
      <c r="M203" s="203">
        <v>0</v>
      </c>
      <c r="N203" s="203">
        <v>0</v>
      </c>
      <c r="O203" s="203">
        <v>0</v>
      </c>
      <c r="P203" s="203">
        <v>0</v>
      </c>
      <c r="Q203" s="203">
        <v>0</v>
      </c>
      <c r="R203" s="245">
        <v>529.20000000000005</v>
      </c>
      <c r="S203" s="245">
        <v>0</v>
      </c>
      <c r="T203" s="245">
        <v>0</v>
      </c>
      <c r="U203" s="198">
        <v>529.20000000000005</v>
      </c>
      <c r="V203" s="203">
        <v>0</v>
      </c>
      <c r="W203" s="203">
        <v>0</v>
      </c>
      <c r="X203" s="203">
        <v>0</v>
      </c>
      <c r="Y203" s="203">
        <v>0</v>
      </c>
      <c r="Z203" s="204">
        <v>0</v>
      </c>
      <c r="AA203" s="246">
        <v>529.20000000000005</v>
      </c>
      <c r="AB203" s="246">
        <v>0</v>
      </c>
      <c r="AC203" s="246">
        <v>0</v>
      </c>
      <c r="AD203" s="204">
        <v>0</v>
      </c>
      <c r="AE203" s="204">
        <v>0</v>
      </c>
      <c r="AF203" s="204">
        <v>0</v>
      </c>
      <c r="AG203" s="204">
        <v>0</v>
      </c>
      <c r="AH203" s="204">
        <v>0</v>
      </c>
      <c r="AI203" s="101">
        <v>0</v>
      </c>
      <c r="AJ203" s="101">
        <v>0</v>
      </c>
      <c r="AK203" s="101">
        <v>0</v>
      </c>
      <c r="AL203" s="204">
        <v>0</v>
      </c>
      <c r="AM203" s="204">
        <v>100</v>
      </c>
      <c r="AN203" s="204">
        <v>0</v>
      </c>
      <c r="AO203" s="204">
        <v>0</v>
      </c>
      <c r="AP203" s="204">
        <v>0</v>
      </c>
      <c r="AQ203" s="204">
        <v>0</v>
      </c>
      <c r="AR203" s="204">
        <v>0</v>
      </c>
      <c r="AS203" s="204">
        <v>100</v>
      </c>
      <c r="AT203" s="204">
        <v>0</v>
      </c>
      <c r="AU203" s="204">
        <v>0</v>
      </c>
    </row>
    <row r="204" spans="1:48" ht="12.75" customHeight="1">
      <c r="A204" s="205">
        <v>21</v>
      </c>
      <c r="B204" s="206">
        <v>222500</v>
      </c>
      <c r="C204" s="207">
        <v>1159</v>
      </c>
      <c r="D204" s="175">
        <v>195</v>
      </c>
      <c r="E204" s="201" t="s">
        <v>1397</v>
      </c>
      <c r="F204" s="197">
        <v>1222.8</v>
      </c>
      <c r="G204" s="202">
        <v>1222.8</v>
      </c>
      <c r="H204" s="202">
        <v>0</v>
      </c>
      <c r="I204" s="202">
        <v>0</v>
      </c>
      <c r="J204" s="202">
        <v>0</v>
      </c>
      <c r="K204" s="202">
        <v>0</v>
      </c>
      <c r="L204" s="197">
        <v>1222.8</v>
      </c>
      <c r="M204" s="203">
        <v>1222.8</v>
      </c>
      <c r="N204" s="203">
        <v>0</v>
      </c>
      <c r="O204" s="203">
        <v>0</v>
      </c>
      <c r="P204" s="203">
        <v>0</v>
      </c>
      <c r="Q204" s="203">
        <v>0</v>
      </c>
      <c r="R204" s="245">
        <v>0</v>
      </c>
      <c r="S204" s="245">
        <v>0</v>
      </c>
      <c r="T204" s="245">
        <v>0</v>
      </c>
      <c r="U204" s="198">
        <v>1182.174</v>
      </c>
      <c r="V204" s="203">
        <v>1182.174</v>
      </c>
      <c r="W204" s="203">
        <v>0</v>
      </c>
      <c r="X204" s="203">
        <v>0</v>
      </c>
      <c r="Y204" s="203">
        <v>0</v>
      </c>
      <c r="Z204" s="204">
        <v>0</v>
      </c>
      <c r="AA204" s="246">
        <v>0</v>
      </c>
      <c r="AB204" s="246">
        <v>0</v>
      </c>
      <c r="AC204" s="246">
        <v>0</v>
      </c>
      <c r="AD204" s="204">
        <v>-40.625999999999976</v>
      </c>
      <c r="AE204" s="204">
        <v>-40.625999999999976</v>
      </c>
      <c r="AF204" s="204">
        <v>0</v>
      </c>
      <c r="AG204" s="204">
        <v>0</v>
      </c>
      <c r="AH204" s="204">
        <v>0</v>
      </c>
      <c r="AI204" s="101">
        <v>0</v>
      </c>
      <c r="AJ204" s="101">
        <v>0</v>
      </c>
      <c r="AK204" s="101">
        <v>0</v>
      </c>
      <c r="AL204" s="204">
        <v>0</v>
      </c>
      <c r="AM204" s="204">
        <v>96.677625122669284</v>
      </c>
      <c r="AN204" s="204">
        <v>96.677625122669284</v>
      </c>
      <c r="AO204" s="204">
        <v>0</v>
      </c>
      <c r="AP204" s="204">
        <v>0</v>
      </c>
      <c r="AQ204" s="204">
        <v>0</v>
      </c>
      <c r="AR204" s="204">
        <v>0</v>
      </c>
      <c r="AS204" s="204">
        <v>0</v>
      </c>
      <c r="AT204" s="204">
        <v>0</v>
      </c>
      <c r="AU204" s="204">
        <v>0</v>
      </c>
    </row>
    <row r="205" spans="1:48" ht="12.75" customHeight="1">
      <c r="A205" s="205">
        <v>21</v>
      </c>
      <c r="B205" s="206">
        <v>222500</v>
      </c>
      <c r="C205" s="207">
        <v>1160</v>
      </c>
      <c r="D205" s="175">
        <v>196</v>
      </c>
      <c r="E205" s="201" t="s">
        <v>1398</v>
      </c>
      <c r="F205" s="197">
        <v>3148.9</v>
      </c>
      <c r="G205" s="202">
        <v>3148.9</v>
      </c>
      <c r="H205" s="202">
        <v>0</v>
      </c>
      <c r="I205" s="202">
        <v>0</v>
      </c>
      <c r="J205" s="202">
        <v>0</v>
      </c>
      <c r="K205" s="202">
        <v>0</v>
      </c>
      <c r="L205" s="197">
        <v>3254.2</v>
      </c>
      <c r="M205" s="203">
        <v>3254.2</v>
      </c>
      <c r="N205" s="203">
        <v>0</v>
      </c>
      <c r="O205" s="203">
        <v>0</v>
      </c>
      <c r="P205" s="203">
        <v>0</v>
      </c>
      <c r="Q205" s="203">
        <v>0</v>
      </c>
      <c r="R205" s="245">
        <v>0</v>
      </c>
      <c r="S205" s="245">
        <v>0</v>
      </c>
      <c r="T205" s="245">
        <v>0</v>
      </c>
      <c r="U205" s="198">
        <v>3254.2</v>
      </c>
      <c r="V205" s="203">
        <v>3254.2</v>
      </c>
      <c r="W205" s="203">
        <v>0</v>
      </c>
      <c r="X205" s="203">
        <v>0</v>
      </c>
      <c r="Y205" s="203">
        <v>0</v>
      </c>
      <c r="Z205" s="204">
        <v>0</v>
      </c>
      <c r="AA205" s="246">
        <v>0</v>
      </c>
      <c r="AB205" s="246">
        <v>0</v>
      </c>
      <c r="AC205" s="246">
        <v>0</v>
      </c>
      <c r="AD205" s="204">
        <v>0</v>
      </c>
      <c r="AE205" s="204">
        <v>0</v>
      </c>
      <c r="AF205" s="204">
        <v>0</v>
      </c>
      <c r="AG205" s="204">
        <v>0</v>
      </c>
      <c r="AH205" s="204">
        <v>0</v>
      </c>
      <c r="AI205" s="101">
        <v>0</v>
      </c>
      <c r="AJ205" s="101">
        <v>0</v>
      </c>
      <c r="AK205" s="101">
        <v>0</v>
      </c>
      <c r="AL205" s="204">
        <v>0</v>
      </c>
      <c r="AM205" s="204">
        <v>100</v>
      </c>
      <c r="AN205" s="204">
        <v>100</v>
      </c>
      <c r="AO205" s="204">
        <v>0</v>
      </c>
      <c r="AP205" s="204">
        <v>0</v>
      </c>
      <c r="AQ205" s="204">
        <v>0</v>
      </c>
      <c r="AR205" s="204">
        <v>0</v>
      </c>
      <c r="AS205" s="204">
        <v>0</v>
      </c>
      <c r="AT205" s="204">
        <v>0</v>
      </c>
      <c r="AU205" s="204">
        <v>0</v>
      </c>
    </row>
    <row r="206" spans="1:48" ht="12.75" customHeight="1">
      <c r="A206" s="205">
        <v>21</v>
      </c>
      <c r="B206" s="206">
        <v>222500</v>
      </c>
      <c r="C206" s="207">
        <v>1161</v>
      </c>
      <c r="D206" s="175">
        <v>197</v>
      </c>
      <c r="E206" s="201" t="s">
        <v>1399</v>
      </c>
      <c r="F206" s="197">
        <v>2393</v>
      </c>
      <c r="G206" s="202">
        <v>2393</v>
      </c>
      <c r="H206" s="202">
        <v>0</v>
      </c>
      <c r="I206" s="202">
        <v>0</v>
      </c>
      <c r="J206" s="202">
        <v>0</v>
      </c>
      <c r="K206" s="202">
        <v>0</v>
      </c>
      <c r="L206" s="197">
        <v>2393</v>
      </c>
      <c r="M206" s="203">
        <v>2393</v>
      </c>
      <c r="N206" s="203">
        <v>0</v>
      </c>
      <c r="O206" s="203">
        <v>0</v>
      </c>
      <c r="P206" s="203">
        <v>0</v>
      </c>
      <c r="Q206" s="203">
        <v>0</v>
      </c>
      <c r="R206" s="245">
        <v>0</v>
      </c>
      <c r="S206" s="245">
        <v>0</v>
      </c>
      <c r="T206" s="245">
        <v>0</v>
      </c>
      <c r="U206" s="198">
        <v>2143.0563999999999</v>
      </c>
      <c r="V206" s="203">
        <v>2143.0563999999999</v>
      </c>
      <c r="W206" s="203">
        <v>0</v>
      </c>
      <c r="X206" s="203">
        <v>0</v>
      </c>
      <c r="Y206" s="203">
        <v>0</v>
      </c>
      <c r="Z206" s="204">
        <v>0</v>
      </c>
      <c r="AA206" s="246">
        <v>0</v>
      </c>
      <c r="AB206" s="246">
        <v>0</v>
      </c>
      <c r="AC206" s="246">
        <v>0</v>
      </c>
      <c r="AD206" s="204">
        <v>-249.94360000000006</v>
      </c>
      <c r="AE206" s="204">
        <v>-249.94360000000006</v>
      </c>
      <c r="AF206" s="204">
        <v>0</v>
      </c>
      <c r="AG206" s="204">
        <v>0</v>
      </c>
      <c r="AH206" s="204">
        <v>0</v>
      </c>
      <c r="AI206" s="101">
        <v>0</v>
      </c>
      <c r="AJ206" s="101">
        <v>0</v>
      </c>
      <c r="AK206" s="101">
        <v>0</v>
      </c>
      <c r="AL206" s="204">
        <v>0</v>
      </c>
      <c r="AM206" s="204">
        <v>89.555219389887171</v>
      </c>
      <c r="AN206" s="204">
        <v>89.555219389887171</v>
      </c>
      <c r="AO206" s="204">
        <v>0</v>
      </c>
      <c r="AP206" s="204">
        <v>0</v>
      </c>
      <c r="AQ206" s="204">
        <v>0</v>
      </c>
      <c r="AR206" s="204">
        <v>0</v>
      </c>
      <c r="AS206" s="204">
        <v>0</v>
      </c>
      <c r="AT206" s="204">
        <v>0</v>
      </c>
      <c r="AU206" s="204">
        <v>0</v>
      </c>
    </row>
    <row r="207" spans="1:48" ht="12.75" customHeight="1">
      <c r="A207" s="205">
        <v>21</v>
      </c>
      <c r="B207" s="206">
        <v>222500</v>
      </c>
      <c r="C207" s="207">
        <v>1162</v>
      </c>
      <c r="D207" s="175">
        <v>198</v>
      </c>
      <c r="E207" s="201" t="s">
        <v>1400</v>
      </c>
      <c r="F207" s="197">
        <v>2634.7</v>
      </c>
      <c r="G207" s="202">
        <v>2634.7</v>
      </c>
      <c r="H207" s="202">
        <v>0</v>
      </c>
      <c r="I207" s="202">
        <v>0</v>
      </c>
      <c r="J207" s="202">
        <v>0</v>
      </c>
      <c r="K207" s="202">
        <v>0</v>
      </c>
      <c r="L207" s="197">
        <v>3012.9</v>
      </c>
      <c r="M207" s="203">
        <v>3012.9</v>
      </c>
      <c r="N207" s="203">
        <v>0</v>
      </c>
      <c r="O207" s="203">
        <v>0</v>
      </c>
      <c r="P207" s="203">
        <v>0</v>
      </c>
      <c r="Q207" s="203">
        <v>0</v>
      </c>
      <c r="R207" s="245">
        <v>0</v>
      </c>
      <c r="S207" s="245">
        <v>0</v>
      </c>
      <c r="T207" s="245">
        <v>0</v>
      </c>
      <c r="U207" s="198">
        <v>3011.866</v>
      </c>
      <c r="V207" s="203">
        <v>3011.866</v>
      </c>
      <c r="W207" s="203">
        <v>0</v>
      </c>
      <c r="X207" s="203">
        <v>0</v>
      </c>
      <c r="Y207" s="203">
        <v>0</v>
      </c>
      <c r="Z207" s="204">
        <v>0</v>
      </c>
      <c r="AA207" s="246">
        <v>0</v>
      </c>
      <c r="AB207" s="246">
        <v>0</v>
      </c>
      <c r="AC207" s="246">
        <v>0</v>
      </c>
      <c r="AD207" s="204">
        <v>-1.0340000000001055</v>
      </c>
      <c r="AE207" s="204">
        <v>-1.0340000000001055</v>
      </c>
      <c r="AF207" s="204">
        <v>0</v>
      </c>
      <c r="AG207" s="204">
        <v>0</v>
      </c>
      <c r="AH207" s="204">
        <v>0</v>
      </c>
      <c r="AI207" s="101">
        <v>0</v>
      </c>
      <c r="AJ207" s="101">
        <v>0</v>
      </c>
      <c r="AK207" s="101">
        <v>0</v>
      </c>
      <c r="AL207" s="204">
        <v>0</v>
      </c>
      <c r="AM207" s="204">
        <v>99.965680905439939</v>
      </c>
      <c r="AN207" s="204">
        <v>99.965680905439939</v>
      </c>
      <c r="AO207" s="204">
        <v>0</v>
      </c>
      <c r="AP207" s="204">
        <v>0</v>
      </c>
      <c r="AQ207" s="204">
        <v>0</v>
      </c>
      <c r="AR207" s="204">
        <v>0</v>
      </c>
      <c r="AS207" s="204">
        <v>0</v>
      </c>
      <c r="AT207" s="204">
        <v>0</v>
      </c>
      <c r="AU207" s="204">
        <v>0</v>
      </c>
    </row>
    <row r="208" spans="1:48" ht="12.75" customHeight="1">
      <c r="A208" s="205">
        <v>21</v>
      </c>
      <c r="B208" s="206">
        <v>222500</v>
      </c>
      <c r="C208" s="207">
        <v>1163</v>
      </c>
      <c r="D208" s="175">
        <v>199</v>
      </c>
      <c r="E208" s="201" t="s">
        <v>1401</v>
      </c>
      <c r="F208" s="197">
        <v>2417.3000000000002</v>
      </c>
      <c r="G208" s="202">
        <v>2417.3000000000002</v>
      </c>
      <c r="H208" s="202">
        <v>0</v>
      </c>
      <c r="I208" s="202">
        <v>0</v>
      </c>
      <c r="J208" s="202">
        <v>0</v>
      </c>
      <c r="K208" s="202">
        <v>0</v>
      </c>
      <c r="L208" s="197">
        <v>2602.8000000000002</v>
      </c>
      <c r="M208" s="203">
        <v>2602.8000000000002</v>
      </c>
      <c r="N208" s="203">
        <v>0</v>
      </c>
      <c r="O208" s="203">
        <v>0</v>
      </c>
      <c r="P208" s="203">
        <v>0</v>
      </c>
      <c r="Q208" s="203">
        <v>0</v>
      </c>
      <c r="R208" s="245">
        <v>0</v>
      </c>
      <c r="S208" s="245">
        <v>0</v>
      </c>
      <c r="T208" s="245">
        <v>0</v>
      </c>
      <c r="U208" s="198">
        <v>2602.8000000000002</v>
      </c>
      <c r="V208" s="203">
        <v>2602.8000000000002</v>
      </c>
      <c r="W208" s="203">
        <v>0</v>
      </c>
      <c r="X208" s="203">
        <v>0</v>
      </c>
      <c r="Y208" s="203">
        <v>0</v>
      </c>
      <c r="Z208" s="204">
        <v>0</v>
      </c>
      <c r="AA208" s="246">
        <v>0</v>
      </c>
      <c r="AB208" s="246">
        <v>0</v>
      </c>
      <c r="AC208" s="246">
        <v>0</v>
      </c>
      <c r="AD208" s="204">
        <v>0</v>
      </c>
      <c r="AE208" s="204">
        <v>0</v>
      </c>
      <c r="AF208" s="204">
        <v>0</v>
      </c>
      <c r="AG208" s="204">
        <v>0</v>
      </c>
      <c r="AH208" s="204">
        <v>0</v>
      </c>
      <c r="AI208" s="101">
        <v>0</v>
      </c>
      <c r="AJ208" s="101">
        <v>0</v>
      </c>
      <c r="AK208" s="101">
        <v>0</v>
      </c>
      <c r="AL208" s="204">
        <v>0</v>
      </c>
      <c r="AM208" s="204">
        <v>100</v>
      </c>
      <c r="AN208" s="204">
        <v>100</v>
      </c>
      <c r="AO208" s="204">
        <v>0</v>
      </c>
      <c r="AP208" s="204">
        <v>0</v>
      </c>
      <c r="AQ208" s="204">
        <v>0</v>
      </c>
      <c r="AR208" s="204">
        <v>0</v>
      </c>
      <c r="AS208" s="204">
        <v>0</v>
      </c>
      <c r="AT208" s="204">
        <v>0</v>
      </c>
      <c r="AU208" s="204">
        <v>0</v>
      </c>
    </row>
    <row r="209" spans="1:47" ht="12.75" customHeight="1">
      <c r="A209" s="205">
        <v>21</v>
      </c>
      <c r="B209" s="206">
        <v>222500</v>
      </c>
      <c r="C209" s="207">
        <v>1164</v>
      </c>
      <c r="D209" s="175">
        <v>200</v>
      </c>
      <c r="E209" s="201" t="s">
        <v>1402</v>
      </c>
      <c r="F209" s="197">
        <v>1775.9</v>
      </c>
      <c r="G209" s="202">
        <v>1775.9</v>
      </c>
      <c r="H209" s="202">
        <v>0</v>
      </c>
      <c r="I209" s="202">
        <v>0</v>
      </c>
      <c r="J209" s="202">
        <v>0</v>
      </c>
      <c r="K209" s="202">
        <v>0</v>
      </c>
      <c r="L209" s="197">
        <v>1910.9</v>
      </c>
      <c r="M209" s="203">
        <v>1910.9</v>
      </c>
      <c r="N209" s="203">
        <v>0</v>
      </c>
      <c r="O209" s="203">
        <v>0</v>
      </c>
      <c r="P209" s="203">
        <v>0</v>
      </c>
      <c r="Q209" s="203">
        <v>0</v>
      </c>
      <c r="R209" s="245">
        <v>0</v>
      </c>
      <c r="S209" s="245">
        <v>0</v>
      </c>
      <c r="T209" s="245">
        <v>0</v>
      </c>
      <c r="U209" s="198">
        <v>1910.9</v>
      </c>
      <c r="V209" s="203">
        <v>1910.9</v>
      </c>
      <c r="W209" s="203">
        <v>0</v>
      </c>
      <c r="X209" s="203">
        <v>0</v>
      </c>
      <c r="Y209" s="203">
        <v>0</v>
      </c>
      <c r="Z209" s="204">
        <v>0</v>
      </c>
      <c r="AA209" s="246">
        <v>0</v>
      </c>
      <c r="AB209" s="246">
        <v>0</v>
      </c>
      <c r="AC209" s="246">
        <v>0</v>
      </c>
      <c r="AD209" s="204">
        <v>0</v>
      </c>
      <c r="AE209" s="204">
        <v>0</v>
      </c>
      <c r="AF209" s="204">
        <v>0</v>
      </c>
      <c r="AG209" s="204">
        <v>0</v>
      </c>
      <c r="AH209" s="204">
        <v>0</v>
      </c>
      <c r="AI209" s="101">
        <v>0</v>
      </c>
      <c r="AJ209" s="101">
        <v>0</v>
      </c>
      <c r="AK209" s="101">
        <v>0</v>
      </c>
      <c r="AL209" s="204">
        <v>0</v>
      </c>
      <c r="AM209" s="204">
        <v>100</v>
      </c>
      <c r="AN209" s="204">
        <v>100</v>
      </c>
      <c r="AO209" s="204">
        <v>0</v>
      </c>
      <c r="AP209" s="204">
        <v>0</v>
      </c>
      <c r="AQ209" s="204">
        <v>0</v>
      </c>
      <c r="AR209" s="204">
        <v>0</v>
      </c>
      <c r="AS209" s="204">
        <v>0</v>
      </c>
      <c r="AT209" s="204">
        <v>0</v>
      </c>
      <c r="AU209" s="204">
        <v>0</v>
      </c>
    </row>
    <row r="210" spans="1:47" ht="12.75" customHeight="1">
      <c r="A210" s="205">
        <v>21</v>
      </c>
      <c r="B210" s="206">
        <v>222500</v>
      </c>
      <c r="C210" s="207">
        <v>1165</v>
      </c>
      <c r="D210" s="175">
        <v>201</v>
      </c>
      <c r="E210" s="201" t="s">
        <v>1403</v>
      </c>
      <c r="F210" s="197">
        <v>0</v>
      </c>
      <c r="G210" s="202">
        <v>0</v>
      </c>
      <c r="H210" s="202">
        <v>0</v>
      </c>
      <c r="I210" s="202">
        <v>0</v>
      </c>
      <c r="J210" s="202">
        <v>0</v>
      </c>
      <c r="K210" s="202">
        <v>0</v>
      </c>
      <c r="L210" s="197">
        <v>0</v>
      </c>
      <c r="M210" s="203">
        <v>0</v>
      </c>
      <c r="N210" s="203">
        <v>0</v>
      </c>
      <c r="O210" s="203">
        <v>0</v>
      </c>
      <c r="P210" s="203">
        <v>0</v>
      </c>
      <c r="Q210" s="203">
        <v>0</v>
      </c>
      <c r="R210" s="245">
        <v>0</v>
      </c>
      <c r="S210" s="245">
        <v>0</v>
      </c>
      <c r="T210" s="245">
        <v>0</v>
      </c>
      <c r="U210" s="198">
        <v>0</v>
      </c>
      <c r="V210" s="203">
        <v>0</v>
      </c>
      <c r="W210" s="203">
        <v>0</v>
      </c>
      <c r="X210" s="203">
        <v>0</v>
      </c>
      <c r="Y210" s="203">
        <v>0</v>
      </c>
      <c r="Z210" s="204">
        <v>0</v>
      </c>
      <c r="AA210" s="246">
        <v>0</v>
      </c>
      <c r="AB210" s="246">
        <v>0</v>
      </c>
      <c r="AC210" s="246">
        <v>0</v>
      </c>
      <c r="AD210" s="204">
        <v>0</v>
      </c>
      <c r="AE210" s="204">
        <v>0</v>
      </c>
      <c r="AF210" s="204">
        <v>0</v>
      </c>
      <c r="AG210" s="204">
        <v>0</v>
      </c>
      <c r="AH210" s="204">
        <v>0</v>
      </c>
      <c r="AI210" s="101">
        <v>0</v>
      </c>
      <c r="AJ210" s="101">
        <v>0</v>
      </c>
      <c r="AK210" s="101">
        <v>0</v>
      </c>
      <c r="AL210" s="204">
        <v>0</v>
      </c>
      <c r="AM210" s="204">
        <v>0</v>
      </c>
      <c r="AN210" s="204">
        <v>0</v>
      </c>
      <c r="AO210" s="204">
        <v>0</v>
      </c>
      <c r="AP210" s="204">
        <v>0</v>
      </c>
      <c r="AQ210" s="204">
        <v>0</v>
      </c>
      <c r="AR210" s="204">
        <v>0</v>
      </c>
      <c r="AS210" s="204">
        <v>0</v>
      </c>
      <c r="AT210" s="204">
        <v>0</v>
      </c>
      <c r="AU210" s="204">
        <v>0</v>
      </c>
    </row>
    <row r="211" spans="1:47" ht="12.75" customHeight="1">
      <c r="A211" s="205">
        <v>21</v>
      </c>
      <c r="B211" s="206">
        <v>222500</v>
      </c>
      <c r="C211" s="207">
        <v>1166</v>
      </c>
      <c r="D211" s="175">
        <v>202</v>
      </c>
      <c r="E211" s="201" t="s">
        <v>1404</v>
      </c>
      <c r="F211" s="197">
        <v>2606.1999999999998</v>
      </c>
      <c r="G211" s="202">
        <v>2606.1999999999998</v>
      </c>
      <c r="H211" s="202">
        <v>0</v>
      </c>
      <c r="I211" s="202">
        <v>0</v>
      </c>
      <c r="J211" s="202">
        <v>0</v>
      </c>
      <c r="K211" s="202">
        <v>0</v>
      </c>
      <c r="L211" s="197">
        <v>2773.7</v>
      </c>
      <c r="M211" s="203">
        <v>2773.7</v>
      </c>
      <c r="N211" s="203">
        <v>0</v>
      </c>
      <c r="O211" s="203">
        <v>0</v>
      </c>
      <c r="P211" s="203">
        <v>0</v>
      </c>
      <c r="Q211" s="203">
        <v>0</v>
      </c>
      <c r="R211" s="245">
        <v>0</v>
      </c>
      <c r="S211" s="245">
        <v>0</v>
      </c>
      <c r="T211" s="245">
        <v>0</v>
      </c>
      <c r="U211" s="198">
        <v>2636.5365000000002</v>
      </c>
      <c r="V211" s="203">
        <v>2636.5365000000002</v>
      </c>
      <c r="W211" s="203">
        <v>0</v>
      </c>
      <c r="X211" s="203">
        <v>0</v>
      </c>
      <c r="Y211" s="203">
        <v>0</v>
      </c>
      <c r="Z211" s="204">
        <v>0</v>
      </c>
      <c r="AA211" s="246">
        <v>0</v>
      </c>
      <c r="AB211" s="246">
        <v>0</v>
      </c>
      <c r="AC211" s="246">
        <v>0</v>
      </c>
      <c r="AD211" s="204">
        <v>-137.16349999999966</v>
      </c>
      <c r="AE211" s="204">
        <v>-137.16349999999966</v>
      </c>
      <c r="AF211" s="204">
        <v>0</v>
      </c>
      <c r="AG211" s="204">
        <v>0</v>
      </c>
      <c r="AH211" s="204">
        <v>0</v>
      </c>
      <c r="AI211" s="101">
        <v>0</v>
      </c>
      <c r="AJ211" s="101">
        <v>0</v>
      </c>
      <c r="AK211" s="101">
        <v>0</v>
      </c>
      <c r="AL211" s="204">
        <v>0</v>
      </c>
      <c r="AM211" s="204">
        <v>95.054854526444828</v>
      </c>
      <c r="AN211" s="204">
        <v>95.054854526444828</v>
      </c>
      <c r="AO211" s="204">
        <v>0</v>
      </c>
      <c r="AP211" s="204">
        <v>0</v>
      </c>
      <c r="AQ211" s="204">
        <v>0</v>
      </c>
      <c r="AR211" s="204">
        <v>0</v>
      </c>
      <c r="AS211" s="204">
        <v>0</v>
      </c>
      <c r="AT211" s="204">
        <v>0</v>
      </c>
      <c r="AU211" s="204">
        <v>0</v>
      </c>
    </row>
    <row r="212" spans="1:47" ht="12.75" customHeight="1">
      <c r="A212" s="205">
        <v>21</v>
      </c>
      <c r="B212" s="206">
        <v>222500</v>
      </c>
      <c r="C212" s="207">
        <v>1168</v>
      </c>
      <c r="D212" s="175">
        <v>203</v>
      </c>
      <c r="E212" s="201" t="s">
        <v>1405</v>
      </c>
      <c r="F212" s="197">
        <v>1402.2</v>
      </c>
      <c r="G212" s="202">
        <v>1402.2</v>
      </c>
      <c r="H212" s="202">
        <v>0</v>
      </c>
      <c r="I212" s="202">
        <v>0</v>
      </c>
      <c r="J212" s="202">
        <v>0</v>
      </c>
      <c r="K212" s="202">
        <v>0</v>
      </c>
      <c r="L212" s="197">
        <v>1402.2</v>
      </c>
      <c r="M212" s="203">
        <v>1402.2</v>
      </c>
      <c r="N212" s="203">
        <v>0</v>
      </c>
      <c r="O212" s="203">
        <v>0</v>
      </c>
      <c r="P212" s="203">
        <v>0</v>
      </c>
      <c r="Q212" s="203">
        <v>0</v>
      </c>
      <c r="R212" s="245">
        <v>0</v>
      </c>
      <c r="S212" s="245">
        <v>0</v>
      </c>
      <c r="T212" s="245">
        <v>0</v>
      </c>
      <c r="U212" s="198">
        <v>1328.4521999999999</v>
      </c>
      <c r="V212" s="203">
        <v>1328.4521999999999</v>
      </c>
      <c r="W212" s="203">
        <v>0</v>
      </c>
      <c r="X212" s="203">
        <v>0</v>
      </c>
      <c r="Y212" s="203">
        <v>0</v>
      </c>
      <c r="Z212" s="204">
        <v>0</v>
      </c>
      <c r="AA212" s="246">
        <v>0</v>
      </c>
      <c r="AB212" s="246">
        <v>0</v>
      </c>
      <c r="AC212" s="246">
        <v>0</v>
      </c>
      <c r="AD212" s="204">
        <v>-73.747800000000097</v>
      </c>
      <c r="AE212" s="204">
        <v>-73.747800000000097</v>
      </c>
      <c r="AF212" s="204">
        <v>0</v>
      </c>
      <c r="AG212" s="204">
        <v>0</v>
      </c>
      <c r="AH212" s="204">
        <v>0</v>
      </c>
      <c r="AI212" s="101">
        <v>0</v>
      </c>
      <c r="AJ212" s="101">
        <v>0</v>
      </c>
      <c r="AK212" s="101">
        <v>0</v>
      </c>
      <c r="AL212" s="204">
        <v>0</v>
      </c>
      <c r="AM212" s="204">
        <v>94.74056482670089</v>
      </c>
      <c r="AN212" s="204">
        <v>94.74056482670089</v>
      </c>
      <c r="AO212" s="204">
        <v>0</v>
      </c>
      <c r="AP212" s="204">
        <v>0</v>
      </c>
      <c r="AQ212" s="204">
        <v>0</v>
      </c>
      <c r="AR212" s="204">
        <v>0</v>
      </c>
      <c r="AS212" s="204">
        <v>0</v>
      </c>
      <c r="AT212" s="204">
        <v>0</v>
      </c>
      <c r="AU212" s="204">
        <v>0</v>
      </c>
    </row>
    <row r="213" spans="1:47" ht="12.75" customHeight="1">
      <c r="A213" s="205">
        <v>21</v>
      </c>
      <c r="B213" s="206">
        <v>222500</v>
      </c>
      <c r="C213" s="207">
        <v>1169</v>
      </c>
      <c r="D213" s="175">
        <v>204</v>
      </c>
      <c r="E213" s="201" t="s">
        <v>1406</v>
      </c>
      <c r="F213" s="197">
        <v>2381.3000000000002</v>
      </c>
      <c r="G213" s="202">
        <v>2381.3000000000002</v>
      </c>
      <c r="H213" s="202">
        <v>0</v>
      </c>
      <c r="I213" s="202">
        <v>0</v>
      </c>
      <c r="J213" s="202">
        <v>0</v>
      </c>
      <c r="K213" s="202">
        <v>0</v>
      </c>
      <c r="L213" s="197">
        <v>2487.6999999999998</v>
      </c>
      <c r="M213" s="203">
        <v>2487.6999999999998</v>
      </c>
      <c r="N213" s="203">
        <v>0</v>
      </c>
      <c r="O213" s="203">
        <v>0</v>
      </c>
      <c r="P213" s="203">
        <v>0</v>
      </c>
      <c r="Q213" s="203">
        <v>0</v>
      </c>
      <c r="R213" s="245">
        <v>0</v>
      </c>
      <c r="S213" s="245">
        <v>0</v>
      </c>
      <c r="T213" s="245">
        <v>0</v>
      </c>
      <c r="U213" s="198">
        <v>2487.6999999999998</v>
      </c>
      <c r="V213" s="203">
        <v>2487.6999999999998</v>
      </c>
      <c r="W213" s="203">
        <v>0</v>
      </c>
      <c r="X213" s="203">
        <v>0</v>
      </c>
      <c r="Y213" s="203">
        <v>0</v>
      </c>
      <c r="Z213" s="204">
        <v>0</v>
      </c>
      <c r="AA213" s="246">
        <v>0</v>
      </c>
      <c r="AB213" s="246">
        <v>0</v>
      </c>
      <c r="AC213" s="246">
        <v>0</v>
      </c>
      <c r="AD213" s="204">
        <v>0</v>
      </c>
      <c r="AE213" s="204">
        <v>0</v>
      </c>
      <c r="AF213" s="204">
        <v>0</v>
      </c>
      <c r="AG213" s="204">
        <v>0</v>
      </c>
      <c r="AH213" s="204">
        <v>0</v>
      </c>
      <c r="AI213" s="101">
        <v>0</v>
      </c>
      <c r="AJ213" s="101">
        <v>0</v>
      </c>
      <c r="AK213" s="101">
        <v>0</v>
      </c>
      <c r="AL213" s="204">
        <v>0</v>
      </c>
      <c r="AM213" s="204">
        <v>100</v>
      </c>
      <c r="AN213" s="204">
        <v>100</v>
      </c>
      <c r="AO213" s="204">
        <v>0</v>
      </c>
      <c r="AP213" s="204">
        <v>0</v>
      </c>
      <c r="AQ213" s="204">
        <v>0</v>
      </c>
      <c r="AR213" s="204">
        <v>0</v>
      </c>
      <c r="AS213" s="204">
        <v>0</v>
      </c>
      <c r="AT213" s="204">
        <v>0</v>
      </c>
      <c r="AU213" s="204">
        <v>0</v>
      </c>
    </row>
    <row r="214" spans="1:47" ht="12.75" customHeight="1">
      <c r="A214" s="205">
        <v>21</v>
      </c>
      <c r="B214" s="206">
        <v>222500</v>
      </c>
      <c r="C214" s="207">
        <v>1171</v>
      </c>
      <c r="D214" s="175">
        <v>205</v>
      </c>
      <c r="E214" s="201" t="s">
        <v>1407</v>
      </c>
      <c r="F214" s="197">
        <v>5759.1</v>
      </c>
      <c r="G214" s="202">
        <v>5759.1</v>
      </c>
      <c r="H214" s="202">
        <v>0</v>
      </c>
      <c r="I214" s="202">
        <v>0</v>
      </c>
      <c r="J214" s="202">
        <v>0</v>
      </c>
      <c r="K214" s="202">
        <v>0</v>
      </c>
      <c r="L214" s="197">
        <v>5863.7</v>
      </c>
      <c r="M214" s="203">
        <v>5863.7</v>
      </c>
      <c r="N214" s="203">
        <v>0</v>
      </c>
      <c r="O214" s="203">
        <v>0</v>
      </c>
      <c r="P214" s="203">
        <v>0</v>
      </c>
      <c r="Q214" s="203">
        <v>0</v>
      </c>
      <c r="R214" s="245">
        <v>0</v>
      </c>
      <c r="S214" s="245">
        <v>0</v>
      </c>
      <c r="T214" s="245">
        <v>0</v>
      </c>
      <c r="U214" s="198">
        <v>5863.7</v>
      </c>
      <c r="V214" s="203">
        <v>5863.7</v>
      </c>
      <c r="W214" s="203">
        <v>0</v>
      </c>
      <c r="X214" s="203">
        <v>0</v>
      </c>
      <c r="Y214" s="203">
        <v>0</v>
      </c>
      <c r="Z214" s="204">
        <v>0</v>
      </c>
      <c r="AA214" s="246">
        <v>0</v>
      </c>
      <c r="AB214" s="246">
        <v>0</v>
      </c>
      <c r="AC214" s="246">
        <v>0</v>
      </c>
      <c r="AD214" s="204">
        <v>0</v>
      </c>
      <c r="AE214" s="204">
        <v>0</v>
      </c>
      <c r="AF214" s="204">
        <v>0</v>
      </c>
      <c r="AG214" s="204">
        <v>0</v>
      </c>
      <c r="AH214" s="204">
        <v>0</v>
      </c>
      <c r="AI214" s="101">
        <v>0</v>
      </c>
      <c r="AJ214" s="101">
        <v>0</v>
      </c>
      <c r="AK214" s="101">
        <v>0</v>
      </c>
      <c r="AL214" s="204">
        <v>0</v>
      </c>
      <c r="AM214" s="204">
        <v>100</v>
      </c>
      <c r="AN214" s="204">
        <v>100</v>
      </c>
      <c r="AO214" s="204">
        <v>0</v>
      </c>
      <c r="AP214" s="204">
        <v>0</v>
      </c>
      <c r="AQ214" s="204">
        <v>0</v>
      </c>
      <c r="AR214" s="204">
        <v>0</v>
      </c>
      <c r="AS214" s="204">
        <v>0</v>
      </c>
      <c r="AT214" s="204">
        <v>0</v>
      </c>
      <c r="AU214" s="204">
        <v>0</v>
      </c>
    </row>
    <row r="215" spans="1:47" ht="12.75" customHeight="1">
      <c r="A215" s="205">
        <v>21</v>
      </c>
      <c r="B215" s="206">
        <v>222500</v>
      </c>
      <c r="C215" s="207">
        <v>1170</v>
      </c>
      <c r="D215" s="175">
        <v>206</v>
      </c>
      <c r="E215" s="201" t="s">
        <v>1408</v>
      </c>
      <c r="F215" s="197">
        <v>2821.8</v>
      </c>
      <c r="G215" s="202">
        <v>2821.8</v>
      </c>
      <c r="H215" s="202">
        <v>0</v>
      </c>
      <c r="I215" s="202">
        <v>0</v>
      </c>
      <c r="J215" s="202">
        <v>0</v>
      </c>
      <c r="K215" s="202">
        <v>0</v>
      </c>
      <c r="L215" s="197">
        <v>2861.7</v>
      </c>
      <c r="M215" s="203">
        <v>2861.7</v>
      </c>
      <c r="N215" s="203">
        <v>0</v>
      </c>
      <c r="O215" s="203">
        <v>0</v>
      </c>
      <c r="P215" s="203">
        <v>0</v>
      </c>
      <c r="Q215" s="203">
        <v>0</v>
      </c>
      <c r="R215" s="245">
        <v>0</v>
      </c>
      <c r="S215" s="245">
        <v>0</v>
      </c>
      <c r="T215" s="245">
        <v>0</v>
      </c>
      <c r="U215" s="198">
        <v>2861.7</v>
      </c>
      <c r="V215" s="203">
        <v>2861.7</v>
      </c>
      <c r="W215" s="203">
        <v>0</v>
      </c>
      <c r="X215" s="203">
        <v>0</v>
      </c>
      <c r="Y215" s="203">
        <v>0</v>
      </c>
      <c r="Z215" s="204">
        <v>0</v>
      </c>
      <c r="AA215" s="246">
        <v>0</v>
      </c>
      <c r="AB215" s="246">
        <v>0</v>
      </c>
      <c r="AC215" s="246">
        <v>0</v>
      </c>
      <c r="AD215" s="204">
        <v>0</v>
      </c>
      <c r="AE215" s="204">
        <v>0</v>
      </c>
      <c r="AF215" s="204">
        <v>0</v>
      </c>
      <c r="AG215" s="204">
        <v>0</v>
      </c>
      <c r="AH215" s="204">
        <v>0</v>
      </c>
      <c r="AI215" s="101">
        <v>0</v>
      </c>
      <c r="AJ215" s="101">
        <v>0</v>
      </c>
      <c r="AK215" s="101">
        <v>0</v>
      </c>
      <c r="AL215" s="204">
        <v>0</v>
      </c>
      <c r="AM215" s="204">
        <v>100</v>
      </c>
      <c r="AN215" s="204">
        <v>100</v>
      </c>
      <c r="AO215" s="204">
        <v>0</v>
      </c>
      <c r="AP215" s="204">
        <v>0</v>
      </c>
      <c r="AQ215" s="204">
        <v>0</v>
      </c>
      <c r="AR215" s="204">
        <v>0</v>
      </c>
      <c r="AS215" s="204">
        <v>0</v>
      </c>
      <c r="AT215" s="204">
        <v>0</v>
      </c>
      <c r="AU215" s="204">
        <v>0</v>
      </c>
    </row>
    <row r="216" spans="1:47" ht="12.75" customHeight="1">
      <c r="A216" s="205">
        <v>21</v>
      </c>
      <c r="B216" s="206">
        <v>222500</v>
      </c>
      <c r="C216" s="207">
        <v>1172</v>
      </c>
      <c r="D216" s="175">
        <v>207</v>
      </c>
      <c r="E216" s="201" t="s">
        <v>1409</v>
      </c>
      <c r="F216" s="197">
        <v>3622.2</v>
      </c>
      <c r="G216" s="202">
        <v>3551.2</v>
      </c>
      <c r="H216" s="202">
        <v>0</v>
      </c>
      <c r="I216" s="202">
        <v>71</v>
      </c>
      <c r="J216" s="202">
        <v>0</v>
      </c>
      <c r="K216" s="202">
        <v>0</v>
      </c>
      <c r="L216" s="197">
        <v>3919.2</v>
      </c>
      <c r="M216" s="203">
        <v>3848.2</v>
      </c>
      <c r="N216" s="203">
        <v>0</v>
      </c>
      <c r="O216" s="203">
        <v>71</v>
      </c>
      <c r="P216" s="203">
        <v>0</v>
      </c>
      <c r="Q216" s="203">
        <v>0</v>
      </c>
      <c r="R216" s="245">
        <v>0</v>
      </c>
      <c r="S216" s="245">
        <v>0</v>
      </c>
      <c r="T216" s="245">
        <v>0</v>
      </c>
      <c r="U216" s="198">
        <v>3848.2</v>
      </c>
      <c r="V216" s="203">
        <v>3848.2</v>
      </c>
      <c r="W216" s="203">
        <v>0</v>
      </c>
      <c r="X216" s="203">
        <v>0</v>
      </c>
      <c r="Y216" s="203">
        <v>0</v>
      </c>
      <c r="Z216" s="204">
        <v>0</v>
      </c>
      <c r="AA216" s="246">
        <v>0</v>
      </c>
      <c r="AB216" s="246">
        <v>0</v>
      </c>
      <c r="AC216" s="246">
        <v>0</v>
      </c>
      <c r="AD216" s="204">
        <v>-71</v>
      </c>
      <c r="AE216" s="204">
        <v>0</v>
      </c>
      <c r="AF216" s="204">
        <v>0</v>
      </c>
      <c r="AG216" s="204">
        <v>-71</v>
      </c>
      <c r="AH216" s="204">
        <v>0</v>
      </c>
      <c r="AI216" s="101">
        <v>0</v>
      </c>
      <c r="AJ216" s="101">
        <v>0</v>
      </c>
      <c r="AK216" s="101">
        <v>0</v>
      </c>
      <c r="AL216" s="204">
        <v>0</v>
      </c>
      <c r="AM216" s="204">
        <v>98.188405797101453</v>
      </c>
      <c r="AN216" s="204">
        <v>100</v>
      </c>
      <c r="AO216" s="204">
        <v>0</v>
      </c>
      <c r="AP216" s="204">
        <v>0</v>
      </c>
      <c r="AQ216" s="204">
        <v>0</v>
      </c>
      <c r="AR216" s="204">
        <v>0</v>
      </c>
      <c r="AS216" s="204">
        <v>0</v>
      </c>
      <c r="AT216" s="204">
        <v>0</v>
      </c>
      <c r="AU216" s="204">
        <v>0</v>
      </c>
    </row>
    <row r="217" spans="1:47" ht="12.75" customHeight="1">
      <c r="A217" s="205">
        <v>21</v>
      </c>
      <c r="B217" s="206">
        <v>222500</v>
      </c>
      <c r="C217" s="207">
        <v>1173</v>
      </c>
      <c r="D217" s="175">
        <v>208</v>
      </c>
      <c r="E217" s="201" t="s">
        <v>1410</v>
      </c>
      <c r="F217" s="197">
        <v>1830.5</v>
      </c>
      <c r="G217" s="202">
        <v>1830.5</v>
      </c>
      <c r="H217" s="202">
        <v>0</v>
      </c>
      <c r="I217" s="202">
        <v>0</v>
      </c>
      <c r="J217" s="202">
        <v>0</v>
      </c>
      <c r="K217" s="202">
        <v>0</v>
      </c>
      <c r="L217" s="197">
        <v>2002</v>
      </c>
      <c r="M217" s="203">
        <v>2002</v>
      </c>
      <c r="N217" s="203">
        <v>0</v>
      </c>
      <c r="O217" s="203">
        <v>0</v>
      </c>
      <c r="P217" s="203">
        <v>0</v>
      </c>
      <c r="Q217" s="203">
        <v>0</v>
      </c>
      <c r="R217" s="245">
        <v>0</v>
      </c>
      <c r="S217" s="245">
        <v>0</v>
      </c>
      <c r="T217" s="245">
        <v>0</v>
      </c>
      <c r="U217" s="198">
        <v>1980.7116000000001</v>
      </c>
      <c r="V217" s="203">
        <v>1980.7116000000001</v>
      </c>
      <c r="W217" s="203">
        <v>0</v>
      </c>
      <c r="X217" s="203">
        <v>0</v>
      </c>
      <c r="Y217" s="203">
        <v>0</v>
      </c>
      <c r="Z217" s="204">
        <v>0</v>
      </c>
      <c r="AA217" s="246">
        <v>0</v>
      </c>
      <c r="AB217" s="246">
        <v>0</v>
      </c>
      <c r="AC217" s="246">
        <v>0</v>
      </c>
      <c r="AD217" s="204">
        <v>-21.288399999999911</v>
      </c>
      <c r="AE217" s="204">
        <v>-21.288399999999911</v>
      </c>
      <c r="AF217" s="204">
        <v>0</v>
      </c>
      <c r="AG217" s="204">
        <v>0</v>
      </c>
      <c r="AH217" s="204">
        <v>0</v>
      </c>
      <c r="AI217" s="101">
        <v>0</v>
      </c>
      <c r="AJ217" s="101">
        <v>0</v>
      </c>
      <c r="AK217" s="101">
        <v>0</v>
      </c>
      <c r="AL217" s="204">
        <v>0</v>
      </c>
      <c r="AM217" s="204">
        <v>98.936643356643359</v>
      </c>
      <c r="AN217" s="204">
        <v>98.936643356643359</v>
      </c>
      <c r="AO217" s="204">
        <v>0</v>
      </c>
      <c r="AP217" s="204">
        <v>0</v>
      </c>
      <c r="AQ217" s="204">
        <v>0</v>
      </c>
      <c r="AR217" s="204">
        <v>0</v>
      </c>
      <c r="AS217" s="204">
        <v>0</v>
      </c>
      <c r="AT217" s="204">
        <v>0</v>
      </c>
      <c r="AU217" s="204">
        <v>0</v>
      </c>
    </row>
    <row r="218" spans="1:47" ht="12.75" customHeight="1">
      <c r="A218" s="205">
        <v>21</v>
      </c>
      <c r="B218" s="206">
        <v>222500</v>
      </c>
      <c r="C218" s="207">
        <v>1174</v>
      </c>
      <c r="D218" s="175">
        <v>209</v>
      </c>
      <c r="E218" s="201" t="s">
        <v>1411</v>
      </c>
      <c r="F218" s="197">
        <v>2878.6</v>
      </c>
      <c r="G218" s="202">
        <v>2878.6</v>
      </c>
      <c r="H218" s="202">
        <v>0</v>
      </c>
      <c r="I218" s="202">
        <v>0</v>
      </c>
      <c r="J218" s="202">
        <v>0</v>
      </c>
      <c r="K218" s="202">
        <v>0</v>
      </c>
      <c r="L218" s="197">
        <v>2926.6</v>
      </c>
      <c r="M218" s="203">
        <v>2926.6</v>
      </c>
      <c r="N218" s="203">
        <v>0</v>
      </c>
      <c r="O218" s="203">
        <v>0</v>
      </c>
      <c r="P218" s="203">
        <v>0</v>
      </c>
      <c r="Q218" s="203">
        <v>0</v>
      </c>
      <c r="R218" s="245">
        <v>0</v>
      </c>
      <c r="S218" s="245">
        <v>0</v>
      </c>
      <c r="T218" s="245">
        <v>0</v>
      </c>
      <c r="U218" s="198">
        <v>2855.5423000000001</v>
      </c>
      <c r="V218" s="203">
        <v>2855.5423000000001</v>
      </c>
      <c r="W218" s="203">
        <v>0</v>
      </c>
      <c r="X218" s="203">
        <v>0</v>
      </c>
      <c r="Y218" s="203">
        <v>0</v>
      </c>
      <c r="Z218" s="204">
        <v>0</v>
      </c>
      <c r="AA218" s="246">
        <v>0</v>
      </c>
      <c r="AB218" s="246">
        <v>0</v>
      </c>
      <c r="AC218" s="246">
        <v>0</v>
      </c>
      <c r="AD218" s="204">
        <v>-71.057699999999841</v>
      </c>
      <c r="AE218" s="204">
        <v>-71.057699999999841</v>
      </c>
      <c r="AF218" s="204">
        <v>0</v>
      </c>
      <c r="AG218" s="204">
        <v>0</v>
      </c>
      <c r="AH218" s="204">
        <v>0</v>
      </c>
      <c r="AI218" s="101">
        <v>0</v>
      </c>
      <c r="AJ218" s="101">
        <v>0</v>
      </c>
      <c r="AK218" s="101">
        <v>0</v>
      </c>
      <c r="AL218" s="204">
        <v>0</v>
      </c>
      <c r="AM218" s="204">
        <v>97.57200505706281</v>
      </c>
      <c r="AN218" s="204">
        <v>97.57200505706281</v>
      </c>
      <c r="AO218" s="204">
        <v>0</v>
      </c>
      <c r="AP218" s="204">
        <v>0</v>
      </c>
      <c r="AQ218" s="204">
        <v>0</v>
      </c>
      <c r="AR218" s="204">
        <v>0</v>
      </c>
      <c r="AS218" s="204">
        <v>0</v>
      </c>
      <c r="AT218" s="204">
        <v>0</v>
      </c>
      <c r="AU218" s="204">
        <v>0</v>
      </c>
    </row>
    <row r="219" spans="1:47" ht="12.75" customHeight="1">
      <c r="A219" s="205">
        <v>21</v>
      </c>
      <c r="B219" s="206">
        <v>222500</v>
      </c>
      <c r="C219" s="207">
        <v>1175</v>
      </c>
      <c r="D219" s="175">
        <v>210</v>
      </c>
      <c r="E219" s="201" t="s">
        <v>1412</v>
      </c>
      <c r="F219" s="197">
        <v>2021.4</v>
      </c>
      <c r="G219" s="202">
        <v>2021.4</v>
      </c>
      <c r="H219" s="202">
        <v>0</v>
      </c>
      <c r="I219" s="202">
        <v>0</v>
      </c>
      <c r="J219" s="202">
        <v>0</v>
      </c>
      <c r="K219" s="202">
        <v>0</v>
      </c>
      <c r="L219" s="197">
        <v>2115.3000000000002</v>
      </c>
      <c r="M219" s="203">
        <v>2115.3000000000002</v>
      </c>
      <c r="N219" s="203">
        <v>0</v>
      </c>
      <c r="O219" s="203">
        <v>0</v>
      </c>
      <c r="P219" s="203">
        <v>0</v>
      </c>
      <c r="Q219" s="203">
        <v>0</v>
      </c>
      <c r="R219" s="245">
        <v>0</v>
      </c>
      <c r="S219" s="245">
        <v>0</v>
      </c>
      <c r="T219" s="245">
        <v>0</v>
      </c>
      <c r="U219" s="198">
        <v>2080.4090000000001</v>
      </c>
      <c r="V219" s="203">
        <v>2080.4090000000001</v>
      </c>
      <c r="W219" s="203">
        <v>0</v>
      </c>
      <c r="X219" s="203">
        <v>0</v>
      </c>
      <c r="Y219" s="203">
        <v>0</v>
      </c>
      <c r="Z219" s="204">
        <v>0</v>
      </c>
      <c r="AA219" s="246">
        <v>0</v>
      </c>
      <c r="AB219" s="246">
        <v>0</v>
      </c>
      <c r="AC219" s="246">
        <v>0</v>
      </c>
      <c r="AD219" s="204">
        <v>-34.891000000000076</v>
      </c>
      <c r="AE219" s="204">
        <v>-34.891000000000076</v>
      </c>
      <c r="AF219" s="204">
        <v>0</v>
      </c>
      <c r="AG219" s="204">
        <v>0</v>
      </c>
      <c r="AH219" s="204">
        <v>0</v>
      </c>
      <c r="AI219" s="101">
        <v>0</v>
      </c>
      <c r="AJ219" s="101">
        <v>0</v>
      </c>
      <c r="AK219" s="101">
        <v>0</v>
      </c>
      <c r="AL219" s="204">
        <v>0</v>
      </c>
      <c r="AM219" s="204">
        <v>98.350541294379042</v>
      </c>
      <c r="AN219" s="204">
        <v>98.350541294379042</v>
      </c>
      <c r="AO219" s="204">
        <v>0</v>
      </c>
      <c r="AP219" s="204">
        <v>0</v>
      </c>
      <c r="AQ219" s="204">
        <v>0</v>
      </c>
      <c r="AR219" s="204">
        <v>0</v>
      </c>
      <c r="AS219" s="204">
        <v>0</v>
      </c>
      <c r="AT219" s="204">
        <v>0</v>
      </c>
      <c r="AU219" s="204">
        <v>0</v>
      </c>
    </row>
    <row r="220" spans="1:47" ht="12.75" customHeight="1">
      <c r="A220" s="205">
        <v>21</v>
      </c>
      <c r="B220" s="206">
        <v>222500</v>
      </c>
      <c r="C220" s="207">
        <v>1176</v>
      </c>
      <c r="D220" s="175">
        <v>211</v>
      </c>
      <c r="E220" s="201" t="s">
        <v>1413</v>
      </c>
      <c r="F220" s="197">
        <v>14795</v>
      </c>
      <c r="G220" s="202">
        <v>14795</v>
      </c>
      <c r="H220" s="202">
        <v>0</v>
      </c>
      <c r="I220" s="202">
        <v>0</v>
      </c>
      <c r="J220" s="202">
        <v>0</v>
      </c>
      <c r="K220" s="202">
        <v>0</v>
      </c>
      <c r="L220" s="197">
        <v>14795</v>
      </c>
      <c r="M220" s="203">
        <v>14795</v>
      </c>
      <c r="N220" s="203">
        <v>0</v>
      </c>
      <c r="O220" s="203">
        <v>0</v>
      </c>
      <c r="P220" s="203">
        <v>0</v>
      </c>
      <c r="Q220" s="203">
        <v>0</v>
      </c>
      <c r="R220" s="245">
        <v>0</v>
      </c>
      <c r="S220" s="245">
        <v>0</v>
      </c>
      <c r="T220" s="245">
        <v>0</v>
      </c>
      <c r="U220" s="198">
        <v>13623.344499999999</v>
      </c>
      <c r="V220" s="203">
        <v>13623.344499999999</v>
      </c>
      <c r="W220" s="203">
        <v>0</v>
      </c>
      <c r="X220" s="203">
        <v>0</v>
      </c>
      <c r="Y220" s="203">
        <v>0</v>
      </c>
      <c r="Z220" s="204">
        <v>0</v>
      </c>
      <c r="AA220" s="246">
        <v>0</v>
      </c>
      <c r="AB220" s="246">
        <v>0</v>
      </c>
      <c r="AC220" s="246">
        <v>0</v>
      </c>
      <c r="AD220" s="204">
        <v>-1171.6555000000008</v>
      </c>
      <c r="AE220" s="204">
        <v>-1171.6555000000008</v>
      </c>
      <c r="AF220" s="204">
        <v>0</v>
      </c>
      <c r="AG220" s="204">
        <v>0</v>
      </c>
      <c r="AH220" s="204">
        <v>0</v>
      </c>
      <c r="AI220" s="101">
        <v>0</v>
      </c>
      <c r="AJ220" s="101">
        <v>0</v>
      </c>
      <c r="AK220" s="101">
        <v>0</v>
      </c>
      <c r="AL220" s="204">
        <v>0</v>
      </c>
      <c r="AM220" s="204">
        <v>92.080733355863458</v>
      </c>
      <c r="AN220" s="204">
        <v>92.080733355863458</v>
      </c>
      <c r="AO220" s="204">
        <v>0</v>
      </c>
      <c r="AP220" s="204">
        <v>0</v>
      </c>
      <c r="AQ220" s="204">
        <v>0</v>
      </c>
      <c r="AR220" s="204">
        <v>0</v>
      </c>
      <c r="AS220" s="204">
        <v>0</v>
      </c>
      <c r="AT220" s="204">
        <v>0</v>
      </c>
      <c r="AU220" s="204">
        <v>0</v>
      </c>
    </row>
    <row r="221" spans="1:47" ht="12.75" customHeight="1">
      <c r="A221" s="205">
        <v>21</v>
      </c>
      <c r="B221" s="206">
        <v>222500</v>
      </c>
      <c r="C221" s="207">
        <v>1177</v>
      </c>
      <c r="D221" s="175">
        <v>212</v>
      </c>
      <c r="E221" s="201" t="s">
        <v>1414</v>
      </c>
      <c r="F221" s="197">
        <v>2474.6999999999998</v>
      </c>
      <c r="G221" s="202">
        <v>2474.6999999999998</v>
      </c>
      <c r="H221" s="202">
        <v>0</v>
      </c>
      <c r="I221" s="202">
        <v>0</v>
      </c>
      <c r="J221" s="202">
        <v>0</v>
      </c>
      <c r="K221" s="202">
        <v>0</v>
      </c>
      <c r="L221" s="197">
        <v>2474.6999999999998</v>
      </c>
      <c r="M221" s="203">
        <v>2474.6999999999998</v>
      </c>
      <c r="N221" s="203">
        <v>0</v>
      </c>
      <c r="O221" s="203">
        <v>0</v>
      </c>
      <c r="P221" s="203">
        <v>0</v>
      </c>
      <c r="Q221" s="203">
        <v>0</v>
      </c>
      <c r="R221" s="245">
        <v>0</v>
      </c>
      <c r="S221" s="245">
        <v>0</v>
      </c>
      <c r="T221" s="245">
        <v>0</v>
      </c>
      <c r="U221" s="198">
        <v>2474.6999999999998</v>
      </c>
      <c r="V221" s="203">
        <v>2474.6999999999998</v>
      </c>
      <c r="W221" s="203">
        <v>0</v>
      </c>
      <c r="X221" s="203">
        <v>0</v>
      </c>
      <c r="Y221" s="203">
        <v>0</v>
      </c>
      <c r="Z221" s="204">
        <v>0</v>
      </c>
      <c r="AA221" s="246">
        <v>0</v>
      </c>
      <c r="AB221" s="246">
        <v>0</v>
      </c>
      <c r="AC221" s="246">
        <v>0</v>
      </c>
      <c r="AD221" s="204">
        <v>0</v>
      </c>
      <c r="AE221" s="204">
        <v>0</v>
      </c>
      <c r="AF221" s="204">
        <v>0</v>
      </c>
      <c r="AG221" s="204">
        <v>0</v>
      </c>
      <c r="AH221" s="204">
        <v>0</v>
      </c>
      <c r="AI221" s="101">
        <v>0</v>
      </c>
      <c r="AJ221" s="101">
        <v>0</v>
      </c>
      <c r="AK221" s="101">
        <v>0</v>
      </c>
      <c r="AL221" s="204">
        <v>0</v>
      </c>
      <c r="AM221" s="204">
        <v>100</v>
      </c>
      <c r="AN221" s="204">
        <v>100</v>
      </c>
      <c r="AO221" s="204">
        <v>0</v>
      </c>
      <c r="AP221" s="204">
        <v>0</v>
      </c>
      <c r="AQ221" s="204">
        <v>0</v>
      </c>
      <c r="AR221" s="204">
        <v>0</v>
      </c>
      <c r="AS221" s="204">
        <v>0</v>
      </c>
      <c r="AT221" s="204">
        <v>0</v>
      </c>
      <c r="AU221" s="204">
        <v>0</v>
      </c>
    </row>
    <row r="222" spans="1:47" ht="12.75" customHeight="1">
      <c r="A222" s="205">
        <v>21</v>
      </c>
      <c r="B222" s="206">
        <v>222500</v>
      </c>
      <c r="C222" s="207">
        <v>1178</v>
      </c>
      <c r="D222" s="175">
        <v>213</v>
      </c>
      <c r="E222" s="201" t="s">
        <v>1415</v>
      </c>
      <c r="F222" s="197">
        <v>3476.1</v>
      </c>
      <c r="G222" s="202">
        <v>3387.6</v>
      </c>
      <c r="H222" s="202">
        <v>0</v>
      </c>
      <c r="I222" s="202">
        <v>88.5</v>
      </c>
      <c r="J222" s="202">
        <v>0</v>
      </c>
      <c r="K222" s="202">
        <v>0</v>
      </c>
      <c r="L222" s="197">
        <v>3560.5</v>
      </c>
      <c r="M222" s="203">
        <v>3472</v>
      </c>
      <c r="N222" s="203">
        <v>0</v>
      </c>
      <c r="O222" s="203">
        <v>88.5</v>
      </c>
      <c r="P222" s="203">
        <v>0</v>
      </c>
      <c r="Q222" s="203">
        <v>0</v>
      </c>
      <c r="R222" s="245">
        <v>0</v>
      </c>
      <c r="S222" s="245">
        <v>0</v>
      </c>
      <c r="T222" s="245">
        <v>0</v>
      </c>
      <c r="U222" s="198">
        <v>3560.5</v>
      </c>
      <c r="V222" s="203">
        <v>3472</v>
      </c>
      <c r="W222" s="203">
        <v>0</v>
      </c>
      <c r="X222" s="203">
        <v>88.5</v>
      </c>
      <c r="Y222" s="203">
        <v>0</v>
      </c>
      <c r="Z222" s="204">
        <v>0</v>
      </c>
      <c r="AA222" s="246">
        <v>0</v>
      </c>
      <c r="AB222" s="246">
        <v>0</v>
      </c>
      <c r="AC222" s="246">
        <v>0</v>
      </c>
      <c r="AD222" s="204">
        <v>0</v>
      </c>
      <c r="AE222" s="204">
        <v>0</v>
      </c>
      <c r="AF222" s="204">
        <v>0</v>
      </c>
      <c r="AG222" s="204">
        <v>0</v>
      </c>
      <c r="AH222" s="204">
        <v>0</v>
      </c>
      <c r="AI222" s="101">
        <v>0</v>
      </c>
      <c r="AJ222" s="101">
        <v>0</v>
      </c>
      <c r="AK222" s="101">
        <v>0</v>
      </c>
      <c r="AL222" s="204">
        <v>0</v>
      </c>
      <c r="AM222" s="204">
        <v>100</v>
      </c>
      <c r="AN222" s="204">
        <v>100</v>
      </c>
      <c r="AO222" s="204">
        <v>0</v>
      </c>
      <c r="AP222" s="204">
        <v>100</v>
      </c>
      <c r="AQ222" s="204">
        <v>0</v>
      </c>
      <c r="AR222" s="204">
        <v>0</v>
      </c>
      <c r="AS222" s="204">
        <v>0</v>
      </c>
      <c r="AT222" s="204">
        <v>0</v>
      </c>
      <c r="AU222" s="204">
        <v>0</v>
      </c>
    </row>
    <row r="223" spans="1:47" ht="12.75" customHeight="1">
      <c r="A223" s="205">
        <v>21</v>
      </c>
      <c r="B223" s="206">
        <v>222500</v>
      </c>
      <c r="C223" s="207">
        <v>1179</v>
      </c>
      <c r="D223" s="175">
        <v>214</v>
      </c>
      <c r="E223" s="201" t="s">
        <v>1416</v>
      </c>
      <c r="F223" s="197">
        <v>4430.6000000000004</v>
      </c>
      <c r="G223" s="202">
        <v>4430.6000000000004</v>
      </c>
      <c r="H223" s="202">
        <v>0</v>
      </c>
      <c r="I223" s="202">
        <v>0</v>
      </c>
      <c r="J223" s="202">
        <v>0</v>
      </c>
      <c r="K223" s="202">
        <v>0</v>
      </c>
      <c r="L223" s="197">
        <v>4632.6000000000004</v>
      </c>
      <c r="M223" s="203">
        <v>4632.6000000000004</v>
      </c>
      <c r="N223" s="203">
        <v>0</v>
      </c>
      <c r="O223" s="203">
        <v>0</v>
      </c>
      <c r="P223" s="203">
        <v>0</v>
      </c>
      <c r="Q223" s="203">
        <v>0</v>
      </c>
      <c r="R223" s="245">
        <v>0</v>
      </c>
      <c r="S223" s="245">
        <v>0</v>
      </c>
      <c r="T223" s="245">
        <v>0</v>
      </c>
      <c r="U223" s="198">
        <v>4632.6000000000004</v>
      </c>
      <c r="V223" s="203">
        <v>4632.6000000000004</v>
      </c>
      <c r="W223" s="203">
        <v>0</v>
      </c>
      <c r="X223" s="203">
        <v>0</v>
      </c>
      <c r="Y223" s="203">
        <v>0</v>
      </c>
      <c r="Z223" s="204">
        <v>0</v>
      </c>
      <c r="AA223" s="246">
        <v>0</v>
      </c>
      <c r="AB223" s="246">
        <v>0</v>
      </c>
      <c r="AC223" s="246">
        <v>0</v>
      </c>
      <c r="AD223" s="204">
        <v>0</v>
      </c>
      <c r="AE223" s="204">
        <v>0</v>
      </c>
      <c r="AF223" s="204">
        <v>0</v>
      </c>
      <c r="AG223" s="204">
        <v>0</v>
      </c>
      <c r="AH223" s="204">
        <v>0</v>
      </c>
      <c r="AI223" s="101">
        <v>0</v>
      </c>
      <c r="AJ223" s="101">
        <v>0</v>
      </c>
      <c r="AK223" s="101">
        <v>0</v>
      </c>
      <c r="AL223" s="204">
        <v>0</v>
      </c>
      <c r="AM223" s="204">
        <v>100</v>
      </c>
      <c r="AN223" s="204">
        <v>100</v>
      </c>
      <c r="AO223" s="204">
        <v>0</v>
      </c>
      <c r="AP223" s="204">
        <v>0</v>
      </c>
      <c r="AQ223" s="204">
        <v>0</v>
      </c>
      <c r="AR223" s="204">
        <v>0</v>
      </c>
      <c r="AS223" s="204">
        <v>0</v>
      </c>
      <c r="AT223" s="204">
        <v>0</v>
      </c>
      <c r="AU223" s="204">
        <v>0</v>
      </c>
    </row>
    <row r="224" spans="1:47" ht="12.75" customHeight="1">
      <c r="A224" s="205">
        <v>21</v>
      </c>
      <c r="B224" s="206">
        <v>222500</v>
      </c>
      <c r="C224" s="207">
        <v>1180</v>
      </c>
      <c r="D224" s="175">
        <v>215</v>
      </c>
      <c r="E224" s="201" t="s">
        <v>1417</v>
      </c>
      <c r="F224" s="197">
        <v>4708.2</v>
      </c>
      <c r="G224" s="202">
        <v>4708.2</v>
      </c>
      <c r="H224" s="202">
        <v>0</v>
      </c>
      <c r="I224" s="202">
        <v>0</v>
      </c>
      <c r="J224" s="202">
        <v>0</v>
      </c>
      <c r="K224" s="202">
        <v>0</v>
      </c>
      <c r="L224" s="197">
        <v>4803.3999999999996</v>
      </c>
      <c r="M224" s="203">
        <v>4803.3999999999996</v>
      </c>
      <c r="N224" s="203">
        <v>0</v>
      </c>
      <c r="O224" s="203">
        <v>0</v>
      </c>
      <c r="P224" s="203">
        <v>0</v>
      </c>
      <c r="Q224" s="203">
        <v>0</v>
      </c>
      <c r="R224" s="245">
        <v>0</v>
      </c>
      <c r="S224" s="245">
        <v>0</v>
      </c>
      <c r="T224" s="245">
        <v>0</v>
      </c>
      <c r="U224" s="198">
        <v>4802.5132000000003</v>
      </c>
      <c r="V224" s="203">
        <v>4802.5132000000003</v>
      </c>
      <c r="W224" s="203">
        <v>0</v>
      </c>
      <c r="X224" s="203">
        <v>0</v>
      </c>
      <c r="Y224" s="203">
        <v>0</v>
      </c>
      <c r="Z224" s="204">
        <v>0</v>
      </c>
      <c r="AA224" s="246">
        <v>0</v>
      </c>
      <c r="AB224" s="246">
        <v>0</v>
      </c>
      <c r="AC224" s="246">
        <v>0</v>
      </c>
      <c r="AD224" s="204">
        <v>-0.88679999999931169</v>
      </c>
      <c r="AE224" s="204">
        <v>-0.88679999999931169</v>
      </c>
      <c r="AF224" s="204">
        <v>0</v>
      </c>
      <c r="AG224" s="204">
        <v>0</v>
      </c>
      <c r="AH224" s="204">
        <v>0</v>
      </c>
      <c r="AI224" s="101">
        <v>0</v>
      </c>
      <c r="AJ224" s="101">
        <v>0</v>
      </c>
      <c r="AK224" s="101">
        <v>0</v>
      </c>
      <c r="AL224" s="204">
        <v>0</v>
      </c>
      <c r="AM224" s="204">
        <v>99.981538077195324</v>
      </c>
      <c r="AN224" s="204">
        <v>99.981538077195324</v>
      </c>
      <c r="AO224" s="204">
        <v>0</v>
      </c>
      <c r="AP224" s="204">
        <v>0</v>
      </c>
      <c r="AQ224" s="204">
        <v>0</v>
      </c>
      <c r="AR224" s="204">
        <v>0</v>
      </c>
      <c r="AS224" s="204">
        <v>0</v>
      </c>
      <c r="AT224" s="204">
        <v>0</v>
      </c>
      <c r="AU224" s="204">
        <v>0</v>
      </c>
    </row>
    <row r="225" spans="1:48" ht="12.75" customHeight="1">
      <c r="A225" s="205">
        <v>21</v>
      </c>
      <c r="B225" s="206">
        <v>222500</v>
      </c>
      <c r="C225" s="207">
        <v>1181</v>
      </c>
      <c r="D225" s="175">
        <v>216</v>
      </c>
      <c r="E225" s="201" t="s">
        <v>1418</v>
      </c>
      <c r="F225" s="197">
        <v>1386</v>
      </c>
      <c r="G225" s="202">
        <v>1386</v>
      </c>
      <c r="H225" s="202">
        <v>0</v>
      </c>
      <c r="I225" s="202">
        <v>0</v>
      </c>
      <c r="J225" s="202">
        <v>0</v>
      </c>
      <c r="K225" s="202">
        <v>0</v>
      </c>
      <c r="L225" s="197">
        <v>1386</v>
      </c>
      <c r="M225" s="203">
        <v>1386</v>
      </c>
      <c r="N225" s="203">
        <v>0</v>
      </c>
      <c r="O225" s="203">
        <v>0</v>
      </c>
      <c r="P225" s="203">
        <v>0</v>
      </c>
      <c r="Q225" s="203">
        <v>0</v>
      </c>
      <c r="R225" s="245">
        <v>0</v>
      </c>
      <c r="S225" s="245">
        <v>0</v>
      </c>
      <c r="T225" s="245">
        <v>0</v>
      </c>
      <c r="U225" s="198">
        <v>1054.8329000000001</v>
      </c>
      <c r="V225" s="203">
        <v>1054.8329000000001</v>
      </c>
      <c r="W225" s="203">
        <v>0</v>
      </c>
      <c r="X225" s="203">
        <v>0</v>
      </c>
      <c r="Y225" s="203">
        <v>0</v>
      </c>
      <c r="Z225" s="204">
        <v>0</v>
      </c>
      <c r="AA225" s="246">
        <v>0</v>
      </c>
      <c r="AB225" s="246">
        <v>0</v>
      </c>
      <c r="AC225" s="246">
        <v>0</v>
      </c>
      <c r="AD225" s="204">
        <v>-331.16709999999989</v>
      </c>
      <c r="AE225" s="204">
        <v>-331.16709999999989</v>
      </c>
      <c r="AF225" s="204">
        <v>0</v>
      </c>
      <c r="AG225" s="204">
        <v>0</v>
      </c>
      <c r="AH225" s="204">
        <v>0</v>
      </c>
      <c r="AI225" s="101">
        <v>0</v>
      </c>
      <c r="AJ225" s="101">
        <v>0</v>
      </c>
      <c r="AK225" s="101">
        <v>0</v>
      </c>
      <c r="AL225" s="204">
        <v>0</v>
      </c>
      <c r="AM225" s="204">
        <v>76.10626984126985</v>
      </c>
      <c r="AN225" s="204">
        <v>76.10626984126985</v>
      </c>
      <c r="AO225" s="204">
        <v>0</v>
      </c>
      <c r="AP225" s="204">
        <v>0</v>
      </c>
      <c r="AQ225" s="204">
        <v>0</v>
      </c>
      <c r="AR225" s="204">
        <v>0</v>
      </c>
      <c r="AS225" s="204">
        <v>0</v>
      </c>
      <c r="AT225" s="204">
        <v>0</v>
      </c>
      <c r="AU225" s="204">
        <v>0</v>
      </c>
    </row>
    <row r="226" spans="1:48" ht="12.75" customHeight="1">
      <c r="A226" s="205">
        <v>0</v>
      </c>
      <c r="B226" s="205"/>
      <c r="C226" s="205"/>
      <c r="D226" s="175">
        <v>217</v>
      </c>
      <c r="E226" s="201"/>
      <c r="F226" s="202"/>
      <c r="G226" s="202"/>
      <c r="H226" s="202"/>
      <c r="I226" s="202"/>
      <c r="J226" s="202"/>
      <c r="K226" s="202"/>
      <c r="L226" s="197"/>
      <c r="M226" s="203"/>
      <c r="N226" s="203"/>
      <c r="O226" s="203"/>
      <c r="P226" s="203"/>
      <c r="Q226" s="203"/>
      <c r="R226" s="245"/>
      <c r="S226" s="245"/>
      <c r="T226" s="245"/>
      <c r="U226" s="198"/>
      <c r="V226" s="203"/>
      <c r="W226" s="203"/>
      <c r="X226" s="203"/>
      <c r="Y226" s="203"/>
      <c r="Z226" s="204"/>
      <c r="AA226" s="246"/>
      <c r="AB226" s="246"/>
      <c r="AC226" s="246"/>
      <c r="AD226" s="204"/>
      <c r="AE226" s="204"/>
      <c r="AF226" s="204"/>
      <c r="AG226" s="204"/>
      <c r="AH226" s="204"/>
      <c r="AI226" s="101">
        <v>0</v>
      </c>
      <c r="AJ226" s="101">
        <v>0</v>
      </c>
      <c r="AK226" s="101">
        <v>0</v>
      </c>
      <c r="AL226" s="204"/>
      <c r="AM226" s="204"/>
      <c r="AN226" s="204"/>
      <c r="AO226" s="204"/>
      <c r="AP226" s="204"/>
      <c r="AQ226" s="204"/>
      <c r="AR226" s="204"/>
      <c r="AS226" s="204"/>
      <c r="AT226" s="204"/>
      <c r="AU226" s="204"/>
    </row>
    <row r="227" spans="1:48" ht="12.75" customHeight="1">
      <c r="A227" s="205">
        <v>20</v>
      </c>
      <c r="B227" s="206">
        <v>222700</v>
      </c>
      <c r="C227" s="205"/>
      <c r="D227" s="175">
        <v>218</v>
      </c>
      <c r="E227" s="196" t="s">
        <v>1419</v>
      </c>
      <c r="F227" s="197">
        <v>402769.4</v>
      </c>
      <c r="G227" s="197">
        <v>342296</v>
      </c>
      <c r="H227" s="197">
        <v>6680.5</v>
      </c>
      <c r="I227" s="197">
        <v>36927.4</v>
      </c>
      <c r="J227" s="197">
        <v>0</v>
      </c>
      <c r="K227" s="197">
        <v>16865.5</v>
      </c>
      <c r="L227" s="197">
        <v>418323.5</v>
      </c>
      <c r="M227" s="197">
        <v>361618.6</v>
      </c>
      <c r="N227" s="197">
        <v>6680.5</v>
      </c>
      <c r="O227" s="197">
        <v>32657.4</v>
      </c>
      <c r="P227" s="197">
        <v>0</v>
      </c>
      <c r="Q227" s="197">
        <v>16865.5</v>
      </c>
      <c r="R227" s="197">
        <v>501.5</v>
      </c>
      <c r="S227" s="197">
        <v>0</v>
      </c>
      <c r="T227" s="197">
        <v>0</v>
      </c>
      <c r="U227" s="198">
        <v>408949.9473</v>
      </c>
      <c r="V227" s="197">
        <v>354044.74970000004</v>
      </c>
      <c r="W227" s="197">
        <v>6525.0036</v>
      </c>
      <c r="X227" s="197">
        <v>31196.312000000002</v>
      </c>
      <c r="Y227" s="197">
        <v>0</v>
      </c>
      <c r="Z227" s="197">
        <v>16833.581999999999</v>
      </c>
      <c r="AA227" s="197">
        <v>350.3</v>
      </c>
      <c r="AB227" s="197">
        <v>0</v>
      </c>
      <c r="AC227" s="197">
        <v>0</v>
      </c>
      <c r="AD227" s="101">
        <v>-9373.5527000000002</v>
      </c>
      <c r="AE227" s="101">
        <v>-7573.8502999999328</v>
      </c>
      <c r="AF227" s="101">
        <v>-155.49639999999999</v>
      </c>
      <c r="AG227" s="101">
        <v>-1461.0879999999997</v>
      </c>
      <c r="AH227" s="101">
        <v>0</v>
      </c>
      <c r="AI227" s="101">
        <v>-31.918000000001484</v>
      </c>
      <c r="AJ227" s="101">
        <v>-151.19999999999999</v>
      </c>
      <c r="AK227" s="101">
        <v>0</v>
      </c>
      <c r="AL227" s="101">
        <v>0</v>
      </c>
      <c r="AM227" s="101">
        <v>97.759257440712759</v>
      </c>
      <c r="AN227" s="101">
        <v>97.905569486746543</v>
      </c>
      <c r="AO227" s="101">
        <v>97.672383803607516</v>
      </c>
      <c r="AP227" s="101">
        <v>95.52601248109157</v>
      </c>
      <c r="AQ227" s="101">
        <v>0</v>
      </c>
      <c r="AR227" s="101">
        <v>99.810749755417859</v>
      </c>
      <c r="AS227" s="101">
        <v>69.850448654037891</v>
      </c>
      <c r="AT227" s="101">
        <v>0</v>
      </c>
      <c r="AU227" s="101">
        <v>0</v>
      </c>
    </row>
    <row r="228" spans="1:48" s="200" customFormat="1" ht="12.75" customHeight="1">
      <c r="A228" s="205">
        <v>22</v>
      </c>
      <c r="B228" s="206">
        <v>222700</v>
      </c>
      <c r="C228" s="205"/>
      <c r="D228" s="175">
        <v>219</v>
      </c>
      <c r="E228" s="196" t="s">
        <v>1241</v>
      </c>
      <c r="F228" s="197">
        <v>275442.19999999995</v>
      </c>
      <c r="G228" s="197">
        <v>214968.8</v>
      </c>
      <c r="H228" s="197">
        <v>6680.5</v>
      </c>
      <c r="I228" s="197">
        <v>36927.4</v>
      </c>
      <c r="J228" s="197">
        <v>0</v>
      </c>
      <c r="K228" s="197">
        <v>16865.5</v>
      </c>
      <c r="L228" s="197">
        <v>285180.5</v>
      </c>
      <c r="M228" s="197">
        <v>228977.1</v>
      </c>
      <c r="N228" s="197">
        <v>6680.5</v>
      </c>
      <c r="O228" s="197">
        <v>32657.4</v>
      </c>
      <c r="P228" s="197">
        <v>0</v>
      </c>
      <c r="Q228" s="197">
        <v>16865.5</v>
      </c>
      <c r="R228" s="197">
        <v>0</v>
      </c>
      <c r="S228" s="197">
        <v>0</v>
      </c>
      <c r="T228" s="197">
        <v>0</v>
      </c>
      <c r="U228" s="198">
        <v>280230.51029999997</v>
      </c>
      <c r="V228" s="197">
        <v>225675.6127</v>
      </c>
      <c r="W228" s="197">
        <v>6525.0036</v>
      </c>
      <c r="X228" s="197">
        <v>31196.312000000002</v>
      </c>
      <c r="Y228" s="197">
        <v>0</v>
      </c>
      <c r="Z228" s="197">
        <v>16833.581999999999</v>
      </c>
      <c r="AA228" s="197">
        <v>0</v>
      </c>
      <c r="AB228" s="197">
        <v>0</v>
      </c>
      <c r="AC228" s="197">
        <v>0</v>
      </c>
      <c r="AD228" s="101">
        <v>-4949.9897000000346</v>
      </c>
      <c r="AE228" s="101">
        <v>-3301.487300000008</v>
      </c>
      <c r="AF228" s="101">
        <v>-155.49639999999999</v>
      </c>
      <c r="AG228" s="101">
        <v>-1461.0879999999997</v>
      </c>
      <c r="AH228" s="101">
        <v>0</v>
      </c>
      <c r="AI228" s="101">
        <v>-31.918000000001484</v>
      </c>
      <c r="AJ228" s="101">
        <v>0</v>
      </c>
      <c r="AK228" s="101">
        <v>0</v>
      </c>
      <c r="AL228" s="101">
        <v>0</v>
      </c>
      <c r="AM228" s="101">
        <v>98.264260810258747</v>
      </c>
      <c r="AN228" s="101">
        <v>98.558158304913462</v>
      </c>
      <c r="AO228" s="101">
        <v>97.672383803607516</v>
      </c>
      <c r="AP228" s="101">
        <v>95.52601248109157</v>
      </c>
      <c r="AQ228" s="101">
        <v>0</v>
      </c>
      <c r="AR228" s="101">
        <v>99.810749755417859</v>
      </c>
      <c r="AS228" s="101">
        <v>0</v>
      </c>
      <c r="AT228" s="101">
        <v>0</v>
      </c>
      <c r="AU228" s="101">
        <v>0</v>
      </c>
      <c r="AV228" s="199"/>
    </row>
    <row r="229" spans="1:48" s="200" customFormat="1" ht="12.75" customHeight="1">
      <c r="A229" s="205">
        <v>21</v>
      </c>
      <c r="B229" s="206">
        <v>222700</v>
      </c>
      <c r="C229" s="205"/>
      <c r="D229" s="175">
        <v>220</v>
      </c>
      <c r="E229" s="196" t="s">
        <v>1242</v>
      </c>
      <c r="F229" s="197">
        <v>127327.2</v>
      </c>
      <c r="G229" s="197">
        <v>127327.2</v>
      </c>
      <c r="H229" s="197">
        <v>0</v>
      </c>
      <c r="I229" s="197">
        <v>0</v>
      </c>
      <c r="J229" s="197">
        <v>0</v>
      </c>
      <c r="K229" s="197">
        <v>0</v>
      </c>
      <c r="L229" s="197">
        <v>133142.99999999997</v>
      </c>
      <c r="M229" s="197">
        <v>132641.49999999997</v>
      </c>
      <c r="N229" s="197">
        <v>0</v>
      </c>
      <c r="O229" s="197">
        <v>0</v>
      </c>
      <c r="P229" s="197">
        <v>0</v>
      </c>
      <c r="Q229" s="197">
        <v>0</v>
      </c>
      <c r="R229" s="197">
        <v>501.5</v>
      </c>
      <c r="S229" s="197">
        <v>0</v>
      </c>
      <c r="T229" s="197">
        <v>0</v>
      </c>
      <c r="U229" s="198">
        <v>128719.43700000002</v>
      </c>
      <c r="V229" s="197">
        <v>128369.13700000002</v>
      </c>
      <c r="W229" s="197">
        <v>0</v>
      </c>
      <c r="X229" s="197">
        <v>0</v>
      </c>
      <c r="Y229" s="197">
        <v>0</v>
      </c>
      <c r="Z229" s="197">
        <v>0</v>
      </c>
      <c r="AA229" s="197">
        <v>350.3</v>
      </c>
      <c r="AB229" s="197">
        <v>0</v>
      </c>
      <c r="AC229" s="197">
        <v>0</v>
      </c>
      <c r="AD229" s="101">
        <v>-4423.562999999951</v>
      </c>
      <c r="AE229" s="101">
        <v>-4272.3629999999539</v>
      </c>
      <c r="AF229" s="101">
        <v>0</v>
      </c>
      <c r="AG229" s="101">
        <v>0</v>
      </c>
      <c r="AH229" s="101">
        <v>0</v>
      </c>
      <c r="AI229" s="101">
        <v>0</v>
      </c>
      <c r="AJ229" s="101">
        <v>-151.19999999999999</v>
      </c>
      <c r="AK229" s="101">
        <v>0</v>
      </c>
      <c r="AL229" s="101">
        <v>0</v>
      </c>
      <c r="AM229" s="101">
        <v>96.677585002591243</v>
      </c>
      <c r="AN229" s="101">
        <v>96.779014863372353</v>
      </c>
      <c r="AO229" s="101">
        <v>0</v>
      </c>
      <c r="AP229" s="101">
        <v>0</v>
      </c>
      <c r="AQ229" s="101">
        <v>0</v>
      </c>
      <c r="AR229" s="101">
        <v>0</v>
      </c>
      <c r="AS229" s="101">
        <v>69.850448654037891</v>
      </c>
      <c r="AT229" s="101">
        <v>0</v>
      </c>
      <c r="AU229" s="101">
        <v>0</v>
      </c>
      <c r="AV229" s="199"/>
    </row>
    <row r="230" spans="1:48" ht="12.75" customHeight="1">
      <c r="A230" s="205">
        <v>22</v>
      </c>
      <c r="B230" s="206">
        <v>222700</v>
      </c>
      <c r="C230" s="207">
        <v>1182</v>
      </c>
      <c r="D230" s="175">
        <v>221</v>
      </c>
      <c r="E230" s="201" t="s">
        <v>1267</v>
      </c>
      <c r="F230" s="197">
        <v>275442.19999999995</v>
      </c>
      <c r="G230" s="202">
        <v>214968.8</v>
      </c>
      <c r="H230" s="202">
        <v>6680.5</v>
      </c>
      <c r="I230" s="202">
        <v>36927.4</v>
      </c>
      <c r="J230" s="202">
        <v>0</v>
      </c>
      <c r="K230" s="202">
        <v>16865.5</v>
      </c>
      <c r="L230" s="197">
        <v>285180.5</v>
      </c>
      <c r="M230" s="203">
        <v>228977.1</v>
      </c>
      <c r="N230" s="203">
        <v>6680.5</v>
      </c>
      <c r="O230" s="203">
        <v>32657.4</v>
      </c>
      <c r="P230" s="203">
        <v>0</v>
      </c>
      <c r="Q230" s="203">
        <v>16865.5</v>
      </c>
      <c r="R230" s="245">
        <v>0</v>
      </c>
      <c r="S230" s="245">
        <v>0</v>
      </c>
      <c r="T230" s="245">
        <v>0</v>
      </c>
      <c r="U230" s="198">
        <v>280230.51029999997</v>
      </c>
      <c r="V230" s="203">
        <v>225675.6127</v>
      </c>
      <c r="W230" s="203">
        <v>6525.0036</v>
      </c>
      <c r="X230" s="203">
        <v>31196.312000000002</v>
      </c>
      <c r="Y230" s="203">
        <v>0</v>
      </c>
      <c r="Z230" s="204">
        <v>16833.581999999999</v>
      </c>
      <c r="AA230" s="246">
        <v>0</v>
      </c>
      <c r="AB230" s="246">
        <v>0</v>
      </c>
      <c r="AC230" s="246">
        <v>0</v>
      </c>
      <c r="AD230" s="204">
        <v>-4949.9897000000346</v>
      </c>
      <c r="AE230" s="204">
        <v>-3301.487300000008</v>
      </c>
      <c r="AF230" s="204">
        <v>-155.49639999999999</v>
      </c>
      <c r="AG230" s="204">
        <v>-1461.0879999999997</v>
      </c>
      <c r="AH230" s="204">
        <v>0</v>
      </c>
      <c r="AI230" s="101">
        <v>-31.918000000001484</v>
      </c>
      <c r="AJ230" s="101">
        <v>0</v>
      </c>
      <c r="AK230" s="101">
        <v>0</v>
      </c>
      <c r="AL230" s="204">
        <v>0</v>
      </c>
      <c r="AM230" s="204">
        <v>98.264260810258747</v>
      </c>
      <c r="AN230" s="204">
        <v>98.558158304913462</v>
      </c>
      <c r="AO230" s="204">
        <v>97.672383803607516</v>
      </c>
      <c r="AP230" s="204">
        <v>95.52601248109157</v>
      </c>
      <c r="AQ230" s="204">
        <v>0</v>
      </c>
      <c r="AR230" s="204">
        <v>99.810749755417859</v>
      </c>
      <c r="AS230" s="204">
        <v>0</v>
      </c>
      <c r="AT230" s="204">
        <v>0</v>
      </c>
      <c r="AU230" s="204">
        <v>0</v>
      </c>
    </row>
    <row r="231" spans="1:48" ht="12.75" customHeight="1">
      <c r="A231" s="205">
        <v>21</v>
      </c>
      <c r="B231" s="206">
        <v>222700</v>
      </c>
      <c r="C231" s="207">
        <v>1183</v>
      </c>
      <c r="D231" s="175">
        <v>222</v>
      </c>
      <c r="E231" s="201" t="s">
        <v>1420</v>
      </c>
      <c r="F231" s="197">
        <v>2712.8</v>
      </c>
      <c r="G231" s="202">
        <v>2712.8</v>
      </c>
      <c r="H231" s="202">
        <v>0</v>
      </c>
      <c r="I231" s="202">
        <v>0</v>
      </c>
      <c r="J231" s="202">
        <v>0</v>
      </c>
      <c r="K231" s="202">
        <v>0</v>
      </c>
      <c r="L231" s="197">
        <v>2712.8</v>
      </c>
      <c r="M231" s="203">
        <v>2712.8</v>
      </c>
      <c r="N231" s="203">
        <v>0</v>
      </c>
      <c r="O231" s="203">
        <v>0</v>
      </c>
      <c r="P231" s="203">
        <v>0</v>
      </c>
      <c r="Q231" s="203">
        <v>0</v>
      </c>
      <c r="R231" s="245">
        <v>0</v>
      </c>
      <c r="S231" s="245">
        <v>0</v>
      </c>
      <c r="T231" s="245">
        <v>0</v>
      </c>
      <c r="U231" s="198">
        <v>2295.0286000000001</v>
      </c>
      <c r="V231" s="203">
        <v>2295.0286000000001</v>
      </c>
      <c r="W231" s="203">
        <v>0</v>
      </c>
      <c r="X231" s="203">
        <v>0</v>
      </c>
      <c r="Y231" s="203">
        <v>0</v>
      </c>
      <c r="Z231" s="204">
        <v>0</v>
      </c>
      <c r="AA231" s="246">
        <v>0</v>
      </c>
      <c r="AB231" s="246">
        <v>0</v>
      </c>
      <c r="AC231" s="246">
        <v>0</v>
      </c>
      <c r="AD231" s="204">
        <v>-417.77140000000009</v>
      </c>
      <c r="AE231" s="204">
        <v>-417.77140000000009</v>
      </c>
      <c r="AF231" s="204">
        <v>0</v>
      </c>
      <c r="AG231" s="204">
        <v>0</v>
      </c>
      <c r="AH231" s="204">
        <v>0</v>
      </c>
      <c r="AI231" s="101">
        <v>0</v>
      </c>
      <c r="AJ231" s="101">
        <v>0</v>
      </c>
      <c r="AK231" s="101">
        <v>0</v>
      </c>
      <c r="AL231" s="204">
        <v>0</v>
      </c>
      <c r="AM231" s="204">
        <v>84.5999926275435</v>
      </c>
      <c r="AN231" s="204">
        <v>84.5999926275435</v>
      </c>
      <c r="AO231" s="204">
        <v>0</v>
      </c>
      <c r="AP231" s="204">
        <v>0</v>
      </c>
      <c r="AQ231" s="204">
        <v>0</v>
      </c>
      <c r="AR231" s="204">
        <v>0</v>
      </c>
      <c r="AS231" s="204">
        <v>0</v>
      </c>
      <c r="AT231" s="204">
        <v>0</v>
      </c>
      <c r="AU231" s="204">
        <v>0</v>
      </c>
    </row>
    <row r="232" spans="1:48" ht="12.75" customHeight="1">
      <c r="A232" s="205">
        <v>21</v>
      </c>
      <c r="B232" s="206">
        <v>222700</v>
      </c>
      <c r="C232" s="207">
        <v>1184</v>
      </c>
      <c r="D232" s="175">
        <v>223</v>
      </c>
      <c r="E232" s="201" t="s">
        <v>1366</v>
      </c>
      <c r="F232" s="197">
        <v>3884.7</v>
      </c>
      <c r="G232" s="202">
        <v>3884.7</v>
      </c>
      <c r="H232" s="202">
        <v>0</v>
      </c>
      <c r="I232" s="202">
        <v>0</v>
      </c>
      <c r="J232" s="202">
        <v>0</v>
      </c>
      <c r="K232" s="202">
        <v>0</v>
      </c>
      <c r="L232" s="197">
        <v>3884.7</v>
      </c>
      <c r="M232" s="203">
        <v>3884.7</v>
      </c>
      <c r="N232" s="203">
        <v>0</v>
      </c>
      <c r="O232" s="203">
        <v>0</v>
      </c>
      <c r="P232" s="203">
        <v>0</v>
      </c>
      <c r="Q232" s="203">
        <v>0</v>
      </c>
      <c r="R232" s="245">
        <v>0</v>
      </c>
      <c r="S232" s="245">
        <v>0</v>
      </c>
      <c r="T232" s="245">
        <v>0</v>
      </c>
      <c r="U232" s="198">
        <v>3883.8656999999998</v>
      </c>
      <c r="V232" s="203">
        <v>3883.8656999999998</v>
      </c>
      <c r="W232" s="203">
        <v>0</v>
      </c>
      <c r="X232" s="203">
        <v>0</v>
      </c>
      <c r="Y232" s="203">
        <v>0</v>
      </c>
      <c r="Z232" s="204">
        <v>0</v>
      </c>
      <c r="AA232" s="246">
        <v>0</v>
      </c>
      <c r="AB232" s="246">
        <v>0</v>
      </c>
      <c r="AC232" s="246">
        <v>0</v>
      </c>
      <c r="AD232" s="204">
        <v>-0.83429999999998472</v>
      </c>
      <c r="AE232" s="204">
        <v>-0.83429999999998472</v>
      </c>
      <c r="AF232" s="204">
        <v>0</v>
      </c>
      <c r="AG232" s="204">
        <v>0</v>
      </c>
      <c r="AH232" s="204">
        <v>0</v>
      </c>
      <c r="AI232" s="101">
        <v>0</v>
      </c>
      <c r="AJ232" s="101">
        <v>0</v>
      </c>
      <c r="AK232" s="101">
        <v>0</v>
      </c>
      <c r="AL232" s="204">
        <v>0</v>
      </c>
      <c r="AM232" s="204">
        <v>99.978523438103323</v>
      </c>
      <c r="AN232" s="204">
        <v>99.978523438103323</v>
      </c>
      <c r="AO232" s="204">
        <v>0</v>
      </c>
      <c r="AP232" s="204">
        <v>0</v>
      </c>
      <c r="AQ232" s="204">
        <v>0</v>
      </c>
      <c r="AR232" s="204">
        <v>0</v>
      </c>
      <c r="AS232" s="204">
        <v>0</v>
      </c>
      <c r="AT232" s="204">
        <v>0</v>
      </c>
      <c r="AU232" s="204">
        <v>0</v>
      </c>
    </row>
    <row r="233" spans="1:48" ht="12.75" customHeight="1">
      <c r="A233" s="205">
        <v>21</v>
      </c>
      <c r="B233" s="206">
        <v>222700</v>
      </c>
      <c r="C233" s="207">
        <v>1197</v>
      </c>
      <c r="D233" s="175">
        <v>224</v>
      </c>
      <c r="E233" s="201" t="s">
        <v>1421</v>
      </c>
      <c r="F233" s="197">
        <v>4972.3999999999996</v>
      </c>
      <c r="G233" s="202">
        <v>4972.3999999999996</v>
      </c>
      <c r="H233" s="202">
        <v>0</v>
      </c>
      <c r="I233" s="202">
        <v>0</v>
      </c>
      <c r="J233" s="202">
        <v>0</v>
      </c>
      <c r="K233" s="202">
        <v>0</v>
      </c>
      <c r="L233" s="197">
        <v>4972.3999999999996</v>
      </c>
      <c r="M233" s="203">
        <v>4972.3999999999996</v>
      </c>
      <c r="N233" s="203">
        <v>0</v>
      </c>
      <c r="O233" s="203">
        <v>0</v>
      </c>
      <c r="P233" s="203">
        <v>0</v>
      </c>
      <c r="Q233" s="203">
        <v>0</v>
      </c>
      <c r="R233" s="245">
        <v>0</v>
      </c>
      <c r="S233" s="245">
        <v>0</v>
      </c>
      <c r="T233" s="245">
        <v>0</v>
      </c>
      <c r="U233" s="198">
        <v>4972.0092000000004</v>
      </c>
      <c r="V233" s="203">
        <v>4972.0092000000004</v>
      </c>
      <c r="W233" s="203">
        <v>0</v>
      </c>
      <c r="X233" s="203">
        <v>0</v>
      </c>
      <c r="Y233" s="203">
        <v>0</v>
      </c>
      <c r="Z233" s="204">
        <v>0</v>
      </c>
      <c r="AA233" s="246">
        <v>0</v>
      </c>
      <c r="AB233" s="246">
        <v>0</v>
      </c>
      <c r="AC233" s="246">
        <v>0</v>
      </c>
      <c r="AD233" s="204">
        <v>-0.39079999999921711</v>
      </c>
      <c r="AE233" s="204">
        <v>-0.39079999999921711</v>
      </c>
      <c r="AF233" s="204">
        <v>0</v>
      </c>
      <c r="AG233" s="204">
        <v>0</v>
      </c>
      <c r="AH233" s="204">
        <v>0</v>
      </c>
      <c r="AI233" s="101">
        <v>0</v>
      </c>
      <c r="AJ233" s="101">
        <v>0</v>
      </c>
      <c r="AK233" s="101">
        <v>0</v>
      </c>
      <c r="AL233" s="204">
        <v>0</v>
      </c>
      <c r="AM233" s="204">
        <v>99.992140616201453</v>
      </c>
      <c r="AN233" s="204">
        <v>99.992140616201453</v>
      </c>
      <c r="AO233" s="204">
        <v>0</v>
      </c>
      <c r="AP233" s="204">
        <v>0</v>
      </c>
      <c r="AQ233" s="204">
        <v>0</v>
      </c>
      <c r="AR233" s="204">
        <v>0</v>
      </c>
      <c r="AS233" s="204">
        <v>0</v>
      </c>
      <c r="AT233" s="204">
        <v>0</v>
      </c>
      <c r="AU233" s="204">
        <v>0</v>
      </c>
    </row>
    <row r="234" spans="1:48" ht="12.75" customHeight="1">
      <c r="A234" s="205">
        <v>21</v>
      </c>
      <c r="B234" s="206">
        <v>222700</v>
      </c>
      <c r="C234" s="207">
        <v>1198</v>
      </c>
      <c r="D234" s="175">
        <v>225</v>
      </c>
      <c r="E234" s="201" t="s">
        <v>1419</v>
      </c>
      <c r="F234" s="197">
        <v>37767.699999999997</v>
      </c>
      <c r="G234" s="202">
        <v>37767.699999999997</v>
      </c>
      <c r="H234" s="202">
        <v>0</v>
      </c>
      <c r="I234" s="202">
        <v>0</v>
      </c>
      <c r="J234" s="202">
        <v>0</v>
      </c>
      <c r="K234" s="202">
        <v>0</v>
      </c>
      <c r="L234" s="197">
        <v>39098.199999999997</v>
      </c>
      <c r="M234" s="203">
        <v>38856.5</v>
      </c>
      <c r="N234" s="203">
        <v>0</v>
      </c>
      <c r="O234" s="203">
        <v>0</v>
      </c>
      <c r="P234" s="203">
        <v>0</v>
      </c>
      <c r="Q234" s="203">
        <v>0</v>
      </c>
      <c r="R234" s="245">
        <v>241.7</v>
      </c>
      <c r="S234" s="245">
        <v>0</v>
      </c>
      <c r="T234" s="245">
        <v>0</v>
      </c>
      <c r="U234" s="198">
        <v>39015.617900000005</v>
      </c>
      <c r="V234" s="203">
        <v>38846.817900000002</v>
      </c>
      <c r="W234" s="203">
        <v>0</v>
      </c>
      <c r="X234" s="203">
        <v>0</v>
      </c>
      <c r="Y234" s="203">
        <v>0</v>
      </c>
      <c r="Z234" s="204">
        <v>0</v>
      </c>
      <c r="AA234" s="246">
        <v>168.8</v>
      </c>
      <c r="AB234" s="246">
        <v>0</v>
      </c>
      <c r="AC234" s="246">
        <v>0</v>
      </c>
      <c r="AD234" s="204">
        <v>-82.582099999992352</v>
      </c>
      <c r="AE234" s="204">
        <v>-9.6820999999981723</v>
      </c>
      <c r="AF234" s="204">
        <v>0</v>
      </c>
      <c r="AG234" s="204">
        <v>0</v>
      </c>
      <c r="AH234" s="204">
        <v>0</v>
      </c>
      <c r="AI234" s="101">
        <v>0</v>
      </c>
      <c r="AJ234" s="101">
        <v>-72.899999999999977</v>
      </c>
      <c r="AK234" s="101">
        <v>0</v>
      </c>
      <c r="AL234" s="204">
        <v>0</v>
      </c>
      <c r="AM234" s="204">
        <v>99.788782859568997</v>
      </c>
      <c r="AN234" s="204">
        <v>99.975082418642955</v>
      </c>
      <c r="AO234" s="204">
        <v>0</v>
      </c>
      <c r="AP234" s="204">
        <v>0</v>
      </c>
      <c r="AQ234" s="204">
        <v>0</v>
      </c>
      <c r="AR234" s="204">
        <v>0</v>
      </c>
      <c r="AS234" s="204">
        <v>69.838642945800586</v>
      </c>
      <c r="AT234" s="204">
        <v>0</v>
      </c>
      <c r="AU234" s="204">
        <v>0</v>
      </c>
    </row>
    <row r="235" spans="1:48" ht="12.75" customHeight="1">
      <c r="A235" s="205">
        <v>21</v>
      </c>
      <c r="B235" s="206">
        <v>222700</v>
      </c>
      <c r="C235" s="207">
        <v>1185</v>
      </c>
      <c r="D235" s="175">
        <v>226</v>
      </c>
      <c r="E235" s="201" t="s">
        <v>1422</v>
      </c>
      <c r="F235" s="197">
        <v>4905.8</v>
      </c>
      <c r="G235" s="202">
        <v>4905.8</v>
      </c>
      <c r="H235" s="202">
        <v>0</v>
      </c>
      <c r="I235" s="202">
        <v>0</v>
      </c>
      <c r="J235" s="202">
        <v>0</v>
      </c>
      <c r="K235" s="202">
        <v>0</v>
      </c>
      <c r="L235" s="197">
        <v>5323.9000000000005</v>
      </c>
      <c r="M235" s="203">
        <v>5142.6000000000004</v>
      </c>
      <c r="N235" s="203">
        <v>0</v>
      </c>
      <c r="O235" s="203">
        <v>0</v>
      </c>
      <c r="P235" s="203">
        <v>0</v>
      </c>
      <c r="Q235" s="203">
        <v>0</v>
      </c>
      <c r="R235" s="245">
        <v>181.3</v>
      </c>
      <c r="S235" s="245">
        <v>0</v>
      </c>
      <c r="T235" s="245">
        <v>0</v>
      </c>
      <c r="U235" s="198">
        <v>5269.3</v>
      </c>
      <c r="V235" s="203">
        <v>5142.6000000000004</v>
      </c>
      <c r="W235" s="203">
        <v>0</v>
      </c>
      <c r="X235" s="203">
        <v>0</v>
      </c>
      <c r="Y235" s="203">
        <v>0</v>
      </c>
      <c r="Z235" s="204">
        <v>0</v>
      </c>
      <c r="AA235" s="246">
        <v>126.7</v>
      </c>
      <c r="AB235" s="246">
        <v>0</v>
      </c>
      <c r="AC235" s="246">
        <v>0</v>
      </c>
      <c r="AD235" s="204">
        <v>-54.600000000000364</v>
      </c>
      <c r="AE235" s="204">
        <v>0</v>
      </c>
      <c r="AF235" s="204">
        <v>0</v>
      </c>
      <c r="AG235" s="204">
        <v>0</v>
      </c>
      <c r="AH235" s="204">
        <v>0</v>
      </c>
      <c r="AI235" s="101">
        <v>0</v>
      </c>
      <c r="AJ235" s="101">
        <v>-54.600000000000009</v>
      </c>
      <c r="AK235" s="101">
        <v>0</v>
      </c>
      <c r="AL235" s="204">
        <v>0</v>
      </c>
      <c r="AM235" s="204">
        <v>98.974436033734662</v>
      </c>
      <c r="AN235" s="204">
        <v>100</v>
      </c>
      <c r="AO235" s="204">
        <v>0</v>
      </c>
      <c r="AP235" s="204">
        <v>0</v>
      </c>
      <c r="AQ235" s="204">
        <v>0</v>
      </c>
      <c r="AR235" s="204">
        <v>0</v>
      </c>
      <c r="AS235" s="204">
        <v>69.884169884169879</v>
      </c>
      <c r="AT235" s="204">
        <v>0</v>
      </c>
      <c r="AU235" s="204">
        <v>0</v>
      </c>
    </row>
    <row r="236" spans="1:48" ht="12.75" customHeight="1">
      <c r="A236" s="205">
        <v>21</v>
      </c>
      <c r="B236" s="206">
        <v>222700</v>
      </c>
      <c r="C236" s="207">
        <v>1186</v>
      </c>
      <c r="D236" s="175">
        <v>227</v>
      </c>
      <c r="E236" s="201" t="s">
        <v>1423</v>
      </c>
      <c r="F236" s="197">
        <v>2296.6</v>
      </c>
      <c r="G236" s="202">
        <v>2296.6</v>
      </c>
      <c r="H236" s="202">
        <v>0</v>
      </c>
      <c r="I236" s="202">
        <v>0</v>
      </c>
      <c r="J236" s="202">
        <v>0</v>
      </c>
      <c r="K236" s="202">
        <v>0</v>
      </c>
      <c r="L236" s="197">
        <v>2319.6999999999998</v>
      </c>
      <c r="M236" s="203">
        <v>2319.6999999999998</v>
      </c>
      <c r="N236" s="203">
        <v>0</v>
      </c>
      <c r="O236" s="203">
        <v>0</v>
      </c>
      <c r="P236" s="203">
        <v>0</v>
      </c>
      <c r="Q236" s="203">
        <v>0</v>
      </c>
      <c r="R236" s="245">
        <v>0</v>
      </c>
      <c r="S236" s="245">
        <v>0</v>
      </c>
      <c r="T236" s="245">
        <v>0</v>
      </c>
      <c r="U236" s="198">
        <v>2298.6307000000002</v>
      </c>
      <c r="V236" s="203">
        <v>2298.6307000000002</v>
      </c>
      <c r="W236" s="203">
        <v>0</v>
      </c>
      <c r="X236" s="203">
        <v>0</v>
      </c>
      <c r="Y236" s="203">
        <v>0</v>
      </c>
      <c r="Z236" s="204">
        <v>0</v>
      </c>
      <c r="AA236" s="246">
        <v>0</v>
      </c>
      <c r="AB236" s="246">
        <v>0</v>
      </c>
      <c r="AC236" s="246">
        <v>0</v>
      </c>
      <c r="AD236" s="204">
        <v>-21.069299999999657</v>
      </c>
      <c r="AE236" s="204">
        <v>-21.069299999999657</v>
      </c>
      <c r="AF236" s="204">
        <v>0</v>
      </c>
      <c r="AG236" s="204">
        <v>0</v>
      </c>
      <c r="AH236" s="204">
        <v>0</v>
      </c>
      <c r="AI236" s="101">
        <v>0</v>
      </c>
      <c r="AJ236" s="101">
        <v>0</v>
      </c>
      <c r="AK236" s="101">
        <v>0</v>
      </c>
      <c r="AL236" s="204">
        <v>0</v>
      </c>
      <c r="AM236" s="204">
        <v>99.091723067638071</v>
      </c>
      <c r="AN236" s="204">
        <v>99.091723067638071</v>
      </c>
      <c r="AO236" s="204">
        <v>0</v>
      </c>
      <c r="AP236" s="204">
        <v>0</v>
      </c>
      <c r="AQ236" s="204">
        <v>0</v>
      </c>
      <c r="AR236" s="204">
        <v>0</v>
      </c>
      <c r="AS236" s="204">
        <v>0</v>
      </c>
      <c r="AT236" s="204">
        <v>0</v>
      </c>
      <c r="AU236" s="204">
        <v>0</v>
      </c>
    </row>
    <row r="237" spans="1:48" ht="12.75" customHeight="1">
      <c r="A237" s="205">
        <v>21</v>
      </c>
      <c r="B237" s="206">
        <v>222700</v>
      </c>
      <c r="C237" s="207">
        <v>1189</v>
      </c>
      <c r="D237" s="175">
        <v>228</v>
      </c>
      <c r="E237" s="201" t="s">
        <v>1424</v>
      </c>
      <c r="F237" s="197">
        <v>1333.5</v>
      </c>
      <c r="G237" s="202">
        <v>1333.5</v>
      </c>
      <c r="H237" s="202">
        <v>0</v>
      </c>
      <c r="I237" s="202">
        <v>0</v>
      </c>
      <c r="J237" s="202">
        <v>0</v>
      </c>
      <c r="K237" s="202">
        <v>0</v>
      </c>
      <c r="L237" s="197">
        <v>1463.6</v>
      </c>
      <c r="M237" s="203">
        <v>1463.6</v>
      </c>
      <c r="N237" s="203">
        <v>0</v>
      </c>
      <c r="O237" s="203">
        <v>0</v>
      </c>
      <c r="P237" s="203">
        <v>0</v>
      </c>
      <c r="Q237" s="203">
        <v>0</v>
      </c>
      <c r="R237" s="245">
        <v>0</v>
      </c>
      <c r="S237" s="245">
        <v>0</v>
      </c>
      <c r="T237" s="245">
        <v>0</v>
      </c>
      <c r="U237" s="198">
        <v>1397.5927999999999</v>
      </c>
      <c r="V237" s="203">
        <v>1397.5927999999999</v>
      </c>
      <c r="W237" s="203">
        <v>0</v>
      </c>
      <c r="X237" s="203">
        <v>0</v>
      </c>
      <c r="Y237" s="203">
        <v>0</v>
      </c>
      <c r="Z237" s="204">
        <v>0</v>
      </c>
      <c r="AA237" s="246">
        <v>0</v>
      </c>
      <c r="AB237" s="246">
        <v>0</v>
      </c>
      <c r="AC237" s="246">
        <v>0</v>
      </c>
      <c r="AD237" s="204">
        <v>-66.007200000000012</v>
      </c>
      <c r="AE237" s="204">
        <v>-66.007200000000012</v>
      </c>
      <c r="AF237" s="204">
        <v>0</v>
      </c>
      <c r="AG237" s="204">
        <v>0</v>
      </c>
      <c r="AH237" s="204">
        <v>0</v>
      </c>
      <c r="AI237" s="101">
        <v>0</v>
      </c>
      <c r="AJ237" s="101">
        <v>0</v>
      </c>
      <c r="AK237" s="101">
        <v>0</v>
      </c>
      <c r="AL237" s="204">
        <v>0</v>
      </c>
      <c r="AM237" s="204">
        <v>95.490079256627496</v>
      </c>
      <c r="AN237" s="204">
        <v>95.490079256627496</v>
      </c>
      <c r="AO237" s="204">
        <v>0</v>
      </c>
      <c r="AP237" s="204">
        <v>0</v>
      </c>
      <c r="AQ237" s="204">
        <v>0</v>
      </c>
      <c r="AR237" s="204">
        <v>0</v>
      </c>
      <c r="AS237" s="204">
        <v>0</v>
      </c>
      <c r="AT237" s="204">
        <v>0</v>
      </c>
      <c r="AU237" s="204">
        <v>0</v>
      </c>
    </row>
    <row r="238" spans="1:48" ht="12.75" customHeight="1">
      <c r="A238" s="205">
        <v>21</v>
      </c>
      <c r="B238" s="206">
        <v>222700</v>
      </c>
      <c r="C238" s="207">
        <v>1187</v>
      </c>
      <c r="D238" s="175">
        <v>229</v>
      </c>
      <c r="E238" s="201" t="s">
        <v>1425</v>
      </c>
      <c r="F238" s="197">
        <v>4491.2</v>
      </c>
      <c r="G238" s="202">
        <v>4491.2</v>
      </c>
      <c r="H238" s="202">
        <v>0</v>
      </c>
      <c r="I238" s="202">
        <v>0</v>
      </c>
      <c r="J238" s="202">
        <v>0</v>
      </c>
      <c r="K238" s="202">
        <v>0</v>
      </c>
      <c r="L238" s="197">
        <v>4781.8999999999996</v>
      </c>
      <c r="M238" s="203">
        <v>4781.8999999999996</v>
      </c>
      <c r="N238" s="203">
        <v>0</v>
      </c>
      <c r="O238" s="203">
        <v>0</v>
      </c>
      <c r="P238" s="203">
        <v>0</v>
      </c>
      <c r="Q238" s="203">
        <v>0</v>
      </c>
      <c r="R238" s="245">
        <v>0</v>
      </c>
      <c r="S238" s="245">
        <v>0</v>
      </c>
      <c r="T238" s="245">
        <v>0</v>
      </c>
      <c r="U238" s="198">
        <v>4781.8999999999996</v>
      </c>
      <c r="V238" s="203">
        <v>4781.8999999999996</v>
      </c>
      <c r="W238" s="203">
        <v>0</v>
      </c>
      <c r="X238" s="203">
        <v>0</v>
      </c>
      <c r="Y238" s="203">
        <v>0</v>
      </c>
      <c r="Z238" s="204">
        <v>0</v>
      </c>
      <c r="AA238" s="246">
        <v>0</v>
      </c>
      <c r="AB238" s="246">
        <v>0</v>
      </c>
      <c r="AC238" s="246">
        <v>0</v>
      </c>
      <c r="AD238" s="204">
        <v>0</v>
      </c>
      <c r="AE238" s="204">
        <v>0</v>
      </c>
      <c r="AF238" s="204">
        <v>0</v>
      </c>
      <c r="AG238" s="204">
        <v>0</v>
      </c>
      <c r="AH238" s="204">
        <v>0</v>
      </c>
      <c r="AI238" s="101">
        <v>0</v>
      </c>
      <c r="AJ238" s="101">
        <v>0</v>
      </c>
      <c r="AK238" s="101">
        <v>0</v>
      </c>
      <c r="AL238" s="204">
        <v>0</v>
      </c>
      <c r="AM238" s="204">
        <v>100</v>
      </c>
      <c r="AN238" s="204">
        <v>100</v>
      </c>
      <c r="AO238" s="204">
        <v>0</v>
      </c>
      <c r="AP238" s="204">
        <v>0</v>
      </c>
      <c r="AQ238" s="204">
        <v>0</v>
      </c>
      <c r="AR238" s="204">
        <v>0</v>
      </c>
      <c r="AS238" s="204">
        <v>0</v>
      </c>
      <c r="AT238" s="204">
        <v>0</v>
      </c>
      <c r="AU238" s="204">
        <v>0</v>
      </c>
    </row>
    <row r="239" spans="1:48" ht="12.75" customHeight="1">
      <c r="A239" s="205">
        <v>21</v>
      </c>
      <c r="B239" s="206">
        <v>222700</v>
      </c>
      <c r="C239" s="207">
        <v>1188</v>
      </c>
      <c r="D239" s="175">
        <v>230</v>
      </c>
      <c r="E239" s="201" t="s">
        <v>1426</v>
      </c>
      <c r="F239" s="197">
        <v>2225.6</v>
      </c>
      <c r="G239" s="202">
        <v>2225.6</v>
      </c>
      <c r="H239" s="202">
        <v>0</v>
      </c>
      <c r="I239" s="202">
        <v>0</v>
      </c>
      <c r="J239" s="202">
        <v>0</v>
      </c>
      <c r="K239" s="202">
        <v>0</v>
      </c>
      <c r="L239" s="197">
        <v>2441.4</v>
      </c>
      <c r="M239" s="203">
        <v>2441.4</v>
      </c>
      <c r="N239" s="203">
        <v>0</v>
      </c>
      <c r="O239" s="203">
        <v>0</v>
      </c>
      <c r="P239" s="203">
        <v>0</v>
      </c>
      <c r="Q239" s="203">
        <v>0</v>
      </c>
      <c r="R239" s="245">
        <v>0</v>
      </c>
      <c r="S239" s="245">
        <v>0</v>
      </c>
      <c r="T239" s="245">
        <v>0</v>
      </c>
      <c r="U239" s="198">
        <v>2441.4</v>
      </c>
      <c r="V239" s="203">
        <v>2441.4</v>
      </c>
      <c r="W239" s="203">
        <v>0</v>
      </c>
      <c r="X239" s="203">
        <v>0</v>
      </c>
      <c r="Y239" s="203">
        <v>0</v>
      </c>
      <c r="Z239" s="204">
        <v>0</v>
      </c>
      <c r="AA239" s="246">
        <v>0</v>
      </c>
      <c r="AB239" s="246">
        <v>0</v>
      </c>
      <c r="AC239" s="246">
        <v>0</v>
      </c>
      <c r="AD239" s="204">
        <v>0</v>
      </c>
      <c r="AE239" s="204">
        <v>0</v>
      </c>
      <c r="AF239" s="204">
        <v>0</v>
      </c>
      <c r="AG239" s="204">
        <v>0</v>
      </c>
      <c r="AH239" s="204">
        <v>0</v>
      </c>
      <c r="AI239" s="101">
        <v>0</v>
      </c>
      <c r="AJ239" s="101">
        <v>0</v>
      </c>
      <c r="AK239" s="101">
        <v>0</v>
      </c>
      <c r="AL239" s="204">
        <v>0</v>
      </c>
      <c r="AM239" s="204">
        <v>100</v>
      </c>
      <c r="AN239" s="204">
        <v>100</v>
      </c>
      <c r="AO239" s="204">
        <v>0</v>
      </c>
      <c r="AP239" s="204">
        <v>0</v>
      </c>
      <c r="AQ239" s="204">
        <v>0</v>
      </c>
      <c r="AR239" s="204">
        <v>0</v>
      </c>
      <c r="AS239" s="204">
        <v>0</v>
      </c>
      <c r="AT239" s="204">
        <v>0</v>
      </c>
      <c r="AU239" s="204">
        <v>0</v>
      </c>
    </row>
    <row r="240" spans="1:48" ht="12.75" customHeight="1">
      <c r="A240" s="205">
        <v>21</v>
      </c>
      <c r="B240" s="206">
        <v>222700</v>
      </c>
      <c r="C240" s="207">
        <v>1191</v>
      </c>
      <c r="D240" s="175">
        <v>231</v>
      </c>
      <c r="E240" s="201" t="s">
        <v>1427</v>
      </c>
      <c r="F240" s="197">
        <v>2649</v>
      </c>
      <c r="G240" s="202">
        <v>2649</v>
      </c>
      <c r="H240" s="202">
        <v>0</v>
      </c>
      <c r="I240" s="202">
        <v>0</v>
      </c>
      <c r="J240" s="202">
        <v>0</v>
      </c>
      <c r="K240" s="202">
        <v>0</v>
      </c>
      <c r="L240" s="197">
        <v>2847.8</v>
      </c>
      <c r="M240" s="203">
        <v>2847.8</v>
      </c>
      <c r="N240" s="203">
        <v>0</v>
      </c>
      <c r="O240" s="203">
        <v>0</v>
      </c>
      <c r="P240" s="203">
        <v>0</v>
      </c>
      <c r="Q240" s="203">
        <v>0</v>
      </c>
      <c r="R240" s="245">
        <v>0</v>
      </c>
      <c r="S240" s="245">
        <v>0</v>
      </c>
      <c r="T240" s="245">
        <v>0</v>
      </c>
      <c r="U240" s="198">
        <v>2847.8</v>
      </c>
      <c r="V240" s="203">
        <v>2847.8</v>
      </c>
      <c r="W240" s="203">
        <v>0</v>
      </c>
      <c r="X240" s="203">
        <v>0</v>
      </c>
      <c r="Y240" s="203">
        <v>0</v>
      </c>
      <c r="Z240" s="204">
        <v>0</v>
      </c>
      <c r="AA240" s="246">
        <v>0</v>
      </c>
      <c r="AB240" s="246">
        <v>0</v>
      </c>
      <c r="AC240" s="246">
        <v>0</v>
      </c>
      <c r="AD240" s="204">
        <v>0</v>
      </c>
      <c r="AE240" s="204">
        <v>0</v>
      </c>
      <c r="AF240" s="204">
        <v>0</v>
      </c>
      <c r="AG240" s="204">
        <v>0</v>
      </c>
      <c r="AH240" s="204">
        <v>0</v>
      </c>
      <c r="AI240" s="101">
        <v>0</v>
      </c>
      <c r="AJ240" s="101">
        <v>0</v>
      </c>
      <c r="AK240" s="101">
        <v>0</v>
      </c>
      <c r="AL240" s="204">
        <v>0</v>
      </c>
      <c r="AM240" s="204">
        <v>100</v>
      </c>
      <c r="AN240" s="204">
        <v>100</v>
      </c>
      <c r="AO240" s="204">
        <v>0</v>
      </c>
      <c r="AP240" s="204">
        <v>0</v>
      </c>
      <c r="AQ240" s="204">
        <v>0</v>
      </c>
      <c r="AR240" s="204">
        <v>0</v>
      </c>
      <c r="AS240" s="204">
        <v>0</v>
      </c>
      <c r="AT240" s="204">
        <v>0</v>
      </c>
      <c r="AU240" s="204">
        <v>0</v>
      </c>
    </row>
    <row r="241" spans="1:47" ht="12.75" customHeight="1">
      <c r="A241" s="205">
        <v>21</v>
      </c>
      <c r="B241" s="206">
        <v>222700</v>
      </c>
      <c r="C241" s="207">
        <v>1190</v>
      </c>
      <c r="D241" s="175">
        <v>232</v>
      </c>
      <c r="E241" s="201" t="s">
        <v>1428</v>
      </c>
      <c r="F241" s="197">
        <v>5403</v>
      </c>
      <c r="G241" s="202">
        <v>5403</v>
      </c>
      <c r="H241" s="202">
        <v>0</v>
      </c>
      <c r="I241" s="202">
        <v>0</v>
      </c>
      <c r="J241" s="202">
        <v>0</v>
      </c>
      <c r="K241" s="202">
        <v>0</v>
      </c>
      <c r="L241" s="197">
        <v>5540.5</v>
      </c>
      <c r="M241" s="203">
        <v>5540.5</v>
      </c>
      <c r="N241" s="203">
        <v>0</v>
      </c>
      <c r="O241" s="203">
        <v>0</v>
      </c>
      <c r="P241" s="203">
        <v>0</v>
      </c>
      <c r="Q241" s="203">
        <v>0</v>
      </c>
      <c r="R241" s="245">
        <v>0</v>
      </c>
      <c r="S241" s="245">
        <v>0</v>
      </c>
      <c r="T241" s="245">
        <v>0</v>
      </c>
      <c r="U241" s="198">
        <v>5536.4908999999998</v>
      </c>
      <c r="V241" s="203">
        <v>5536.4908999999998</v>
      </c>
      <c r="W241" s="203">
        <v>0</v>
      </c>
      <c r="X241" s="203">
        <v>0</v>
      </c>
      <c r="Y241" s="203">
        <v>0</v>
      </c>
      <c r="Z241" s="204">
        <v>0</v>
      </c>
      <c r="AA241" s="246">
        <v>0</v>
      </c>
      <c r="AB241" s="246">
        <v>0</v>
      </c>
      <c r="AC241" s="246">
        <v>0</v>
      </c>
      <c r="AD241" s="204">
        <v>-4.0091000000002168</v>
      </c>
      <c r="AE241" s="204">
        <v>-4.0091000000002168</v>
      </c>
      <c r="AF241" s="204">
        <v>0</v>
      </c>
      <c r="AG241" s="204">
        <v>0</v>
      </c>
      <c r="AH241" s="204">
        <v>0</v>
      </c>
      <c r="AI241" s="101">
        <v>0</v>
      </c>
      <c r="AJ241" s="101">
        <v>0</v>
      </c>
      <c r="AK241" s="101">
        <v>0</v>
      </c>
      <c r="AL241" s="204">
        <v>0</v>
      </c>
      <c r="AM241" s="204">
        <v>99.92764010468369</v>
      </c>
      <c r="AN241" s="204">
        <v>99.92764010468369</v>
      </c>
      <c r="AO241" s="204">
        <v>0</v>
      </c>
      <c r="AP241" s="204">
        <v>0</v>
      </c>
      <c r="AQ241" s="204">
        <v>0</v>
      </c>
      <c r="AR241" s="204">
        <v>0</v>
      </c>
      <c r="AS241" s="204">
        <v>0</v>
      </c>
      <c r="AT241" s="204">
        <v>0</v>
      </c>
      <c r="AU241" s="204">
        <v>0</v>
      </c>
    </row>
    <row r="242" spans="1:47" ht="12.75" customHeight="1">
      <c r="A242" s="205">
        <v>21</v>
      </c>
      <c r="B242" s="206">
        <v>222700</v>
      </c>
      <c r="C242" s="207">
        <v>1192</v>
      </c>
      <c r="D242" s="175">
        <v>233</v>
      </c>
      <c r="E242" s="201" t="s">
        <v>1429</v>
      </c>
      <c r="F242" s="197">
        <v>4094.3</v>
      </c>
      <c r="G242" s="202">
        <v>4094.3</v>
      </c>
      <c r="H242" s="202">
        <v>0</v>
      </c>
      <c r="I242" s="202">
        <v>0</v>
      </c>
      <c r="J242" s="202">
        <v>0</v>
      </c>
      <c r="K242" s="202">
        <v>0</v>
      </c>
      <c r="L242" s="197">
        <v>4532.6000000000004</v>
      </c>
      <c r="M242" s="203">
        <v>4532.6000000000004</v>
      </c>
      <c r="N242" s="203">
        <v>0</v>
      </c>
      <c r="O242" s="203">
        <v>0</v>
      </c>
      <c r="P242" s="203">
        <v>0</v>
      </c>
      <c r="Q242" s="203">
        <v>0</v>
      </c>
      <c r="R242" s="245">
        <v>0</v>
      </c>
      <c r="S242" s="245">
        <v>0</v>
      </c>
      <c r="T242" s="245">
        <v>0</v>
      </c>
      <c r="U242" s="198">
        <v>4503.6641</v>
      </c>
      <c r="V242" s="203">
        <v>4503.6641</v>
      </c>
      <c r="W242" s="203">
        <v>0</v>
      </c>
      <c r="X242" s="203">
        <v>0</v>
      </c>
      <c r="Y242" s="203">
        <v>0</v>
      </c>
      <c r="Z242" s="204">
        <v>0</v>
      </c>
      <c r="AA242" s="246">
        <v>0</v>
      </c>
      <c r="AB242" s="246">
        <v>0</v>
      </c>
      <c r="AC242" s="246">
        <v>0</v>
      </c>
      <c r="AD242" s="204">
        <v>-28.935900000000402</v>
      </c>
      <c r="AE242" s="204">
        <v>-28.935900000000402</v>
      </c>
      <c r="AF242" s="204">
        <v>0</v>
      </c>
      <c r="AG242" s="204">
        <v>0</v>
      </c>
      <c r="AH242" s="204">
        <v>0</v>
      </c>
      <c r="AI242" s="101">
        <v>0</v>
      </c>
      <c r="AJ242" s="101">
        <v>0</v>
      </c>
      <c r="AK242" s="101">
        <v>0</v>
      </c>
      <c r="AL242" s="204">
        <v>0</v>
      </c>
      <c r="AM242" s="204">
        <v>99.3616048184265</v>
      </c>
      <c r="AN242" s="204">
        <v>99.3616048184265</v>
      </c>
      <c r="AO242" s="204">
        <v>0</v>
      </c>
      <c r="AP242" s="204">
        <v>0</v>
      </c>
      <c r="AQ242" s="204">
        <v>0</v>
      </c>
      <c r="AR242" s="204">
        <v>0</v>
      </c>
      <c r="AS242" s="204">
        <v>0</v>
      </c>
      <c r="AT242" s="204">
        <v>0</v>
      </c>
      <c r="AU242" s="204">
        <v>0</v>
      </c>
    </row>
    <row r="243" spans="1:47" ht="12.75" customHeight="1">
      <c r="A243" s="205">
        <v>21</v>
      </c>
      <c r="B243" s="206">
        <v>222700</v>
      </c>
      <c r="C243" s="207">
        <v>1193</v>
      </c>
      <c r="D243" s="175">
        <v>234</v>
      </c>
      <c r="E243" s="201" t="s">
        <v>1430</v>
      </c>
      <c r="F243" s="197">
        <v>1337.6</v>
      </c>
      <c r="G243" s="202">
        <v>1337.6</v>
      </c>
      <c r="H243" s="202">
        <v>0</v>
      </c>
      <c r="I243" s="202">
        <v>0</v>
      </c>
      <c r="J243" s="202">
        <v>0</v>
      </c>
      <c r="K243" s="202">
        <v>0</v>
      </c>
      <c r="L243" s="197">
        <v>1414.8</v>
      </c>
      <c r="M243" s="203">
        <v>1414.8</v>
      </c>
      <c r="N243" s="203">
        <v>0</v>
      </c>
      <c r="O243" s="203">
        <v>0</v>
      </c>
      <c r="P243" s="203">
        <v>0</v>
      </c>
      <c r="Q243" s="203">
        <v>0</v>
      </c>
      <c r="R243" s="245">
        <v>0</v>
      </c>
      <c r="S243" s="245">
        <v>0</v>
      </c>
      <c r="T243" s="245">
        <v>0</v>
      </c>
      <c r="U243" s="198">
        <v>1414.8</v>
      </c>
      <c r="V243" s="203">
        <v>1414.8</v>
      </c>
      <c r="W243" s="203">
        <v>0</v>
      </c>
      <c r="X243" s="203">
        <v>0</v>
      </c>
      <c r="Y243" s="203">
        <v>0</v>
      </c>
      <c r="Z243" s="204">
        <v>0</v>
      </c>
      <c r="AA243" s="246">
        <v>0</v>
      </c>
      <c r="AB243" s="246">
        <v>0</v>
      </c>
      <c r="AC243" s="246">
        <v>0</v>
      </c>
      <c r="AD243" s="204">
        <v>0</v>
      </c>
      <c r="AE243" s="204">
        <v>0</v>
      </c>
      <c r="AF243" s="204">
        <v>0</v>
      </c>
      <c r="AG243" s="204">
        <v>0</v>
      </c>
      <c r="AH243" s="204">
        <v>0</v>
      </c>
      <c r="AI243" s="101">
        <v>0</v>
      </c>
      <c r="AJ243" s="101">
        <v>0</v>
      </c>
      <c r="AK243" s="101">
        <v>0</v>
      </c>
      <c r="AL243" s="204">
        <v>0</v>
      </c>
      <c r="AM243" s="204">
        <v>100</v>
      </c>
      <c r="AN243" s="204">
        <v>100</v>
      </c>
      <c r="AO243" s="204">
        <v>0</v>
      </c>
      <c r="AP243" s="204">
        <v>0</v>
      </c>
      <c r="AQ243" s="204">
        <v>0</v>
      </c>
      <c r="AR243" s="204">
        <v>0</v>
      </c>
      <c r="AS243" s="204">
        <v>0</v>
      </c>
      <c r="AT243" s="204">
        <v>0</v>
      </c>
      <c r="AU243" s="204">
        <v>0</v>
      </c>
    </row>
    <row r="244" spans="1:47" ht="12.75" customHeight="1">
      <c r="A244" s="205">
        <v>21</v>
      </c>
      <c r="B244" s="206">
        <v>222700</v>
      </c>
      <c r="C244" s="207">
        <v>1194</v>
      </c>
      <c r="D244" s="175">
        <v>235</v>
      </c>
      <c r="E244" s="201" t="s">
        <v>1431</v>
      </c>
      <c r="F244" s="197">
        <v>1479.9</v>
      </c>
      <c r="G244" s="202">
        <v>1479.9</v>
      </c>
      <c r="H244" s="202">
        <v>0</v>
      </c>
      <c r="I244" s="202">
        <v>0</v>
      </c>
      <c r="J244" s="202">
        <v>0</v>
      </c>
      <c r="K244" s="202">
        <v>0</v>
      </c>
      <c r="L244" s="197">
        <v>1671</v>
      </c>
      <c r="M244" s="203">
        <v>1671</v>
      </c>
      <c r="N244" s="203">
        <v>0</v>
      </c>
      <c r="O244" s="203">
        <v>0</v>
      </c>
      <c r="P244" s="203">
        <v>0</v>
      </c>
      <c r="Q244" s="203">
        <v>0</v>
      </c>
      <c r="R244" s="245">
        <v>0</v>
      </c>
      <c r="S244" s="245">
        <v>0</v>
      </c>
      <c r="T244" s="245">
        <v>0</v>
      </c>
      <c r="U244" s="198">
        <v>1616.1836000000001</v>
      </c>
      <c r="V244" s="203">
        <v>1616.1836000000001</v>
      </c>
      <c r="W244" s="203">
        <v>0</v>
      </c>
      <c r="X244" s="203">
        <v>0</v>
      </c>
      <c r="Y244" s="203">
        <v>0</v>
      </c>
      <c r="Z244" s="204">
        <v>0</v>
      </c>
      <c r="AA244" s="246">
        <v>0</v>
      </c>
      <c r="AB244" s="246">
        <v>0</v>
      </c>
      <c r="AC244" s="246">
        <v>0</v>
      </c>
      <c r="AD244" s="204">
        <v>-54.816399999999931</v>
      </c>
      <c r="AE244" s="204">
        <v>-54.816399999999931</v>
      </c>
      <c r="AF244" s="204">
        <v>0</v>
      </c>
      <c r="AG244" s="204">
        <v>0</v>
      </c>
      <c r="AH244" s="204">
        <v>0</v>
      </c>
      <c r="AI244" s="101">
        <v>0</v>
      </c>
      <c r="AJ244" s="101">
        <v>0</v>
      </c>
      <c r="AK244" s="101">
        <v>0</v>
      </c>
      <c r="AL244" s="204">
        <v>0</v>
      </c>
      <c r="AM244" s="204">
        <v>96.719545182525437</v>
      </c>
      <c r="AN244" s="204">
        <v>96.719545182525437</v>
      </c>
      <c r="AO244" s="204">
        <v>0</v>
      </c>
      <c r="AP244" s="204">
        <v>0</v>
      </c>
      <c r="AQ244" s="204">
        <v>0</v>
      </c>
      <c r="AR244" s="204">
        <v>0</v>
      </c>
      <c r="AS244" s="204">
        <v>0</v>
      </c>
      <c r="AT244" s="204">
        <v>0</v>
      </c>
      <c r="AU244" s="204">
        <v>0</v>
      </c>
    </row>
    <row r="245" spans="1:47" ht="12.75" customHeight="1">
      <c r="A245" s="205">
        <v>21</v>
      </c>
      <c r="B245" s="206">
        <v>222700</v>
      </c>
      <c r="C245" s="207">
        <v>1195</v>
      </c>
      <c r="D245" s="175">
        <v>236</v>
      </c>
      <c r="E245" s="201" t="s">
        <v>1432</v>
      </c>
      <c r="F245" s="197">
        <v>4035.4</v>
      </c>
      <c r="G245" s="202">
        <v>4035.4</v>
      </c>
      <c r="H245" s="202">
        <v>0</v>
      </c>
      <c r="I245" s="202">
        <v>0</v>
      </c>
      <c r="J245" s="202">
        <v>0</v>
      </c>
      <c r="K245" s="202">
        <v>0</v>
      </c>
      <c r="L245" s="197">
        <v>4035.4</v>
      </c>
      <c r="M245" s="203">
        <v>4035.4</v>
      </c>
      <c r="N245" s="203">
        <v>0</v>
      </c>
      <c r="O245" s="203">
        <v>0</v>
      </c>
      <c r="P245" s="203">
        <v>0</v>
      </c>
      <c r="Q245" s="203">
        <v>0</v>
      </c>
      <c r="R245" s="245">
        <v>0</v>
      </c>
      <c r="S245" s="245">
        <v>0</v>
      </c>
      <c r="T245" s="245">
        <v>0</v>
      </c>
      <c r="U245" s="198">
        <v>3490.8444</v>
      </c>
      <c r="V245" s="203">
        <v>3490.8444</v>
      </c>
      <c r="W245" s="203">
        <v>0</v>
      </c>
      <c r="X245" s="203">
        <v>0</v>
      </c>
      <c r="Y245" s="203">
        <v>0</v>
      </c>
      <c r="Z245" s="204">
        <v>0</v>
      </c>
      <c r="AA245" s="246">
        <v>0</v>
      </c>
      <c r="AB245" s="246">
        <v>0</v>
      </c>
      <c r="AC245" s="246">
        <v>0</v>
      </c>
      <c r="AD245" s="204">
        <v>-544.55560000000014</v>
      </c>
      <c r="AE245" s="204">
        <v>-544.55560000000014</v>
      </c>
      <c r="AF245" s="204">
        <v>0</v>
      </c>
      <c r="AG245" s="204">
        <v>0</v>
      </c>
      <c r="AH245" s="204">
        <v>0</v>
      </c>
      <c r="AI245" s="101">
        <v>0</v>
      </c>
      <c r="AJ245" s="101">
        <v>0</v>
      </c>
      <c r="AK245" s="101">
        <v>0</v>
      </c>
      <c r="AL245" s="204">
        <v>0</v>
      </c>
      <c r="AM245" s="204">
        <v>86.505536006343846</v>
      </c>
      <c r="AN245" s="204">
        <v>86.505536006343846</v>
      </c>
      <c r="AO245" s="204">
        <v>0</v>
      </c>
      <c r="AP245" s="204">
        <v>0</v>
      </c>
      <c r="AQ245" s="204">
        <v>0</v>
      </c>
      <c r="AR245" s="204">
        <v>0</v>
      </c>
      <c r="AS245" s="204">
        <v>0</v>
      </c>
      <c r="AT245" s="204">
        <v>0</v>
      </c>
      <c r="AU245" s="204">
        <v>0</v>
      </c>
    </row>
    <row r="246" spans="1:47" ht="12.75" customHeight="1">
      <c r="A246" s="205">
        <v>21</v>
      </c>
      <c r="B246" s="206">
        <v>222700</v>
      </c>
      <c r="C246" s="207">
        <v>1196</v>
      </c>
      <c r="D246" s="175">
        <v>237</v>
      </c>
      <c r="E246" s="201" t="s">
        <v>1433</v>
      </c>
      <c r="F246" s="197">
        <v>5355.1</v>
      </c>
      <c r="G246" s="202">
        <v>5355.1</v>
      </c>
      <c r="H246" s="202">
        <v>0</v>
      </c>
      <c r="I246" s="202">
        <v>0</v>
      </c>
      <c r="J246" s="202">
        <v>0</v>
      </c>
      <c r="K246" s="202">
        <v>0</v>
      </c>
      <c r="L246" s="197">
        <v>5789</v>
      </c>
      <c r="M246" s="203">
        <v>5789</v>
      </c>
      <c r="N246" s="203">
        <v>0</v>
      </c>
      <c r="O246" s="203">
        <v>0</v>
      </c>
      <c r="P246" s="203">
        <v>0</v>
      </c>
      <c r="Q246" s="203">
        <v>0</v>
      </c>
      <c r="R246" s="245">
        <v>0</v>
      </c>
      <c r="S246" s="245">
        <v>0</v>
      </c>
      <c r="T246" s="245">
        <v>0</v>
      </c>
      <c r="U246" s="198">
        <v>5053.2348000000002</v>
      </c>
      <c r="V246" s="203">
        <v>5053.2348000000002</v>
      </c>
      <c r="W246" s="203">
        <v>0</v>
      </c>
      <c r="X246" s="203">
        <v>0</v>
      </c>
      <c r="Y246" s="203">
        <v>0</v>
      </c>
      <c r="Z246" s="204">
        <v>0</v>
      </c>
      <c r="AA246" s="246">
        <v>0</v>
      </c>
      <c r="AB246" s="246">
        <v>0</v>
      </c>
      <c r="AC246" s="246">
        <v>0</v>
      </c>
      <c r="AD246" s="204">
        <v>-735.76519999999982</v>
      </c>
      <c r="AE246" s="204">
        <v>-735.76519999999982</v>
      </c>
      <c r="AF246" s="204">
        <v>0</v>
      </c>
      <c r="AG246" s="204">
        <v>0</v>
      </c>
      <c r="AH246" s="204">
        <v>0</v>
      </c>
      <c r="AI246" s="101">
        <v>0</v>
      </c>
      <c r="AJ246" s="101">
        <v>0</v>
      </c>
      <c r="AK246" s="101">
        <v>0</v>
      </c>
      <c r="AL246" s="204">
        <v>0</v>
      </c>
      <c r="AM246" s="204">
        <v>87.290288478148213</v>
      </c>
      <c r="AN246" s="204">
        <v>87.290288478148213</v>
      </c>
      <c r="AO246" s="204">
        <v>0</v>
      </c>
      <c r="AP246" s="204">
        <v>0</v>
      </c>
      <c r="AQ246" s="204">
        <v>0</v>
      </c>
      <c r="AR246" s="204">
        <v>0</v>
      </c>
      <c r="AS246" s="204">
        <v>0</v>
      </c>
      <c r="AT246" s="204">
        <v>0</v>
      </c>
      <c r="AU246" s="204">
        <v>0</v>
      </c>
    </row>
    <row r="247" spans="1:47" ht="12.75" customHeight="1">
      <c r="A247" s="205">
        <v>21</v>
      </c>
      <c r="B247" s="206">
        <v>222700</v>
      </c>
      <c r="C247" s="207">
        <v>1199</v>
      </c>
      <c r="D247" s="175">
        <v>238</v>
      </c>
      <c r="E247" s="201" t="s">
        <v>1434</v>
      </c>
      <c r="F247" s="197">
        <v>1511.5</v>
      </c>
      <c r="G247" s="202">
        <v>1511.5</v>
      </c>
      <c r="H247" s="202">
        <v>0</v>
      </c>
      <c r="I247" s="202">
        <v>0</v>
      </c>
      <c r="J247" s="202">
        <v>0</v>
      </c>
      <c r="K247" s="202">
        <v>0</v>
      </c>
      <c r="L247" s="197">
        <v>1541.2</v>
      </c>
      <c r="M247" s="203">
        <v>1541.2</v>
      </c>
      <c r="N247" s="203">
        <v>0</v>
      </c>
      <c r="O247" s="203">
        <v>0</v>
      </c>
      <c r="P247" s="203">
        <v>0</v>
      </c>
      <c r="Q247" s="203">
        <v>0</v>
      </c>
      <c r="R247" s="245">
        <v>0</v>
      </c>
      <c r="S247" s="245">
        <v>0</v>
      </c>
      <c r="T247" s="245">
        <v>0</v>
      </c>
      <c r="U247" s="198">
        <v>1481.7766999999999</v>
      </c>
      <c r="V247" s="203">
        <v>1481.7766999999999</v>
      </c>
      <c r="W247" s="203">
        <v>0</v>
      </c>
      <c r="X247" s="203">
        <v>0</v>
      </c>
      <c r="Y247" s="203">
        <v>0</v>
      </c>
      <c r="Z247" s="204">
        <v>0</v>
      </c>
      <c r="AA247" s="246">
        <v>0</v>
      </c>
      <c r="AB247" s="246">
        <v>0</v>
      </c>
      <c r="AC247" s="246">
        <v>0</v>
      </c>
      <c r="AD247" s="204">
        <v>-59.423300000000154</v>
      </c>
      <c r="AE247" s="204">
        <v>-59.423300000000154</v>
      </c>
      <c r="AF247" s="204">
        <v>0</v>
      </c>
      <c r="AG247" s="204">
        <v>0</v>
      </c>
      <c r="AH247" s="204">
        <v>0</v>
      </c>
      <c r="AI247" s="101">
        <v>0</v>
      </c>
      <c r="AJ247" s="101">
        <v>0</v>
      </c>
      <c r="AK247" s="101">
        <v>0</v>
      </c>
      <c r="AL247" s="204">
        <v>0</v>
      </c>
      <c r="AM247" s="204">
        <v>96.144348559563966</v>
      </c>
      <c r="AN247" s="204">
        <v>96.144348559563966</v>
      </c>
      <c r="AO247" s="204">
        <v>0</v>
      </c>
      <c r="AP247" s="204">
        <v>0</v>
      </c>
      <c r="AQ247" s="204">
        <v>0</v>
      </c>
      <c r="AR247" s="204">
        <v>0</v>
      </c>
      <c r="AS247" s="204">
        <v>0</v>
      </c>
      <c r="AT247" s="204">
        <v>0</v>
      </c>
      <c r="AU247" s="204">
        <v>0</v>
      </c>
    </row>
    <row r="248" spans="1:47" ht="12.75" customHeight="1">
      <c r="A248" s="205">
        <v>21</v>
      </c>
      <c r="B248" s="206">
        <v>222700</v>
      </c>
      <c r="C248" s="207">
        <v>1200</v>
      </c>
      <c r="D248" s="175">
        <v>239</v>
      </c>
      <c r="E248" s="201" t="s">
        <v>1435</v>
      </c>
      <c r="F248" s="197">
        <v>3212.7</v>
      </c>
      <c r="G248" s="202">
        <v>3212.7</v>
      </c>
      <c r="H248" s="202">
        <v>0</v>
      </c>
      <c r="I248" s="202">
        <v>0</v>
      </c>
      <c r="J248" s="202">
        <v>0</v>
      </c>
      <c r="K248" s="202">
        <v>0</v>
      </c>
      <c r="L248" s="197">
        <v>3571.7</v>
      </c>
      <c r="M248" s="203">
        <v>3571.7</v>
      </c>
      <c r="N248" s="203">
        <v>0</v>
      </c>
      <c r="O248" s="203">
        <v>0</v>
      </c>
      <c r="P248" s="203">
        <v>0</v>
      </c>
      <c r="Q248" s="203">
        <v>0</v>
      </c>
      <c r="R248" s="245">
        <v>0</v>
      </c>
      <c r="S248" s="245">
        <v>0</v>
      </c>
      <c r="T248" s="245">
        <v>0</v>
      </c>
      <c r="U248" s="198">
        <v>3505.0949999999998</v>
      </c>
      <c r="V248" s="203">
        <v>3505.0949999999998</v>
      </c>
      <c r="W248" s="203">
        <v>0</v>
      </c>
      <c r="X248" s="203">
        <v>0</v>
      </c>
      <c r="Y248" s="203">
        <v>0</v>
      </c>
      <c r="Z248" s="204">
        <v>0</v>
      </c>
      <c r="AA248" s="246">
        <v>0</v>
      </c>
      <c r="AB248" s="246">
        <v>0</v>
      </c>
      <c r="AC248" s="246">
        <v>0</v>
      </c>
      <c r="AD248" s="204">
        <v>-66.605000000000018</v>
      </c>
      <c r="AE248" s="204">
        <v>-66.605000000000018</v>
      </c>
      <c r="AF248" s="204">
        <v>0</v>
      </c>
      <c r="AG248" s="204">
        <v>0</v>
      </c>
      <c r="AH248" s="204">
        <v>0</v>
      </c>
      <c r="AI248" s="101">
        <v>0</v>
      </c>
      <c r="AJ248" s="101">
        <v>0</v>
      </c>
      <c r="AK248" s="101">
        <v>0</v>
      </c>
      <c r="AL248" s="204">
        <v>0</v>
      </c>
      <c r="AM248" s="204">
        <v>98.135201724668931</v>
      </c>
      <c r="AN248" s="204">
        <v>98.135201724668931</v>
      </c>
      <c r="AO248" s="204">
        <v>0</v>
      </c>
      <c r="AP248" s="204">
        <v>0</v>
      </c>
      <c r="AQ248" s="204">
        <v>0</v>
      </c>
      <c r="AR248" s="204">
        <v>0</v>
      </c>
      <c r="AS248" s="204">
        <v>0</v>
      </c>
      <c r="AT248" s="204">
        <v>0</v>
      </c>
      <c r="AU248" s="204">
        <v>0</v>
      </c>
    </row>
    <row r="249" spans="1:47" ht="12.75" customHeight="1">
      <c r="A249" s="205">
        <v>21</v>
      </c>
      <c r="B249" s="206">
        <v>222700</v>
      </c>
      <c r="C249" s="207">
        <v>1201</v>
      </c>
      <c r="D249" s="175">
        <v>240</v>
      </c>
      <c r="E249" s="201" t="s">
        <v>1436</v>
      </c>
      <c r="F249" s="197">
        <v>3459.6</v>
      </c>
      <c r="G249" s="202">
        <v>3459.6</v>
      </c>
      <c r="H249" s="202">
        <v>0</v>
      </c>
      <c r="I249" s="202">
        <v>0</v>
      </c>
      <c r="J249" s="202">
        <v>0</v>
      </c>
      <c r="K249" s="202">
        <v>0</v>
      </c>
      <c r="L249" s="197">
        <v>3602.4</v>
      </c>
      <c r="M249" s="203">
        <v>3602.4</v>
      </c>
      <c r="N249" s="203">
        <v>0</v>
      </c>
      <c r="O249" s="203">
        <v>0</v>
      </c>
      <c r="P249" s="203">
        <v>0</v>
      </c>
      <c r="Q249" s="203">
        <v>0</v>
      </c>
      <c r="R249" s="245">
        <v>0</v>
      </c>
      <c r="S249" s="245">
        <v>0</v>
      </c>
      <c r="T249" s="245">
        <v>0</v>
      </c>
      <c r="U249" s="198">
        <v>2646.1466999999998</v>
      </c>
      <c r="V249" s="203">
        <v>2646.1466999999998</v>
      </c>
      <c r="W249" s="203">
        <v>0</v>
      </c>
      <c r="X249" s="203">
        <v>0</v>
      </c>
      <c r="Y249" s="203">
        <v>0</v>
      </c>
      <c r="Z249" s="204">
        <v>0</v>
      </c>
      <c r="AA249" s="246">
        <v>0</v>
      </c>
      <c r="AB249" s="246">
        <v>0</v>
      </c>
      <c r="AC249" s="246">
        <v>0</v>
      </c>
      <c r="AD249" s="204">
        <v>-956.25330000000031</v>
      </c>
      <c r="AE249" s="204">
        <v>-956.25330000000031</v>
      </c>
      <c r="AF249" s="204">
        <v>0</v>
      </c>
      <c r="AG249" s="204">
        <v>0</v>
      </c>
      <c r="AH249" s="204">
        <v>0</v>
      </c>
      <c r="AI249" s="101">
        <v>0</v>
      </c>
      <c r="AJ249" s="101">
        <v>0</v>
      </c>
      <c r="AK249" s="101">
        <v>0</v>
      </c>
      <c r="AL249" s="204">
        <v>0</v>
      </c>
      <c r="AM249" s="204">
        <v>73.45510493004663</v>
      </c>
      <c r="AN249" s="204">
        <v>73.45510493004663</v>
      </c>
      <c r="AO249" s="204">
        <v>0</v>
      </c>
      <c r="AP249" s="204">
        <v>0</v>
      </c>
      <c r="AQ249" s="204">
        <v>0</v>
      </c>
      <c r="AR249" s="204">
        <v>0</v>
      </c>
      <c r="AS249" s="204">
        <v>0</v>
      </c>
      <c r="AT249" s="204">
        <v>0</v>
      </c>
      <c r="AU249" s="204">
        <v>0</v>
      </c>
    </row>
    <row r="250" spans="1:47" ht="12.75" customHeight="1">
      <c r="A250" s="205">
        <v>21</v>
      </c>
      <c r="B250" s="206">
        <v>222700</v>
      </c>
      <c r="C250" s="207">
        <v>1202</v>
      </c>
      <c r="D250" s="175">
        <v>241</v>
      </c>
      <c r="E250" s="201" t="s">
        <v>1437</v>
      </c>
      <c r="F250" s="197">
        <v>5821.1</v>
      </c>
      <c r="G250" s="202">
        <v>5821.1</v>
      </c>
      <c r="H250" s="202">
        <v>0</v>
      </c>
      <c r="I250" s="202">
        <v>0</v>
      </c>
      <c r="J250" s="202">
        <v>0</v>
      </c>
      <c r="K250" s="202">
        <v>0</v>
      </c>
      <c r="L250" s="197">
        <v>6217.5</v>
      </c>
      <c r="M250" s="203">
        <v>6217.5</v>
      </c>
      <c r="N250" s="203">
        <v>0</v>
      </c>
      <c r="O250" s="203">
        <v>0</v>
      </c>
      <c r="P250" s="203">
        <v>0</v>
      </c>
      <c r="Q250" s="203">
        <v>0</v>
      </c>
      <c r="R250" s="245">
        <v>0</v>
      </c>
      <c r="S250" s="245">
        <v>0</v>
      </c>
      <c r="T250" s="245">
        <v>0</v>
      </c>
      <c r="U250" s="198">
        <v>5785.5843999999997</v>
      </c>
      <c r="V250" s="203">
        <v>5785.5843999999997</v>
      </c>
      <c r="W250" s="203">
        <v>0</v>
      </c>
      <c r="X250" s="203">
        <v>0</v>
      </c>
      <c r="Y250" s="203">
        <v>0</v>
      </c>
      <c r="Z250" s="204">
        <v>0</v>
      </c>
      <c r="AA250" s="246">
        <v>0</v>
      </c>
      <c r="AB250" s="246">
        <v>0</v>
      </c>
      <c r="AC250" s="246">
        <v>0</v>
      </c>
      <c r="AD250" s="204">
        <v>-431.91560000000027</v>
      </c>
      <c r="AE250" s="204">
        <v>-431.91560000000027</v>
      </c>
      <c r="AF250" s="204">
        <v>0</v>
      </c>
      <c r="AG250" s="204">
        <v>0</v>
      </c>
      <c r="AH250" s="204">
        <v>0</v>
      </c>
      <c r="AI250" s="101">
        <v>0</v>
      </c>
      <c r="AJ250" s="101">
        <v>0</v>
      </c>
      <c r="AK250" s="101">
        <v>0</v>
      </c>
      <c r="AL250" s="204">
        <v>0</v>
      </c>
      <c r="AM250" s="204">
        <v>93.053227181342976</v>
      </c>
      <c r="AN250" s="204">
        <v>93.053227181342976</v>
      </c>
      <c r="AO250" s="204">
        <v>0</v>
      </c>
      <c r="AP250" s="204">
        <v>0</v>
      </c>
      <c r="AQ250" s="204">
        <v>0</v>
      </c>
      <c r="AR250" s="204">
        <v>0</v>
      </c>
      <c r="AS250" s="204">
        <v>0</v>
      </c>
      <c r="AT250" s="204">
        <v>0</v>
      </c>
      <c r="AU250" s="204">
        <v>0</v>
      </c>
    </row>
    <row r="251" spans="1:47" ht="12.75" customHeight="1">
      <c r="A251" s="205">
        <v>21</v>
      </c>
      <c r="B251" s="206">
        <v>222700</v>
      </c>
      <c r="C251" s="207">
        <v>1203</v>
      </c>
      <c r="D251" s="175">
        <v>242</v>
      </c>
      <c r="E251" s="201" t="s">
        <v>1438</v>
      </c>
      <c r="F251" s="197">
        <v>2848.4</v>
      </c>
      <c r="G251" s="202">
        <v>2848.4</v>
      </c>
      <c r="H251" s="202">
        <v>0</v>
      </c>
      <c r="I251" s="202">
        <v>0</v>
      </c>
      <c r="J251" s="202">
        <v>0</v>
      </c>
      <c r="K251" s="202">
        <v>0</v>
      </c>
      <c r="L251" s="197">
        <v>3000.9</v>
      </c>
      <c r="M251" s="203">
        <v>3000.9</v>
      </c>
      <c r="N251" s="203">
        <v>0</v>
      </c>
      <c r="O251" s="203">
        <v>0</v>
      </c>
      <c r="P251" s="203">
        <v>0</v>
      </c>
      <c r="Q251" s="203">
        <v>0</v>
      </c>
      <c r="R251" s="245">
        <v>0</v>
      </c>
      <c r="S251" s="245">
        <v>0</v>
      </c>
      <c r="T251" s="245">
        <v>0</v>
      </c>
      <c r="U251" s="198">
        <v>2809.0086000000001</v>
      </c>
      <c r="V251" s="203">
        <v>2809.0086000000001</v>
      </c>
      <c r="W251" s="203">
        <v>0</v>
      </c>
      <c r="X251" s="203">
        <v>0</v>
      </c>
      <c r="Y251" s="203">
        <v>0</v>
      </c>
      <c r="Z251" s="204">
        <v>0</v>
      </c>
      <c r="AA251" s="246">
        <v>0</v>
      </c>
      <c r="AB251" s="246">
        <v>0</v>
      </c>
      <c r="AC251" s="246">
        <v>0</v>
      </c>
      <c r="AD251" s="204">
        <v>-191.89139999999998</v>
      </c>
      <c r="AE251" s="204">
        <v>-191.89139999999998</v>
      </c>
      <c r="AF251" s="204">
        <v>0</v>
      </c>
      <c r="AG251" s="204">
        <v>0</v>
      </c>
      <c r="AH251" s="204">
        <v>0</v>
      </c>
      <c r="AI251" s="101">
        <v>0</v>
      </c>
      <c r="AJ251" s="101">
        <v>0</v>
      </c>
      <c r="AK251" s="101">
        <v>0</v>
      </c>
      <c r="AL251" s="204">
        <v>0</v>
      </c>
      <c r="AM251" s="204">
        <v>93.605538338498448</v>
      </c>
      <c r="AN251" s="204">
        <v>93.605538338498448</v>
      </c>
      <c r="AO251" s="204">
        <v>0</v>
      </c>
      <c r="AP251" s="204">
        <v>0</v>
      </c>
      <c r="AQ251" s="204">
        <v>0</v>
      </c>
      <c r="AR251" s="204">
        <v>0</v>
      </c>
      <c r="AS251" s="204">
        <v>0</v>
      </c>
      <c r="AT251" s="204">
        <v>0</v>
      </c>
      <c r="AU251" s="204">
        <v>0</v>
      </c>
    </row>
    <row r="252" spans="1:47" ht="12.75" customHeight="1">
      <c r="A252" s="205">
        <v>21</v>
      </c>
      <c r="B252" s="206">
        <v>222700</v>
      </c>
      <c r="C252" s="207">
        <v>1204</v>
      </c>
      <c r="D252" s="175">
        <v>243</v>
      </c>
      <c r="E252" s="201" t="s">
        <v>1439</v>
      </c>
      <c r="F252" s="197">
        <v>0</v>
      </c>
      <c r="G252" s="202">
        <v>0</v>
      </c>
      <c r="H252" s="202">
        <v>0</v>
      </c>
      <c r="I252" s="202">
        <v>0</v>
      </c>
      <c r="J252" s="202">
        <v>0</v>
      </c>
      <c r="K252" s="202">
        <v>0</v>
      </c>
      <c r="L252" s="197">
        <v>0</v>
      </c>
      <c r="M252" s="203">
        <v>0</v>
      </c>
      <c r="N252" s="203">
        <v>0</v>
      </c>
      <c r="O252" s="203">
        <v>0</v>
      </c>
      <c r="P252" s="203">
        <v>0</v>
      </c>
      <c r="Q252" s="203">
        <v>0</v>
      </c>
      <c r="R252" s="245">
        <v>0</v>
      </c>
      <c r="S252" s="245">
        <v>0</v>
      </c>
      <c r="T252" s="245">
        <v>0</v>
      </c>
      <c r="U252" s="198">
        <v>0</v>
      </c>
      <c r="V252" s="203">
        <v>0</v>
      </c>
      <c r="W252" s="203">
        <v>0</v>
      </c>
      <c r="X252" s="203">
        <v>0</v>
      </c>
      <c r="Y252" s="203">
        <v>0</v>
      </c>
      <c r="Z252" s="204">
        <v>0</v>
      </c>
      <c r="AA252" s="246">
        <v>0</v>
      </c>
      <c r="AB252" s="246">
        <v>0</v>
      </c>
      <c r="AC252" s="246">
        <v>0</v>
      </c>
      <c r="AD252" s="204">
        <v>0</v>
      </c>
      <c r="AE252" s="204">
        <v>0</v>
      </c>
      <c r="AF252" s="204">
        <v>0</v>
      </c>
      <c r="AG252" s="204">
        <v>0</v>
      </c>
      <c r="AH252" s="204">
        <v>0</v>
      </c>
      <c r="AI252" s="101">
        <v>0</v>
      </c>
      <c r="AJ252" s="101">
        <v>0</v>
      </c>
      <c r="AK252" s="101">
        <v>0</v>
      </c>
      <c r="AL252" s="204">
        <v>0</v>
      </c>
      <c r="AM252" s="204">
        <v>0</v>
      </c>
      <c r="AN252" s="204">
        <v>0</v>
      </c>
      <c r="AO252" s="204">
        <v>0</v>
      </c>
      <c r="AP252" s="204">
        <v>0</v>
      </c>
      <c r="AQ252" s="204">
        <v>0</v>
      </c>
      <c r="AR252" s="204">
        <v>0</v>
      </c>
      <c r="AS252" s="204">
        <v>0</v>
      </c>
      <c r="AT252" s="204">
        <v>0</v>
      </c>
      <c r="AU252" s="204">
        <v>0</v>
      </c>
    </row>
    <row r="253" spans="1:47" ht="12.75" customHeight="1">
      <c r="A253" s="205">
        <v>21</v>
      </c>
      <c r="B253" s="206">
        <v>222700</v>
      </c>
      <c r="C253" s="207">
        <v>1205</v>
      </c>
      <c r="D253" s="175">
        <v>244</v>
      </c>
      <c r="E253" s="201" t="s">
        <v>1440</v>
      </c>
      <c r="F253" s="197">
        <v>3721.8</v>
      </c>
      <c r="G253" s="202">
        <v>3721.8</v>
      </c>
      <c r="H253" s="202">
        <v>0</v>
      </c>
      <c r="I253" s="202">
        <v>0</v>
      </c>
      <c r="J253" s="202">
        <v>0</v>
      </c>
      <c r="K253" s="202">
        <v>0</v>
      </c>
      <c r="L253" s="197">
        <v>4173.8999999999996</v>
      </c>
      <c r="M253" s="203">
        <v>4173.8999999999996</v>
      </c>
      <c r="N253" s="203">
        <v>0</v>
      </c>
      <c r="O253" s="203">
        <v>0</v>
      </c>
      <c r="P253" s="203">
        <v>0</v>
      </c>
      <c r="Q253" s="203">
        <v>0</v>
      </c>
      <c r="R253" s="245">
        <v>0</v>
      </c>
      <c r="S253" s="245">
        <v>0</v>
      </c>
      <c r="T253" s="245">
        <v>0</v>
      </c>
      <c r="U253" s="198">
        <v>4173.8999999999996</v>
      </c>
      <c r="V253" s="203">
        <v>4173.8999999999996</v>
      </c>
      <c r="W253" s="203">
        <v>0</v>
      </c>
      <c r="X253" s="203">
        <v>0</v>
      </c>
      <c r="Y253" s="203">
        <v>0</v>
      </c>
      <c r="Z253" s="204">
        <v>0</v>
      </c>
      <c r="AA253" s="246">
        <v>0</v>
      </c>
      <c r="AB253" s="246">
        <v>0</v>
      </c>
      <c r="AC253" s="246">
        <v>0</v>
      </c>
      <c r="AD253" s="204">
        <v>0</v>
      </c>
      <c r="AE253" s="204">
        <v>0</v>
      </c>
      <c r="AF253" s="204">
        <v>0</v>
      </c>
      <c r="AG253" s="204">
        <v>0</v>
      </c>
      <c r="AH253" s="204">
        <v>0</v>
      </c>
      <c r="AI253" s="101">
        <v>0</v>
      </c>
      <c r="AJ253" s="101">
        <v>0</v>
      </c>
      <c r="AK253" s="101">
        <v>0</v>
      </c>
      <c r="AL253" s="204">
        <v>0</v>
      </c>
      <c r="AM253" s="204">
        <v>100</v>
      </c>
      <c r="AN253" s="204">
        <v>100</v>
      </c>
      <c r="AO253" s="204">
        <v>0</v>
      </c>
      <c r="AP253" s="204">
        <v>0</v>
      </c>
      <c r="AQ253" s="204">
        <v>0</v>
      </c>
      <c r="AR253" s="204">
        <v>0</v>
      </c>
      <c r="AS253" s="204">
        <v>0</v>
      </c>
      <c r="AT253" s="204">
        <v>0</v>
      </c>
      <c r="AU253" s="204">
        <v>0</v>
      </c>
    </row>
    <row r="254" spans="1:47" ht="12.75" customHeight="1">
      <c r="A254" s="205">
        <v>21</v>
      </c>
      <c r="B254" s="206">
        <v>222700</v>
      </c>
      <c r="C254" s="207">
        <v>1206</v>
      </c>
      <c r="D254" s="175">
        <v>245</v>
      </c>
      <c r="E254" s="201" t="s">
        <v>1441</v>
      </c>
      <c r="F254" s="197">
        <v>7681.8</v>
      </c>
      <c r="G254" s="202">
        <v>7681.8</v>
      </c>
      <c r="H254" s="202">
        <v>0</v>
      </c>
      <c r="I254" s="202">
        <v>0</v>
      </c>
      <c r="J254" s="202">
        <v>0</v>
      </c>
      <c r="K254" s="202">
        <v>0</v>
      </c>
      <c r="L254" s="197">
        <v>7767.7</v>
      </c>
      <c r="M254" s="203">
        <v>7767.7</v>
      </c>
      <c r="N254" s="203">
        <v>0</v>
      </c>
      <c r="O254" s="203">
        <v>0</v>
      </c>
      <c r="P254" s="203">
        <v>0</v>
      </c>
      <c r="Q254" s="203">
        <v>0</v>
      </c>
      <c r="R254" s="245">
        <v>0</v>
      </c>
      <c r="S254" s="245">
        <v>0</v>
      </c>
      <c r="T254" s="245">
        <v>0</v>
      </c>
      <c r="U254" s="198">
        <v>7658.9638999999997</v>
      </c>
      <c r="V254" s="203">
        <v>7658.9638999999997</v>
      </c>
      <c r="W254" s="203">
        <v>0</v>
      </c>
      <c r="X254" s="203">
        <v>0</v>
      </c>
      <c r="Y254" s="203">
        <v>0</v>
      </c>
      <c r="Z254" s="204">
        <v>0</v>
      </c>
      <c r="AA254" s="246">
        <v>0</v>
      </c>
      <c r="AB254" s="246">
        <v>0</v>
      </c>
      <c r="AC254" s="246">
        <v>0</v>
      </c>
      <c r="AD254" s="204">
        <v>-108.73610000000008</v>
      </c>
      <c r="AE254" s="204">
        <v>-108.73610000000008</v>
      </c>
      <c r="AF254" s="204">
        <v>0</v>
      </c>
      <c r="AG254" s="204">
        <v>0</v>
      </c>
      <c r="AH254" s="204">
        <v>0</v>
      </c>
      <c r="AI254" s="101">
        <v>0</v>
      </c>
      <c r="AJ254" s="101">
        <v>0</v>
      </c>
      <c r="AK254" s="101">
        <v>0</v>
      </c>
      <c r="AL254" s="204">
        <v>0</v>
      </c>
      <c r="AM254" s="204">
        <v>98.600150623736766</v>
      </c>
      <c r="AN254" s="204">
        <v>98.600150623736766</v>
      </c>
      <c r="AO254" s="204">
        <v>0</v>
      </c>
      <c r="AP254" s="204">
        <v>0</v>
      </c>
      <c r="AQ254" s="204">
        <v>0</v>
      </c>
      <c r="AR254" s="204">
        <v>0</v>
      </c>
      <c r="AS254" s="204">
        <v>0</v>
      </c>
      <c r="AT254" s="204">
        <v>0</v>
      </c>
      <c r="AU254" s="204">
        <v>0</v>
      </c>
    </row>
    <row r="255" spans="1:47" ht="12.75" customHeight="1">
      <c r="A255" s="205">
        <v>21</v>
      </c>
      <c r="B255" s="206">
        <v>222700</v>
      </c>
      <c r="C255" s="207">
        <v>1207</v>
      </c>
      <c r="D255" s="175">
        <v>246</v>
      </c>
      <c r="E255" s="201" t="s">
        <v>1442</v>
      </c>
      <c r="F255" s="197">
        <v>2561.4</v>
      </c>
      <c r="G255" s="202">
        <v>2561.4</v>
      </c>
      <c r="H255" s="202">
        <v>0</v>
      </c>
      <c r="I255" s="202">
        <v>0</v>
      </c>
      <c r="J255" s="202">
        <v>0</v>
      </c>
      <c r="K255" s="202">
        <v>0</v>
      </c>
      <c r="L255" s="197">
        <v>2740.6</v>
      </c>
      <c r="M255" s="203">
        <v>2662.1</v>
      </c>
      <c r="N255" s="203">
        <v>0</v>
      </c>
      <c r="O255" s="203">
        <v>0</v>
      </c>
      <c r="P255" s="203">
        <v>0</v>
      </c>
      <c r="Q255" s="203">
        <v>0</v>
      </c>
      <c r="R255" s="245">
        <v>78.5</v>
      </c>
      <c r="S255" s="245">
        <v>0</v>
      </c>
      <c r="T255" s="245">
        <v>0</v>
      </c>
      <c r="U255" s="198">
        <v>2690.7563</v>
      </c>
      <c r="V255" s="203">
        <v>2635.9562999999998</v>
      </c>
      <c r="W255" s="203">
        <v>0</v>
      </c>
      <c r="X255" s="203">
        <v>0</v>
      </c>
      <c r="Y255" s="203">
        <v>0</v>
      </c>
      <c r="Z255" s="204">
        <v>0</v>
      </c>
      <c r="AA255" s="246">
        <v>54.8</v>
      </c>
      <c r="AB255" s="246">
        <v>0</v>
      </c>
      <c r="AC255" s="246">
        <v>0</v>
      </c>
      <c r="AD255" s="204">
        <v>-49.843699999999899</v>
      </c>
      <c r="AE255" s="204">
        <v>-26.143700000000081</v>
      </c>
      <c r="AF255" s="204">
        <v>0</v>
      </c>
      <c r="AG255" s="204">
        <v>0</v>
      </c>
      <c r="AH255" s="204">
        <v>0</v>
      </c>
      <c r="AI255" s="101">
        <v>0</v>
      </c>
      <c r="AJ255" s="101">
        <v>-23.700000000000003</v>
      </c>
      <c r="AK255" s="101">
        <v>0</v>
      </c>
      <c r="AL255" s="204">
        <v>0</v>
      </c>
      <c r="AM255" s="204">
        <v>98.181285120046709</v>
      </c>
      <c r="AN255" s="204">
        <v>99.017929454190295</v>
      </c>
      <c r="AO255" s="204">
        <v>0</v>
      </c>
      <c r="AP255" s="204">
        <v>0</v>
      </c>
      <c r="AQ255" s="204">
        <v>0</v>
      </c>
      <c r="AR255" s="204">
        <v>0</v>
      </c>
      <c r="AS255" s="204">
        <v>69.808917197452232</v>
      </c>
      <c r="AT255" s="204">
        <v>0</v>
      </c>
      <c r="AU255" s="204">
        <v>0</v>
      </c>
    </row>
    <row r="256" spans="1:47" ht="12.75" customHeight="1">
      <c r="A256" s="205">
        <v>21</v>
      </c>
      <c r="B256" s="206">
        <v>222700</v>
      </c>
      <c r="C256" s="207">
        <v>1208</v>
      </c>
      <c r="D256" s="175">
        <v>247</v>
      </c>
      <c r="E256" s="201" t="s">
        <v>1443</v>
      </c>
      <c r="F256" s="197">
        <v>3242</v>
      </c>
      <c r="G256" s="202">
        <v>3242</v>
      </c>
      <c r="H256" s="202">
        <v>0</v>
      </c>
      <c r="I256" s="202">
        <v>0</v>
      </c>
      <c r="J256" s="202">
        <v>0</v>
      </c>
      <c r="K256" s="202">
        <v>0</v>
      </c>
      <c r="L256" s="197">
        <v>3375.1</v>
      </c>
      <c r="M256" s="203">
        <v>3375.1</v>
      </c>
      <c r="N256" s="203">
        <v>0</v>
      </c>
      <c r="O256" s="203">
        <v>0</v>
      </c>
      <c r="P256" s="203">
        <v>0</v>
      </c>
      <c r="Q256" s="203">
        <v>0</v>
      </c>
      <c r="R256" s="245">
        <v>0</v>
      </c>
      <c r="S256" s="245">
        <v>0</v>
      </c>
      <c r="T256" s="245">
        <v>0</v>
      </c>
      <c r="U256" s="198">
        <v>3343.8955000000001</v>
      </c>
      <c r="V256" s="203">
        <v>3343.8955000000001</v>
      </c>
      <c r="W256" s="203">
        <v>0</v>
      </c>
      <c r="X256" s="203">
        <v>0</v>
      </c>
      <c r="Y256" s="203">
        <v>0</v>
      </c>
      <c r="Z256" s="204">
        <v>0</v>
      </c>
      <c r="AA256" s="246">
        <v>0</v>
      </c>
      <c r="AB256" s="246">
        <v>0</v>
      </c>
      <c r="AC256" s="246">
        <v>0</v>
      </c>
      <c r="AD256" s="204">
        <v>-31.204499999999825</v>
      </c>
      <c r="AE256" s="204">
        <v>-31.204499999999825</v>
      </c>
      <c r="AF256" s="204">
        <v>0</v>
      </c>
      <c r="AG256" s="204">
        <v>0</v>
      </c>
      <c r="AH256" s="204">
        <v>0</v>
      </c>
      <c r="AI256" s="101">
        <v>0</v>
      </c>
      <c r="AJ256" s="101">
        <v>0</v>
      </c>
      <c r="AK256" s="101">
        <v>0</v>
      </c>
      <c r="AL256" s="204">
        <v>0</v>
      </c>
      <c r="AM256" s="204">
        <v>99.075449616307665</v>
      </c>
      <c r="AN256" s="204">
        <v>99.075449616307665</v>
      </c>
      <c r="AO256" s="204">
        <v>0</v>
      </c>
      <c r="AP256" s="204">
        <v>0</v>
      </c>
      <c r="AQ256" s="204">
        <v>0</v>
      </c>
      <c r="AR256" s="204">
        <v>0</v>
      </c>
      <c r="AS256" s="204">
        <v>0</v>
      </c>
      <c r="AT256" s="204">
        <v>0</v>
      </c>
      <c r="AU256" s="204">
        <v>0</v>
      </c>
    </row>
    <row r="257" spans="1:48" ht="12.75" customHeight="1">
      <c r="A257" s="205">
        <v>21</v>
      </c>
      <c r="B257" s="206">
        <v>222700</v>
      </c>
      <c r="C257" s="207">
        <v>1209</v>
      </c>
      <c r="D257" s="175">
        <v>248</v>
      </c>
      <c r="E257" s="201" t="s">
        <v>1444</v>
      </c>
      <c r="F257" s="197">
        <v>4322.3</v>
      </c>
      <c r="G257" s="202">
        <v>4322.3</v>
      </c>
      <c r="H257" s="202">
        <v>0</v>
      </c>
      <c r="I257" s="202">
        <v>0</v>
      </c>
      <c r="J257" s="202">
        <v>0</v>
      </c>
      <c r="K257" s="202">
        <v>0</v>
      </c>
      <c r="L257" s="197">
        <v>4322.3</v>
      </c>
      <c r="M257" s="203">
        <v>4322.3</v>
      </c>
      <c r="N257" s="203">
        <v>0</v>
      </c>
      <c r="O257" s="203">
        <v>0</v>
      </c>
      <c r="P257" s="203">
        <v>0</v>
      </c>
      <c r="Q257" s="203">
        <v>0</v>
      </c>
      <c r="R257" s="245">
        <v>0</v>
      </c>
      <c r="S257" s="245">
        <v>0</v>
      </c>
      <c r="T257" s="245">
        <v>0</v>
      </c>
      <c r="U257" s="198">
        <v>3805.9472000000001</v>
      </c>
      <c r="V257" s="203">
        <v>3805.9472000000001</v>
      </c>
      <c r="W257" s="203">
        <v>0</v>
      </c>
      <c r="X257" s="203">
        <v>0</v>
      </c>
      <c r="Y257" s="203">
        <v>0</v>
      </c>
      <c r="Z257" s="204">
        <v>0</v>
      </c>
      <c r="AA257" s="246">
        <v>0</v>
      </c>
      <c r="AB257" s="246">
        <v>0</v>
      </c>
      <c r="AC257" s="246">
        <v>0</v>
      </c>
      <c r="AD257" s="204">
        <v>-516.35280000000012</v>
      </c>
      <c r="AE257" s="204">
        <v>-516.35280000000012</v>
      </c>
      <c r="AF257" s="204">
        <v>0</v>
      </c>
      <c r="AG257" s="204">
        <v>0</v>
      </c>
      <c r="AH257" s="204">
        <v>0</v>
      </c>
      <c r="AI257" s="101">
        <v>0</v>
      </c>
      <c r="AJ257" s="101">
        <v>0</v>
      </c>
      <c r="AK257" s="101">
        <v>0</v>
      </c>
      <c r="AL257" s="204">
        <v>0</v>
      </c>
      <c r="AM257" s="204">
        <v>88.053749161326138</v>
      </c>
      <c r="AN257" s="204">
        <v>88.053749161326138</v>
      </c>
      <c r="AO257" s="204">
        <v>0</v>
      </c>
      <c r="AP257" s="204">
        <v>0</v>
      </c>
      <c r="AQ257" s="204">
        <v>0</v>
      </c>
      <c r="AR257" s="204">
        <v>0</v>
      </c>
      <c r="AS257" s="204">
        <v>0</v>
      </c>
      <c r="AT257" s="204">
        <v>0</v>
      </c>
      <c r="AU257" s="204">
        <v>0</v>
      </c>
    </row>
    <row r="258" spans="1:48" ht="12.75" customHeight="1">
      <c r="A258" s="205">
        <v>0</v>
      </c>
      <c r="B258" s="205"/>
      <c r="C258" s="205"/>
      <c r="D258" s="175">
        <v>249</v>
      </c>
      <c r="E258" s="201"/>
      <c r="F258" s="202"/>
      <c r="G258" s="202"/>
      <c r="H258" s="202"/>
      <c r="I258" s="202"/>
      <c r="J258" s="202"/>
      <c r="K258" s="202"/>
      <c r="L258" s="197"/>
      <c r="M258" s="203"/>
      <c r="N258" s="203"/>
      <c r="O258" s="203"/>
      <c r="P258" s="203"/>
      <c r="Q258" s="203"/>
      <c r="R258" s="245"/>
      <c r="S258" s="245"/>
      <c r="T258" s="245"/>
      <c r="U258" s="198"/>
      <c r="V258" s="203"/>
      <c r="W258" s="203"/>
      <c r="X258" s="203"/>
      <c r="Y258" s="203"/>
      <c r="Z258" s="204"/>
      <c r="AA258" s="246"/>
      <c r="AB258" s="246"/>
      <c r="AC258" s="246"/>
      <c r="AD258" s="204"/>
      <c r="AE258" s="204"/>
      <c r="AF258" s="204"/>
      <c r="AG258" s="204"/>
      <c r="AH258" s="204"/>
      <c r="AI258" s="101">
        <v>0</v>
      </c>
      <c r="AJ258" s="101">
        <v>0</v>
      </c>
      <c r="AK258" s="101">
        <v>0</v>
      </c>
      <c r="AL258" s="204"/>
      <c r="AM258" s="204"/>
      <c r="AN258" s="204"/>
      <c r="AO258" s="204"/>
      <c r="AP258" s="204"/>
      <c r="AQ258" s="204"/>
      <c r="AR258" s="204"/>
      <c r="AS258" s="204"/>
      <c r="AT258" s="204"/>
      <c r="AU258" s="204"/>
    </row>
    <row r="259" spans="1:48" ht="12.75" customHeight="1">
      <c r="A259" s="205">
        <v>20</v>
      </c>
      <c r="B259" s="206">
        <v>222900</v>
      </c>
      <c r="C259" s="205"/>
      <c r="D259" s="175">
        <v>250</v>
      </c>
      <c r="E259" s="196" t="s">
        <v>1445</v>
      </c>
      <c r="F259" s="197">
        <v>212243.40000000002</v>
      </c>
      <c r="G259" s="197">
        <v>196285.90000000002</v>
      </c>
      <c r="H259" s="197">
        <v>4629.6000000000004</v>
      </c>
      <c r="I259" s="197">
        <v>816.5</v>
      </c>
      <c r="J259" s="197">
        <v>0</v>
      </c>
      <c r="K259" s="197">
        <v>10511.4</v>
      </c>
      <c r="L259" s="197">
        <v>225076.49999999997</v>
      </c>
      <c r="M259" s="197">
        <v>208316.09999999998</v>
      </c>
      <c r="N259" s="197">
        <v>4844.2</v>
      </c>
      <c r="O259" s="197">
        <v>856.5</v>
      </c>
      <c r="P259" s="197">
        <v>0</v>
      </c>
      <c r="Q259" s="197">
        <v>10511.4</v>
      </c>
      <c r="R259" s="197">
        <v>274.5</v>
      </c>
      <c r="S259" s="197">
        <v>0</v>
      </c>
      <c r="T259" s="197">
        <v>273.8</v>
      </c>
      <c r="U259" s="198">
        <v>223339.63099999999</v>
      </c>
      <c r="V259" s="197">
        <v>207184.0294</v>
      </c>
      <c r="W259" s="197">
        <v>4626.1818000000003</v>
      </c>
      <c r="X259" s="197">
        <v>638.55520000000001</v>
      </c>
      <c r="Y259" s="197">
        <v>0</v>
      </c>
      <c r="Z259" s="197">
        <v>10511.2646</v>
      </c>
      <c r="AA259" s="197">
        <v>274.39999999999998</v>
      </c>
      <c r="AB259" s="197">
        <v>0</v>
      </c>
      <c r="AC259" s="197">
        <v>105.2</v>
      </c>
      <c r="AD259" s="101">
        <v>-1736.8689999999769</v>
      </c>
      <c r="AE259" s="101">
        <v>-1132.0705999999773</v>
      </c>
      <c r="AF259" s="101">
        <v>-218.01819999999952</v>
      </c>
      <c r="AG259" s="101">
        <v>-217.94479999999999</v>
      </c>
      <c r="AH259" s="101">
        <v>0</v>
      </c>
      <c r="AI259" s="101">
        <v>-0.13539999999920838</v>
      </c>
      <c r="AJ259" s="101">
        <v>-0.10000000000002274</v>
      </c>
      <c r="AK259" s="101">
        <v>0</v>
      </c>
      <c r="AL259" s="101">
        <v>-168.60000000000002</v>
      </c>
      <c r="AM259" s="101">
        <v>99.228320593220545</v>
      </c>
      <c r="AN259" s="101">
        <v>99.456561158739063</v>
      </c>
      <c r="AO259" s="101">
        <v>95.499397217290792</v>
      </c>
      <c r="AP259" s="101">
        <v>74.554022183304141</v>
      </c>
      <c r="AQ259" s="101">
        <v>0</v>
      </c>
      <c r="AR259" s="101">
        <v>99.998711874726496</v>
      </c>
      <c r="AS259" s="101">
        <v>99.963570127504539</v>
      </c>
      <c r="AT259" s="101">
        <v>0</v>
      </c>
      <c r="AU259" s="101">
        <v>38.422205989773559</v>
      </c>
    </row>
    <row r="260" spans="1:48" s="200" customFormat="1" ht="12.75" customHeight="1">
      <c r="A260" s="205">
        <v>22</v>
      </c>
      <c r="B260" s="206">
        <v>222900</v>
      </c>
      <c r="C260" s="205"/>
      <c r="D260" s="175">
        <v>251</v>
      </c>
      <c r="E260" s="196" t="s">
        <v>1241</v>
      </c>
      <c r="F260" s="197">
        <v>144386.20000000001</v>
      </c>
      <c r="G260" s="197">
        <v>128512</v>
      </c>
      <c r="H260" s="197">
        <v>4629.6000000000004</v>
      </c>
      <c r="I260" s="197">
        <v>733.2</v>
      </c>
      <c r="J260" s="197">
        <v>0</v>
      </c>
      <c r="K260" s="197">
        <v>10511.4</v>
      </c>
      <c r="L260" s="197">
        <v>152107.30000000002</v>
      </c>
      <c r="M260" s="197">
        <v>135978.5</v>
      </c>
      <c r="N260" s="197">
        <v>4844.2</v>
      </c>
      <c r="O260" s="197">
        <v>773.2</v>
      </c>
      <c r="P260" s="197">
        <v>0</v>
      </c>
      <c r="Q260" s="197">
        <v>10511.4</v>
      </c>
      <c r="R260" s="197">
        <v>0</v>
      </c>
      <c r="S260" s="197">
        <v>0</v>
      </c>
      <c r="T260" s="197">
        <v>0</v>
      </c>
      <c r="U260" s="198">
        <v>151581.42919999998</v>
      </c>
      <c r="V260" s="197">
        <v>135877.94080000001</v>
      </c>
      <c r="W260" s="197">
        <v>4626.1818000000003</v>
      </c>
      <c r="X260" s="197">
        <v>566.04200000000003</v>
      </c>
      <c r="Y260" s="197">
        <v>0</v>
      </c>
      <c r="Z260" s="197">
        <v>10511.2646</v>
      </c>
      <c r="AA260" s="197">
        <v>0</v>
      </c>
      <c r="AB260" s="197">
        <v>0</v>
      </c>
      <c r="AC260" s="197">
        <v>0</v>
      </c>
      <c r="AD260" s="101">
        <v>-525.87080000003334</v>
      </c>
      <c r="AE260" s="101">
        <v>-100.55919999998878</v>
      </c>
      <c r="AF260" s="101">
        <v>-218.01819999999952</v>
      </c>
      <c r="AG260" s="101">
        <v>-207.15800000000002</v>
      </c>
      <c r="AH260" s="101">
        <v>0</v>
      </c>
      <c r="AI260" s="101">
        <v>-0.13539999999920838</v>
      </c>
      <c r="AJ260" s="101">
        <v>0</v>
      </c>
      <c r="AK260" s="101">
        <v>0</v>
      </c>
      <c r="AL260" s="101">
        <v>0</v>
      </c>
      <c r="AM260" s="101">
        <v>99.654276421973151</v>
      </c>
      <c r="AN260" s="101">
        <v>99.926047720779394</v>
      </c>
      <c r="AO260" s="101">
        <v>95.499397217290792</v>
      </c>
      <c r="AP260" s="101">
        <v>73.207708225556132</v>
      </c>
      <c r="AQ260" s="101">
        <v>0</v>
      </c>
      <c r="AR260" s="101">
        <v>99.998711874726496</v>
      </c>
      <c r="AS260" s="101">
        <v>0</v>
      </c>
      <c r="AT260" s="101">
        <v>0</v>
      </c>
      <c r="AU260" s="101">
        <v>0</v>
      </c>
      <c r="AV260" s="199"/>
    </row>
    <row r="261" spans="1:48" s="200" customFormat="1" ht="12.75" customHeight="1">
      <c r="A261" s="205">
        <v>21</v>
      </c>
      <c r="B261" s="206">
        <v>222900</v>
      </c>
      <c r="C261" s="205"/>
      <c r="D261" s="175">
        <v>252</v>
      </c>
      <c r="E261" s="196" t="s">
        <v>1242</v>
      </c>
      <c r="F261" s="197">
        <v>67857.200000000012</v>
      </c>
      <c r="G261" s="197">
        <v>67773.900000000009</v>
      </c>
      <c r="H261" s="197">
        <v>0</v>
      </c>
      <c r="I261" s="197">
        <v>83.3</v>
      </c>
      <c r="J261" s="197">
        <v>0</v>
      </c>
      <c r="K261" s="197">
        <v>0</v>
      </c>
      <c r="L261" s="197">
        <v>72969.2</v>
      </c>
      <c r="M261" s="197">
        <v>72337.599999999991</v>
      </c>
      <c r="N261" s="197">
        <v>0</v>
      </c>
      <c r="O261" s="197">
        <v>83.3</v>
      </c>
      <c r="P261" s="197">
        <v>0</v>
      </c>
      <c r="Q261" s="197">
        <v>0</v>
      </c>
      <c r="R261" s="197">
        <v>274.5</v>
      </c>
      <c r="S261" s="197">
        <v>0</v>
      </c>
      <c r="T261" s="197">
        <v>273.8</v>
      </c>
      <c r="U261" s="198">
        <v>71758.201799999995</v>
      </c>
      <c r="V261" s="197">
        <v>71306.088600000003</v>
      </c>
      <c r="W261" s="197">
        <v>0</v>
      </c>
      <c r="X261" s="197">
        <v>72.513199999999998</v>
      </c>
      <c r="Y261" s="197">
        <v>0</v>
      </c>
      <c r="Z261" s="197">
        <v>0</v>
      </c>
      <c r="AA261" s="197">
        <v>274.39999999999998</v>
      </c>
      <c r="AB261" s="197">
        <v>0</v>
      </c>
      <c r="AC261" s="197">
        <v>105.2</v>
      </c>
      <c r="AD261" s="101">
        <v>-1210.9982000000018</v>
      </c>
      <c r="AE261" s="101">
        <v>-1031.5113999999885</v>
      </c>
      <c r="AF261" s="101">
        <v>0</v>
      </c>
      <c r="AG261" s="101">
        <v>-10.786799999999999</v>
      </c>
      <c r="AH261" s="101">
        <v>0</v>
      </c>
      <c r="AI261" s="101">
        <v>0</v>
      </c>
      <c r="AJ261" s="101">
        <v>-0.10000000000002274</v>
      </c>
      <c r="AK261" s="101">
        <v>0</v>
      </c>
      <c r="AL261" s="101">
        <v>-168.60000000000002</v>
      </c>
      <c r="AM261" s="101">
        <v>98.340398140585336</v>
      </c>
      <c r="AN261" s="101">
        <v>98.574031485700402</v>
      </c>
      <c r="AO261" s="101">
        <v>0</v>
      </c>
      <c r="AP261" s="101">
        <v>87.050660264105645</v>
      </c>
      <c r="AQ261" s="101">
        <v>0</v>
      </c>
      <c r="AR261" s="101">
        <v>0</v>
      </c>
      <c r="AS261" s="101">
        <v>99.963570127504539</v>
      </c>
      <c r="AT261" s="101">
        <v>0</v>
      </c>
      <c r="AU261" s="101">
        <v>38.422205989773559</v>
      </c>
      <c r="AV261" s="199"/>
    </row>
    <row r="262" spans="1:48" ht="12.75" customHeight="1">
      <c r="A262" s="205">
        <v>22</v>
      </c>
      <c r="B262" s="206">
        <v>222900</v>
      </c>
      <c r="C262" s="207">
        <v>1240</v>
      </c>
      <c r="D262" s="175">
        <v>253</v>
      </c>
      <c r="E262" s="201" t="s">
        <v>1267</v>
      </c>
      <c r="F262" s="197">
        <v>144386.20000000001</v>
      </c>
      <c r="G262" s="202">
        <v>128512</v>
      </c>
      <c r="H262" s="202">
        <v>4629.6000000000004</v>
      </c>
      <c r="I262" s="202">
        <v>733.2</v>
      </c>
      <c r="J262" s="202">
        <v>0</v>
      </c>
      <c r="K262" s="202">
        <v>10511.4</v>
      </c>
      <c r="L262" s="197">
        <v>152107.30000000002</v>
      </c>
      <c r="M262" s="203">
        <v>135978.5</v>
      </c>
      <c r="N262" s="203">
        <v>4844.2</v>
      </c>
      <c r="O262" s="203">
        <v>773.2</v>
      </c>
      <c r="P262" s="203">
        <v>0</v>
      </c>
      <c r="Q262" s="203">
        <v>10511.4</v>
      </c>
      <c r="R262" s="245">
        <v>0</v>
      </c>
      <c r="S262" s="245">
        <v>0</v>
      </c>
      <c r="T262" s="245">
        <v>0</v>
      </c>
      <c r="U262" s="198">
        <v>151581.42919999998</v>
      </c>
      <c r="V262" s="203">
        <v>135877.94080000001</v>
      </c>
      <c r="W262" s="203">
        <v>4626.1818000000003</v>
      </c>
      <c r="X262" s="203">
        <v>566.04200000000003</v>
      </c>
      <c r="Y262" s="203">
        <v>0</v>
      </c>
      <c r="Z262" s="204">
        <v>10511.2646</v>
      </c>
      <c r="AA262" s="246">
        <v>0</v>
      </c>
      <c r="AB262" s="246">
        <v>0</v>
      </c>
      <c r="AC262" s="246">
        <v>0</v>
      </c>
      <c r="AD262" s="204">
        <v>-525.87080000003334</v>
      </c>
      <c r="AE262" s="204">
        <v>-100.55919999998878</v>
      </c>
      <c r="AF262" s="204">
        <v>-218.01819999999952</v>
      </c>
      <c r="AG262" s="204">
        <v>-207.15800000000002</v>
      </c>
      <c r="AH262" s="204">
        <v>0</v>
      </c>
      <c r="AI262" s="101">
        <v>-0.13539999999920838</v>
      </c>
      <c r="AJ262" s="101">
        <v>0</v>
      </c>
      <c r="AK262" s="101">
        <v>0</v>
      </c>
      <c r="AL262" s="204">
        <v>0</v>
      </c>
      <c r="AM262" s="204">
        <v>99.654276421973151</v>
      </c>
      <c r="AN262" s="204">
        <v>99.926047720779394</v>
      </c>
      <c r="AO262" s="204">
        <v>95.499397217290792</v>
      </c>
      <c r="AP262" s="204">
        <v>73.207708225556132</v>
      </c>
      <c r="AQ262" s="204">
        <v>0</v>
      </c>
      <c r="AR262" s="204">
        <v>99.998711874726496</v>
      </c>
      <c r="AS262" s="204">
        <v>0</v>
      </c>
      <c r="AT262" s="204">
        <v>0</v>
      </c>
      <c r="AU262" s="204">
        <v>0</v>
      </c>
    </row>
    <row r="263" spans="1:48" ht="12.75" customHeight="1">
      <c r="A263" s="205">
        <v>21</v>
      </c>
      <c r="B263" s="206">
        <v>222900</v>
      </c>
      <c r="C263" s="207">
        <v>1241</v>
      </c>
      <c r="D263" s="175">
        <v>254</v>
      </c>
      <c r="E263" s="201" t="s">
        <v>1446</v>
      </c>
      <c r="F263" s="197">
        <v>3946.4</v>
      </c>
      <c r="G263" s="202">
        <v>3946.4</v>
      </c>
      <c r="H263" s="202">
        <v>0</v>
      </c>
      <c r="I263" s="202">
        <v>0</v>
      </c>
      <c r="J263" s="202">
        <v>0</v>
      </c>
      <c r="K263" s="202">
        <v>0</v>
      </c>
      <c r="L263" s="197">
        <v>4115.7</v>
      </c>
      <c r="M263" s="203">
        <v>4115.7</v>
      </c>
      <c r="N263" s="203">
        <v>0</v>
      </c>
      <c r="O263" s="203">
        <v>0</v>
      </c>
      <c r="P263" s="203">
        <v>0</v>
      </c>
      <c r="Q263" s="203">
        <v>0</v>
      </c>
      <c r="R263" s="245">
        <v>0</v>
      </c>
      <c r="S263" s="245">
        <v>0</v>
      </c>
      <c r="T263" s="245">
        <v>0</v>
      </c>
      <c r="U263" s="198">
        <v>3698.8258000000001</v>
      </c>
      <c r="V263" s="203">
        <v>3698.8258000000001</v>
      </c>
      <c r="W263" s="203">
        <v>0</v>
      </c>
      <c r="X263" s="203">
        <v>0</v>
      </c>
      <c r="Y263" s="203">
        <v>0</v>
      </c>
      <c r="Z263" s="204">
        <v>0</v>
      </c>
      <c r="AA263" s="246">
        <v>0</v>
      </c>
      <c r="AB263" s="246">
        <v>0</v>
      </c>
      <c r="AC263" s="246">
        <v>0</v>
      </c>
      <c r="AD263" s="204">
        <v>-416.87419999999975</v>
      </c>
      <c r="AE263" s="204">
        <v>-416.87419999999975</v>
      </c>
      <c r="AF263" s="204">
        <v>0</v>
      </c>
      <c r="AG263" s="204">
        <v>0</v>
      </c>
      <c r="AH263" s="204">
        <v>0</v>
      </c>
      <c r="AI263" s="101">
        <v>0</v>
      </c>
      <c r="AJ263" s="101">
        <v>0</v>
      </c>
      <c r="AK263" s="101">
        <v>0</v>
      </c>
      <c r="AL263" s="204">
        <v>0</v>
      </c>
      <c r="AM263" s="204">
        <v>89.871122773768747</v>
      </c>
      <c r="AN263" s="204">
        <v>89.871122773768747</v>
      </c>
      <c r="AO263" s="204">
        <v>0</v>
      </c>
      <c r="AP263" s="204">
        <v>0</v>
      </c>
      <c r="AQ263" s="204">
        <v>0</v>
      </c>
      <c r="AR263" s="204">
        <v>0</v>
      </c>
      <c r="AS263" s="204">
        <v>0</v>
      </c>
      <c r="AT263" s="204">
        <v>0</v>
      </c>
      <c r="AU263" s="204">
        <v>0</v>
      </c>
    </row>
    <row r="264" spans="1:48" ht="12.75" customHeight="1">
      <c r="A264" s="205">
        <v>21</v>
      </c>
      <c r="B264" s="206">
        <v>222900</v>
      </c>
      <c r="C264" s="207">
        <v>1242</v>
      </c>
      <c r="D264" s="175">
        <v>255</v>
      </c>
      <c r="E264" s="201" t="s">
        <v>1447</v>
      </c>
      <c r="F264" s="197">
        <v>2811.7</v>
      </c>
      <c r="G264" s="202">
        <v>2811.7</v>
      </c>
      <c r="H264" s="202">
        <v>0</v>
      </c>
      <c r="I264" s="202">
        <v>0</v>
      </c>
      <c r="J264" s="202">
        <v>0</v>
      </c>
      <c r="K264" s="202">
        <v>0</v>
      </c>
      <c r="L264" s="197">
        <v>3034.7</v>
      </c>
      <c r="M264" s="203">
        <v>3034.7</v>
      </c>
      <c r="N264" s="203">
        <v>0</v>
      </c>
      <c r="O264" s="203">
        <v>0</v>
      </c>
      <c r="P264" s="203">
        <v>0</v>
      </c>
      <c r="Q264" s="203">
        <v>0</v>
      </c>
      <c r="R264" s="245">
        <v>0</v>
      </c>
      <c r="S264" s="245">
        <v>0</v>
      </c>
      <c r="T264" s="245">
        <v>0</v>
      </c>
      <c r="U264" s="198">
        <v>3034.7</v>
      </c>
      <c r="V264" s="203">
        <v>3034.7</v>
      </c>
      <c r="W264" s="203">
        <v>0</v>
      </c>
      <c r="X264" s="203">
        <v>0</v>
      </c>
      <c r="Y264" s="203">
        <v>0</v>
      </c>
      <c r="Z264" s="204">
        <v>0</v>
      </c>
      <c r="AA264" s="246">
        <v>0</v>
      </c>
      <c r="AB264" s="246">
        <v>0</v>
      </c>
      <c r="AC264" s="246">
        <v>0</v>
      </c>
      <c r="AD264" s="204">
        <v>0</v>
      </c>
      <c r="AE264" s="204">
        <v>0</v>
      </c>
      <c r="AF264" s="204">
        <v>0</v>
      </c>
      <c r="AG264" s="204">
        <v>0</v>
      </c>
      <c r="AH264" s="204">
        <v>0</v>
      </c>
      <c r="AI264" s="101">
        <v>0</v>
      </c>
      <c r="AJ264" s="101">
        <v>0</v>
      </c>
      <c r="AK264" s="101">
        <v>0</v>
      </c>
      <c r="AL264" s="204">
        <v>0</v>
      </c>
      <c r="AM264" s="204">
        <v>100</v>
      </c>
      <c r="AN264" s="204">
        <v>100</v>
      </c>
      <c r="AO264" s="204">
        <v>0</v>
      </c>
      <c r="AP264" s="204">
        <v>0</v>
      </c>
      <c r="AQ264" s="204">
        <v>0</v>
      </c>
      <c r="AR264" s="204">
        <v>0</v>
      </c>
      <c r="AS264" s="204">
        <v>0</v>
      </c>
      <c r="AT264" s="204">
        <v>0</v>
      </c>
      <c r="AU264" s="204">
        <v>0</v>
      </c>
    </row>
    <row r="265" spans="1:48" ht="12.75" customHeight="1">
      <c r="A265" s="205">
        <v>21</v>
      </c>
      <c r="B265" s="206">
        <v>222900</v>
      </c>
      <c r="C265" s="207">
        <v>1243</v>
      </c>
      <c r="D265" s="175">
        <v>256</v>
      </c>
      <c r="E265" s="201" t="s">
        <v>1448</v>
      </c>
      <c r="F265" s="197">
        <v>1443.9</v>
      </c>
      <c r="G265" s="202">
        <v>1443.9</v>
      </c>
      <c r="H265" s="202">
        <v>0</v>
      </c>
      <c r="I265" s="202">
        <v>0</v>
      </c>
      <c r="J265" s="202">
        <v>0</v>
      </c>
      <c r="K265" s="202">
        <v>0</v>
      </c>
      <c r="L265" s="197">
        <v>1443.9</v>
      </c>
      <c r="M265" s="203">
        <v>1443.9</v>
      </c>
      <c r="N265" s="203">
        <v>0</v>
      </c>
      <c r="O265" s="203">
        <v>0</v>
      </c>
      <c r="P265" s="203">
        <v>0</v>
      </c>
      <c r="Q265" s="203">
        <v>0</v>
      </c>
      <c r="R265" s="245">
        <v>0</v>
      </c>
      <c r="S265" s="245">
        <v>0</v>
      </c>
      <c r="T265" s="245">
        <v>0</v>
      </c>
      <c r="U265" s="198">
        <v>1368.3478</v>
      </c>
      <c r="V265" s="203">
        <v>1368.3478</v>
      </c>
      <c r="W265" s="203">
        <v>0</v>
      </c>
      <c r="X265" s="203">
        <v>0</v>
      </c>
      <c r="Y265" s="203">
        <v>0</v>
      </c>
      <c r="Z265" s="204">
        <v>0</v>
      </c>
      <c r="AA265" s="246">
        <v>0</v>
      </c>
      <c r="AB265" s="246">
        <v>0</v>
      </c>
      <c r="AC265" s="246">
        <v>0</v>
      </c>
      <c r="AD265" s="204">
        <v>-75.552200000000084</v>
      </c>
      <c r="AE265" s="204">
        <v>-75.552200000000084</v>
      </c>
      <c r="AF265" s="204">
        <v>0</v>
      </c>
      <c r="AG265" s="204">
        <v>0</v>
      </c>
      <c r="AH265" s="204">
        <v>0</v>
      </c>
      <c r="AI265" s="101">
        <v>0</v>
      </c>
      <c r="AJ265" s="101">
        <v>0</v>
      </c>
      <c r="AK265" s="101">
        <v>0</v>
      </c>
      <c r="AL265" s="204">
        <v>0</v>
      </c>
      <c r="AM265" s="204">
        <v>94.767490823464229</v>
      </c>
      <c r="AN265" s="204">
        <v>94.767490823464229</v>
      </c>
      <c r="AO265" s="204">
        <v>0</v>
      </c>
      <c r="AP265" s="204">
        <v>0</v>
      </c>
      <c r="AQ265" s="204">
        <v>0</v>
      </c>
      <c r="AR265" s="204">
        <v>0</v>
      </c>
      <c r="AS265" s="204">
        <v>0</v>
      </c>
      <c r="AT265" s="204">
        <v>0</v>
      </c>
      <c r="AU265" s="204">
        <v>0</v>
      </c>
    </row>
    <row r="266" spans="1:48" ht="12.75" customHeight="1">
      <c r="A266" s="205">
        <v>21</v>
      </c>
      <c r="B266" s="206">
        <v>222900</v>
      </c>
      <c r="C266" s="207">
        <v>1255</v>
      </c>
      <c r="D266" s="175">
        <v>257</v>
      </c>
      <c r="E266" s="201" t="s">
        <v>1445</v>
      </c>
      <c r="F266" s="197">
        <v>22608.899999999998</v>
      </c>
      <c r="G266" s="202">
        <v>22525.599999999999</v>
      </c>
      <c r="H266" s="202">
        <v>0</v>
      </c>
      <c r="I266" s="202">
        <v>83.3</v>
      </c>
      <c r="J266" s="202">
        <v>0</v>
      </c>
      <c r="K266" s="202">
        <v>0</v>
      </c>
      <c r="L266" s="197">
        <v>25603.299999999996</v>
      </c>
      <c r="M266" s="203">
        <v>25144.1</v>
      </c>
      <c r="N266" s="203">
        <v>0</v>
      </c>
      <c r="O266" s="203">
        <v>83.3</v>
      </c>
      <c r="P266" s="203">
        <v>0</v>
      </c>
      <c r="Q266" s="203">
        <v>0</v>
      </c>
      <c r="R266" s="245">
        <v>102.1</v>
      </c>
      <c r="S266" s="245">
        <v>0</v>
      </c>
      <c r="T266" s="245">
        <v>273.8</v>
      </c>
      <c r="U266" s="198">
        <v>25423.913199999999</v>
      </c>
      <c r="V266" s="203">
        <v>25144.1</v>
      </c>
      <c r="W266" s="203">
        <v>0</v>
      </c>
      <c r="X266" s="203">
        <v>72.513199999999998</v>
      </c>
      <c r="Y266" s="203">
        <v>0</v>
      </c>
      <c r="Z266" s="204">
        <v>0</v>
      </c>
      <c r="AA266" s="246">
        <v>102.1</v>
      </c>
      <c r="AB266" s="246">
        <v>0</v>
      </c>
      <c r="AC266" s="246">
        <v>105.2</v>
      </c>
      <c r="AD266" s="204">
        <v>-179.38679999999658</v>
      </c>
      <c r="AE266" s="204">
        <v>0</v>
      </c>
      <c r="AF266" s="204">
        <v>0</v>
      </c>
      <c r="AG266" s="204">
        <v>-10.786799999999999</v>
      </c>
      <c r="AH266" s="204">
        <v>0</v>
      </c>
      <c r="AI266" s="101">
        <v>0</v>
      </c>
      <c r="AJ266" s="101">
        <v>0</v>
      </c>
      <c r="AK266" s="101">
        <v>0</v>
      </c>
      <c r="AL266" s="204">
        <v>-168.60000000000002</v>
      </c>
      <c r="AM266" s="204">
        <v>99.299360629293901</v>
      </c>
      <c r="AN266" s="204">
        <v>100</v>
      </c>
      <c r="AO266" s="204">
        <v>0</v>
      </c>
      <c r="AP266" s="204">
        <v>87.050660264105645</v>
      </c>
      <c r="AQ266" s="204">
        <v>0</v>
      </c>
      <c r="AR266" s="204">
        <v>0</v>
      </c>
      <c r="AS266" s="204">
        <v>100</v>
      </c>
      <c r="AT266" s="204">
        <v>0</v>
      </c>
      <c r="AU266" s="204">
        <v>38.422205989773559</v>
      </c>
    </row>
    <row r="267" spans="1:48" ht="12.75" customHeight="1">
      <c r="A267" s="205">
        <v>21</v>
      </c>
      <c r="B267" s="206">
        <v>222900</v>
      </c>
      <c r="C267" s="207">
        <v>1244</v>
      </c>
      <c r="D267" s="175">
        <v>258</v>
      </c>
      <c r="E267" s="201" t="s">
        <v>1449</v>
      </c>
      <c r="F267" s="197">
        <v>0</v>
      </c>
      <c r="G267" s="202">
        <v>0</v>
      </c>
      <c r="H267" s="202">
        <v>0</v>
      </c>
      <c r="I267" s="202">
        <v>0</v>
      </c>
      <c r="J267" s="202">
        <v>0</v>
      </c>
      <c r="K267" s="202">
        <v>0</v>
      </c>
      <c r="L267" s="197">
        <v>0</v>
      </c>
      <c r="M267" s="203">
        <v>0</v>
      </c>
      <c r="N267" s="203">
        <v>0</v>
      </c>
      <c r="O267" s="203">
        <v>0</v>
      </c>
      <c r="P267" s="203">
        <v>0</v>
      </c>
      <c r="Q267" s="203">
        <v>0</v>
      </c>
      <c r="R267" s="245">
        <v>0</v>
      </c>
      <c r="S267" s="245">
        <v>0</v>
      </c>
      <c r="T267" s="245">
        <v>0</v>
      </c>
      <c r="U267" s="198">
        <v>0</v>
      </c>
      <c r="V267" s="203">
        <v>0</v>
      </c>
      <c r="W267" s="203">
        <v>0</v>
      </c>
      <c r="X267" s="203">
        <v>0</v>
      </c>
      <c r="Y267" s="203">
        <v>0</v>
      </c>
      <c r="Z267" s="204">
        <v>0</v>
      </c>
      <c r="AA267" s="246">
        <v>0</v>
      </c>
      <c r="AB267" s="246">
        <v>0</v>
      </c>
      <c r="AC267" s="246">
        <v>0</v>
      </c>
      <c r="AD267" s="204">
        <v>0</v>
      </c>
      <c r="AE267" s="204">
        <v>0</v>
      </c>
      <c r="AF267" s="204">
        <v>0</v>
      </c>
      <c r="AG267" s="204">
        <v>0</v>
      </c>
      <c r="AH267" s="204">
        <v>0</v>
      </c>
      <c r="AI267" s="101">
        <v>0</v>
      </c>
      <c r="AJ267" s="101">
        <v>0</v>
      </c>
      <c r="AK267" s="101">
        <v>0</v>
      </c>
      <c r="AL267" s="204">
        <v>0</v>
      </c>
      <c r="AM267" s="204">
        <v>0</v>
      </c>
      <c r="AN267" s="204">
        <v>0</v>
      </c>
      <c r="AO267" s="204">
        <v>0</v>
      </c>
      <c r="AP267" s="204">
        <v>0</v>
      </c>
      <c r="AQ267" s="204">
        <v>0</v>
      </c>
      <c r="AR267" s="204">
        <v>0</v>
      </c>
      <c r="AS267" s="204">
        <v>0</v>
      </c>
      <c r="AT267" s="204">
        <v>0</v>
      </c>
      <c r="AU267" s="204">
        <v>0</v>
      </c>
    </row>
    <row r="268" spans="1:48" ht="12.75" customHeight="1">
      <c r="A268" s="205">
        <v>21</v>
      </c>
      <c r="B268" s="206">
        <v>222900</v>
      </c>
      <c r="C268" s="207">
        <v>1245</v>
      </c>
      <c r="D268" s="175">
        <v>259</v>
      </c>
      <c r="E268" s="201" t="s">
        <v>1450</v>
      </c>
      <c r="F268" s="197">
        <v>0</v>
      </c>
      <c r="G268" s="202">
        <v>0</v>
      </c>
      <c r="H268" s="202">
        <v>0</v>
      </c>
      <c r="I268" s="202">
        <v>0</v>
      </c>
      <c r="J268" s="202">
        <v>0</v>
      </c>
      <c r="K268" s="202">
        <v>0</v>
      </c>
      <c r="L268" s="197">
        <v>0</v>
      </c>
      <c r="M268" s="203">
        <v>0</v>
      </c>
      <c r="N268" s="203">
        <v>0</v>
      </c>
      <c r="O268" s="203">
        <v>0</v>
      </c>
      <c r="P268" s="203">
        <v>0</v>
      </c>
      <c r="Q268" s="203">
        <v>0</v>
      </c>
      <c r="R268" s="245">
        <v>0</v>
      </c>
      <c r="S268" s="245">
        <v>0</v>
      </c>
      <c r="T268" s="245">
        <v>0</v>
      </c>
      <c r="U268" s="198">
        <v>0</v>
      </c>
      <c r="V268" s="203">
        <v>0</v>
      </c>
      <c r="W268" s="203">
        <v>0</v>
      </c>
      <c r="X268" s="203">
        <v>0</v>
      </c>
      <c r="Y268" s="203">
        <v>0</v>
      </c>
      <c r="Z268" s="204">
        <v>0</v>
      </c>
      <c r="AA268" s="246">
        <v>0</v>
      </c>
      <c r="AB268" s="246">
        <v>0</v>
      </c>
      <c r="AC268" s="246">
        <v>0</v>
      </c>
      <c r="AD268" s="204">
        <v>0</v>
      </c>
      <c r="AE268" s="204">
        <v>0</v>
      </c>
      <c r="AF268" s="204">
        <v>0</v>
      </c>
      <c r="AG268" s="204">
        <v>0</v>
      </c>
      <c r="AH268" s="204">
        <v>0</v>
      </c>
      <c r="AI268" s="101">
        <v>0</v>
      </c>
      <c r="AJ268" s="101">
        <v>0</v>
      </c>
      <c r="AK268" s="101">
        <v>0</v>
      </c>
      <c r="AL268" s="204">
        <v>0</v>
      </c>
      <c r="AM268" s="204">
        <v>0</v>
      </c>
      <c r="AN268" s="204">
        <v>0</v>
      </c>
      <c r="AO268" s="204">
        <v>0</v>
      </c>
      <c r="AP268" s="204">
        <v>0</v>
      </c>
      <c r="AQ268" s="204">
        <v>0</v>
      </c>
      <c r="AR268" s="204">
        <v>0</v>
      </c>
      <c r="AS268" s="204">
        <v>0</v>
      </c>
      <c r="AT268" s="204">
        <v>0</v>
      </c>
      <c r="AU268" s="204">
        <v>0</v>
      </c>
    </row>
    <row r="269" spans="1:48" ht="12.75" customHeight="1">
      <c r="A269" s="205">
        <v>21</v>
      </c>
      <c r="B269" s="206">
        <v>222900</v>
      </c>
      <c r="C269" s="207">
        <v>1246</v>
      </c>
      <c r="D269" s="175">
        <v>260</v>
      </c>
      <c r="E269" s="201" t="s">
        <v>1451</v>
      </c>
      <c r="F269" s="197">
        <v>2573.3000000000002</v>
      </c>
      <c r="G269" s="202">
        <v>2573.3000000000002</v>
      </c>
      <c r="H269" s="202">
        <v>0</v>
      </c>
      <c r="I269" s="202">
        <v>0</v>
      </c>
      <c r="J269" s="202">
        <v>0</v>
      </c>
      <c r="K269" s="202">
        <v>0</v>
      </c>
      <c r="L269" s="197">
        <v>2679.2</v>
      </c>
      <c r="M269" s="203">
        <v>2679.2</v>
      </c>
      <c r="N269" s="203">
        <v>0</v>
      </c>
      <c r="O269" s="203">
        <v>0</v>
      </c>
      <c r="P269" s="203">
        <v>0</v>
      </c>
      <c r="Q269" s="203">
        <v>0</v>
      </c>
      <c r="R269" s="245">
        <v>0</v>
      </c>
      <c r="S269" s="245">
        <v>0</v>
      </c>
      <c r="T269" s="245">
        <v>0</v>
      </c>
      <c r="U269" s="198">
        <v>2596.5810000000001</v>
      </c>
      <c r="V269" s="203">
        <v>2596.5810000000001</v>
      </c>
      <c r="W269" s="203">
        <v>0</v>
      </c>
      <c r="X269" s="203">
        <v>0</v>
      </c>
      <c r="Y269" s="203">
        <v>0</v>
      </c>
      <c r="Z269" s="204">
        <v>0</v>
      </c>
      <c r="AA269" s="246">
        <v>0</v>
      </c>
      <c r="AB269" s="246">
        <v>0</v>
      </c>
      <c r="AC269" s="246">
        <v>0</v>
      </c>
      <c r="AD269" s="204">
        <v>-82.618999999999687</v>
      </c>
      <c r="AE269" s="204">
        <v>-82.618999999999687</v>
      </c>
      <c r="AF269" s="204">
        <v>0</v>
      </c>
      <c r="AG269" s="204">
        <v>0</v>
      </c>
      <c r="AH269" s="204">
        <v>0</v>
      </c>
      <c r="AI269" s="101">
        <v>0</v>
      </c>
      <c r="AJ269" s="101">
        <v>0</v>
      </c>
      <c r="AK269" s="101">
        <v>0</v>
      </c>
      <c r="AL269" s="204">
        <v>0</v>
      </c>
      <c r="AM269" s="204">
        <v>96.916280979396845</v>
      </c>
      <c r="AN269" s="204">
        <v>96.916280979396845</v>
      </c>
      <c r="AO269" s="204">
        <v>0</v>
      </c>
      <c r="AP269" s="204">
        <v>0</v>
      </c>
      <c r="AQ269" s="204">
        <v>0</v>
      </c>
      <c r="AR269" s="204">
        <v>0</v>
      </c>
      <c r="AS269" s="204">
        <v>0</v>
      </c>
      <c r="AT269" s="204">
        <v>0</v>
      </c>
      <c r="AU269" s="204">
        <v>0</v>
      </c>
    </row>
    <row r="270" spans="1:48" ht="12.75" customHeight="1">
      <c r="A270" s="205">
        <v>21</v>
      </c>
      <c r="B270" s="206">
        <v>222900</v>
      </c>
      <c r="C270" s="207">
        <v>1247</v>
      </c>
      <c r="D270" s="175">
        <v>261</v>
      </c>
      <c r="E270" s="201" t="s">
        <v>1452</v>
      </c>
      <c r="F270" s="197">
        <v>2961.6</v>
      </c>
      <c r="G270" s="202">
        <v>2961.6</v>
      </c>
      <c r="H270" s="202">
        <v>0</v>
      </c>
      <c r="I270" s="202">
        <v>0</v>
      </c>
      <c r="J270" s="202">
        <v>0</v>
      </c>
      <c r="K270" s="202">
        <v>0</v>
      </c>
      <c r="L270" s="197">
        <v>2982.6</v>
      </c>
      <c r="M270" s="203">
        <v>2982.6</v>
      </c>
      <c r="N270" s="203">
        <v>0</v>
      </c>
      <c r="O270" s="203">
        <v>0</v>
      </c>
      <c r="P270" s="203">
        <v>0</v>
      </c>
      <c r="Q270" s="203">
        <v>0</v>
      </c>
      <c r="R270" s="245">
        <v>0</v>
      </c>
      <c r="S270" s="245">
        <v>0</v>
      </c>
      <c r="T270" s="245">
        <v>0</v>
      </c>
      <c r="U270" s="198">
        <v>2982.6</v>
      </c>
      <c r="V270" s="203">
        <v>2982.6</v>
      </c>
      <c r="W270" s="203">
        <v>0</v>
      </c>
      <c r="X270" s="203">
        <v>0</v>
      </c>
      <c r="Y270" s="203">
        <v>0</v>
      </c>
      <c r="Z270" s="204">
        <v>0</v>
      </c>
      <c r="AA270" s="246">
        <v>0</v>
      </c>
      <c r="AB270" s="246">
        <v>0</v>
      </c>
      <c r="AC270" s="246">
        <v>0</v>
      </c>
      <c r="AD270" s="204">
        <v>0</v>
      </c>
      <c r="AE270" s="204">
        <v>0</v>
      </c>
      <c r="AF270" s="204">
        <v>0</v>
      </c>
      <c r="AG270" s="204">
        <v>0</v>
      </c>
      <c r="AH270" s="204">
        <v>0</v>
      </c>
      <c r="AI270" s="101">
        <v>0</v>
      </c>
      <c r="AJ270" s="101">
        <v>0</v>
      </c>
      <c r="AK270" s="101">
        <v>0</v>
      </c>
      <c r="AL270" s="204">
        <v>0</v>
      </c>
      <c r="AM270" s="204">
        <v>100</v>
      </c>
      <c r="AN270" s="204">
        <v>100</v>
      </c>
      <c r="AO270" s="204">
        <v>0</v>
      </c>
      <c r="AP270" s="204">
        <v>0</v>
      </c>
      <c r="AQ270" s="204">
        <v>0</v>
      </c>
      <c r="AR270" s="204">
        <v>0</v>
      </c>
      <c r="AS270" s="204">
        <v>0</v>
      </c>
      <c r="AT270" s="204">
        <v>0</v>
      </c>
      <c r="AU270" s="204">
        <v>0</v>
      </c>
    </row>
    <row r="271" spans="1:48" ht="12.75" customHeight="1">
      <c r="A271" s="205">
        <v>21</v>
      </c>
      <c r="B271" s="206">
        <v>222900</v>
      </c>
      <c r="C271" s="207">
        <v>1248</v>
      </c>
      <c r="D271" s="175">
        <v>262</v>
      </c>
      <c r="E271" s="201" t="s">
        <v>1453</v>
      </c>
      <c r="F271" s="197">
        <v>4431.3</v>
      </c>
      <c r="G271" s="202">
        <v>4431.3</v>
      </c>
      <c r="H271" s="202">
        <v>0</v>
      </c>
      <c r="I271" s="202">
        <v>0</v>
      </c>
      <c r="J271" s="202">
        <v>0</v>
      </c>
      <c r="K271" s="202">
        <v>0</v>
      </c>
      <c r="L271" s="197">
        <v>4643</v>
      </c>
      <c r="M271" s="203">
        <v>4600.1000000000004</v>
      </c>
      <c r="N271" s="203">
        <v>0</v>
      </c>
      <c r="O271" s="203">
        <v>0</v>
      </c>
      <c r="P271" s="203">
        <v>0</v>
      </c>
      <c r="Q271" s="203">
        <v>0</v>
      </c>
      <c r="R271" s="245">
        <v>42.9</v>
      </c>
      <c r="S271" s="245">
        <v>0</v>
      </c>
      <c r="T271" s="245">
        <v>0</v>
      </c>
      <c r="U271" s="198">
        <v>4642.9000000000005</v>
      </c>
      <c r="V271" s="203">
        <v>4600.1000000000004</v>
      </c>
      <c r="W271" s="203">
        <v>0</v>
      </c>
      <c r="X271" s="203">
        <v>0</v>
      </c>
      <c r="Y271" s="203">
        <v>0</v>
      </c>
      <c r="Z271" s="204">
        <v>0</v>
      </c>
      <c r="AA271" s="246">
        <v>42.8</v>
      </c>
      <c r="AB271" s="246">
        <v>0</v>
      </c>
      <c r="AC271" s="246">
        <v>0</v>
      </c>
      <c r="AD271" s="204">
        <v>-9.9999999999454303E-2</v>
      </c>
      <c r="AE271" s="204">
        <v>0</v>
      </c>
      <c r="AF271" s="204">
        <v>0</v>
      </c>
      <c r="AG271" s="204">
        <v>0</v>
      </c>
      <c r="AH271" s="204">
        <v>0</v>
      </c>
      <c r="AI271" s="101">
        <v>0</v>
      </c>
      <c r="AJ271" s="101">
        <v>-0.10000000000000142</v>
      </c>
      <c r="AK271" s="101">
        <v>0</v>
      </c>
      <c r="AL271" s="204">
        <v>0</v>
      </c>
      <c r="AM271" s="204">
        <v>99.997846220116315</v>
      </c>
      <c r="AN271" s="204">
        <v>100</v>
      </c>
      <c r="AO271" s="204">
        <v>0</v>
      </c>
      <c r="AP271" s="204">
        <v>0</v>
      </c>
      <c r="AQ271" s="204">
        <v>0</v>
      </c>
      <c r="AR271" s="204">
        <v>0</v>
      </c>
      <c r="AS271" s="204">
        <v>99.766899766899769</v>
      </c>
      <c r="AT271" s="204">
        <v>0</v>
      </c>
      <c r="AU271" s="204">
        <v>0</v>
      </c>
    </row>
    <row r="272" spans="1:48" ht="12.75" customHeight="1">
      <c r="A272" s="205">
        <v>21</v>
      </c>
      <c r="B272" s="206">
        <v>222900</v>
      </c>
      <c r="C272" s="207">
        <v>1249</v>
      </c>
      <c r="D272" s="175">
        <v>263</v>
      </c>
      <c r="E272" s="201" t="s">
        <v>1454</v>
      </c>
      <c r="F272" s="197">
        <v>2458.8000000000002</v>
      </c>
      <c r="G272" s="202">
        <v>2458.8000000000002</v>
      </c>
      <c r="H272" s="202">
        <v>0</v>
      </c>
      <c r="I272" s="202">
        <v>0</v>
      </c>
      <c r="J272" s="202">
        <v>0</v>
      </c>
      <c r="K272" s="202">
        <v>0</v>
      </c>
      <c r="L272" s="197">
        <v>2648</v>
      </c>
      <c r="M272" s="203">
        <v>2648</v>
      </c>
      <c r="N272" s="203">
        <v>0</v>
      </c>
      <c r="O272" s="203">
        <v>0</v>
      </c>
      <c r="P272" s="203">
        <v>0</v>
      </c>
      <c r="Q272" s="203">
        <v>0</v>
      </c>
      <c r="R272" s="245">
        <v>0</v>
      </c>
      <c r="S272" s="245">
        <v>0</v>
      </c>
      <c r="T272" s="245">
        <v>0</v>
      </c>
      <c r="U272" s="198">
        <v>2558.4555</v>
      </c>
      <c r="V272" s="203">
        <v>2558.4555</v>
      </c>
      <c r="W272" s="203">
        <v>0</v>
      </c>
      <c r="X272" s="203">
        <v>0</v>
      </c>
      <c r="Y272" s="203">
        <v>0</v>
      </c>
      <c r="Z272" s="204">
        <v>0</v>
      </c>
      <c r="AA272" s="246">
        <v>0</v>
      </c>
      <c r="AB272" s="246">
        <v>0</v>
      </c>
      <c r="AC272" s="246">
        <v>0</v>
      </c>
      <c r="AD272" s="204">
        <v>-89.544499999999971</v>
      </c>
      <c r="AE272" s="204">
        <v>-89.544499999999971</v>
      </c>
      <c r="AF272" s="204">
        <v>0</v>
      </c>
      <c r="AG272" s="204">
        <v>0</v>
      </c>
      <c r="AH272" s="204">
        <v>0</v>
      </c>
      <c r="AI272" s="101">
        <v>0</v>
      </c>
      <c r="AJ272" s="101">
        <v>0</v>
      </c>
      <c r="AK272" s="101">
        <v>0</v>
      </c>
      <c r="AL272" s="204">
        <v>0</v>
      </c>
      <c r="AM272" s="204">
        <v>96.618410120845923</v>
      </c>
      <c r="AN272" s="204">
        <v>96.618410120845923</v>
      </c>
      <c r="AO272" s="204">
        <v>0</v>
      </c>
      <c r="AP272" s="204">
        <v>0</v>
      </c>
      <c r="AQ272" s="204">
        <v>0</v>
      </c>
      <c r="AR272" s="204">
        <v>0</v>
      </c>
      <c r="AS272" s="204">
        <v>0</v>
      </c>
      <c r="AT272" s="204">
        <v>0</v>
      </c>
      <c r="AU272" s="204">
        <v>0</v>
      </c>
    </row>
    <row r="273" spans="1:48" ht="12.75" customHeight="1">
      <c r="A273" s="205">
        <v>21</v>
      </c>
      <c r="B273" s="206">
        <v>222900</v>
      </c>
      <c r="C273" s="207">
        <v>1250</v>
      </c>
      <c r="D273" s="175">
        <v>264</v>
      </c>
      <c r="E273" s="201" t="s">
        <v>1455</v>
      </c>
      <c r="F273" s="197">
        <v>1269.9000000000001</v>
      </c>
      <c r="G273" s="202">
        <v>1269.9000000000001</v>
      </c>
      <c r="H273" s="202">
        <v>0</v>
      </c>
      <c r="I273" s="202">
        <v>0</v>
      </c>
      <c r="J273" s="202">
        <v>0</v>
      </c>
      <c r="K273" s="202">
        <v>0</v>
      </c>
      <c r="L273" s="197">
        <v>1293.5999999999999</v>
      </c>
      <c r="M273" s="203">
        <v>1293.5999999999999</v>
      </c>
      <c r="N273" s="203">
        <v>0</v>
      </c>
      <c r="O273" s="203">
        <v>0</v>
      </c>
      <c r="P273" s="203">
        <v>0</v>
      </c>
      <c r="Q273" s="203">
        <v>0</v>
      </c>
      <c r="R273" s="245">
        <v>0</v>
      </c>
      <c r="S273" s="245">
        <v>0</v>
      </c>
      <c r="T273" s="245">
        <v>0</v>
      </c>
      <c r="U273" s="198">
        <v>1288.2820999999999</v>
      </c>
      <c r="V273" s="203">
        <v>1288.2820999999999</v>
      </c>
      <c r="W273" s="203">
        <v>0</v>
      </c>
      <c r="X273" s="203">
        <v>0</v>
      </c>
      <c r="Y273" s="203">
        <v>0</v>
      </c>
      <c r="Z273" s="204">
        <v>0</v>
      </c>
      <c r="AA273" s="246">
        <v>0</v>
      </c>
      <c r="AB273" s="246">
        <v>0</v>
      </c>
      <c r="AC273" s="246">
        <v>0</v>
      </c>
      <c r="AD273" s="204">
        <v>-5.3179000000000087</v>
      </c>
      <c r="AE273" s="204">
        <v>-5.3179000000000087</v>
      </c>
      <c r="AF273" s="204">
        <v>0</v>
      </c>
      <c r="AG273" s="204">
        <v>0</v>
      </c>
      <c r="AH273" s="204">
        <v>0</v>
      </c>
      <c r="AI273" s="101">
        <v>0</v>
      </c>
      <c r="AJ273" s="101">
        <v>0</v>
      </c>
      <c r="AK273" s="101">
        <v>0</v>
      </c>
      <c r="AL273" s="204">
        <v>0</v>
      </c>
      <c r="AM273" s="204">
        <v>99.588906926406935</v>
      </c>
      <c r="AN273" s="204">
        <v>99.588906926406935</v>
      </c>
      <c r="AO273" s="204">
        <v>0</v>
      </c>
      <c r="AP273" s="204">
        <v>0</v>
      </c>
      <c r="AQ273" s="204">
        <v>0</v>
      </c>
      <c r="AR273" s="204">
        <v>0</v>
      </c>
      <c r="AS273" s="204">
        <v>0</v>
      </c>
      <c r="AT273" s="204">
        <v>0</v>
      </c>
      <c r="AU273" s="204">
        <v>0</v>
      </c>
    </row>
    <row r="274" spans="1:48" ht="12.75" customHeight="1">
      <c r="A274" s="205">
        <v>21</v>
      </c>
      <c r="B274" s="206">
        <v>222900</v>
      </c>
      <c r="C274" s="207">
        <v>1251</v>
      </c>
      <c r="D274" s="175">
        <v>265</v>
      </c>
      <c r="E274" s="201" t="s">
        <v>1456</v>
      </c>
      <c r="F274" s="197">
        <v>1107.4000000000001</v>
      </c>
      <c r="G274" s="202">
        <v>1107.4000000000001</v>
      </c>
      <c r="H274" s="202">
        <v>0</v>
      </c>
      <c r="I274" s="202">
        <v>0</v>
      </c>
      <c r="J274" s="202">
        <v>0</v>
      </c>
      <c r="K274" s="202">
        <v>0</v>
      </c>
      <c r="L274" s="197">
        <v>1161.9000000000001</v>
      </c>
      <c r="M274" s="203">
        <v>1161.9000000000001</v>
      </c>
      <c r="N274" s="203">
        <v>0</v>
      </c>
      <c r="O274" s="203">
        <v>0</v>
      </c>
      <c r="P274" s="203">
        <v>0</v>
      </c>
      <c r="Q274" s="203">
        <v>0</v>
      </c>
      <c r="R274" s="245">
        <v>0</v>
      </c>
      <c r="S274" s="245">
        <v>0</v>
      </c>
      <c r="T274" s="245">
        <v>0</v>
      </c>
      <c r="U274" s="198">
        <v>1161.9000000000001</v>
      </c>
      <c r="V274" s="203">
        <v>1161.9000000000001</v>
      </c>
      <c r="W274" s="203">
        <v>0</v>
      </c>
      <c r="X274" s="203">
        <v>0</v>
      </c>
      <c r="Y274" s="203">
        <v>0</v>
      </c>
      <c r="Z274" s="204">
        <v>0</v>
      </c>
      <c r="AA274" s="246">
        <v>0</v>
      </c>
      <c r="AB274" s="246">
        <v>0</v>
      </c>
      <c r="AC274" s="246">
        <v>0</v>
      </c>
      <c r="AD274" s="204">
        <v>0</v>
      </c>
      <c r="AE274" s="204">
        <v>0</v>
      </c>
      <c r="AF274" s="204">
        <v>0</v>
      </c>
      <c r="AG274" s="204">
        <v>0</v>
      </c>
      <c r="AH274" s="204">
        <v>0</v>
      </c>
      <c r="AI274" s="101">
        <v>0</v>
      </c>
      <c r="AJ274" s="101">
        <v>0</v>
      </c>
      <c r="AK274" s="101">
        <v>0</v>
      </c>
      <c r="AL274" s="204">
        <v>0</v>
      </c>
      <c r="AM274" s="204">
        <v>100</v>
      </c>
      <c r="AN274" s="204">
        <v>100</v>
      </c>
      <c r="AO274" s="204">
        <v>0</v>
      </c>
      <c r="AP274" s="204">
        <v>0</v>
      </c>
      <c r="AQ274" s="204">
        <v>0</v>
      </c>
      <c r="AR274" s="204">
        <v>0</v>
      </c>
      <c r="AS274" s="204">
        <v>0</v>
      </c>
      <c r="AT274" s="204">
        <v>0</v>
      </c>
      <c r="AU274" s="204">
        <v>0</v>
      </c>
    </row>
    <row r="275" spans="1:48" ht="12.75" customHeight="1">
      <c r="A275" s="205">
        <v>21</v>
      </c>
      <c r="B275" s="206">
        <v>222900</v>
      </c>
      <c r="C275" s="207">
        <v>1252</v>
      </c>
      <c r="D275" s="175">
        <v>266</v>
      </c>
      <c r="E275" s="201" t="s">
        <v>1457</v>
      </c>
      <c r="F275" s="197">
        <v>1951.9</v>
      </c>
      <c r="G275" s="202">
        <v>1951.9</v>
      </c>
      <c r="H275" s="202">
        <v>0</v>
      </c>
      <c r="I275" s="202">
        <v>0</v>
      </c>
      <c r="J275" s="202">
        <v>0</v>
      </c>
      <c r="K275" s="202">
        <v>0</v>
      </c>
      <c r="L275" s="197">
        <v>2045.6000000000001</v>
      </c>
      <c r="M275" s="203">
        <v>1998.4</v>
      </c>
      <c r="N275" s="203">
        <v>0</v>
      </c>
      <c r="O275" s="203">
        <v>0</v>
      </c>
      <c r="P275" s="203">
        <v>0</v>
      </c>
      <c r="Q275" s="203">
        <v>0</v>
      </c>
      <c r="R275" s="245">
        <v>47.2</v>
      </c>
      <c r="S275" s="245">
        <v>0</v>
      </c>
      <c r="T275" s="245">
        <v>0</v>
      </c>
      <c r="U275" s="198">
        <v>2018.5671</v>
      </c>
      <c r="V275" s="203">
        <v>1971.3670999999999</v>
      </c>
      <c r="W275" s="203">
        <v>0</v>
      </c>
      <c r="X275" s="203">
        <v>0</v>
      </c>
      <c r="Y275" s="203">
        <v>0</v>
      </c>
      <c r="Z275" s="204">
        <v>0</v>
      </c>
      <c r="AA275" s="246">
        <v>47.2</v>
      </c>
      <c r="AB275" s="246">
        <v>0</v>
      </c>
      <c r="AC275" s="246">
        <v>0</v>
      </c>
      <c r="AD275" s="204">
        <v>-27.032900000000154</v>
      </c>
      <c r="AE275" s="204">
        <v>-27.032900000000154</v>
      </c>
      <c r="AF275" s="204">
        <v>0</v>
      </c>
      <c r="AG275" s="204">
        <v>0</v>
      </c>
      <c r="AH275" s="204">
        <v>0</v>
      </c>
      <c r="AI275" s="101">
        <v>0</v>
      </c>
      <c r="AJ275" s="101">
        <v>0</v>
      </c>
      <c r="AK275" s="101">
        <v>0</v>
      </c>
      <c r="AL275" s="204">
        <v>0</v>
      </c>
      <c r="AM275" s="204">
        <v>98.678485529917864</v>
      </c>
      <c r="AN275" s="204">
        <v>98.647272818254592</v>
      </c>
      <c r="AO275" s="204">
        <v>0</v>
      </c>
      <c r="AP275" s="204">
        <v>0</v>
      </c>
      <c r="AQ275" s="204">
        <v>0</v>
      </c>
      <c r="AR275" s="204">
        <v>0</v>
      </c>
      <c r="AS275" s="204">
        <v>100</v>
      </c>
      <c r="AT275" s="204">
        <v>0</v>
      </c>
      <c r="AU275" s="204">
        <v>0</v>
      </c>
    </row>
    <row r="276" spans="1:48" ht="12.75" customHeight="1">
      <c r="A276" s="205">
        <v>21</v>
      </c>
      <c r="B276" s="206">
        <v>222900</v>
      </c>
      <c r="C276" s="207">
        <v>1253</v>
      </c>
      <c r="D276" s="175">
        <v>267</v>
      </c>
      <c r="E276" s="201" t="s">
        <v>1458</v>
      </c>
      <c r="F276" s="197">
        <v>1857.7</v>
      </c>
      <c r="G276" s="202">
        <v>1857.7</v>
      </c>
      <c r="H276" s="202">
        <v>0</v>
      </c>
      <c r="I276" s="202">
        <v>0</v>
      </c>
      <c r="J276" s="202">
        <v>0</v>
      </c>
      <c r="K276" s="202">
        <v>0</v>
      </c>
      <c r="L276" s="197">
        <v>1969.3</v>
      </c>
      <c r="M276" s="203">
        <v>1969.3</v>
      </c>
      <c r="N276" s="203">
        <v>0</v>
      </c>
      <c r="O276" s="203">
        <v>0</v>
      </c>
      <c r="P276" s="203">
        <v>0</v>
      </c>
      <c r="Q276" s="203">
        <v>0</v>
      </c>
      <c r="R276" s="245">
        <v>0</v>
      </c>
      <c r="S276" s="245">
        <v>0</v>
      </c>
      <c r="T276" s="245">
        <v>0</v>
      </c>
      <c r="U276" s="198">
        <v>1969.3</v>
      </c>
      <c r="V276" s="203">
        <v>1969.3</v>
      </c>
      <c r="W276" s="203">
        <v>0</v>
      </c>
      <c r="X276" s="203">
        <v>0</v>
      </c>
      <c r="Y276" s="203">
        <v>0</v>
      </c>
      <c r="Z276" s="204">
        <v>0</v>
      </c>
      <c r="AA276" s="246">
        <v>0</v>
      </c>
      <c r="AB276" s="246">
        <v>0</v>
      </c>
      <c r="AC276" s="246">
        <v>0</v>
      </c>
      <c r="AD276" s="204">
        <v>0</v>
      </c>
      <c r="AE276" s="204">
        <v>0</v>
      </c>
      <c r="AF276" s="204">
        <v>0</v>
      </c>
      <c r="AG276" s="204">
        <v>0</v>
      </c>
      <c r="AH276" s="204">
        <v>0</v>
      </c>
      <c r="AI276" s="101">
        <v>0</v>
      </c>
      <c r="AJ276" s="101">
        <v>0</v>
      </c>
      <c r="AK276" s="101">
        <v>0</v>
      </c>
      <c r="AL276" s="204">
        <v>0</v>
      </c>
      <c r="AM276" s="204">
        <v>100</v>
      </c>
      <c r="AN276" s="204">
        <v>100</v>
      </c>
      <c r="AO276" s="204">
        <v>0</v>
      </c>
      <c r="AP276" s="204">
        <v>0</v>
      </c>
      <c r="AQ276" s="204">
        <v>0</v>
      </c>
      <c r="AR276" s="204">
        <v>0</v>
      </c>
      <c r="AS276" s="204">
        <v>0</v>
      </c>
      <c r="AT276" s="204">
        <v>0</v>
      </c>
      <c r="AU276" s="204">
        <v>0</v>
      </c>
    </row>
    <row r="277" spans="1:48" ht="12.75" customHeight="1">
      <c r="A277" s="205">
        <v>21</v>
      </c>
      <c r="B277" s="206">
        <v>222900</v>
      </c>
      <c r="C277" s="207">
        <v>1254</v>
      </c>
      <c r="D277" s="175">
        <v>268</v>
      </c>
      <c r="E277" s="201" t="s">
        <v>1459</v>
      </c>
      <c r="F277" s="197">
        <v>2192</v>
      </c>
      <c r="G277" s="202">
        <v>2192</v>
      </c>
      <c r="H277" s="202">
        <v>0</v>
      </c>
      <c r="I277" s="202">
        <v>0</v>
      </c>
      <c r="J277" s="202">
        <v>0</v>
      </c>
      <c r="K277" s="202">
        <v>0</v>
      </c>
      <c r="L277" s="197">
        <v>2233.3000000000002</v>
      </c>
      <c r="M277" s="203">
        <v>2233.3000000000002</v>
      </c>
      <c r="N277" s="203">
        <v>0</v>
      </c>
      <c r="O277" s="203">
        <v>0</v>
      </c>
      <c r="P277" s="203">
        <v>0</v>
      </c>
      <c r="Q277" s="203">
        <v>0</v>
      </c>
      <c r="R277" s="245">
        <v>0</v>
      </c>
      <c r="S277" s="245">
        <v>0</v>
      </c>
      <c r="T277" s="245">
        <v>0</v>
      </c>
      <c r="U277" s="198">
        <v>2233.3000000000002</v>
      </c>
      <c r="V277" s="203">
        <v>2233.3000000000002</v>
      </c>
      <c r="W277" s="203">
        <v>0</v>
      </c>
      <c r="X277" s="203">
        <v>0</v>
      </c>
      <c r="Y277" s="203">
        <v>0</v>
      </c>
      <c r="Z277" s="204">
        <v>0</v>
      </c>
      <c r="AA277" s="246">
        <v>0</v>
      </c>
      <c r="AB277" s="246">
        <v>0</v>
      </c>
      <c r="AC277" s="246">
        <v>0</v>
      </c>
      <c r="AD277" s="204">
        <v>0</v>
      </c>
      <c r="AE277" s="204">
        <v>0</v>
      </c>
      <c r="AF277" s="204">
        <v>0</v>
      </c>
      <c r="AG277" s="204">
        <v>0</v>
      </c>
      <c r="AH277" s="204">
        <v>0</v>
      </c>
      <c r="AI277" s="101">
        <v>0</v>
      </c>
      <c r="AJ277" s="101">
        <v>0</v>
      </c>
      <c r="AK277" s="101">
        <v>0</v>
      </c>
      <c r="AL277" s="204">
        <v>0</v>
      </c>
      <c r="AM277" s="204">
        <v>100</v>
      </c>
      <c r="AN277" s="204">
        <v>100</v>
      </c>
      <c r="AO277" s="204">
        <v>0</v>
      </c>
      <c r="AP277" s="204">
        <v>0</v>
      </c>
      <c r="AQ277" s="204">
        <v>0</v>
      </c>
      <c r="AR277" s="204">
        <v>0</v>
      </c>
      <c r="AS277" s="204">
        <v>0</v>
      </c>
      <c r="AT277" s="204">
        <v>0</v>
      </c>
      <c r="AU277" s="204">
        <v>0</v>
      </c>
    </row>
    <row r="278" spans="1:48" ht="12.75" customHeight="1">
      <c r="A278" s="205">
        <v>21</v>
      </c>
      <c r="B278" s="206">
        <v>222900</v>
      </c>
      <c r="C278" s="207">
        <v>1256</v>
      </c>
      <c r="D278" s="175">
        <v>269</v>
      </c>
      <c r="E278" s="201" t="s">
        <v>1460</v>
      </c>
      <c r="F278" s="197">
        <v>2405.5</v>
      </c>
      <c r="G278" s="202">
        <v>2405.5</v>
      </c>
      <c r="H278" s="202">
        <v>0</v>
      </c>
      <c r="I278" s="202">
        <v>0</v>
      </c>
      <c r="J278" s="202">
        <v>0</v>
      </c>
      <c r="K278" s="202">
        <v>0</v>
      </c>
      <c r="L278" s="197">
        <v>2667.9</v>
      </c>
      <c r="M278" s="203">
        <v>2667.9</v>
      </c>
      <c r="N278" s="203">
        <v>0</v>
      </c>
      <c r="O278" s="203">
        <v>0</v>
      </c>
      <c r="P278" s="203">
        <v>0</v>
      </c>
      <c r="Q278" s="203">
        <v>0</v>
      </c>
      <c r="R278" s="245">
        <v>0</v>
      </c>
      <c r="S278" s="245">
        <v>0</v>
      </c>
      <c r="T278" s="245">
        <v>0</v>
      </c>
      <c r="U278" s="198">
        <v>2667.9</v>
      </c>
      <c r="V278" s="203">
        <v>2667.9</v>
      </c>
      <c r="W278" s="203">
        <v>0</v>
      </c>
      <c r="X278" s="203">
        <v>0</v>
      </c>
      <c r="Y278" s="203">
        <v>0</v>
      </c>
      <c r="Z278" s="204">
        <v>0</v>
      </c>
      <c r="AA278" s="246">
        <v>0</v>
      </c>
      <c r="AB278" s="246">
        <v>0</v>
      </c>
      <c r="AC278" s="246">
        <v>0</v>
      </c>
      <c r="AD278" s="204">
        <v>0</v>
      </c>
      <c r="AE278" s="204">
        <v>0</v>
      </c>
      <c r="AF278" s="204">
        <v>0</v>
      </c>
      <c r="AG278" s="204">
        <v>0</v>
      </c>
      <c r="AH278" s="204">
        <v>0</v>
      </c>
      <c r="AI278" s="101">
        <v>0</v>
      </c>
      <c r="AJ278" s="101">
        <v>0</v>
      </c>
      <c r="AK278" s="101">
        <v>0</v>
      </c>
      <c r="AL278" s="204">
        <v>0</v>
      </c>
      <c r="AM278" s="204">
        <v>100</v>
      </c>
      <c r="AN278" s="204">
        <v>100</v>
      </c>
      <c r="AO278" s="204">
        <v>0</v>
      </c>
      <c r="AP278" s="204">
        <v>0</v>
      </c>
      <c r="AQ278" s="204">
        <v>0</v>
      </c>
      <c r="AR278" s="204">
        <v>0</v>
      </c>
      <c r="AS278" s="204">
        <v>0</v>
      </c>
      <c r="AT278" s="204">
        <v>0</v>
      </c>
      <c r="AU278" s="204">
        <v>0</v>
      </c>
    </row>
    <row r="279" spans="1:48" ht="12.75" customHeight="1">
      <c r="A279" s="205">
        <v>21</v>
      </c>
      <c r="B279" s="206">
        <v>222900</v>
      </c>
      <c r="C279" s="207">
        <v>1257</v>
      </c>
      <c r="D279" s="175">
        <v>270</v>
      </c>
      <c r="E279" s="201" t="s">
        <v>1461</v>
      </c>
      <c r="F279" s="197">
        <v>2886.4</v>
      </c>
      <c r="G279" s="202">
        <v>2886.4</v>
      </c>
      <c r="H279" s="202">
        <v>0</v>
      </c>
      <c r="I279" s="202">
        <v>0</v>
      </c>
      <c r="J279" s="202">
        <v>0</v>
      </c>
      <c r="K279" s="202">
        <v>0</v>
      </c>
      <c r="L279" s="197">
        <v>2940.4</v>
      </c>
      <c r="M279" s="203">
        <v>2940.4</v>
      </c>
      <c r="N279" s="203">
        <v>0</v>
      </c>
      <c r="O279" s="203">
        <v>0</v>
      </c>
      <c r="P279" s="203">
        <v>0</v>
      </c>
      <c r="Q279" s="203">
        <v>0</v>
      </c>
      <c r="R279" s="245">
        <v>0</v>
      </c>
      <c r="S279" s="245">
        <v>0</v>
      </c>
      <c r="T279" s="245">
        <v>0</v>
      </c>
      <c r="U279" s="198">
        <v>2940.4</v>
      </c>
      <c r="V279" s="203">
        <v>2940.4</v>
      </c>
      <c r="W279" s="203">
        <v>0</v>
      </c>
      <c r="X279" s="203">
        <v>0</v>
      </c>
      <c r="Y279" s="203">
        <v>0</v>
      </c>
      <c r="Z279" s="204">
        <v>0</v>
      </c>
      <c r="AA279" s="246">
        <v>0</v>
      </c>
      <c r="AB279" s="246">
        <v>0</v>
      </c>
      <c r="AC279" s="246">
        <v>0</v>
      </c>
      <c r="AD279" s="204">
        <v>0</v>
      </c>
      <c r="AE279" s="204">
        <v>0</v>
      </c>
      <c r="AF279" s="204">
        <v>0</v>
      </c>
      <c r="AG279" s="204">
        <v>0</v>
      </c>
      <c r="AH279" s="204">
        <v>0</v>
      </c>
      <c r="AI279" s="101">
        <v>0</v>
      </c>
      <c r="AJ279" s="101">
        <v>0</v>
      </c>
      <c r="AK279" s="101">
        <v>0</v>
      </c>
      <c r="AL279" s="204">
        <v>0</v>
      </c>
      <c r="AM279" s="204">
        <v>100</v>
      </c>
      <c r="AN279" s="204">
        <v>100</v>
      </c>
      <c r="AO279" s="204">
        <v>0</v>
      </c>
      <c r="AP279" s="204">
        <v>0</v>
      </c>
      <c r="AQ279" s="204">
        <v>0</v>
      </c>
      <c r="AR279" s="204">
        <v>0</v>
      </c>
      <c r="AS279" s="204">
        <v>0</v>
      </c>
      <c r="AT279" s="204">
        <v>0</v>
      </c>
      <c r="AU279" s="204">
        <v>0</v>
      </c>
    </row>
    <row r="280" spans="1:48" ht="12.75" customHeight="1">
      <c r="A280" s="205">
        <v>21</v>
      </c>
      <c r="B280" s="206">
        <v>222900</v>
      </c>
      <c r="C280" s="207">
        <v>1258</v>
      </c>
      <c r="D280" s="175">
        <v>271</v>
      </c>
      <c r="E280" s="201" t="s">
        <v>1462</v>
      </c>
      <c r="F280" s="197">
        <v>2186.1999999999998</v>
      </c>
      <c r="G280" s="202">
        <v>2186.1999999999998</v>
      </c>
      <c r="H280" s="202">
        <v>0</v>
      </c>
      <c r="I280" s="202">
        <v>0</v>
      </c>
      <c r="J280" s="202">
        <v>0</v>
      </c>
      <c r="K280" s="202">
        <v>0</v>
      </c>
      <c r="L280" s="197">
        <v>2371.1</v>
      </c>
      <c r="M280" s="203">
        <v>2332.6999999999998</v>
      </c>
      <c r="N280" s="203">
        <v>0</v>
      </c>
      <c r="O280" s="203">
        <v>0</v>
      </c>
      <c r="P280" s="203">
        <v>0</v>
      </c>
      <c r="Q280" s="203">
        <v>0</v>
      </c>
      <c r="R280" s="245">
        <v>38.4</v>
      </c>
      <c r="S280" s="245">
        <v>0</v>
      </c>
      <c r="T280" s="245">
        <v>0</v>
      </c>
      <c r="U280" s="198">
        <v>2371.1</v>
      </c>
      <c r="V280" s="203">
        <v>2332.6999999999998</v>
      </c>
      <c r="W280" s="203">
        <v>0</v>
      </c>
      <c r="X280" s="203">
        <v>0</v>
      </c>
      <c r="Y280" s="203">
        <v>0</v>
      </c>
      <c r="Z280" s="204">
        <v>0</v>
      </c>
      <c r="AA280" s="246">
        <v>38.4</v>
      </c>
      <c r="AB280" s="246">
        <v>0</v>
      </c>
      <c r="AC280" s="246">
        <v>0</v>
      </c>
      <c r="AD280" s="204">
        <v>0</v>
      </c>
      <c r="AE280" s="204">
        <v>0</v>
      </c>
      <c r="AF280" s="204">
        <v>0</v>
      </c>
      <c r="AG280" s="204">
        <v>0</v>
      </c>
      <c r="AH280" s="204">
        <v>0</v>
      </c>
      <c r="AI280" s="101">
        <v>0</v>
      </c>
      <c r="AJ280" s="101">
        <v>0</v>
      </c>
      <c r="AK280" s="101">
        <v>0</v>
      </c>
      <c r="AL280" s="204">
        <v>0</v>
      </c>
      <c r="AM280" s="204">
        <v>100</v>
      </c>
      <c r="AN280" s="204">
        <v>100</v>
      </c>
      <c r="AO280" s="204">
        <v>0</v>
      </c>
      <c r="AP280" s="204">
        <v>0</v>
      </c>
      <c r="AQ280" s="204">
        <v>0</v>
      </c>
      <c r="AR280" s="204">
        <v>0</v>
      </c>
      <c r="AS280" s="204">
        <v>100</v>
      </c>
      <c r="AT280" s="204">
        <v>0</v>
      </c>
      <c r="AU280" s="204">
        <v>0</v>
      </c>
    </row>
    <row r="281" spans="1:48" ht="12.75" customHeight="1">
      <c r="A281" s="205">
        <v>21</v>
      </c>
      <c r="B281" s="206">
        <v>222900</v>
      </c>
      <c r="C281" s="207">
        <v>1259</v>
      </c>
      <c r="D281" s="175">
        <v>272</v>
      </c>
      <c r="E281" s="201" t="s">
        <v>1463</v>
      </c>
      <c r="F281" s="197">
        <v>4504.3999999999996</v>
      </c>
      <c r="G281" s="202">
        <v>4504.3999999999996</v>
      </c>
      <c r="H281" s="202">
        <v>0</v>
      </c>
      <c r="I281" s="202">
        <v>0</v>
      </c>
      <c r="J281" s="202">
        <v>0</v>
      </c>
      <c r="K281" s="202">
        <v>0</v>
      </c>
      <c r="L281" s="197">
        <v>4807.7</v>
      </c>
      <c r="M281" s="203">
        <v>4763.8</v>
      </c>
      <c r="N281" s="203">
        <v>0</v>
      </c>
      <c r="O281" s="203">
        <v>0</v>
      </c>
      <c r="P281" s="203">
        <v>0</v>
      </c>
      <c r="Q281" s="203">
        <v>0</v>
      </c>
      <c r="R281" s="245">
        <v>43.9</v>
      </c>
      <c r="S281" s="245">
        <v>0</v>
      </c>
      <c r="T281" s="245">
        <v>0</v>
      </c>
      <c r="U281" s="198">
        <v>4807.7</v>
      </c>
      <c r="V281" s="203">
        <v>4763.8</v>
      </c>
      <c r="W281" s="203">
        <v>0</v>
      </c>
      <c r="X281" s="203">
        <v>0</v>
      </c>
      <c r="Y281" s="203">
        <v>0</v>
      </c>
      <c r="Z281" s="204">
        <v>0</v>
      </c>
      <c r="AA281" s="246">
        <v>43.9</v>
      </c>
      <c r="AB281" s="246">
        <v>0</v>
      </c>
      <c r="AC281" s="246">
        <v>0</v>
      </c>
      <c r="AD281" s="204">
        <v>0</v>
      </c>
      <c r="AE281" s="204">
        <v>0</v>
      </c>
      <c r="AF281" s="204">
        <v>0</v>
      </c>
      <c r="AG281" s="204">
        <v>0</v>
      </c>
      <c r="AH281" s="204">
        <v>0</v>
      </c>
      <c r="AI281" s="101">
        <v>0</v>
      </c>
      <c r="AJ281" s="101">
        <v>0</v>
      </c>
      <c r="AK281" s="101">
        <v>0</v>
      </c>
      <c r="AL281" s="204">
        <v>0</v>
      </c>
      <c r="AM281" s="204">
        <v>100</v>
      </c>
      <c r="AN281" s="204">
        <v>100</v>
      </c>
      <c r="AO281" s="204">
        <v>0</v>
      </c>
      <c r="AP281" s="204">
        <v>0</v>
      </c>
      <c r="AQ281" s="204">
        <v>0</v>
      </c>
      <c r="AR281" s="204">
        <v>0</v>
      </c>
      <c r="AS281" s="204">
        <v>100</v>
      </c>
      <c r="AT281" s="204">
        <v>0</v>
      </c>
      <c r="AU281" s="204">
        <v>0</v>
      </c>
    </row>
    <row r="282" spans="1:48" ht="12.75" customHeight="1">
      <c r="A282" s="205">
        <v>21</v>
      </c>
      <c r="B282" s="206">
        <v>222900</v>
      </c>
      <c r="C282" s="207">
        <v>1260</v>
      </c>
      <c r="D282" s="175">
        <v>273</v>
      </c>
      <c r="E282" s="201" t="s">
        <v>1464</v>
      </c>
      <c r="F282" s="197">
        <v>750.5</v>
      </c>
      <c r="G282" s="202">
        <v>750.5</v>
      </c>
      <c r="H282" s="202">
        <v>0</v>
      </c>
      <c r="I282" s="202">
        <v>0</v>
      </c>
      <c r="J282" s="202">
        <v>0</v>
      </c>
      <c r="K282" s="202">
        <v>0</v>
      </c>
      <c r="L282" s="197">
        <v>818.6</v>
      </c>
      <c r="M282" s="203">
        <v>818.6</v>
      </c>
      <c r="N282" s="203">
        <v>0</v>
      </c>
      <c r="O282" s="203">
        <v>0</v>
      </c>
      <c r="P282" s="203">
        <v>0</v>
      </c>
      <c r="Q282" s="203">
        <v>0</v>
      </c>
      <c r="R282" s="245">
        <v>0</v>
      </c>
      <c r="S282" s="245">
        <v>0</v>
      </c>
      <c r="T282" s="245">
        <v>0</v>
      </c>
      <c r="U282" s="198">
        <v>808.78160000000003</v>
      </c>
      <c r="V282" s="203">
        <v>808.78160000000003</v>
      </c>
      <c r="W282" s="203">
        <v>0</v>
      </c>
      <c r="X282" s="203">
        <v>0</v>
      </c>
      <c r="Y282" s="203">
        <v>0</v>
      </c>
      <c r="Z282" s="204">
        <v>0</v>
      </c>
      <c r="AA282" s="246">
        <v>0</v>
      </c>
      <c r="AB282" s="246">
        <v>0</v>
      </c>
      <c r="AC282" s="246">
        <v>0</v>
      </c>
      <c r="AD282" s="204">
        <v>-9.8183999999999969</v>
      </c>
      <c r="AE282" s="204">
        <v>-9.8183999999999969</v>
      </c>
      <c r="AF282" s="204">
        <v>0</v>
      </c>
      <c r="AG282" s="204">
        <v>0</v>
      </c>
      <c r="AH282" s="204">
        <v>0</v>
      </c>
      <c r="AI282" s="101">
        <v>0</v>
      </c>
      <c r="AJ282" s="101">
        <v>0</v>
      </c>
      <c r="AK282" s="101">
        <v>0</v>
      </c>
      <c r="AL282" s="204">
        <v>0</v>
      </c>
      <c r="AM282" s="204">
        <v>98.800586366967991</v>
      </c>
      <c r="AN282" s="204">
        <v>98.800586366967991</v>
      </c>
      <c r="AO282" s="204">
        <v>0</v>
      </c>
      <c r="AP282" s="204">
        <v>0</v>
      </c>
      <c r="AQ282" s="204">
        <v>0</v>
      </c>
      <c r="AR282" s="204">
        <v>0</v>
      </c>
      <c r="AS282" s="204">
        <v>0</v>
      </c>
      <c r="AT282" s="204">
        <v>0</v>
      </c>
      <c r="AU282" s="204">
        <v>0</v>
      </c>
    </row>
    <row r="283" spans="1:48" ht="12.75" customHeight="1">
      <c r="A283" s="205">
        <v>21</v>
      </c>
      <c r="B283" s="206">
        <v>222900</v>
      </c>
      <c r="C283" s="207">
        <v>1261</v>
      </c>
      <c r="D283" s="175">
        <v>274</v>
      </c>
      <c r="E283" s="201" t="s">
        <v>1465</v>
      </c>
      <c r="F283" s="197">
        <v>951.9</v>
      </c>
      <c r="G283" s="202">
        <v>951.9</v>
      </c>
      <c r="H283" s="202">
        <v>0</v>
      </c>
      <c r="I283" s="202">
        <v>0</v>
      </c>
      <c r="J283" s="202">
        <v>0</v>
      </c>
      <c r="K283" s="202">
        <v>0</v>
      </c>
      <c r="L283" s="197">
        <v>951.9</v>
      </c>
      <c r="M283" s="203">
        <v>951.9</v>
      </c>
      <c r="N283" s="203">
        <v>0</v>
      </c>
      <c r="O283" s="203">
        <v>0</v>
      </c>
      <c r="P283" s="203">
        <v>0</v>
      </c>
      <c r="Q283" s="203">
        <v>0</v>
      </c>
      <c r="R283" s="245">
        <v>0</v>
      </c>
      <c r="S283" s="245">
        <v>0</v>
      </c>
      <c r="T283" s="245">
        <v>0</v>
      </c>
      <c r="U283" s="198">
        <v>951.9</v>
      </c>
      <c r="V283" s="203">
        <v>951.9</v>
      </c>
      <c r="W283" s="203">
        <v>0</v>
      </c>
      <c r="X283" s="203">
        <v>0</v>
      </c>
      <c r="Y283" s="203">
        <v>0</v>
      </c>
      <c r="Z283" s="204">
        <v>0</v>
      </c>
      <c r="AA283" s="246">
        <v>0</v>
      </c>
      <c r="AB283" s="246">
        <v>0</v>
      </c>
      <c r="AC283" s="246">
        <v>0</v>
      </c>
      <c r="AD283" s="204">
        <v>0</v>
      </c>
      <c r="AE283" s="204">
        <v>0</v>
      </c>
      <c r="AF283" s="204">
        <v>0</v>
      </c>
      <c r="AG283" s="204">
        <v>0</v>
      </c>
      <c r="AH283" s="204">
        <v>0</v>
      </c>
      <c r="AI283" s="101">
        <v>0</v>
      </c>
      <c r="AJ283" s="101">
        <v>0</v>
      </c>
      <c r="AK283" s="101">
        <v>0</v>
      </c>
      <c r="AL283" s="204">
        <v>0</v>
      </c>
      <c r="AM283" s="204">
        <v>100</v>
      </c>
      <c r="AN283" s="204">
        <v>100</v>
      </c>
      <c r="AO283" s="204">
        <v>0</v>
      </c>
      <c r="AP283" s="204">
        <v>0</v>
      </c>
      <c r="AQ283" s="204">
        <v>0</v>
      </c>
      <c r="AR283" s="204">
        <v>0</v>
      </c>
      <c r="AS283" s="204">
        <v>0</v>
      </c>
      <c r="AT283" s="204">
        <v>0</v>
      </c>
      <c r="AU283" s="204">
        <v>0</v>
      </c>
    </row>
    <row r="284" spans="1:48" ht="12.75" customHeight="1">
      <c r="A284" s="205">
        <v>21</v>
      </c>
      <c r="B284" s="206">
        <v>222900</v>
      </c>
      <c r="C284" s="207">
        <v>1262</v>
      </c>
      <c r="D284" s="175">
        <v>275</v>
      </c>
      <c r="E284" s="201" t="s">
        <v>1466</v>
      </c>
      <c r="F284" s="197">
        <v>1259</v>
      </c>
      <c r="G284" s="202">
        <v>1259</v>
      </c>
      <c r="H284" s="202">
        <v>0</v>
      </c>
      <c r="I284" s="202">
        <v>0</v>
      </c>
      <c r="J284" s="202">
        <v>0</v>
      </c>
      <c r="K284" s="202">
        <v>0</v>
      </c>
      <c r="L284" s="197">
        <v>1259</v>
      </c>
      <c r="M284" s="203">
        <v>1259</v>
      </c>
      <c r="N284" s="203">
        <v>0</v>
      </c>
      <c r="O284" s="203">
        <v>0</v>
      </c>
      <c r="P284" s="203">
        <v>0</v>
      </c>
      <c r="Q284" s="203">
        <v>0</v>
      </c>
      <c r="R284" s="245">
        <v>0</v>
      </c>
      <c r="S284" s="245">
        <v>0</v>
      </c>
      <c r="T284" s="245">
        <v>0</v>
      </c>
      <c r="U284" s="198">
        <v>1231.432</v>
      </c>
      <c r="V284" s="203">
        <v>1231.432</v>
      </c>
      <c r="W284" s="203">
        <v>0</v>
      </c>
      <c r="X284" s="203">
        <v>0</v>
      </c>
      <c r="Y284" s="203">
        <v>0</v>
      </c>
      <c r="Z284" s="204">
        <v>0</v>
      </c>
      <c r="AA284" s="246">
        <v>0</v>
      </c>
      <c r="AB284" s="246">
        <v>0</v>
      </c>
      <c r="AC284" s="246">
        <v>0</v>
      </c>
      <c r="AD284" s="204">
        <v>-27.567999999999984</v>
      </c>
      <c r="AE284" s="204">
        <v>-27.567999999999984</v>
      </c>
      <c r="AF284" s="204">
        <v>0</v>
      </c>
      <c r="AG284" s="204">
        <v>0</v>
      </c>
      <c r="AH284" s="204">
        <v>0</v>
      </c>
      <c r="AI284" s="101">
        <v>0</v>
      </c>
      <c r="AJ284" s="101">
        <v>0</v>
      </c>
      <c r="AK284" s="101">
        <v>0</v>
      </c>
      <c r="AL284" s="204">
        <v>0</v>
      </c>
      <c r="AM284" s="204">
        <v>97.810325655281972</v>
      </c>
      <c r="AN284" s="204">
        <v>97.810325655281972</v>
      </c>
      <c r="AO284" s="204">
        <v>0</v>
      </c>
      <c r="AP284" s="204">
        <v>0</v>
      </c>
      <c r="AQ284" s="204">
        <v>0</v>
      </c>
      <c r="AR284" s="204">
        <v>0</v>
      </c>
      <c r="AS284" s="204">
        <v>0</v>
      </c>
      <c r="AT284" s="204">
        <v>0</v>
      </c>
      <c r="AU284" s="204">
        <v>0</v>
      </c>
    </row>
    <row r="285" spans="1:48" ht="12.75" customHeight="1">
      <c r="A285" s="205">
        <v>21</v>
      </c>
      <c r="B285" s="206">
        <v>222900</v>
      </c>
      <c r="C285" s="207">
        <v>1263</v>
      </c>
      <c r="D285" s="175">
        <v>276</v>
      </c>
      <c r="E285" s="201" t="s">
        <v>1467</v>
      </c>
      <c r="F285" s="197">
        <v>1298.5</v>
      </c>
      <c r="G285" s="202">
        <v>1298.5</v>
      </c>
      <c r="H285" s="202">
        <v>0</v>
      </c>
      <c r="I285" s="202">
        <v>0</v>
      </c>
      <c r="J285" s="202">
        <v>0</v>
      </c>
      <c r="K285" s="202">
        <v>0</v>
      </c>
      <c r="L285" s="197">
        <v>1298.5</v>
      </c>
      <c r="M285" s="203">
        <v>1298.5</v>
      </c>
      <c r="N285" s="203">
        <v>0</v>
      </c>
      <c r="O285" s="203">
        <v>0</v>
      </c>
      <c r="P285" s="203">
        <v>0</v>
      </c>
      <c r="Q285" s="203">
        <v>0</v>
      </c>
      <c r="R285" s="245">
        <v>0</v>
      </c>
      <c r="S285" s="245">
        <v>0</v>
      </c>
      <c r="T285" s="245">
        <v>0</v>
      </c>
      <c r="U285" s="198">
        <v>1001.3157</v>
      </c>
      <c r="V285" s="203">
        <v>1001.3157</v>
      </c>
      <c r="W285" s="203">
        <v>0</v>
      </c>
      <c r="X285" s="203">
        <v>0</v>
      </c>
      <c r="Y285" s="203">
        <v>0</v>
      </c>
      <c r="Z285" s="204">
        <v>0</v>
      </c>
      <c r="AA285" s="246">
        <v>0</v>
      </c>
      <c r="AB285" s="246">
        <v>0</v>
      </c>
      <c r="AC285" s="246">
        <v>0</v>
      </c>
      <c r="AD285" s="204">
        <v>-297.18430000000001</v>
      </c>
      <c r="AE285" s="204">
        <v>-297.18430000000001</v>
      </c>
      <c r="AF285" s="204">
        <v>0</v>
      </c>
      <c r="AG285" s="204">
        <v>0</v>
      </c>
      <c r="AH285" s="204">
        <v>0</v>
      </c>
      <c r="AI285" s="101">
        <v>0</v>
      </c>
      <c r="AJ285" s="101">
        <v>0</v>
      </c>
      <c r="AK285" s="101">
        <v>0</v>
      </c>
      <c r="AL285" s="204">
        <v>0</v>
      </c>
      <c r="AM285" s="204">
        <v>77.113261455525603</v>
      </c>
      <c r="AN285" s="204">
        <v>77.113261455525603</v>
      </c>
      <c r="AO285" s="204">
        <v>0</v>
      </c>
      <c r="AP285" s="204">
        <v>0</v>
      </c>
      <c r="AQ285" s="204">
        <v>0</v>
      </c>
      <c r="AR285" s="204">
        <v>0</v>
      </c>
      <c r="AS285" s="204">
        <v>0</v>
      </c>
      <c r="AT285" s="204">
        <v>0</v>
      </c>
      <c r="AU285" s="204">
        <v>0</v>
      </c>
    </row>
    <row r="286" spans="1:48" ht="12.75" customHeight="1">
      <c r="A286" s="205">
        <v>0</v>
      </c>
      <c r="B286" s="205"/>
      <c r="C286" s="205"/>
      <c r="D286" s="175">
        <v>277</v>
      </c>
      <c r="E286" s="201"/>
      <c r="F286" s="202"/>
      <c r="G286" s="202"/>
      <c r="H286" s="202"/>
      <c r="I286" s="202"/>
      <c r="J286" s="202"/>
      <c r="K286" s="202"/>
      <c r="L286" s="197"/>
      <c r="M286" s="203"/>
      <c r="N286" s="203"/>
      <c r="O286" s="203"/>
      <c r="P286" s="203"/>
      <c r="Q286" s="203"/>
      <c r="R286" s="245"/>
      <c r="S286" s="245"/>
      <c r="T286" s="245"/>
      <c r="U286" s="198"/>
      <c r="V286" s="203"/>
      <c r="W286" s="203"/>
      <c r="X286" s="203"/>
      <c r="Y286" s="203"/>
      <c r="Z286" s="204"/>
      <c r="AA286" s="246"/>
      <c r="AB286" s="246"/>
      <c r="AC286" s="246"/>
      <c r="AD286" s="204"/>
      <c r="AE286" s="204"/>
      <c r="AF286" s="204"/>
      <c r="AG286" s="204"/>
      <c r="AH286" s="204"/>
      <c r="AI286" s="101">
        <v>0</v>
      </c>
      <c r="AJ286" s="101">
        <v>0</v>
      </c>
      <c r="AK286" s="101">
        <v>0</v>
      </c>
      <c r="AL286" s="204"/>
      <c r="AM286" s="204"/>
      <c r="AN286" s="204"/>
      <c r="AO286" s="204"/>
      <c r="AP286" s="204"/>
      <c r="AQ286" s="204"/>
      <c r="AR286" s="204"/>
      <c r="AS286" s="204"/>
      <c r="AT286" s="204"/>
      <c r="AU286" s="204"/>
    </row>
    <row r="287" spans="1:48" ht="12.75" customHeight="1">
      <c r="A287" s="205">
        <v>20</v>
      </c>
      <c r="B287" s="206">
        <v>223100</v>
      </c>
      <c r="C287" s="205"/>
      <c r="D287" s="175">
        <v>278</v>
      </c>
      <c r="E287" s="196" t="s">
        <v>1468</v>
      </c>
      <c r="F287" s="197">
        <v>338526.60000000003</v>
      </c>
      <c r="G287" s="197">
        <v>314448.90000000002</v>
      </c>
      <c r="H287" s="197">
        <v>12412.900000000001</v>
      </c>
      <c r="I287" s="197">
        <v>703.3</v>
      </c>
      <c r="J287" s="197">
        <v>0</v>
      </c>
      <c r="K287" s="197">
        <v>10961.5</v>
      </c>
      <c r="L287" s="197">
        <v>364060.6</v>
      </c>
      <c r="M287" s="197">
        <v>338874.8</v>
      </c>
      <c r="N287" s="197">
        <v>13427.1</v>
      </c>
      <c r="O287" s="197">
        <v>743.3</v>
      </c>
      <c r="P287" s="197">
        <v>0</v>
      </c>
      <c r="Q287" s="197">
        <v>10961.5</v>
      </c>
      <c r="R287" s="197">
        <v>53.9</v>
      </c>
      <c r="S287" s="197">
        <v>0</v>
      </c>
      <c r="T287" s="197">
        <v>0</v>
      </c>
      <c r="U287" s="198">
        <v>361447.07220000011</v>
      </c>
      <c r="V287" s="197">
        <v>336798.88060000003</v>
      </c>
      <c r="W287" s="197">
        <v>13125.685099999999</v>
      </c>
      <c r="X287" s="197">
        <v>539.11450000000002</v>
      </c>
      <c r="Y287" s="197">
        <v>0</v>
      </c>
      <c r="Z287" s="197">
        <v>10929.492</v>
      </c>
      <c r="AA287" s="197">
        <v>53.9</v>
      </c>
      <c r="AB287" s="197">
        <v>0</v>
      </c>
      <c r="AC287" s="197">
        <v>0</v>
      </c>
      <c r="AD287" s="101">
        <v>-2613.5277999998652</v>
      </c>
      <c r="AE287" s="101">
        <v>-2075.9193999999552</v>
      </c>
      <c r="AF287" s="101">
        <v>-301.41490000000158</v>
      </c>
      <c r="AG287" s="101">
        <v>-204.18549999999993</v>
      </c>
      <c r="AH287" s="101">
        <v>0</v>
      </c>
      <c r="AI287" s="101">
        <v>-32.007999999999811</v>
      </c>
      <c r="AJ287" s="101">
        <v>0</v>
      </c>
      <c r="AK287" s="101">
        <v>0</v>
      </c>
      <c r="AL287" s="101">
        <v>0</v>
      </c>
      <c r="AM287" s="101">
        <v>99.282117372767104</v>
      </c>
      <c r="AN287" s="101">
        <v>99.387408151919246</v>
      </c>
      <c r="AO287" s="101">
        <v>97.75517498193949</v>
      </c>
      <c r="AP287" s="101">
        <v>72.529866810170859</v>
      </c>
      <c r="AQ287" s="101">
        <v>0</v>
      </c>
      <c r="AR287" s="101">
        <v>99.707996168407604</v>
      </c>
      <c r="AS287" s="101">
        <v>100</v>
      </c>
      <c r="AT287" s="101">
        <v>0</v>
      </c>
      <c r="AU287" s="101">
        <v>0</v>
      </c>
    </row>
    <row r="288" spans="1:48" s="200" customFormat="1" ht="12.75" customHeight="1">
      <c r="A288" s="205">
        <v>22</v>
      </c>
      <c r="B288" s="206">
        <v>223100</v>
      </c>
      <c r="C288" s="205"/>
      <c r="D288" s="175">
        <v>279</v>
      </c>
      <c r="E288" s="196" t="s">
        <v>1241</v>
      </c>
      <c r="F288" s="197">
        <v>196597.80000000002</v>
      </c>
      <c r="G288" s="197">
        <v>181165.6</v>
      </c>
      <c r="H288" s="197">
        <v>3850.7</v>
      </c>
      <c r="I288" s="197">
        <v>620</v>
      </c>
      <c r="J288" s="197">
        <v>0</v>
      </c>
      <c r="K288" s="197">
        <v>10961.5</v>
      </c>
      <c r="L288" s="197">
        <v>217472.19999999998</v>
      </c>
      <c r="M288" s="197">
        <v>200985.8</v>
      </c>
      <c r="N288" s="197">
        <v>4864.8999999999996</v>
      </c>
      <c r="O288" s="197">
        <v>660</v>
      </c>
      <c r="P288" s="197">
        <v>0</v>
      </c>
      <c r="Q288" s="197">
        <v>10961.5</v>
      </c>
      <c r="R288" s="197">
        <v>0</v>
      </c>
      <c r="S288" s="197">
        <v>0</v>
      </c>
      <c r="T288" s="197">
        <v>0</v>
      </c>
      <c r="U288" s="198">
        <v>215942.6893</v>
      </c>
      <c r="V288" s="197">
        <v>199733.72959999999</v>
      </c>
      <c r="W288" s="197">
        <v>4823.6531999999997</v>
      </c>
      <c r="X288" s="197">
        <v>455.81450000000001</v>
      </c>
      <c r="Y288" s="197">
        <v>0</v>
      </c>
      <c r="Z288" s="197">
        <v>10929.492</v>
      </c>
      <c r="AA288" s="197">
        <v>0</v>
      </c>
      <c r="AB288" s="197">
        <v>0</v>
      </c>
      <c r="AC288" s="197">
        <v>0</v>
      </c>
      <c r="AD288" s="101">
        <v>-1529.5106999999844</v>
      </c>
      <c r="AE288" s="101">
        <v>-1252.0703999999969</v>
      </c>
      <c r="AF288" s="101">
        <v>-41.246799999999894</v>
      </c>
      <c r="AG288" s="101">
        <v>-204.18549999999999</v>
      </c>
      <c r="AH288" s="101">
        <v>0</v>
      </c>
      <c r="AI288" s="101">
        <v>-32.007999999999811</v>
      </c>
      <c r="AJ288" s="101">
        <v>0</v>
      </c>
      <c r="AK288" s="101">
        <v>0</v>
      </c>
      <c r="AL288" s="101">
        <v>0</v>
      </c>
      <c r="AM288" s="101">
        <v>99.296686794909888</v>
      </c>
      <c r="AN288" s="101">
        <v>99.377035392550113</v>
      </c>
      <c r="AO288" s="101">
        <v>99.152155234434431</v>
      </c>
      <c r="AP288" s="101">
        <v>69.06280303030303</v>
      </c>
      <c r="AQ288" s="101">
        <v>0</v>
      </c>
      <c r="AR288" s="101">
        <v>99.707996168407604</v>
      </c>
      <c r="AS288" s="101">
        <v>0</v>
      </c>
      <c r="AT288" s="101">
        <v>0</v>
      </c>
      <c r="AU288" s="101">
        <v>0</v>
      </c>
      <c r="AV288" s="199"/>
    </row>
    <row r="289" spans="1:48" s="200" customFormat="1" ht="12.75" customHeight="1">
      <c r="A289" s="205">
        <v>21</v>
      </c>
      <c r="B289" s="206">
        <v>223100</v>
      </c>
      <c r="C289" s="205"/>
      <c r="D289" s="175">
        <v>280</v>
      </c>
      <c r="E289" s="196" t="s">
        <v>1242</v>
      </c>
      <c r="F289" s="197">
        <v>141928.80000000002</v>
      </c>
      <c r="G289" s="197">
        <v>133283.30000000002</v>
      </c>
      <c r="H289" s="197">
        <v>8562.2000000000007</v>
      </c>
      <c r="I289" s="197">
        <v>83.3</v>
      </c>
      <c r="J289" s="197">
        <v>0</v>
      </c>
      <c r="K289" s="197">
        <v>0</v>
      </c>
      <c r="L289" s="197">
        <v>146588.4</v>
      </c>
      <c r="M289" s="197">
        <v>137889</v>
      </c>
      <c r="N289" s="197">
        <v>8562.2000000000007</v>
      </c>
      <c r="O289" s="197">
        <v>83.3</v>
      </c>
      <c r="P289" s="197">
        <v>0</v>
      </c>
      <c r="Q289" s="197">
        <v>0</v>
      </c>
      <c r="R289" s="197">
        <v>53.9</v>
      </c>
      <c r="S289" s="197">
        <v>0</v>
      </c>
      <c r="T289" s="197">
        <v>0</v>
      </c>
      <c r="U289" s="198">
        <v>145504.3829</v>
      </c>
      <c r="V289" s="197">
        <v>137065.15100000001</v>
      </c>
      <c r="W289" s="197">
        <v>8302.0319</v>
      </c>
      <c r="X289" s="197">
        <v>83.3</v>
      </c>
      <c r="Y289" s="197">
        <v>0</v>
      </c>
      <c r="Z289" s="197">
        <v>0</v>
      </c>
      <c r="AA289" s="197">
        <v>53.9</v>
      </c>
      <c r="AB289" s="197">
        <v>0</v>
      </c>
      <c r="AC289" s="197">
        <v>0</v>
      </c>
      <c r="AD289" s="101">
        <v>-1084.0170999999973</v>
      </c>
      <c r="AE289" s="101">
        <v>-823.84899999998743</v>
      </c>
      <c r="AF289" s="101">
        <v>-260.16810000000078</v>
      </c>
      <c r="AG289" s="101">
        <v>0</v>
      </c>
      <c r="AH289" s="101">
        <v>0</v>
      </c>
      <c r="AI289" s="101">
        <v>0</v>
      </c>
      <c r="AJ289" s="101">
        <v>0</v>
      </c>
      <c r="AK289" s="101">
        <v>0</v>
      </c>
      <c r="AL289" s="101">
        <v>0</v>
      </c>
      <c r="AM289" s="101">
        <v>99.260502809226381</v>
      </c>
      <c r="AN289" s="101">
        <v>99.4025273952237</v>
      </c>
      <c r="AO289" s="101">
        <v>96.961433977248831</v>
      </c>
      <c r="AP289" s="101">
        <v>100</v>
      </c>
      <c r="AQ289" s="101">
        <v>0</v>
      </c>
      <c r="AR289" s="101">
        <v>0</v>
      </c>
      <c r="AS289" s="101">
        <v>100</v>
      </c>
      <c r="AT289" s="101">
        <v>0</v>
      </c>
      <c r="AU289" s="101">
        <v>0</v>
      </c>
      <c r="AV289" s="199"/>
    </row>
    <row r="290" spans="1:48" ht="12.75" customHeight="1">
      <c r="A290" s="205">
        <v>22</v>
      </c>
      <c r="B290" s="206">
        <v>223100</v>
      </c>
      <c r="C290" s="207">
        <v>1264</v>
      </c>
      <c r="D290" s="175">
        <v>281</v>
      </c>
      <c r="E290" s="201" t="s">
        <v>1267</v>
      </c>
      <c r="F290" s="197">
        <v>196597.80000000002</v>
      </c>
      <c r="G290" s="202">
        <v>181165.6</v>
      </c>
      <c r="H290" s="202">
        <v>3850.7</v>
      </c>
      <c r="I290" s="202">
        <v>620</v>
      </c>
      <c r="J290" s="202">
        <v>0</v>
      </c>
      <c r="K290" s="202">
        <v>10961.5</v>
      </c>
      <c r="L290" s="197">
        <v>217472.19999999998</v>
      </c>
      <c r="M290" s="203">
        <v>200985.8</v>
      </c>
      <c r="N290" s="203">
        <v>4864.8999999999996</v>
      </c>
      <c r="O290" s="203">
        <v>660</v>
      </c>
      <c r="P290" s="203">
        <v>0</v>
      </c>
      <c r="Q290" s="203">
        <v>10961.5</v>
      </c>
      <c r="R290" s="245">
        <v>0</v>
      </c>
      <c r="S290" s="245">
        <v>0</v>
      </c>
      <c r="T290" s="245">
        <v>0</v>
      </c>
      <c r="U290" s="198">
        <v>215942.6893</v>
      </c>
      <c r="V290" s="203">
        <v>199733.72959999999</v>
      </c>
      <c r="W290" s="203">
        <v>4823.6531999999997</v>
      </c>
      <c r="X290" s="203">
        <v>455.81450000000001</v>
      </c>
      <c r="Y290" s="203">
        <v>0</v>
      </c>
      <c r="Z290" s="204">
        <v>10929.492</v>
      </c>
      <c r="AA290" s="246">
        <v>0</v>
      </c>
      <c r="AB290" s="246">
        <v>0</v>
      </c>
      <c r="AC290" s="246">
        <v>0</v>
      </c>
      <c r="AD290" s="204">
        <v>-1529.5106999999844</v>
      </c>
      <c r="AE290" s="204">
        <v>-1252.0703999999969</v>
      </c>
      <c r="AF290" s="204">
        <v>-41.246799999999894</v>
      </c>
      <c r="AG290" s="204">
        <v>-204.18549999999999</v>
      </c>
      <c r="AH290" s="204">
        <v>0</v>
      </c>
      <c r="AI290" s="101">
        <v>-32.007999999999811</v>
      </c>
      <c r="AJ290" s="101">
        <v>0</v>
      </c>
      <c r="AK290" s="101">
        <v>0</v>
      </c>
      <c r="AL290" s="204">
        <v>0</v>
      </c>
      <c r="AM290" s="204">
        <v>99.296686794909888</v>
      </c>
      <c r="AN290" s="204">
        <v>99.377035392550113</v>
      </c>
      <c r="AO290" s="204">
        <v>99.152155234434431</v>
      </c>
      <c r="AP290" s="204">
        <v>69.06280303030303</v>
      </c>
      <c r="AQ290" s="204">
        <v>0</v>
      </c>
      <c r="AR290" s="204">
        <v>99.707996168407604</v>
      </c>
      <c r="AS290" s="204">
        <v>0</v>
      </c>
      <c r="AT290" s="204">
        <v>0</v>
      </c>
      <c r="AU290" s="204">
        <v>0</v>
      </c>
    </row>
    <row r="291" spans="1:48" ht="12.75" customHeight="1">
      <c r="A291" s="205">
        <v>21</v>
      </c>
      <c r="B291" s="206">
        <v>223100</v>
      </c>
      <c r="C291" s="207">
        <v>1265</v>
      </c>
      <c r="D291" s="175">
        <v>282</v>
      </c>
      <c r="E291" s="201" t="s">
        <v>1469</v>
      </c>
      <c r="F291" s="197">
        <v>7667.5</v>
      </c>
      <c r="G291" s="202">
        <v>7667.5</v>
      </c>
      <c r="H291" s="202">
        <v>0</v>
      </c>
      <c r="I291" s="202">
        <v>0</v>
      </c>
      <c r="J291" s="202">
        <v>0</v>
      </c>
      <c r="K291" s="202">
        <v>0</v>
      </c>
      <c r="L291" s="197">
        <v>8052.7</v>
      </c>
      <c r="M291" s="203">
        <v>8052.7</v>
      </c>
      <c r="N291" s="203">
        <v>0</v>
      </c>
      <c r="O291" s="203">
        <v>0</v>
      </c>
      <c r="P291" s="203">
        <v>0</v>
      </c>
      <c r="Q291" s="203">
        <v>0</v>
      </c>
      <c r="R291" s="245">
        <v>0</v>
      </c>
      <c r="S291" s="245">
        <v>0</v>
      </c>
      <c r="T291" s="245">
        <v>0</v>
      </c>
      <c r="U291" s="198">
        <v>8052.7</v>
      </c>
      <c r="V291" s="203">
        <v>8052.7</v>
      </c>
      <c r="W291" s="203">
        <v>0</v>
      </c>
      <c r="X291" s="203">
        <v>0</v>
      </c>
      <c r="Y291" s="203">
        <v>0</v>
      </c>
      <c r="Z291" s="204">
        <v>0</v>
      </c>
      <c r="AA291" s="246">
        <v>0</v>
      </c>
      <c r="AB291" s="246">
        <v>0</v>
      </c>
      <c r="AC291" s="246">
        <v>0</v>
      </c>
      <c r="AD291" s="204">
        <v>0</v>
      </c>
      <c r="AE291" s="204">
        <v>0</v>
      </c>
      <c r="AF291" s="204">
        <v>0</v>
      </c>
      <c r="AG291" s="204">
        <v>0</v>
      </c>
      <c r="AH291" s="204">
        <v>0</v>
      </c>
      <c r="AI291" s="101">
        <v>0</v>
      </c>
      <c r="AJ291" s="101">
        <v>0</v>
      </c>
      <c r="AK291" s="101">
        <v>0</v>
      </c>
      <c r="AL291" s="204">
        <v>0</v>
      </c>
      <c r="AM291" s="204">
        <v>100</v>
      </c>
      <c r="AN291" s="204">
        <v>100</v>
      </c>
      <c r="AO291" s="204">
        <v>0</v>
      </c>
      <c r="AP291" s="204">
        <v>0</v>
      </c>
      <c r="AQ291" s="204">
        <v>0</v>
      </c>
      <c r="AR291" s="204">
        <v>0</v>
      </c>
      <c r="AS291" s="204">
        <v>0</v>
      </c>
      <c r="AT291" s="204">
        <v>0</v>
      </c>
      <c r="AU291" s="204">
        <v>0</v>
      </c>
    </row>
    <row r="292" spans="1:48" ht="12.75" customHeight="1">
      <c r="A292" s="205">
        <v>21</v>
      </c>
      <c r="B292" s="206">
        <v>223100</v>
      </c>
      <c r="C292" s="207">
        <v>1266</v>
      </c>
      <c r="D292" s="175">
        <v>283</v>
      </c>
      <c r="E292" s="201" t="s">
        <v>1470</v>
      </c>
      <c r="F292" s="197">
        <v>2286</v>
      </c>
      <c r="G292" s="202">
        <v>2286</v>
      </c>
      <c r="H292" s="202">
        <v>0</v>
      </c>
      <c r="I292" s="202">
        <v>0</v>
      </c>
      <c r="J292" s="202">
        <v>0</v>
      </c>
      <c r="K292" s="202">
        <v>0</v>
      </c>
      <c r="L292" s="197">
        <v>2286</v>
      </c>
      <c r="M292" s="203">
        <v>2286</v>
      </c>
      <c r="N292" s="203">
        <v>0</v>
      </c>
      <c r="O292" s="203">
        <v>0</v>
      </c>
      <c r="P292" s="203">
        <v>0</v>
      </c>
      <c r="Q292" s="203">
        <v>0</v>
      </c>
      <c r="R292" s="245">
        <v>0</v>
      </c>
      <c r="S292" s="245">
        <v>0</v>
      </c>
      <c r="T292" s="245">
        <v>0</v>
      </c>
      <c r="U292" s="198">
        <v>2242.7121000000002</v>
      </c>
      <c r="V292" s="203">
        <v>2242.7121000000002</v>
      </c>
      <c r="W292" s="203">
        <v>0</v>
      </c>
      <c r="X292" s="203">
        <v>0</v>
      </c>
      <c r="Y292" s="203">
        <v>0</v>
      </c>
      <c r="Z292" s="204">
        <v>0</v>
      </c>
      <c r="AA292" s="246">
        <v>0</v>
      </c>
      <c r="AB292" s="246">
        <v>0</v>
      </c>
      <c r="AC292" s="246">
        <v>0</v>
      </c>
      <c r="AD292" s="204">
        <v>-43.287899999999809</v>
      </c>
      <c r="AE292" s="204">
        <v>-43.287899999999809</v>
      </c>
      <c r="AF292" s="204">
        <v>0</v>
      </c>
      <c r="AG292" s="204">
        <v>0</v>
      </c>
      <c r="AH292" s="204">
        <v>0</v>
      </c>
      <c r="AI292" s="101">
        <v>0</v>
      </c>
      <c r="AJ292" s="101">
        <v>0</v>
      </c>
      <c r="AK292" s="101">
        <v>0</v>
      </c>
      <c r="AL292" s="204">
        <v>0</v>
      </c>
      <c r="AM292" s="204">
        <v>98.1063910761155</v>
      </c>
      <c r="AN292" s="204">
        <v>98.1063910761155</v>
      </c>
      <c r="AO292" s="204">
        <v>0</v>
      </c>
      <c r="AP292" s="204">
        <v>0</v>
      </c>
      <c r="AQ292" s="204">
        <v>0</v>
      </c>
      <c r="AR292" s="204">
        <v>0</v>
      </c>
      <c r="AS292" s="204">
        <v>0</v>
      </c>
      <c r="AT292" s="204">
        <v>0</v>
      </c>
      <c r="AU292" s="204">
        <v>0</v>
      </c>
    </row>
    <row r="293" spans="1:48" ht="12.75" customHeight="1">
      <c r="A293" s="205">
        <v>21</v>
      </c>
      <c r="B293" s="206">
        <v>223100</v>
      </c>
      <c r="C293" s="207">
        <v>1267</v>
      </c>
      <c r="D293" s="175">
        <v>284</v>
      </c>
      <c r="E293" s="201" t="s">
        <v>1471</v>
      </c>
      <c r="F293" s="197">
        <v>5592.9</v>
      </c>
      <c r="G293" s="202">
        <v>5592.9</v>
      </c>
      <c r="H293" s="202">
        <v>0</v>
      </c>
      <c r="I293" s="202">
        <v>0</v>
      </c>
      <c r="J293" s="202">
        <v>0</v>
      </c>
      <c r="K293" s="202">
        <v>0</v>
      </c>
      <c r="L293" s="197">
        <v>5866.1</v>
      </c>
      <c r="M293" s="203">
        <v>5866.1</v>
      </c>
      <c r="N293" s="203">
        <v>0</v>
      </c>
      <c r="O293" s="203">
        <v>0</v>
      </c>
      <c r="P293" s="203">
        <v>0</v>
      </c>
      <c r="Q293" s="203">
        <v>0</v>
      </c>
      <c r="R293" s="245">
        <v>0</v>
      </c>
      <c r="S293" s="245">
        <v>0</v>
      </c>
      <c r="T293" s="245">
        <v>0</v>
      </c>
      <c r="U293" s="198">
        <v>5863.6251000000002</v>
      </c>
      <c r="V293" s="203">
        <v>5863.6251000000002</v>
      </c>
      <c r="W293" s="203">
        <v>0</v>
      </c>
      <c r="X293" s="203">
        <v>0</v>
      </c>
      <c r="Y293" s="203">
        <v>0</v>
      </c>
      <c r="Z293" s="204">
        <v>0</v>
      </c>
      <c r="AA293" s="246">
        <v>0</v>
      </c>
      <c r="AB293" s="246">
        <v>0</v>
      </c>
      <c r="AC293" s="246">
        <v>0</v>
      </c>
      <c r="AD293" s="204">
        <v>-2.4749000000001615</v>
      </c>
      <c r="AE293" s="204">
        <v>-2.4749000000001615</v>
      </c>
      <c r="AF293" s="204">
        <v>0</v>
      </c>
      <c r="AG293" s="204">
        <v>0</v>
      </c>
      <c r="AH293" s="204">
        <v>0</v>
      </c>
      <c r="AI293" s="101">
        <v>0</v>
      </c>
      <c r="AJ293" s="101">
        <v>0</v>
      </c>
      <c r="AK293" s="101">
        <v>0</v>
      </c>
      <c r="AL293" s="204">
        <v>0</v>
      </c>
      <c r="AM293" s="204">
        <v>99.957810129387497</v>
      </c>
      <c r="AN293" s="204">
        <v>99.957810129387497</v>
      </c>
      <c r="AO293" s="204">
        <v>0</v>
      </c>
      <c r="AP293" s="204">
        <v>0</v>
      </c>
      <c r="AQ293" s="204">
        <v>0</v>
      </c>
      <c r="AR293" s="204">
        <v>0</v>
      </c>
      <c r="AS293" s="204">
        <v>0</v>
      </c>
      <c r="AT293" s="204">
        <v>0</v>
      </c>
      <c r="AU293" s="204">
        <v>0</v>
      </c>
    </row>
    <row r="294" spans="1:48" ht="12.75" customHeight="1">
      <c r="A294" s="205">
        <v>21</v>
      </c>
      <c r="B294" s="206">
        <v>223100</v>
      </c>
      <c r="C294" s="207">
        <v>1268</v>
      </c>
      <c r="D294" s="175">
        <v>285</v>
      </c>
      <c r="E294" s="201" t="s">
        <v>1472</v>
      </c>
      <c r="F294" s="197">
        <v>3294</v>
      </c>
      <c r="G294" s="202">
        <v>3294</v>
      </c>
      <c r="H294" s="202">
        <v>0</v>
      </c>
      <c r="I294" s="202">
        <v>0</v>
      </c>
      <c r="J294" s="202">
        <v>0</v>
      </c>
      <c r="K294" s="202">
        <v>0</v>
      </c>
      <c r="L294" s="197">
        <v>3326.4</v>
      </c>
      <c r="M294" s="203">
        <v>3326.4</v>
      </c>
      <c r="N294" s="203">
        <v>0</v>
      </c>
      <c r="O294" s="203">
        <v>0</v>
      </c>
      <c r="P294" s="203">
        <v>0</v>
      </c>
      <c r="Q294" s="203">
        <v>0</v>
      </c>
      <c r="R294" s="245">
        <v>0</v>
      </c>
      <c r="S294" s="245">
        <v>0</v>
      </c>
      <c r="T294" s="245">
        <v>0</v>
      </c>
      <c r="U294" s="198">
        <v>3165.4223999999999</v>
      </c>
      <c r="V294" s="203">
        <v>3165.4223999999999</v>
      </c>
      <c r="W294" s="203">
        <v>0</v>
      </c>
      <c r="X294" s="203">
        <v>0</v>
      </c>
      <c r="Y294" s="203">
        <v>0</v>
      </c>
      <c r="Z294" s="204">
        <v>0</v>
      </c>
      <c r="AA294" s="246">
        <v>0</v>
      </c>
      <c r="AB294" s="246">
        <v>0</v>
      </c>
      <c r="AC294" s="246">
        <v>0</v>
      </c>
      <c r="AD294" s="204">
        <v>-160.97760000000017</v>
      </c>
      <c r="AE294" s="204">
        <v>-160.97760000000017</v>
      </c>
      <c r="AF294" s="204">
        <v>0</v>
      </c>
      <c r="AG294" s="204">
        <v>0</v>
      </c>
      <c r="AH294" s="204">
        <v>0</v>
      </c>
      <c r="AI294" s="101">
        <v>0</v>
      </c>
      <c r="AJ294" s="101">
        <v>0</v>
      </c>
      <c r="AK294" s="101">
        <v>0</v>
      </c>
      <c r="AL294" s="204">
        <v>0</v>
      </c>
      <c r="AM294" s="204">
        <v>95.160606060606057</v>
      </c>
      <c r="AN294" s="204">
        <v>95.160606060606057</v>
      </c>
      <c r="AO294" s="204">
        <v>0</v>
      </c>
      <c r="AP294" s="204">
        <v>0</v>
      </c>
      <c r="AQ294" s="204">
        <v>0</v>
      </c>
      <c r="AR294" s="204">
        <v>0</v>
      </c>
      <c r="AS294" s="204">
        <v>0</v>
      </c>
      <c r="AT294" s="204">
        <v>0</v>
      </c>
      <c r="AU294" s="204">
        <v>0</v>
      </c>
    </row>
    <row r="295" spans="1:48" ht="12.75" customHeight="1">
      <c r="A295" s="205">
        <v>21</v>
      </c>
      <c r="B295" s="206">
        <v>223100</v>
      </c>
      <c r="C295" s="207">
        <v>1269</v>
      </c>
      <c r="D295" s="175">
        <v>286</v>
      </c>
      <c r="E295" s="201" t="s">
        <v>1473</v>
      </c>
      <c r="F295" s="197">
        <v>3508.6</v>
      </c>
      <c r="G295" s="202">
        <v>3508.6</v>
      </c>
      <c r="H295" s="202">
        <v>0</v>
      </c>
      <c r="I295" s="202">
        <v>0</v>
      </c>
      <c r="J295" s="202">
        <v>0</v>
      </c>
      <c r="K295" s="202">
        <v>0</v>
      </c>
      <c r="L295" s="197">
        <v>3687.6</v>
      </c>
      <c r="M295" s="203">
        <v>3687.6</v>
      </c>
      <c r="N295" s="203">
        <v>0</v>
      </c>
      <c r="O295" s="203">
        <v>0</v>
      </c>
      <c r="P295" s="203">
        <v>0</v>
      </c>
      <c r="Q295" s="203">
        <v>0</v>
      </c>
      <c r="R295" s="245">
        <v>0</v>
      </c>
      <c r="S295" s="245">
        <v>0</v>
      </c>
      <c r="T295" s="245">
        <v>0</v>
      </c>
      <c r="U295" s="198">
        <v>3687.6</v>
      </c>
      <c r="V295" s="203">
        <v>3687.6</v>
      </c>
      <c r="W295" s="203">
        <v>0</v>
      </c>
      <c r="X295" s="203">
        <v>0</v>
      </c>
      <c r="Y295" s="203">
        <v>0</v>
      </c>
      <c r="Z295" s="204">
        <v>0</v>
      </c>
      <c r="AA295" s="246">
        <v>0</v>
      </c>
      <c r="AB295" s="246">
        <v>0</v>
      </c>
      <c r="AC295" s="246">
        <v>0</v>
      </c>
      <c r="AD295" s="204">
        <v>0</v>
      </c>
      <c r="AE295" s="204">
        <v>0</v>
      </c>
      <c r="AF295" s="204">
        <v>0</v>
      </c>
      <c r="AG295" s="204">
        <v>0</v>
      </c>
      <c r="AH295" s="204">
        <v>0</v>
      </c>
      <c r="AI295" s="101">
        <v>0</v>
      </c>
      <c r="AJ295" s="101">
        <v>0</v>
      </c>
      <c r="AK295" s="101">
        <v>0</v>
      </c>
      <c r="AL295" s="204">
        <v>0</v>
      </c>
      <c r="AM295" s="204">
        <v>100</v>
      </c>
      <c r="AN295" s="204">
        <v>100</v>
      </c>
      <c r="AO295" s="204">
        <v>0</v>
      </c>
      <c r="AP295" s="204">
        <v>0</v>
      </c>
      <c r="AQ295" s="204">
        <v>0</v>
      </c>
      <c r="AR295" s="204">
        <v>0</v>
      </c>
      <c r="AS295" s="204">
        <v>0</v>
      </c>
      <c r="AT295" s="204">
        <v>0</v>
      </c>
      <c r="AU295" s="204">
        <v>0</v>
      </c>
    </row>
    <row r="296" spans="1:48" ht="12.75" customHeight="1">
      <c r="A296" s="205">
        <v>21</v>
      </c>
      <c r="B296" s="206">
        <v>223100</v>
      </c>
      <c r="C296" s="207">
        <v>1270</v>
      </c>
      <c r="D296" s="175">
        <v>287</v>
      </c>
      <c r="E296" s="201" t="s">
        <v>1474</v>
      </c>
      <c r="F296" s="197">
        <v>1717.5</v>
      </c>
      <c r="G296" s="202">
        <v>1717.5</v>
      </c>
      <c r="H296" s="202">
        <v>0</v>
      </c>
      <c r="I296" s="202">
        <v>0</v>
      </c>
      <c r="J296" s="202">
        <v>0</v>
      </c>
      <c r="K296" s="202">
        <v>0</v>
      </c>
      <c r="L296" s="197">
        <v>1891.8</v>
      </c>
      <c r="M296" s="203">
        <v>1891.8</v>
      </c>
      <c r="N296" s="203">
        <v>0</v>
      </c>
      <c r="O296" s="203">
        <v>0</v>
      </c>
      <c r="P296" s="203">
        <v>0</v>
      </c>
      <c r="Q296" s="203">
        <v>0</v>
      </c>
      <c r="R296" s="245">
        <v>0</v>
      </c>
      <c r="S296" s="245">
        <v>0</v>
      </c>
      <c r="T296" s="245">
        <v>0</v>
      </c>
      <c r="U296" s="198">
        <v>1889.9187999999999</v>
      </c>
      <c r="V296" s="203">
        <v>1889.9187999999999</v>
      </c>
      <c r="W296" s="203">
        <v>0</v>
      </c>
      <c r="X296" s="203">
        <v>0</v>
      </c>
      <c r="Y296" s="203">
        <v>0</v>
      </c>
      <c r="Z296" s="204">
        <v>0</v>
      </c>
      <c r="AA296" s="246">
        <v>0</v>
      </c>
      <c r="AB296" s="246">
        <v>0</v>
      </c>
      <c r="AC296" s="246">
        <v>0</v>
      </c>
      <c r="AD296" s="204">
        <v>-1.8812000000000353</v>
      </c>
      <c r="AE296" s="204">
        <v>-1.8812000000000353</v>
      </c>
      <c r="AF296" s="204">
        <v>0</v>
      </c>
      <c r="AG296" s="204">
        <v>0</v>
      </c>
      <c r="AH296" s="204">
        <v>0</v>
      </c>
      <c r="AI296" s="101">
        <v>0</v>
      </c>
      <c r="AJ296" s="101">
        <v>0</v>
      </c>
      <c r="AK296" s="101">
        <v>0</v>
      </c>
      <c r="AL296" s="204">
        <v>0</v>
      </c>
      <c r="AM296" s="204">
        <v>99.900560312929485</v>
      </c>
      <c r="AN296" s="204">
        <v>99.900560312929485</v>
      </c>
      <c r="AO296" s="204">
        <v>0</v>
      </c>
      <c r="AP296" s="204">
        <v>0</v>
      </c>
      <c r="AQ296" s="204">
        <v>0</v>
      </c>
      <c r="AR296" s="204">
        <v>0</v>
      </c>
      <c r="AS296" s="204">
        <v>0</v>
      </c>
      <c r="AT296" s="204">
        <v>0</v>
      </c>
      <c r="AU296" s="204">
        <v>0</v>
      </c>
    </row>
    <row r="297" spans="1:48" ht="12.75" customHeight="1">
      <c r="A297" s="205">
        <v>21</v>
      </c>
      <c r="B297" s="206">
        <v>223100</v>
      </c>
      <c r="C297" s="207">
        <v>1284</v>
      </c>
      <c r="D297" s="175">
        <v>288</v>
      </c>
      <c r="E297" s="201" t="s">
        <v>1468</v>
      </c>
      <c r="F297" s="197">
        <v>16458.3</v>
      </c>
      <c r="G297" s="202">
        <v>16458.3</v>
      </c>
      <c r="H297" s="202">
        <v>0</v>
      </c>
      <c r="I297" s="202">
        <v>0</v>
      </c>
      <c r="J297" s="202">
        <v>0</v>
      </c>
      <c r="K297" s="202">
        <v>0</v>
      </c>
      <c r="L297" s="197">
        <v>16894.8</v>
      </c>
      <c r="M297" s="203">
        <v>16894.8</v>
      </c>
      <c r="N297" s="203">
        <v>0</v>
      </c>
      <c r="O297" s="203">
        <v>0</v>
      </c>
      <c r="P297" s="203">
        <v>0</v>
      </c>
      <c r="Q297" s="203">
        <v>0</v>
      </c>
      <c r="R297" s="245">
        <v>0</v>
      </c>
      <c r="S297" s="245">
        <v>0</v>
      </c>
      <c r="T297" s="245">
        <v>0</v>
      </c>
      <c r="U297" s="198">
        <v>16894.2857</v>
      </c>
      <c r="V297" s="203">
        <v>16894.2857</v>
      </c>
      <c r="W297" s="203">
        <v>0</v>
      </c>
      <c r="X297" s="203">
        <v>0</v>
      </c>
      <c r="Y297" s="203">
        <v>0</v>
      </c>
      <c r="Z297" s="204">
        <v>0</v>
      </c>
      <c r="AA297" s="246">
        <v>0</v>
      </c>
      <c r="AB297" s="246">
        <v>0</v>
      </c>
      <c r="AC297" s="246">
        <v>0</v>
      </c>
      <c r="AD297" s="204">
        <v>-0.51429999999891152</v>
      </c>
      <c r="AE297" s="204">
        <v>-0.51429999999891152</v>
      </c>
      <c r="AF297" s="204">
        <v>0</v>
      </c>
      <c r="AG297" s="204">
        <v>0</v>
      </c>
      <c r="AH297" s="204">
        <v>0</v>
      </c>
      <c r="AI297" s="101">
        <v>0</v>
      </c>
      <c r="AJ297" s="101">
        <v>0</v>
      </c>
      <c r="AK297" s="101">
        <v>0</v>
      </c>
      <c r="AL297" s="204">
        <v>0</v>
      </c>
      <c r="AM297" s="204">
        <v>99.996955868077762</v>
      </c>
      <c r="AN297" s="204">
        <v>99.996955868077762</v>
      </c>
      <c r="AO297" s="204">
        <v>0</v>
      </c>
      <c r="AP297" s="204">
        <v>0</v>
      </c>
      <c r="AQ297" s="204">
        <v>0</v>
      </c>
      <c r="AR297" s="204">
        <v>0</v>
      </c>
      <c r="AS297" s="204">
        <v>0</v>
      </c>
      <c r="AT297" s="204">
        <v>0</v>
      </c>
      <c r="AU297" s="204">
        <v>0</v>
      </c>
    </row>
    <row r="298" spans="1:48" ht="12.75" customHeight="1">
      <c r="A298" s="205">
        <v>21</v>
      </c>
      <c r="B298" s="206">
        <v>223100</v>
      </c>
      <c r="C298" s="207">
        <v>1271</v>
      </c>
      <c r="D298" s="175">
        <v>289</v>
      </c>
      <c r="E298" s="201" t="s">
        <v>1475</v>
      </c>
      <c r="F298" s="197">
        <v>5244.2</v>
      </c>
      <c r="G298" s="202">
        <v>5244.2</v>
      </c>
      <c r="H298" s="202">
        <v>0</v>
      </c>
      <c r="I298" s="202">
        <v>0</v>
      </c>
      <c r="J298" s="202">
        <v>0</v>
      </c>
      <c r="K298" s="202">
        <v>0</v>
      </c>
      <c r="L298" s="197">
        <v>5840.1</v>
      </c>
      <c r="M298" s="203">
        <v>5840.1</v>
      </c>
      <c r="N298" s="203">
        <v>0</v>
      </c>
      <c r="O298" s="203">
        <v>0</v>
      </c>
      <c r="P298" s="203">
        <v>0</v>
      </c>
      <c r="Q298" s="203">
        <v>0</v>
      </c>
      <c r="R298" s="245">
        <v>0</v>
      </c>
      <c r="S298" s="245">
        <v>0</v>
      </c>
      <c r="T298" s="245">
        <v>0</v>
      </c>
      <c r="U298" s="198">
        <v>5640.8555999999999</v>
      </c>
      <c r="V298" s="203">
        <v>5640.8555999999999</v>
      </c>
      <c r="W298" s="203">
        <v>0</v>
      </c>
      <c r="X298" s="203">
        <v>0</v>
      </c>
      <c r="Y298" s="203">
        <v>0</v>
      </c>
      <c r="Z298" s="204">
        <v>0</v>
      </c>
      <c r="AA298" s="246">
        <v>0</v>
      </c>
      <c r="AB298" s="246">
        <v>0</v>
      </c>
      <c r="AC298" s="246">
        <v>0</v>
      </c>
      <c r="AD298" s="204">
        <v>-199.2444000000005</v>
      </c>
      <c r="AE298" s="204">
        <v>-199.2444000000005</v>
      </c>
      <c r="AF298" s="204">
        <v>0</v>
      </c>
      <c r="AG298" s="204">
        <v>0</v>
      </c>
      <c r="AH298" s="204">
        <v>0</v>
      </c>
      <c r="AI298" s="101">
        <v>0</v>
      </c>
      <c r="AJ298" s="101">
        <v>0</v>
      </c>
      <c r="AK298" s="101">
        <v>0</v>
      </c>
      <c r="AL298" s="204">
        <v>0</v>
      </c>
      <c r="AM298" s="204">
        <v>96.588339240766416</v>
      </c>
      <c r="AN298" s="204">
        <v>96.588339240766416</v>
      </c>
      <c r="AO298" s="204">
        <v>0</v>
      </c>
      <c r="AP298" s="204">
        <v>0</v>
      </c>
      <c r="AQ298" s="204">
        <v>0</v>
      </c>
      <c r="AR298" s="204">
        <v>0</v>
      </c>
      <c r="AS298" s="204">
        <v>0</v>
      </c>
      <c r="AT298" s="204">
        <v>0</v>
      </c>
      <c r="AU298" s="204">
        <v>0</v>
      </c>
    </row>
    <row r="299" spans="1:48" ht="12.75" customHeight="1">
      <c r="A299" s="205">
        <v>21</v>
      </c>
      <c r="B299" s="206">
        <v>223100</v>
      </c>
      <c r="C299" s="207">
        <v>1272</v>
      </c>
      <c r="D299" s="175">
        <v>290</v>
      </c>
      <c r="E299" s="201" t="s">
        <v>1476</v>
      </c>
      <c r="F299" s="197">
        <v>2455</v>
      </c>
      <c r="G299" s="202">
        <v>2455</v>
      </c>
      <c r="H299" s="202">
        <v>0</v>
      </c>
      <c r="I299" s="202">
        <v>0</v>
      </c>
      <c r="J299" s="202">
        <v>0</v>
      </c>
      <c r="K299" s="202">
        <v>0</v>
      </c>
      <c r="L299" s="197">
        <v>2455</v>
      </c>
      <c r="M299" s="203">
        <v>2455</v>
      </c>
      <c r="N299" s="203">
        <v>0</v>
      </c>
      <c r="O299" s="203">
        <v>0</v>
      </c>
      <c r="P299" s="203">
        <v>0</v>
      </c>
      <c r="Q299" s="203">
        <v>0</v>
      </c>
      <c r="R299" s="245">
        <v>0</v>
      </c>
      <c r="S299" s="245">
        <v>0</v>
      </c>
      <c r="T299" s="245">
        <v>0</v>
      </c>
      <c r="U299" s="198">
        <v>2330.8629000000001</v>
      </c>
      <c r="V299" s="203">
        <v>2330.8629000000001</v>
      </c>
      <c r="W299" s="203">
        <v>0</v>
      </c>
      <c r="X299" s="203">
        <v>0</v>
      </c>
      <c r="Y299" s="203">
        <v>0</v>
      </c>
      <c r="Z299" s="204">
        <v>0</v>
      </c>
      <c r="AA299" s="246">
        <v>0</v>
      </c>
      <c r="AB299" s="246">
        <v>0</v>
      </c>
      <c r="AC299" s="246">
        <v>0</v>
      </c>
      <c r="AD299" s="204">
        <v>-124.13709999999992</v>
      </c>
      <c r="AE299" s="204">
        <v>-124.13709999999992</v>
      </c>
      <c r="AF299" s="204">
        <v>0</v>
      </c>
      <c r="AG299" s="204">
        <v>0</v>
      </c>
      <c r="AH299" s="204">
        <v>0</v>
      </c>
      <c r="AI299" s="101">
        <v>0</v>
      </c>
      <c r="AJ299" s="101">
        <v>0</v>
      </c>
      <c r="AK299" s="101">
        <v>0</v>
      </c>
      <c r="AL299" s="204">
        <v>0</v>
      </c>
      <c r="AM299" s="204">
        <v>94.943498981670061</v>
      </c>
      <c r="AN299" s="204">
        <v>94.943498981670061</v>
      </c>
      <c r="AO299" s="204">
        <v>0</v>
      </c>
      <c r="AP299" s="204">
        <v>0</v>
      </c>
      <c r="AQ299" s="204">
        <v>0</v>
      </c>
      <c r="AR299" s="204">
        <v>0</v>
      </c>
      <c r="AS299" s="204">
        <v>0</v>
      </c>
      <c r="AT299" s="204">
        <v>0</v>
      </c>
      <c r="AU299" s="204">
        <v>0</v>
      </c>
    </row>
    <row r="300" spans="1:48" ht="12.75" customHeight="1">
      <c r="A300" s="205">
        <v>21</v>
      </c>
      <c r="B300" s="206">
        <v>223100</v>
      </c>
      <c r="C300" s="207">
        <v>1273</v>
      </c>
      <c r="D300" s="175">
        <v>291</v>
      </c>
      <c r="E300" s="201" t="s">
        <v>1477</v>
      </c>
      <c r="F300" s="197">
        <v>7198.8</v>
      </c>
      <c r="G300" s="202">
        <v>4633.1000000000004</v>
      </c>
      <c r="H300" s="202">
        <v>2565.6999999999998</v>
      </c>
      <c r="I300" s="202">
        <v>0</v>
      </c>
      <c r="J300" s="202">
        <v>0</v>
      </c>
      <c r="K300" s="202">
        <v>0</v>
      </c>
      <c r="L300" s="197">
        <v>7270.3</v>
      </c>
      <c r="M300" s="203">
        <v>4704.6000000000004</v>
      </c>
      <c r="N300" s="203">
        <v>2565.6999999999998</v>
      </c>
      <c r="O300" s="203">
        <v>0</v>
      </c>
      <c r="P300" s="203">
        <v>0</v>
      </c>
      <c r="Q300" s="203">
        <v>0</v>
      </c>
      <c r="R300" s="245">
        <v>0</v>
      </c>
      <c r="S300" s="245">
        <v>0</v>
      </c>
      <c r="T300" s="245">
        <v>0</v>
      </c>
      <c r="U300" s="198">
        <v>7105.7710999999999</v>
      </c>
      <c r="V300" s="203">
        <v>4704.6000000000004</v>
      </c>
      <c r="W300" s="203">
        <v>2401.1711</v>
      </c>
      <c r="X300" s="203">
        <v>0</v>
      </c>
      <c r="Y300" s="203">
        <v>0</v>
      </c>
      <c r="Z300" s="204">
        <v>0</v>
      </c>
      <c r="AA300" s="246">
        <v>0</v>
      </c>
      <c r="AB300" s="246">
        <v>0</v>
      </c>
      <c r="AC300" s="246">
        <v>0</v>
      </c>
      <c r="AD300" s="204">
        <v>-164.52890000000025</v>
      </c>
      <c r="AE300" s="204">
        <v>0</v>
      </c>
      <c r="AF300" s="204">
        <v>-164.52889999999979</v>
      </c>
      <c r="AG300" s="204">
        <v>0</v>
      </c>
      <c r="AH300" s="204">
        <v>0</v>
      </c>
      <c r="AI300" s="101">
        <v>0</v>
      </c>
      <c r="AJ300" s="101">
        <v>0</v>
      </c>
      <c r="AK300" s="101">
        <v>0</v>
      </c>
      <c r="AL300" s="204">
        <v>0</v>
      </c>
      <c r="AM300" s="204">
        <v>97.736972339518317</v>
      </c>
      <c r="AN300" s="204">
        <v>100</v>
      </c>
      <c r="AO300" s="204">
        <v>93.587367969754851</v>
      </c>
      <c r="AP300" s="204">
        <v>0</v>
      </c>
      <c r="AQ300" s="204">
        <v>0</v>
      </c>
      <c r="AR300" s="204">
        <v>0</v>
      </c>
      <c r="AS300" s="204">
        <v>0</v>
      </c>
      <c r="AT300" s="204">
        <v>0</v>
      </c>
      <c r="AU300" s="204">
        <v>0</v>
      </c>
    </row>
    <row r="301" spans="1:48" ht="12.75" customHeight="1">
      <c r="A301" s="205">
        <v>21</v>
      </c>
      <c r="B301" s="206">
        <v>223100</v>
      </c>
      <c r="C301" s="207">
        <v>1274</v>
      </c>
      <c r="D301" s="175">
        <v>292</v>
      </c>
      <c r="E301" s="201" t="s">
        <v>1478</v>
      </c>
      <c r="F301" s="197">
        <v>12939.6</v>
      </c>
      <c r="G301" s="202">
        <v>10653.6</v>
      </c>
      <c r="H301" s="202">
        <v>2286</v>
      </c>
      <c r="I301" s="202">
        <v>0</v>
      </c>
      <c r="J301" s="202">
        <v>0</v>
      </c>
      <c r="K301" s="202">
        <v>0</v>
      </c>
      <c r="L301" s="197">
        <v>12939.6</v>
      </c>
      <c r="M301" s="203">
        <v>10653.6</v>
      </c>
      <c r="N301" s="203">
        <v>2286</v>
      </c>
      <c r="O301" s="203">
        <v>0</v>
      </c>
      <c r="P301" s="203">
        <v>0</v>
      </c>
      <c r="Q301" s="203">
        <v>0</v>
      </c>
      <c r="R301" s="245">
        <v>0</v>
      </c>
      <c r="S301" s="245">
        <v>0</v>
      </c>
      <c r="T301" s="245">
        <v>0</v>
      </c>
      <c r="U301" s="198">
        <v>12912.3698</v>
      </c>
      <c r="V301" s="203">
        <v>10653.6</v>
      </c>
      <c r="W301" s="203">
        <v>2258.7698</v>
      </c>
      <c r="X301" s="203">
        <v>0</v>
      </c>
      <c r="Y301" s="203">
        <v>0</v>
      </c>
      <c r="Z301" s="204">
        <v>0</v>
      </c>
      <c r="AA301" s="246">
        <v>0</v>
      </c>
      <c r="AB301" s="246">
        <v>0</v>
      </c>
      <c r="AC301" s="246">
        <v>0</v>
      </c>
      <c r="AD301" s="204">
        <v>-27.230199999999968</v>
      </c>
      <c r="AE301" s="204">
        <v>0</v>
      </c>
      <c r="AF301" s="204">
        <v>-27.230199999999968</v>
      </c>
      <c r="AG301" s="204">
        <v>0</v>
      </c>
      <c r="AH301" s="204">
        <v>0</v>
      </c>
      <c r="AI301" s="101">
        <v>0</v>
      </c>
      <c r="AJ301" s="101">
        <v>0</v>
      </c>
      <c r="AK301" s="101">
        <v>0</v>
      </c>
      <c r="AL301" s="204">
        <v>0</v>
      </c>
      <c r="AM301" s="204">
        <v>99.789559182664064</v>
      </c>
      <c r="AN301" s="204">
        <v>100</v>
      </c>
      <c r="AO301" s="204">
        <v>98.808827646544188</v>
      </c>
      <c r="AP301" s="204">
        <v>0</v>
      </c>
      <c r="AQ301" s="204">
        <v>0</v>
      </c>
      <c r="AR301" s="204">
        <v>0</v>
      </c>
      <c r="AS301" s="204">
        <v>0</v>
      </c>
      <c r="AT301" s="204">
        <v>0</v>
      </c>
      <c r="AU301" s="204">
        <v>0</v>
      </c>
    </row>
    <row r="302" spans="1:48" ht="12.75" customHeight="1">
      <c r="A302" s="205">
        <v>21</v>
      </c>
      <c r="B302" s="206">
        <v>223100</v>
      </c>
      <c r="C302" s="207">
        <v>1275</v>
      </c>
      <c r="D302" s="175">
        <v>293</v>
      </c>
      <c r="E302" s="201" t="s">
        <v>1479</v>
      </c>
      <c r="F302" s="197">
        <v>5828.9</v>
      </c>
      <c r="G302" s="202">
        <v>5828.9</v>
      </c>
      <c r="H302" s="202">
        <v>0</v>
      </c>
      <c r="I302" s="202">
        <v>0</v>
      </c>
      <c r="J302" s="202">
        <v>0</v>
      </c>
      <c r="K302" s="202">
        <v>0</v>
      </c>
      <c r="L302" s="197">
        <v>5894.3</v>
      </c>
      <c r="M302" s="203">
        <v>5894.3</v>
      </c>
      <c r="N302" s="203">
        <v>0</v>
      </c>
      <c r="O302" s="203">
        <v>0</v>
      </c>
      <c r="P302" s="203">
        <v>0</v>
      </c>
      <c r="Q302" s="203">
        <v>0</v>
      </c>
      <c r="R302" s="245">
        <v>0</v>
      </c>
      <c r="S302" s="245">
        <v>0</v>
      </c>
      <c r="T302" s="245">
        <v>0</v>
      </c>
      <c r="U302" s="198">
        <v>5894.3</v>
      </c>
      <c r="V302" s="203">
        <v>5894.3</v>
      </c>
      <c r="W302" s="203">
        <v>0</v>
      </c>
      <c r="X302" s="203">
        <v>0</v>
      </c>
      <c r="Y302" s="203">
        <v>0</v>
      </c>
      <c r="Z302" s="204">
        <v>0</v>
      </c>
      <c r="AA302" s="246">
        <v>0</v>
      </c>
      <c r="AB302" s="246">
        <v>0</v>
      </c>
      <c r="AC302" s="246">
        <v>0</v>
      </c>
      <c r="AD302" s="204">
        <v>0</v>
      </c>
      <c r="AE302" s="204">
        <v>0</v>
      </c>
      <c r="AF302" s="204">
        <v>0</v>
      </c>
      <c r="AG302" s="204">
        <v>0</v>
      </c>
      <c r="AH302" s="204">
        <v>0</v>
      </c>
      <c r="AI302" s="101">
        <v>0</v>
      </c>
      <c r="AJ302" s="101">
        <v>0</v>
      </c>
      <c r="AK302" s="101">
        <v>0</v>
      </c>
      <c r="AL302" s="204">
        <v>0</v>
      </c>
      <c r="AM302" s="204">
        <v>100</v>
      </c>
      <c r="AN302" s="204">
        <v>100</v>
      </c>
      <c r="AO302" s="204">
        <v>0</v>
      </c>
      <c r="AP302" s="204">
        <v>0</v>
      </c>
      <c r="AQ302" s="204">
        <v>0</v>
      </c>
      <c r="AR302" s="204">
        <v>0</v>
      </c>
      <c r="AS302" s="204">
        <v>0</v>
      </c>
      <c r="AT302" s="204">
        <v>0</v>
      </c>
      <c r="AU302" s="204">
        <v>0</v>
      </c>
    </row>
    <row r="303" spans="1:48" ht="12.75" customHeight="1">
      <c r="A303" s="205">
        <v>21</v>
      </c>
      <c r="B303" s="206">
        <v>223100</v>
      </c>
      <c r="C303" s="207">
        <v>1276</v>
      </c>
      <c r="D303" s="175">
        <v>294</v>
      </c>
      <c r="E303" s="201" t="s">
        <v>1480</v>
      </c>
      <c r="F303" s="197">
        <v>3180.5</v>
      </c>
      <c r="G303" s="202">
        <v>3180.5</v>
      </c>
      <c r="H303" s="202">
        <v>0</v>
      </c>
      <c r="I303" s="202">
        <v>0</v>
      </c>
      <c r="J303" s="202">
        <v>0</v>
      </c>
      <c r="K303" s="202">
        <v>0</v>
      </c>
      <c r="L303" s="197">
        <v>3180.5</v>
      </c>
      <c r="M303" s="203">
        <v>3180.5</v>
      </c>
      <c r="N303" s="203">
        <v>0</v>
      </c>
      <c r="O303" s="203">
        <v>0</v>
      </c>
      <c r="P303" s="203">
        <v>0</v>
      </c>
      <c r="Q303" s="203">
        <v>0</v>
      </c>
      <c r="R303" s="245">
        <v>0</v>
      </c>
      <c r="S303" s="245">
        <v>0</v>
      </c>
      <c r="T303" s="245">
        <v>0</v>
      </c>
      <c r="U303" s="198">
        <v>3180.5</v>
      </c>
      <c r="V303" s="203">
        <v>3180.5</v>
      </c>
      <c r="W303" s="203">
        <v>0</v>
      </c>
      <c r="X303" s="203">
        <v>0</v>
      </c>
      <c r="Y303" s="203">
        <v>0</v>
      </c>
      <c r="Z303" s="204">
        <v>0</v>
      </c>
      <c r="AA303" s="246">
        <v>0</v>
      </c>
      <c r="AB303" s="246">
        <v>0</v>
      </c>
      <c r="AC303" s="246">
        <v>0</v>
      </c>
      <c r="AD303" s="204">
        <v>0</v>
      </c>
      <c r="AE303" s="204">
        <v>0</v>
      </c>
      <c r="AF303" s="204">
        <v>0</v>
      </c>
      <c r="AG303" s="204">
        <v>0</v>
      </c>
      <c r="AH303" s="204">
        <v>0</v>
      </c>
      <c r="AI303" s="101">
        <v>0</v>
      </c>
      <c r="AJ303" s="101">
        <v>0</v>
      </c>
      <c r="AK303" s="101">
        <v>0</v>
      </c>
      <c r="AL303" s="204">
        <v>0</v>
      </c>
      <c r="AM303" s="204">
        <v>100</v>
      </c>
      <c r="AN303" s="204">
        <v>100</v>
      </c>
      <c r="AO303" s="204">
        <v>0</v>
      </c>
      <c r="AP303" s="204">
        <v>0</v>
      </c>
      <c r="AQ303" s="204">
        <v>0</v>
      </c>
      <c r="AR303" s="204">
        <v>0</v>
      </c>
      <c r="AS303" s="204">
        <v>0</v>
      </c>
      <c r="AT303" s="204">
        <v>0</v>
      </c>
      <c r="AU303" s="204">
        <v>0</v>
      </c>
    </row>
    <row r="304" spans="1:48" ht="12.75" customHeight="1">
      <c r="A304" s="205">
        <v>21</v>
      </c>
      <c r="B304" s="206">
        <v>223100</v>
      </c>
      <c r="C304" s="207">
        <v>1277</v>
      </c>
      <c r="D304" s="175">
        <v>295</v>
      </c>
      <c r="E304" s="201" t="s">
        <v>1481</v>
      </c>
      <c r="F304" s="197">
        <v>2193.1999999999998</v>
      </c>
      <c r="G304" s="202">
        <v>2193.1999999999998</v>
      </c>
      <c r="H304" s="202">
        <v>0</v>
      </c>
      <c r="I304" s="202">
        <v>0</v>
      </c>
      <c r="J304" s="202">
        <v>0</v>
      </c>
      <c r="K304" s="202">
        <v>0</v>
      </c>
      <c r="L304" s="197">
        <v>2605.4</v>
      </c>
      <c r="M304" s="203">
        <v>2605.4</v>
      </c>
      <c r="N304" s="203">
        <v>0</v>
      </c>
      <c r="O304" s="203">
        <v>0</v>
      </c>
      <c r="P304" s="203">
        <v>0</v>
      </c>
      <c r="Q304" s="203">
        <v>0</v>
      </c>
      <c r="R304" s="245">
        <v>0</v>
      </c>
      <c r="S304" s="245">
        <v>0</v>
      </c>
      <c r="T304" s="245">
        <v>0</v>
      </c>
      <c r="U304" s="198">
        <v>2605.4</v>
      </c>
      <c r="V304" s="203">
        <v>2605.4</v>
      </c>
      <c r="W304" s="203">
        <v>0</v>
      </c>
      <c r="X304" s="203">
        <v>0</v>
      </c>
      <c r="Y304" s="203">
        <v>0</v>
      </c>
      <c r="Z304" s="204">
        <v>0</v>
      </c>
      <c r="AA304" s="246">
        <v>0</v>
      </c>
      <c r="AB304" s="246">
        <v>0</v>
      </c>
      <c r="AC304" s="246">
        <v>0</v>
      </c>
      <c r="AD304" s="204">
        <v>0</v>
      </c>
      <c r="AE304" s="204">
        <v>0</v>
      </c>
      <c r="AF304" s="204">
        <v>0</v>
      </c>
      <c r="AG304" s="204">
        <v>0</v>
      </c>
      <c r="AH304" s="204">
        <v>0</v>
      </c>
      <c r="AI304" s="101">
        <v>0</v>
      </c>
      <c r="AJ304" s="101">
        <v>0</v>
      </c>
      <c r="AK304" s="101">
        <v>0</v>
      </c>
      <c r="AL304" s="204">
        <v>0</v>
      </c>
      <c r="AM304" s="204">
        <v>100</v>
      </c>
      <c r="AN304" s="204">
        <v>100</v>
      </c>
      <c r="AO304" s="204">
        <v>0</v>
      </c>
      <c r="AP304" s="204">
        <v>0</v>
      </c>
      <c r="AQ304" s="204">
        <v>0</v>
      </c>
      <c r="AR304" s="204">
        <v>0</v>
      </c>
      <c r="AS304" s="204">
        <v>0</v>
      </c>
      <c r="AT304" s="204">
        <v>0</v>
      </c>
      <c r="AU304" s="204">
        <v>0</v>
      </c>
    </row>
    <row r="305" spans="1:48" ht="12.75" customHeight="1">
      <c r="A305" s="205">
        <v>21</v>
      </c>
      <c r="B305" s="206">
        <v>223100</v>
      </c>
      <c r="C305" s="207">
        <v>1278</v>
      </c>
      <c r="D305" s="175">
        <v>296</v>
      </c>
      <c r="E305" s="201" t="s">
        <v>1482</v>
      </c>
      <c r="F305" s="197">
        <v>4806.7</v>
      </c>
      <c r="G305" s="202">
        <v>4723.3999999999996</v>
      </c>
      <c r="H305" s="202">
        <v>0</v>
      </c>
      <c r="I305" s="202">
        <v>83.3</v>
      </c>
      <c r="J305" s="202">
        <v>0</v>
      </c>
      <c r="K305" s="202">
        <v>0</v>
      </c>
      <c r="L305" s="197">
        <v>5058.1000000000004</v>
      </c>
      <c r="M305" s="203">
        <v>4974.8</v>
      </c>
      <c r="N305" s="203">
        <v>0</v>
      </c>
      <c r="O305" s="203">
        <v>83.3</v>
      </c>
      <c r="P305" s="203">
        <v>0</v>
      </c>
      <c r="Q305" s="203">
        <v>0</v>
      </c>
      <c r="R305" s="245">
        <v>0</v>
      </c>
      <c r="S305" s="245">
        <v>0</v>
      </c>
      <c r="T305" s="245">
        <v>0</v>
      </c>
      <c r="U305" s="198">
        <v>5058.1000000000004</v>
      </c>
      <c r="V305" s="203">
        <v>4974.8</v>
      </c>
      <c r="W305" s="203">
        <v>0</v>
      </c>
      <c r="X305" s="203">
        <v>83.3</v>
      </c>
      <c r="Y305" s="203">
        <v>0</v>
      </c>
      <c r="Z305" s="204">
        <v>0</v>
      </c>
      <c r="AA305" s="246">
        <v>0</v>
      </c>
      <c r="AB305" s="246">
        <v>0</v>
      </c>
      <c r="AC305" s="246">
        <v>0</v>
      </c>
      <c r="AD305" s="204">
        <v>0</v>
      </c>
      <c r="AE305" s="204">
        <v>0</v>
      </c>
      <c r="AF305" s="204">
        <v>0</v>
      </c>
      <c r="AG305" s="204">
        <v>0</v>
      </c>
      <c r="AH305" s="204">
        <v>0</v>
      </c>
      <c r="AI305" s="101">
        <v>0</v>
      </c>
      <c r="AJ305" s="101">
        <v>0</v>
      </c>
      <c r="AK305" s="101">
        <v>0</v>
      </c>
      <c r="AL305" s="204">
        <v>0</v>
      </c>
      <c r="AM305" s="204">
        <v>100</v>
      </c>
      <c r="AN305" s="204">
        <v>100</v>
      </c>
      <c r="AO305" s="204">
        <v>0</v>
      </c>
      <c r="AP305" s="204">
        <v>100</v>
      </c>
      <c r="AQ305" s="204">
        <v>0</v>
      </c>
      <c r="AR305" s="204">
        <v>0</v>
      </c>
      <c r="AS305" s="204">
        <v>0</v>
      </c>
      <c r="AT305" s="204">
        <v>0</v>
      </c>
      <c r="AU305" s="204">
        <v>0</v>
      </c>
    </row>
    <row r="306" spans="1:48" ht="12.75" customHeight="1">
      <c r="A306" s="205">
        <v>21</v>
      </c>
      <c r="B306" s="206">
        <v>223100</v>
      </c>
      <c r="C306" s="207">
        <v>1279</v>
      </c>
      <c r="D306" s="175">
        <v>297</v>
      </c>
      <c r="E306" s="201" t="s">
        <v>1483</v>
      </c>
      <c r="F306" s="197">
        <v>1884.3</v>
      </c>
      <c r="G306" s="202">
        <v>1884.3</v>
      </c>
      <c r="H306" s="202">
        <v>0</v>
      </c>
      <c r="I306" s="202">
        <v>0</v>
      </c>
      <c r="J306" s="202">
        <v>0</v>
      </c>
      <c r="K306" s="202">
        <v>0</v>
      </c>
      <c r="L306" s="197">
        <v>1953.7</v>
      </c>
      <c r="M306" s="203">
        <v>1953.7</v>
      </c>
      <c r="N306" s="203">
        <v>0</v>
      </c>
      <c r="O306" s="203">
        <v>0</v>
      </c>
      <c r="P306" s="203">
        <v>0</v>
      </c>
      <c r="Q306" s="203">
        <v>0</v>
      </c>
      <c r="R306" s="245">
        <v>0</v>
      </c>
      <c r="S306" s="245">
        <v>0</v>
      </c>
      <c r="T306" s="245">
        <v>0</v>
      </c>
      <c r="U306" s="198">
        <v>1824.3623</v>
      </c>
      <c r="V306" s="203">
        <v>1824.3623</v>
      </c>
      <c r="W306" s="203">
        <v>0</v>
      </c>
      <c r="X306" s="203">
        <v>0</v>
      </c>
      <c r="Y306" s="203">
        <v>0</v>
      </c>
      <c r="Z306" s="204">
        <v>0</v>
      </c>
      <c r="AA306" s="246">
        <v>0</v>
      </c>
      <c r="AB306" s="246">
        <v>0</v>
      </c>
      <c r="AC306" s="246">
        <v>0</v>
      </c>
      <c r="AD306" s="204">
        <v>-129.33770000000004</v>
      </c>
      <c r="AE306" s="204">
        <v>-129.33770000000004</v>
      </c>
      <c r="AF306" s="204">
        <v>0</v>
      </c>
      <c r="AG306" s="204">
        <v>0</v>
      </c>
      <c r="AH306" s="204">
        <v>0</v>
      </c>
      <c r="AI306" s="101">
        <v>0</v>
      </c>
      <c r="AJ306" s="101">
        <v>0</v>
      </c>
      <c r="AK306" s="101">
        <v>0</v>
      </c>
      <c r="AL306" s="204">
        <v>0</v>
      </c>
      <c r="AM306" s="204">
        <v>93.379858729589998</v>
      </c>
      <c r="AN306" s="204">
        <v>93.379858729589998</v>
      </c>
      <c r="AO306" s="204">
        <v>0</v>
      </c>
      <c r="AP306" s="204">
        <v>0</v>
      </c>
      <c r="AQ306" s="204">
        <v>0</v>
      </c>
      <c r="AR306" s="204">
        <v>0</v>
      </c>
      <c r="AS306" s="204">
        <v>0</v>
      </c>
      <c r="AT306" s="204">
        <v>0</v>
      </c>
      <c r="AU306" s="204">
        <v>0</v>
      </c>
    </row>
    <row r="307" spans="1:48" ht="12.75" customHeight="1">
      <c r="A307" s="205">
        <v>21</v>
      </c>
      <c r="B307" s="206">
        <v>223100</v>
      </c>
      <c r="C307" s="207">
        <v>1281</v>
      </c>
      <c r="D307" s="175">
        <v>298</v>
      </c>
      <c r="E307" s="201" t="s">
        <v>1484</v>
      </c>
      <c r="F307" s="197">
        <v>5020.6000000000004</v>
      </c>
      <c r="G307" s="202">
        <v>5020.6000000000004</v>
      </c>
      <c r="H307" s="202">
        <v>0</v>
      </c>
      <c r="I307" s="202">
        <v>0</v>
      </c>
      <c r="J307" s="202">
        <v>0</v>
      </c>
      <c r="K307" s="202">
        <v>0</v>
      </c>
      <c r="L307" s="197">
        <v>5225.5</v>
      </c>
      <c r="M307" s="203">
        <v>5225.5</v>
      </c>
      <c r="N307" s="203">
        <v>0</v>
      </c>
      <c r="O307" s="203">
        <v>0</v>
      </c>
      <c r="P307" s="203">
        <v>0</v>
      </c>
      <c r="Q307" s="203">
        <v>0</v>
      </c>
      <c r="R307" s="245">
        <v>0</v>
      </c>
      <c r="S307" s="245">
        <v>0</v>
      </c>
      <c r="T307" s="245">
        <v>0</v>
      </c>
      <c r="U307" s="198">
        <v>5225.5</v>
      </c>
      <c r="V307" s="203">
        <v>5225.5</v>
      </c>
      <c r="W307" s="203">
        <v>0</v>
      </c>
      <c r="X307" s="203">
        <v>0</v>
      </c>
      <c r="Y307" s="203">
        <v>0</v>
      </c>
      <c r="Z307" s="204">
        <v>0</v>
      </c>
      <c r="AA307" s="246">
        <v>0</v>
      </c>
      <c r="AB307" s="246">
        <v>0</v>
      </c>
      <c r="AC307" s="246">
        <v>0</v>
      </c>
      <c r="AD307" s="204">
        <v>0</v>
      </c>
      <c r="AE307" s="204">
        <v>0</v>
      </c>
      <c r="AF307" s="204">
        <v>0</v>
      </c>
      <c r="AG307" s="204">
        <v>0</v>
      </c>
      <c r="AH307" s="204">
        <v>0</v>
      </c>
      <c r="AI307" s="101">
        <v>0</v>
      </c>
      <c r="AJ307" s="101">
        <v>0</v>
      </c>
      <c r="AK307" s="101">
        <v>0</v>
      </c>
      <c r="AL307" s="204">
        <v>0</v>
      </c>
      <c r="AM307" s="204">
        <v>100</v>
      </c>
      <c r="AN307" s="204">
        <v>100</v>
      </c>
      <c r="AO307" s="204">
        <v>0</v>
      </c>
      <c r="AP307" s="204">
        <v>0</v>
      </c>
      <c r="AQ307" s="204">
        <v>0</v>
      </c>
      <c r="AR307" s="204">
        <v>0</v>
      </c>
      <c r="AS307" s="204">
        <v>0</v>
      </c>
      <c r="AT307" s="204">
        <v>0</v>
      </c>
      <c r="AU307" s="204">
        <v>0</v>
      </c>
    </row>
    <row r="308" spans="1:48" ht="12.75" customHeight="1">
      <c r="A308" s="205">
        <v>21</v>
      </c>
      <c r="B308" s="206">
        <v>223100</v>
      </c>
      <c r="C308" s="207">
        <v>1280</v>
      </c>
      <c r="D308" s="175">
        <v>299</v>
      </c>
      <c r="E308" s="201" t="s">
        <v>1485</v>
      </c>
      <c r="F308" s="197">
        <v>20512.400000000001</v>
      </c>
      <c r="G308" s="202">
        <v>16801.900000000001</v>
      </c>
      <c r="H308" s="202">
        <v>3710.5</v>
      </c>
      <c r="I308" s="202">
        <v>0</v>
      </c>
      <c r="J308" s="202">
        <v>0</v>
      </c>
      <c r="K308" s="202">
        <v>0</v>
      </c>
      <c r="L308" s="197">
        <v>21039.200000000001</v>
      </c>
      <c r="M308" s="203">
        <v>17274.8</v>
      </c>
      <c r="N308" s="203">
        <v>3710.5</v>
      </c>
      <c r="O308" s="203">
        <v>0</v>
      </c>
      <c r="P308" s="203">
        <v>0</v>
      </c>
      <c r="Q308" s="203">
        <v>0</v>
      </c>
      <c r="R308" s="245">
        <v>53.9</v>
      </c>
      <c r="S308" s="245">
        <v>0</v>
      </c>
      <c r="T308" s="245">
        <v>0</v>
      </c>
      <c r="U308" s="198">
        <v>20970.791000000001</v>
      </c>
      <c r="V308" s="203">
        <v>17274.8</v>
      </c>
      <c r="W308" s="203">
        <v>3642.0909999999999</v>
      </c>
      <c r="X308" s="203">
        <v>0</v>
      </c>
      <c r="Y308" s="203">
        <v>0</v>
      </c>
      <c r="Z308" s="204">
        <v>0</v>
      </c>
      <c r="AA308" s="246">
        <v>53.9</v>
      </c>
      <c r="AB308" s="246">
        <v>0</v>
      </c>
      <c r="AC308" s="246">
        <v>0</v>
      </c>
      <c r="AD308" s="204">
        <v>-68.408999999999651</v>
      </c>
      <c r="AE308" s="204">
        <v>0</v>
      </c>
      <c r="AF308" s="204">
        <v>-68.409000000000106</v>
      </c>
      <c r="AG308" s="204">
        <v>0</v>
      </c>
      <c r="AH308" s="204">
        <v>0</v>
      </c>
      <c r="AI308" s="101">
        <v>0</v>
      </c>
      <c r="AJ308" s="101">
        <v>0</v>
      </c>
      <c r="AK308" s="101">
        <v>0</v>
      </c>
      <c r="AL308" s="204">
        <v>0</v>
      </c>
      <c r="AM308" s="204">
        <v>99.674849804175068</v>
      </c>
      <c r="AN308" s="204">
        <v>100</v>
      </c>
      <c r="AO308" s="204">
        <v>98.156340115887346</v>
      </c>
      <c r="AP308" s="204">
        <v>0</v>
      </c>
      <c r="AQ308" s="204">
        <v>0</v>
      </c>
      <c r="AR308" s="204">
        <v>0</v>
      </c>
      <c r="AS308" s="204">
        <v>100</v>
      </c>
      <c r="AT308" s="204">
        <v>0</v>
      </c>
      <c r="AU308" s="204">
        <v>0</v>
      </c>
    </row>
    <row r="309" spans="1:48" ht="12.75" customHeight="1">
      <c r="A309" s="205">
        <v>21</v>
      </c>
      <c r="B309" s="206">
        <v>223100</v>
      </c>
      <c r="C309" s="207">
        <v>1282</v>
      </c>
      <c r="D309" s="175">
        <v>300</v>
      </c>
      <c r="E309" s="201" t="s">
        <v>1486</v>
      </c>
      <c r="F309" s="197">
        <v>3591.8</v>
      </c>
      <c r="G309" s="202">
        <v>3591.8</v>
      </c>
      <c r="H309" s="202">
        <v>0</v>
      </c>
      <c r="I309" s="202">
        <v>0</v>
      </c>
      <c r="J309" s="202">
        <v>0</v>
      </c>
      <c r="K309" s="202">
        <v>0</v>
      </c>
      <c r="L309" s="197">
        <v>3700.7</v>
      </c>
      <c r="M309" s="203">
        <v>3700.7</v>
      </c>
      <c r="N309" s="203">
        <v>0</v>
      </c>
      <c r="O309" s="203">
        <v>0</v>
      </c>
      <c r="P309" s="203">
        <v>0</v>
      </c>
      <c r="Q309" s="203">
        <v>0</v>
      </c>
      <c r="R309" s="245">
        <v>0</v>
      </c>
      <c r="S309" s="245">
        <v>0</v>
      </c>
      <c r="T309" s="245">
        <v>0</v>
      </c>
      <c r="U309" s="198">
        <v>3661.5673000000002</v>
      </c>
      <c r="V309" s="203">
        <v>3661.5673000000002</v>
      </c>
      <c r="W309" s="203">
        <v>0</v>
      </c>
      <c r="X309" s="203">
        <v>0</v>
      </c>
      <c r="Y309" s="203">
        <v>0</v>
      </c>
      <c r="Z309" s="204">
        <v>0</v>
      </c>
      <c r="AA309" s="246">
        <v>0</v>
      </c>
      <c r="AB309" s="246">
        <v>0</v>
      </c>
      <c r="AC309" s="246">
        <v>0</v>
      </c>
      <c r="AD309" s="204">
        <v>-39.132699999999659</v>
      </c>
      <c r="AE309" s="204">
        <v>-39.132699999999659</v>
      </c>
      <c r="AF309" s="204">
        <v>0</v>
      </c>
      <c r="AG309" s="204">
        <v>0</v>
      </c>
      <c r="AH309" s="204">
        <v>0</v>
      </c>
      <c r="AI309" s="101">
        <v>0</v>
      </c>
      <c r="AJ309" s="101">
        <v>0</v>
      </c>
      <c r="AK309" s="101">
        <v>0</v>
      </c>
      <c r="AL309" s="204">
        <v>0</v>
      </c>
      <c r="AM309" s="204">
        <v>98.942559515767286</v>
      </c>
      <c r="AN309" s="204">
        <v>98.942559515767286</v>
      </c>
      <c r="AO309" s="204">
        <v>0</v>
      </c>
      <c r="AP309" s="204">
        <v>0</v>
      </c>
      <c r="AQ309" s="204">
        <v>0</v>
      </c>
      <c r="AR309" s="204">
        <v>0</v>
      </c>
      <c r="AS309" s="204">
        <v>0</v>
      </c>
      <c r="AT309" s="204">
        <v>0</v>
      </c>
      <c r="AU309" s="204">
        <v>0</v>
      </c>
    </row>
    <row r="310" spans="1:48" ht="12.75" customHeight="1">
      <c r="A310" s="205">
        <v>21</v>
      </c>
      <c r="B310" s="206">
        <v>223100</v>
      </c>
      <c r="C310" s="207">
        <v>1283</v>
      </c>
      <c r="D310" s="175">
        <v>301</v>
      </c>
      <c r="E310" s="201" t="s">
        <v>1487</v>
      </c>
      <c r="F310" s="197">
        <v>4767.8</v>
      </c>
      <c r="G310" s="202">
        <v>4767.8</v>
      </c>
      <c r="H310" s="202">
        <v>0</v>
      </c>
      <c r="I310" s="202">
        <v>0</v>
      </c>
      <c r="J310" s="202">
        <v>0</v>
      </c>
      <c r="K310" s="202">
        <v>0</v>
      </c>
      <c r="L310" s="197">
        <v>5008.6000000000004</v>
      </c>
      <c r="M310" s="203">
        <v>5008.6000000000004</v>
      </c>
      <c r="N310" s="203">
        <v>0</v>
      </c>
      <c r="O310" s="203">
        <v>0</v>
      </c>
      <c r="P310" s="203">
        <v>0</v>
      </c>
      <c r="Q310" s="203">
        <v>0</v>
      </c>
      <c r="R310" s="245">
        <v>0</v>
      </c>
      <c r="S310" s="245">
        <v>0</v>
      </c>
      <c r="T310" s="245">
        <v>0</v>
      </c>
      <c r="U310" s="198">
        <v>4995.9443000000001</v>
      </c>
      <c r="V310" s="203">
        <v>4995.9443000000001</v>
      </c>
      <c r="W310" s="203">
        <v>0</v>
      </c>
      <c r="X310" s="203">
        <v>0</v>
      </c>
      <c r="Y310" s="203">
        <v>0</v>
      </c>
      <c r="Z310" s="204">
        <v>0</v>
      </c>
      <c r="AA310" s="246">
        <v>0</v>
      </c>
      <c r="AB310" s="246">
        <v>0</v>
      </c>
      <c r="AC310" s="246">
        <v>0</v>
      </c>
      <c r="AD310" s="204">
        <v>-12.655700000000252</v>
      </c>
      <c r="AE310" s="204">
        <v>-12.655700000000252</v>
      </c>
      <c r="AF310" s="204">
        <v>0</v>
      </c>
      <c r="AG310" s="204">
        <v>0</v>
      </c>
      <c r="AH310" s="204">
        <v>0</v>
      </c>
      <c r="AI310" s="101">
        <v>0</v>
      </c>
      <c r="AJ310" s="101">
        <v>0</v>
      </c>
      <c r="AK310" s="101">
        <v>0</v>
      </c>
      <c r="AL310" s="204">
        <v>0</v>
      </c>
      <c r="AM310" s="204">
        <v>99.747320608553281</v>
      </c>
      <c r="AN310" s="204">
        <v>99.747320608553281</v>
      </c>
      <c r="AO310" s="204">
        <v>0</v>
      </c>
      <c r="AP310" s="204">
        <v>0</v>
      </c>
      <c r="AQ310" s="204">
        <v>0</v>
      </c>
      <c r="AR310" s="204">
        <v>0</v>
      </c>
      <c r="AS310" s="204">
        <v>0</v>
      </c>
      <c r="AT310" s="204">
        <v>0</v>
      </c>
      <c r="AU310" s="204">
        <v>0</v>
      </c>
    </row>
    <row r="311" spans="1:48" ht="12.75" customHeight="1">
      <c r="A311" s="205">
        <v>21</v>
      </c>
      <c r="B311" s="206">
        <v>223100</v>
      </c>
      <c r="C311" s="207">
        <v>1285</v>
      </c>
      <c r="D311" s="175">
        <v>302</v>
      </c>
      <c r="E311" s="201" t="s">
        <v>1488</v>
      </c>
      <c r="F311" s="197">
        <v>8408.2000000000007</v>
      </c>
      <c r="G311" s="202">
        <v>8408.2000000000007</v>
      </c>
      <c r="H311" s="202">
        <v>0</v>
      </c>
      <c r="I311" s="202">
        <v>0</v>
      </c>
      <c r="J311" s="202">
        <v>0</v>
      </c>
      <c r="K311" s="202">
        <v>0</v>
      </c>
      <c r="L311" s="197">
        <v>8587.5</v>
      </c>
      <c r="M311" s="203">
        <v>8587.5</v>
      </c>
      <c r="N311" s="203">
        <v>0</v>
      </c>
      <c r="O311" s="203">
        <v>0</v>
      </c>
      <c r="P311" s="203">
        <v>0</v>
      </c>
      <c r="Q311" s="203">
        <v>0</v>
      </c>
      <c r="R311" s="245">
        <v>0</v>
      </c>
      <c r="S311" s="245">
        <v>0</v>
      </c>
      <c r="T311" s="245">
        <v>0</v>
      </c>
      <c r="U311" s="198">
        <v>8548.1591000000008</v>
      </c>
      <c r="V311" s="203">
        <v>8548.1591000000008</v>
      </c>
      <c r="W311" s="203">
        <v>0</v>
      </c>
      <c r="X311" s="203">
        <v>0</v>
      </c>
      <c r="Y311" s="203">
        <v>0</v>
      </c>
      <c r="Z311" s="204">
        <v>0</v>
      </c>
      <c r="AA311" s="246">
        <v>0</v>
      </c>
      <c r="AB311" s="246">
        <v>0</v>
      </c>
      <c r="AC311" s="246">
        <v>0</v>
      </c>
      <c r="AD311" s="204">
        <v>-39.340899999999237</v>
      </c>
      <c r="AE311" s="204">
        <v>-39.340899999999237</v>
      </c>
      <c r="AF311" s="204">
        <v>0</v>
      </c>
      <c r="AG311" s="204">
        <v>0</v>
      </c>
      <c r="AH311" s="204">
        <v>0</v>
      </c>
      <c r="AI311" s="101">
        <v>0</v>
      </c>
      <c r="AJ311" s="101">
        <v>0</v>
      </c>
      <c r="AK311" s="101">
        <v>0</v>
      </c>
      <c r="AL311" s="204">
        <v>0</v>
      </c>
      <c r="AM311" s="204">
        <v>99.541881804949057</v>
      </c>
      <c r="AN311" s="204">
        <v>99.541881804949057</v>
      </c>
      <c r="AO311" s="204">
        <v>0</v>
      </c>
      <c r="AP311" s="204">
        <v>0</v>
      </c>
      <c r="AQ311" s="204">
        <v>0</v>
      </c>
      <c r="AR311" s="204">
        <v>0</v>
      </c>
      <c r="AS311" s="204">
        <v>0</v>
      </c>
      <c r="AT311" s="204">
        <v>0</v>
      </c>
      <c r="AU311" s="204">
        <v>0</v>
      </c>
    </row>
    <row r="312" spans="1:48" ht="12.75" customHeight="1">
      <c r="A312" s="205">
        <v>21</v>
      </c>
      <c r="B312" s="206">
        <v>223100</v>
      </c>
      <c r="C312" s="207">
        <v>1286</v>
      </c>
      <c r="D312" s="175">
        <v>303</v>
      </c>
      <c r="E312" s="201" t="s">
        <v>1489</v>
      </c>
      <c r="F312" s="197">
        <v>3756.6</v>
      </c>
      <c r="G312" s="202">
        <v>3756.6</v>
      </c>
      <c r="H312" s="202">
        <v>0</v>
      </c>
      <c r="I312" s="202">
        <v>0</v>
      </c>
      <c r="J312" s="202">
        <v>0</v>
      </c>
      <c r="K312" s="202">
        <v>0</v>
      </c>
      <c r="L312" s="197">
        <v>3888.6</v>
      </c>
      <c r="M312" s="203">
        <v>3888.6</v>
      </c>
      <c r="N312" s="203">
        <v>0</v>
      </c>
      <c r="O312" s="203">
        <v>0</v>
      </c>
      <c r="P312" s="203">
        <v>0</v>
      </c>
      <c r="Q312" s="203">
        <v>0</v>
      </c>
      <c r="R312" s="245">
        <v>0</v>
      </c>
      <c r="S312" s="245">
        <v>0</v>
      </c>
      <c r="T312" s="245">
        <v>0</v>
      </c>
      <c r="U312" s="198">
        <v>3817.7354</v>
      </c>
      <c r="V312" s="203">
        <v>3817.7354</v>
      </c>
      <c r="W312" s="203">
        <v>0</v>
      </c>
      <c r="X312" s="203">
        <v>0</v>
      </c>
      <c r="Y312" s="203">
        <v>0</v>
      </c>
      <c r="Z312" s="204">
        <v>0</v>
      </c>
      <c r="AA312" s="246">
        <v>0</v>
      </c>
      <c r="AB312" s="246">
        <v>0</v>
      </c>
      <c r="AC312" s="246">
        <v>0</v>
      </c>
      <c r="AD312" s="204">
        <v>-70.864599999999882</v>
      </c>
      <c r="AE312" s="204">
        <v>-70.864599999999882</v>
      </c>
      <c r="AF312" s="204">
        <v>0</v>
      </c>
      <c r="AG312" s="204">
        <v>0</v>
      </c>
      <c r="AH312" s="204">
        <v>0</v>
      </c>
      <c r="AI312" s="101">
        <v>0</v>
      </c>
      <c r="AJ312" s="101">
        <v>0</v>
      </c>
      <c r="AK312" s="101">
        <v>0</v>
      </c>
      <c r="AL312" s="204">
        <v>0</v>
      </c>
      <c r="AM312" s="204">
        <v>98.17763205266678</v>
      </c>
      <c r="AN312" s="204">
        <v>98.17763205266678</v>
      </c>
      <c r="AO312" s="204">
        <v>0</v>
      </c>
      <c r="AP312" s="204">
        <v>0</v>
      </c>
      <c r="AQ312" s="204">
        <v>0</v>
      </c>
      <c r="AR312" s="204">
        <v>0</v>
      </c>
      <c r="AS312" s="204">
        <v>0</v>
      </c>
      <c r="AT312" s="204">
        <v>0</v>
      </c>
      <c r="AU312" s="204">
        <v>0</v>
      </c>
    </row>
    <row r="313" spans="1:48" ht="12.75" customHeight="1">
      <c r="A313" s="205">
        <v>21</v>
      </c>
      <c r="B313" s="206">
        <v>223100</v>
      </c>
      <c r="C313" s="207">
        <v>1287</v>
      </c>
      <c r="D313" s="175">
        <v>304</v>
      </c>
      <c r="E313" s="201" t="s">
        <v>1490</v>
      </c>
      <c r="F313" s="197">
        <v>1992.5</v>
      </c>
      <c r="G313" s="202">
        <v>1992.5</v>
      </c>
      <c r="H313" s="202">
        <v>0</v>
      </c>
      <c r="I313" s="202">
        <v>0</v>
      </c>
      <c r="J313" s="202">
        <v>0</v>
      </c>
      <c r="K313" s="202">
        <v>0</v>
      </c>
      <c r="L313" s="197">
        <v>2152.9</v>
      </c>
      <c r="M313" s="203">
        <v>2152.9</v>
      </c>
      <c r="N313" s="203">
        <v>0</v>
      </c>
      <c r="O313" s="203">
        <v>0</v>
      </c>
      <c r="P313" s="203">
        <v>0</v>
      </c>
      <c r="Q313" s="203">
        <v>0</v>
      </c>
      <c r="R313" s="245">
        <v>0</v>
      </c>
      <c r="S313" s="245">
        <v>0</v>
      </c>
      <c r="T313" s="245">
        <v>0</v>
      </c>
      <c r="U313" s="198">
        <v>2152.9</v>
      </c>
      <c r="V313" s="203">
        <v>2152.9</v>
      </c>
      <c r="W313" s="203">
        <v>0</v>
      </c>
      <c r="X313" s="203">
        <v>0</v>
      </c>
      <c r="Y313" s="203">
        <v>0</v>
      </c>
      <c r="Z313" s="204">
        <v>0</v>
      </c>
      <c r="AA313" s="246">
        <v>0</v>
      </c>
      <c r="AB313" s="246">
        <v>0</v>
      </c>
      <c r="AC313" s="246">
        <v>0</v>
      </c>
      <c r="AD313" s="204">
        <v>0</v>
      </c>
      <c r="AE313" s="204">
        <v>0</v>
      </c>
      <c r="AF313" s="204">
        <v>0</v>
      </c>
      <c r="AG313" s="204">
        <v>0</v>
      </c>
      <c r="AH313" s="204">
        <v>0</v>
      </c>
      <c r="AI313" s="101">
        <v>0</v>
      </c>
      <c r="AJ313" s="101">
        <v>0</v>
      </c>
      <c r="AK313" s="101">
        <v>0</v>
      </c>
      <c r="AL313" s="204">
        <v>0</v>
      </c>
      <c r="AM313" s="204">
        <v>100</v>
      </c>
      <c r="AN313" s="204">
        <v>100</v>
      </c>
      <c r="AO313" s="204">
        <v>0</v>
      </c>
      <c r="AP313" s="204">
        <v>0</v>
      </c>
      <c r="AQ313" s="204">
        <v>0</v>
      </c>
      <c r="AR313" s="204">
        <v>0</v>
      </c>
      <c r="AS313" s="204">
        <v>0</v>
      </c>
      <c r="AT313" s="204">
        <v>0</v>
      </c>
      <c r="AU313" s="204">
        <v>0</v>
      </c>
    </row>
    <row r="314" spans="1:48" ht="12.75" customHeight="1">
      <c r="A314" s="205">
        <v>21</v>
      </c>
      <c r="B314" s="206">
        <v>223100</v>
      </c>
      <c r="C314" s="207">
        <v>1288</v>
      </c>
      <c r="D314" s="175">
        <v>305</v>
      </c>
      <c r="E314" s="201" t="s">
        <v>1491</v>
      </c>
      <c r="F314" s="197">
        <v>4971</v>
      </c>
      <c r="G314" s="202">
        <v>4971</v>
      </c>
      <c r="H314" s="202">
        <v>0</v>
      </c>
      <c r="I314" s="202">
        <v>0</v>
      </c>
      <c r="J314" s="202">
        <v>0</v>
      </c>
      <c r="K314" s="202">
        <v>0</v>
      </c>
      <c r="L314" s="197">
        <v>4971</v>
      </c>
      <c r="M314" s="203">
        <v>4971</v>
      </c>
      <c r="N314" s="203">
        <v>0</v>
      </c>
      <c r="O314" s="203">
        <v>0</v>
      </c>
      <c r="P314" s="203">
        <v>0</v>
      </c>
      <c r="Q314" s="203">
        <v>0</v>
      </c>
      <c r="R314" s="245">
        <v>0</v>
      </c>
      <c r="S314" s="245">
        <v>0</v>
      </c>
      <c r="T314" s="245">
        <v>0</v>
      </c>
      <c r="U314" s="198">
        <v>4971</v>
      </c>
      <c r="V314" s="203">
        <v>4971</v>
      </c>
      <c r="W314" s="203">
        <v>0</v>
      </c>
      <c r="X314" s="203">
        <v>0</v>
      </c>
      <c r="Y314" s="203">
        <v>0</v>
      </c>
      <c r="Z314" s="204">
        <v>0</v>
      </c>
      <c r="AA314" s="246">
        <v>0</v>
      </c>
      <c r="AB314" s="246">
        <v>0</v>
      </c>
      <c r="AC314" s="246">
        <v>0</v>
      </c>
      <c r="AD314" s="204">
        <v>0</v>
      </c>
      <c r="AE314" s="204">
        <v>0</v>
      </c>
      <c r="AF314" s="204">
        <v>0</v>
      </c>
      <c r="AG314" s="204">
        <v>0</v>
      </c>
      <c r="AH314" s="204">
        <v>0</v>
      </c>
      <c r="AI314" s="101">
        <v>0</v>
      </c>
      <c r="AJ314" s="101">
        <v>0</v>
      </c>
      <c r="AK314" s="101">
        <v>0</v>
      </c>
      <c r="AL314" s="204">
        <v>0</v>
      </c>
      <c r="AM314" s="204">
        <v>100</v>
      </c>
      <c r="AN314" s="204">
        <v>100</v>
      </c>
      <c r="AO314" s="204">
        <v>0</v>
      </c>
      <c r="AP314" s="204">
        <v>0</v>
      </c>
      <c r="AQ314" s="204">
        <v>0</v>
      </c>
      <c r="AR314" s="204">
        <v>0</v>
      </c>
      <c r="AS314" s="204">
        <v>0</v>
      </c>
      <c r="AT314" s="204">
        <v>0</v>
      </c>
      <c r="AU314" s="204">
        <v>0</v>
      </c>
    </row>
    <row r="315" spans="1:48" ht="12.75" customHeight="1">
      <c r="A315" s="205">
        <v>21</v>
      </c>
      <c r="B315" s="206">
        <v>223100</v>
      </c>
      <c r="C315" s="207">
        <v>1289</v>
      </c>
      <c r="D315" s="175">
        <v>306</v>
      </c>
      <c r="E315" s="201" t="s">
        <v>1492</v>
      </c>
      <c r="F315" s="197">
        <v>2651.9</v>
      </c>
      <c r="G315" s="202">
        <v>2651.9</v>
      </c>
      <c r="H315" s="202">
        <v>0</v>
      </c>
      <c r="I315" s="202">
        <v>0</v>
      </c>
      <c r="J315" s="202">
        <v>0</v>
      </c>
      <c r="K315" s="202">
        <v>0</v>
      </c>
      <c r="L315" s="197">
        <v>2812</v>
      </c>
      <c r="M315" s="203">
        <v>2812</v>
      </c>
      <c r="N315" s="203">
        <v>0</v>
      </c>
      <c r="O315" s="203">
        <v>0</v>
      </c>
      <c r="P315" s="203">
        <v>0</v>
      </c>
      <c r="Q315" s="203">
        <v>0</v>
      </c>
      <c r="R315" s="245">
        <v>0</v>
      </c>
      <c r="S315" s="245">
        <v>0</v>
      </c>
      <c r="T315" s="245">
        <v>0</v>
      </c>
      <c r="U315" s="198">
        <v>2812</v>
      </c>
      <c r="V315" s="203">
        <v>2812</v>
      </c>
      <c r="W315" s="203">
        <v>0</v>
      </c>
      <c r="X315" s="203">
        <v>0</v>
      </c>
      <c r="Y315" s="203">
        <v>0</v>
      </c>
      <c r="Z315" s="204">
        <v>0</v>
      </c>
      <c r="AA315" s="246">
        <v>0</v>
      </c>
      <c r="AB315" s="246">
        <v>0</v>
      </c>
      <c r="AC315" s="246">
        <v>0</v>
      </c>
      <c r="AD315" s="204">
        <v>0</v>
      </c>
      <c r="AE315" s="204">
        <v>0</v>
      </c>
      <c r="AF315" s="204">
        <v>0</v>
      </c>
      <c r="AG315" s="204">
        <v>0</v>
      </c>
      <c r="AH315" s="204">
        <v>0</v>
      </c>
      <c r="AI315" s="101">
        <v>0</v>
      </c>
      <c r="AJ315" s="101">
        <v>0</v>
      </c>
      <c r="AK315" s="101">
        <v>0</v>
      </c>
      <c r="AL315" s="204">
        <v>0</v>
      </c>
      <c r="AM315" s="204">
        <v>100</v>
      </c>
      <c r="AN315" s="204">
        <v>100</v>
      </c>
      <c r="AO315" s="204">
        <v>0</v>
      </c>
      <c r="AP315" s="204">
        <v>0</v>
      </c>
      <c r="AQ315" s="204">
        <v>0</v>
      </c>
      <c r="AR315" s="204">
        <v>0</v>
      </c>
      <c r="AS315" s="204">
        <v>0</v>
      </c>
      <c r="AT315" s="204">
        <v>0</v>
      </c>
      <c r="AU315" s="204">
        <v>0</v>
      </c>
    </row>
    <row r="316" spans="1:48" ht="12.75" customHeight="1">
      <c r="A316" s="205">
        <v>0</v>
      </c>
      <c r="B316" s="205"/>
      <c r="C316" s="205"/>
      <c r="D316" s="175">
        <v>307</v>
      </c>
      <c r="E316" s="201"/>
      <c r="F316" s="202"/>
      <c r="G316" s="202"/>
      <c r="H316" s="202"/>
      <c r="I316" s="202"/>
      <c r="J316" s="202"/>
      <c r="K316" s="202"/>
      <c r="L316" s="197"/>
      <c r="M316" s="203"/>
      <c r="N316" s="203"/>
      <c r="O316" s="203"/>
      <c r="P316" s="203"/>
      <c r="Q316" s="203"/>
      <c r="R316" s="245"/>
      <c r="S316" s="245"/>
      <c r="T316" s="245"/>
      <c r="U316" s="198"/>
      <c r="V316" s="203"/>
      <c r="W316" s="203"/>
      <c r="X316" s="203"/>
      <c r="Y316" s="203"/>
      <c r="Z316" s="204"/>
      <c r="AA316" s="246"/>
      <c r="AB316" s="246"/>
      <c r="AC316" s="246"/>
      <c r="AD316" s="204"/>
      <c r="AE316" s="204"/>
      <c r="AF316" s="204"/>
      <c r="AG316" s="204"/>
      <c r="AH316" s="204"/>
      <c r="AI316" s="101">
        <v>0</v>
      </c>
      <c r="AJ316" s="101">
        <v>0</v>
      </c>
      <c r="AK316" s="101">
        <v>0</v>
      </c>
      <c r="AL316" s="204"/>
      <c r="AM316" s="204"/>
      <c r="AN316" s="204"/>
      <c r="AO316" s="204"/>
      <c r="AP316" s="204"/>
      <c r="AQ316" s="204"/>
      <c r="AR316" s="204"/>
      <c r="AS316" s="204"/>
      <c r="AT316" s="204"/>
      <c r="AU316" s="204"/>
    </row>
    <row r="317" spans="1:48" ht="12.75" customHeight="1">
      <c r="A317" s="205">
        <v>20</v>
      </c>
      <c r="B317" s="206">
        <v>223400</v>
      </c>
      <c r="C317" s="205"/>
      <c r="D317" s="175">
        <v>308</v>
      </c>
      <c r="E317" s="196" t="s">
        <v>1493</v>
      </c>
      <c r="F317" s="197">
        <v>159086.29999999999</v>
      </c>
      <c r="G317" s="197">
        <v>144921.29999999999</v>
      </c>
      <c r="H317" s="197">
        <v>3624.4</v>
      </c>
      <c r="I317" s="197">
        <v>301</v>
      </c>
      <c r="J317" s="197">
        <v>0</v>
      </c>
      <c r="K317" s="197">
        <v>10239.6</v>
      </c>
      <c r="L317" s="197">
        <v>173963.5</v>
      </c>
      <c r="M317" s="197">
        <v>159562</v>
      </c>
      <c r="N317" s="197">
        <v>3624.4</v>
      </c>
      <c r="O317" s="197">
        <v>537.5</v>
      </c>
      <c r="P317" s="197">
        <v>0</v>
      </c>
      <c r="Q317" s="197">
        <v>10239.6</v>
      </c>
      <c r="R317" s="197">
        <v>0</v>
      </c>
      <c r="S317" s="197">
        <v>0</v>
      </c>
      <c r="T317" s="197">
        <v>0</v>
      </c>
      <c r="U317" s="198">
        <v>173045.03499999997</v>
      </c>
      <c r="V317" s="197">
        <v>158860.9951</v>
      </c>
      <c r="W317" s="197">
        <v>3624.4</v>
      </c>
      <c r="X317" s="197">
        <v>320.1542</v>
      </c>
      <c r="Y317" s="197">
        <v>0</v>
      </c>
      <c r="Z317" s="197">
        <v>10239.485699999999</v>
      </c>
      <c r="AA317" s="197">
        <v>0</v>
      </c>
      <c r="AB317" s="197">
        <v>0</v>
      </c>
      <c r="AC317" s="197">
        <v>0</v>
      </c>
      <c r="AD317" s="101">
        <v>-918.46500000002561</v>
      </c>
      <c r="AE317" s="101">
        <v>-701.00489999999991</v>
      </c>
      <c r="AF317" s="101">
        <v>0</v>
      </c>
      <c r="AG317" s="101">
        <v>-217.3458</v>
      </c>
      <c r="AH317" s="101">
        <v>0</v>
      </c>
      <c r="AI317" s="101">
        <v>-0.1143000000010943</v>
      </c>
      <c r="AJ317" s="101">
        <v>0</v>
      </c>
      <c r="AK317" s="101">
        <v>0</v>
      </c>
      <c r="AL317" s="101">
        <v>0</v>
      </c>
      <c r="AM317" s="101">
        <v>99.472035800613341</v>
      </c>
      <c r="AN317" s="101">
        <v>99.560669269625606</v>
      </c>
      <c r="AO317" s="101">
        <v>100</v>
      </c>
      <c r="AP317" s="101">
        <v>59.563572093023254</v>
      </c>
      <c r="AQ317" s="101">
        <v>0</v>
      </c>
      <c r="AR317" s="101">
        <v>99.998883745458798</v>
      </c>
      <c r="AS317" s="101">
        <v>0</v>
      </c>
      <c r="AT317" s="101">
        <v>0</v>
      </c>
      <c r="AU317" s="101">
        <v>0</v>
      </c>
    </row>
    <row r="318" spans="1:48" s="200" customFormat="1" ht="12.75" customHeight="1">
      <c r="A318" s="205">
        <v>22</v>
      </c>
      <c r="B318" s="206">
        <v>223400</v>
      </c>
      <c r="C318" s="205"/>
      <c r="D318" s="175">
        <v>309</v>
      </c>
      <c r="E318" s="196" t="s">
        <v>1241</v>
      </c>
      <c r="F318" s="197">
        <v>111752.2</v>
      </c>
      <c r="G318" s="197">
        <v>97664.4</v>
      </c>
      <c r="H318" s="197">
        <v>3624.4</v>
      </c>
      <c r="I318" s="197">
        <v>223.8</v>
      </c>
      <c r="J318" s="197">
        <v>0</v>
      </c>
      <c r="K318" s="197">
        <v>10239.6</v>
      </c>
      <c r="L318" s="197">
        <v>124782</v>
      </c>
      <c r="M318" s="197">
        <v>110500.9</v>
      </c>
      <c r="N318" s="197">
        <v>3624.4</v>
      </c>
      <c r="O318" s="197">
        <v>417.1</v>
      </c>
      <c r="P318" s="197">
        <v>0</v>
      </c>
      <c r="Q318" s="197">
        <v>10239.6</v>
      </c>
      <c r="R318" s="197">
        <v>0</v>
      </c>
      <c r="S318" s="197">
        <v>0</v>
      </c>
      <c r="T318" s="197">
        <v>0</v>
      </c>
      <c r="U318" s="198">
        <v>124365.96710000001</v>
      </c>
      <c r="V318" s="197">
        <v>110181.92720000001</v>
      </c>
      <c r="W318" s="197">
        <v>3624.4</v>
      </c>
      <c r="X318" s="197">
        <v>320.1542</v>
      </c>
      <c r="Y318" s="197">
        <v>0</v>
      </c>
      <c r="Z318" s="197">
        <v>10239.485699999999</v>
      </c>
      <c r="AA318" s="197">
        <v>0</v>
      </c>
      <c r="AB318" s="197">
        <v>0</v>
      </c>
      <c r="AC318" s="197">
        <v>0</v>
      </c>
      <c r="AD318" s="101">
        <v>-416.03289999999106</v>
      </c>
      <c r="AE318" s="101">
        <v>-318.97279999998864</v>
      </c>
      <c r="AF318" s="101">
        <v>0</v>
      </c>
      <c r="AG318" s="101">
        <v>-96.94580000000002</v>
      </c>
      <c r="AH318" s="101">
        <v>0</v>
      </c>
      <c r="AI318" s="101">
        <v>-0.1143000000010943</v>
      </c>
      <c r="AJ318" s="101">
        <v>0</v>
      </c>
      <c r="AK318" s="101">
        <v>0</v>
      </c>
      <c r="AL318" s="101">
        <v>0</v>
      </c>
      <c r="AM318" s="101">
        <v>99.66659221682616</v>
      </c>
      <c r="AN318" s="101">
        <v>99.711339183662773</v>
      </c>
      <c r="AO318" s="101">
        <v>100</v>
      </c>
      <c r="AP318" s="101">
        <v>76.757180532246466</v>
      </c>
      <c r="AQ318" s="101">
        <v>0</v>
      </c>
      <c r="AR318" s="101">
        <v>99.998883745458798</v>
      </c>
      <c r="AS318" s="101">
        <v>0</v>
      </c>
      <c r="AT318" s="101">
        <v>0</v>
      </c>
      <c r="AU318" s="101">
        <v>0</v>
      </c>
      <c r="AV318" s="199"/>
    </row>
    <row r="319" spans="1:48" s="200" customFormat="1" ht="12.75" customHeight="1">
      <c r="A319" s="205">
        <v>21</v>
      </c>
      <c r="B319" s="206">
        <v>223400</v>
      </c>
      <c r="C319" s="205"/>
      <c r="D319" s="175">
        <v>310</v>
      </c>
      <c r="E319" s="196" t="s">
        <v>1242</v>
      </c>
      <c r="F319" s="197">
        <v>47334.100000000006</v>
      </c>
      <c r="G319" s="197">
        <v>47256.900000000009</v>
      </c>
      <c r="H319" s="197">
        <v>0</v>
      </c>
      <c r="I319" s="197">
        <v>77.2</v>
      </c>
      <c r="J319" s="197">
        <v>0</v>
      </c>
      <c r="K319" s="197">
        <v>0</v>
      </c>
      <c r="L319" s="197">
        <v>49181.500000000007</v>
      </c>
      <c r="M319" s="197">
        <v>49061.100000000006</v>
      </c>
      <c r="N319" s="197">
        <v>0</v>
      </c>
      <c r="O319" s="197">
        <v>120.4</v>
      </c>
      <c r="P319" s="197">
        <v>0</v>
      </c>
      <c r="Q319" s="197">
        <v>0</v>
      </c>
      <c r="R319" s="197">
        <v>0</v>
      </c>
      <c r="S319" s="197">
        <v>0</v>
      </c>
      <c r="T319" s="197">
        <v>0</v>
      </c>
      <c r="U319" s="198">
        <v>48679.067899999995</v>
      </c>
      <c r="V319" s="197">
        <v>48679.067899999995</v>
      </c>
      <c r="W319" s="197">
        <v>0</v>
      </c>
      <c r="X319" s="197">
        <v>0</v>
      </c>
      <c r="Y319" s="197">
        <v>0</v>
      </c>
      <c r="Z319" s="197">
        <v>0</v>
      </c>
      <c r="AA319" s="197">
        <v>0</v>
      </c>
      <c r="AB319" s="197">
        <v>0</v>
      </c>
      <c r="AC319" s="197">
        <v>0</v>
      </c>
      <c r="AD319" s="101">
        <v>-502.43210000001272</v>
      </c>
      <c r="AE319" s="101">
        <v>-382.03210000001127</v>
      </c>
      <c r="AF319" s="101">
        <v>0</v>
      </c>
      <c r="AG319" s="101">
        <v>-120.4</v>
      </c>
      <c r="AH319" s="101">
        <v>0</v>
      </c>
      <c r="AI319" s="101">
        <v>0</v>
      </c>
      <c r="AJ319" s="101">
        <v>0</v>
      </c>
      <c r="AK319" s="101">
        <v>0</v>
      </c>
      <c r="AL319" s="101">
        <v>0</v>
      </c>
      <c r="AM319" s="101">
        <v>98.978412411170851</v>
      </c>
      <c r="AN319" s="101">
        <v>99.221313627293299</v>
      </c>
      <c r="AO319" s="101">
        <v>0</v>
      </c>
      <c r="AP319" s="101">
        <v>0</v>
      </c>
      <c r="AQ319" s="101">
        <v>0</v>
      </c>
      <c r="AR319" s="101">
        <v>0</v>
      </c>
      <c r="AS319" s="101">
        <v>0</v>
      </c>
      <c r="AT319" s="101">
        <v>0</v>
      </c>
      <c r="AU319" s="101">
        <v>0</v>
      </c>
      <c r="AV319" s="199"/>
    </row>
    <row r="320" spans="1:48" ht="12.75" customHeight="1">
      <c r="A320" s="205">
        <v>22</v>
      </c>
      <c r="B320" s="206">
        <v>223400</v>
      </c>
      <c r="C320" s="207">
        <v>1290</v>
      </c>
      <c r="D320" s="175">
        <v>311</v>
      </c>
      <c r="E320" s="201" t="s">
        <v>1267</v>
      </c>
      <c r="F320" s="197">
        <v>111752.2</v>
      </c>
      <c r="G320" s="202">
        <v>97664.4</v>
      </c>
      <c r="H320" s="202">
        <v>3624.4</v>
      </c>
      <c r="I320" s="202">
        <v>223.8</v>
      </c>
      <c r="J320" s="202">
        <v>0</v>
      </c>
      <c r="K320" s="202">
        <v>10239.6</v>
      </c>
      <c r="L320" s="197">
        <v>124782</v>
      </c>
      <c r="M320" s="203">
        <v>110500.9</v>
      </c>
      <c r="N320" s="203">
        <v>3624.4</v>
      </c>
      <c r="O320" s="203">
        <v>417.1</v>
      </c>
      <c r="P320" s="203">
        <v>0</v>
      </c>
      <c r="Q320" s="203">
        <v>10239.6</v>
      </c>
      <c r="R320" s="245">
        <v>0</v>
      </c>
      <c r="S320" s="245">
        <v>0</v>
      </c>
      <c r="T320" s="245">
        <v>0</v>
      </c>
      <c r="U320" s="198">
        <v>124365.96710000001</v>
      </c>
      <c r="V320" s="203">
        <v>110181.92720000001</v>
      </c>
      <c r="W320" s="203">
        <v>3624.4</v>
      </c>
      <c r="X320" s="203">
        <v>320.1542</v>
      </c>
      <c r="Y320" s="203">
        <v>0</v>
      </c>
      <c r="Z320" s="204">
        <v>10239.485699999999</v>
      </c>
      <c r="AA320" s="246">
        <v>0</v>
      </c>
      <c r="AB320" s="246">
        <v>0</v>
      </c>
      <c r="AC320" s="246">
        <v>0</v>
      </c>
      <c r="AD320" s="204">
        <v>-416.03289999999106</v>
      </c>
      <c r="AE320" s="204">
        <v>-318.97279999998864</v>
      </c>
      <c r="AF320" s="204">
        <v>0</v>
      </c>
      <c r="AG320" s="204">
        <v>-96.94580000000002</v>
      </c>
      <c r="AH320" s="204">
        <v>0</v>
      </c>
      <c r="AI320" s="101">
        <v>-0.1143000000010943</v>
      </c>
      <c r="AJ320" s="101">
        <v>0</v>
      </c>
      <c r="AK320" s="101">
        <v>0</v>
      </c>
      <c r="AL320" s="204">
        <v>0</v>
      </c>
      <c r="AM320" s="204">
        <v>99.66659221682616</v>
      </c>
      <c r="AN320" s="204">
        <v>99.711339183662773</v>
      </c>
      <c r="AO320" s="204">
        <v>100</v>
      </c>
      <c r="AP320" s="204">
        <v>76.757180532246466</v>
      </c>
      <c r="AQ320" s="204">
        <v>0</v>
      </c>
      <c r="AR320" s="204">
        <v>99.998883745458798</v>
      </c>
      <c r="AS320" s="204">
        <v>0</v>
      </c>
      <c r="AT320" s="204">
        <v>0</v>
      </c>
      <c r="AU320" s="204">
        <v>0</v>
      </c>
    </row>
    <row r="321" spans="1:47" ht="12.75" customHeight="1">
      <c r="A321" s="205">
        <v>21</v>
      </c>
      <c r="B321" s="206">
        <v>223400</v>
      </c>
      <c r="C321" s="207">
        <v>1291</v>
      </c>
      <c r="D321" s="175">
        <v>312</v>
      </c>
      <c r="E321" s="201" t="s">
        <v>1494</v>
      </c>
      <c r="F321" s="197">
        <v>1929.4</v>
      </c>
      <c r="G321" s="202">
        <v>1929.4</v>
      </c>
      <c r="H321" s="202">
        <v>0</v>
      </c>
      <c r="I321" s="202">
        <v>0</v>
      </c>
      <c r="J321" s="202">
        <v>0</v>
      </c>
      <c r="K321" s="202">
        <v>0</v>
      </c>
      <c r="L321" s="197">
        <v>1929.4</v>
      </c>
      <c r="M321" s="203">
        <v>1929.4</v>
      </c>
      <c r="N321" s="203">
        <v>0</v>
      </c>
      <c r="O321" s="203">
        <v>0</v>
      </c>
      <c r="P321" s="203">
        <v>0</v>
      </c>
      <c r="Q321" s="203">
        <v>0</v>
      </c>
      <c r="R321" s="245">
        <v>0</v>
      </c>
      <c r="S321" s="245">
        <v>0</v>
      </c>
      <c r="T321" s="245">
        <v>0</v>
      </c>
      <c r="U321" s="198">
        <v>1929.4</v>
      </c>
      <c r="V321" s="203">
        <v>1929.4</v>
      </c>
      <c r="W321" s="203">
        <v>0</v>
      </c>
      <c r="X321" s="203">
        <v>0</v>
      </c>
      <c r="Y321" s="203">
        <v>0</v>
      </c>
      <c r="Z321" s="204">
        <v>0</v>
      </c>
      <c r="AA321" s="246">
        <v>0</v>
      </c>
      <c r="AB321" s="246">
        <v>0</v>
      </c>
      <c r="AC321" s="246">
        <v>0</v>
      </c>
      <c r="AD321" s="204">
        <v>0</v>
      </c>
      <c r="AE321" s="204">
        <v>0</v>
      </c>
      <c r="AF321" s="204">
        <v>0</v>
      </c>
      <c r="AG321" s="204">
        <v>0</v>
      </c>
      <c r="AH321" s="204">
        <v>0</v>
      </c>
      <c r="AI321" s="101">
        <v>0</v>
      </c>
      <c r="AJ321" s="101">
        <v>0</v>
      </c>
      <c r="AK321" s="101">
        <v>0</v>
      </c>
      <c r="AL321" s="204">
        <v>0</v>
      </c>
      <c r="AM321" s="204">
        <v>100</v>
      </c>
      <c r="AN321" s="204">
        <v>100</v>
      </c>
      <c r="AO321" s="204">
        <v>0</v>
      </c>
      <c r="AP321" s="204">
        <v>0</v>
      </c>
      <c r="AQ321" s="204">
        <v>0</v>
      </c>
      <c r="AR321" s="204">
        <v>0</v>
      </c>
      <c r="AS321" s="204">
        <v>0</v>
      </c>
      <c r="AT321" s="204">
        <v>0</v>
      </c>
      <c r="AU321" s="204">
        <v>0</v>
      </c>
    </row>
    <row r="322" spans="1:47" ht="12.75" customHeight="1">
      <c r="A322" s="205">
        <v>21</v>
      </c>
      <c r="B322" s="206">
        <v>223400</v>
      </c>
      <c r="C322" s="207">
        <v>1292</v>
      </c>
      <c r="D322" s="175">
        <v>313</v>
      </c>
      <c r="E322" s="201" t="s">
        <v>1495</v>
      </c>
      <c r="F322" s="197">
        <v>4945.8999999999996</v>
      </c>
      <c r="G322" s="202">
        <v>4945.8999999999996</v>
      </c>
      <c r="H322" s="202">
        <v>0</v>
      </c>
      <c r="I322" s="202">
        <v>0</v>
      </c>
      <c r="J322" s="202">
        <v>0</v>
      </c>
      <c r="K322" s="202">
        <v>0</v>
      </c>
      <c r="L322" s="197">
        <v>5018.8999999999996</v>
      </c>
      <c r="M322" s="203">
        <v>5018.8999999999996</v>
      </c>
      <c r="N322" s="203">
        <v>0</v>
      </c>
      <c r="O322" s="203">
        <v>0</v>
      </c>
      <c r="P322" s="203">
        <v>0</v>
      </c>
      <c r="Q322" s="203">
        <v>0</v>
      </c>
      <c r="R322" s="245">
        <v>0</v>
      </c>
      <c r="S322" s="245">
        <v>0</v>
      </c>
      <c r="T322" s="245">
        <v>0</v>
      </c>
      <c r="U322" s="198">
        <v>5018.8999999999996</v>
      </c>
      <c r="V322" s="203">
        <v>5018.8999999999996</v>
      </c>
      <c r="W322" s="203">
        <v>0</v>
      </c>
      <c r="X322" s="203">
        <v>0</v>
      </c>
      <c r="Y322" s="203">
        <v>0</v>
      </c>
      <c r="Z322" s="204">
        <v>0</v>
      </c>
      <c r="AA322" s="246">
        <v>0</v>
      </c>
      <c r="AB322" s="246">
        <v>0</v>
      </c>
      <c r="AC322" s="246">
        <v>0</v>
      </c>
      <c r="AD322" s="204">
        <v>0</v>
      </c>
      <c r="AE322" s="204">
        <v>0</v>
      </c>
      <c r="AF322" s="204">
        <v>0</v>
      </c>
      <c r="AG322" s="204">
        <v>0</v>
      </c>
      <c r="AH322" s="204">
        <v>0</v>
      </c>
      <c r="AI322" s="101">
        <v>0</v>
      </c>
      <c r="AJ322" s="101">
        <v>0</v>
      </c>
      <c r="AK322" s="101">
        <v>0</v>
      </c>
      <c r="AL322" s="204">
        <v>0</v>
      </c>
      <c r="AM322" s="204">
        <v>100</v>
      </c>
      <c r="AN322" s="204">
        <v>100</v>
      </c>
      <c r="AO322" s="204">
        <v>0</v>
      </c>
      <c r="AP322" s="204">
        <v>0</v>
      </c>
      <c r="AQ322" s="204">
        <v>0</v>
      </c>
      <c r="AR322" s="204">
        <v>0</v>
      </c>
      <c r="AS322" s="204">
        <v>0</v>
      </c>
      <c r="AT322" s="204">
        <v>0</v>
      </c>
      <c r="AU322" s="204">
        <v>0</v>
      </c>
    </row>
    <row r="323" spans="1:47" ht="12.75" customHeight="1">
      <c r="A323" s="205">
        <v>21</v>
      </c>
      <c r="B323" s="206">
        <v>223400</v>
      </c>
      <c r="C323" s="207">
        <v>1293</v>
      </c>
      <c r="D323" s="175">
        <v>314</v>
      </c>
      <c r="E323" s="201" t="s">
        <v>1300</v>
      </c>
      <c r="F323" s="197">
        <v>0</v>
      </c>
      <c r="G323" s="202">
        <v>0</v>
      </c>
      <c r="H323" s="202">
        <v>0</v>
      </c>
      <c r="I323" s="202">
        <v>0</v>
      </c>
      <c r="J323" s="202">
        <v>0</v>
      </c>
      <c r="K323" s="202">
        <v>0</v>
      </c>
      <c r="L323" s="197">
        <v>0</v>
      </c>
      <c r="M323" s="203">
        <v>0</v>
      </c>
      <c r="N323" s="203">
        <v>0</v>
      </c>
      <c r="O323" s="203">
        <v>0</v>
      </c>
      <c r="P323" s="203">
        <v>0</v>
      </c>
      <c r="Q323" s="203">
        <v>0</v>
      </c>
      <c r="R323" s="245">
        <v>0</v>
      </c>
      <c r="S323" s="245">
        <v>0</v>
      </c>
      <c r="T323" s="245">
        <v>0</v>
      </c>
      <c r="U323" s="198">
        <v>0</v>
      </c>
      <c r="V323" s="203">
        <v>0</v>
      </c>
      <c r="W323" s="203">
        <v>0</v>
      </c>
      <c r="X323" s="203">
        <v>0</v>
      </c>
      <c r="Y323" s="203">
        <v>0</v>
      </c>
      <c r="Z323" s="204">
        <v>0</v>
      </c>
      <c r="AA323" s="246">
        <v>0</v>
      </c>
      <c r="AB323" s="246">
        <v>0</v>
      </c>
      <c r="AC323" s="246">
        <v>0</v>
      </c>
      <c r="AD323" s="204">
        <v>0</v>
      </c>
      <c r="AE323" s="204">
        <v>0</v>
      </c>
      <c r="AF323" s="204">
        <v>0</v>
      </c>
      <c r="AG323" s="204">
        <v>0</v>
      </c>
      <c r="AH323" s="204">
        <v>0</v>
      </c>
      <c r="AI323" s="101">
        <v>0</v>
      </c>
      <c r="AJ323" s="101">
        <v>0</v>
      </c>
      <c r="AK323" s="101">
        <v>0</v>
      </c>
      <c r="AL323" s="204">
        <v>0</v>
      </c>
      <c r="AM323" s="204">
        <v>0</v>
      </c>
      <c r="AN323" s="204">
        <v>0</v>
      </c>
      <c r="AO323" s="204">
        <v>0</v>
      </c>
      <c r="AP323" s="204">
        <v>0</v>
      </c>
      <c r="AQ323" s="204">
        <v>0</v>
      </c>
      <c r="AR323" s="204">
        <v>0</v>
      </c>
      <c r="AS323" s="204">
        <v>0</v>
      </c>
      <c r="AT323" s="204">
        <v>0</v>
      </c>
      <c r="AU323" s="204">
        <v>0</v>
      </c>
    </row>
    <row r="324" spans="1:47" ht="12.75" customHeight="1">
      <c r="A324" s="205">
        <v>21</v>
      </c>
      <c r="B324" s="206">
        <v>223400</v>
      </c>
      <c r="C324" s="207">
        <v>1294</v>
      </c>
      <c r="D324" s="175">
        <v>315</v>
      </c>
      <c r="E324" s="201" t="s">
        <v>1496</v>
      </c>
      <c r="F324" s="197">
        <v>1650</v>
      </c>
      <c r="G324" s="202">
        <v>1650</v>
      </c>
      <c r="H324" s="202">
        <v>0</v>
      </c>
      <c r="I324" s="202">
        <v>0</v>
      </c>
      <c r="J324" s="202">
        <v>0</v>
      </c>
      <c r="K324" s="202">
        <v>0</v>
      </c>
      <c r="L324" s="197">
        <v>1650</v>
      </c>
      <c r="M324" s="203">
        <v>1650</v>
      </c>
      <c r="N324" s="203">
        <v>0</v>
      </c>
      <c r="O324" s="203">
        <v>0</v>
      </c>
      <c r="P324" s="203">
        <v>0</v>
      </c>
      <c r="Q324" s="203">
        <v>0</v>
      </c>
      <c r="R324" s="245">
        <v>0</v>
      </c>
      <c r="S324" s="245">
        <v>0</v>
      </c>
      <c r="T324" s="245">
        <v>0</v>
      </c>
      <c r="U324" s="198">
        <v>1646.6222</v>
      </c>
      <c r="V324" s="203">
        <v>1646.6222</v>
      </c>
      <c r="W324" s="203">
        <v>0</v>
      </c>
      <c r="X324" s="203">
        <v>0</v>
      </c>
      <c r="Y324" s="203">
        <v>0</v>
      </c>
      <c r="Z324" s="204">
        <v>0</v>
      </c>
      <c r="AA324" s="246">
        <v>0</v>
      </c>
      <c r="AB324" s="246">
        <v>0</v>
      </c>
      <c r="AC324" s="246">
        <v>0</v>
      </c>
      <c r="AD324" s="204">
        <v>-3.3777999999999793</v>
      </c>
      <c r="AE324" s="204">
        <v>-3.3777999999999793</v>
      </c>
      <c r="AF324" s="204">
        <v>0</v>
      </c>
      <c r="AG324" s="204">
        <v>0</v>
      </c>
      <c r="AH324" s="204">
        <v>0</v>
      </c>
      <c r="AI324" s="101">
        <v>0</v>
      </c>
      <c r="AJ324" s="101">
        <v>0</v>
      </c>
      <c r="AK324" s="101">
        <v>0</v>
      </c>
      <c r="AL324" s="204">
        <v>0</v>
      </c>
      <c r="AM324" s="204">
        <v>99.79528484848484</v>
      </c>
      <c r="AN324" s="204">
        <v>99.79528484848484</v>
      </c>
      <c r="AO324" s="204">
        <v>0</v>
      </c>
      <c r="AP324" s="204">
        <v>0</v>
      </c>
      <c r="AQ324" s="204">
        <v>0</v>
      </c>
      <c r="AR324" s="204">
        <v>0</v>
      </c>
      <c r="AS324" s="204">
        <v>0</v>
      </c>
      <c r="AT324" s="204">
        <v>0</v>
      </c>
      <c r="AU324" s="204">
        <v>0</v>
      </c>
    </row>
    <row r="325" spans="1:47" ht="12.75" customHeight="1">
      <c r="A325" s="205">
        <v>21</v>
      </c>
      <c r="B325" s="206">
        <v>223400</v>
      </c>
      <c r="C325" s="207">
        <v>1295</v>
      </c>
      <c r="D325" s="175">
        <v>316</v>
      </c>
      <c r="E325" s="201" t="s">
        <v>1497</v>
      </c>
      <c r="F325" s="197">
        <v>1359.8</v>
      </c>
      <c r="G325" s="202">
        <v>1359.8</v>
      </c>
      <c r="H325" s="202">
        <v>0</v>
      </c>
      <c r="I325" s="202">
        <v>0</v>
      </c>
      <c r="J325" s="202">
        <v>0</v>
      </c>
      <c r="K325" s="202">
        <v>0</v>
      </c>
      <c r="L325" s="197">
        <v>1359.8</v>
      </c>
      <c r="M325" s="203">
        <v>1359.8</v>
      </c>
      <c r="N325" s="203">
        <v>0</v>
      </c>
      <c r="O325" s="203">
        <v>0</v>
      </c>
      <c r="P325" s="203">
        <v>0</v>
      </c>
      <c r="Q325" s="203">
        <v>0</v>
      </c>
      <c r="R325" s="245">
        <v>0</v>
      </c>
      <c r="S325" s="245">
        <v>0</v>
      </c>
      <c r="T325" s="245">
        <v>0</v>
      </c>
      <c r="U325" s="198">
        <v>1027.0064</v>
      </c>
      <c r="V325" s="203">
        <v>1027.0064</v>
      </c>
      <c r="W325" s="203">
        <v>0</v>
      </c>
      <c r="X325" s="203">
        <v>0</v>
      </c>
      <c r="Y325" s="203">
        <v>0</v>
      </c>
      <c r="Z325" s="204">
        <v>0</v>
      </c>
      <c r="AA325" s="246">
        <v>0</v>
      </c>
      <c r="AB325" s="246">
        <v>0</v>
      </c>
      <c r="AC325" s="246">
        <v>0</v>
      </c>
      <c r="AD325" s="204">
        <v>-332.79359999999997</v>
      </c>
      <c r="AE325" s="204">
        <v>-332.79359999999997</v>
      </c>
      <c r="AF325" s="204">
        <v>0</v>
      </c>
      <c r="AG325" s="204">
        <v>0</v>
      </c>
      <c r="AH325" s="204">
        <v>0</v>
      </c>
      <c r="AI325" s="101">
        <v>0</v>
      </c>
      <c r="AJ325" s="101">
        <v>0</v>
      </c>
      <c r="AK325" s="101">
        <v>0</v>
      </c>
      <c r="AL325" s="204">
        <v>0</v>
      </c>
      <c r="AM325" s="204">
        <v>75.526283276952498</v>
      </c>
      <c r="AN325" s="204">
        <v>75.526283276952498</v>
      </c>
      <c r="AO325" s="204">
        <v>0</v>
      </c>
      <c r="AP325" s="204">
        <v>0</v>
      </c>
      <c r="AQ325" s="204">
        <v>0</v>
      </c>
      <c r="AR325" s="204">
        <v>0</v>
      </c>
      <c r="AS325" s="204">
        <v>0</v>
      </c>
      <c r="AT325" s="204">
        <v>0</v>
      </c>
      <c r="AU325" s="204">
        <v>0</v>
      </c>
    </row>
    <row r="326" spans="1:47" ht="12.75" customHeight="1">
      <c r="A326" s="205">
        <v>21</v>
      </c>
      <c r="B326" s="206">
        <v>223400</v>
      </c>
      <c r="C326" s="207">
        <v>1296</v>
      </c>
      <c r="D326" s="175">
        <v>317</v>
      </c>
      <c r="E326" s="201" t="s">
        <v>1498</v>
      </c>
      <c r="F326" s="197">
        <v>1655.2</v>
      </c>
      <c r="G326" s="202">
        <v>1655.2</v>
      </c>
      <c r="H326" s="202">
        <v>0</v>
      </c>
      <c r="I326" s="202">
        <v>0</v>
      </c>
      <c r="J326" s="202">
        <v>0</v>
      </c>
      <c r="K326" s="202">
        <v>0</v>
      </c>
      <c r="L326" s="197">
        <v>1655.2</v>
      </c>
      <c r="M326" s="203">
        <v>1655.2</v>
      </c>
      <c r="N326" s="203">
        <v>0</v>
      </c>
      <c r="O326" s="203">
        <v>0</v>
      </c>
      <c r="P326" s="203">
        <v>0</v>
      </c>
      <c r="Q326" s="203">
        <v>0</v>
      </c>
      <c r="R326" s="245">
        <v>0</v>
      </c>
      <c r="S326" s="245">
        <v>0</v>
      </c>
      <c r="T326" s="245">
        <v>0</v>
      </c>
      <c r="U326" s="198">
        <v>1655.2</v>
      </c>
      <c r="V326" s="203">
        <v>1655.2</v>
      </c>
      <c r="W326" s="203">
        <v>0</v>
      </c>
      <c r="X326" s="203">
        <v>0</v>
      </c>
      <c r="Y326" s="203">
        <v>0</v>
      </c>
      <c r="Z326" s="204">
        <v>0</v>
      </c>
      <c r="AA326" s="246">
        <v>0</v>
      </c>
      <c r="AB326" s="246">
        <v>0</v>
      </c>
      <c r="AC326" s="246">
        <v>0</v>
      </c>
      <c r="AD326" s="204">
        <v>0</v>
      </c>
      <c r="AE326" s="204">
        <v>0</v>
      </c>
      <c r="AF326" s="204">
        <v>0</v>
      </c>
      <c r="AG326" s="204">
        <v>0</v>
      </c>
      <c r="AH326" s="204">
        <v>0</v>
      </c>
      <c r="AI326" s="101">
        <v>0</v>
      </c>
      <c r="AJ326" s="101">
        <v>0</v>
      </c>
      <c r="AK326" s="101">
        <v>0</v>
      </c>
      <c r="AL326" s="204">
        <v>0</v>
      </c>
      <c r="AM326" s="204">
        <v>100</v>
      </c>
      <c r="AN326" s="204">
        <v>100</v>
      </c>
      <c r="AO326" s="204">
        <v>0</v>
      </c>
      <c r="AP326" s="204">
        <v>0</v>
      </c>
      <c r="AQ326" s="204">
        <v>0</v>
      </c>
      <c r="AR326" s="204">
        <v>0</v>
      </c>
      <c r="AS326" s="204">
        <v>0</v>
      </c>
      <c r="AT326" s="204">
        <v>0</v>
      </c>
      <c r="AU326" s="204">
        <v>0</v>
      </c>
    </row>
    <row r="327" spans="1:47" ht="12.75" customHeight="1">
      <c r="A327" s="205">
        <v>21</v>
      </c>
      <c r="B327" s="206">
        <v>223400</v>
      </c>
      <c r="C327" s="207">
        <v>1297</v>
      </c>
      <c r="D327" s="175">
        <v>318</v>
      </c>
      <c r="E327" s="201" t="s">
        <v>1499</v>
      </c>
      <c r="F327" s="197">
        <v>1169.9000000000001</v>
      </c>
      <c r="G327" s="202">
        <v>1169.9000000000001</v>
      </c>
      <c r="H327" s="202">
        <v>0</v>
      </c>
      <c r="I327" s="202">
        <v>0</v>
      </c>
      <c r="J327" s="202">
        <v>0</v>
      </c>
      <c r="K327" s="202">
        <v>0</v>
      </c>
      <c r="L327" s="197">
        <v>1296.2</v>
      </c>
      <c r="M327" s="203">
        <v>1296.2</v>
      </c>
      <c r="N327" s="203">
        <v>0</v>
      </c>
      <c r="O327" s="203">
        <v>0</v>
      </c>
      <c r="P327" s="203">
        <v>0</v>
      </c>
      <c r="Q327" s="203">
        <v>0</v>
      </c>
      <c r="R327" s="245">
        <v>0</v>
      </c>
      <c r="S327" s="245">
        <v>0</v>
      </c>
      <c r="T327" s="245">
        <v>0</v>
      </c>
      <c r="U327" s="198">
        <v>1296.2</v>
      </c>
      <c r="V327" s="203">
        <v>1296.2</v>
      </c>
      <c r="W327" s="203">
        <v>0</v>
      </c>
      <c r="X327" s="203">
        <v>0</v>
      </c>
      <c r="Y327" s="203">
        <v>0</v>
      </c>
      <c r="Z327" s="204">
        <v>0</v>
      </c>
      <c r="AA327" s="246">
        <v>0</v>
      </c>
      <c r="AB327" s="246">
        <v>0</v>
      </c>
      <c r="AC327" s="246">
        <v>0</v>
      </c>
      <c r="AD327" s="204">
        <v>0</v>
      </c>
      <c r="AE327" s="204">
        <v>0</v>
      </c>
      <c r="AF327" s="204">
        <v>0</v>
      </c>
      <c r="AG327" s="204">
        <v>0</v>
      </c>
      <c r="AH327" s="204">
        <v>0</v>
      </c>
      <c r="AI327" s="101">
        <v>0</v>
      </c>
      <c r="AJ327" s="101">
        <v>0</v>
      </c>
      <c r="AK327" s="101">
        <v>0</v>
      </c>
      <c r="AL327" s="204">
        <v>0</v>
      </c>
      <c r="AM327" s="204">
        <v>100</v>
      </c>
      <c r="AN327" s="204">
        <v>100</v>
      </c>
      <c r="AO327" s="204">
        <v>0</v>
      </c>
      <c r="AP327" s="204">
        <v>0</v>
      </c>
      <c r="AQ327" s="204">
        <v>0</v>
      </c>
      <c r="AR327" s="204">
        <v>0</v>
      </c>
      <c r="AS327" s="204">
        <v>0</v>
      </c>
      <c r="AT327" s="204">
        <v>0</v>
      </c>
      <c r="AU327" s="204">
        <v>0</v>
      </c>
    </row>
    <row r="328" spans="1:47" ht="12.75" customHeight="1">
      <c r="A328" s="205">
        <v>21</v>
      </c>
      <c r="B328" s="206">
        <v>223400</v>
      </c>
      <c r="C328" s="207">
        <v>1298</v>
      </c>
      <c r="D328" s="175">
        <v>319</v>
      </c>
      <c r="E328" s="201" t="s">
        <v>1493</v>
      </c>
      <c r="F328" s="197">
        <v>2423.8000000000002</v>
      </c>
      <c r="G328" s="202">
        <v>2423.8000000000002</v>
      </c>
      <c r="H328" s="202">
        <v>0</v>
      </c>
      <c r="I328" s="202">
        <v>0</v>
      </c>
      <c r="J328" s="202">
        <v>0</v>
      </c>
      <c r="K328" s="202">
        <v>0</v>
      </c>
      <c r="L328" s="197">
        <v>2462</v>
      </c>
      <c r="M328" s="203">
        <v>2462</v>
      </c>
      <c r="N328" s="203">
        <v>0</v>
      </c>
      <c r="O328" s="203">
        <v>0</v>
      </c>
      <c r="P328" s="203">
        <v>0</v>
      </c>
      <c r="Q328" s="203">
        <v>0</v>
      </c>
      <c r="R328" s="245">
        <v>0</v>
      </c>
      <c r="S328" s="245">
        <v>0</v>
      </c>
      <c r="T328" s="245">
        <v>0</v>
      </c>
      <c r="U328" s="198">
        <v>2462</v>
      </c>
      <c r="V328" s="203">
        <v>2462</v>
      </c>
      <c r="W328" s="203">
        <v>0</v>
      </c>
      <c r="X328" s="203">
        <v>0</v>
      </c>
      <c r="Y328" s="203">
        <v>0</v>
      </c>
      <c r="Z328" s="204">
        <v>0</v>
      </c>
      <c r="AA328" s="246">
        <v>0</v>
      </c>
      <c r="AB328" s="246">
        <v>0</v>
      </c>
      <c r="AC328" s="246">
        <v>0</v>
      </c>
      <c r="AD328" s="204">
        <v>0</v>
      </c>
      <c r="AE328" s="204">
        <v>0</v>
      </c>
      <c r="AF328" s="204">
        <v>0</v>
      </c>
      <c r="AG328" s="204">
        <v>0</v>
      </c>
      <c r="AH328" s="204">
        <v>0</v>
      </c>
      <c r="AI328" s="101">
        <v>0</v>
      </c>
      <c r="AJ328" s="101">
        <v>0</v>
      </c>
      <c r="AK328" s="101">
        <v>0</v>
      </c>
      <c r="AL328" s="204">
        <v>0</v>
      </c>
      <c r="AM328" s="204">
        <v>100</v>
      </c>
      <c r="AN328" s="204">
        <v>100</v>
      </c>
      <c r="AO328" s="204">
        <v>0</v>
      </c>
      <c r="AP328" s="204">
        <v>0</v>
      </c>
      <c r="AQ328" s="204">
        <v>0</v>
      </c>
      <c r="AR328" s="204">
        <v>0</v>
      </c>
      <c r="AS328" s="204">
        <v>0</v>
      </c>
      <c r="AT328" s="204">
        <v>0</v>
      </c>
      <c r="AU328" s="204">
        <v>0</v>
      </c>
    </row>
    <row r="329" spans="1:47" ht="12.75" customHeight="1">
      <c r="A329" s="205">
        <v>21</v>
      </c>
      <c r="B329" s="206">
        <v>223400</v>
      </c>
      <c r="C329" s="207">
        <v>1299</v>
      </c>
      <c r="D329" s="175">
        <v>320</v>
      </c>
      <c r="E329" s="201" t="s">
        <v>1500</v>
      </c>
      <c r="F329" s="197">
        <v>743.2</v>
      </c>
      <c r="G329" s="202">
        <v>743.2</v>
      </c>
      <c r="H329" s="202">
        <v>0</v>
      </c>
      <c r="I329" s="202">
        <v>0</v>
      </c>
      <c r="J329" s="202">
        <v>0</v>
      </c>
      <c r="K329" s="202">
        <v>0</v>
      </c>
      <c r="L329" s="197">
        <v>835.1</v>
      </c>
      <c r="M329" s="203">
        <v>835.1</v>
      </c>
      <c r="N329" s="203">
        <v>0</v>
      </c>
      <c r="O329" s="203">
        <v>0</v>
      </c>
      <c r="P329" s="203">
        <v>0</v>
      </c>
      <c r="Q329" s="203">
        <v>0</v>
      </c>
      <c r="R329" s="245">
        <v>0</v>
      </c>
      <c r="S329" s="245">
        <v>0</v>
      </c>
      <c r="T329" s="245">
        <v>0</v>
      </c>
      <c r="U329" s="198">
        <v>835.1</v>
      </c>
      <c r="V329" s="203">
        <v>835.1</v>
      </c>
      <c r="W329" s="203">
        <v>0</v>
      </c>
      <c r="X329" s="203">
        <v>0</v>
      </c>
      <c r="Y329" s="203">
        <v>0</v>
      </c>
      <c r="Z329" s="204">
        <v>0</v>
      </c>
      <c r="AA329" s="246">
        <v>0</v>
      </c>
      <c r="AB329" s="246">
        <v>0</v>
      </c>
      <c r="AC329" s="246">
        <v>0</v>
      </c>
      <c r="AD329" s="204">
        <v>0</v>
      </c>
      <c r="AE329" s="204">
        <v>0</v>
      </c>
      <c r="AF329" s="204">
        <v>0</v>
      </c>
      <c r="AG329" s="204">
        <v>0</v>
      </c>
      <c r="AH329" s="204">
        <v>0</v>
      </c>
      <c r="AI329" s="101">
        <v>0</v>
      </c>
      <c r="AJ329" s="101">
        <v>0</v>
      </c>
      <c r="AK329" s="101">
        <v>0</v>
      </c>
      <c r="AL329" s="204">
        <v>0</v>
      </c>
      <c r="AM329" s="204">
        <v>100</v>
      </c>
      <c r="AN329" s="204">
        <v>100</v>
      </c>
      <c r="AO329" s="204">
        <v>0</v>
      </c>
      <c r="AP329" s="204">
        <v>0</v>
      </c>
      <c r="AQ329" s="204">
        <v>0</v>
      </c>
      <c r="AR329" s="204">
        <v>0</v>
      </c>
      <c r="AS329" s="204">
        <v>0</v>
      </c>
      <c r="AT329" s="204">
        <v>0</v>
      </c>
      <c r="AU329" s="204">
        <v>0</v>
      </c>
    </row>
    <row r="330" spans="1:47" ht="12.75" customHeight="1">
      <c r="A330" s="205">
        <v>21</v>
      </c>
      <c r="B330" s="206">
        <v>223400</v>
      </c>
      <c r="C330" s="207">
        <v>1300</v>
      </c>
      <c r="D330" s="175">
        <v>321</v>
      </c>
      <c r="E330" s="201" t="s">
        <v>1501</v>
      </c>
      <c r="F330" s="197">
        <v>2186.6999999999998</v>
      </c>
      <c r="G330" s="202">
        <v>2186.6999999999998</v>
      </c>
      <c r="H330" s="202">
        <v>0</v>
      </c>
      <c r="I330" s="202">
        <v>0</v>
      </c>
      <c r="J330" s="202">
        <v>0</v>
      </c>
      <c r="K330" s="202">
        <v>0</v>
      </c>
      <c r="L330" s="197">
        <v>2228.1999999999998</v>
      </c>
      <c r="M330" s="203">
        <v>2228.1999999999998</v>
      </c>
      <c r="N330" s="203">
        <v>0</v>
      </c>
      <c r="O330" s="203">
        <v>0</v>
      </c>
      <c r="P330" s="203">
        <v>0</v>
      </c>
      <c r="Q330" s="203">
        <v>0</v>
      </c>
      <c r="R330" s="245">
        <v>0</v>
      </c>
      <c r="S330" s="245">
        <v>0</v>
      </c>
      <c r="T330" s="245">
        <v>0</v>
      </c>
      <c r="U330" s="198">
        <v>2228.1999999999998</v>
      </c>
      <c r="V330" s="203">
        <v>2228.1999999999998</v>
      </c>
      <c r="W330" s="203">
        <v>0</v>
      </c>
      <c r="X330" s="203">
        <v>0</v>
      </c>
      <c r="Y330" s="203">
        <v>0</v>
      </c>
      <c r="Z330" s="204">
        <v>0</v>
      </c>
      <c r="AA330" s="246">
        <v>0</v>
      </c>
      <c r="AB330" s="246">
        <v>0</v>
      </c>
      <c r="AC330" s="246">
        <v>0</v>
      </c>
      <c r="AD330" s="204">
        <v>0</v>
      </c>
      <c r="AE330" s="204">
        <v>0</v>
      </c>
      <c r="AF330" s="204">
        <v>0</v>
      </c>
      <c r="AG330" s="204">
        <v>0</v>
      </c>
      <c r="AH330" s="204">
        <v>0</v>
      </c>
      <c r="AI330" s="101">
        <v>0</v>
      </c>
      <c r="AJ330" s="101">
        <v>0</v>
      </c>
      <c r="AK330" s="101">
        <v>0</v>
      </c>
      <c r="AL330" s="204">
        <v>0</v>
      </c>
      <c r="AM330" s="204">
        <v>100</v>
      </c>
      <c r="AN330" s="204">
        <v>100</v>
      </c>
      <c r="AO330" s="204">
        <v>0</v>
      </c>
      <c r="AP330" s="204">
        <v>0</v>
      </c>
      <c r="AQ330" s="204">
        <v>0</v>
      </c>
      <c r="AR330" s="204">
        <v>0</v>
      </c>
      <c r="AS330" s="204">
        <v>0</v>
      </c>
      <c r="AT330" s="204">
        <v>0</v>
      </c>
      <c r="AU330" s="204">
        <v>0</v>
      </c>
    </row>
    <row r="331" spans="1:47" ht="12.75" customHeight="1">
      <c r="A331" s="205">
        <v>21</v>
      </c>
      <c r="B331" s="206">
        <v>223400</v>
      </c>
      <c r="C331" s="207">
        <v>1301</v>
      </c>
      <c r="D331" s="175">
        <v>322</v>
      </c>
      <c r="E331" s="201" t="s">
        <v>1401</v>
      </c>
      <c r="F331" s="197">
        <v>1112.7</v>
      </c>
      <c r="G331" s="202">
        <v>1112.7</v>
      </c>
      <c r="H331" s="202">
        <v>0</v>
      </c>
      <c r="I331" s="202">
        <v>0</v>
      </c>
      <c r="J331" s="202">
        <v>0</v>
      </c>
      <c r="K331" s="202">
        <v>0</v>
      </c>
      <c r="L331" s="197">
        <v>1144.4000000000001</v>
      </c>
      <c r="M331" s="203">
        <v>1144.4000000000001</v>
      </c>
      <c r="N331" s="203">
        <v>0</v>
      </c>
      <c r="O331" s="203">
        <v>0</v>
      </c>
      <c r="P331" s="203">
        <v>0</v>
      </c>
      <c r="Q331" s="203">
        <v>0</v>
      </c>
      <c r="R331" s="245">
        <v>0</v>
      </c>
      <c r="S331" s="245">
        <v>0</v>
      </c>
      <c r="T331" s="245">
        <v>0</v>
      </c>
      <c r="U331" s="198">
        <v>1144.4000000000001</v>
      </c>
      <c r="V331" s="203">
        <v>1144.4000000000001</v>
      </c>
      <c r="W331" s="203">
        <v>0</v>
      </c>
      <c r="X331" s="203">
        <v>0</v>
      </c>
      <c r="Y331" s="203">
        <v>0</v>
      </c>
      <c r="Z331" s="204">
        <v>0</v>
      </c>
      <c r="AA331" s="246">
        <v>0</v>
      </c>
      <c r="AB331" s="246">
        <v>0</v>
      </c>
      <c r="AC331" s="246">
        <v>0</v>
      </c>
      <c r="AD331" s="204">
        <v>0</v>
      </c>
      <c r="AE331" s="204">
        <v>0</v>
      </c>
      <c r="AF331" s="204">
        <v>0</v>
      </c>
      <c r="AG331" s="204">
        <v>0</v>
      </c>
      <c r="AH331" s="204">
        <v>0</v>
      </c>
      <c r="AI331" s="101">
        <v>0</v>
      </c>
      <c r="AJ331" s="101">
        <v>0</v>
      </c>
      <c r="AK331" s="101">
        <v>0</v>
      </c>
      <c r="AL331" s="204">
        <v>0</v>
      </c>
      <c r="AM331" s="204">
        <v>100</v>
      </c>
      <c r="AN331" s="204">
        <v>100</v>
      </c>
      <c r="AO331" s="204">
        <v>0</v>
      </c>
      <c r="AP331" s="204">
        <v>0</v>
      </c>
      <c r="AQ331" s="204">
        <v>0</v>
      </c>
      <c r="AR331" s="204">
        <v>0</v>
      </c>
      <c r="AS331" s="204">
        <v>0</v>
      </c>
      <c r="AT331" s="204">
        <v>0</v>
      </c>
      <c r="AU331" s="204">
        <v>0</v>
      </c>
    </row>
    <row r="332" spans="1:47" ht="12.75" customHeight="1">
      <c r="A332" s="205">
        <v>21</v>
      </c>
      <c r="B332" s="206">
        <v>223400</v>
      </c>
      <c r="C332" s="207">
        <v>1302</v>
      </c>
      <c r="D332" s="175">
        <v>323</v>
      </c>
      <c r="E332" s="201" t="s">
        <v>1502</v>
      </c>
      <c r="F332" s="197">
        <v>2434.3000000000002</v>
      </c>
      <c r="G332" s="202">
        <v>2434.3000000000002</v>
      </c>
      <c r="H332" s="202">
        <v>0</v>
      </c>
      <c r="I332" s="202">
        <v>0</v>
      </c>
      <c r="J332" s="202">
        <v>0</v>
      </c>
      <c r="K332" s="202">
        <v>0</v>
      </c>
      <c r="L332" s="197">
        <v>2656</v>
      </c>
      <c r="M332" s="203">
        <v>2656</v>
      </c>
      <c r="N332" s="203">
        <v>0</v>
      </c>
      <c r="O332" s="203">
        <v>0</v>
      </c>
      <c r="P332" s="203">
        <v>0</v>
      </c>
      <c r="Q332" s="203">
        <v>0</v>
      </c>
      <c r="R332" s="245">
        <v>0</v>
      </c>
      <c r="S332" s="245">
        <v>0</v>
      </c>
      <c r="T332" s="245">
        <v>0</v>
      </c>
      <c r="U332" s="198">
        <v>2656</v>
      </c>
      <c r="V332" s="203">
        <v>2656</v>
      </c>
      <c r="W332" s="203">
        <v>0</v>
      </c>
      <c r="X332" s="203">
        <v>0</v>
      </c>
      <c r="Y332" s="203">
        <v>0</v>
      </c>
      <c r="Z332" s="204">
        <v>0</v>
      </c>
      <c r="AA332" s="246">
        <v>0</v>
      </c>
      <c r="AB332" s="246">
        <v>0</v>
      </c>
      <c r="AC332" s="246">
        <v>0</v>
      </c>
      <c r="AD332" s="204">
        <v>0</v>
      </c>
      <c r="AE332" s="204">
        <v>0</v>
      </c>
      <c r="AF332" s="204">
        <v>0</v>
      </c>
      <c r="AG332" s="204">
        <v>0</v>
      </c>
      <c r="AH332" s="204">
        <v>0</v>
      </c>
      <c r="AI332" s="101">
        <v>0</v>
      </c>
      <c r="AJ332" s="101">
        <v>0</v>
      </c>
      <c r="AK332" s="101">
        <v>0</v>
      </c>
      <c r="AL332" s="204">
        <v>0</v>
      </c>
      <c r="AM332" s="204">
        <v>100</v>
      </c>
      <c r="AN332" s="204">
        <v>100</v>
      </c>
      <c r="AO332" s="204">
        <v>0</v>
      </c>
      <c r="AP332" s="204">
        <v>0</v>
      </c>
      <c r="AQ332" s="204">
        <v>0</v>
      </c>
      <c r="AR332" s="204">
        <v>0</v>
      </c>
      <c r="AS332" s="204">
        <v>0</v>
      </c>
      <c r="AT332" s="204">
        <v>0</v>
      </c>
      <c r="AU332" s="204">
        <v>0</v>
      </c>
    </row>
    <row r="333" spans="1:47" ht="12.75" customHeight="1">
      <c r="A333" s="205">
        <v>21</v>
      </c>
      <c r="B333" s="206">
        <v>223400</v>
      </c>
      <c r="C333" s="207">
        <v>1303</v>
      </c>
      <c r="D333" s="175">
        <v>324</v>
      </c>
      <c r="E333" s="201" t="s">
        <v>1503</v>
      </c>
      <c r="F333" s="197">
        <v>11661.9</v>
      </c>
      <c r="G333" s="202">
        <v>11661.9</v>
      </c>
      <c r="H333" s="202">
        <v>0</v>
      </c>
      <c r="I333" s="202">
        <v>0</v>
      </c>
      <c r="J333" s="202">
        <v>0</v>
      </c>
      <c r="K333" s="202">
        <v>0</v>
      </c>
      <c r="L333" s="197">
        <v>11782</v>
      </c>
      <c r="M333" s="203">
        <v>11782</v>
      </c>
      <c r="N333" s="203">
        <v>0</v>
      </c>
      <c r="O333" s="203">
        <v>0</v>
      </c>
      <c r="P333" s="203">
        <v>0</v>
      </c>
      <c r="Q333" s="203">
        <v>0</v>
      </c>
      <c r="R333" s="245">
        <v>0</v>
      </c>
      <c r="S333" s="245">
        <v>0</v>
      </c>
      <c r="T333" s="245">
        <v>0</v>
      </c>
      <c r="U333" s="198">
        <v>11779.633400000001</v>
      </c>
      <c r="V333" s="203">
        <v>11779.633400000001</v>
      </c>
      <c r="W333" s="203">
        <v>0</v>
      </c>
      <c r="X333" s="203">
        <v>0</v>
      </c>
      <c r="Y333" s="203">
        <v>0</v>
      </c>
      <c r="Z333" s="204">
        <v>0</v>
      </c>
      <c r="AA333" s="246">
        <v>0</v>
      </c>
      <c r="AB333" s="246">
        <v>0</v>
      </c>
      <c r="AC333" s="246">
        <v>0</v>
      </c>
      <c r="AD333" s="204">
        <v>-2.3665999999993801</v>
      </c>
      <c r="AE333" s="204">
        <v>-2.3665999999993801</v>
      </c>
      <c r="AF333" s="204">
        <v>0</v>
      </c>
      <c r="AG333" s="204">
        <v>0</v>
      </c>
      <c r="AH333" s="204">
        <v>0</v>
      </c>
      <c r="AI333" s="101">
        <v>0</v>
      </c>
      <c r="AJ333" s="101">
        <v>0</v>
      </c>
      <c r="AK333" s="101">
        <v>0</v>
      </c>
      <c r="AL333" s="204">
        <v>0</v>
      </c>
      <c r="AM333" s="204">
        <v>99.979913427261934</v>
      </c>
      <c r="AN333" s="204">
        <v>99.979913427261934</v>
      </c>
      <c r="AO333" s="204">
        <v>0</v>
      </c>
      <c r="AP333" s="204">
        <v>0</v>
      </c>
      <c r="AQ333" s="204">
        <v>0</v>
      </c>
      <c r="AR333" s="204">
        <v>0</v>
      </c>
      <c r="AS333" s="204">
        <v>0</v>
      </c>
      <c r="AT333" s="204">
        <v>0</v>
      </c>
      <c r="AU333" s="204">
        <v>0</v>
      </c>
    </row>
    <row r="334" spans="1:47" ht="12.75" customHeight="1">
      <c r="A334" s="205">
        <v>21</v>
      </c>
      <c r="B334" s="206">
        <v>223400</v>
      </c>
      <c r="C334" s="207">
        <v>1304</v>
      </c>
      <c r="D334" s="175">
        <v>325</v>
      </c>
      <c r="E334" s="201" t="s">
        <v>1504</v>
      </c>
      <c r="F334" s="197">
        <v>677.2</v>
      </c>
      <c r="G334" s="202">
        <v>677.2</v>
      </c>
      <c r="H334" s="202">
        <v>0</v>
      </c>
      <c r="I334" s="202">
        <v>0</v>
      </c>
      <c r="J334" s="202">
        <v>0</v>
      </c>
      <c r="K334" s="202">
        <v>0</v>
      </c>
      <c r="L334" s="197">
        <v>795.9</v>
      </c>
      <c r="M334" s="203">
        <v>795.9</v>
      </c>
      <c r="N334" s="203">
        <v>0</v>
      </c>
      <c r="O334" s="203">
        <v>0</v>
      </c>
      <c r="P334" s="203">
        <v>0</v>
      </c>
      <c r="Q334" s="203">
        <v>0</v>
      </c>
      <c r="R334" s="245">
        <v>0</v>
      </c>
      <c r="S334" s="245">
        <v>0</v>
      </c>
      <c r="T334" s="245">
        <v>0</v>
      </c>
      <c r="U334" s="198">
        <v>795.9</v>
      </c>
      <c r="V334" s="203">
        <v>795.9</v>
      </c>
      <c r="W334" s="203">
        <v>0</v>
      </c>
      <c r="X334" s="203">
        <v>0</v>
      </c>
      <c r="Y334" s="203">
        <v>0</v>
      </c>
      <c r="Z334" s="204">
        <v>0</v>
      </c>
      <c r="AA334" s="246">
        <v>0</v>
      </c>
      <c r="AB334" s="246">
        <v>0</v>
      </c>
      <c r="AC334" s="246">
        <v>0</v>
      </c>
      <c r="AD334" s="204">
        <v>0</v>
      </c>
      <c r="AE334" s="204">
        <v>0</v>
      </c>
      <c r="AF334" s="204">
        <v>0</v>
      </c>
      <c r="AG334" s="204">
        <v>0</v>
      </c>
      <c r="AH334" s="204">
        <v>0</v>
      </c>
      <c r="AI334" s="101">
        <v>0</v>
      </c>
      <c r="AJ334" s="101">
        <v>0</v>
      </c>
      <c r="AK334" s="101">
        <v>0</v>
      </c>
      <c r="AL334" s="204">
        <v>0</v>
      </c>
      <c r="AM334" s="204">
        <v>100</v>
      </c>
      <c r="AN334" s="204">
        <v>100</v>
      </c>
      <c r="AO334" s="204">
        <v>0</v>
      </c>
      <c r="AP334" s="204">
        <v>0</v>
      </c>
      <c r="AQ334" s="204">
        <v>0</v>
      </c>
      <c r="AR334" s="204">
        <v>0</v>
      </c>
      <c r="AS334" s="204">
        <v>0</v>
      </c>
      <c r="AT334" s="204">
        <v>0</v>
      </c>
      <c r="AU334" s="204">
        <v>0</v>
      </c>
    </row>
    <row r="335" spans="1:47" ht="12.75" customHeight="1">
      <c r="A335" s="205">
        <v>21</v>
      </c>
      <c r="B335" s="206">
        <v>223400</v>
      </c>
      <c r="C335" s="207">
        <v>1305</v>
      </c>
      <c r="D335" s="175">
        <v>326</v>
      </c>
      <c r="E335" s="201" t="s">
        <v>1505</v>
      </c>
      <c r="F335" s="197">
        <v>1489.8</v>
      </c>
      <c r="G335" s="202">
        <v>1489.8</v>
      </c>
      <c r="H335" s="202">
        <v>0</v>
      </c>
      <c r="I335" s="202">
        <v>0</v>
      </c>
      <c r="J335" s="202">
        <v>0</v>
      </c>
      <c r="K335" s="202">
        <v>0</v>
      </c>
      <c r="L335" s="197">
        <v>2010.1</v>
      </c>
      <c r="M335" s="203">
        <v>2010.1</v>
      </c>
      <c r="N335" s="203">
        <v>0</v>
      </c>
      <c r="O335" s="203">
        <v>0</v>
      </c>
      <c r="P335" s="203">
        <v>0</v>
      </c>
      <c r="Q335" s="203">
        <v>0</v>
      </c>
      <c r="R335" s="245">
        <v>0</v>
      </c>
      <c r="S335" s="245">
        <v>0</v>
      </c>
      <c r="T335" s="245">
        <v>0</v>
      </c>
      <c r="U335" s="198">
        <v>1996.4085</v>
      </c>
      <c r="V335" s="203">
        <v>1996.4085</v>
      </c>
      <c r="W335" s="203">
        <v>0</v>
      </c>
      <c r="X335" s="203">
        <v>0</v>
      </c>
      <c r="Y335" s="203">
        <v>0</v>
      </c>
      <c r="Z335" s="204">
        <v>0</v>
      </c>
      <c r="AA335" s="246">
        <v>0</v>
      </c>
      <c r="AB335" s="246">
        <v>0</v>
      </c>
      <c r="AC335" s="246">
        <v>0</v>
      </c>
      <c r="AD335" s="204">
        <v>-13.691499999999905</v>
      </c>
      <c r="AE335" s="204">
        <v>-13.691499999999905</v>
      </c>
      <c r="AF335" s="204">
        <v>0</v>
      </c>
      <c r="AG335" s="204">
        <v>0</v>
      </c>
      <c r="AH335" s="204">
        <v>0</v>
      </c>
      <c r="AI335" s="101">
        <v>0</v>
      </c>
      <c r="AJ335" s="101">
        <v>0</v>
      </c>
      <c r="AK335" s="101">
        <v>0</v>
      </c>
      <c r="AL335" s="204">
        <v>0</v>
      </c>
      <c r="AM335" s="204">
        <v>99.318864733097854</v>
      </c>
      <c r="AN335" s="204">
        <v>99.318864733097854</v>
      </c>
      <c r="AO335" s="204">
        <v>0</v>
      </c>
      <c r="AP335" s="204">
        <v>0</v>
      </c>
      <c r="AQ335" s="204">
        <v>0</v>
      </c>
      <c r="AR335" s="204">
        <v>0</v>
      </c>
      <c r="AS335" s="204">
        <v>0</v>
      </c>
      <c r="AT335" s="204">
        <v>0</v>
      </c>
      <c r="AU335" s="204">
        <v>0</v>
      </c>
    </row>
    <row r="336" spans="1:47" ht="12.75" customHeight="1">
      <c r="A336" s="205">
        <v>21</v>
      </c>
      <c r="B336" s="206">
        <v>223400</v>
      </c>
      <c r="C336" s="207">
        <v>1306</v>
      </c>
      <c r="D336" s="175">
        <v>327</v>
      </c>
      <c r="E336" s="201" t="s">
        <v>1506</v>
      </c>
      <c r="F336" s="197">
        <v>1709.2</v>
      </c>
      <c r="G336" s="202">
        <v>1709.2</v>
      </c>
      <c r="H336" s="202">
        <v>0</v>
      </c>
      <c r="I336" s="202">
        <v>0</v>
      </c>
      <c r="J336" s="202">
        <v>0</v>
      </c>
      <c r="K336" s="202">
        <v>0</v>
      </c>
      <c r="L336" s="197">
        <v>1859.8</v>
      </c>
      <c r="M336" s="203">
        <v>1859.8</v>
      </c>
      <c r="N336" s="203">
        <v>0</v>
      </c>
      <c r="O336" s="203">
        <v>0</v>
      </c>
      <c r="P336" s="203">
        <v>0</v>
      </c>
      <c r="Q336" s="203">
        <v>0</v>
      </c>
      <c r="R336" s="245">
        <v>0</v>
      </c>
      <c r="S336" s="245">
        <v>0</v>
      </c>
      <c r="T336" s="245">
        <v>0</v>
      </c>
      <c r="U336" s="198">
        <v>1859.2068999999999</v>
      </c>
      <c r="V336" s="203">
        <v>1859.2068999999999</v>
      </c>
      <c r="W336" s="203">
        <v>0</v>
      </c>
      <c r="X336" s="203">
        <v>0</v>
      </c>
      <c r="Y336" s="203">
        <v>0</v>
      </c>
      <c r="Z336" s="204">
        <v>0</v>
      </c>
      <c r="AA336" s="246">
        <v>0</v>
      </c>
      <c r="AB336" s="246">
        <v>0</v>
      </c>
      <c r="AC336" s="246">
        <v>0</v>
      </c>
      <c r="AD336" s="204">
        <v>-0.59310000000004948</v>
      </c>
      <c r="AE336" s="204">
        <v>-0.59310000000004948</v>
      </c>
      <c r="AF336" s="204">
        <v>0</v>
      </c>
      <c r="AG336" s="204">
        <v>0</v>
      </c>
      <c r="AH336" s="204">
        <v>0</v>
      </c>
      <c r="AI336" s="101">
        <v>0</v>
      </c>
      <c r="AJ336" s="101">
        <v>0</v>
      </c>
      <c r="AK336" s="101">
        <v>0</v>
      </c>
      <c r="AL336" s="204">
        <v>0</v>
      </c>
      <c r="AM336" s="204">
        <v>99.968109474136995</v>
      </c>
      <c r="AN336" s="204">
        <v>99.968109474136995</v>
      </c>
      <c r="AO336" s="204">
        <v>0</v>
      </c>
      <c r="AP336" s="204">
        <v>0</v>
      </c>
      <c r="AQ336" s="204">
        <v>0</v>
      </c>
      <c r="AR336" s="204">
        <v>0</v>
      </c>
      <c r="AS336" s="204">
        <v>0</v>
      </c>
      <c r="AT336" s="204">
        <v>0</v>
      </c>
      <c r="AU336" s="204">
        <v>0</v>
      </c>
    </row>
    <row r="337" spans="1:48" ht="12.75" customHeight="1">
      <c r="A337" s="205">
        <v>21</v>
      </c>
      <c r="B337" s="206">
        <v>223400</v>
      </c>
      <c r="C337" s="207">
        <v>1307</v>
      </c>
      <c r="D337" s="175">
        <v>328</v>
      </c>
      <c r="E337" s="201" t="s">
        <v>1507</v>
      </c>
      <c r="F337" s="197">
        <v>0</v>
      </c>
      <c r="G337" s="202">
        <v>0</v>
      </c>
      <c r="H337" s="202">
        <v>0</v>
      </c>
      <c r="I337" s="202">
        <v>0</v>
      </c>
      <c r="J337" s="202">
        <v>0</v>
      </c>
      <c r="K337" s="202">
        <v>0</v>
      </c>
      <c r="L337" s="197">
        <v>0</v>
      </c>
      <c r="M337" s="203">
        <v>0</v>
      </c>
      <c r="N337" s="203">
        <v>0</v>
      </c>
      <c r="O337" s="203">
        <v>0</v>
      </c>
      <c r="P337" s="203">
        <v>0</v>
      </c>
      <c r="Q337" s="203">
        <v>0</v>
      </c>
      <c r="R337" s="245">
        <v>0</v>
      </c>
      <c r="S337" s="245">
        <v>0</v>
      </c>
      <c r="T337" s="245">
        <v>0</v>
      </c>
      <c r="U337" s="198">
        <v>0</v>
      </c>
      <c r="V337" s="203">
        <v>0</v>
      </c>
      <c r="W337" s="203">
        <v>0</v>
      </c>
      <c r="X337" s="203">
        <v>0</v>
      </c>
      <c r="Y337" s="203">
        <v>0</v>
      </c>
      <c r="Z337" s="204">
        <v>0</v>
      </c>
      <c r="AA337" s="246">
        <v>0</v>
      </c>
      <c r="AB337" s="246">
        <v>0</v>
      </c>
      <c r="AC337" s="246">
        <v>0</v>
      </c>
      <c r="AD337" s="204">
        <v>0</v>
      </c>
      <c r="AE337" s="204">
        <v>0</v>
      </c>
      <c r="AF337" s="204">
        <v>0</v>
      </c>
      <c r="AG337" s="204">
        <v>0</v>
      </c>
      <c r="AH337" s="204">
        <v>0</v>
      </c>
      <c r="AI337" s="101">
        <v>0</v>
      </c>
      <c r="AJ337" s="101">
        <v>0</v>
      </c>
      <c r="AK337" s="101">
        <v>0</v>
      </c>
      <c r="AL337" s="204">
        <v>0</v>
      </c>
      <c r="AM337" s="204">
        <v>0</v>
      </c>
      <c r="AN337" s="204">
        <v>0</v>
      </c>
      <c r="AO337" s="204">
        <v>0</v>
      </c>
      <c r="AP337" s="204">
        <v>0</v>
      </c>
      <c r="AQ337" s="204">
        <v>0</v>
      </c>
      <c r="AR337" s="204">
        <v>0</v>
      </c>
      <c r="AS337" s="204">
        <v>0</v>
      </c>
      <c r="AT337" s="204">
        <v>0</v>
      </c>
      <c r="AU337" s="204">
        <v>0</v>
      </c>
    </row>
    <row r="338" spans="1:48" ht="12.75" customHeight="1">
      <c r="A338" s="205">
        <v>21</v>
      </c>
      <c r="B338" s="206">
        <v>223400</v>
      </c>
      <c r="C338" s="207">
        <v>1308</v>
      </c>
      <c r="D338" s="175">
        <v>329</v>
      </c>
      <c r="E338" s="201" t="s">
        <v>1508</v>
      </c>
      <c r="F338" s="197">
        <v>1581.6</v>
      </c>
      <c r="G338" s="202">
        <v>1581.6</v>
      </c>
      <c r="H338" s="202">
        <v>0</v>
      </c>
      <c r="I338" s="202">
        <v>0</v>
      </c>
      <c r="J338" s="202">
        <v>0</v>
      </c>
      <c r="K338" s="202">
        <v>0</v>
      </c>
      <c r="L338" s="197">
        <v>1581.6</v>
      </c>
      <c r="M338" s="203">
        <v>1581.6</v>
      </c>
      <c r="N338" s="203">
        <v>0</v>
      </c>
      <c r="O338" s="203">
        <v>0</v>
      </c>
      <c r="P338" s="203">
        <v>0</v>
      </c>
      <c r="Q338" s="203">
        <v>0</v>
      </c>
      <c r="R338" s="245">
        <v>0</v>
      </c>
      <c r="S338" s="245">
        <v>0</v>
      </c>
      <c r="T338" s="245">
        <v>0</v>
      </c>
      <c r="U338" s="198">
        <v>1581.6</v>
      </c>
      <c r="V338" s="203">
        <v>1581.6</v>
      </c>
      <c r="W338" s="203">
        <v>0</v>
      </c>
      <c r="X338" s="203">
        <v>0</v>
      </c>
      <c r="Y338" s="203">
        <v>0</v>
      </c>
      <c r="Z338" s="204">
        <v>0</v>
      </c>
      <c r="AA338" s="246">
        <v>0</v>
      </c>
      <c r="AB338" s="246">
        <v>0</v>
      </c>
      <c r="AC338" s="246">
        <v>0</v>
      </c>
      <c r="AD338" s="204">
        <v>0</v>
      </c>
      <c r="AE338" s="204">
        <v>0</v>
      </c>
      <c r="AF338" s="204">
        <v>0</v>
      </c>
      <c r="AG338" s="204">
        <v>0</v>
      </c>
      <c r="AH338" s="204">
        <v>0</v>
      </c>
      <c r="AI338" s="101">
        <v>0</v>
      </c>
      <c r="AJ338" s="101">
        <v>0</v>
      </c>
      <c r="AK338" s="101">
        <v>0</v>
      </c>
      <c r="AL338" s="204">
        <v>0</v>
      </c>
      <c r="AM338" s="204">
        <v>100</v>
      </c>
      <c r="AN338" s="204">
        <v>100</v>
      </c>
      <c r="AO338" s="204">
        <v>0</v>
      </c>
      <c r="AP338" s="204">
        <v>0</v>
      </c>
      <c r="AQ338" s="204">
        <v>0</v>
      </c>
      <c r="AR338" s="204">
        <v>0</v>
      </c>
      <c r="AS338" s="204">
        <v>0</v>
      </c>
      <c r="AT338" s="204">
        <v>0</v>
      </c>
      <c r="AU338" s="204">
        <v>0</v>
      </c>
    </row>
    <row r="339" spans="1:48" ht="12.75" customHeight="1">
      <c r="A339" s="205">
        <v>21</v>
      </c>
      <c r="B339" s="206">
        <v>223400</v>
      </c>
      <c r="C339" s="207">
        <v>1309</v>
      </c>
      <c r="D339" s="175">
        <v>330</v>
      </c>
      <c r="E339" s="201" t="s">
        <v>1509</v>
      </c>
      <c r="F339" s="197">
        <v>2529.9</v>
      </c>
      <c r="G339" s="202">
        <v>2529.9</v>
      </c>
      <c r="H339" s="202">
        <v>0</v>
      </c>
      <c r="I339" s="202">
        <v>0</v>
      </c>
      <c r="J339" s="202">
        <v>0</v>
      </c>
      <c r="K339" s="202">
        <v>0</v>
      </c>
      <c r="L339" s="197">
        <v>2637.5</v>
      </c>
      <c r="M339" s="203">
        <v>2637.5</v>
      </c>
      <c r="N339" s="203">
        <v>0</v>
      </c>
      <c r="O339" s="203">
        <v>0</v>
      </c>
      <c r="P339" s="203">
        <v>0</v>
      </c>
      <c r="Q339" s="203">
        <v>0</v>
      </c>
      <c r="R339" s="245">
        <v>0</v>
      </c>
      <c r="S339" s="245">
        <v>0</v>
      </c>
      <c r="T339" s="245">
        <v>0</v>
      </c>
      <c r="U339" s="198">
        <v>2637.5</v>
      </c>
      <c r="V339" s="203">
        <v>2637.5</v>
      </c>
      <c r="W339" s="203">
        <v>0</v>
      </c>
      <c r="X339" s="203">
        <v>0</v>
      </c>
      <c r="Y339" s="203">
        <v>0</v>
      </c>
      <c r="Z339" s="204">
        <v>0</v>
      </c>
      <c r="AA339" s="246">
        <v>0</v>
      </c>
      <c r="AB339" s="246">
        <v>0</v>
      </c>
      <c r="AC339" s="246">
        <v>0</v>
      </c>
      <c r="AD339" s="204">
        <v>0</v>
      </c>
      <c r="AE339" s="204">
        <v>0</v>
      </c>
      <c r="AF339" s="204">
        <v>0</v>
      </c>
      <c r="AG339" s="204">
        <v>0</v>
      </c>
      <c r="AH339" s="204">
        <v>0</v>
      </c>
      <c r="AI339" s="101">
        <v>0</v>
      </c>
      <c r="AJ339" s="101">
        <v>0</v>
      </c>
      <c r="AK339" s="101">
        <v>0</v>
      </c>
      <c r="AL339" s="204">
        <v>0</v>
      </c>
      <c r="AM339" s="204">
        <v>100</v>
      </c>
      <c r="AN339" s="204">
        <v>100</v>
      </c>
      <c r="AO339" s="204">
        <v>0</v>
      </c>
      <c r="AP339" s="204">
        <v>0</v>
      </c>
      <c r="AQ339" s="204">
        <v>0</v>
      </c>
      <c r="AR339" s="204">
        <v>0</v>
      </c>
      <c r="AS339" s="204">
        <v>0</v>
      </c>
      <c r="AT339" s="204">
        <v>0</v>
      </c>
      <c r="AU339" s="204">
        <v>0</v>
      </c>
    </row>
    <row r="340" spans="1:48" ht="12.75" customHeight="1">
      <c r="A340" s="205">
        <v>21</v>
      </c>
      <c r="B340" s="206">
        <v>223400</v>
      </c>
      <c r="C340" s="207">
        <v>1310</v>
      </c>
      <c r="D340" s="175">
        <v>331</v>
      </c>
      <c r="E340" s="201" t="s">
        <v>1510</v>
      </c>
      <c r="F340" s="197">
        <v>3351.8</v>
      </c>
      <c r="G340" s="202">
        <v>3351.8</v>
      </c>
      <c r="H340" s="202">
        <v>0</v>
      </c>
      <c r="I340" s="202">
        <v>0</v>
      </c>
      <c r="J340" s="202">
        <v>0</v>
      </c>
      <c r="K340" s="202">
        <v>0</v>
      </c>
      <c r="L340" s="197">
        <v>3514.4</v>
      </c>
      <c r="M340" s="203">
        <v>3514.4</v>
      </c>
      <c r="N340" s="203">
        <v>0</v>
      </c>
      <c r="O340" s="203">
        <v>0</v>
      </c>
      <c r="P340" s="203">
        <v>0</v>
      </c>
      <c r="Q340" s="203">
        <v>0</v>
      </c>
      <c r="R340" s="245">
        <v>0</v>
      </c>
      <c r="S340" s="245">
        <v>0</v>
      </c>
      <c r="T340" s="245">
        <v>0</v>
      </c>
      <c r="U340" s="198">
        <v>3514.4</v>
      </c>
      <c r="V340" s="203">
        <v>3514.4</v>
      </c>
      <c r="W340" s="203">
        <v>0</v>
      </c>
      <c r="X340" s="203">
        <v>0</v>
      </c>
      <c r="Y340" s="203">
        <v>0</v>
      </c>
      <c r="Z340" s="204">
        <v>0</v>
      </c>
      <c r="AA340" s="246">
        <v>0</v>
      </c>
      <c r="AB340" s="246">
        <v>0</v>
      </c>
      <c r="AC340" s="246">
        <v>0</v>
      </c>
      <c r="AD340" s="204">
        <v>0</v>
      </c>
      <c r="AE340" s="204">
        <v>0</v>
      </c>
      <c r="AF340" s="204">
        <v>0</v>
      </c>
      <c r="AG340" s="204">
        <v>0</v>
      </c>
      <c r="AH340" s="204">
        <v>0</v>
      </c>
      <c r="AI340" s="101">
        <v>0</v>
      </c>
      <c r="AJ340" s="101">
        <v>0</v>
      </c>
      <c r="AK340" s="101">
        <v>0</v>
      </c>
      <c r="AL340" s="204">
        <v>0</v>
      </c>
      <c r="AM340" s="204">
        <v>100</v>
      </c>
      <c r="AN340" s="204">
        <v>100</v>
      </c>
      <c r="AO340" s="204">
        <v>0</v>
      </c>
      <c r="AP340" s="204">
        <v>0</v>
      </c>
      <c r="AQ340" s="204">
        <v>0</v>
      </c>
      <c r="AR340" s="204">
        <v>0</v>
      </c>
      <c r="AS340" s="204">
        <v>0</v>
      </c>
      <c r="AT340" s="204">
        <v>0</v>
      </c>
      <c r="AU340" s="204">
        <v>0</v>
      </c>
    </row>
    <row r="341" spans="1:48" ht="12.75" customHeight="1">
      <c r="A341" s="205">
        <v>21</v>
      </c>
      <c r="B341" s="206">
        <v>223400</v>
      </c>
      <c r="C341" s="207">
        <v>1311</v>
      </c>
      <c r="D341" s="175">
        <v>332</v>
      </c>
      <c r="E341" s="201" t="s">
        <v>1511</v>
      </c>
      <c r="F341" s="197">
        <v>852.8</v>
      </c>
      <c r="G341" s="202">
        <v>852.8</v>
      </c>
      <c r="H341" s="202">
        <v>0</v>
      </c>
      <c r="I341" s="202">
        <v>0</v>
      </c>
      <c r="J341" s="202">
        <v>0</v>
      </c>
      <c r="K341" s="202">
        <v>0</v>
      </c>
      <c r="L341" s="197">
        <v>852.8</v>
      </c>
      <c r="M341" s="203">
        <v>852.8</v>
      </c>
      <c r="N341" s="203">
        <v>0</v>
      </c>
      <c r="O341" s="203">
        <v>0</v>
      </c>
      <c r="P341" s="203">
        <v>0</v>
      </c>
      <c r="Q341" s="203">
        <v>0</v>
      </c>
      <c r="R341" s="245">
        <v>0</v>
      </c>
      <c r="S341" s="245">
        <v>0</v>
      </c>
      <c r="T341" s="245">
        <v>0</v>
      </c>
      <c r="U341" s="198">
        <v>850.29819999999995</v>
      </c>
      <c r="V341" s="203">
        <v>850.29819999999995</v>
      </c>
      <c r="W341" s="203">
        <v>0</v>
      </c>
      <c r="X341" s="203">
        <v>0</v>
      </c>
      <c r="Y341" s="203">
        <v>0</v>
      </c>
      <c r="Z341" s="204">
        <v>0</v>
      </c>
      <c r="AA341" s="246">
        <v>0</v>
      </c>
      <c r="AB341" s="246">
        <v>0</v>
      </c>
      <c r="AC341" s="246">
        <v>0</v>
      </c>
      <c r="AD341" s="204">
        <v>-2.5018000000000029</v>
      </c>
      <c r="AE341" s="204">
        <v>-2.5018000000000029</v>
      </c>
      <c r="AF341" s="204">
        <v>0</v>
      </c>
      <c r="AG341" s="204">
        <v>0</v>
      </c>
      <c r="AH341" s="204">
        <v>0</v>
      </c>
      <c r="AI341" s="101">
        <v>0</v>
      </c>
      <c r="AJ341" s="101">
        <v>0</v>
      </c>
      <c r="AK341" s="101">
        <v>0</v>
      </c>
      <c r="AL341" s="204">
        <v>0</v>
      </c>
      <c r="AM341" s="204">
        <v>99.706636960600363</v>
      </c>
      <c r="AN341" s="204">
        <v>99.706636960600363</v>
      </c>
      <c r="AO341" s="204">
        <v>0</v>
      </c>
      <c r="AP341" s="204">
        <v>0</v>
      </c>
      <c r="AQ341" s="204">
        <v>0</v>
      </c>
      <c r="AR341" s="204">
        <v>0</v>
      </c>
      <c r="AS341" s="204">
        <v>0</v>
      </c>
      <c r="AT341" s="204">
        <v>0</v>
      </c>
      <c r="AU341" s="204">
        <v>0</v>
      </c>
    </row>
    <row r="342" spans="1:48" ht="12.75" customHeight="1">
      <c r="A342" s="205">
        <v>21</v>
      </c>
      <c r="B342" s="206">
        <v>223400</v>
      </c>
      <c r="C342" s="207">
        <v>1312</v>
      </c>
      <c r="D342" s="175">
        <v>333</v>
      </c>
      <c r="E342" s="201" t="s">
        <v>1512</v>
      </c>
      <c r="F342" s="197">
        <v>1869</v>
      </c>
      <c r="G342" s="202">
        <v>1791.8</v>
      </c>
      <c r="H342" s="202">
        <v>0</v>
      </c>
      <c r="I342" s="202">
        <v>77.2</v>
      </c>
      <c r="J342" s="202">
        <v>0</v>
      </c>
      <c r="K342" s="202">
        <v>0</v>
      </c>
      <c r="L342" s="197">
        <v>1912.2</v>
      </c>
      <c r="M342" s="203">
        <v>1791.8</v>
      </c>
      <c r="N342" s="203">
        <v>0</v>
      </c>
      <c r="O342" s="203">
        <v>120.4</v>
      </c>
      <c r="P342" s="203">
        <v>0</v>
      </c>
      <c r="Q342" s="203">
        <v>0</v>
      </c>
      <c r="R342" s="245">
        <v>0</v>
      </c>
      <c r="S342" s="245">
        <v>0</v>
      </c>
      <c r="T342" s="245">
        <v>0</v>
      </c>
      <c r="U342" s="198">
        <v>1765.0923</v>
      </c>
      <c r="V342" s="203">
        <v>1765.0923</v>
      </c>
      <c r="W342" s="203">
        <v>0</v>
      </c>
      <c r="X342" s="203">
        <v>0</v>
      </c>
      <c r="Y342" s="203">
        <v>0</v>
      </c>
      <c r="Z342" s="204">
        <v>0</v>
      </c>
      <c r="AA342" s="246">
        <v>0</v>
      </c>
      <c r="AB342" s="246">
        <v>0</v>
      </c>
      <c r="AC342" s="246">
        <v>0</v>
      </c>
      <c r="AD342" s="204">
        <v>-147.10770000000002</v>
      </c>
      <c r="AE342" s="204">
        <v>-26.707699999999932</v>
      </c>
      <c r="AF342" s="204">
        <v>0</v>
      </c>
      <c r="AG342" s="204">
        <v>-120.4</v>
      </c>
      <c r="AH342" s="204">
        <v>0</v>
      </c>
      <c r="AI342" s="101">
        <v>0</v>
      </c>
      <c r="AJ342" s="101">
        <v>0</v>
      </c>
      <c r="AK342" s="101">
        <v>0</v>
      </c>
      <c r="AL342" s="204">
        <v>0</v>
      </c>
      <c r="AM342" s="204">
        <v>92.306887354879194</v>
      </c>
      <c r="AN342" s="204">
        <v>98.509448599174021</v>
      </c>
      <c r="AO342" s="204">
        <v>0</v>
      </c>
      <c r="AP342" s="204">
        <v>0</v>
      </c>
      <c r="AQ342" s="204">
        <v>0</v>
      </c>
      <c r="AR342" s="204">
        <v>0</v>
      </c>
      <c r="AS342" s="204">
        <v>0</v>
      </c>
      <c r="AT342" s="204">
        <v>0</v>
      </c>
      <c r="AU342" s="204">
        <v>0</v>
      </c>
    </row>
    <row r="343" spans="1:48" ht="12.75" customHeight="1">
      <c r="A343" s="205">
        <v>0</v>
      </c>
      <c r="B343" s="205"/>
      <c r="C343" s="205"/>
      <c r="D343" s="175">
        <v>334</v>
      </c>
      <c r="E343" s="201"/>
      <c r="F343" s="202"/>
      <c r="G343" s="202"/>
      <c r="H343" s="202"/>
      <c r="I343" s="202"/>
      <c r="J343" s="202"/>
      <c r="K343" s="202"/>
      <c r="L343" s="197"/>
      <c r="M343" s="203"/>
      <c r="N343" s="203"/>
      <c r="O343" s="203"/>
      <c r="P343" s="203"/>
      <c r="Q343" s="203"/>
      <c r="R343" s="245"/>
      <c r="S343" s="245"/>
      <c r="T343" s="245"/>
      <c r="U343" s="198"/>
      <c r="V343" s="203"/>
      <c r="W343" s="203"/>
      <c r="X343" s="203"/>
      <c r="Y343" s="203"/>
      <c r="Z343" s="204"/>
      <c r="AA343" s="246"/>
      <c r="AB343" s="246"/>
      <c r="AC343" s="246"/>
      <c r="AD343" s="204"/>
      <c r="AE343" s="204"/>
      <c r="AF343" s="204"/>
      <c r="AG343" s="204"/>
      <c r="AH343" s="204"/>
      <c r="AI343" s="101">
        <v>0</v>
      </c>
      <c r="AJ343" s="101">
        <v>0</v>
      </c>
      <c r="AK343" s="101">
        <v>0</v>
      </c>
      <c r="AL343" s="204"/>
      <c r="AM343" s="204"/>
      <c r="AN343" s="204"/>
      <c r="AO343" s="204"/>
      <c r="AP343" s="204"/>
      <c r="AQ343" s="204"/>
      <c r="AR343" s="204"/>
      <c r="AS343" s="204"/>
      <c r="AT343" s="204"/>
      <c r="AU343" s="204"/>
    </row>
    <row r="344" spans="1:48" ht="12.75" customHeight="1">
      <c r="A344" s="205">
        <v>20</v>
      </c>
      <c r="B344" s="206">
        <v>223600</v>
      </c>
      <c r="C344" s="205"/>
      <c r="D344" s="175">
        <v>335</v>
      </c>
      <c r="E344" s="196" t="s">
        <v>1513</v>
      </c>
      <c r="F344" s="197">
        <v>339767.9</v>
      </c>
      <c r="G344" s="197">
        <v>317587.8</v>
      </c>
      <c r="H344" s="197">
        <v>4633.8999999999996</v>
      </c>
      <c r="I344" s="197">
        <v>1478.3999999999999</v>
      </c>
      <c r="J344" s="197">
        <v>0</v>
      </c>
      <c r="K344" s="197">
        <v>16067.8</v>
      </c>
      <c r="L344" s="197">
        <v>369412</v>
      </c>
      <c r="M344" s="197">
        <v>346994.8</v>
      </c>
      <c r="N344" s="197">
        <v>4633.8999999999996</v>
      </c>
      <c r="O344" s="197">
        <v>1538.3999999999999</v>
      </c>
      <c r="P344" s="197">
        <v>0</v>
      </c>
      <c r="Q344" s="197">
        <v>16067.8</v>
      </c>
      <c r="R344" s="197">
        <v>177.10000000000002</v>
      </c>
      <c r="S344" s="197">
        <v>0</v>
      </c>
      <c r="T344" s="197">
        <v>0</v>
      </c>
      <c r="U344" s="198">
        <v>366092.44929999998</v>
      </c>
      <c r="V344" s="197">
        <v>344648.77779999998</v>
      </c>
      <c r="W344" s="197">
        <v>4633.8999999999996</v>
      </c>
      <c r="X344" s="197">
        <v>1007.6587999999999</v>
      </c>
      <c r="Y344" s="197">
        <v>0</v>
      </c>
      <c r="Z344" s="197">
        <v>15625.012699999999</v>
      </c>
      <c r="AA344" s="197">
        <v>177.10000000000002</v>
      </c>
      <c r="AB344" s="197">
        <v>0</v>
      </c>
      <c r="AC344" s="197">
        <v>0</v>
      </c>
      <c r="AD344" s="101">
        <v>-3319.5507000000216</v>
      </c>
      <c r="AE344" s="101">
        <v>-2346.0222000000067</v>
      </c>
      <c r="AF344" s="101">
        <v>0</v>
      </c>
      <c r="AG344" s="101">
        <v>-530.74119999999994</v>
      </c>
      <c r="AH344" s="101">
        <v>0</v>
      </c>
      <c r="AI344" s="101">
        <v>-442.78729999999996</v>
      </c>
      <c r="AJ344" s="101">
        <v>0</v>
      </c>
      <c r="AK344" s="101">
        <v>0</v>
      </c>
      <c r="AL344" s="101">
        <v>0</v>
      </c>
      <c r="AM344" s="101">
        <v>99.101396083505676</v>
      </c>
      <c r="AN344" s="101">
        <v>99.323902778946533</v>
      </c>
      <c r="AO344" s="101">
        <v>100</v>
      </c>
      <c r="AP344" s="101">
        <v>65.500442017680712</v>
      </c>
      <c r="AQ344" s="101">
        <v>0</v>
      </c>
      <c r="AR344" s="101">
        <v>97.244256836654671</v>
      </c>
      <c r="AS344" s="101">
        <v>100</v>
      </c>
      <c r="AT344" s="101">
        <v>0</v>
      </c>
      <c r="AU344" s="101">
        <v>0</v>
      </c>
    </row>
    <row r="345" spans="1:48" s="200" customFormat="1" ht="12.75" customHeight="1">
      <c r="A345" s="205">
        <v>22</v>
      </c>
      <c r="B345" s="206">
        <v>223600</v>
      </c>
      <c r="C345" s="205"/>
      <c r="D345" s="175">
        <v>336</v>
      </c>
      <c r="E345" s="196" t="s">
        <v>1241</v>
      </c>
      <c r="F345" s="197">
        <v>215965</v>
      </c>
      <c r="G345" s="197">
        <v>194219.2</v>
      </c>
      <c r="H345" s="197">
        <v>4633.8999999999996</v>
      </c>
      <c r="I345" s="197">
        <v>1044.0999999999999</v>
      </c>
      <c r="J345" s="197">
        <v>0</v>
      </c>
      <c r="K345" s="197">
        <v>16067.8</v>
      </c>
      <c r="L345" s="197">
        <v>240734.4</v>
      </c>
      <c r="M345" s="197">
        <v>218928.6</v>
      </c>
      <c r="N345" s="197">
        <v>4633.8999999999996</v>
      </c>
      <c r="O345" s="197">
        <v>1104.0999999999999</v>
      </c>
      <c r="P345" s="197">
        <v>0</v>
      </c>
      <c r="Q345" s="197">
        <v>16067.8</v>
      </c>
      <c r="R345" s="197">
        <v>0</v>
      </c>
      <c r="S345" s="197">
        <v>0</v>
      </c>
      <c r="T345" s="197">
        <v>0</v>
      </c>
      <c r="U345" s="198">
        <v>239768.7383</v>
      </c>
      <c r="V345" s="197">
        <v>218928.6</v>
      </c>
      <c r="W345" s="197">
        <v>4633.8999999999996</v>
      </c>
      <c r="X345" s="197">
        <v>581.22559999999999</v>
      </c>
      <c r="Y345" s="197">
        <v>0</v>
      </c>
      <c r="Z345" s="197">
        <v>15625.012699999999</v>
      </c>
      <c r="AA345" s="197">
        <v>0</v>
      </c>
      <c r="AB345" s="197">
        <v>0</v>
      </c>
      <c r="AC345" s="197">
        <v>0</v>
      </c>
      <c r="AD345" s="101">
        <v>-965.66169999999693</v>
      </c>
      <c r="AE345" s="101">
        <v>0</v>
      </c>
      <c r="AF345" s="101">
        <v>0</v>
      </c>
      <c r="AG345" s="101">
        <v>-522.87439999999992</v>
      </c>
      <c r="AH345" s="101">
        <v>0</v>
      </c>
      <c r="AI345" s="101">
        <v>-442.78729999999996</v>
      </c>
      <c r="AJ345" s="101">
        <v>0</v>
      </c>
      <c r="AK345" s="101">
        <v>0</v>
      </c>
      <c r="AL345" s="101">
        <v>0</v>
      </c>
      <c r="AM345" s="101">
        <v>99.598868420965175</v>
      </c>
      <c r="AN345" s="101">
        <v>100</v>
      </c>
      <c r="AO345" s="101">
        <v>100</v>
      </c>
      <c r="AP345" s="101">
        <v>52.642478036409749</v>
      </c>
      <c r="AQ345" s="101">
        <v>0</v>
      </c>
      <c r="AR345" s="101">
        <v>97.244256836654671</v>
      </c>
      <c r="AS345" s="101">
        <v>0</v>
      </c>
      <c r="AT345" s="101">
        <v>0</v>
      </c>
      <c r="AU345" s="101">
        <v>0</v>
      </c>
      <c r="AV345" s="199"/>
    </row>
    <row r="346" spans="1:48" s="200" customFormat="1" ht="12.75" customHeight="1">
      <c r="A346" s="205">
        <v>21</v>
      </c>
      <c r="B346" s="206">
        <v>223600</v>
      </c>
      <c r="C346" s="205"/>
      <c r="D346" s="175">
        <v>337</v>
      </c>
      <c r="E346" s="196" t="s">
        <v>1242</v>
      </c>
      <c r="F346" s="197">
        <v>123802.9</v>
      </c>
      <c r="G346" s="197">
        <v>123368.59999999999</v>
      </c>
      <c r="H346" s="197">
        <v>0</v>
      </c>
      <c r="I346" s="197">
        <v>434.29999999999995</v>
      </c>
      <c r="J346" s="197">
        <v>0</v>
      </c>
      <c r="K346" s="197">
        <v>0</v>
      </c>
      <c r="L346" s="197">
        <v>128677.59999999999</v>
      </c>
      <c r="M346" s="197">
        <v>128066.19999999998</v>
      </c>
      <c r="N346" s="197">
        <v>0</v>
      </c>
      <c r="O346" s="197">
        <v>434.29999999999995</v>
      </c>
      <c r="P346" s="197">
        <v>0</v>
      </c>
      <c r="Q346" s="197">
        <v>0</v>
      </c>
      <c r="R346" s="197">
        <v>177.10000000000002</v>
      </c>
      <c r="S346" s="197">
        <v>0</v>
      </c>
      <c r="T346" s="197">
        <v>0</v>
      </c>
      <c r="U346" s="198">
        <v>126323.71099999997</v>
      </c>
      <c r="V346" s="197">
        <v>125720.17779999996</v>
      </c>
      <c r="W346" s="197">
        <v>0</v>
      </c>
      <c r="X346" s="197">
        <v>426.43319999999994</v>
      </c>
      <c r="Y346" s="197">
        <v>0</v>
      </c>
      <c r="Z346" s="197">
        <v>0</v>
      </c>
      <c r="AA346" s="197">
        <v>177.10000000000002</v>
      </c>
      <c r="AB346" s="197">
        <v>0</v>
      </c>
      <c r="AC346" s="197">
        <v>0</v>
      </c>
      <c r="AD346" s="101">
        <v>-2353.8890000000247</v>
      </c>
      <c r="AE346" s="101">
        <v>-2346.0222000000213</v>
      </c>
      <c r="AF346" s="101">
        <v>0</v>
      </c>
      <c r="AG346" s="101">
        <v>-7.866800000000012</v>
      </c>
      <c r="AH346" s="101">
        <v>0</v>
      </c>
      <c r="AI346" s="101">
        <v>0</v>
      </c>
      <c r="AJ346" s="101">
        <v>0</v>
      </c>
      <c r="AK346" s="101">
        <v>0</v>
      </c>
      <c r="AL346" s="101">
        <v>0</v>
      </c>
      <c r="AM346" s="101">
        <v>98.170708033099757</v>
      </c>
      <c r="AN346" s="101">
        <v>98.168117582937555</v>
      </c>
      <c r="AO346" s="101">
        <v>0</v>
      </c>
      <c r="AP346" s="101">
        <v>98.188625374165312</v>
      </c>
      <c r="AQ346" s="101">
        <v>0</v>
      </c>
      <c r="AR346" s="101">
        <v>0</v>
      </c>
      <c r="AS346" s="101">
        <v>100</v>
      </c>
      <c r="AT346" s="101">
        <v>0</v>
      </c>
      <c r="AU346" s="101">
        <v>0</v>
      </c>
      <c r="AV346" s="199"/>
    </row>
    <row r="347" spans="1:48" ht="12.75" customHeight="1">
      <c r="A347" s="205">
        <v>22</v>
      </c>
      <c r="B347" s="206">
        <v>223600</v>
      </c>
      <c r="C347" s="207">
        <v>1313</v>
      </c>
      <c r="D347" s="175">
        <v>338</v>
      </c>
      <c r="E347" s="201" t="s">
        <v>1267</v>
      </c>
      <c r="F347" s="197">
        <v>215965</v>
      </c>
      <c r="G347" s="202">
        <v>194219.2</v>
      </c>
      <c r="H347" s="202">
        <v>4633.8999999999996</v>
      </c>
      <c r="I347" s="202">
        <v>1044.0999999999999</v>
      </c>
      <c r="J347" s="202">
        <v>0</v>
      </c>
      <c r="K347" s="202">
        <v>16067.8</v>
      </c>
      <c r="L347" s="197">
        <v>240734.4</v>
      </c>
      <c r="M347" s="203">
        <v>218928.6</v>
      </c>
      <c r="N347" s="203">
        <v>4633.8999999999996</v>
      </c>
      <c r="O347" s="203">
        <v>1104.0999999999999</v>
      </c>
      <c r="P347" s="203">
        <v>0</v>
      </c>
      <c r="Q347" s="203">
        <v>16067.8</v>
      </c>
      <c r="R347" s="245">
        <v>0</v>
      </c>
      <c r="S347" s="245">
        <v>0</v>
      </c>
      <c r="T347" s="245">
        <v>0</v>
      </c>
      <c r="U347" s="198">
        <v>239768.7383</v>
      </c>
      <c r="V347" s="203">
        <v>218928.6</v>
      </c>
      <c r="W347" s="203">
        <v>4633.8999999999996</v>
      </c>
      <c r="X347" s="203">
        <v>581.22559999999999</v>
      </c>
      <c r="Y347" s="203">
        <v>0</v>
      </c>
      <c r="Z347" s="204">
        <v>15625.012699999999</v>
      </c>
      <c r="AA347" s="246">
        <v>0</v>
      </c>
      <c r="AB347" s="246">
        <v>0</v>
      </c>
      <c r="AC347" s="246">
        <v>0</v>
      </c>
      <c r="AD347" s="204">
        <v>-965.66169999999693</v>
      </c>
      <c r="AE347" s="204">
        <v>0</v>
      </c>
      <c r="AF347" s="204">
        <v>0</v>
      </c>
      <c r="AG347" s="204">
        <v>-522.87439999999992</v>
      </c>
      <c r="AH347" s="204">
        <v>0</v>
      </c>
      <c r="AI347" s="101">
        <v>-442.78729999999996</v>
      </c>
      <c r="AJ347" s="101">
        <v>0</v>
      </c>
      <c r="AK347" s="101">
        <v>0</v>
      </c>
      <c r="AL347" s="204">
        <v>0</v>
      </c>
      <c r="AM347" s="204">
        <v>99.598868420965175</v>
      </c>
      <c r="AN347" s="204">
        <v>100</v>
      </c>
      <c r="AO347" s="204">
        <v>100</v>
      </c>
      <c r="AP347" s="204">
        <v>52.642478036409749</v>
      </c>
      <c r="AQ347" s="204">
        <v>0</v>
      </c>
      <c r="AR347" s="204">
        <v>97.244256836654671</v>
      </c>
      <c r="AS347" s="204">
        <v>0</v>
      </c>
      <c r="AT347" s="204">
        <v>0</v>
      </c>
      <c r="AU347" s="204">
        <v>0</v>
      </c>
    </row>
    <row r="348" spans="1:48" ht="12.75" customHeight="1">
      <c r="A348" s="205">
        <v>21</v>
      </c>
      <c r="B348" s="206">
        <v>223600</v>
      </c>
      <c r="C348" s="207">
        <v>1314</v>
      </c>
      <c r="D348" s="175">
        <v>339</v>
      </c>
      <c r="E348" s="201" t="s">
        <v>1514</v>
      </c>
      <c r="F348" s="197">
        <v>1069.9000000000001</v>
      </c>
      <c r="G348" s="202">
        <v>1069.9000000000001</v>
      </c>
      <c r="H348" s="202">
        <v>0</v>
      </c>
      <c r="I348" s="202">
        <v>0</v>
      </c>
      <c r="J348" s="202">
        <v>0</v>
      </c>
      <c r="K348" s="202">
        <v>0</v>
      </c>
      <c r="L348" s="197">
        <v>1157.3</v>
      </c>
      <c r="M348" s="203">
        <v>1157.3</v>
      </c>
      <c r="N348" s="203">
        <v>0</v>
      </c>
      <c r="O348" s="203">
        <v>0</v>
      </c>
      <c r="P348" s="203">
        <v>0</v>
      </c>
      <c r="Q348" s="203">
        <v>0</v>
      </c>
      <c r="R348" s="245">
        <v>0</v>
      </c>
      <c r="S348" s="245">
        <v>0</v>
      </c>
      <c r="T348" s="245">
        <v>0</v>
      </c>
      <c r="U348" s="198">
        <v>1149.0959</v>
      </c>
      <c r="V348" s="203">
        <v>1149.0959</v>
      </c>
      <c r="W348" s="203">
        <v>0</v>
      </c>
      <c r="X348" s="203">
        <v>0</v>
      </c>
      <c r="Y348" s="203">
        <v>0</v>
      </c>
      <c r="Z348" s="204">
        <v>0</v>
      </c>
      <c r="AA348" s="246">
        <v>0</v>
      </c>
      <c r="AB348" s="246">
        <v>0</v>
      </c>
      <c r="AC348" s="246">
        <v>0</v>
      </c>
      <c r="AD348" s="204">
        <v>-8.2040999999999258</v>
      </c>
      <c r="AE348" s="204">
        <v>-8.2040999999999258</v>
      </c>
      <c r="AF348" s="204">
        <v>0</v>
      </c>
      <c r="AG348" s="204">
        <v>0</v>
      </c>
      <c r="AH348" s="204">
        <v>0</v>
      </c>
      <c r="AI348" s="101">
        <v>0</v>
      </c>
      <c r="AJ348" s="101">
        <v>0</v>
      </c>
      <c r="AK348" s="101">
        <v>0</v>
      </c>
      <c r="AL348" s="204">
        <v>0</v>
      </c>
      <c r="AM348" s="204">
        <v>99.291099974077596</v>
      </c>
      <c r="AN348" s="204">
        <v>99.291099974077596</v>
      </c>
      <c r="AO348" s="204">
        <v>0</v>
      </c>
      <c r="AP348" s="204">
        <v>0</v>
      </c>
      <c r="AQ348" s="204">
        <v>0</v>
      </c>
      <c r="AR348" s="204">
        <v>0</v>
      </c>
      <c r="AS348" s="204">
        <v>0</v>
      </c>
      <c r="AT348" s="204">
        <v>0</v>
      </c>
      <c r="AU348" s="204">
        <v>0</v>
      </c>
    </row>
    <row r="349" spans="1:48" ht="12.75" customHeight="1">
      <c r="A349" s="205">
        <v>21</v>
      </c>
      <c r="B349" s="206">
        <v>223600</v>
      </c>
      <c r="C349" s="207">
        <v>1315</v>
      </c>
      <c r="D349" s="175">
        <v>340</v>
      </c>
      <c r="E349" s="201" t="s">
        <v>1515</v>
      </c>
      <c r="F349" s="197">
        <v>2208.1</v>
      </c>
      <c r="G349" s="202">
        <v>2208.1</v>
      </c>
      <c r="H349" s="202">
        <v>0</v>
      </c>
      <c r="I349" s="202">
        <v>0</v>
      </c>
      <c r="J349" s="202">
        <v>0</v>
      </c>
      <c r="K349" s="202">
        <v>0</v>
      </c>
      <c r="L349" s="197">
        <v>2278</v>
      </c>
      <c r="M349" s="203">
        <v>2278</v>
      </c>
      <c r="N349" s="203">
        <v>0</v>
      </c>
      <c r="O349" s="203">
        <v>0</v>
      </c>
      <c r="P349" s="203">
        <v>0</v>
      </c>
      <c r="Q349" s="203">
        <v>0</v>
      </c>
      <c r="R349" s="245">
        <v>0</v>
      </c>
      <c r="S349" s="245">
        <v>0</v>
      </c>
      <c r="T349" s="245">
        <v>0</v>
      </c>
      <c r="U349" s="198">
        <v>2044.1418000000001</v>
      </c>
      <c r="V349" s="203">
        <v>2044.1418000000001</v>
      </c>
      <c r="W349" s="203">
        <v>0</v>
      </c>
      <c r="X349" s="203">
        <v>0</v>
      </c>
      <c r="Y349" s="203">
        <v>0</v>
      </c>
      <c r="Z349" s="204">
        <v>0</v>
      </c>
      <c r="AA349" s="246">
        <v>0</v>
      </c>
      <c r="AB349" s="246">
        <v>0</v>
      </c>
      <c r="AC349" s="246">
        <v>0</v>
      </c>
      <c r="AD349" s="204">
        <v>-233.8581999999999</v>
      </c>
      <c r="AE349" s="204">
        <v>-233.8581999999999</v>
      </c>
      <c r="AF349" s="204">
        <v>0</v>
      </c>
      <c r="AG349" s="204">
        <v>0</v>
      </c>
      <c r="AH349" s="204">
        <v>0</v>
      </c>
      <c r="AI349" s="101">
        <v>0</v>
      </c>
      <c r="AJ349" s="101">
        <v>0</v>
      </c>
      <c r="AK349" s="101">
        <v>0</v>
      </c>
      <c r="AL349" s="204">
        <v>0</v>
      </c>
      <c r="AM349" s="204">
        <v>89.734056189640043</v>
      </c>
      <c r="AN349" s="204">
        <v>89.734056189640043</v>
      </c>
      <c r="AO349" s="204">
        <v>0</v>
      </c>
      <c r="AP349" s="204">
        <v>0</v>
      </c>
      <c r="AQ349" s="204">
        <v>0</v>
      </c>
      <c r="AR349" s="204">
        <v>0</v>
      </c>
      <c r="AS349" s="204">
        <v>0</v>
      </c>
      <c r="AT349" s="204">
        <v>0</v>
      </c>
      <c r="AU349" s="204">
        <v>0</v>
      </c>
    </row>
    <row r="350" spans="1:48" ht="12.75" customHeight="1">
      <c r="A350" s="205">
        <v>21</v>
      </c>
      <c r="B350" s="206">
        <v>223600</v>
      </c>
      <c r="C350" s="207">
        <v>1316</v>
      </c>
      <c r="D350" s="175">
        <v>341</v>
      </c>
      <c r="E350" s="201" t="s">
        <v>1271</v>
      </c>
      <c r="F350" s="197">
        <v>5447</v>
      </c>
      <c r="G350" s="202">
        <v>5352.1</v>
      </c>
      <c r="H350" s="202">
        <v>0</v>
      </c>
      <c r="I350" s="202">
        <v>94.9</v>
      </c>
      <c r="J350" s="202">
        <v>0</v>
      </c>
      <c r="K350" s="202">
        <v>0</v>
      </c>
      <c r="L350" s="197">
        <v>5857.9</v>
      </c>
      <c r="M350" s="203">
        <v>5712.4</v>
      </c>
      <c r="N350" s="203">
        <v>0</v>
      </c>
      <c r="O350" s="203">
        <v>94.9</v>
      </c>
      <c r="P350" s="203">
        <v>0</v>
      </c>
      <c r="Q350" s="203">
        <v>0</v>
      </c>
      <c r="R350" s="245">
        <v>50.6</v>
      </c>
      <c r="S350" s="245">
        <v>0</v>
      </c>
      <c r="T350" s="245">
        <v>0</v>
      </c>
      <c r="U350" s="198">
        <v>5857.9</v>
      </c>
      <c r="V350" s="203">
        <v>5712.4</v>
      </c>
      <c r="W350" s="203">
        <v>0</v>
      </c>
      <c r="X350" s="203">
        <v>94.9</v>
      </c>
      <c r="Y350" s="203">
        <v>0</v>
      </c>
      <c r="Z350" s="204">
        <v>0</v>
      </c>
      <c r="AA350" s="246">
        <v>50.6</v>
      </c>
      <c r="AB350" s="246">
        <v>0</v>
      </c>
      <c r="AC350" s="246">
        <v>0</v>
      </c>
      <c r="AD350" s="204">
        <v>0</v>
      </c>
      <c r="AE350" s="204">
        <v>0</v>
      </c>
      <c r="AF350" s="204">
        <v>0</v>
      </c>
      <c r="AG350" s="204">
        <v>0</v>
      </c>
      <c r="AH350" s="204">
        <v>0</v>
      </c>
      <c r="AI350" s="101">
        <v>0</v>
      </c>
      <c r="AJ350" s="101">
        <v>0</v>
      </c>
      <c r="AK350" s="101">
        <v>0</v>
      </c>
      <c r="AL350" s="204">
        <v>0</v>
      </c>
      <c r="AM350" s="204">
        <v>100</v>
      </c>
      <c r="AN350" s="204">
        <v>100</v>
      </c>
      <c r="AO350" s="204">
        <v>0</v>
      </c>
      <c r="AP350" s="204">
        <v>100</v>
      </c>
      <c r="AQ350" s="204">
        <v>0</v>
      </c>
      <c r="AR350" s="204">
        <v>0</v>
      </c>
      <c r="AS350" s="204">
        <v>100</v>
      </c>
      <c r="AT350" s="204">
        <v>0</v>
      </c>
      <c r="AU350" s="204">
        <v>0</v>
      </c>
    </row>
    <row r="351" spans="1:48" ht="12.75" customHeight="1">
      <c r="A351" s="205">
        <v>21</v>
      </c>
      <c r="B351" s="206">
        <v>223600</v>
      </c>
      <c r="C351" s="207">
        <v>1317</v>
      </c>
      <c r="D351" s="175">
        <v>342</v>
      </c>
      <c r="E351" s="201" t="s">
        <v>1516</v>
      </c>
      <c r="F351" s="197">
        <v>2814.5</v>
      </c>
      <c r="G351" s="202">
        <v>2814.5</v>
      </c>
      <c r="H351" s="202">
        <v>0</v>
      </c>
      <c r="I351" s="202">
        <v>0</v>
      </c>
      <c r="J351" s="202">
        <v>0</v>
      </c>
      <c r="K351" s="202">
        <v>0</v>
      </c>
      <c r="L351" s="197">
        <v>2998.5</v>
      </c>
      <c r="M351" s="203">
        <v>2998.5</v>
      </c>
      <c r="N351" s="203">
        <v>0</v>
      </c>
      <c r="O351" s="203">
        <v>0</v>
      </c>
      <c r="P351" s="203">
        <v>0</v>
      </c>
      <c r="Q351" s="203">
        <v>0</v>
      </c>
      <c r="R351" s="245">
        <v>0</v>
      </c>
      <c r="S351" s="245">
        <v>0</v>
      </c>
      <c r="T351" s="245">
        <v>0</v>
      </c>
      <c r="U351" s="198">
        <v>2998.5</v>
      </c>
      <c r="V351" s="203">
        <v>2998.5</v>
      </c>
      <c r="W351" s="203">
        <v>0</v>
      </c>
      <c r="X351" s="203">
        <v>0</v>
      </c>
      <c r="Y351" s="203">
        <v>0</v>
      </c>
      <c r="Z351" s="204">
        <v>0</v>
      </c>
      <c r="AA351" s="246">
        <v>0</v>
      </c>
      <c r="AB351" s="246">
        <v>0</v>
      </c>
      <c r="AC351" s="246">
        <v>0</v>
      </c>
      <c r="AD351" s="204">
        <v>0</v>
      </c>
      <c r="AE351" s="204">
        <v>0</v>
      </c>
      <c r="AF351" s="204">
        <v>0</v>
      </c>
      <c r="AG351" s="204">
        <v>0</v>
      </c>
      <c r="AH351" s="204">
        <v>0</v>
      </c>
      <c r="AI351" s="101">
        <v>0</v>
      </c>
      <c r="AJ351" s="101">
        <v>0</v>
      </c>
      <c r="AK351" s="101">
        <v>0</v>
      </c>
      <c r="AL351" s="204">
        <v>0</v>
      </c>
      <c r="AM351" s="204">
        <v>100</v>
      </c>
      <c r="AN351" s="204">
        <v>100</v>
      </c>
      <c r="AO351" s="204">
        <v>0</v>
      </c>
      <c r="AP351" s="204">
        <v>0</v>
      </c>
      <c r="AQ351" s="204">
        <v>0</v>
      </c>
      <c r="AR351" s="204">
        <v>0</v>
      </c>
      <c r="AS351" s="204">
        <v>0</v>
      </c>
      <c r="AT351" s="204">
        <v>0</v>
      </c>
      <c r="AU351" s="204">
        <v>0</v>
      </c>
    </row>
    <row r="352" spans="1:48" ht="12.75" customHeight="1">
      <c r="A352" s="205">
        <v>21</v>
      </c>
      <c r="B352" s="206">
        <v>223600</v>
      </c>
      <c r="C352" s="207">
        <v>1318</v>
      </c>
      <c r="D352" s="175">
        <v>343</v>
      </c>
      <c r="E352" s="201" t="s">
        <v>1517</v>
      </c>
      <c r="F352" s="197">
        <v>2773.7</v>
      </c>
      <c r="G352" s="202">
        <v>2773.7</v>
      </c>
      <c r="H352" s="202">
        <v>0</v>
      </c>
      <c r="I352" s="202">
        <v>0</v>
      </c>
      <c r="J352" s="202">
        <v>0</v>
      </c>
      <c r="K352" s="202">
        <v>0</v>
      </c>
      <c r="L352" s="197">
        <v>2773.7</v>
      </c>
      <c r="M352" s="203">
        <v>2773.7</v>
      </c>
      <c r="N352" s="203">
        <v>0</v>
      </c>
      <c r="O352" s="203">
        <v>0</v>
      </c>
      <c r="P352" s="203">
        <v>0</v>
      </c>
      <c r="Q352" s="203">
        <v>0</v>
      </c>
      <c r="R352" s="245">
        <v>0</v>
      </c>
      <c r="S352" s="245">
        <v>0</v>
      </c>
      <c r="T352" s="245">
        <v>0</v>
      </c>
      <c r="U352" s="198">
        <v>2552.4504000000002</v>
      </c>
      <c r="V352" s="203">
        <v>2552.4504000000002</v>
      </c>
      <c r="W352" s="203">
        <v>0</v>
      </c>
      <c r="X352" s="203">
        <v>0</v>
      </c>
      <c r="Y352" s="203">
        <v>0</v>
      </c>
      <c r="Z352" s="204">
        <v>0</v>
      </c>
      <c r="AA352" s="246">
        <v>0</v>
      </c>
      <c r="AB352" s="246">
        <v>0</v>
      </c>
      <c r="AC352" s="246">
        <v>0</v>
      </c>
      <c r="AD352" s="204">
        <v>-221.24959999999965</v>
      </c>
      <c r="AE352" s="204">
        <v>-221.24959999999965</v>
      </c>
      <c r="AF352" s="204">
        <v>0</v>
      </c>
      <c r="AG352" s="204">
        <v>0</v>
      </c>
      <c r="AH352" s="204">
        <v>0</v>
      </c>
      <c r="AI352" s="101">
        <v>0</v>
      </c>
      <c r="AJ352" s="101">
        <v>0</v>
      </c>
      <c r="AK352" s="101">
        <v>0</v>
      </c>
      <c r="AL352" s="204">
        <v>0</v>
      </c>
      <c r="AM352" s="204">
        <v>92.023304611169209</v>
      </c>
      <c r="AN352" s="204">
        <v>92.023304611169209</v>
      </c>
      <c r="AO352" s="204">
        <v>0</v>
      </c>
      <c r="AP352" s="204">
        <v>0</v>
      </c>
      <c r="AQ352" s="204">
        <v>0</v>
      </c>
      <c r="AR352" s="204">
        <v>0</v>
      </c>
      <c r="AS352" s="204">
        <v>0</v>
      </c>
      <c r="AT352" s="204">
        <v>0</v>
      </c>
      <c r="AU352" s="204">
        <v>0</v>
      </c>
    </row>
    <row r="353" spans="1:47" ht="12.75" customHeight="1">
      <c r="A353" s="205">
        <v>21</v>
      </c>
      <c r="B353" s="206">
        <v>223600</v>
      </c>
      <c r="C353" s="207">
        <v>1319</v>
      </c>
      <c r="D353" s="175">
        <v>344</v>
      </c>
      <c r="E353" s="201" t="s">
        <v>1513</v>
      </c>
      <c r="F353" s="197">
        <v>2913.1</v>
      </c>
      <c r="G353" s="202">
        <v>2828.6</v>
      </c>
      <c r="H353" s="202">
        <v>0</v>
      </c>
      <c r="I353" s="202">
        <v>84.5</v>
      </c>
      <c r="J353" s="202">
        <v>0</v>
      </c>
      <c r="K353" s="202">
        <v>0</v>
      </c>
      <c r="L353" s="197">
        <v>3185.6</v>
      </c>
      <c r="M353" s="203">
        <v>3101.1</v>
      </c>
      <c r="N353" s="203">
        <v>0</v>
      </c>
      <c r="O353" s="203">
        <v>84.5</v>
      </c>
      <c r="P353" s="203">
        <v>0</v>
      </c>
      <c r="Q353" s="203">
        <v>0</v>
      </c>
      <c r="R353" s="245">
        <v>0</v>
      </c>
      <c r="S353" s="245">
        <v>0</v>
      </c>
      <c r="T353" s="245">
        <v>0</v>
      </c>
      <c r="U353" s="198">
        <v>3169.0598999999997</v>
      </c>
      <c r="V353" s="203">
        <v>3092.0466999999999</v>
      </c>
      <c r="W353" s="203">
        <v>0</v>
      </c>
      <c r="X353" s="203">
        <v>77.013199999999998</v>
      </c>
      <c r="Y353" s="203">
        <v>0</v>
      </c>
      <c r="Z353" s="204">
        <v>0</v>
      </c>
      <c r="AA353" s="246">
        <v>0</v>
      </c>
      <c r="AB353" s="246">
        <v>0</v>
      </c>
      <c r="AC353" s="246">
        <v>0</v>
      </c>
      <c r="AD353" s="204">
        <v>-16.540100000000166</v>
      </c>
      <c r="AE353" s="204">
        <v>-9.0533000000000357</v>
      </c>
      <c r="AF353" s="204">
        <v>0</v>
      </c>
      <c r="AG353" s="204">
        <v>-7.4868000000000023</v>
      </c>
      <c r="AH353" s="204">
        <v>0</v>
      </c>
      <c r="AI353" s="101">
        <v>0</v>
      </c>
      <c r="AJ353" s="101">
        <v>0</v>
      </c>
      <c r="AK353" s="101">
        <v>0</v>
      </c>
      <c r="AL353" s="204">
        <v>0</v>
      </c>
      <c r="AM353" s="204">
        <v>99.480785409342033</v>
      </c>
      <c r="AN353" s="204">
        <v>99.708061655541584</v>
      </c>
      <c r="AO353" s="204">
        <v>0</v>
      </c>
      <c r="AP353" s="204">
        <v>91.139881656804732</v>
      </c>
      <c r="AQ353" s="204">
        <v>0</v>
      </c>
      <c r="AR353" s="204">
        <v>0</v>
      </c>
      <c r="AS353" s="204">
        <v>0</v>
      </c>
      <c r="AT353" s="204">
        <v>0</v>
      </c>
      <c r="AU353" s="204">
        <v>0</v>
      </c>
    </row>
    <row r="354" spans="1:47" ht="12.75" customHeight="1">
      <c r="A354" s="205">
        <v>21</v>
      </c>
      <c r="B354" s="206">
        <v>223600</v>
      </c>
      <c r="C354" s="207">
        <v>1320</v>
      </c>
      <c r="D354" s="175">
        <v>345</v>
      </c>
      <c r="E354" s="201" t="s">
        <v>1518</v>
      </c>
      <c r="F354" s="197">
        <v>1537.7</v>
      </c>
      <c r="G354" s="202">
        <v>1537.7</v>
      </c>
      <c r="H354" s="202">
        <v>0</v>
      </c>
      <c r="I354" s="202">
        <v>0</v>
      </c>
      <c r="J354" s="202">
        <v>0</v>
      </c>
      <c r="K354" s="202">
        <v>0</v>
      </c>
      <c r="L354" s="197">
        <v>1614.9</v>
      </c>
      <c r="M354" s="203">
        <v>1614.9</v>
      </c>
      <c r="N354" s="203">
        <v>0</v>
      </c>
      <c r="O354" s="203">
        <v>0</v>
      </c>
      <c r="P354" s="203">
        <v>0</v>
      </c>
      <c r="Q354" s="203">
        <v>0</v>
      </c>
      <c r="R354" s="245">
        <v>0</v>
      </c>
      <c r="S354" s="245">
        <v>0</v>
      </c>
      <c r="T354" s="245">
        <v>0</v>
      </c>
      <c r="U354" s="198">
        <v>1352.0815</v>
      </c>
      <c r="V354" s="203">
        <v>1352.0815</v>
      </c>
      <c r="W354" s="203">
        <v>0</v>
      </c>
      <c r="X354" s="203">
        <v>0</v>
      </c>
      <c r="Y354" s="203">
        <v>0</v>
      </c>
      <c r="Z354" s="204">
        <v>0</v>
      </c>
      <c r="AA354" s="246">
        <v>0</v>
      </c>
      <c r="AB354" s="246">
        <v>0</v>
      </c>
      <c r="AC354" s="246">
        <v>0</v>
      </c>
      <c r="AD354" s="204">
        <v>-262.81850000000009</v>
      </c>
      <c r="AE354" s="204">
        <v>-262.81850000000009</v>
      </c>
      <c r="AF354" s="204">
        <v>0</v>
      </c>
      <c r="AG354" s="204">
        <v>0</v>
      </c>
      <c r="AH354" s="204">
        <v>0</v>
      </c>
      <c r="AI354" s="101">
        <v>0</v>
      </c>
      <c r="AJ354" s="101">
        <v>0</v>
      </c>
      <c r="AK354" s="101">
        <v>0</v>
      </c>
      <c r="AL354" s="204">
        <v>0</v>
      </c>
      <c r="AM354" s="204">
        <v>83.725400953619413</v>
      </c>
      <c r="AN354" s="204">
        <v>83.725400953619413</v>
      </c>
      <c r="AO354" s="204">
        <v>0</v>
      </c>
      <c r="AP354" s="204">
        <v>0</v>
      </c>
      <c r="AQ354" s="204">
        <v>0</v>
      </c>
      <c r="AR354" s="204">
        <v>0</v>
      </c>
      <c r="AS354" s="204">
        <v>0</v>
      </c>
      <c r="AT354" s="204">
        <v>0</v>
      </c>
      <c r="AU354" s="204">
        <v>0</v>
      </c>
    </row>
    <row r="355" spans="1:47" ht="12.75" customHeight="1">
      <c r="A355" s="205">
        <v>21</v>
      </c>
      <c r="B355" s="206">
        <v>223600</v>
      </c>
      <c r="C355" s="207">
        <v>1321</v>
      </c>
      <c r="D355" s="175">
        <v>346</v>
      </c>
      <c r="E355" s="201" t="s">
        <v>1519</v>
      </c>
      <c r="F355" s="197">
        <v>2972.6</v>
      </c>
      <c r="G355" s="202">
        <v>2887</v>
      </c>
      <c r="H355" s="202">
        <v>0</v>
      </c>
      <c r="I355" s="202">
        <v>85.6</v>
      </c>
      <c r="J355" s="202">
        <v>0</v>
      </c>
      <c r="K355" s="202">
        <v>0</v>
      </c>
      <c r="L355" s="197">
        <v>3096.2</v>
      </c>
      <c r="M355" s="203">
        <v>3010.6</v>
      </c>
      <c r="N355" s="203">
        <v>0</v>
      </c>
      <c r="O355" s="203">
        <v>85.6</v>
      </c>
      <c r="P355" s="203">
        <v>0</v>
      </c>
      <c r="Q355" s="203">
        <v>0</v>
      </c>
      <c r="R355" s="245">
        <v>0</v>
      </c>
      <c r="S355" s="245">
        <v>0</v>
      </c>
      <c r="T355" s="245">
        <v>0</v>
      </c>
      <c r="U355" s="198">
        <v>3096.2</v>
      </c>
      <c r="V355" s="203">
        <v>3010.6</v>
      </c>
      <c r="W355" s="203">
        <v>0</v>
      </c>
      <c r="X355" s="203">
        <v>85.6</v>
      </c>
      <c r="Y355" s="203">
        <v>0</v>
      </c>
      <c r="Z355" s="204">
        <v>0</v>
      </c>
      <c r="AA355" s="246">
        <v>0</v>
      </c>
      <c r="AB355" s="246">
        <v>0</v>
      </c>
      <c r="AC355" s="246">
        <v>0</v>
      </c>
      <c r="AD355" s="204">
        <v>0</v>
      </c>
      <c r="AE355" s="204">
        <v>0</v>
      </c>
      <c r="AF355" s="204">
        <v>0</v>
      </c>
      <c r="AG355" s="204">
        <v>0</v>
      </c>
      <c r="AH355" s="204">
        <v>0</v>
      </c>
      <c r="AI355" s="101">
        <v>0</v>
      </c>
      <c r="AJ355" s="101">
        <v>0</v>
      </c>
      <c r="AK355" s="101">
        <v>0</v>
      </c>
      <c r="AL355" s="204">
        <v>0</v>
      </c>
      <c r="AM355" s="204">
        <v>100</v>
      </c>
      <c r="AN355" s="204">
        <v>100</v>
      </c>
      <c r="AO355" s="204">
        <v>0</v>
      </c>
      <c r="AP355" s="204">
        <v>100</v>
      </c>
      <c r="AQ355" s="204">
        <v>0</v>
      </c>
      <c r="AR355" s="204">
        <v>0</v>
      </c>
      <c r="AS355" s="204">
        <v>0</v>
      </c>
      <c r="AT355" s="204">
        <v>0</v>
      </c>
      <c r="AU355" s="204">
        <v>0</v>
      </c>
    </row>
    <row r="356" spans="1:47" ht="12.75" customHeight="1">
      <c r="A356" s="205">
        <v>21</v>
      </c>
      <c r="B356" s="206">
        <v>223600</v>
      </c>
      <c r="C356" s="207">
        <v>1322</v>
      </c>
      <c r="D356" s="175">
        <v>347</v>
      </c>
      <c r="E356" s="201" t="s">
        <v>1520</v>
      </c>
      <c r="F356" s="197">
        <v>1626.9</v>
      </c>
      <c r="G356" s="202">
        <v>1626.9</v>
      </c>
      <c r="H356" s="202">
        <v>0</v>
      </c>
      <c r="I356" s="202">
        <v>0</v>
      </c>
      <c r="J356" s="202">
        <v>0</v>
      </c>
      <c r="K356" s="202">
        <v>0</v>
      </c>
      <c r="L356" s="197">
        <v>1901.8</v>
      </c>
      <c r="M356" s="203">
        <v>1901.8</v>
      </c>
      <c r="N356" s="203">
        <v>0</v>
      </c>
      <c r="O356" s="203">
        <v>0</v>
      </c>
      <c r="P356" s="203">
        <v>0</v>
      </c>
      <c r="Q356" s="203">
        <v>0</v>
      </c>
      <c r="R356" s="245">
        <v>0</v>
      </c>
      <c r="S356" s="245">
        <v>0</v>
      </c>
      <c r="T356" s="245">
        <v>0</v>
      </c>
      <c r="U356" s="198">
        <v>1901.8</v>
      </c>
      <c r="V356" s="203">
        <v>1901.8</v>
      </c>
      <c r="W356" s="203">
        <v>0</v>
      </c>
      <c r="X356" s="203">
        <v>0</v>
      </c>
      <c r="Y356" s="203">
        <v>0</v>
      </c>
      <c r="Z356" s="204">
        <v>0</v>
      </c>
      <c r="AA356" s="246">
        <v>0</v>
      </c>
      <c r="AB356" s="246">
        <v>0</v>
      </c>
      <c r="AC356" s="246">
        <v>0</v>
      </c>
      <c r="AD356" s="204">
        <v>0</v>
      </c>
      <c r="AE356" s="204">
        <v>0</v>
      </c>
      <c r="AF356" s="204">
        <v>0</v>
      </c>
      <c r="AG356" s="204">
        <v>0</v>
      </c>
      <c r="AH356" s="204">
        <v>0</v>
      </c>
      <c r="AI356" s="101">
        <v>0</v>
      </c>
      <c r="AJ356" s="101">
        <v>0</v>
      </c>
      <c r="AK356" s="101">
        <v>0</v>
      </c>
      <c r="AL356" s="204">
        <v>0</v>
      </c>
      <c r="AM356" s="204">
        <v>100</v>
      </c>
      <c r="AN356" s="204">
        <v>100</v>
      </c>
      <c r="AO356" s="204">
        <v>0</v>
      </c>
      <c r="AP356" s="204">
        <v>0</v>
      </c>
      <c r="AQ356" s="204">
        <v>0</v>
      </c>
      <c r="AR356" s="204">
        <v>0</v>
      </c>
      <c r="AS356" s="204">
        <v>0</v>
      </c>
      <c r="AT356" s="204">
        <v>0</v>
      </c>
      <c r="AU356" s="204">
        <v>0</v>
      </c>
    </row>
    <row r="357" spans="1:47" ht="12.75" customHeight="1">
      <c r="A357" s="205">
        <v>21</v>
      </c>
      <c r="B357" s="206">
        <v>223600</v>
      </c>
      <c r="C357" s="207">
        <v>1323</v>
      </c>
      <c r="D357" s="175">
        <v>348</v>
      </c>
      <c r="E357" s="201" t="s">
        <v>1521</v>
      </c>
      <c r="F357" s="197">
        <v>3097.5</v>
      </c>
      <c r="G357" s="202">
        <v>3097.5</v>
      </c>
      <c r="H357" s="202">
        <v>0</v>
      </c>
      <c r="I357" s="202">
        <v>0</v>
      </c>
      <c r="J357" s="202">
        <v>0</v>
      </c>
      <c r="K357" s="202">
        <v>0</v>
      </c>
      <c r="L357" s="197">
        <v>3399.2</v>
      </c>
      <c r="M357" s="203">
        <v>3399.2</v>
      </c>
      <c r="N357" s="203">
        <v>0</v>
      </c>
      <c r="O357" s="203">
        <v>0</v>
      </c>
      <c r="P357" s="203">
        <v>0</v>
      </c>
      <c r="Q357" s="203">
        <v>0</v>
      </c>
      <c r="R357" s="245">
        <v>0</v>
      </c>
      <c r="S357" s="245">
        <v>0</v>
      </c>
      <c r="T357" s="245">
        <v>0</v>
      </c>
      <c r="U357" s="198">
        <v>3399.2</v>
      </c>
      <c r="V357" s="203">
        <v>3399.2</v>
      </c>
      <c r="W357" s="203">
        <v>0</v>
      </c>
      <c r="X357" s="203">
        <v>0</v>
      </c>
      <c r="Y357" s="203">
        <v>0</v>
      </c>
      <c r="Z357" s="204">
        <v>0</v>
      </c>
      <c r="AA357" s="246">
        <v>0</v>
      </c>
      <c r="AB357" s="246">
        <v>0</v>
      </c>
      <c r="AC357" s="246">
        <v>0</v>
      </c>
      <c r="AD357" s="204">
        <v>0</v>
      </c>
      <c r="AE357" s="204">
        <v>0</v>
      </c>
      <c r="AF357" s="204">
        <v>0</v>
      </c>
      <c r="AG357" s="204">
        <v>0</v>
      </c>
      <c r="AH357" s="204">
        <v>0</v>
      </c>
      <c r="AI357" s="101">
        <v>0</v>
      </c>
      <c r="AJ357" s="101">
        <v>0</v>
      </c>
      <c r="AK357" s="101">
        <v>0</v>
      </c>
      <c r="AL357" s="204">
        <v>0</v>
      </c>
      <c r="AM357" s="204">
        <v>100</v>
      </c>
      <c r="AN357" s="204">
        <v>100</v>
      </c>
      <c r="AO357" s="204">
        <v>0</v>
      </c>
      <c r="AP357" s="204">
        <v>0</v>
      </c>
      <c r="AQ357" s="204">
        <v>0</v>
      </c>
      <c r="AR357" s="204">
        <v>0</v>
      </c>
      <c r="AS357" s="204">
        <v>0</v>
      </c>
      <c r="AT357" s="204">
        <v>0</v>
      </c>
      <c r="AU357" s="204">
        <v>0</v>
      </c>
    </row>
    <row r="358" spans="1:47" ht="12.75" customHeight="1">
      <c r="A358" s="205">
        <v>21</v>
      </c>
      <c r="B358" s="206">
        <v>223600</v>
      </c>
      <c r="C358" s="207">
        <v>1324</v>
      </c>
      <c r="D358" s="175">
        <v>349</v>
      </c>
      <c r="E358" s="201" t="s">
        <v>1522</v>
      </c>
      <c r="F358" s="197">
        <v>2508.4</v>
      </c>
      <c r="G358" s="202">
        <v>2508.4</v>
      </c>
      <c r="H358" s="202">
        <v>0</v>
      </c>
      <c r="I358" s="202">
        <v>0</v>
      </c>
      <c r="J358" s="202">
        <v>0</v>
      </c>
      <c r="K358" s="202">
        <v>0</v>
      </c>
      <c r="L358" s="197">
        <v>2766.9</v>
      </c>
      <c r="M358" s="203">
        <v>2766.9</v>
      </c>
      <c r="N358" s="203">
        <v>0</v>
      </c>
      <c r="O358" s="203">
        <v>0</v>
      </c>
      <c r="P358" s="203">
        <v>0</v>
      </c>
      <c r="Q358" s="203">
        <v>0</v>
      </c>
      <c r="R358" s="245">
        <v>0</v>
      </c>
      <c r="S358" s="245">
        <v>0</v>
      </c>
      <c r="T358" s="245">
        <v>0</v>
      </c>
      <c r="U358" s="198">
        <v>2697.7629999999999</v>
      </c>
      <c r="V358" s="203">
        <v>2697.7629999999999</v>
      </c>
      <c r="W358" s="203">
        <v>0</v>
      </c>
      <c r="X358" s="203">
        <v>0</v>
      </c>
      <c r="Y358" s="203">
        <v>0</v>
      </c>
      <c r="Z358" s="204">
        <v>0</v>
      </c>
      <c r="AA358" s="246">
        <v>0</v>
      </c>
      <c r="AB358" s="246">
        <v>0</v>
      </c>
      <c r="AC358" s="246">
        <v>0</v>
      </c>
      <c r="AD358" s="204">
        <v>-69.137000000000171</v>
      </c>
      <c r="AE358" s="204">
        <v>-69.137000000000171</v>
      </c>
      <c r="AF358" s="204">
        <v>0</v>
      </c>
      <c r="AG358" s="204">
        <v>0</v>
      </c>
      <c r="AH358" s="204">
        <v>0</v>
      </c>
      <c r="AI358" s="101">
        <v>0</v>
      </c>
      <c r="AJ358" s="101">
        <v>0</v>
      </c>
      <c r="AK358" s="101">
        <v>0</v>
      </c>
      <c r="AL358" s="204">
        <v>0</v>
      </c>
      <c r="AM358" s="204">
        <v>97.501283024323243</v>
      </c>
      <c r="AN358" s="204">
        <v>97.501283024323243</v>
      </c>
      <c r="AO358" s="204">
        <v>0</v>
      </c>
      <c r="AP358" s="204">
        <v>0</v>
      </c>
      <c r="AQ358" s="204">
        <v>0</v>
      </c>
      <c r="AR358" s="204">
        <v>0</v>
      </c>
      <c r="AS358" s="204">
        <v>0</v>
      </c>
      <c r="AT358" s="204">
        <v>0</v>
      </c>
      <c r="AU358" s="204">
        <v>0</v>
      </c>
    </row>
    <row r="359" spans="1:47" ht="12.75" customHeight="1">
      <c r="A359" s="205">
        <v>21</v>
      </c>
      <c r="B359" s="206">
        <v>223600</v>
      </c>
      <c r="C359" s="207">
        <v>1325</v>
      </c>
      <c r="D359" s="175">
        <v>350</v>
      </c>
      <c r="E359" s="201" t="s">
        <v>1523</v>
      </c>
      <c r="F359" s="197">
        <v>1390.3</v>
      </c>
      <c r="G359" s="202">
        <v>1390.3</v>
      </c>
      <c r="H359" s="202">
        <v>0</v>
      </c>
      <c r="I359" s="202">
        <v>0</v>
      </c>
      <c r="J359" s="202">
        <v>0</v>
      </c>
      <c r="K359" s="202">
        <v>0</v>
      </c>
      <c r="L359" s="197">
        <v>1490.8</v>
      </c>
      <c r="M359" s="203">
        <v>1490.8</v>
      </c>
      <c r="N359" s="203">
        <v>0</v>
      </c>
      <c r="O359" s="203">
        <v>0</v>
      </c>
      <c r="P359" s="203">
        <v>0</v>
      </c>
      <c r="Q359" s="203">
        <v>0</v>
      </c>
      <c r="R359" s="245">
        <v>0</v>
      </c>
      <c r="S359" s="245">
        <v>0</v>
      </c>
      <c r="T359" s="245">
        <v>0</v>
      </c>
      <c r="U359" s="198">
        <v>1490.8</v>
      </c>
      <c r="V359" s="203">
        <v>1490.8</v>
      </c>
      <c r="W359" s="203">
        <v>0</v>
      </c>
      <c r="X359" s="203">
        <v>0</v>
      </c>
      <c r="Y359" s="203">
        <v>0</v>
      </c>
      <c r="Z359" s="204">
        <v>0</v>
      </c>
      <c r="AA359" s="246">
        <v>0</v>
      </c>
      <c r="AB359" s="246">
        <v>0</v>
      </c>
      <c r="AC359" s="246">
        <v>0</v>
      </c>
      <c r="AD359" s="204">
        <v>0</v>
      </c>
      <c r="AE359" s="204">
        <v>0</v>
      </c>
      <c r="AF359" s="204">
        <v>0</v>
      </c>
      <c r="AG359" s="204">
        <v>0</v>
      </c>
      <c r="AH359" s="204">
        <v>0</v>
      </c>
      <c r="AI359" s="101">
        <v>0</v>
      </c>
      <c r="AJ359" s="101">
        <v>0</v>
      </c>
      <c r="AK359" s="101">
        <v>0</v>
      </c>
      <c r="AL359" s="204">
        <v>0</v>
      </c>
      <c r="AM359" s="204">
        <v>100</v>
      </c>
      <c r="AN359" s="204">
        <v>100</v>
      </c>
      <c r="AO359" s="204">
        <v>0</v>
      </c>
      <c r="AP359" s="204">
        <v>0</v>
      </c>
      <c r="AQ359" s="204">
        <v>0</v>
      </c>
      <c r="AR359" s="204">
        <v>0</v>
      </c>
      <c r="AS359" s="204">
        <v>0</v>
      </c>
      <c r="AT359" s="204">
        <v>0</v>
      </c>
      <c r="AU359" s="204">
        <v>0</v>
      </c>
    </row>
    <row r="360" spans="1:47" ht="12.75" customHeight="1">
      <c r="A360" s="205">
        <v>21</v>
      </c>
      <c r="B360" s="206">
        <v>223600</v>
      </c>
      <c r="C360" s="207">
        <v>1326</v>
      </c>
      <c r="D360" s="175">
        <v>351</v>
      </c>
      <c r="E360" s="201" t="s">
        <v>1524</v>
      </c>
      <c r="F360" s="197">
        <v>2979.5</v>
      </c>
      <c r="G360" s="202">
        <v>2979.5</v>
      </c>
      <c r="H360" s="202">
        <v>0</v>
      </c>
      <c r="I360" s="202">
        <v>0</v>
      </c>
      <c r="J360" s="202">
        <v>0</v>
      </c>
      <c r="K360" s="202">
        <v>0</v>
      </c>
      <c r="L360" s="197">
        <v>3106.4</v>
      </c>
      <c r="M360" s="203">
        <v>3106.4</v>
      </c>
      <c r="N360" s="203">
        <v>0</v>
      </c>
      <c r="O360" s="203">
        <v>0</v>
      </c>
      <c r="P360" s="203">
        <v>0</v>
      </c>
      <c r="Q360" s="203">
        <v>0</v>
      </c>
      <c r="R360" s="245">
        <v>0</v>
      </c>
      <c r="S360" s="245">
        <v>0</v>
      </c>
      <c r="T360" s="245">
        <v>0</v>
      </c>
      <c r="U360" s="198">
        <v>3106.4</v>
      </c>
      <c r="V360" s="203">
        <v>3106.4</v>
      </c>
      <c r="W360" s="203">
        <v>0</v>
      </c>
      <c r="X360" s="203">
        <v>0</v>
      </c>
      <c r="Y360" s="203">
        <v>0</v>
      </c>
      <c r="Z360" s="204">
        <v>0</v>
      </c>
      <c r="AA360" s="246">
        <v>0</v>
      </c>
      <c r="AB360" s="246">
        <v>0</v>
      </c>
      <c r="AC360" s="246">
        <v>0</v>
      </c>
      <c r="AD360" s="204">
        <v>0</v>
      </c>
      <c r="AE360" s="204">
        <v>0</v>
      </c>
      <c r="AF360" s="204">
        <v>0</v>
      </c>
      <c r="AG360" s="204">
        <v>0</v>
      </c>
      <c r="AH360" s="204">
        <v>0</v>
      </c>
      <c r="AI360" s="101">
        <v>0</v>
      </c>
      <c r="AJ360" s="101">
        <v>0</v>
      </c>
      <c r="AK360" s="101">
        <v>0</v>
      </c>
      <c r="AL360" s="204">
        <v>0</v>
      </c>
      <c r="AM360" s="204">
        <v>100</v>
      </c>
      <c r="AN360" s="204">
        <v>100</v>
      </c>
      <c r="AO360" s="204">
        <v>0</v>
      </c>
      <c r="AP360" s="204">
        <v>0</v>
      </c>
      <c r="AQ360" s="204">
        <v>0</v>
      </c>
      <c r="AR360" s="204">
        <v>0</v>
      </c>
      <c r="AS360" s="204">
        <v>0</v>
      </c>
      <c r="AT360" s="204">
        <v>0</v>
      </c>
      <c r="AU360" s="204">
        <v>0</v>
      </c>
    </row>
    <row r="361" spans="1:47" ht="12.75" customHeight="1">
      <c r="A361" s="205">
        <v>21</v>
      </c>
      <c r="B361" s="206">
        <v>223600</v>
      </c>
      <c r="C361" s="207">
        <v>1327</v>
      </c>
      <c r="D361" s="175">
        <v>352</v>
      </c>
      <c r="E361" s="201" t="s">
        <v>1525</v>
      </c>
      <c r="F361" s="197">
        <v>1547.1</v>
      </c>
      <c r="G361" s="202">
        <v>1547.1</v>
      </c>
      <c r="H361" s="202">
        <v>0</v>
      </c>
      <c r="I361" s="202">
        <v>0</v>
      </c>
      <c r="J361" s="202">
        <v>0</v>
      </c>
      <c r="K361" s="202">
        <v>0</v>
      </c>
      <c r="L361" s="197">
        <v>1592.3</v>
      </c>
      <c r="M361" s="203">
        <v>1592.3</v>
      </c>
      <c r="N361" s="203">
        <v>0</v>
      </c>
      <c r="O361" s="203">
        <v>0</v>
      </c>
      <c r="P361" s="203">
        <v>0</v>
      </c>
      <c r="Q361" s="203">
        <v>0</v>
      </c>
      <c r="R361" s="245">
        <v>0</v>
      </c>
      <c r="S361" s="245">
        <v>0</v>
      </c>
      <c r="T361" s="245">
        <v>0</v>
      </c>
      <c r="U361" s="198">
        <v>1592.3</v>
      </c>
      <c r="V361" s="203">
        <v>1592.3</v>
      </c>
      <c r="W361" s="203">
        <v>0</v>
      </c>
      <c r="X361" s="203">
        <v>0</v>
      </c>
      <c r="Y361" s="203">
        <v>0</v>
      </c>
      <c r="Z361" s="204">
        <v>0</v>
      </c>
      <c r="AA361" s="246">
        <v>0</v>
      </c>
      <c r="AB361" s="246">
        <v>0</v>
      </c>
      <c r="AC361" s="246">
        <v>0</v>
      </c>
      <c r="AD361" s="204">
        <v>0</v>
      </c>
      <c r="AE361" s="204">
        <v>0</v>
      </c>
      <c r="AF361" s="204">
        <v>0</v>
      </c>
      <c r="AG361" s="204">
        <v>0</v>
      </c>
      <c r="AH361" s="204">
        <v>0</v>
      </c>
      <c r="AI361" s="101">
        <v>0</v>
      </c>
      <c r="AJ361" s="101">
        <v>0</v>
      </c>
      <c r="AK361" s="101">
        <v>0</v>
      </c>
      <c r="AL361" s="204">
        <v>0</v>
      </c>
      <c r="AM361" s="204">
        <v>100</v>
      </c>
      <c r="AN361" s="204">
        <v>100</v>
      </c>
      <c r="AO361" s="204">
        <v>0</v>
      </c>
      <c r="AP361" s="204">
        <v>0</v>
      </c>
      <c r="AQ361" s="204">
        <v>0</v>
      </c>
      <c r="AR361" s="204">
        <v>0</v>
      </c>
      <c r="AS361" s="204">
        <v>0</v>
      </c>
      <c r="AT361" s="204">
        <v>0</v>
      </c>
      <c r="AU361" s="204">
        <v>0</v>
      </c>
    </row>
    <row r="362" spans="1:47" ht="12.75" customHeight="1">
      <c r="A362" s="205">
        <v>21</v>
      </c>
      <c r="B362" s="206">
        <v>223600</v>
      </c>
      <c r="C362" s="207">
        <v>1328</v>
      </c>
      <c r="D362" s="175">
        <v>353</v>
      </c>
      <c r="E362" s="201" t="s">
        <v>1526</v>
      </c>
      <c r="F362" s="197">
        <v>2853.3999999999996</v>
      </c>
      <c r="G362" s="202">
        <v>2772.7</v>
      </c>
      <c r="H362" s="202">
        <v>0</v>
      </c>
      <c r="I362" s="202">
        <v>80.7</v>
      </c>
      <c r="J362" s="202">
        <v>0</v>
      </c>
      <c r="K362" s="202">
        <v>0</v>
      </c>
      <c r="L362" s="197">
        <v>2966.2999999999997</v>
      </c>
      <c r="M362" s="203">
        <v>2885.6</v>
      </c>
      <c r="N362" s="203">
        <v>0</v>
      </c>
      <c r="O362" s="203">
        <v>80.7</v>
      </c>
      <c r="P362" s="203">
        <v>0</v>
      </c>
      <c r="Q362" s="203">
        <v>0</v>
      </c>
      <c r="R362" s="245">
        <v>0</v>
      </c>
      <c r="S362" s="245">
        <v>0</v>
      </c>
      <c r="T362" s="245">
        <v>0</v>
      </c>
      <c r="U362" s="198">
        <v>2610.2377999999999</v>
      </c>
      <c r="V362" s="203">
        <v>2529.5378000000001</v>
      </c>
      <c r="W362" s="203">
        <v>0</v>
      </c>
      <c r="X362" s="203">
        <v>80.7</v>
      </c>
      <c r="Y362" s="203">
        <v>0</v>
      </c>
      <c r="Z362" s="204">
        <v>0</v>
      </c>
      <c r="AA362" s="246">
        <v>0</v>
      </c>
      <c r="AB362" s="246">
        <v>0</v>
      </c>
      <c r="AC362" s="246">
        <v>0</v>
      </c>
      <c r="AD362" s="204">
        <v>-356.06219999999985</v>
      </c>
      <c r="AE362" s="204">
        <v>-356.06219999999985</v>
      </c>
      <c r="AF362" s="204">
        <v>0</v>
      </c>
      <c r="AG362" s="204">
        <v>0</v>
      </c>
      <c r="AH362" s="204">
        <v>0</v>
      </c>
      <c r="AI362" s="101">
        <v>0</v>
      </c>
      <c r="AJ362" s="101">
        <v>0</v>
      </c>
      <c r="AK362" s="101">
        <v>0</v>
      </c>
      <c r="AL362" s="204">
        <v>0</v>
      </c>
      <c r="AM362" s="204">
        <v>87.996419782220286</v>
      </c>
      <c r="AN362" s="204">
        <v>87.660722206820068</v>
      </c>
      <c r="AO362" s="204">
        <v>0</v>
      </c>
      <c r="AP362" s="204">
        <v>100</v>
      </c>
      <c r="AQ362" s="204">
        <v>0</v>
      </c>
      <c r="AR362" s="204">
        <v>0</v>
      </c>
      <c r="AS362" s="204">
        <v>0</v>
      </c>
      <c r="AT362" s="204">
        <v>0</v>
      </c>
      <c r="AU362" s="204">
        <v>0</v>
      </c>
    </row>
    <row r="363" spans="1:47" ht="12.75" customHeight="1">
      <c r="A363" s="205">
        <v>21</v>
      </c>
      <c r="B363" s="206">
        <v>223600</v>
      </c>
      <c r="C363" s="207">
        <v>1329</v>
      </c>
      <c r="D363" s="175">
        <v>354</v>
      </c>
      <c r="E363" s="201" t="s">
        <v>1527</v>
      </c>
      <c r="F363" s="197">
        <v>5840.9000000000005</v>
      </c>
      <c r="G363" s="202">
        <v>5752.3</v>
      </c>
      <c r="H363" s="202">
        <v>0</v>
      </c>
      <c r="I363" s="202">
        <v>88.6</v>
      </c>
      <c r="J363" s="202">
        <v>0</v>
      </c>
      <c r="K363" s="202">
        <v>0</v>
      </c>
      <c r="L363" s="197">
        <v>5939.8</v>
      </c>
      <c r="M363" s="203">
        <v>5851.2</v>
      </c>
      <c r="N363" s="203">
        <v>0</v>
      </c>
      <c r="O363" s="203">
        <v>88.6</v>
      </c>
      <c r="P363" s="203">
        <v>0</v>
      </c>
      <c r="Q363" s="203">
        <v>0</v>
      </c>
      <c r="R363" s="245">
        <v>0</v>
      </c>
      <c r="S363" s="245">
        <v>0</v>
      </c>
      <c r="T363" s="245">
        <v>0</v>
      </c>
      <c r="U363" s="198">
        <v>5782.6791000000003</v>
      </c>
      <c r="V363" s="203">
        <v>5694.4591</v>
      </c>
      <c r="W363" s="203">
        <v>0</v>
      </c>
      <c r="X363" s="203">
        <v>88.22</v>
      </c>
      <c r="Y363" s="203">
        <v>0</v>
      </c>
      <c r="Z363" s="204">
        <v>0</v>
      </c>
      <c r="AA363" s="246">
        <v>0</v>
      </c>
      <c r="AB363" s="246">
        <v>0</v>
      </c>
      <c r="AC363" s="246">
        <v>0</v>
      </c>
      <c r="AD363" s="204">
        <v>-157.12089999999989</v>
      </c>
      <c r="AE363" s="204">
        <v>-156.74089999999978</v>
      </c>
      <c r="AF363" s="204">
        <v>0</v>
      </c>
      <c r="AG363" s="204">
        <v>-0.37999999999999545</v>
      </c>
      <c r="AH363" s="204">
        <v>0</v>
      </c>
      <c r="AI363" s="101">
        <v>0</v>
      </c>
      <c r="AJ363" s="101">
        <v>0</v>
      </c>
      <c r="AK363" s="101">
        <v>0</v>
      </c>
      <c r="AL363" s="204">
        <v>0</v>
      </c>
      <c r="AM363" s="204">
        <v>97.354777938651139</v>
      </c>
      <c r="AN363" s="204">
        <v>97.321217869838677</v>
      </c>
      <c r="AO363" s="204">
        <v>0</v>
      </c>
      <c r="AP363" s="204">
        <v>99.57110609480813</v>
      </c>
      <c r="AQ363" s="204">
        <v>0</v>
      </c>
      <c r="AR363" s="204">
        <v>0</v>
      </c>
      <c r="AS363" s="204">
        <v>0</v>
      </c>
      <c r="AT363" s="204">
        <v>0</v>
      </c>
      <c r="AU363" s="204">
        <v>0</v>
      </c>
    </row>
    <row r="364" spans="1:47" ht="12.75" customHeight="1">
      <c r="A364" s="205">
        <v>21</v>
      </c>
      <c r="B364" s="206">
        <v>223600</v>
      </c>
      <c r="C364" s="207">
        <v>1330</v>
      </c>
      <c r="D364" s="175">
        <v>355</v>
      </c>
      <c r="E364" s="201" t="s">
        <v>1528</v>
      </c>
      <c r="F364" s="197">
        <v>38133.5</v>
      </c>
      <c r="G364" s="202">
        <v>38133.5</v>
      </c>
      <c r="H364" s="202">
        <v>0</v>
      </c>
      <c r="I364" s="202">
        <v>0</v>
      </c>
      <c r="J364" s="202">
        <v>0</v>
      </c>
      <c r="K364" s="202">
        <v>0</v>
      </c>
      <c r="L364" s="197">
        <v>38853.199999999997</v>
      </c>
      <c r="M364" s="203">
        <v>38853.199999999997</v>
      </c>
      <c r="N364" s="203">
        <v>0</v>
      </c>
      <c r="O364" s="203">
        <v>0</v>
      </c>
      <c r="P364" s="203">
        <v>0</v>
      </c>
      <c r="Q364" s="203">
        <v>0</v>
      </c>
      <c r="R364" s="245">
        <v>0</v>
      </c>
      <c r="S364" s="245">
        <v>0</v>
      </c>
      <c r="T364" s="245">
        <v>0</v>
      </c>
      <c r="U364" s="198">
        <v>38756.055500000002</v>
      </c>
      <c r="V364" s="203">
        <v>38756.055500000002</v>
      </c>
      <c r="W364" s="203">
        <v>0</v>
      </c>
      <c r="X364" s="203">
        <v>0</v>
      </c>
      <c r="Y364" s="203">
        <v>0</v>
      </c>
      <c r="Z364" s="204">
        <v>0</v>
      </c>
      <c r="AA364" s="246">
        <v>0</v>
      </c>
      <c r="AB364" s="246">
        <v>0</v>
      </c>
      <c r="AC364" s="246">
        <v>0</v>
      </c>
      <c r="AD364" s="204">
        <v>-97.144499999994878</v>
      </c>
      <c r="AE364" s="204">
        <v>-97.144499999994878</v>
      </c>
      <c r="AF364" s="204">
        <v>0</v>
      </c>
      <c r="AG364" s="204">
        <v>0</v>
      </c>
      <c r="AH364" s="204">
        <v>0</v>
      </c>
      <c r="AI364" s="101">
        <v>0</v>
      </c>
      <c r="AJ364" s="101">
        <v>0</v>
      </c>
      <c r="AK364" s="101">
        <v>0</v>
      </c>
      <c r="AL364" s="204">
        <v>0</v>
      </c>
      <c r="AM364" s="204">
        <v>99.74997040140839</v>
      </c>
      <c r="AN364" s="204">
        <v>99.74997040140839</v>
      </c>
      <c r="AO364" s="204">
        <v>0</v>
      </c>
      <c r="AP364" s="204">
        <v>0</v>
      </c>
      <c r="AQ364" s="204">
        <v>0</v>
      </c>
      <c r="AR364" s="204">
        <v>0</v>
      </c>
      <c r="AS364" s="204">
        <v>0</v>
      </c>
      <c r="AT364" s="204">
        <v>0</v>
      </c>
      <c r="AU364" s="204">
        <v>0</v>
      </c>
    </row>
    <row r="365" spans="1:47" ht="12.75" customHeight="1">
      <c r="A365" s="205">
        <v>21</v>
      </c>
      <c r="B365" s="206">
        <v>223600</v>
      </c>
      <c r="C365" s="207">
        <v>1331</v>
      </c>
      <c r="D365" s="175">
        <v>356</v>
      </c>
      <c r="E365" s="201" t="s">
        <v>1529</v>
      </c>
      <c r="F365" s="197">
        <v>1235.9000000000001</v>
      </c>
      <c r="G365" s="202">
        <v>1235.9000000000001</v>
      </c>
      <c r="H365" s="202">
        <v>0</v>
      </c>
      <c r="I365" s="202">
        <v>0</v>
      </c>
      <c r="J365" s="202">
        <v>0</v>
      </c>
      <c r="K365" s="202">
        <v>0</v>
      </c>
      <c r="L365" s="197">
        <v>1270.8</v>
      </c>
      <c r="M365" s="203">
        <v>1270.8</v>
      </c>
      <c r="N365" s="203">
        <v>0</v>
      </c>
      <c r="O365" s="203">
        <v>0</v>
      </c>
      <c r="P365" s="203">
        <v>0</v>
      </c>
      <c r="Q365" s="203">
        <v>0</v>
      </c>
      <c r="R365" s="245">
        <v>0</v>
      </c>
      <c r="S365" s="245">
        <v>0</v>
      </c>
      <c r="T365" s="245">
        <v>0</v>
      </c>
      <c r="U365" s="198">
        <v>1216.2989</v>
      </c>
      <c r="V365" s="203">
        <v>1216.2989</v>
      </c>
      <c r="W365" s="203">
        <v>0</v>
      </c>
      <c r="X365" s="203">
        <v>0</v>
      </c>
      <c r="Y365" s="203">
        <v>0</v>
      </c>
      <c r="Z365" s="204">
        <v>0</v>
      </c>
      <c r="AA365" s="246">
        <v>0</v>
      </c>
      <c r="AB365" s="246">
        <v>0</v>
      </c>
      <c r="AC365" s="246">
        <v>0</v>
      </c>
      <c r="AD365" s="204">
        <v>-54.501099999999951</v>
      </c>
      <c r="AE365" s="204">
        <v>-54.501099999999951</v>
      </c>
      <c r="AF365" s="204">
        <v>0</v>
      </c>
      <c r="AG365" s="204">
        <v>0</v>
      </c>
      <c r="AH365" s="204">
        <v>0</v>
      </c>
      <c r="AI365" s="101">
        <v>0</v>
      </c>
      <c r="AJ365" s="101">
        <v>0</v>
      </c>
      <c r="AK365" s="101">
        <v>0</v>
      </c>
      <c r="AL365" s="204">
        <v>0</v>
      </c>
      <c r="AM365" s="204">
        <v>95.711276361347188</v>
      </c>
      <c r="AN365" s="204">
        <v>95.711276361347188</v>
      </c>
      <c r="AO365" s="204">
        <v>0</v>
      </c>
      <c r="AP365" s="204">
        <v>0</v>
      </c>
      <c r="AQ365" s="204">
        <v>0</v>
      </c>
      <c r="AR365" s="204">
        <v>0</v>
      </c>
      <c r="AS365" s="204">
        <v>0</v>
      </c>
      <c r="AT365" s="204">
        <v>0</v>
      </c>
      <c r="AU365" s="204">
        <v>0</v>
      </c>
    </row>
    <row r="366" spans="1:47" ht="12.75" customHeight="1">
      <c r="A366" s="205">
        <v>21</v>
      </c>
      <c r="B366" s="206">
        <v>223600</v>
      </c>
      <c r="C366" s="207">
        <v>1332</v>
      </c>
      <c r="D366" s="175">
        <v>357</v>
      </c>
      <c r="E366" s="201" t="s">
        <v>1530</v>
      </c>
      <c r="F366" s="197">
        <v>12579.6</v>
      </c>
      <c r="G366" s="202">
        <v>12579.6</v>
      </c>
      <c r="H366" s="202">
        <v>0</v>
      </c>
      <c r="I366" s="202">
        <v>0</v>
      </c>
      <c r="J366" s="202">
        <v>0</v>
      </c>
      <c r="K366" s="202">
        <v>0</v>
      </c>
      <c r="L366" s="197">
        <v>13223.2</v>
      </c>
      <c r="M366" s="203">
        <v>13223.2</v>
      </c>
      <c r="N366" s="203">
        <v>0</v>
      </c>
      <c r="O366" s="203">
        <v>0</v>
      </c>
      <c r="P366" s="203">
        <v>0</v>
      </c>
      <c r="Q366" s="203">
        <v>0</v>
      </c>
      <c r="R366" s="245">
        <v>0</v>
      </c>
      <c r="S366" s="245">
        <v>0</v>
      </c>
      <c r="T366" s="245">
        <v>0</v>
      </c>
      <c r="U366" s="198">
        <v>13177.8685</v>
      </c>
      <c r="V366" s="203">
        <v>13177.8685</v>
      </c>
      <c r="W366" s="203">
        <v>0</v>
      </c>
      <c r="X366" s="203">
        <v>0</v>
      </c>
      <c r="Y366" s="203">
        <v>0</v>
      </c>
      <c r="Z366" s="204">
        <v>0</v>
      </c>
      <c r="AA366" s="246">
        <v>0</v>
      </c>
      <c r="AB366" s="246">
        <v>0</v>
      </c>
      <c r="AC366" s="246">
        <v>0</v>
      </c>
      <c r="AD366" s="204">
        <v>-45.331500000000233</v>
      </c>
      <c r="AE366" s="204">
        <v>-45.331500000000233</v>
      </c>
      <c r="AF366" s="204">
        <v>0</v>
      </c>
      <c r="AG366" s="204">
        <v>0</v>
      </c>
      <c r="AH366" s="204">
        <v>0</v>
      </c>
      <c r="AI366" s="101">
        <v>0</v>
      </c>
      <c r="AJ366" s="101">
        <v>0</v>
      </c>
      <c r="AK366" s="101">
        <v>0</v>
      </c>
      <c r="AL366" s="204">
        <v>0</v>
      </c>
      <c r="AM366" s="204">
        <v>99.657182073930656</v>
      </c>
      <c r="AN366" s="204">
        <v>99.657182073930656</v>
      </c>
      <c r="AO366" s="204">
        <v>0</v>
      </c>
      <c r="AP366" s="204">
        <v>0</v>
      </c>
      <c r="AQ366" s="204">
        <v>0</v>
      </c>
      <c r="AR366" s="204">
        <v>0</v>
      </c>
      <c r="AS366" s="204">
        <v>0</v>
      </c>
      <c r="AT366" s="204">
        <v>0</v>
      </c>
      <c r="AU366" s="204">
        <v>0</v>
      </c>
    </row>
    <row r="367" spans="1:47" ht="12.75" customHeight="1">
      <c r="A367" s="205">
        <v>21</v>
      </c>
      <c r="B367" s="206">
        <v>223600</v>
      </c>
      <c r="C367" s="207">
        <v>1333</v>
      </c>
      <c r="D367" s="175">
        <v>358</v>
      </c>
      <c r="E367" s="201" t="s">
        <v>1531</v>
      </c>
      <c r="F367" s="197">
        <v>1380.3</v>
      </c>
      <c r="G367" s="202">
        <v>1380.3</v>
      </c>
      <c r="H367" s="202">
        <v>0</v>
      </c>
      <c r="I367" s="202">
        <v>0</v>
      </c>
      <c r="J367" s="202">
        <v>0</v>
      </c>
      <c r="K367" s="202">
        <v>0</v>
      </c>
      <c r="L367" s="197">
        <v>1380.3</v>
      </c>
      <c r="M367" s="203">
        <v>1380.3</v>
      </c>
      <c r="N367" s="203">
        <v>0</v>
      </c>
      <c r="O367" s="203">
        <v>0</v>
      </c>
      <c r="P367" s="203">
        <v>0</v>
      </c>
      <c r="Q367" s="203">
        <v>0</v>
      </c>
      <c r="R367" s="245">
        <v>0</v>
      </c>
      <c r="S367" s="245">
        <v>0</v>
      </c>
      <c r="T367" s="245">
        <v>0</v>
      </c>
      <c r="U367" s="198">
        <v>1336.2043000000001</v>
      </c>
      <c r="V367" s="203">
        <v>1336.2043000000001</v>
      </c>
      <c r="W367" s="203">
        <v>0</v>
      </c>
      <c r="X367" s="203">
        <v>0</v>
      </c>
      <c r="Y367" s="203">
        <v>0</v>
      </c>
      <c r="Z367" s="204">
        <v>0</v>
      </c>
      <c r="AA367" s="246">
        <v>0</v>
      </c>
      <c r="AB367" s="246">
        <v>0</v>
      </c>
      <c r="AC367" s="246">
        <v>0</v>
      </c>
      <c r="AD367" s="204">
        <v>-44.095699999999852</v>
      </c>
      <c r="AE367" s="204">
        <v>-44.095699999999852</v>
      </c>
      <c r="AF367" s="204">
        <v>0</v>
      </c>
      <c r="AG367" s="204">
        <v>0</v>
      </c>
      <c r="AH367" s="204">
        <v>0</v>
      </c>
      <c r="AI367" s="101">
        <v>0</v>
      </c>
      <c r="AJ367" s="101">
        <v>0</v>
      </c>
      <c r="AK367" s="101">
        <v>0</v>
      </c>
      <c r="AL367" s="204">
        <v>0</v>
      </c>
      <c r="AM367" s="204">
        <v>96.805353908570609</v>
      </c>
      <c r="AN367" s="204">
        <v>96.805353908570609</v>
      </c>
      <c r="AO367" s="204">
        <v>0</v>
      </c>
      <c r="AP367" s="204">
        <v>0</v>
      </c>
      <c r="AQ367" s="204">
        <v>0</v>
      </c>
      <c r="AR367" s="204">
        <v>0</v>
      </c>
      <c r="AS367" s="204">
        <v>0</v>
      </c>
      <c r="AT367" s="204">
        <v>0</v>
      </c>
      <c r="AU367" s="204">
        <v>0</v>
      </c>
    </row>
    <row r="368" spans="1:47" ht="12.75" customHeight="1">
      <c r="A368" s="205">
        <v>21</v>
      </c>
      <c r="B368" s="206">
        <v>223600</v>
      </c>
      <c r="C368" s="207">
        <v>1334</v>
      </c>
      <c r="D368" s="175">
        <v>359</v>
      </c>
      <c r="E368" s="201" t="s">
        <v>1532</v>
      </c>
      <c r="F368" s="197">
        <v>2247</v>
      </c>
      <c r="G368" s="202">
        <v>2247</v>
      </c>
      <c r="H368" s="202">
        <v>0</v>
      </c>
      <c r="I368" s="202">
        <v>0</v>
      </c>
      <c r="J368" s="202">
        <v>0</v>
      </c>
      <c r="K368" s="202">
        <v>0</v>
      </c>
      <c r="L368" s="197">
        <v>2358.3000000000002</v>
      </c>
      <c r="M368" s="203">
        <v>2358.3000000000002</v>
      </c>
      <c r="N368" s="203">
        <v>0</v>
      </c>
      <c r="O368" s="203">
        <v>0</v>
      </c>
      <c r="P368" s="203">
        <v>0</v>
      </c>
      <c r="Q368" s="203">
        <v>0</v>
      </c>
      <c r="R368" s="245">
        <v>0</v>
      </c>
      <c r="S368" s="245">
        <v>0</v>
      </c>
      <c r="T368" s="245">
        <v>0</v>
      </c>
      <c r="U368" s="198">
        <v>1878.0302999999999</v>
      </c>
      <c r="V368" s="203">
        <v>1878.0302999999999</v>
      </c>
      <c r="W368" s="203">
        <v>0</v>
      </c>
      <c r="X368" s="203">
        <v>0</v>
      </c>
      <c r="Y368" s="203">
        <v>0</v>
      </c>
      <c r="Z368" s="204">
        <v>0</v>
      </c>
      <c r="AA368" s="246">
        <v>0</v>
      </c>
      <c r="AB368" s="246">
        <v>0</v>
      </c>
      <c r="AC368" s="246">
        <v>0</v>
      </c>
      <c r="AD368" s="204">
        <v>-480.26970000000028</v>
      </c>
      <c r="AE368" s="204">
        <v>-480.26970000000028</v>
      </c>
      <c r="AF368" s="204">
        <v>0</v>
      </c>
      <c r="AG368" s="204">
        <v>0</v>
      </c>
      <c r="AH368" s="204">
        <v>0</v>
      </c>
      <c r="AI368" s="101">
        <v>0</v>
      </c>
      <c r="AJ368" s="101">
        <v>0</v>
      </c>
      <c r="AK368" s="101">
        <v>0</v>
      </c>
      <c r="AL368" s="204">
        <v>0</v>
      </c>
      <c r="AM368" s="204">
        <v>79.634919221473083</v>
      </c>
      <c r="AN368" s="204">
        <v>79.634919221473083</v>
      </c>
      <c r="AO368" s="204">
        <v>0</v>
      </c>
      <c r="AP368" s="204">
        <v>0</v>
      </c>
      <c r="AQ368" s="204">
        <v>0</v>
      </c>
      <c r="AR368" s="204">
        <v>0</v>
      </c>
      <c r="AS368" s="204">
        <v>0</v>
      </c>
      <c r="AT368" s="204">
        <v>0</v>
      </c>
      <c r="AU368" s="204">
        <v>0</v>
      </c>
    </row>
    <row r="369" spans="1:48" ht="12.75" customHeight="1">
      <c r="A369" s="205">
        <v>21</v>
      </c>
      <c r="B369" s="206">
        <v>223600</v>
      </c>
      <c r="C369" s="207">
        <v>1335</v>
      </c>
      <c r="D369" s="175">
        <v>360</v>
      </c>
      <c r="E369" s="201" t="s">
        <v>1533</v>
      </c>
      <c r="F369" s="197">
        <v>1471.5</v>
      </c>
      <c r="G369" s="202">
        <v>1471.5</v>
      </c>
      <c r="H369" s="202">
        <v>0</v>
      </c>
      <c r="I369" s="202">
        <v>0</v>
      </c>
      <c r="J369" s="202">
        <v>0</v>
      </c>
      <c r="K369" s="202">
        <v>0</v>
      </c>
      <c r="L369" s="197">
        <v>1560.5</v>
      </c>
      <c r="M369" s="203">
        <v>1560.5</v>
      </c>
      <c r="N369" s="203">
        <v>0</v>
      </c>
      <c r="O369" s="203">
        <v>0</v>
      </c>
      <c r="P369" s="203">
        <v>0</v>
      </c>
      <c r="Q369" s="203">
        <v>0</v>
      </c>
      <c r="R369" s="245">
        <v>0</v>
      </c>
      <c r="S369" s="245">
        <v>0</v>
      </c>
      <c r="T369" s="245">
        <v>0</v>
      </c>
      <c r="U369" s="198">
        <v>1560.4996000000001</v>
      </c>
      <c r="V369" s="203">
        <v>1560.4996000000001</v>
      </c>
      <c r="W369" s="203">
        <v>0</v>
      </c>
      <c r="X369" s="203">
        <v>0</v>
      </c>
      <c r="Y369" s="203">
        <v>0</v>
      </c>
      <c r="Z369" s="204">
        <v>0</v>
      </c>
      <c r="AA369" s="246">
        <v>0</v>
      </c>
      <c r="AB369" s="246">
        <v>0</v>
      </c>
      <c r="AC369" s="246">
        <v>0</v>
      </c>
      <c r="AD369" s="204">
        <v>-3.9999999989959178E-4</v>
      </c>
      <c r="AE369" s="204">
        <v>-3.9999999989959178E-4</v>
      </c>
      <c r="AF369" s="204">
        <v>0</v>
      </c>
      <c r="AG369" s="204">
        <v>0</v>
      </c>
      <c r="AH369" s="204">
        <v>0</v>
      </c>
      <c r="AI369" s="101">
        <v>0</v>
      </c>
      <c r="AJ369" s="101">
        <v>0</v>
      </c>
      <c r="AK369" s="101">
        <v>0</v>
      </c>
      <c r="AL369" s="204">
        <v>0</v>
      </c>
      <c r="AM369" s="204">
        <v>99.999974367190021</v>
      </c>
      <c r="AN369" s="204">
        <v>99.999974367190021</v>
      </c>
      <c r="AO369" s="204">
        <v>0</v>
      </c>
      <c r="AP369" s="204">
        <v>0</v>
      </c>
      <c r="AQ369" s="204">
        <v>0</v>
      </c>
      <c r="AR369" s="204">
        <v>0</v>
      </c>
      <c r="AS369" s="204">
        <v>0</v>
      </c>
      <c r="AT369" s="204">
        <v>0</v>
      </c>
      <c r="AU369" s="204">
        <v>0</v>
      </c>
    </row>
    <row r="370" spans="1:48" ht="12.75" customHeight="1">
      <c r="A370" s="205">
        <v>21</v>
      </c>
      <c r="B370" s="206">
        <v>223600</v>
      </c>
      <c r="C370" s="207">
        <v>1336</v>
      </c>
      <c r="D370" s="175">
        <v>361</v>
      </c>
      <c r="E370" s="201" t="s">
        <v>1534</v>
      </c>
      <c r="F370" s="197">
        <v>1480.8</v>
      </c>
      <c r="G370" s="202">
        <v>1480.8</v>
      </c>
      <c r="H370" s="202">
        <v>0</v>
      </c>
      <c r="I370" s="202">
        <v>0</v>
      </c>
      <c r="J370" s="202">
        <v>0</v>
      </c>
      <c r="K370" s="202">
        <v>0</v>
      </c>
      <c r="L370" s="197">
        <v>1480.8</v>
      </c>
      <c r="M370" s="203">
        <v>1480.8</v>
      </c>
      <c r="N370" s="203">
        <v>0</v>
      </c>
      <c r="O370" s="203">
        <v>0</v>
      </c>
      <c r="P370" s="203">
        <v>0</v>
      </c>
      <c r="Q370" s="203">
        <v>0</v>
      </c>
      <c r="R370" s="245">
        <v>0</v>
      </c>
      <c r="S370" s="245">
        <v>0</v>
      </c>
      <c r="T370" s="245">
        <v>0</v>
      </c>
      <c r="U370" s="198">
        <v>1480.8</v>
      </c>
      <c r="V370" s="203">
        <v>1480.8</v>
      </c>
      <c r="W370" s="203">
        <v>0</v>
      </c>
      <c r="X370" s="203">
        <v>0</v>
      </c>
      <c r="Y370" s="203">
        <v>0</v>
      </c>
      <c r="Z370" s="204">
        <v>0</v>
      </c>
      <c r="AA370" s="246">
        <v>0</v>
      </c>
      <c r="AB370" s="246">
        <v>0</v>
      </c>
      <c r="AC370" s="246">
        <v>0</v>
      </c>
      <c r="AD370" s="204">
        <v>0</v>
      </c>
      <c r="AE370" s="204">
        <v>0</v>
      </c>
      <c r="AF370" s="204">
        <v>0</v>
      </c>
      <c r="AG370" s="204">
        <v>0</v>
      </c>
      <c r="AH370" s="204">
        <v>0</v>
      </c>
      <c r="AI370" s="101">
        <v>0</v>
      </c>
      <c r="AJ370" s="101">
        <v>0</v>
      </c>
      <c r="AK370" s="101">
        <v>0</v>
      </c>
      <c r="AL370" s="204">
        <v>0</v>
      </c>
      <c r="AM370" s="204">
        <v>100</v>
      </c>
      <c r="AN370" s="204">
        <v>100</v>
      </c>
      <c r="AO370" s="204">
        <v>0</v>
      </c>
      <c r="AP370" s="204">
        <v>0</v>
      </c>
      <c r="AQ370" s="204">
        <v>0</v>
      </c>
      <c r="AR370" s="204">
        <v>0</v>
      </c>
      <c r="AS370" s="204">
        <v>0</v>
      </c>
      <c r="AT370" s="204">
        <v>0</v>
      </c>
      <c r="AU370" s="204">
        <v>0</v>
      </c>
    </row>
    <row r="371" spans="1:48" ht="12.75" customHeight="1">
      <c r="A371" s="205">
        <v>21</v>
      </c>
      <c r="B371" s="206">
        <v>223600</v>
      </c>
      <c r="C371" s="207">
        <v>1337</v>
      </c>
      <c r="D371" s="175">
        <v>362</v>
      </c>
      <c r="E371" s="201" t="s">
        <v>1535</v>
      </c>
      <c r="F371" s="197">
        <v>1248.7</v>
      </c>
      <c r="G371" s="202">
        <v>1248.7</v>
      </c>
      <c r="H371" s="202">
        <v>0</v>
      </c>
      <c r="I371" s="202">
        <v>0</v>
      </c>
      <c r="J371" s="202">
        <v>0</v>
      </c>
      <c r="K371" s="202">
        <v>0</v>
      </c>
      <c r="L371" s="197">
        <v>1248.7</v>
      </c>
      <c r="M371" s="203">
        <v>1248.7</v>
      </c>
      <c r="N371" s="203">
        <v>0</v>
      </c>
      <c r="O371" s="203">
        <v>0</v>
      </c>
      <c r="P371" s="203">
        <v>0</v>
      </c>
      <c r="Q371" s="203">
        <v>0</v>
      </c>
      <c r="R371" s="245">
        <v>0</v>
      </c>
      <c r="S371" s="245">
        <v>0</v>
      </c>
      <c r="T371" s="245">
        <v>0</v>
      </c>
      <c r="U371" s="198">
        <v>1248.7</v>
      </c>
      <c r="V371" s="203">
        <v>1248.7</v>
      </c>
      <c r="W371" s="203">
        <v>0</v>
      </c>
      <c r="X371" s="203">
        <v>0</v>
      </c>
      <c r="Y371" s="203">
        <v>0</v>
      </c>
      <c r="Z371" s="204">
        <v>0</v>
      </c>
      <c r="AA371" s="246">
        <v>0</v>
      </c>
      <c r="AB371" s="246">
        <v>0</v>
      </c>
      <c r="AC371" s="246">
        <v>0</v>
      </c>
      <c r="AD371" s="204">
        <v>0</v>
      </c>
      <c r="AE371" s="204">
        <v>0</v>
      </c>
      <c r="AF371" s="204">
        <v>0</v>
      </c>
      <c r="AG371" s="204">
        <v>0</v>
      </c>
      <c r="AH371" s="204">
        <v>0</v>
      </c>
      <c r="AI371" s="101">
        <v>0</v>
      </c>
      <c r="AJ371" s="101">
        <v>0</v>
      </c>
      <c r="AK371" s="101">
        <v>0</v>
      </c>
      <c r="AL371" s="204">
        <v>0</v>
      </c>
      <c r="AM371" s="204">
        <v>100</v>
      </c>
      <c r="AN371" s="204">
        <v>100</v>
      </c>
      <c r="AO371" s="204">
        <v>0</v>
      </c>
      <c r="AP371" s="204">
        <v>0</v>
      </c>
      <c r="AQ371" s="204">
        <v>0</v>
      </c>
      <c r="AR371" s="204">
        <v>0</v>
      </c>
      <c r="AS371" s="204">
        <v>0</v>
      </c>
      <c r="AT371" s="204">
        <v>0</v>
      </c>
      <c r="AU371" s="204">
        <v>0</v>
      </c>
    </row>
    <row r="372" spans="1:48" ht="12.75" customHeight="1">
      <c r="A372" s="205">
        <v>21</v>
      </c>
      <c r="B372" s="206">
        <v>223600</v>
      </c>
      <c r="C372" s="207">
        <v>1338</v>
      </c>
      <c r="D372" s="175">
        <v>363</v>
      </c>
      <c r="E372" s="201" t="s">
        <v>1536</v>
      </c>
      <c r="F372" s="197">
        <v>6437.8</v>
      </c>
      <c r="G372" s="202">
        <v>6437.8</v>
      </c>
      <c r="H372" s="202">
        <v>0</v>
      </c>
      <c r="I372" s="202">
        <v>0</v>
      </c>
      <c r="J372" s="202">
        <v>0</v>
      </c>
      <c r="K372" s="202">
        <v>0</v>
      </c>
      <c r="L372" s="197">
        <v>6791.7</v>
      </c>
      <c r="M372" s="203">
        <v>6725.9</v>
      </c>
      <c r="N372" s="203">
        <v>0</v>
      </c>
      <c r="O372" s="203">
        <v>0</v>
      </c>
      <c r="P372" s="203">
        <v>0</v>
      </c>
      <c r="Q372" s="203">
        <v>0</v>
      </c>
      <c r="R372" s="245">
        <v>65.8</v>
      </c>
      <c r="S372" s="245">
        <v>0</v>
      </c>
      <c r="T372" s="245">
        <v>0</v>
      </c>
      <c r="U372" s="198">
        <v>6595.3854000000001</v>
      </c>
      <c r="V372" s="203">
        <v>6529.5853999999999</v>
      </c>
      <c r="W372" s="203">
        <v>0</v>
      </c>
      <c r="X372" s="203">
        <v>0</v>
      </c>
      <c r="Y372" s="203">
        <v>0</v>
      </c>
      <c r="Z372" s="204">
        <v>0</v>
      </c>
      <c r="AA372" s="246">
        <v>65.8</v>
      </c>
      <c r="AB372" s="246">
        <v>0</v>
      </c>
      <c r="AC372" s="246">
        <v>0</v>
      </c>
      <c r="AD372" s="204">
        <v>-196.3145999999997</v>
      </c>
      <c r="AE372" s="204">
        <v>-196.3145999999997</v>
      </c>
      <c r="AF372" s="204">
        <v>0</v>
      </c>
      <c r="AG372" s="204">
        <v>0</v>
      </c>
      <c r="AH372" s="204">
        <v>0</v>
      </c>
      <c r="AI372" s="101">
        <v>0</v>
      </c>
      <c r="AJ372" s="101">
        <v>0</v>
      </c>
      <c r="AK372" s="101">
        <v>0</v>
      </c>
      <c r="AL372" s="204">
        <v>0</v>
      </c>
      <c r="AM372" s="204">
        <v>97.109492468748627</v>
      </c>
      <c r="AN372" s="204">
        <v>97.081214409967444</v>
      </c>
      <c r="AO372" s="204">
        <v>0</v>
      </c>
      <c r="AP372" s="204">
        <v>0</v>
      </c>
      <c r="AQ372" s="204">
        <v>0</v>
      </c>
      <c r="AR372" s="204">
        <v>0</v>
      </c>
      <c r="AS372" s="204">
        <v>100</v>
      </c>
      <c r="AT372" s="204">
        <v>0</v>
      </c>
      <c r="AU372" s="204">
        <v>0</v>
      </c>
    </row>
    <row r="373" spans="1:48" ht="12.75" customHeight="1">
      <c r="A373" s="205">
        <v>21</v>
      </c>
      <c r="B373" s="206">
        <v>223600</v>
      </c>
      <c r="C373" s="207">
        <v>1339</v>
      </c>
      <c r="D373" s="175">
        <v>364</v>
      </c>
      <c r="E373" s="201" t="s">
        <v>1537</v>
      </c>
      <c r="F373" s="197">
        <v>6360.7</v>
      </c>
      <c r="G373" s="202">
        <v>6360.7</v>
      </c>
      <c r="H373" s="202">
        <v>0</v>
      </c>
      <c r="I373" s="202">
        <v>0</v>
      </c>
      <c r="J373" s="202">
        <v>0</v>
      </c>
      <c r="K373" s="202">
        <v>0</v>
      </c>
      <c r="L373" s="197">
        <v>6509.4</v>
      </c>
      <c r="M373" s="203">
        <v>6448.7</v>
      </c>
      <c r="N373" s="203">
        <v>0</v>
      </c>
      <c r="O373" s="203">
        <v>0</v>
      </c>
      <c r="P373" s="203">
        <v>0</v>
      </c>
      <c r="Q373" s="203">
        <v>0</v>
      </c>
      <c r="R373" s="245">
        <v>60.7</v>
      </c>
      <c r="S373" s="245">
        <v>0</v>
      </c>
      <c r="T373" s="245">
        <v>0</v>
      </c>
      <c r="U373" s="198">
        <v>6398.1590999999999</v>
      </c>
      <c r="V373" s="203">
        <v>6337.4591</v>
      </c>
      <c r="W373" s="203">
        <v>0</v>
      </c>
      <c r="X373" s="203">
        <v>0</v>
      </c>
      <c r="Y373" s="203">
        <v>0</v>
      </c>
      <c r="Z373" s="204">
        <v>0</v>
      </c>
      <c r="AA373" s="246">
        <v>60.7</v>
      </c>
      <c r="AB373" s="246">
        <v>0</v>
      </c>
      <c r="AC373" s="246">
        <v>0</v>
      </c>
      <c r="AD373" s="204">
        <v>-111.24089999999978</v>
      </c>
      <c r="AE373" s="204">
        <v>-111.24089999999978</v>
      </c>
      <c r="AF373" s="204">
        <v>0</v>
      </c>
      <c r="AG373" s="204">
        <v>0</v>
      </c>
      <c r="AH373" s="204">
        <v>0</v>
      </c>
      <c r="AI373" s="101">
        <v>0</v>
      </c>
      <c r="AJ373" s="101">
        <v>0</v>
      </c>
      <c r="AK373" s="101">
        <v>0</v>
      </c>
      <c r="AL373" s="204">
        <v>0</v>
      </c>
      <c r="AM373" s="204">
        <v>98.291072909945626</v>
      </c>
      <c r="AN373" s="204">
        <v>98.274987206723836</v>
      </c>
      <c r="AO373" s="204">
        <v>0</v>
      </c>
      <c r="AP373" s="204">
        <v>0</v>
      </c>
      <c r="AQ373" s="204">
        <v>0</v>
      </c>
      <c r="AR373" s="204">
        <v>0</v>
      </c>
      <c r="AS373" s="204">
        <v>100</v>
      </c>
      <c r="AT373" s="204">
        <v>0</v>
      </c>
      <c r="AU373" s="204">
        <v>0</v>
      </c>
    </row>
    <row r="374" spans="1:48" ht="12.75" customHeight="1">
      <c r="A374" s="205">
        <v>21</v>
      </c>
      <c r="B374" s="206">
        <v>223600</v>
      </c>
      <c r="C374" s="207">
        <v>1340</v>
      </c>
      <c r="D374" s="175">
        <v>365</v>
      </c>
      <c r="E374" s="201" t="s">
        <v>1538</v>
      </c>
      <c r="F374" s="197">
        <v>5458.8</v>
      </c>
      <c r="G374" s="202">
        <v>5458.8</v>
      </c>
      <c r="H374" s="202">
        <v>0</v>
      </c>
      <c r="I374" s="202">
        <v>0</v>
      </c>
      <c r="J374" s="202">
        <v>0</v>
      </c>
      <c r="K374" s="202">
        <v>0</v>
      </c>
      <c r="L374" s="197">
        <v>5577.4</v>
      </c>
      <c r="M374" s="203">
        <v>5577.4</v>
      </c>
      <c r="N374" s="203">
        <v>0</v>
      </c>
      <c r="O374" s="203">
        <v>0</v>
      </c>
      <c r="P374" s="203">
        <v>0</v>
      </c>
      <c r="Q374" s="203">
        <v>0</v>
      </c>
      <c r="R374" s="245">
        <v>0</v>
      </c>
      <c r="S374" s="245">
        <v>0</v>
      </c>
      <c r="T374" s="245">
        <v>0</v>
      </c>
      <c r="U374" s="198">
        <v>5577.4</v>
      </c>
      <c r="V374" s="203">
        <v>5577.4</v>
      </c>
      <c r="W374" s="203">
        <v>0</v>
      </c>
      <c r="X374" s="203">
        <v>0</v>
      </c>
      <c r="Y374" s="203">
        <v>0</v>
      </c>
      <c r="Z374" s="204">
        <v>0</v>
      </c>
      <c r="AA374" s="246">
        <v>0</v>
      </c>
      <c r="AB374" s="246">
        <v>0</v>
      </c>
      <c r="AC374" s="246">
        <v>0</v>
      </c>
      <c r="AD374" s="204">
        <v>0</v>
      </c>
      <c r="AE374" s="204">
        <v>0</v>
      </c>
      <c r="AF374" s="204">
        <v>0</v>
      </c>
      <c r="AG374" s="204">
        <v>0</v>
      </c>
      <c r="AH374" s="204">
        <v>0</v>
      </c>
      <c r="AI374" s="101">
        <v>0</v>
      </c>
      <c r="AJ374" s="101">
        <v>0</v>
      </c>
      <c r="AK374" s="101">
        <v>0</v>
      </c>
      <c r="AL374" s="204">
        <v>0</v>
      </c>
      <c r="AM374" s="204">
        <v>100</v>
      </c>
      <c r="AN374" s="204">
        <v>100</v>
      </c>
      <c r="AO374" s="204">
        <v>0</v>
      </c>
      <c r="AP374" s="204">
        <v>0</v>
      </c>
      <c r="AQ374" s="204">
        <v>0</v>
      </c>
      <c r="AR374" s="204">
        <v>0</v>
      </c>
      <c r="AS374" s="204">
        <v>0</v>
      </c>
      <c r="AT374" s="204">
        <v>0</v>
      </c>
      <c r="AU374" s="204">
        <v>0</v>
      </c>
    </row>
    <row r="375" spans="1:48" ht="12.75" customHeight="1">
      <c r="A375" s="205">
        <v>21</v>
      </c>
      <c r="B375" s="206">
        <v>223600</v>
      </c>
      <c r="C375" s="207">
        <v>1341</v>
      </c>
      <c r="D375" s="175">
        <v>366</v>
      </c>
      <c r="E375" s="201" t="s">
        <v>1539</v>
      </c>
      <c r="F375" s="197">
        <v>2187.6999999999998</v>
      </c>
      <c r="G375" s="202">
        <v>2187.6999999999998</v>
      </c>
      <c r="H375" s="202">
        <v>0</v>
      </c>
      <c r="I375" s="202">
        <v>0</v>
      </c>
      <c r="J375" s="202">
        <v>0</v>
      </c>
      <c r="K375" s="202">
        <v>0</v>
      </c>
      <c r="L375" s="197">
        <v>2297.6999999999998</v>
      </c>
      <c r="M375" s="203">
        <v>2297.6999999999998</v>
      </c>
      <c r="N375" s="203">
        <v>0</v>
      </c>
      <c r="O375" s="203">
        <v>0</v>
      </c>
      <c r="P375" s="203">
        <v>0</v>
      </c>
      <c r="Q375" s="203">
        <v>0</v>
      </c>
      <c r="R375" s="245">
        <v>0</v>
      </c>
      <c r="S375" s="245">
        <v>0</v>
      </c>
      <c r="T375" s="245">
        <v>0</v>
      </c>
      <c r="U375" s="198">
        <v>2297.6999999999998</v>
      </c>
      <c r="V375" s="203">
        <v>2297.6999999999998</v>
      </c>
      <c r="W375" s="203">
        <v>0</v>
      </c>
      <c r="X375" s="203">
        <v>0</v>
      </c>
      <c r="Y375" s="203">
        <v>0</v>
      </c>
      <c r="Z375" s="204">
        <v>0</v>
      </c>
      <c r="AA375" s="246">
        <v>0</v>
      </c>
      <c r="AB375" s="246">
        <v>0</v>
      </c>
      <c r="AC375" s="246">
        <v>0</v>
      </c>
      <c r="AD375" s="204">
        <v>0</v>
      </c>
      <c r="AE375" s="204">
        <v>0</v>
      </c>
      <c r="AF375" s="204">
        <v>0</v>
      </c>
      <c r="AG375" s="204">
        <v>0</v>
      </c>
      <c r="AH375" s="204">
        <v>0</v>
      </c>
      <c r="AI375" s="101">
        <v>0</v>
      </c>
      <c r="AJ375" s="101">
        <v>0</v>
      </c>
      <c r="AK375" s="101">
        <v>0</v>
      </c>
      <c r="AL375" s="204">
        <v>0</v>
      </c>
      <c r="AM375" s="204">
        <v>100</v>
      </c>
      <c r="AN375" s="204">
        <v>100</v>
      </c>
      <c r="AO375" s="204">
        <v>0</v>
      </c>
      <c r="AP375" s="204">
        <v>0</v>
      </c>
      <c r="AQ375" s="204">
        <v>0</v>
      </c>
      <c r="AR375" s="204">
        <v>0</v>
      </c>
      <c r="AS375" s="204">
        <v>0</v>
      </c>
      <c r="AT375" s="204">
        <v>0</v>
      </c>
      <c r="AU375" s="204">
        <v>0</v>
      </c>
    </row>
    <row r="376" spans="1:48" ht="12.75" customHeight="1">
      <c r="A376" s="205">
        <v>0</v>
      </c>
      <c r="B376" s="205"/>
      <c r="C376" s="205"/>
      <c r="D376" s="175">
        <v>367</v>
      </c>
      <c r="E376" s="201"/>
      <c r="F376" s="202"/>
      <c r="G376" s="202"/>
      <c r="H376" s="202"/>
      <c r="I376" s="202"/>
      <c r="J376" s="202"/>
      <c r="K376" s="202"/>
      <c r="L376" s="197"/>
      <c r="M376" s="203"/>
      <c r="N376" s="203"/>
      <c r="O376" s="203"/>
      <c r="P376" s="203"/>
      <c r="Q376" s="203"/>
      <c r="R376" s="245"/>
      <c r="S376" s="245"/>
      <c r="T376" s="245"/>
      <c r="U376" s="198"/>
      <c r="V376" s="203"/>
      <c r="W376" s="203"/>
      <c r="X376" s="203"/>
      <c r="Y376" s="203"/>
      <c r="Z376" s="204"/>
      <c r="AA376" s="246"/>
      <c r="AB376" s="246"/>
      <c r="AC376" s="246"/>
      <c r="AD376" s="204"/>
      <c r="AE376" s="204"/>
      <c r="AF376" s="204"/>
      <c r="AG376" s="204"/>
      <c r="AH376" s="204"/>
      <c r="AI376" s="101">
        <v>0</v>
      </c>
      <c r="AJ376" s="101">
        <v>0</v>
      </c>
      <c r="AK376" s="101">
        <v>0</v>
      </c>
      <c r="AL376" s="204"/>
      <c r="AM376" s="204"/>
      <c r="AN376" s="204"/>
      <c r="AO376" s="204"/>
      <c r="AP376" s="204"/>
      <c r="AQ376" s="204"/>
      <c r="AR376" s="204"/>
      <c r="AS376" s="204"/>
      <c r="AT376" s="204"/>
      <c r="AU376" s="204"/>
    </row>
    <row r="377" spans="1:48" ht="12.75" customHeight="1">
      <c r="A377" s="205">
        <v>20</v>
      </c>
      <c r="B377" s="206">
        <v>223800</v>
      </c>
      <c r="C377" s="205"/>
      <c r="D377" s="175">
        <v>368</v>
      </c>
      <c r="E377" s="196" t="s">
        <v>1540</v>
      </c>
      <c r="F377" s="197">
        <v>214099.90000000002</v>
      </c>
      <c r="G377" s="197">
        <v>137343.40000000002</v>
      </c>
      <c r="H377" s="197">
        <v>3917.2</v>
      </c>
      <c r="I377" s="197">
        <v>62084</v>
      </c>
      <c r="J377" s="197">
        <v>630</v>
      </c>
      <c r="K377" s="197">
        <v>10125.299999999999</v>
      </c>
      <c r="L377" s="197">
        <v>216037.5</v>
      </c>
      <c r="M377" s="197">
        <v>150928.9</v>
      </c>
      <c r="N377" s="197">
        <v>3917.2</v>
      </c>
      <c r="O377" s="197">
        <v>50384</v>
      </c>
      <c r="P377" s="197">
        <v>630</v>
      </c>
      <c r="Q377" s="197">
        <v>10125.299999999999</v>
      </c>
      <c r="R377" s="197">
        <v>52.1</v>
      </c>
      <c r="S377" s="197">
        <v>0</v>
      </c>
      <c r="T377" s="197">
        <v>0</v>
      </c>
      <c r="U377" s="198">
        <v>211534.00970000002</v>
      </c>
      <c r="V377" s="197">
        <v>146602.15280000001</v>
      </c>
      <c r="W377" s="197">
        <v>3915.7629999999999</v>
      </c>
      <c r="X377" s="197">
        <v>50214.847800000003</v>
      </c>
      <c r="Y377" s="197">
        <v>630</v>
      </c>
      <c r="Z377" s="197">
        <v>10119.1461</v>
      </c>
      <c r="AA377" s="197">
        <v>52.1</v>
      </c>
      <c r="AB377" s="197">
        <v>0</v>
      </c>
      <c r="AC377" s="197">
        <v>0</v>
      </c>
      <c r="AD377" s="101">
        <v>-4503.4902999999758</v>
      </c>
      <c r="AE377" s="101">
        <v>-4326.7471999999834</v>
      </c>
      <c r="AF377" s="101">
        <v>-1.4369999999998981</v>
      </c>
      <c r="AG377" s="101">
        <v>-169.15219999999681</v>
      </c>
      <c r="AH377" s="101">
        <v>0</v>
      </c>
      <c r="AI377" s="101">
        <v>-6.1538999999993393</v>
      </c>
      <c r="AJ377" s="101">
        <v>0</v>
      </c>
      <c r="AK377" s="101">
        <v>0</v>
      </c>
      <c r="AL377" s="101">
        <v>0</v>
      </c>
      <c r="AM377" s="101">
        <v>97.915412694555357</v>
      </c>
      <c r="AN377" s="101">
        <v>97.133254664944886</v>
      </c>
      <c r="AO377" s="101">
        <v>99.963315633615849</v>
      </c>
      <c r="AP377" s="101">
        <v>99.664273975865356</v>
      </c>
      <c r="AQ377" s="101">
        <v>100</v>
      </c>
      <c r="AR377" s="101">
        <v>99.939222541554329</v>
      </c>
      <c r="AS377" s="101">
        <v>100</v>
      </c>
      <c r="AT377" s="101">
        <v>0</v>
      </c>
      <c r="AU377" s="101">
        <v>0</v>
      </c>
    </row>
    <row r="378" spans="1:48" s="200" customFormat="1" ht="12.75" customHeight="1">
      <c r="A378" s="205">
        <v>22</v>
      </c>
      <c r="B378" s="206">
        <v>223800</v>
      </c>
      <c r="C378" s="205"/>
      <c r="D378" s="175">
        <v>369</v>
      </c>
      <c r="E378" s="196" t="s">
        <v>1241</v>
      </c>
      <c r="F378" s="197">
        <v>146829</v>
      </c>
      <c r="G378" s="197">
        <v>70702.5</v>
      </c>
      <c r="H378" s="197">
        <v>3917.2</v>
      </c>
      <c r="I378" s="197">
        <v>62084</v>
      </c>
      <c r="J378" s="197">
        <v>0</v>
      </c>
      <c r="K378" s="197">
        <v>10125.299999999999</v>
      </c>
      <c r="L378" s="197">
        <v>146664.79999999999</v>
      </c>
      <c r="M378" s="197">
        <v>82238.3</v>
      </c>
      <c r="N378" s="197">
        <v>3917.2</v>
      </c>
      <c r="O378" s="197">
        <v>50384</v>
      </c>
      <c r="P378" s="197">
        <v>0</v>
      </c>
      <c r="Q378" s="197">
        <v>10125.299999999999</v>
      </c>
      <c r="R378" s="197">
        <v>0</v>
      </c>
      <c r="S378" s="197">
        <v>0</v>
      </c>
      <c r="T378" s="197">
        <v>0</v>
      </c>
      <c r="U378" s="198">
        <v>146084.13040000002</v>
      </c>
      <c r="V378" s="197">
        <v>81834.373500000002</v>
      </c>
      <c r="W378" s="197">
        <v>3915.7629999999999</v>
      </c>
      <c r="X378" s="197">
        <v>50214.847800000003</v>
      </c>
      <c r="Y378" s="197">
        <v>0</v>
      </c>
      <c r="Z378" s="197">
        <v>10119.1461</v>
      </c>
      <c r="AA378" s="197">
        <v>0</v>
      </c>
      <c r="AB378" s="197">
        <v>0</v>
      </c>
      <c r="AC378" s="197">
        <v>0</v>
      </c>
      <c r="AD378" s="101">
        <v>-580.6695999999647</v>
      </c>
      <c r="AE378" s="101">
        <v>-403.9265000000014</v>
      </c>
      <c r="AF378" s="101">
        <v>-1.4369999999998981</v>
      </c>
      <c r="AG378" s="101">
        <v>-169.15219999999681</v>
      </c>
      <c r="AH378" s="101">
        <v>0</v>
      </c>
      <c r="AI378" s="101">
        <v>-6.1538999999993393</v>
      </c>
      <c r="AJ378" s="101">
        <v>0</v>
      </c>
      <c r="AK378" s="101">
        <v>0</v>
      </c>
      <c r="AL378" s="101">
        <v>0</v>
      </c>
      <c r="AM378" s="101">
        <v>99.604083870158362</v>
      </c>
      <c r="AN378" s="101">
        <v>99.50883408338936</v>
      </c>
      <c r="AO378" s="101">
        <v>99.963315633615849</v>
      </c>
      <c r="AP378" s="101">
        <v>99.664273975865356</v>
      </c>
      <c r="AQ378" s="101">
        <v>0</v>
      </c>
      <c r="AR378" s="101">
        <v>99.939222541554329</v>
      </c>
      <c r="AS378" s="101">
        <v>0</v>
      </c>
      <c r="AT378" s="101">
        <v>0</v>
      </c>
      <c r="AU378" s="101">
        <v>0</v>
      </c>
      <c r="AV378" s="199"/>
    </row>
    <row r="379" spans="1:48" s="200" customFormat="1" ht="12.75" customHeight="1">
      <c r="A379" s="205">
        <v>21</v>
      </c>
      <c r="B379" s="206">
        <v>223800</v>
      </c>
      <c r="C379" s="205"/>
      <c r="D379" s="175">
        <v>370</v>
      </c>
      <c r="E379" s="196" t="s">
        <v>1242</v>
      </c>
      <c r="F379" s="197">
        <v>67270.900000000009</v>
      </c>
      <c r="G379" s="197">
        <v>66640.900000000009</v>
      </c>
      <c r="H379" s="197">
        <v>0</v>
      </c>
      <c r="I379" s="197">
        <v>0</v>
      </c>
      <c r="J379" s="197">
        <v>630</v>
      </c>
      <c r="K379" s="197">
        <v>0</v>
      </c>
      <c r="L379" s="197">
        <v>69372.7</v>
      </c>
      <c r="M379" s="197">
        <v>68690.599999999991</v>
      </c>
      <c r="N379" s="197">
        <v>0</v>
      </c>
      <c r="O379" s="197">
        <v>0</v>
      </c>
      <c r="P379" s="197">
        <v>630</v>
      </c>
      <c r="Q379" s="197">
        <v>0</v>
      </c>
      <c r="R379" s="197">
        <v>52.1</v>
      </c>
      <c r="S379" s="197">
        <v>0</v>
      </c>
      <c r="T379" s="197">
        <v>0</v>
      </c>
      <c r="U379" s="198">
        <v>65449.879300000001</v>
      </c>
      <c r="V379" s="197">
        <v>64767.779300000002</v>
      </c>
      <c r="W379" s="197">
        <v>0</v>
      </c>
      <c r="X379" s="197">
        <v>0</v>
      </c>
      <c r="Y379" s="197">
        <v>630</v>
      </c>
      <c r="Z379" s="197">
        <v>0</v>
      </c>
      <c r="AA379" s="197">
        <v>52.1</v>
      </c>
      <c r="AB379" s="197">
        <v>0</v>
      </c>
      <c r="AC379" s="197">
        <v>0</v>
      </c>
      <c r="AD379" s="101">
        <v>-3922.8206999999966</v>
      </c>
      <c r="AE379" s="101">
        <v>-3922.8206999999893</v>
      </c>
      <c r="AF379" s="101">
        <v>0</v>
      </c>
      <c r="AG379" s="101">
        <v>0</v>
      </c>
      <c r="AH379" s="101">
        <v>0</v>
      </c>
      <c r="AI379" s="101">
        <v>0</v>
      </c>
      <c r="AJ379" s="101">
        <v>0</v>
      </c>
      <c r="AK379" s="101">
        <v>0</v>
      </c>
      <c r="AL379" s="101">
        <v>0</v>
      </c>
      <c r="AM379" s="101">
        <v>94.345296204414709</v>
      </c>
      <c r="AN379" s="101">
        <v>94.289144802927922</v>
      </c>
      <c r="AO379" s="101">
        <v>0</v>
      </c>
      <c r="AP379" s="101">
        <v>0</v>
      </c>
      <c r="AQ379" s="101">
        <v>100</v>
      </c>
      <c r="AR379" s="101">
        <v>0</v>
      </c>
      <c r="AS379" s="101">
        <v>100</v>
      </c>
      <c r="AT379" s="101">
        <v>0</v>
      </c>
      <c r="AU379" s="101">
        <v>0</v>
      </c>
      <c r="AV379" s="199"/>
    </row>
    <row r="380" spans="1:48" ht="12.75" customHeight="1">
      <c r="A380" s="205">
        <v>22</v>
      </c>
      <c r="B380" s="206">
        <v>223800</v>
      </c>
      <c r="C380" s="207">
        <v>1342</v>
      </c>
      <c r="D380" s="175">
        <v>371</v>
      </c>
      <c r="E380" s="201" t="s">
        <v>1267</v>
      </c>
      <c r="F380" s="197">
        <v>146829</v>
      </c>
      <c r="G380" s="202">
        <v>70702.5</v>
      </c>
      <c r="H380" s="202">
        <v>3917.2</v>
      </c>
      <c r="I380" s="202">
        <v>62084</v>
      </c>
      <c r="J380" s="202">
        <v>0</v>
      </c>
      <c r="K380" s="202">
        <v>10125.299999999999</v>
      </c>
      <c r="L380" s="197">
        <v>146664.79999999999</v>
      </c>
      <c r="M380" s="203">
        <v>82238.3</v>
      </c>
      <c r="N380" s="203">
        <v>3917.2</v>
      </c>
      <c r="O380" s="203">
        <v>50384</v>
      </c>
      <c r="P380" s="203">
        <v>0</v>
      </c>
      <c r="Q380" s="203">
        <v>10125.299999999999</v>
      </c>
      <c r="R380" s="245">
        <v>0</v>
      </c>
      <c r="S380" s="245">
        <v>0</v>
      </c>
      <c r="T380" s="245">
        <v>0</v>
      </c>
      <c r="U380" s="198">
        <v>146084.13040000002</v>
      </c>
      <c r="V380" s="203">
        <v>81834.373500000002</v>
      </c>
      <c r="W380" s="203">
        <v>3915.7629999999999</v>
      </c>
      <c r="X380" s="203">
        <v>50214.847800000003</v>
      </c>
      <c r="Y380" s="203">
        <v>0</v>
      </c>
      <c r="Z380" s="204">
        <v>10119.1461</v>
      </c>
      <c r="AA380" s="246">
        <v>0</v>
      </c>
      <c r="AB380" s="246">
        <v>0</v>
      </c>
      <c r="AC380" s="246">
        <v>0</v>
      </c>
      <c r="AD380" s="204">
        <v>-580.6695999999647</v>
      </c>
      <c r="AE380" s="204">
        <v>-403.9265000000014</v>
      </c>
      <c r="AF380" s="204">
        <v>-1.4369999999998981</v>
      </c>
      <c r="AG380" s="204">
        <v>-169.15219999999681</v>
      </c>
      <c r="AH380" s="204">
        <v>0</v>
      </c>
      <c r="AI380" s="101">
        <v>-6.1538999999993393</v>
      </c>
      <c r="AJ380" s="101">
        <v>0</v>
      </c>
      <c r="AK380" s="101">
        <v>0</v>
      </c>
      <c r="AL380" s="204">
        <v>0</v>
      </c>
      <c r="AM380" s="204">
        <v>99.604083870158362</v>
      </c>
      <c r="AN380" s="204">
        <v>99.50883408338936</v>
      </c>
      <c r="AO380" s="204">
        <v>99.963315633615849</v>
      </c>
      <c r="AP380" s="204">
        <v>99.664273975865356</v>
      </c>
      <c r="AQ380" s="204">
        <v>0</v>
      </c>
      <c r="AR380" s="204">
        <v>99.939222541554329</v>
      </c>
      <c r="AS380" s="204">
        <v>0</v>
      </c>
      <c r="AT380" s="204">
        <v>0</v>
      </c>
      <c r="AU380" s="204">
        <v>0</v>
      </c>
    </row>
    <row r="381" spans="1:48" ht="12.75" customHeight="1">
      <c r="A381" s="205">
        <v>21</v>
      </c>
      <c r="B381" s="206">
        <v>223800</v>
      </c>
      <c r="C381" s="207">
        <v>1343</v>
      </c>
      <c r="D381" s="175">
        <v>372</v>
      </c>
      <c r="E381" s="201" t="s">
        <v>1541</v>
      </c>
      <c r="F381" s="197">
        <v>12340.1</v>
      </c>
      <c r="G381" s="202">
        <v>12165.1</v>
      </c>
      <c r="H381" s="202">
        <v>0</v>
      </c>
      <c r="I381" s="202">
        <v>0</v>
      </c>
      <c r="J381" s="202">
        <v>175</v>
      </c>
      <c r="K381" s="202">
        <v>0</v>
      </c>
      <c r="L381" s="197">
        <v>13162.2</v>
      </c>
      <c r="M381" s="203">
        <v>12987.2</v>
      </c>
      <c r="N381" s="203">
        <v>0</v>
      </c>
      <c r="O381" s="203">
        <v>0</v>
      </c>
      <c r="P381" s="203">
        <v>175</v>
      </c>
      <c r="Q381" s="203">
        <v>0</v>
      </c>
      <c r="R381" s="245">
        <v>0</v>
      </c>
      <c r="S381" s="245">
        <v>0</v>
      </c>
      <c r="T381" s="245">
        <v>0</v>
      </c>
      <c r="U381" s="198">
        <v>13162.2</v>
      </c>
      <c r="V381" s="203">
        <v>12987.2</v>
      </c>
      <c r="W381" s="203">
        <v>0</v>
      </c>
      <c r="X381" s="203">
        <v>0</v>
      </c>
      <c r="Y381" s="203">
        <v>175</v>
      </c>
      <c r="Z381" s="204">
        <v>0</v>
      </c>
      <c r="AA381" s="246">
        <v>0</v>
      </c>
      <c r="AB381" s="246">
        <v>0</v>
      </c>
      <c r="AC381" s="246">
        <v>0</v>
      </c>
      <c r="AD381" s="204">
        <v>0</v>
      </c>
      <c r="AE381" s="204">
        <v>0</v>
      </c>
      <c r="AF381" s="204">
        <v>0</v>
      </c>
      <c r="AG381" s="204">
        <v>0</v>
      </c>
      <c r="AH381" s="204">
        <v>0</v>
      </c>
      <c r="AI381" s="101">
        <v>0</v>
      </c>
      <c r="AJ381" s="101">
        <v>0</v>
      </c>
      <c r="AK381" s="101">
        <v>0</v>
      </c>
      <c r="AL381" s="204">
        <v>0</v>
      </c>
      <c r="AM381" s="204">
        <v>100</v>
      </c>
      <c r="AN381" s="204">
        <v>100</v>
      </c>
      <c r="AO381" s="204">
        <v>0</v>
      </c>
      <c r="AP381" s="204">
        <v>0</v>
      </c>
      <c r="AQ381" s="204">
        <v>100</v>
      </c>
      <c r="AR381" s="204">
        <v>0</v>
      </c>
      <c r="AS381" s="204">
        <v>0</v>
      </c>
      <c r="AT381" s="204">
        <v>0</v>
      </c>
      <c r="AU381" s="204">
        <v>0</v>
      </c>
    </row>
    <row r="382" spans="1:48" ht="12.75" customHeight="1">
      <c r="A382" s="205">
        <v>21</v>
      </c>
      <c r="B382" s="206">
        <v>223800</v>
      </c>
      <c r="C382" s="207">
        <v>1344</v>
      </c>
      <c r="D382" s="175">
        <v>373</v>
      </c>
      <c r="E382" s="201" t="s">
        <v>1473</v>
      </c>
      <c r="F382" s="197">
        <v>0</v>
      </c>
      <c r="G382" s="202">
        <v>0</v>
      </c>
      <c r="H382" s="202">
        <v>0</v>
      </c>
      <c r="I382" s="202">
        <v>0</v>
      </c>
      <c r="J382" s="202">
        <v>0</v>
      </c>
      <c r="K382" s="202">
        <v>0</v>
      </c>
      <c r="L382" s="197">
        <v>0</v>
      </c>
      <c r="M382" s="203">
        <v>0</v>
      </c>
      <c r="N382" s="203">
        <v>0</v>
      </c>
      <c r="O382" s="203">
        <v>0</v>
      </c>
      <c r="P382" s="203">
        <v>0</v>
      </c>
      <c r="Q382" s="203">
        <v>0</v>
      </c>
      <c r="R382" s="245">
        <v>0</v>
      </c>
      <c r="S382" s="245">
        <v>0</v>
      </c>
      <c r="T382" s="245">
        <v>0</v>
      </c>
      <c r="U382" s="198">
        <v>0</v>
      </c>
      <c r="V382" s="203">
        <v>0</v>
      </c>
      <c r="W382" s="203">
        <v>0</v>
      </c>
      <c r="X382" s="203">
        <v>0</v>
      </c>
      <c r="Y382" s="203">
        <v>0</v>
      </c>
      <c r="Z382" s="204">
        <v>0</v>
      </c>
      <c r="AA382" s="246">
        <v>0</v>
      </c>
      <c r="AB382" s="246">
        <v>0</v>
      </c>
      <c r="AC382" s="246">
        <v>0</v>
      </c>
      <c r="AD382" s="204">
        <v>0</v>
      </c>
      <c r="AE382" s="204">
        <v>0</v>
      </c>
      <c r="AF382" s="204">
        <v>0</v>
      </c>
      <c r="AG382" s="204">
        <v>0</v>
      </c>
      <c r="AH382" s="204">
        <v>0</v>
      </c>
      <c r="AI382" s="101">
        <v>0</v>
      </c>
      <c r="AJ382" s="101">
        <v>0</v>
      </c>
      <c r="AK382" s="101">
        <v>0</v>
      </c>
      <c r="AL382" s="204">
        <v>0</v>
      </c>
      <c r="AM382" s="204">
        <v>0</v>
      </c>
      <c r="AN382" s="204">
        <v>0</v>
      </c>
      <c r="AO382" s="204">
        <v>0</v>
      </c>
      <c r="AP382" s="204">
        <v>0</v>
      </c>
      <c r="AQ382" s="204">
        <v>0</v>
      </c>
      <c r="AR382" s="204">
        <v>0</v>
      </c>
      <c r="AS382" s="204">
        <v>0</v>
      </c>
      <c r="AT382" s="204">
        <v>0</v>
      </c>
      <c r="AU382" s="204">
        <v>0</v>
      </c>
    </row>
    <row r="383" spans="1:48" ht="12.75" customHeight="1">
      <c r="A383" s="205">
        <v>21</v>
      </c>
      <c r="B383" s="206">
        <v>223800</v>
      </c>
      <c r="C383" s="207">
        <v>1345</v>
      </c>
      <c r="D383" s="175">
        <v>374</v>
      </c>
      <c r="E383" s="201" t="s">
        <v>1542</v>
      </c>
      <c r="F383" s="197">
        <v>15907.8</v>
      </c>
      <c r="G383" s="202">
        <v>15802.8</v>
      </c>
      <c r="H383" s="202">
        <v>0</v>
      </c>
      <c r="I383" s="202">
        <v>0</v>
      </c>
      <c r="J383" s="202">
        <v>105</v>
      </c>
      <c r="K383" s="202">
        <v>0</v>
      </c>
      <c r="L383" s="197">
        <v>15907.8</v>
      </c>
      <c r="M383" s="203">
        <v>15802.8</v>
      </c>
      <c r="N383" s="203">
        <v>0</v>
      </c>
      <c r="O383" s="203">
        <v>0</v>
      </c>
      <c r="P383" s="203">
        <v>105</v>
      </c>
      <c r="Q383" s="203">
        <v>0</v>
      </c>
      <c r="R383" s="245">
        <v>0</v>
      </c>
      <c r="S383" s="245">
        <v>0</v>
      </c>
      <c r="T383" s="245">
        <v>0</v>
      </c>
      <c r="U383" s="198">
        <v>12716.731900000001</v>
      </c>
      <c r="V383" s="203">
        <v>12611.731900000001</v>
      </c>
      <c r="W383" s="203">
        <v>0</v>
      </c>
      <c r="X383" s="203">
        <v>0</v>
      </c>
      <c r="Y383" s="203">
        <v>105</v>
      </c>
      <c r="Z383" s="204">
        <v>0</v>
      </c>
      <c r="AA383" s="246">
        <v>0</v>
      </c>
      <c r="AB383" s="246">
        <v>0</v>
      </c>
      <c r="AC383" s="246">
        <v>0</v>
      </c>
      <c r="AD383" s="204">
        <v>-3191.0680999999986</v>
      </c>
      <c r="AE383" s="204">
        <v>-3191.0680999999986</v>
      </c>
      <c r="AF383" s="204">
        <v>0</v>
      </c>
      <c r="AG383" s="204">
        <v>0</v>
      </c>
      <c r="AH383" s="204">
        <v>0</v>
      </c>
      <c r="AI383" s="101">
        <v>0</v>
      </c>
      <c r="AJ383" s="101">
        <v>0</v>
      </c>
      <c r="AK383" s="101">
        <v>0</v>
      </c>
      <c r="AL383" s="204">
        <v>0</v>
      </c>
      <c r="AM383" s="204">
        <v>79.940229950087385</v>
      </c>
      <c r="AN383" s="204">
        <v>79.806944971777156</v>
      </c>
      <c r="AO383" s="204">
        <v>0</v>
      </c>
      <c r="AP383" s="204">
        <v>0</v>
      </c>
      <c r="AQ383" s="204">
        <v>100</v>
      </c>
      <c r="AR383" s="204">
        <v>0</v>
      </c>
      <c r="AS383" s="204">
        <v>0</v>
      </c>
      <c r="AT383" s="204">
        <v>0</v>
      </c>
      <c r="AU383" s="204">
        <v>0</v>
      </c>
    </row>
    <row r="384" spans="1:48" ht="12.75" customHeight="1">
      <c r="A384" s="205">
        <v>21</v>
      </c>
      <c r="B384" s="206">
        <v>223800</v>
      </c>
      <c r="C384" s="207">
        <v>1346</v>
      </c>
      <c r="D384" s="175">
        <v>375</v>
      </c>
      <c r="E384" s="201" t="s">
        <v>1543</v>
      </c>
      <c r="F384" s="197">
        <v>7260.9</v>
      </c>
      <c r="G384" s="202">
        <v>7002.9</v>
      </c>
      <c r="H384" s="202">
        <v>0</v>
      </c>
      <c r="I384" s="202">
        <v>0</v>
      </c>
      <c r="J384" s="202">
        <v>258</v>
      </c>
      <c r="K384" s="202">
        <v>0</v>
      </c>
      <c r="L384" s="197">
        <v>7518</v>
      </c>
      <c r="M384" s="203">
        <v>7260</v>
      </c>
      <c r="N384" s="203">
        <v>0</v>
      </c>
      <c r="O384" s="203">
        <v>0</v>
      </c>
      <c r="P384" s="203">
        <v>258</v>
      </c>
      <c r="Q384" s="203">
        <v>0</v>
      </c>
      <c r="R384" s="245">
        <v>0</v>
      </c>
      <c r="S384" s="245">
        <v>0</v>
      </c>
      <c r="T384" s="245">
        <v>0</v>
      </c>
      <c r="U384" s="198">
        <v>7506.6223</v>
      </c>
      <c r="V384" s="203">
        <v>7248.6223</v>
      </c>
      <c r="W384" s="203">
        <v>0</v>
      </c>
      <c r="X384" s="203">
        <v>0</v>
      </c>
      <c r="Y384" s="203">
        <v>258</v>
      </c>
      <c r="Z384" s="204">
        <v>0</v>
      </c>
      <c r="AA384" s="246">
        <v>0</v>
      </c>
      <c r="AB384" s="246">
        <v>0</v>
      </c>
      <c r="AC384" s="246">
        <v>0</v>
      </c>
      <c r="AD384" s="204">
        <v>-11.377700000000004</v>
      </c>
      <c r="AE384" s="204">
        <v>-11.377700000000004</v>
      </c>
      <c r="AF384" s="204">
        <v>0</v>
      </c>
      <c r="AG384" s="204">
        <v>0</v>
      </c>
      <c r="AH384" s="204">
        <v>0</v>
      </c>
      <c r="AI384" s="101">
        <v>0</v>
      </c>
      <c r="AJ384" s="101">
        <v>0</v>
      </c>
      <c r="AK384" s="101">
        <v>0</v>
      </c>
      <c r="AL384" s="204">
        <v>0</v>
      </c>
      <c r="AM384" s="204">
        <v>99.848660548018088</v>
      </c>
      <c r="AN384" s="204">
        <v>99.843282369145996</v>
      </c>
      <c r="AO384" s="204">
        <v>0</v>
      </c>
      <c r="AP384" s="204">
        <v>0</v>
      </c>
      <c r="AQ384" s="204">
        <v>100</v>
      </c>
      <c r="AR384" s="204">
        <v>0</v>
      </c>
      <c r="AS384" s="204">
        <v>0</v>
      </c>
      <c r="AT384" s="204">
        <v>0</v>
      </c>
      <c r="AU384" s="204">
        <v>0</v>
      </c>
    </row>
    <row r="385" spans="1:48" ht="12.75" customHeight="1">
      <c r="A385" s="205">
        <v>21</v>
      </c>
      <c r="B385" s="206">
        <v>223800</v>
      </c>
      <c r="C385" s="207">
        <v>1347</v>
      </c>
      <c r="D385" s="175">
        <v>376</v>
      </c>
      <c r="E385" s="201" t="s">
        <v>1544</v>
      </c>
      <c r="F385" s="197">
        <v>4537.3</v>
      </c>
      <c r="G385" s="202">
        <v>4537.3</v>
      </c>
      <c r="H385" s="202">
        <v>0</v>
      </c>
      <c r="I385" s="202">
        <v>0</v>
      </c>
      <c r="J385" s="202">
        <v>0</v>
      </c>
      <c r="K385" s="202">
        <v>0</v>
      </c>
      <c r="L385" s="197">
        <v>4653.7000000000007</v>
      </c>
      <c r="M385" s="203">
        <v>4601.6000000000004</v>
      </c>
      <c r="N385" s="203">
        <v>0</v>
      </c>
      <c r="O385" s="203">
        <v>0</v>
      </c>
      <c r="P385" s="203">
        <v>0</v>
      </c>
      <c r="Q385" s="203">
        <v>0</v>
      </c>
      <c r="R385" s="245">
        <v>52.1</v>
      </c>
      <c r="S385" s="245">
        <v>0</v>
      </c>
      <c r="T385" s="245">
        <v>0</v>
      </c>
      <c r="U385" s="198">
        <v>4003.5407999999998</v>
      </c>
      <c r="V385" s="203">
        <v>3951.4407999999999</v>
      </c>
      <c r="W385" s="203">
        <v>0</v>
      </c>
      <c r="X385" s="203">
        <v>0</v>
      </c>
      <c r="Y385" s="203">
        <v>0</v>
      </c>
      <c r="Z385" s="204">
        <v>0</v>
      </c>
      <c r="AA385" s="246">
        <v>52.1</v>
      </c>
      <c r="AB385" s="246">
        <v>0</v>
      </c>
      <c r="AC385" s="246">
        <v>0</v>
      </c>
      <c r="AD385" s="204">
        <v>-650.15920000000096</v>
      </c>
      <c r="AE385" s="204">
        <v>-650.15920000000051</v>
      </c>
      <c r="AF385" s="204">
        <v>0</v>
      </c>
      <c r="AG385" s="204">
        <v>0</v>
      </c>
      <c r="AH385" s="204">
        <v>0</v>
      </c>
      <c r="AI385" s="101">
        <v>0</v>
      </c>
      <c r="AJ385" s="101">
        <v>0</v>
      </c>
      <c r="AK385" s="101">
        <v>0</v>
      </c>
      <c r="AL385" s="204">
        <v>0</v>
      </c>
      <c r="AM385" s="204">
        <v>86.029198272342427</v>
      </c>
      <c r="AN385" s="204">
        <v>85.871018776077875</v>
      </c>
      <c r="AO385" s="204">
        <v>0</v>
      </c>
      <c r="AP385" s="204">
        <v>0</v>
      </c>
      <c r="AQ385" s="204">
        <v>0</v>
      </c>
      <c r="AR385" s="204">
        <v>0</v>
      </c>
      <c r="AS385" s="204">
        <v>100</v>
      </c>
      <c r="AT385" s="204">
        <v>0</v>
      </c>
      <c r="AU385" s="204">
        <v>0</v>
      </c>
    </row>
    <row r="386" spans="1:48" ht="12.75" customHeight="1">
      <c r="A386" s="205">
        <v>21</v>
      </c>
      <c r="B386" s="206">
        <v>223800</v>
      </c>
      <c r="C386" s="207">
        <v>1348</v>
      </c>
      <c r="D386" s="175">
        <v>377</v>
      </c>
      <c r="E386" s="201" t="s">
        <v>1545</v>
      </c>
      <c r="F386" s="197">
        <v>1433.6</v>
      </c>
      <c r="G386" s="202">
        <v>1433.6</v>
      </c>
      <c r="H386" s="202">
        <v>0</v>
      </c>
      <c r="I386" s="202">
        <v>0</v>
      </c>
      <c r="J386" s="202">
        <v>0</v>
      </c>
      <c r="K386" s="202">
        <v>0</v>
      </c>
      <c r="L386" s="197">
        <v>1433.6</v>
      </c>
      <c r="M386" s="203">
        <v>1433.6</v>
      </c>
      <c r="N386" s="203">
        <v>0</v>
      </c>
      <c r="O386" s="203">
        <v>0</v>
      </c>
      <c r="P386" s="203">
        <v>0</v>
      </c>
      <c r="Q386" s="203">
        <v>0</v>
      </c>
      <c r="R386" s="245">
        <v>0</v>
      </c>
      <c r="S386" s="245">
        <v>0</v>
      </c>
      <c r="T386" s="245">
        <v>0</v>
      </c>
      <c r="U386" s="198">
        <v>1433.6</v>
      </c>
      <c r="V386" s="203">
        <v>1433.6</v>
      </c>
      <c r="W386" s="203">
        <v>0</v>
      </c>
      <c r="X386" s="203">
        <v>0</v>
      </c>
      <c r="Y386" s="203">
        <v>0</v>
      </c>
      <c r="Z386" s="204">
        <v>0</v>
      </c>
      <c r="AA386" s="246">
        <v>0</v>
      </c>
      <c r="AB386" s="246">
        <v>0</v>
      </c>
      <c r="AC386" s="246">
        <v>0</v>
      </c>
      <c r="AD386" s="204">
        <v>0</v>
      </c>
      <c r="AE386" s="204">
        <v>0</v>
      </c>
      <c r="AF386" s="204">
        <v>0</v>
      </c>
      <c r="AG386" s="204">
        <v>0</v>
      </c>
      <c r="AH386" s="204">
        <v>0</v>
      </c>
      <c r="AI386" s="101">
        <v>0</v>
      </c>
      <c r="AJ386" s="101">
        <v>0</v>
      </c>
      <c r="AK386" s="101">
        <v>0</v>
      </c>
      <c r="AL386" s="204">
        <v>0</v>
      </c>
      <c r="AM386" s="204">
        <v>100</v>
      </c>
      <c r="AN386" s="204">
        <v>100</v>
      </c>
      <c r="AO386" s="204">
        <v>0</v>
      </c>
      <c r="AP386" s="204">
        <v>0</v>
      </c>
      <c r="AQ386" s="204">
        <v>0</v>
      </c>
      <c r="AR386" s="204">
        <v>0</v>
      </c>
      <c r="AS386" s="204">
        <v>0</v>
      </c>
      <c r="AT386" s="204">
        <v>0</v>
      </c>
      <c r="AU386" s="204">
        <v>0</v>
      </c>
    </row>
    <row r="387" spans="1:48" ht="12.75" customHeight="1">
      <c r="A387" s="205">
        <v>21</v>
      </c>
      <c r="B387" s="206">
        <v>223800</v>
      </c>
      <c r="C387" s="207">
        <v>1349</v>
      </c>
      <c r="D387" s="175">
        <v>378</v>
      </c>
      <c r="E387" s="201" t="s">
        <v>1546</v>
      </c>
      <c r="F387" s="197">
        <v>3702.4</v>
      </c>
      <c r="G387" s="202">
        <v>3702.4</v>
      </c>
      <c r="H387" s="202">
        <v>0</v>
      </c>
      <c r="I387" s="202">
        <v>0</v>
      </c>
      <c r="J387" s="202">
        <v>0</v>
      </c>
      <c r="K387" s="202">
        <v>0</v>
      </c>
      <c r="L387" s="197">
        <v>3888.6</v>
      </c>
      <c r="M387" s="203">
        <v>3888.6</v>
      </c>
      <c r="N387" s="203">
        <v>0</v>
      </c>
      <c r="O387" s="203">
        <v>0</v>
      </c>
      <c r="P387" s="203">
        <v>0</v>
      </c>
      <c r="Q387" s="203">
        <v>0</v>
      </c>
      <c r="R387" s="245">
        <v>0</v>
      </c>
      <c r="S387" s="245">
        <v>0</v>
      </c>
      <c r="T387" s="245">
        <v>0</v>
      </c>
      <c r="U387" s="198">
        <v>3888.6</v>
      </c>
      <c r="V387" s="203">
        <v>3888.6</v>
      </c>
      <c r="W387" s="203">
        <v>0</v>
      </c>
      <c r="X387" s="203">
        <v>0</v>
      </c>
      <c r="Y387" s="203">
        <v>0</v>
      </c>
      <c r="Z387" s="204">
        <v>0</v>
      </c>
      <c r="AA387" s="246">
        <v>0</v>
      </c>
      <c r="AB387" s="246">
        <v>0</v>
      </c>
      <c r="AC387" s="246">
        <v>0</v>
      </c>
      <c r="AD387" s="204">
        <v>0</v>
      </c>
      <c r="AE387" s="204">
        <v>0</v>
      </c>
      <c r="AF387" s="204">
        <v>0</v>
      </c>
      <c r="AG387" s="204">
        <v>0</v>
      </c>
      <c r="AH387" s="204">
        <v>0</v>
      </c>
      <c r="AI387" s="101">
        <v>0</v>
      </c>
      <c r="AJ387" s="101">
        <v>0</v>
      </c>
      <c r="AK387" s="101">
        <v>0</v>
      </c>
      <c r="AL387" s="204">
        <v>0</v>
      </c>
      <c r="AM387" s="204">
        <v>100</v>
      </c>
      <c r="AN387" s="204">
        <v>100</v>
      </c>
      <c r="AO387" s="204">
        <v>0</v>
      </c>
      <c r="AP387" s="204">
        <v>0</v>
      </c>
      <c r="AQ387" s="204">
        <v>0</v>
      </c>
      <c r="AR387" s="204">
        <v>0</v>
      </c>
      <c r="AS387" s="204">
        <v>0</v>
      </c>
      <c r="AT387" s="204">
        <v>0</v>
      </c>
      <c r="AU387" s="204">
        <v>0</v>
      </c>
    </row>
    <row r="388" spans="1:48" ht="12.75" customHeight="1">
      <c r="A388" s="205">
        <v>21</v>
      </c>
      <c r="B388" s="206">
        <v>223800</v>
      </c>
      <c r="C388" s="207">
        <v>1350</v>
      </c>
      <c r="D388" s="175">
        <v>379</v>
      </c>
      <c r="E388" s="201" t="s">
        <v>1547</v>
      </c>
      <c r="F388" s="197">
        <v>3629.9</v>
      </c>
      <c r="G388" s="202">
        <v>3582.9</v>
      </c>
      <c r="H388" s="202">
        <v>0</v>
      </c>
      <c r="I388" s="202">
        <v>0</v>
      </c>
      <c r="J388" s="202">
        <v>47</v>
      </c>
      <c r="K388" s="202">
        <v>0</v>
      </c>
      <c r="L388" s="197">
        <v>3629.9</v>
      </c>
      <c r="M388" s="203">
        <v>3582.9</v>
      </c>
      <c r="N388" s="203">
        <v>0</v>
      </c>
      <c r="O388" s="203">
        <v>0</v>
      </c>
      <c r="P388" s="203">
        <v>47</v>
      </c>
      <c r="Q388" s="203">
        <v>0</v>
      </c>
      <c r="R388" s="245">
        <v>0</v>
      </c>
      <c r="S388" s="245">
        <v>0</v>
      </c>
      <c r="T388" s="245">
        <v>0</v>
      </c>
      <c r="U388" s="198">
        <v>3629.9</v>
      </c>
      <c r="V388" s="203">
        <v>3582.9</v>
      </c>
      <c r="W388" s="203">
        <v>0</v>
      </c>
      <c r="X388" s="203">
        <v>0</v>
      </c>
      <c r="Y388" s="203">
        <v>47</v>
      </c>
      <c r="Z388" s="204">
        <v>0</v>
      </c>
      <c r="AA388" s="246">
        <v>0</v>
      </c>
      <c r="AB388" s="246">
        <v>0</v>
      </c>
      <c r="AC388" s="246">
        <v>0</v>
      </c>
      <c r="AD388" s="204">
        <v>0</v>
      </c>
      <c r="AE388" s="204">
        <v>0</v>
      </c>
      <c r="AF388" s="204">
        <v>0</v>
      </c>
      <c r="AG388" s="204">
        <v>0</v>
      </c>
      <c r="AH388" s="204">
        <v>0</v>
      </c>
      <c r="AI388" s="101">
        <v>0</v>
      </c>
      <c r="AJ388" s="101">
        <v>0</v>
      </c>
      <c r="AK388" s="101">
        <v>0</v>
      </c>
      <c r="AL388" s="204">
        <v>0</v>
      </c>
      <c r="AM388" s="204">
        <v>100</v>
      </c>
      <c r="AN388" s="204">
        <v>100</v>
      </c>
      <c r="AO388" s="204">
        <v>0</v>
      </c>
      <c r="AP388" s="204">
        <v>0</v>
      </c>
      <c r="AQ388" s="204">
        <v>100</v>
      </c>
      <c r="AR388" s="204">
        <v>0</v>
      </c>
      <c r="AS388" s="204">
        <v>0</v>
      </c>
      <c r="AT388" s="204">
        <v>0</v>
      </c>
      <c r="AU388" s="204">
        <v>0</v>
      </c>
    </row>
    <row r="389" spans="1:48" ht="12.75" customHeight="1">
      <c r="A389" s="205">
        <v>21</v>
      </c>
      <c r="B389" s="206">
        <v>223800</v>
      </c>
      <c r="C389" s="207">
        <v>1351</v>
      </c>
      <c r="D389" s="175">
        <v>380</v>
      </c>
      <c r="E389" s="201" t="s">
        <v>1548</v>
      </c>
      <c r="F389" s="197">
        <v>4979.8</v>
      </c>
      <c r="G389" s="202">
        <v>4979.8</v>
      </c>
      <c r="H389" s="202">
        <v>0</v>
      </c>
      <c r="I389" s="202">
        <v>0</v>
      </c>
      <c r="J389" s="202">
        <v>0</v>
      </c>
      <c r="K389" s="202">
        <v>0</v>
      </c>
      <c r="L389" s="197">
        <v>5515.4</v>
      </c>
      <c r="M389" s="203">
        <v>5515.4</v>
      </c>
      <c r="N389" s="203">
        <v>0</v>
      </c>
      <c r="O389" s="203">
        <v>0</v>
      </c>
      <c r="P389" s="203">
        <v>0</v>
      </c>
      <c r="Q389" s="203">
        <v>0</v>
      </c>
      <c r="R389" s="245">
        <v>0</v>
      </c>
      <c r="S389" s="245">
        <v>0</v>
      </c>
      <c r="T389" s="245">
        <v>0</v>
      </c>
      <c r="U389" s="198">
        <v>5450.5887000000002</v>
      </c>
      <c r="V389" s="203">
        <v>5450.5887000000002</v>
      </c>
      <c r="W389" s="203">
        <v>0</v>
      </c>
      <c r="X389" s="203">
        <v>0</v>
      </c>
      <c r="Y389" s="203">
        <v>0</v>
      </c>
      <c r="Z389" s="204">
        <v>0</v>
      </c>
      <c r="AA389" s="246">
        <v>0</v>
      </c>
      <c r="AB389" s="246">
        <v>0</v>
      </c>
      <c r="AC389" s="246">
        <v>0</v>
      </c>
      <c r="AD389" s="204">
        <v>-64.811299999999392</v>
      </c>
      <c r="AE389" s="204">
        <v>-64.811299999999392</v>
      </c>
      <c r="AF389" s="204">
        <v>0</v>
      </c>
      <c r="AG389" s="204">
        <v>0</v>
      </c>
      <c r="AH389" s="204">
        <v>0</v>
      </c>
      <c r="AI389" s="101">
        <v>0</v>
      </c>
      <c r="AJ389" s="101">
        <v>0</v>
      </c>
      <c r="AK389" s="101">
        <v>0</v>
      </c>
      <c r="AL389" s="204">
        <v>0</v>
      </c>
      <c r="AM389" s="204">
        <v>98.824902998875885</v>
      </c>
      <c r="AN389" s="204">
        <v>98.824902998875885</v>
      </c>
      <c r="AO389" s="204">
        <v>0</v>
      </c>
      <c r="AP389" s="204">
        <v>0</v>
      </c>
      <c r="AQ389" s="204">
        <v>0</v>
      </c>
      <c r="AR389" s="204">
        <v>0</v>
      </c>
      <c r="AS389" s="204">
        <v>0</v>
      </c>
      <c r="AT389" s="204">
        <v>0</v>
      </c>
      <c r="AU389" s="204">
        <v>0</v>
      </c>
    </row>
    <row r="390" spans="1:48" ht="12.75" customHeight="1">
      <c r="A390" s="205">
        <v>21</v>
      </c>
      <c r="B390" s="206">
        <v>223800</v>
      </c>
      <c r="C390" s="207">
        <v>1352</v>
      </c>
      <c r="D390" s="175">
        <v>381</v>
      </c>
      <c r="E390" s="201" t="s">
        <v>1549</v>
      </c>
      <c r="F390" s="197">
        <v>7450.2</v>
      </c>
      <c r="G390" s="202">
        <v>7405.2</v>
      </c>
      <c r="H390" s="202">
        <v>0</v>
      </c>
      <c r="I390" s="202">
        <v>0</v>
      </c>
      <c r="J390" s="202">
        <v>45</v>
      </c>
      <c r="K390" s="202">
        <v>0</v>
      </c>
      <c r="L390" s="197">
        <v>7634.6</v>
      </c>
      <c r="M390" s="203">
        <v>7589.6</v>
      </c>
      <c r="N390" s="203">
        <v>0</v>
      </c>
      <c r="O390" s="203">
        <v>0</v>
      </c>
      <c r="P390" s="203">
        <v>45</v>
      </c>
      <c r="Q390" s="203">
        <v>0</v>
      </c>
      <c r="R390" s="245">
        <v>0</v>
      </c>
      <c r="S390" s="245">
        <v>0</v>
      </c>
      <c r="T390" s="245">
        <v>0</v>
      </c>
      <c r="U390" s="198">
        <v>7629.1956</v>
      </c>
      <c r="V390" s="203">
        <v>7584.1956</v>
      </c>
      <c r="W390" s="203">
        <v>0</v>
      </c>
      <c r="X390" s="203">
        <v>0</v>
      </c>
      <c r="Y390" s="203">
        <v>45</v>
      </c>
      <c r="Z390" s="204">
        <v>0</v>
      </c>
      <c r="AA390" s="246">
        <v>0</v>
      </c>
      <c r="AB390" s="246">
        <v>0</v>
      </c>
      <c r="AC390" s="246">
        <v>0</v>
      </c>
      <c r="AD390" s="204">
        <v>-5.4044000000003507</v>
      </c>
      <c r="AE390" s="204">
        <v>-5.4044000000003507</v>
      </c>
      <c r="AF390" s="204">
        <v>0</v>
      </c>
      <c r="AG390" s="204">
        <v>0</v>
      </c>
      <c r="AH390" s="204">
        <v>0</v>
      </c>
      <c r="AI390" s="101">
        <v>0</v>
      </c>
      <c r="AJ390" s="101">
        <v>0</v>
      </c>
      <c r="AK390" s="101">
        <v>0</v>
      </c>
      <c r="AL390" s="204">
        <v>0</v>
      </c>
      <c r="AM390" s="204">
        <v>99.929211746522412</v>
      </c>
      <c r="AN390" s="204">
        <v>99.928792031200587</v>
      </c>
      <c r="AO390" s="204">
        <v>0</v>
      </c>
      <c r="AP390" s="204">
        <v>0</v>
      </c>
      <c r="AQ390" s="204">
        <v>100</v>
      </c>
      <c r="AR390" s="204">
        <v>0</v>
      </c>
      <c r="AS390" s="204">
        <v>0</v>
      </c>
      <c r="AT390" s="204">
        <v>0</v>
      </c>
      <c r="AU390" s="204">
        <v>0</v>
      </c>
    </row>
    <row r="391" spans="1:48" ht="12.75" customHeight="1">
      <c r="A391" s="205">
        <v>21</v>
      </c>
      <c r="B391" s="206">
        <v>223800</v>
      </c>
      <c r="C391" s="207">
        <v>1353</v>
      </c>
      <c r="D391" s="175">
        <v>382</v>
      </c>
      <c r="E391" s="201" t="s">
        <v>1550</v>
      </c>
      <c r="F391" s="197">
        <v>6028.9</v>
      </c>
      <c r="G391" s="202">
        <v>6028.9</v>
      </c>
      <c r="H391" s="202">
        <v>0</v>
      </c>
      <c r="I391" s="202">
        <v>0</v>
      </c>
      <c r="J391" s="202">
        <v>0</v>
      </c>
      <c r="K391" s="202">
        <v>0</v>
      </c>
      <c r="L391" s="197">
        <v>6028.9</v>
      </c>
      <c r="M391" s="203">
        <v>6028.9</v>
      </c>
      <c r="N391" s="203">
        <v>0</v>
      </c>
      <c r="O391" s="203">
        <v>0</v>
      </c>
      <c r="P391" s="203">
        <v>0</v>
      </c>
      <c r="Q391" s="203">
        <v>0</v>
      </c>
      <c r="R391" s="245">
        <v>0</v>
      </c>
      <c r="S391" s="245">
        <v>0</v>
      </c>
      <c r="T391" s="245">
        <v>0</v>
      </c>
      <c r="U391" s="198">
        <v>6028.9</v>
      </c>
      <c r="V391" s="203">
        <v>6028.9</v>
      </c>
      <c r="W391" s="203">
        <v>0</v>
      </c>
      <c r="X391" s="203">
        <v>0</v>
      </c>
      <c r="Y391" s="203">
        <v>0</v>
      </c>
      <c r="Z391" s="204">
        <v>0</v>
      </c>
      <c r="AA391" s="246">
        <v>0</v>
      </c>
      <c r="AB391" s="246">
        <v>0</v>
      </c>
      <c r="AC391" s="246">
        <v>0</v>
      </c>
      <c r="AD391" s="204">
        <v>0</v>
      </c>
      <c r="AE391" s="204">
        <v>0</v>
      </c>
      <c r="AF391" s="204">
        <v>0</v>
      </c>
      <c r="AG391" s="204">
        <v>0</v>
      </c>
      <c r="AH391" s="204">
        <v>0</v>
      </c>
      <c r="AI391" s="101">
        <v>0</v>
      </c>
      <c r="AJ391" s="101">
        <v>0</v>
      </c>
      <c r="AK391" s="101">
        <v>0</v>
      </c>
      <c r="AL391" s="204">
        <v>0</v>
      </c>
      <c r="AM391" s="204">
        <v>100</v>
      </c>
      <c r="AN391" s="204">
        <v>100</v>
      </c>
      <c r="AO391" s="204">
        <v>0</v>
      </c>
      <c r="AP391" s="204">
        <v>0</v>
      </c>
      <c r="AQ391" s="204">
        <v>0</v>
      </c>
      <c r="AR391" s="204">
        <v>0</v>
      </c>
      <c r="AS391" s="204">
        <v>0</v>
      </c>
      <c r="AT391" s="204">
        <v>0</v>
      </c>
      <c r="AU391" s="204">
        <v>0</v>
      </c>
    </row>
    <row r="392" spans="1:48" ht="12.75" customHeight="1">
      <c r="A392" s="205">
        <v>0</v>
      </c>
      <c r="B392" s="205"/>
      <c r="C392" s="205"/>
      <c r="D392" s="175">
        <v>383</v>
      </c>
      <c r="E392" s="201"/>
      <c r="F392" s="202"/>
      <c r="G392" s="202"/>
      <c r="H392" s="202"/>
      <c r="I392" s="202"/>
      <c r="J392" s="202"/>
      <c r="K392" s="202"/>
      <c r="L392" s="197"/>
      <c r="M392" s="203"/>
      <c r="N392" s="203"/>
      <c r="O392" s="203"/>
      <c r="P392" s="203"/>
      <c r="Q392" s="203"/>
      <c r="R392" s="245"/>
      <c r="S392" s="245"/>
      <c r="T392" s="245"/>
      <c r="U392" s="198"/>
      <c r="V392" s="203"/>
      <c r="W392" s="203"/>
      <c r="X392" s="203"/>
      <c r="Y392" s="203"/>
      <c r="Z392" s="204"/>
      <c r="AA392" s="246"/>
      <c r="AB392" s="246"/>
      <c r="AC392" s="246"/>
      <c r="AD392" s="204"/>
      <c r="AE392" s="204"/>
      <c r="AF392" s="204"/>
      <c r="AG392" s="204"/>
      <c r="AH392" s="204"/>
      <c r="AI392" s="101">
        <v>0</v>
      </c>
      <c r="AJ392" s="101">
        <v>0</v>
      </c>
      <c r="AK392" s="101">
        <v>0</v>
      </c>
      <c r="AL392" s="204"/>
      <c r="AM392" s="204"/>
      <c r="AN392" s="204"/>
      <c r="AO392" s="204"/>
      <c r="AP392" s="204"/>
      <c r="AQ392" s="204"/>
      <c r="AR392" s="204"/>
      <c r="AS392" s="204"/>
      <c r="AT392" s="204"/>
      <c r="AU392" s="204"/>
    </row>
    <row r="393" spans="1:48" ht="12.75" customHeight="1">
      <c r="A393" s="205">
        <v>20</v>
      </c>
      <c r="B393" s="206">
        <v>224100</v>
      </c>
      <c r="C393" s="205"/>
      <c r="D393" s="175">
        <v>384</v>
      </c>
      <c r="E393" s="196" t="s">
        <v>1551</v>
      </c>
      <c r="F393" s="197">
        <v>319494.20000000007</v>
      </c>
      <c r="G393" s="197">
        <v>293322.7</v>
      </c>
      <c r="H393" s="197">
        <v>5569.4</v>
      </c>
      <c r="I393" s="197">
        <v>571.4</v>
      </c>
      <c r="J393" s="197">
        <v>0</v>
      </c>
      <c r="K393" s="197">
        <v>20030.7</v>
      </c>
      <c r="L393" s="197">
        <v>337448.49999999994</v>
      </c>
      <c r="M393" s="197">
        <v>310569.69999999995</v>
      </c>
      <c r="N393" s="197">
        <v>5929.5</v>
      </c>
      <c r="O393" s="197">
        <v>644.29999999999995</v>
      </c>
      <c r="P393" s="197">
        <v>0</v>
      </c>
      <c r="Q393" s="197">
        <v>20030.7</v>
      </c>
      <c r="R393" s="197">
        <v>274.3</v>
      </c>
      <c r="S393" s="197">
        <v>0</v>
      </c>
      <c r="T393" s="197">
        <v>0</v>
      </c>
      <c r="U393" s="198">
        <v>335350.85400000005</v>
      </c>
      <c r="V393" s="197">
        <v>309103.34610000002</v>
      </c>
      <c r="W393" s="197">
        <v>5798.7187000000004</v>
      </c>
      <c r="X393" s="197">
        <v>271.67539999999997</v>
      </c>
      <c r="Y393" s="197">
        <v>0</v>
      </c>
      <c r="Z393" s="197">
        <v>19902.8138</v>
      </c>
      <c r="AA393" s="197">
        <v>274.3</v>
      </c>
      <c r="AB393" s="197">
        <v>0</v>
      </c>
      <c r="AC393" s="197">
        <v>0</v>
      </c>
      <c r="AD393" s="101">
        <v>-2097.6459999998915</v>
      </c>
      <c r="AE393" s="101">
        <v>-1466.3538999999291</v>
      </c>
      <c r="AF393" s="101">
        <v>-130.78129999999965</v>
      </c>
      <c r="AG393" s="101">
        <v>-372.62459999999999</v>
      </c>
      <c r="AH393" s="101">
        <v>0</v>
      </c>
      <c r="AI393" s="101">
        <v>-127.88620000000083</v>
      </c>
      <c r="AJ393" s="101">
        <v>0</v>
      </c>
      <c r="AK393" s="101">
        <v>0</v>
      </c>
      <c r="AL393" s="101">
        <v>0</v>
      </c>
      <c r="AM393" s="101">
        <v>99.378380404713639</v>
      </c>
      <c r="AN393" s="101">
        <v>99.527850302202708</v>
      </c>
      <c r="AO393" s="101">
        <v>97.794395817522556</v>
      </c>
      <c r="AP393" s="101">
        <v>42.165978581406179</v>
      </c>
      <c r="AQ393" s="101">
        <v>0</v>
      </c>
      <c r="AR393" s="101">
        <v>99.361549022250841</v>
      </c>
      <c r="AS393" s="101">
        <v>100</v>
      </c>
      <c r="AT393" s="101">
        <v>0</v>
      </c>
      <c r="AU393" s="101">
        <v>0</v>
      </c>
    </row>
    <row r="394" spans="1:48" s="200" customFormat="1" ht="12.75" customHeight="1">
      <c r="A394" s="205">
        <v>22</v>
      </c>
      <c r="B394" s="206">
        <v>224100</v>
      </c>
      <c r="C394" s="205"/>
      <c r="D394" s="175">
        <v>385</v>
      </c>
      <c r="E394" s="196" t="s">
        <v>1241</v>
      </c>
      <c r="F394" s="197">
        <v>196758.3</v>
      </c>
      <c r="G394" s="197">
        <v>176334.8</v>
      </c>
      <c r="H394" s="197">
        <v>0</v>
      </c>
      <c r="I394" s="197">
        <v>392.8</v>
      </c>
      <c r="J394" s="197">
        <v>0</v>
      </c>
      <c r="K394" s="197">
        <v>20030.7</v>
      </c>
      <c r="L394" s="197">
        <v>209200.8</v>
      </c>
      <c r="M394" s="197">
        <v>188737.3</v>
      </c>
      <c r="N394" s="197">
        <v>0</v>
      </c>
      <c r="O394" s="197">
        <v>432.8</v>
      </c>
      <c r="P394" s="197">
        <v>0</v>
      </c>
      <c r="Q394" s="197">
        <v>20030.7</v>
      </c>
      <c r="R394" s="197">
        <v>0</v>
      </c>
      <c r="S394" s="197">
        <v>0</v>
      </c>
      <c r="T394" s="197">
        <v>0</v>
      </c>
      <c r="U394" s="198">
        <v>207932.17910000001</v>
      </c>
      <c r="V394" s="197">
        <v>187967.60560000001</v>
      </c>
      <c r="W394" s="197">
        <v>0</v>
      </c>
      <c r="X394" s="197">
        <v>61.759700000000002</v>
      </c>
      <c r="Y394" s="197">
        <v>0</v>
      </c>
      <c r="Z394" s="197">
        <v>19902.8138</v>
      </c>
      <c r="AA394" s="197">
        <v>0</v>
      </c>
      <c r="AB394" s="197">
        <v>0</v>
      </c>
      <c r="AC394" s="197">
        <v>0</v>
      </c>
      <c r="AD394" s="101">
        <v>-1268.6208999999799</v>
      </c>
      <c r="AE394" s="101">
        <v>-769.69439999997849</v>
      </c>
      <c r="AF394" s="101">
        <v>0</v>
      </c>
      <c r="AG394" s="101">
        <v>-371.0403</v>
      </c>
      <c r="AH394" s="101">
        <v>0</v>
      </c>
      <c r="AI394" s="101">
        <v>-127.88620000000083</v>
      </c>
      <c r="AJ394" s="101">
        <v>0</v>
      </c>
      <c r="AK394" s="101">
        <v>0</v>
      </c>
      <c r="AL394" s="101">
        <v>0</v>
      </c>
      <c r="AM394" s="101">
        <v>99.393586974810816</v>
      </c>
      <c r="AN394" s="101">
        <v>99.592187447844182</v>
      </c>
      <c r="AO394" s="101">
        <v>0</v>
      </c>
      <c r="AP394" s="101">
        <v>14.269801293900187</v>
      </c>
      <c r="AQ394" s="101">
        <v>0</v>
      </c>
      <c r="AR394" s="101">
        <v>99.361549022250841</v>
      </c>
      <c r="AS394" s="101">
        <v>0</v>
      </c>
      <c r="AT394" s="101">
        <v>0</v>
      </c>
      <c r="AU394" s="101">
        <v>0</v>
      </c>
      <c r="AV394" s="199"/>
    </row>
    <row r="395" spans="1:48" s="200" customFormat="1" ht="12.75" customHeight="1">
      <c r="A395" s="205">
        <v>21</v>
      </c>
      <c r="B395" s="206">
        <v>224100</v>
      </c>
      <c r="C395" s="205"/>
      <c r="D395" s="175">
        <v>386</v>
      </c>
      <c r="E395" s="196" t="s">
        <v>1242</v>
      </c>
      <c r="F395" s="197">
        <v>122735.90000000001</v>
      </c>
      <c r="G395" s="197">
        <v>116987.90000000001</v>
      </c>
      <c r="H395" s="197">
        <v>5569.4</v>
      </c>
      <c r="I395" s="197">
        <v>178.6</v>
      </c>
      <c r="J395" s="197">
        <v>0</v>
      </c>
      <c r="K395" s="197">
        <v>0</v>
      </c>
      <c r="L395" s="197">
        <v>128247.7</v>
      </c>
      <c r="M395" s="197">
        <v>121832.4</v>
      </c>
      <c r="N395" s="197">
        <v>5929.5</v>
      </c>
      <c r="O395" s="197">
        <v>211.5</v>
      </c>
      <c r="P395" s="197">
        <v>0</v>
      </c>
      <c r="Q395" s="197">
        <v>0</v>
      </c>
      <c r="R395" s="197">
        <v>274.3</v>
      </c>
      <c r="S395" s="197">
        <v>0</v>
      </c>
      <c r="T395" s="197">
        <v>0</v>
      </c>
      <c r="U395" s="198">
        <v>127418.67490000001</v>
      </c>
      <c r="V395" s="197">
        <v>121135.74050000001</v>
      </c>
      <c r="W395" s="197">
        <v>5798.7187000000004</v>
      </c>
      <c r="X395" s="197">
        <v>209.91569999999999</v>
      </c>
      <c r="Y395" s="197">
        <v>0</v>
      </c>
      <c r="Z395" s="197">
        <v>0</v>
      </c>
      <c r="AA395" s="197">
        <v>274.3</v>
      </c>
      <c r="AB395" s="197">
        <v>0</v>
      </c>
      <c r="AC395" s="197">
        <v>0</v>
      </c>
      <c r="AD395" s="101">
        <v>-829.02509999998438</v>
      </c>
      <c r="AE395" s="101">
        <v>-696.65949999997974</v>
      </c>
      <c r="AF395" s="101">
        <v>-130.78129999999965</v>
      </c>
      <c r="AG395" s="101">
        <v>-1.5843000000000131</v>
      </c>
      <c r="AH395" s="101">
        <v>0</v>
      </c>
      <c r="AI395" s="101">
        <v>0</v>
      </c>
      <c r="AJ395" s="101">
        <v>0</v>
      </c>
      <c r="AK395" s="101">
        <v>0</v>
      </c>
      <c r="AL395" s="101">
        <v>0</v>
      </c>
      <c r="AM395" s="101">
        <v>99.353575073860995</v>
      </c>
      <c r="AN395" s="101">
        <v>99.428182076360656</v>
      </c>
      <c r="AO395" s="101">
        <v>97.794395817522556</v>
      </c>
      <c r="AP395" s="101">
        <v>99.250921985815594</v>
      </c>
      <c r="AQ395" s="101">
        <v>0</v>
      </c>
      <c r="AR395" s="101">
        <v>0</v>
      </c>
      <c r="AS395" s="101">
        <v>100</v>
      </c>
      <c r="AT395" s="101">
        <v>0</v>
      </c>
      <c r="AU395" s="101">
        <v>0</v>
      </c>
      <c r="AV395" s="199"/>
    </row>
    <row r="396" spans="1:48" ht="12.75" customHeight="1">
      <c r="A396" s="205">
        <v>22</v>
      </c>
      <c r="B396" s="206">
        <v>224100</v>
      </c>
      <c r="C396" s="207">
        <v>1354</v>
      </c>
      <c r="D396" s="175">
        <v>387</v>
      </c>
      <c r="E396" s="201" t="s">
        <v>1267</v>
      </c>
      <c r="F396" s="197">
        <v>196758.3</v>
      </c>
      <c r="G396" s="202">
        <v>176334.8</v>
      </c>
      <c r="H396" s="202">
        <v>0</v>
      </c>
      <c r="I396" s="202">
        <v>392.8</v>
      </c>
      <c r="J396" s="202">
        <v>0</v>
      </c>
      <c r="K396" s="202">
        <v>20030.7</v>
      </c>
      <c r="L396" s="197">
        <v>209200.8</v>
      </c>
      <c r="M396" s="203">
        <v>188737.3</v>
      </c>
      <c r="N396" s="203">
        <v>0</v>
      </c>
      <c r="O396" s="203">
        <v>432.8</v>
      </c>
      <c r="P396" s="203">
        <v>0</v>
      </c>
      <c r="Q396" s="203">
        <v>20030.7</v>
      </c>
      <c r="R396" s="245">
        <v>0</v>
      </c>
      <c r="S396" s="245">
        <v>0</v>
      </c>
      <c r="T396" s="245">
        <v>0</v>
      </c>
      <c r="U396" s="198">
        <v>207932.17910000001</v>
      </c>
      <c r="V396" s="203">
        <v>187967.60560000001</v>
      </c>
      <c r="W396" s="203">
        <v>0</v>
      </c>
      <c r="X396" s="203">
        <v>61.759700000000002</v>
      </c>
      <c r="Y396" s="203">
        <v>0</v>
      </c>
      <c r="Z396" s="204">
        <v>19902.8138</v>
      </c>
      <c r="AA396" s="246">
        <v>0</v>
      </c>
      <c r="AB396" s="246">
        <v>0</v>
      </c>
      <c r="AC396" s="246">
        <v>0</v>
      </c>
      <c r="AD396" s="204">
        <v>-1268.6208999999799</v>
      </c>
      <c r="AE396" s="204">
        <v>-769.69439999997849</v>
      </c>
      <c r="AF396" s="204">
        <v>0</v>
      </c>
      <c r="AG396" s="204">
        <v>-371.0403</v>
      </c>
      <c r="AH396" s="204">
        <v>0</v>
      </c>
      <c r="AI396" s="101">
        <v>-127.88620000000083</v>
      </c>
      <c r="AJ396" s="101">
        <v>0</v>
      </c>
      <c r="AK396" s="101">
        <v>0</v>
      </c>
      <c r="AL396" s="204">
        <v>0</v>
      </c>
      <c r="AM396" s="204">
        <v>99.393586974810816</v>
      </c>
      <c r="AN396" s="204">
        <v>99.592187447844182</v>
      </c>
      <c r="AO396" s="204">
        <v>0</v>
      </c>
      <c r="AP396" s="204">
        <v>14.269801293900187</v>
      </c>
      <c r="AQ396" s="204">
        <v>0</v>
      </c>
      <c r="AR396" s="204">
        <v>99.361549022250841</v>
      </c>
      <c r="AS396" s="204">
        <v>0</v>
      </c>
      <c r="AT396" s="204">
        <v>0</v>
      </c>
      <c r="AU396" s="204">
        <v>0</v>
      </c>
    </row>
    <row r="397" spans="1:48" ht="12.75" customHeight="1">
      <c r="A397" s="205">
        <v>21</v>
      </c>
      <c r="B397" s="206">
        <v>224100</v>
      </c>
      <c r="C397" s="207">
        <v>1355</v>
      </c>
      <c r="D397" s="175">
        <v>388</v>
      </c>
      <c r="E397" s="201" t="s">
        <v>1552</v>
      </c>
      <c r="F397" s="197">
        <v>891.8</v>
      </c>
      <c r="G397" s="202">
        <v>891.8</v>
      </c>
      <c r="H397" s="202">
        <v>0</v>
      </c>
      <c r="I397" s="202">
        <v>0</v>
      </c>
      <c r="J397" s="202">
        <v>0</v>
      </c>
      <c r="K397" s="202">
        <v>0</v>
      </c>
      <c r="L397" s="197">
        <v>1044.7</v>
      </c>
      <c r="M397" s="203">
        <v>1044.7</v>
      </c>
      <c r="N397" s="203">
        <v>0</v>
      </c>
      <c r="O397" s="203">
        <v>0</v>
      </c>
      <c r="P397" s="203">
        <v>0</v>
      </c>
      <c r="Q397" s="203">
        <v>0</v>
      </c>
      <c r="R397" s="245">
        <v>0</v>
      </c>
      <c r="S397" s="245">
        <v>0</v>
      </c>
      <c r="T397" s="245">
        <v>0</v>
      </c>
      <c r="U397" s="198">
        <v>1044.7</v>
      </c>
      <c r="V397" s="203">
        <v>1044.7</v>
      </c>
      <c r="W397" s="203">
        <v>0</v>
      </c>
      <c r="X397" s="203">
        <v>0</v>
      </c>
      <c r="Y397" s="203">
        <v>0</v>
      </c>
      <c r="Z397" s="204">
        <v>0</v>
      </c>
      <c r="AA397" s="246">
        <v>0</v>
      </c>
      <c r="AB397" s="246">
        <v>0</v>
      </c>
      <c r="AC397" s="246">
        <v>0</v>
      </c>
      <c r="AD397" s="204">
        <v>0</v>
      </c>
      <c r="AE397" s="204">
        <v>0</v>
      </c>
      <c r="AF397" s="204">
        <v>0</v>
      </c>
      <c r="AG397" s="204">
        <v>0</v>
      </c>
      <c r="AH397" s="204">
        <v>0</v>
      </c>
      <c r="AI397" s="101">
        <v>0</v>
      </c>
      <c r="AJ397" s="101">
        <v>0</v>
      </c>
      <c r="AK397" s="101">
        <v>0</v>
      </c>
      <c r="AL397" s="204">
        <v>0</v>
      </c>
      <c r="AM397" s="204">
        <v>100</v>
      </c>
      <c r="AN397" s="204">
        <v>100</v>
      </c>
      <c r="AO397" s="204">
        <v>0</v>
      </c>
      <c r="AP397" s="204">
        <v>0</v>
      </c>
      <c r="AQ397" s="204">
        <v>0</v>
      </c>
      <c r="AR397" s="204">
        <v>0</v>
      </c>
      <c r="AS397" s="204">
        <v>0</v>
      </c>
      <c r="AT397" s="204">
        <v>0</v>
      </c>
      <c r="AU397" s="204">
        <v>0</v>
      </c>
    </row>
    <row r="398" spans="1:48" ht="12.75" customHeight="1">
      <c r="A398" s="205">
        <v>21</v>
      </c>
      <c r="B398" s="206">
        <v>224100</v>
      </c>
      <c r="C398" s="207">
        <v>1356</v>
      </c>
      <c r="D398" s="175">
        <v>389</v>
      </c>
      <c r="E398" s="201" t="s">
        <v>1553</v>
      </c>
      <c r="F398" s="197">
        <v>1384.7</v>
      </c>
      <c r="G398" s="202">
        <v>1384.7</v>
      </c>
      <c r="H398" s="202">
        <v>0</v>
      </c>
      <c r="I398" s="202">
        <v>0</v>
      </c>
      <c r="J398" s="202">
        <v>0</v>
      </c>
      <c r="K398" s="202">
        <v>0</v>
      </c>
      <c r="L398" s="197">
        <v>1384.7</v>
      </c>
      <c r="M398" s="203">
        <v>1384.7</v>
      </c>
      <c r="N398" s="203">
        <v>0</v>
      </c>
      <c r="O398" s="203">
        <v>0</v>
      </c>
      <c r="P398" s="203">
        <v>0</v>
      </c>
      <c r="Q398" s="203">
        <v>0</v>
      </c>
      <c r="R398" s="245">
        <v>0</v>
      </c>
      <c r="S398" s="245">
        <v>0</v>
      </c>
      <c r="T398" s="245">
        <v>0</v>
      </c>
      <c r="U398" s="198">
        <v>1354.6203</v>
      </c>
      <c r="V398" s="203">
        <v>1354.6203</v>
      </c>
      <c r="W398" s="203">
        <v>0</v>
      </c>
      <c r="X398" s="203">
        <v>0</v>
      </c>
      <c r="Y398" s="203">
        <v>0</v>
      </c>
      <c r="Z398" s="204">
        <v>0</v>
      </c>
      <c r="AA398" s="246">
        <v>0</v>
      </c>
      <c r="AB398" s="246">
        <v>0</v>
      </c>
      <c r="AC398" s="246">
        <v>0</v>
      </c>
      <c r="AD398" s="204">
        <v>-30.079700000000003</v>
      </c>
      <c r="AE398" s="204">
        <v>-30.079700000000003</v>
      </c>
      <c r="AF398" s="204">
        <v>0</v>
      </c>
      <c r="AG398" s="204">
        <v>0</v>
      </c>
      <c r="AH398" s="204">
        <v>0</v>
      </c>
      <c r="AI398" s="101">
        <v>0</v>
      </c>
      <c r="AJ398" s="101">
        <v>0</v>
      </c>
      <c r="AK398" s="101">
        <v>0</v>
      </c>
      <c r="AL398" s="204">
        <v>0</v>
      </c>
      <c r="AM398" s="204">
        <v>97.827709973279411</v>
      </c>
      <c r="AN398" s="204">
        <v>97.827709973279411</v>
      </c>
      <c r="AO398" s="204">
        <v>0</v>
      </c>
      <c r="AP398" s="204">
        <v>0</v>
      </c>
      <c r="AQ398" s="204">
        <v>0</v>
      </c>
      <c r="AR398" s="204">
        <v>0</v>
      </c>
      <c r="AS398" s="204">
        <v>0</v>
      </c>
      <c r="AT398" s="204">
        <v>0</v>
      </c>
      <c r="AU398" s="204">
        <v>0</v>
      </c>
    </row>
    <row r="399" spans="1:48" ht="12.75" customHeight="1">
      <c r="A399" s="205">
        <v>21</v>
      </c>
      <c r="B399" s="206">
        <v>224100</v>
      </c>
      <c r="C399" s="207">
        <v>1357</v>
      </c>
      <c r="D399" s="175">
        <v>390</v>
      </c>
      <c r="E399" s="201" t="s">
        <v>1554</v>
      </c>
      <c r="F399" s="197">
        <v>728.3</v>
      </c>
      <c r="G399" s="202">
        <v>728.3</v>
      </c>
      <c r="H399" s="202">
        <v>0</v>
      </c>
      <c r="I399" s="202">
        <v>0</v>
      </c>
      <c r="J399" s="202">
        <v>0</v>
      </c>
      <c r="K399" s="202">
        <v>0</v>
      </c>
      <c r="L399" s="197">
        <v>728.3</v>
      </c>
      <c r="M399" s="203">
        <v>728.3</v>
      </c>
      <c r="N399" s="203">
        <v>0</v>
      </c>
      <c r="O399" s="203">
        <v>0</v>
      </c>
      <c r="P399" s="203">
        <v>0</v>
      </c>
      <c r="Q399" s="203">
        <v>0</v>
      </c>
      <c r="R399" s="245">
        <v>0</v>
      </c>
      <c r="S399" s="245">
        <v>0</v>
      </c>
      <c r="T399" s="245">
        <v>0</v>
      </c>
      <c r="U399" s="198">
        <v>609.74850000000004</v>
      </c>
      <c r="V399" s="203">
        <v>609.74850000000004</v>
      </c>
      <c r="W399" s="203">
        <v>0</v>
      </c>
      <c r="X399" s="203">
        <v>0</v>
      </c>
      <c r="Y399" s="203">
        <v>0</v>
      </c>
      <c r="Z399" s="204">
        <v>0</v>
      </c>
      <c r="AA399" s="246">
        <v>0</v>
      </c>
      <c r="AB399" s="246">
        <v>0</v>
      </c>
      <c r="AC399" s="246">
        <v>0</v>
      </c>
      <c r="AD399" s="204">
        <v>-118.55149999999992</v>
      </c>
      <c r="AE399" s="204">
        <v>-118.55149999999992</v>
      </c>
      <c r="AF399" s="204">
        <v>0</v>
      </c>
      <c r="AG399" s="204">
        <v>0</v>
      </c>
      <c r="AH399" s="204">
        <v>0</v>
      </c>
      <c r="AI399" s="101">
        <v>0</v>
      </c>
      <c r="AJ399" s="101">
        <v>0</v>
      </c>
      <c r="AK399" s="101">
        <v>0</v>
      </c>
      <c r="AL399" s="204">
        <v>0</v>
      </c>
      <c r="AM399" s="204">
        <v>83.722161197308807</v>
      </c>
      <c r="AN399" s="204">
        <v>83.722161197308807</v>
      </c>
      <c r="AO399" s="204">
        <v>0</v>
      </c>
      <c r="AP399" s="204">
        <v>0</v>
      </c>
      <c r="AQ399" s="204">
        <v>0</v>
      </c>
      <c r="AR399" s="204">
        <v>0</v>
      </c>
      <c r="AS399" s="204">
        <v>0</v>
      </c>
      <c r="AT399" s="204">
        <v>0</v>
      </c>
      <c r="AU399" s="204">
        <v>0</v>
      </c>
    </row>
    <row r="400" spans="1:48" ht="12.75" customHeight="1">
      <c r="A400" s="205">
        <v>21</v>
      </c>
      <c r="B400" s="206">
        <v>224100</v>
      </c>
      <c r="C400" s="207">
        <v>1358</v>
      </c>
      <c r="D400" s="175">
        <v>391</v>
      </c>
      <c r="E400" s="201" t="s">
        <v>1555</v>
      </c>
      <c r="F400" s="197">
        <v>1486.8</v>
      </c>
      <c r="G400" s="202">
        <v>1486.8</v>
      </c>
      <c r="H400" s="202">
        <v>0</v>
      </c>
      <c r="I400" s="202">
        <v>0</v>
      </c>
      <c r="J400" s="202">
        <v>0</v>
      </c>
      <c r="K400" s="202">
        <v>0</v>
      </c>
      <c r="L400" s="197">
        <v>1617.2</v>
      </c>
      <c r="M400" s="203">
        <v>1550.3</v>
      </c>
      <c r="N400" s="203">
        <v>0</v>
      </c>
      <c r="O400" s="203">
        <v>0</v>
      </c>
      <c r="P400" s="203">
        <v>0</v>
      </c>
      <c r="Q400" s="203">
        <v>0</v>
      </c>
      <c r="R400" s="245">
        <v>66.900000000000006</v>
      </c>
      <c r="S400" s="245">
        <v>0</v>
      </c>
      <c r="T400" s="245">
        <v>0</v>
      </c>
      <c r="U400" s="198">
        <v>1617.1153000000002</v>
      </c>
      <c r="V400" s="203">
        <v>1550.2153000000001</v>
      </c>
      <c r="W400" s="203">
        <v>0</v>
      </c>
      <c r="X400" s="203">
        <v>0</v>
      </c>
      <c r="Y400" s="203">
        <v>0</v>
      </c>
      <c r="Z400" s="204">
        <v>0</v>
      </c>
      <c r="AA400" s="246">
        <v>66.900000000000006</v>
      </c>
      <c r="AB400" s="246">
        <v>0</v>
      </c>
      <c r="AC400" s="246">
        <v>0</v>
      </c>
      <c r="AD400" s="204">
        <v>-8.4699999999884312E-2</v>
      </c>
      <c r="AE400" s="204">
        <v>-8.4699999999884312E-2</v>
      </c>
      <c r="AF400" s="204">
        <v>0</v>
      </c>
      <c r="AG400" s="204">
        <v>0</v>
      </c>
      <c r="AH400" s="204">
        <v>0</v>
      </c>
      <c r="AI400" s="101">
        <v>0</v>
      </c>
      <c r="AJ400" s="101">
        <v>0</v>
      </c>
      <c r="AK400" s="101">
        <v>0</v>
      </c>
      <c r="AL400" s="204">
        <v>0</v>
      </c>
      <c r="AM400" s="204">
        <v>99.99476255255999</v>
      </c>
      <c r="AN400" s="204">
        <v>99.994536541314588</v>
      </c>
      <c r="AO400" s="204">
        <v>0</v>
      </c>
      <c r="AP400" s="204">
        <v>0</v>
      </c>
      <c r="AQ400" s="204">
        <v>0</v>
      </c>
      <c r="AR400" s="204">
        <v>0</v>
      </c>
      <c r="AS400" s="204">
        <v>100</v>
      </c>
      <c r="AT400" s="204">
        <v>0</v>
      </c>
      <c r="AU400" s="204">
        <v>0</v>
      </c>
    </row>
    <row r="401" spans="1:47" ht="12.75" customHeight="1">
      <c r="A401" s="205">
        <v>21</v>
      </c>
      <c r="B401" s="206">
        <v>224100</v>
      </c>
      <c r="C401" s="207">
        <v>1359</v>
      </c>
      <c r="D401" s="175">
        <v>392</v>
      </c>
      <c r="E401" s="201" t="s">
        <v>1556</v>
      </c>
      <c r="F401" s="197">
        <v>7683.6</v>
      </c>
      <c r="G401" s="202">
        <v>7683.6</v>
      </c>
      <c r="H401" s="202">
        <v>0</v>
      </c>
      <c r="I401" s="202">
        <v>0</v>
      </c>
      <c r="J401" s="202">
        <v>0</v>
      </c>
      <c r="K401" s="202">
        <v>0</v>
      </c>
      <c r="L401" s="197">
        <v>7904.6</v>
      </c>
      <c r="M401" s="203">
        <v>7904.6</v>
      </c>
      <c r="N401" s="203">
        <v>0</v>
      </c>
      <c r="O401" s="203">
        <v>0</v>
      </c>
      <c r="P401" s="203">
        <v>0</v>
      </c>
      <c r="Q401" s="203">
        <v>0</v>
      </c>
      <c r="R401" s="245">
        <v>0</v>
      </c>
      <c r="S401" s="245">
        <v>0</v>
      </c>
      <c r="T401" s="245">
        <v>0</v>
      </c>
      <c r="U401" s="198">
        <v>7904.6</v>
      </c>
      <c r="V401" s="203">
        <v>7904.6</v>
      </c>
      <c r="W401" s="203">
        <v>0</v>
      </c>
      <c r="X401" s="203">
        <v>0</v>
      </c>
      <c r="Y401" s="203">
        <v>0</v>
      </c>
      <c r="Z401" s="204">
        <v>0</v>
      </c>
      <c r="AA401" s="246">
        <v>0</v>
      </c>
      <c r="AB401" s="246">
        <v>0</v>
      </c>
      <c r="AC401" s="246">
        <v>0</v>
      </c>
      <c r="AD401" s="204">
        <v>0</v>
      </c>
      <c r="AE401" s="204">
        <v>0</v>
      </c>
      <c r="AF401" s="204">
        <v>0</v>
      </c>
      <c r="AG401" s="204">
        <v>0</v>
      </c>
      <c r="AH401" s="204">
        <v>0</v>
      </c>
      <c r="AI401" s="101">
        <v>0</v>
      </c>
      <c r="AJ401" s="101">
        <v>0</v>
      </c>
      <c r="AK401" s="101">
        <v>0</v>
      </c>
      <c r="AL401" s="204">
        <v>0</v>
      </c>
      <c r="AM401" s="204">
        <v>100</v>
      </c>
      <c r="AN401" s="204">
        <v>100</v>
      </c>
      <c r="AO401" s="204">
        <v>0</v>
      </c>
      <c r="AP401" s="204">
        <v>0</v>
      </c>
      <c r="AQ401" s="204">
        <v>0</v>
      </c>
      <c r="AR401" s="204">
        <v>0</v>
      </c>
      <c r="AS401" s="204">
        <v>0</v>
      </c>
      <c r="AT401" s="204">
        <v>0</v>
      </c>
      <c r="AU401" s="204">
        <v>0</v>
      </c>
    </row>
    <row r="402" spans="1:47" ht="12.75" customHeight="1">
      <c r="A402" s="205">
        <v>21</v>
      </c>
      <c r="B402" s="206">
        <v>224100</v>
      </c>
      <c r="C402" s="207">
        <v>1360</v>
      </c>
      <c r="D402" s="175">
        <v>393</v>
      </c>
      <c r="E402" s="201" t="s">
        <v>1557</v>
      </c>
      <c r="F402" s="197">
        <v>1204.5</v>
      </c>
      <c r="G402" s="202">
        <v>1204.5</v>
      </c>
      <c r="H402" s="202">
        <v>0</v>
      </c>
      <c r="I402" s="202">
        <v>0</v>
      </c>
      <c r="J402" s="202">
        <v>0</v>
      </c>
      <c r="K402" s="202">
        <v>0</v>
      </c>
      <c r="L402" s="197">
        <v>1204.5</v>
      </c>
      <c r="M402" s="203">
        <v>1204.5</v>
      </c>
      <c r="N402" s="203">
        <v>0</v>
      </c>
      <c r="O402" s="203">
        <v>0</v>
      </c>
      <c r="P402" s="203">
        <v>0</v>
      </c>
      <c r="Q402" s="203">
        <v>0</v>
      </c>
      <c r="R402" s="245">
        <v>0</v>
      </c>
      <c r="S402" s="245">
        <v>0</v>
      </c>
      <c r="T402" s="245">
        <v>0</v>
      </c>
      <c r="U402" s="198">
        <v>1203.3865000000001</v>
      </c>
      <c r="V402" s="203">
        <v>1203.3865000000001</v>
      </c>
      <c r="W402" s="203">
        <v>0</v>
      </c>
      <c r="X402" s="203">
        <v>0</v>
      </c>
      <c r="Y402" s="203">
        <v>0</v>
      </c>
      <c r="Z402" s="204">
        <v>0</v>
      </c>
      <c r="AA402" s="246">
        <v>0</v>
      </c>
      <c r="AB402" s="246">
        <v>0</v>
      </c>
      <c r="AC402" s="246">
        <v>0</v>
      </c>
      <c r="AD402" s="204">
        <v>-1.1134999999999309</v>
      </c>
      <c r="AE402" s="204">
        <v>-1.1134999999999309</v>
      </c>
      <c r="AF402" s="204">
        <v>0</v>
      </c>
      <c r="AG402" s="204">
        <v>0</v>
      </c>
      <c r="AH402" s="204">
        <v>0</v>
      </c>
      <c r="AI402" s="101">
        <v>0</v>
      </c>
      <c r="AJ402" s="101">
        <v>0</v>
      </c>
      <c r="AK402" s="101">
        <v>0</v>
      </c>
      <c r="AL402" s="204">
        <v>0</v>
      </c>
      <c r="AM402" s="204">
        <v>99.907555002075554</v>
      </c>
      <c r="AN402" s="204">
        <v>99.907555002075554</v>
      </c>
      <c r="AO402" s="204">
        <v>0</v>
      </c>
      <c r="AP402" s="204">
        <v>0</v>
      </c>
      <c r="AQ402" s="204">
        <v>0</v>
      </c>
      <c r="AR402" s="204">
        <v>0</v>
      </c>
      <c r="AS402" s="204">
        <v>0</v>
      </c>
      <c r="AT402" s="204">
        <v>0</v>
      </c>
      <c r="AU402" s="204">
        <v>0</v>
      </c>
    </row>
    <row r="403" spans="1:47" ht="12.75" customHeight="1">
      <c r="A403" s="205">
        <v>21</v>
      </c>
      <c r="B403" s="206">
        <v>224100</v>
      </c>
      <c r="C403" s="207">
        <v>1361</v>
      </c>
      <c r="D403" s="175">
        <v>394</v>
      </c>
      <c r="E403" s="201" t="s">
        <v>1558</v>
      </c>
      <c r="F403" s="197">
        <v>2757.9</v>
      </c>
      <c r="G403" s="202">
        <v>2757.9</v>
      </c>
      <c r="H403" s="202">
        <v>0</v>
      </c>
      <c r="I403" s="202">
        <v>0</v>
      </c>
      <c r="J403" s="202">
        <v>0</v>
      </c>
      <c r="K403" s="202">
        <v>0</v>
      </c>
      <c r="L403" s="197">
        <v>2757.9</v>
      </c>
      <c r="M403" s="203">
        <v>2757.9</v>
      </c>
      <c r="N403" s="203">
        <v>0</v>
      </c>
      <c r="O403" s="203">
        <v>0</v>
      </c>
      <c r="P403" s="203">
        <v>0</v>
      </c>
      <c r="Q403" s="203">
        <v>0</v>
      </c>
      <c r="R403" s="245">
        <v>0</v>
      </c>
      <c r="S403" s="245">
        <v>0</v>
      </c>
      <c r="T403" s="245">
        <v>0</v>
      </c>
      <c r="U403" s="198">
        <v>2757.9</v>
      </c>
      <c r="V403" s="203">
        <v>2757.9</v>
      </c>
      <c r="W403" s="203">
        <v>0</v>
      </c>
      <c r="X403" s="203">
        <v>0</v>
      </c>
      <c r="Y403" s="203">
        <v>0</v>
      </c>
      <c r="Z403" s="204">
        <v>0</v>
      </c>
      <c r="AA403" s="246">
        <v>0</v>
      </c>
      <c r="AB403" s="246">
        <v>0</v>
      </c>
      <c r="AC403" s="246">
        <v>0</v>
      </c>
      <c r="AD403" s="204">
        <v>0</v>
      </c>
      <c r="AE403" s="204">
        <v>0</v>
      </c>
      <c r="AF403" s="204">
        <v>0</v>
      </c>
      <c r="AG403" s="204">
        <v>0</v>
      </c>
      <c r="AH403" s="204">
        <v>0</v>
      </c>
      <c r="AI403" s="101">
        <v>0</v>
      </c>
      <c r="AJ403" s="101">
        <v>0</v>
      </c>
      <c r="AK403" s="101">
        <v>0</v>
      </c>
      <c r="AL403" s="204">
        <v>0</v>
      </c>
      <c r="AM403" s="204">
        <v>100</v>
      </c>
      <c r="AN403" s="204">
        <v>100</v>
      </c>
      <c r="AO403" s="204">
        <v>0</v>
      </c>
      <c r="AP403" s="204">
        <v>0</v>
      </c>
      <c r="AQ403" s="204">
        <v>0</v>
      </c>
      <c r="AR403" s="204">
        <v>0</v>
      </c>
      <c r="AS403" s="204">
        <v>0</v>
      </c>
      <c r="AT403" s="204">
        <v>0</v>
      </c>
      <c r="AU403" s="204">
        <v>0</v>
      </c>
    </row>
    <row r="404" spans="1:47" ht="12.75" customHeight="1">
      <c r="A404" s="205">
        <v>21</v>
      </c>
      <c r="B404" s="206">
        <v>224100</v>
      </c>
      <c r="C404" s="207">
        <v>1362</v>
      </c>
      <c r="D404" s="175">
        <v>395</v>
      </c>
      <c r="E404" s="201" t="s">
        <v>1559</v>
      </c>
      <c r="F404" s="197">
        <v>0</v>
      </c>
      <c r="G404" s="202">
        <v>0</v>
      </c>
      <c r="H404" s="202">
        <v>0</v>
      </c>
      <c r="I404" s="202">
        <v>0</v>
      </c>
      <c r="J404" s="202">
        <v>0</v>
      </c>
      <c r="K404" s="202">
        <v>0</v>
      </c>
      <c r="L404" s="197">
        <v>0</v>
      </c>
      <c r="M404" s="203">
        <v>0</v>
      </c>
      <c r="N404" s="203">
        <v>0</v>
      </c>
      <c r="O404" s="203">
        <v>0</v>
      </c>
      <c r="P404" s="203">
        <v>0</v>
      </c>
      <c r="Q404" s="203">
        <v>0</v>
      </c>
      <c r="R404" s="245">
        <v>0</v>
      </c>
      <c r="S404" s="245">
        <v>0</v>
      </c>
      <c r="T404" s="245">
        <v>0</v>
      </c>
      <c r="U404" s="198">
        <v>0</v>
      </c>
      <c r="V404" s="203">
        <v>0</v>
      </c>
      <c r="W404" s="203">
        <v>0</v>
      </c>
      <c r="X404" s="203">
        <v>0</v>
      </c>
      <c r="Y404" s="203">
        <v>0</v>
      </c>
      <c r="Z404" s="204">
        <v>0</v>
      </c>
      <c r="AA404" s="246">
        <v>0</v>
      </c>
      <c r="AB404" s="246">
        <v>0</v>
      </c>
      <c r="AC404" s="246">
        <v>0</v>
      </c>
      <c r="AD404" s="204">
        <v>0</v>
      </c>
      <c r="AE404" s="204">
        <v>0</v>
      </c>
      <c r="AF404" s="204">
        <v>0</v>
      </c>
      <c r="AG404" s="204">
        <v>0</v>
      </c>
      <c r="AH404" s="204">
        <v>0</v>
      </c>
      <c r="AI404" s="101">
        <v>0</v>
      </c>
      <c r="AJ404" s="101">
        <v>0</v>
      </c>
      <c r="AK404" s="101">
        <v>0</v>
      </c>
      <c r="AL404" s="204">
        <v>0</v>
      </c>
      <c r="AM404" s="204">
        <v>0</v>
      </c>
      <c r="AN404" s="204">
        <v>0</v>
      </c>
      <c r="AO404" s="204">
        <v>0</v>
      </c>
      <c r="AP404" s="204">
        <v>0</v>
      </c>
      <c r="AQ404" s="204">
        <v>0</v>
      </c>
      <c r="AR404" s="204">
        <v>0</v>
      </c>
      <c r="AS404" s="204">
        <v>0</v>
      </c>
      <c r="AT404" s="204">
        <v>0</v>
      </c>
      <c r="AU404" s="204">
        <v>0</v>
      </c>
    </row>
    <row r="405" spans="1:47" ht="12.75" customHeight="1">
      <c r="A405" s="205">
        <v>21</v>
      </c>
      <c r="B405" s="206">
        <v>224100</v>
      </c>
      <c r="C405" s="207">
        <v>1363</v>
      </c>
      <c r="D405" s="175">
        <v>396</v>
      </c>
      <c r="E405" s="201" t="s">
        <v>1560</v>
      </c>
      <c r="F405" s="197">
        <v>1117</v>
      </c>
      <c r="G405" s="202">
        <v>1117</v>
      </c>
      <c r="H405" s="202">
        <v>0</v>
      </c>
      <c r="I405" s="202">
        <v>0</v>
      </c>
      <c r="J405" s="202">
        <v>0</v>
      </c>
      <c r="K405" s="202">
        <v>0</v>
      </c>
      <c r="L405" s="197">
        <v>1117</v>
      </c>
      <c r="M405" s="203">
        <v>1117</v>
      </c>
      <c r="N405" s="203">
        <v>0</v>
      </c>
      <c r="O405" s="203">
        <v>0</v>
      </c>
      <c r="P405" s="203">
        <v>0</v>
      </c>
      <c r="Q405" s="203">
        <v>0</v>
      </c>
      <c r="R405" s="245">
        <v>0</v>
      </c>
      <c r="S405" s="245">
        <v>0</v>
      </c>
      <c r="T405" s="245">
        <v>0</v>
      </c>
      <c r="U405" s="198">
        <v>1117</v>
      </c>
      <c r="V405" s="203">
        <v>1117</v>
      </c>
      <c r="W405" s="203">
        <v>0</v>
      </c>
      <c r="X405" s="203">
        <v>0</v>
      </c>
      <c r="Y405" s="203">
        <v>0</v>
      </c>
      <c r="Z405" s="204">
        <v>0</v>
      </c>
      <c r="AA405" s="246">
        <v>0</v>
      </c>
      <c r="AB405" s="246">
        <v>0</v>
      </c>
      <c r="AC405" s="246">
        <v>0</v>
      </c>
      <c r="AD405" s="204">
        <v>0</v>
      </c>
      <c r="AE405" s="204">
        <v>0</v>
      </c>
      <c r="AF405" s="204">
        <v>0</v>
      </c>
      <c r="AG405" s="204">
        <v>0</v>
      </c>
      <c r="AH405" s="204">
        <v>0</v>
      </c>
      <c r="AI405" s="101">
        <v>0</v>
      </c>
      <c r="AJ405" s="101">
        <v>0</v>
      </c>
      <c r="AK405" s="101">
        <v>0</v>
      </c>
      <c r="AL405" s="204">
        <v>0</v>
      </c>
      <c r="AM405" s="204">
        <v>100</v>
      </c>
      <c r="AN405" s="204">
        <v>100</v>
      </c>
      <c r="AO405" s="204">
        <v>0</v>
      </c>
      <c r="AP405" s="204">
        <v>0</v>
      </c>
      <c r="AQ405" s="204">
        <v>0</v>
      </c>
      <c r="AR405" s="204">
        <v>0</v>
      </c>
      <c r="AS405" s="204">
        <v>0</v>
      </c>
      <c r="AT405" s="204">
        <v>0</v>
      </c>
      <c r="AU405" s="204">
        <v>0</v>
      </c>
    </row>
    <row r="406" spans="1:47" ht="12.75" customHeight="1">
      <c r="A406" s="205">
        <v>21</v>
      </c>
      <c r="B406" s="206">
        <v>224100</v>
      </c>
      <c r="C406" s="207">
        <v>1364</v>
      </c>
      <c r="D406" s="175">
        <v>397</v>
      </c>
      <c r="E406" s="201" t="s">
        <v>1561</v>
      </c>
      <c r="F406" s="197">
        <v>1189.5</v>
      </c>
      <c r="G406" s="202">
        <v>1189.5</v>
      </c>
      <c r="H406" s="202">
        <v>0</v>
      </c>
      <c r="I406" s="202">
        <v>0</v>
      </c>
      <c r="J406" s="202">
        <v>0</v>
      </c>
      <c r="K406" s="202">
        <v>0</v>
      </c>
      <c r="L406" s="197">
        <v>1189.5</v>
      </c>
      <c r="M406" s="203">
        <v>1189.5</v>
      </c>
      <c r="N406" s="203">
        <v>0</v>
      </c>
      <c r="O406" s="203">
        <v>0</v>
      </c>
      <c r="P406" s="203">
        <v>0</v>
      </c>
      <c r="Q406" s="203">
        <v>0</v>
      </c>
      <c r="R406" s="245">
        <v>0</v>
      </c>
      <c r="S406" s="245">
        <v>0</v>
      </c>
      <c r="T406" s="245">
        <v>0</v>
      </c>
      <c r="U406" s="198">
        <v>1189.5</v>
      </c>
      <c r="V406" s="203">
        <v>1189.5</v>
      </c>
      <c r="W406" s="203">
        <v>0</v>
      </c>
      <c r="X406" s="203">
        <v>0</v>
      </c>
      <c r="Y406" s="203">
        <v>0</v>
      </c>
      <c r="Z406" s="204">
        <v>0</v>
      </c>
      <c r="AA406" s="246">
        <v>0</v>
      </c>
      <c r="AB406" s="246">
        <v>0</v>
      </c>
      <c r="AC406" s="246">
        <v>0</v>
      </c>
      <c r="AD406" s="204">
        <v>0</v>
      </c>
      <c r="AE406" s="204">
        <v>0</v>
      </c>
      <c r="AF406" s="204">
        <v>0</v>
      </c>
      <c r="AG406" s="204">
        <v>0</v>
      </c>
      <c r="AH406" s="204">
        <v>0</v>
      </c>
      <c r="AI406" s="101">
        <v>0</v>
      </c>
      <c r="AJ406" s="101">
        <v>0</v>
      </c>
      <c r="AK406" s="101">
        <v>0</v>
      </c>
      <c r="AL406" s="204">
        <v>0</v>
      </c>
      <c r="AM406" s="204">
        <v>100</v>
      </c>
      <c r="AN406" s="204">
        <v>100</v>
      </c>
      <c r="AO406" s="204">
        <v>0</v>
      </c>
      <c r="AP406" s="204">
        <v>0</v>
      </c>
      <c r="AQ406" s="204">
        <v>0</v>
      </c>
      <c r="AR406" s="204">
        <v>0</v>
      </c>
      <c r="AS406" s="204">
        <v>0</v>
      </c>
      <c r="AT406" s="204">
        <v>0</v>
      </c>
      <c r="AU406" s="204">
        <v>0</v>
      </c>
    </row>
    <row r="407" spans="1:47" ht="12.75" customHeight="1">
      <c r="A407" s="205">
        <v>21</v>
      </c>
      <c r="B407" s="206">
        <v>224100</v>
      </c>
      <c r="C407" s="207">
        <v>1365</v>
      </c>
      <c r="D407" s="175">
        <v>398</v>
      </c>
      <c r="E407" s="201" t="s">
        <v>1562</v>
      </c>
      <c r="F407" s="197">
        <v>2387.9</v>
      </c>
      <c r="G407" s="202">
        <v>2387.9</v>
      </c>
      <c r="H407" s="202">
        <v>0</v>
      </c>
      <c r="I407" s="202">
        <v>0</v>
      </c>
      <c r="J407" s="202">
        <v>0</v>
      </c>
      <c r="K407" s="202">
        <v>0</v>
      </c>
      <c r="L407" s="197">
        <v>2533.8000000000002</v>
      </c>
      <c r="M407" s="203">
        <v>2437.9</v>
      </c>
      <c r="N407" s="203">
        <v>0</v>
      </c>
      <c r="O407" s="203">
        <v>0</v>
      </c>
      <c r="P407" s="203">
        <v>0</v>
      </c>
      <c r="Q407" s="203">
        <v>0</v>
      </c>
      <c r="R407" s="245">
        <v>95.9</v>
      </c>
      <c r="S407" s="245">
        <v>0</v>
      </c>
      <c r="T407" s="245">
        <v>0</v>
      </c>
      <c r="U407" s="198">
        <v>2533.1020000000003</v>
      </c>
      <c r="V407" s="203">
        <v>2437.2020000000002</v>
      </c>
      <c r="W407" s="203">
        <v>0</v>
      </c>
      <c r="X407" s="203">
        <v>0</v>
      </c>
      <c r="Y407" s="203">
        <v>0</v>
      </c>
      <c r="Z407" s="204">
        <v>0</v>
      </c>
      <c r="AA407" s="246">
        <v>95.9</v>
      </c>
      <c r="AB407" s="246">
        <v>0</v>
      </c>
      <c r="AC407" s="246">
        <v>0</v>
      </c>
      <c r="AD407" s="204">
        <v>-0.69799999999986539</v>
      </c>
      <c r="AE407" s="204">
        <v>-0.69799999999986539</v>
      </c>
      <c r="AF407" s="204">
        <v>0</v>
      </c>
      <c r="AG407" s="204">
        <v>0</v>
      </c>
      <c r="AH407" s="204">
        <v>0</v>
      </c>
      <c r="AI407" s="101">
        <v>0</v>
      </c>
      <c r="AJ407" s="101">
        <v>0</v>
      </c>
      <c r="AK407" s="101">
        <v>0</v>
      </c>
      <c r="AL407" s="204">
        <v>0</v>
      </c>
      <c r="AM407" s="204">
        <v>99.972452442971033</v>
      </c>
      <c r="AN407" s="204">
        <v>99.971368801017277</v>
      </c>
      <c r="AO407" s="204">
        <v>0</v>
      </c>
      <c r="AP407" s="204">
        <v>0</v>
      </c>
      <c r="AQ407" s="204">
        <v>0</v>
      </c>
      <c r="AR407" s="204">
        <v>0</v>
      </c>
      <c r="AS407" s="204">
        <v>100</v>
      </c>
      <c r="AT407" s="204">
        <v>0</v>
      </c>
      <c r="AU407" s="204">
        <v>0</v>
      </c>
    </row>
    <row r="408" spans="1:47" ht="12.75" customHeight="1">
      <c r="A408" s="205">
        <v>21</v>
      </c>
      <c r="B408" s="206">
        <v>224100</v>
      </c>
      <c r="C408" s="207">
        <v>1366</v>
      </c>
      <c r="D408" s="175">
        <v>399</v>
      </c>
      <c r="E408" s="201" t="s">
        <v>1563</v>
      </c>
      <c r="F408" s="197">
        <v>2593.3000000000002</v>
      </c>
      <c r="G408" s="202">
        <v>2593.3000000000002</v>
      </c>
      <c r="H408" s="202">
        <v>0</v>
      </c>
      <c r="I408" s="202">
        <v>0</v>
      </c>
      <c r="J408" s="202">
        <v>0</v>
      </c>
      <c r="K408" s="202">
        <v>0</v>
      </c>
      <c r="L408" s="197">
        <v>2805.5</v>
      </c>
      <c r="M408" s="203">
        <v>2805.5</v>
      </c>
      <c r="N408" s="203">
        <v>0</v>
      </c>
      <c r="O408" s="203">
        <v>0</v>
      </c>
      <c r="P408" s="203">
        <v>0</v>
      </c>
      <c r="Q408" s="203">
        <v>0</v>
      </c>
      <c r="R408" s="245">
        <v>0</v>
      </c>
      <c r="S408" s="245">
        <v>0</v>
      </c>
      <c r="T408" s="245">
        <v>0</v>
      </c>
      <c r="U408" s="198">
        <v>2805.5</v>
      </c>
      <c r="V408" s="203">
        <v>2805.5</v>
      </c>
      <c r="W408" s="203">
        <v>0</v>
      </c>
      <c r="X408" s="203">
        <v>0</v>
      </c>
      <c r="Y408" s="203">
        <v>0</v>
      </c>
      <c r="Z408" s="204">
        <v>0</v>
      </c>
      <c r="AA408" s="246">
        <v>0</v>
      </c>
      <c r="AB408" s="246">
        <v>0</v>
      </c>
      <c r="AC408" s="246">
        <v>0</v>
      </c>
      <c r="AD408" s="204">
        <v>0</v>
      </c>
      <c r="AE408" s="204">
        <v>0</v>
      </c>
      <c r="AF408" s="204">
        <v>0</v>
      </c>
      <c r="AG408" s="204">
        <v>0</v>
      </c>
      <c r="AH408" s="204">
        <v>0</v>
      </c>
      <c r="AI408" s="101">
        <v>0</v>
      </c>
      <c r="AJ408" s="101">
        <v>0</v>
      </c>
      <c r="AK408" s="101">
        <v>0</v>
      </c>
      <c r="AL408" s="204">
        <v>0</v>
      </c>
      <c r="AM408" s="204">
        <v>100</v>
      </c>
      <c r="AN408" s="204">
        <v>100</v>
      </c>
      <c r="AO408" s="204">
        <v>0</v>
      </c>
      <c r="AP408" s="204">
        <v>0</v>
      </c>
      <c r="AQ408" s="204">
        <v>0</v>
      </c>
      <c r="AR408" s="204">
        <v>0</v>
      </c>
      <c r="AS408" s="204">
        <v>0</v>
      </c>
      <c r="AT408" s="204">
        <v>0</v>
      </c>
      <c r="AU408" s="204">
        <v>0</v>
      </c>
    </row>
    <row r="409" spans="1:47" ht="12.75" customHeight="1">
      <c r="A409" s="205">
        <v>21</v>
      </c>
      <c r="B409" s="206">
        <v>224100</v>
      </c>
      <c r="C409" s="207">
        <v>1375</v>
      </c>
      <c r="D409" s="175">
        <v>400</v>
      </c>
      <c r="E409" s="201" t="s">
        <v>1564</v>
      </c>
      <c r="F409" s="197">
        <v>17112.400000000001</v>
      </c>
      <c r="G409" s="202">
        <v>17112.400000000001</v>
      </c>
      <c r="H409" s="202">
        <v>0</v>
      </c>
      <c r="I409" s="202">
        <v>0</v>
      </c>
      <c r="J409" s="202">
        <v>0</v>
      </c>
      <c r="K409" s="202">
        <v>0</v>
      </c>
      <c r="L409" s="197">
        <v>18596.3</v>
      </c>
      <c r="M409" s="203">
        <v>18596.3</v>
      </c>
      <c r="N409" s="203">
        <v>0</v>
      </c>
      <c r="O409" s="203">
        <v>0</v>
      </c>
      <c r="P409" s="203">
        <v>0</v>
      </c>
      <c r="Q409" s="203">
        <v>0</v>
      </c>
      <c r="R409" s="245">
        <v>0</v>
      </c>
      <c r="S409" s="245">
        <v>0</v>
      </c>
      <c r="T409" s="245">
        <v>0</v>
      </c>
      <c r="U409" s="198">
        <v>18596.3</v>
      </c>
      <c r="V409" s="203">
        <v>18596.3</v>
      </c>
      <c r="W409" s="203">
        <v>0</v>
      </c>
      <c r="X409" s="203">
        <v>0</v>
      </c>
      <c r="Y409" s="203">
        <v>0</v>
      </c>
      <c r="Z409" s="204">
        <v>0</v>
      </c>
      <c r="AA409" s="246">
        <v>0</v>
      </c>
      <c r="AB409" s="246">
        <v>0</v>
      </c>
      <c r="AC409" s="246">
        <v>0</v>
      </c>
      <c r="AD409" s="204">
        <v>0</v>
      </c>
      <c r="AE409" s="204">
        <v>0</v>
      </c>
      <c r="AF409" s="204">
        <v>0</v>
      </c>
      <c r="AG409" s="204">
        <v>0</v>
      </c>
      <c r="AH409" s="204">
        <v>0</v>
      </c>
      <c r="AI409" s="101">
        <v>0</v>
      </c>
      <c r="AJ409" s="101">
        <v>0</v>
      </c>
      <c r="AK409" s="101">
        <v>0</v>
      </c>
      <c r="AL409" s="204">
        <v>0</v>
      </c>
      <c r="AM409" s="204">
        <v>100</v>
      </c>
      <c r="AN409" s="204">
        <v>100</v>
      </c>
      <c r="AO409" s="204">
        <v>0</v>
      </c>
      <c r="AP409" s="204">
        <v>0</v>
      </c>
      <c r="AQ409" s="204">
        <v>0</v>
      </c>
      <c r="AR409" s="204">
        <v>0</v>
      </c>
      <c r="AS409" s="204">
        <v>0</v>
      </c>
      <c r="AT409" s="204">
        <v>0</v>
      </c>
      <c r="AU409" s="204">
        <v>0</v>
      </c>
    </row>
    <row r="410" spans="1:47" ht="12.75" customHeight="1">
      <c r="A410" s="205">
        <v>21</v>
      </c>
      <c r="B410" s="206">
        <v>224100</v>
      </c>
      <c r="C410" s="207">
        <v>1376</v>
      </c>
      <c r="D410" s="175">
        <v>401</v>
      </c>
      <c r="E410" s="201" t="s">
        <v>1551</v>
      </c>
      <c r="F410" s="197">
        <v>40510.699999999997</v>
      </c>
      <c r="G410" s="202">
        <v>36823.9</v>
      </c>
      <c r="H410" s="202">
        <v>3508.2</v>
      </c>
      <c r="I410" s="202">
        <v>178.6</v>
      </c>
      <c r="J410" s="202">
        <v>0</v>
      </c>
      <c r="K410" s="202">
        <v>0</v>
      </c>
      <c r="L410" s="197">
        <v>41149.699999999997</v>
      </c>
      <c r="M410" s="203">
        <v>37430</v>
      </c>
      <c r="N410" s="203">
        <v>3508.2</v>
      </c>
      <c r="O410" s="203">
        <v>211.5</v>
      </c>
      <c r="P410" s="203">
        <v>0</v>
      </c>
      <c r="Q410" s="203">
        <v>0</v>
      </c>
      <c r="R410" s="245">
        <v>0</v>
      </c>
      <c r="S410" s="245">
        <v>0</v>
      </c>
      <c r="T410" s="245">
        <v>0</v>
      </c>
      <c r="U410" s="198">
        <v>41148.115699999995</v>
      </c>
      <c r="V410" s="203">
        <v>37430</v>
      </c>
      <c r="W410" s="203">
        <v>3508.2</v>
      </c>
      <c r="X410" s="203">
        <v>209.91569999999999</v>
      </c>
      <c r="Y410" s="203">
        <v>0</v>
      </c>
      <c r="Z410" s="204">
        <v>0</v>
      </c>
      <c r="AA410" s="246">
        <v>0</v>
      </c>
      <c r="AB410" s="246">
        <v>0</v>
      </c>
      <c r="AC410" s="246">
        <v>0</v>
      </c>
      <c r="AD410" s="204">
        <v>-1.5843000000022585</v>
      </c>
      <c r="AE410" s="204">
        <v>0</v>
      </c>
      <c r="AF410" s="204">
        <v>0</v>
      </c>
      <c r="AG410" s="204">
        <v>-1.5843000000000131</v>
      </c>
      <c r="AH410" s="204">
        <v>0</v>
      </c>
      <c r="AI410" s="101">
        <v>0</v>
      </c>
      <c r="AJ410" s="101">
        <v>0</v>
      </c>
      <c r="AK410" s="101">
        <v>0</v>
      </c>
      <c r="AL410" s="204">
        <v>0</v>
      </c>
      <c r="AM410" s="204">
        <v>99.996149911177966</v>
      </c>
      <c r="AN410" s="204">
        <v>100</v>
      </c>
      <c r="AO410" s="204">
        <v>100</v>
      </c>
      <c r="AP410" s="204">
        <v>99.250921985815594</v>
      </c>
      <c r="AQ410" s="204">
        <v>0</v>
      </c>
      <c r="AR410" s="204">
        <v>0</v>
      </c>
      <c r="AS410" s="204">
        <v>0</v>
      </c>
      <c r="AT410" s="204">
        <v>0</v>
      </c>
      <c r="AU410" s="204">
        <v>0</v>
      </c>
    </row>
    <row r="411" spans="1:47" ht="12.75" customHeight="1">
      <c r="A411" s="205">
        <v>21</v>
      </c>
      <c r="B411" s="206">
        <v>224100</v>
      </c>
      <c r="C411" s="207">
        <v>1367</v>
      </c>
      <c r="D411" s="175">
        <v>402</v>
      </c>
      <c r="E411" s="201" t="s">
        <v>1565</v>
      </c>
      <c r="F411" s="197">
        <v>2817.3</v>
      </c>
      <c r="G411" s="202">
        <v>2817.3</v>
      </c>
      <c r="H411" s="202">
        <v>0</v>
      </c>
      <c r="I411" s="202">
        <v>0</v>
      </c>
      <c r="J411" s="202">
        <v>0</v>
      </c>
      <c r="K411" s="202">
        <v>0</v>
      </c>
      <c r="L411" s="197">
        <v>2817.3</v>
      </c>
      <c r="M411" s="203">
        <v>2817.3</v>
      </c>
      <c r="N411" s="203">
        <v>0</v>
      </c>
      <c r="O411" s="203">
        <v>0</v>
      </c>
      <c r="P411" s="203">
        <v>0</v>
      </c>
      <c r="Q411" s="203">
        <v>0</v>
      </c>
      <c r="R411" s="245">
        <v>0</v>
      </c>
      <c r="S411" s="245">
        <v>0</v>
      </c>
      <c r="T411" s="245">
        <v>0</v>
      </c>
      <c r="U411" s="198">
        <v>2731.9380000000001</v>
      </c>
      <c r="V411" s="203">
        <v>2731.9380000000001</v>
      </c>
      <c r="W411" s="203">
        <v>0</v>
      </c>
      <c r="X411" s="203">
        <v>0</v>
      </c>
      <c r="Y411" s="203">
        <v>0</v>
      </c>
      <c r="Z411" s="204">
        <v>0</v>
      </c>
      <c r="AA411" s="246">
        <v>0</v>
      </c>
      <c r="AB411" s="246">
        <v>0</v>
      </c>
      <c r="AC411" s="246">
        <v>0</v>
      </c>
      <c r="AD411" s="204">
        <v>-85.36200000000008</v>
      </c>
      <c r="AE411" s="204">
        <v>-85.36200000000008</v>
      </c>
      <c r="AF411" s="204">
        <v>0</v>
      </c>
      <c r="AG411" s="204">
        <v>0</v>
      </c>
      <c r="AH411" s="204">
        <v>0</v>
      </c>
      <c r="AI411" s="101">
        <v>0</v>
      </c>
      <c r="AJ411" s="101">
        <v>0</v>
      </c>
      <c r="AK411" s="101">
        <v>0</v>
      </c>
      <c r="AL411" s="204">
        <v>0</v>
      </c>
      <c r="AM411" s="204">
        <v>96.97007773400064</v>
      </c>
      <c r="AN411" s="204">
        <v>96.97007773400064</v>
      </c>
      <c r="AO411" s="204">
        <v>0</v>
      </c>
      <c r="AP411" s="204">
        <v>0</v>
      </c>
      <c r="AQ411" s="204">
        <v>0</v>
      </c>
      <c r="AR411" s="204">
        <v>0</v>
      </c>
      <c r="AS411" s="204">
        <v>0</v>
      </c>
      <c r="AT411" s="204">
        <v>0</v>
      </c>
      <c r="AU411" s="204">
        <v>0</v>
      </c>
    </row>
    <row r="412" spans="1:47" ht="12.75" customHeight="1">
      <c r="A412" s="205">
        <v>21</v>
      </c>
      <c r="B412" s="206">
        <v>224100</v>
      </c>
      <c r="C412" s="207">
        <v>1368</v>
      </c>
      <c r="D412" s="175">
        <v>403</v>
      </c>
      <c r="E412" s="201" t="s">
        <v>1566</v>
      </c>
      <c r="F412" s="197">
        <v>1491.5</v>
      </c>
      <c r="G412" s="202">
        <v>1491.5</v>
      </c>
      <c r="H412" s="202">
        <v>0</v>
      </c>
      <c r="I412" s="202">
        <v>0</v>
      </c>
      <c r="J412" s="202">
        <v>0</v>
      </c>
      <c r="K412" s="202">
        <v>0</v>
      </c>
      <c r="L412" s="197">
        <v>1722.4</v>
      </c>
      <c r="M412" s="203">
        <v>1722.4</v>
      </c>
      <c r="N412" s="203">
        <v>0</v>
      </c>
      <c r="O412" s="203">
        <v>0</v>
      </c>
      <c r="P412" s="203">
        <v>0</v>
      </c>
      <c r="Q412" s="203">
        <v>0</v>
      </c>
      <c r="R412" s="245">
        <v>0</v>
      </c>
      <c r="S412" s="245">
        <v>0</v>
      </c>
      <c r="T412" s="245">
        <v>0</v>
      </c>
      <c r="U412" s="198">
        <v>1722.4</v>
      </c>
      <c r="V412" s="203">
        <v>1722.4</v>
      </c>
      <c r="W412" s="203">
        <v>0</v>
      </c>
      <c r="X412" s="203">
        <v>0</v>
      </c>
      <c r="Y412" s="203">
        <v>0</v>
      </c>
      <c r="Z412" s="204">
        <v>0</v>
      </c>
      <c r="AA412" s="246">
        <v>0</v>
      </c>
      <c r="AB412" s="246">
        <v>0</v>
      </c>
      <c r="AC412" s="246">
        <v>0</v>
      </c>
      <c r="AD412" s="204">
        <v>0</v>
      </c>
      <c r="AE412" s="204">
        <v>0</v>
      </c>
      <c r="AF412" s="204">
        <v>0</v>
      </c>
      <c r="AG412" s="204">
        <v>0</v>
      </c>
      <c r="AH412" s="204">
        <v>0</v>
      </c>
      <c r="AI412" s="101">
        <v>0</v>
      </c>
      <c r="AJ412" s="101">
        <v>0</v>
      </c>
      <c r="AK412" s="101">
        <v>0</v>
      </c>
      <c r="AL412" s="204">
        <v>0</v>
      </c>
      <c r="AM412" s="204">
        <v>100</v>
      </c>
      <c r="AN412" s="204">
        <v>100</v>
      </c>
      <c r="AO412" s="204">
        <v>0</v>
      </c>
      <c r="AP412" s="204">
        <v>0</v>
      </c>
      <c r="AQ412" s="204">
        <v>0</v>
      </c>
      <c r="AR412" s="204">
        <v>0</v>
      </c>
      <c r="AS412" s="204">
        <v>0</v>
      </c>
      <c r="AT412" s="204">
        <v>0</v>
      </c>
      <c r="AU412" s="204">
        <v>0</v>
      </c>
    </row>
    <row r="413" spans="1:47" ht="12.75" customHeight="1">
      <c r="A413" s="205">
        <v>21</v>
      </c>
      <c r="B413" s="206">
        <v>224100</v>
      </c>
      <c r="C413" s="207">
        <v>1369</v>
      </c>
      <c r="D413" s="175">
        <v>404</v>
      </c>
      <c r="E413" s="201" t="s">
        <v>1567</v>
      </c>
      <c r="F413" s="197">
        <v>1241.3</v>
      </c>
      <c r="G413" s="202">
        <v>1241.3</v>
      </c>
      <c r="H413" s="202">
        <v>0</v>
      </c>
      <c r="I413" s="202">
        <v>0</v>
      </c>
      <c r="J413" s="202">
        <v>0</v>
      </c>
      <c r="K413" s="202">
        <v>0</v>
      </c>
      <c r="L413" s="197">
        <v>1339</v>
      </c>
      <c r="M413" s="203">
        <v>1339</v>
      </c>
      <c r="N413" s="203">
        <v>0</v>
      </c>
      <c r="O413" s="203">
        <v>0</v>
      </c>
      <c r="P413" s="203">
        <v>0</v>
      </c>
      <c r="Q413" s="203">
        <v>0</v>
      </c>
      <c r="R413" s="245">
        <v>0</v>
      </c>
      <c r="S413" s="245">
        <v>0</v>
      </c>
      <c r="T413" s="245">
        <v>0</v>
      </c>
      <c r="U413" s="198">
        <v>1292.2853</v>
      </c>
      <c r="V413" s="203">
        <v>1292.2853</v>
      </c>
      <c r="W413" s="203">
        <v>0</v>
      </c>
      <c r="X413" s="203">
        <v>0</v>
      </c>
      <c r="Y413" s="203">
        <v>0</v>
      </c>
      <c r="Z413" s="204">
        <v>0</v>
      </c>
      <c r="AA413" s="246">
        <v>0</v>
      </c>
      <c r="AB413" s="246">
        <v>0</v>
      </c>
      <c r="AC413" s="246">
        <v>0</v>
      </c>
      <c r="AD413" s="204">
        <v>-46.714699999999993</v>
      </c>
      <c r="AE413" s="204">
        <v>-46.714699999999993</v>
      </c>
      <c r="AF413" s="204">
        <v>0</v>
      </c>
      <c r="AG413" s="204">
        <v>0</v>
      </c>
      <c r="AH413" s="204">
        <v>0</v>
      </c>
      <c r="AI413" s="101">
        <v>0</v>
      </c>
      <c r="AJ413" s="101">
        <v>0</v>
      </c>
      <c r="AK413" s="101">
        <v>0</v>
      </c>
      <c r="AL413" s="204">
        <v>0</v>
      </c>
      <c r="AM413" s="204">
        <v>96.511224794622848</v>
      </c>
      <c r="AN413" s="204">
        <v>96.511224794622848</v>
      </c>
      <c r="AO413" s="204">
        <v>0</v>
      </c>
      <c r="AP413" s="204">
        <v>0</v>
      </c>
      <c r="AQ413" s="204">
        <v>0</v>
      </c>
      <c r="AR413" s="204">
        <v>0</v>
      </c>
      <c r="AS413" s="204">
        <v>0</v>
      </c>
      <c r="AT413" s="204">
        <v>0</v>
      </c>
      <c r="AU413" s="204">
        <v>0</v>
      </c>
    </row>
    <row r="414" spans="1:47" ht="12.75" customHeight="1">
      <c r="A414" s="205">
        <v>21</v>
      </c>
      <c r="B414" s="206">
        <v>224100</v>
      </c>
      <c r="C414" s="207">
        <v>1370</v>
      </c>
      <c r="D414" s="175">
        <v>405</v>
      </c>
      <c r="E414" s="201" t="s">
        <v>1568</v>
      </c>
      <c r="F414" s="197">
        <v>3641.6</v>
      </c>
      <c r="G414" s="202">
        <v>3641.6</v>
      </c>
      <c r="H414" s="202">
        <v>0</v>
      </c>
      <c r="I414" s="202">
        <v>0</v>
      </c>
      <c r="J414" s="202">
        <v>0</v>
      </c>
      <c r="K414" s="202">
        <v>0</v>
      </c>
      <c r="L414" s="197">
        <v>3687.5</v>
      </c>
      <c r="M414" s="203">
        <v>3687.5</v>
      </c>
      <c r="N414" s="203">
        <v>0</v>
      </c>
      <c r="O414" s="203">
        <v>0</v>
      </c>
      <c r="P414" s="203">
        <v>0</v>
      </c>
      <c r="Q414" s="203">
        <v>0</v>
      </c>
      <c r="R414" s="245">
        <v>0</v>
      </c>
      <c r="S414" s="245">
        <v>0</v>
      </c>
      <c r="T414" s="245">
        <v>0</v>
      </c>
      <c r="U414" s="198">
        <v>3687.5</v>
      </c>
      <c r="V414" s="203">
        <v>3687.5</v>
      </c>
      <c r="W414" s="203">
        <v>0</v>
      </c>
      <c r="X414" s="203">
        <v>0</v>
      </c>
      <c r="Y414" s="203">
        <v>0</v>
      </c>
      <c r="Z414" s="204">
        <v>0</v>
      </c>
      <c r="AA414" s="246">
        <v>0</v>
      </c>
      <c r="AB414" s="246">
        <v>0</v>
      </c>
      <c r="AC414" s="246">
        <v>0</v>
      </c>
      <c r="AD414" s="204">
        <v>0</v>
      </c>
      <c r="AE414" s="204">
        <v>0</v>
      </c>
      <c r="AF414" s="204">
        <v>0</v>
      </c>
      <c r="AG414" s="204">
        <v>0</v>
      </c>
      <c r="AH414" s="204">
        <v>0</v>
      </c>
      <c r="AI414" s="101">
        <v>0</v>
      </c>
      <c r="AJ414" s="101">
        <v>0</v>
      </c>
      <c r="AK414" s="101">
        <v>0</v>
      </c>
      <c r="AL414" s="204">
        <v>0</v>
      </c>
      <c r="AM414" s="204">
        <v>100</v>
      </c>
      <c r="AN414" s="204">
        <v>100</v>
      </c>
      <c r="AO414" s="204">
        <v>0</v>
      </c>
      <c r="AP414" s="204">
        <v>0</v>
      </c>
      <c r="AQ414" s="204">
        <v>0</v>
      </c>
      <c r="AR414" s="204">
        <v>0</v>
      </c>
      <c r="AS414" s="204">
        <v>0</v>
      </c>
      <c r="AT414" s="204">
        <v>0</v>
      </c>
      <c r="AU414" s="204">
        <v>0</v>
      </c>
    </row>
    <row r="415" spans="1:47" ht="12.75" customHeight="1">
      <c r="A415" s="205">
        <v>21</v>
      </c>
      <c r="B415" s="206">
        <v>224100</v>
      </c>
      <c r="C415" s="207">
        <v>1371</v>
      </c>
      <c r="D415" s="175">
        <v>406</v>
      </c>
      <c r="E415" s="201" t="s">
        <v>1569</v>
      </c>
      <c r="F415" s="197">
        <v>1403.7</v>
      </c>
      <c r="G415" s="202">
        <v>1403.7</v>
      </c>
      <c r="H415" s="202">
        <v>0</v>
      </c>
      <c r="I415" s="202">
        <v>0</v>
      </c>
      <c r="J415" s="202">
        <v>0</v>
      </c>
      <c r="K415" s="202">
        <v>0</v>
      </c>
      <c r="L415" s="197">
        <v>1548.8</v>
      </c>
      <c r="M415" s="203">
        <v>1548.8</v>
      </c>
      <c r="N415" s="203">
        <v>0</v>
      </c>
      <c r="O415" s="203">
        <v>0</v>
      </c>
      <c r="P415" s="203">
        <v>0</v>
      </c>
      <c r="Q415" s="203">
        <v>0</v>
      </c>
      <c r="R415" s="245">
        <v>0</v>
      </c>
      <c r="S415" s="245">
        <v>0</v>
      </c>
      <c r="T415" s="245">
        <v>0</v>
      </c>
      <c r="U415" s="198">
        <v>1548.8</v>
      </c>
      <c r="V415" s="203">
        <v>1548.8</v>
      </c>
      <c r="W415" s="203">
        <v>0</v>
      </c>
      <c r="X415" s="203">
        <v>0</v>
      </c>
      <c r="Y415" s="203">
        <v>0</v>
      </c>
      <c r="Z415" s="204">
        <v>0</v>
      </c>
      <c r="AA415" s="246">
        <v>0</v>
      </c>
      <c r="AB415" s="246">
        <v>0</v>
      </c>
      <c r="AC415" s="246">
        <v>0</v>
      </c>
      <c r="AD415" s="204">
        <v>0</v>
      </c>
      <c r="AE415" s="204">
        <v>0</v>
      </c>
      <c r="AF415" s="204">
        <v>0</v>
      </c>
      <c r="AG415" s="204">
        <v>0</v>
      </c>
      <c r="AH415" s="204">
        <v>0</v>
      </c>
      <c r="AI415" s="101">
        <v>0</v>
      </c>
      <c r="AJ415" s="101">
        <v>0</v>
      </c>
      <c r="AK415" s="101">
        <v>0</v>
      </c>
      <c r="AL415" s="204">
        <v>0</v>
      </c>
      <c r="AM415" s="204">
        <v>100</v>
      </c>
      <c r="AN415" s="204">
        <v>100</v>
      </c>
      <c r="AO415" s="204">
        <v>0</v>
      </c>
      <c r="AP415" s="204">
        <v>0</v>
      </c>
      <c r="AQ415" s="204">
        <v>0</v>
      </c>
      <c r="AR415" s="204">
        <v>0</v>
      </c>
      <c r="AS415" s="204">
        <v>0</v>
      </c>
      <c r="AT415" s="204">
        <v>0</v>
      </c>
      <c r="AU415" s="204">
        <v>0</v>
      </c>
    </row>
    <row r="416" spans="1:47" ht="12.75" customHeight="1">
      <c r="A416" s="205">
        <v>21</v>
      </c>
      <c r="B416" s="206">
        <v>224100</v>
      </c>
      <c r="C416" s="207">
        <v>1372</v>
      </c>
      <c r="D416" s="175">
        <v>407</v>
      </c>
      <c r="E416" s="201" t="s">
        <v>1570</v>
      </c>
      <c r="F416" s="197">
        <v>3133.2</v>
      </c>
      <c r="G416" s="202">
        <v>3133.2</v>
      </c>
      <c r="H416" s="202">
        <v>0</v>
      </c>
      <c r="I416" s="202">
        <v>0</v>
      </c>
      <c r="J416" s="202">
        <v>0</v>
      </c>
      <c r="K416" s="202">
        <v>0</v>
      </c>
      <c r="L416" s="197">
        <v>3133.2</v>
      </c>
      <c r="M416" s="203">
        <v>3133.2</v>
      </c>
      <c r="N416" s="203">
        <v>0</v>
      </c>
      <c r="O416" s="203">
        <v>0</v>
      </c>
      <c r="P416" s="203">
        <v>0</v>
      </c>
      <c r="Q416" s="203">
        <v>0</v>
      </c>
      <c r="R416" s="245">
        <v>0</v>
      </c>
      <c r="S416" s="245">
        <v>0</v>
      </c>
      <c r="T416" s="245">
        <v>0</v>
      </c>
      <c r="U416" s="198">
        <v>3133.2</v>
      </c>
      <c r="V416" s="203">
        <v>3133.2</v>
      </c>
      <c r="W416" s="203">
        <v>0</v>
      </c>
      <c r="X416" s="203">
        <v>0</v>
      </c>
      <c r="Y416" s="203">
        <v>0</v>
      </c>
      <c r="Z416" s="204">
        <v>0</v>
      </c>
      <c r="AA416" s="246">
        <v>0</v>
      </c>
      <c r="AB416" s="246">
        <v>0</v>
      </c>
      <c r="AC416" s="246">
        <v>0</v>
      </c>
      <c r="AD416" s="204">
        <v>0</v>
      </c>
      <c r="AE416" s="204">
        <v>0</v>
      </c>
      <c r="AF416" s="204">
        <v>0</v>
      </c>
      <c r="AG416" s="204">
        <v>0</v>
      </c>
      <c r="AH416" s="204">
        <v>0</v>
      </c>
      <c r="AI416" s="101">
        <v>0</v>
      </c>
      <c r="AJ416" s="101">
        <v>0</v>
      </c>
      <c r="AK416" s="101">
        <v>0</v>
      </c>
      <c r="AL416" s="204">
        <v>0</v>
      </c>
      <c r="AM416" s="204">
        <v>100</v>
      </c>
      <c r="AN416" s="204">
        <v>100</v>
      </c>
      <c r="AO416" s="204">
        <v>0</v>
      </c>
      <c r="AP416" s="204">
        <v>0</v>
      </c>
      <c r="AQ416" s="204">
        <v>0</v>
      </c>
      <c r="AR416" s="204">
        <v>0</v>
      </c>
      <c r="AS416" s="204">
        <v>0</v>
      </c>
      <c r="AT416" s="204">
        <v>0</v>
      </c>
      <c r="AU416" s="204">
        <v>0</v>
      </c>
    </row>
    <row r="417" spans="1:48" ht="12.75" customHeight="1">
      <c r="A417" s="205">
        <v>21</v>
      </c>
      <c r="B417" s="206">
        <v>224100</v>
      </c>
      <c r="C417" s="207">
        <v>1373</v>
      </c>
      <c r="D417" s="175">
        <v>408</v>
      </c>
      <c r="E417" s="201" t="s">
        <v>1571</v>
      </c>
      <c r="F417" s="197">
        <v>2350.6</v>
      </c>
      <c r="G417" s="202">
        <v>2350.6</v>
      </c>
      <c r="H417" s="202">
        <v>0</v>
      </c>
      <c r="I417" s="202">
        <v>0</v>
      </c>
      <c r="J417" s="202">
        <v>0</v>
      </c>
      <c r="K417" s="202">
        <v>0</v>
      </c>
      <c r="L417" s="197">
        <v>2350.6</v>
      </c>
      <c r="M417" s="203">
        <v>2350.6</v>
      </c>
      <c r="N417" s="203">
        <v>0</v>
      </c>
      <c r="O417" s="203">
        <v>0</v>
      </c>
      <c r="P417" s="203">
        <v>0</v>
      </c>
      <c r="Q417" s="203">
        <v>0</v>
      </c>
      <c r="R417" s="245">
        <v>0</v>
      </c>
      <c r="S417" s="245">
        <v>0</v>
      </c>
      <c r="T417" s="245">
        <v>0</v>
      </c>
      <c r="U417" s="198">
        <v>2244.3849</v>
      </c>
      <c r="V417" s="203">
        <v>2244.3849</v>
      </c>
      <c r="W417" s="203">
        <v>0</v>
      </c>
      <c r="X417" s="203">
        <v>0</v>
      </c>
      <c r="Y417" s="203">
        <v>0</v>
      </c>
      <c r="Z417" s="204">
        <v>0</v>
      </c>
      <c r="AA417" s="246">
        <v>0</v>
      </c>
      <c r="AB417" s="246">
        <v>0</v>
      </c>
      <c r="AC417" s="246">
        <v>0</v>
      </c>
      <c r="AD417" s="204">
        <v>-106.21509999999989</v>
      </c>
      <c r="AE417" s="204">
        <v>-106.21509999999989</v>
      </c>
      <c r="AF417" s="204">
        <v>0</v>
      </c>
      <c r="AG417" s="204">
        <v>0</v>
      </c>
      <c r="AH417" s="204">
        <v>0</v>
      </c>
      <c r="AI417" s="101">
        <v>0</v>
      </c>
      <c r="AJ417" s="101">
        <v>0</v>
      </c>
      <c r="AK417" s="101">
        <v>0</v>
      </c>
      <c r="AL417" s="204">
        <v>0</v>
      </c>
      <c r="AM417" s="204">
        <v>95.481362205394376</v>
      </c>
      <c r="AN417" s="204">
        <v>95.481362205394376</v>
      </c>
      <c r="AO417" s="204">
        <v>0</v>
      </c>
      <c r="AP417" s="204">
        <v>0</v>
      </c>
      <c r="AQ417" s="204">
        <v>0</v>
      </c>
      <c r="AR417" s="204">
        <v>0</v>
      </c>
      <c r="AS417" s="204">
        <v>0</v>
      </c>
      <c r="AT417" s="204">
        <v>0</v>
      </c>
      <c r="AU417" s="204">
        <v>0</v>
      </c>
    </row>
    <row r="418" spans="1:48" ht="12.75" customHeight="1">
      <c r="A418" s="205">
        <v>21</v>
      </c>
      <c r="B418" s="206">
        <v>224100</v>
      </c>
      <c r="C418" s="207">
        <v>1374</v>
      </c>
      <c r="D418" s="175">
        <v>409</v>
      </c>
      <c r="E418" s="201" t="s">
        <v>1572</v>
      </c>
      <c r="F418" s="197">
        <v>1793.9</v>
      </c>
      <c r="G418" s="202">
        <v>1793.9</v>
      </c>
      <c r="H418" s="202">
        <v>0</v>
      </c>
      <c r="I418" s="202">
        <v>0</v>
      </c>
      <c r="J418" s="202">
        <v>0</v>
      </c>
      <c r="K418" s="202">
        <v>0</v>
      </c>
      <c r="L418" s="197">
        <v>1793.9</v>
      </c>
      <c r="M418" s="203">
        <v>1793.9</v>
      </c>
      <c r="N418" s="203">
        <v>0</v>
      </c>
      <c r="O418" s="203">
        <v>0</v>
      </c>
      <c r="P418" s="203">
        <v>0</v>
      </c>
      <c r="Q418" s="203">
        <v>0</v>
      </c>
      <c r="R418" s="245">
        <v>0</v>
      </c>
      <c r="S418" s="245">
        <v>0</v>
      </c>
      <c r="T418" s="245">
        <v>0</v>
      </c>
      <c r="U418" s="198">
        <v>1764.0728999999999</v>
      </c>
      <c r="V418" s="203">
        <v>1764.0728999999999</v>
      </c>
      <c r="W418" s="203">
        <v>0</v>
      </c>
      <c r="X418" s="203">
        <v>0</v>
      </c>
      <c r="Y418" s="203">
        <v>0</v>
      </c>
      <c r="Z418" s="204">
        <v>0</v>
      </c>
      <c r="AA418" s="246">
        <v>0</v>
      </c>
      <c r="AB418" s="246">
        <v>0</v>
      </c>
      <c r="AC418" s="246">
        <v>0</v>
      </c>
      <c r="AD418" s="204">
        <v>-29.8271000000002</v>
      </c>
      <c r="AE418" s="204">
        <v>-29.8271000000002</v>
      </c>
      <c r="AF418" s="204">
        <v>0</v>
      </c>
      <c r="AG418" s="204">
        <v>0</v>
      </c>
      <c r="AH418" s="204">
        <v>0</v>
      </c>
      <c r="AI418" s="101">
        <v>0</v>
      </c>
      <c r="AJ418" s="101">
        <v>0</v>
      </c>
      <c r="AK418" s="101">
        <v>0</v>
      </c>
      <c r="AL418" s="204">
        <v>0</v>
      </c>
      <c r="AM418" s="204">
        <v>98.337304197558382</v>
      </c>
      <c r="AN418" s="204">
        <v>98.337304197558382</v>
      </c>
      <c r="AO418" s="204">
        <v>0</v>
      </c>
      <c r="AP418" s="204">
        <v>0</v>
      </c>
      <c r="AQ418" s="204">
        <v>0</v>
      </c>
      <c r="AR418" s="204">
        <v>0</v>
      </c>
      <c r="AS418" s="204">
        <v>0</v>
      </c>
      <c r="AT418" s="204">
        <v>0</v>
      </c>
      <c r="AU418" s="204">
        <v>0</v>
      </c>
    </row>
    <row r="419" spans="1:48" ht="12.75" customHeight="1">
      <c r="A419" s="205">
        <v>21</v>
      </c>
      <c r="B419" s="206">
        <v>224100</v>
      </c>
      <c r="C419" s="207">
        <v>1377</v>
      </c>
      <c r="D419" s="175">
        <v>410</v>
      </c>
      <c r="E419" s="201" t="s">
        <v>1573</v>
      </c>
      <c r="F419" s="197">
        <v>2747.1</v>
      </c>
      <c r="G419" s="202">
        <v>2609.4</v>
      </c>
      <c r="H419" s="202">
        <v>137.69999999999999</v>
      </c>
      <c r="I419" s="202">
        <v>0</v>
      </c>
      <c r="J419" s="202">
        <v>0</v>
      </c>
      <c r="K419" s="202">
        <v>0</v>
      </c>
      <c r="L419" s="197">
        <v>2884.7</v>
      </c>
      <c r="M419" s="203">
        <v>2747</v>
      </c>
      <c r="N419" s="203">
        <v>137.69999999999999</v>
      </c>
      <c r="O419" s="203">
        <v>0</v>
      </c>
      <c r="P419" s="203">
        <v>0</v>
      </c>
      <c r="Q419" s="203">
        <v>0</v>
      </c>
      <c r="R419" s="245">
        <v>0</v>
      </c>
      <c r="S419" s="245">
        <v>0</v>
      </c>
      <c r="T419" s="245">
        <v>0</v>
      </c>
      <c r="U419" s="198">
        <v>2644.4159</v>
      </c>
      <c r="V419" s="203">
        <v>2609.5129999999999</v>
      </c>
      <c r="W419" s="203">
        <v>34.902900000000002</v>
      </c>
      <c r="X419" s="203">
        <v>0</v>
      </c>
      <c r="Y419" s="203">
        <v>0</v>
      </c>
      <c r="Z419" s="204">
        <v>0</v>
      </c>
      <c r="AA419" s="246">
        <v>0</v>
      </c>
      <c r="AB419" s="246">
        <v>0</v>
      </c>
      <c r="AC419" s="246">
        <v>0</v>
      </c>
      <c r="AD419" s="204">
        <v>-240.28409999999985</v>
      </c>
      <c r="AE419" s="204">
        <v>-137.48700000000008</v>
      </c>
      <c r="AF419" s="204">
        <v>-102.79709999999999</v>
      </c>
      <c r="AG419" s="204">
        <v>0</v>
      </c>
      <c r="AH419" s="204">
        <v>0</v>
      </c>
      <c r="AI419" s="101">
        <v>0</v>
      </c>
      <c r="AJ419" s="101">
        <v>0</v>
      </c>
      <c r="AK419" s="101">
        <v>0</v>
      </c>
      <c r="AL419" s="204">
        <v>0</v>
      </c>
      <c r="AM419" s="204">
        <v>91.670395535064301</v>
      </c>
      <c r="AN419" s="204">
        <v>94.995012741172175</v>
      </c>
      <c r="AO419" s="204">
        <v>25.347058823529416</v>
      </c>
      <c r="AP419" s="204">
        <v>0</v>
      </c>
      <c r="AQ419" s="204">
        <v>0</v>
      </c>
      <c r="AR419" s="204">
        <v>0</v>
      </c>
      <c r="AS419" s="204">
        <v>0</v>
      </c>
      <c r="AT419" s="204">
        <v>0</v>
      </c>
      <c r="AU419" s="204">
        <v>0</v>
      </c>
    </row>
    <row r="420" spans="1:48" ht="12.75" customHeight="1">
      <c r="A420" s="205">
        <v>21</v>
      </c>
      <c r="B420" s="206">
        <v>224100</v>
      </c>
      <c r="C420" s="207">
        <v>1378</v>
      </c>
      <c r="D420" s="175">
        <v>411</v>
      </c>
      <c r="E420" s="201" t="s">
        <v>1574</v>
      </c>
      <c r="F420" s="197">
        <v>1217.7</v>
      </c>
      <c r="G420" s="202">
        <v>1217.7</v>
      </c>
      <c r="H420" s="202">
        <v>0</v>
      </c>
      <c r="I420" s="202">
        <v>0</v>
      </c>
      <c r="J420" s="202">
        <v>0</v>
      </c>
      <c r="K420" s="202">
        <v>0</v>
      </c>
      <c r="L420" s="197">
        <v>1324.2</v>
      </c>
      <c r="M420" s="203">
        <v>1324.2</v>
      </c>
      <c r="N420" s="203">
        <v>0</v>
      </c>
      <c r="O420" s="203">
        <v>0</v>
      </c>
      <c r="P420" s="203">
        <v>0</v>
      </c>
      <c r="Q420" s="203">
        <v>0</v>
      </c>
      <c r="R420" s="245">
        <v>0</v>
      </c>
      <c r="S420" s="245">
        <v>0</v>
      </c>
      <c r="T420" s="245">
        <v>0</v>
      </c>
      <c r="U420" s="198">
        <v>1324.2</v>
      </c>
      <c r="V420" s="203">
        <v>1324.2</v>
      </c>
      <c r="W420" s="203">
        <v>0</v>
      </c>
      <c r="X420" s="203">
        <v>0</v>
      </c>
      <c r="Y420" s="203">
        <v>0</v>
      </c>
      <c r="Z420" s="204">
        <v>0</v>
      </c>
      <c r="AA420" s="246">
        <v>0</v>
      </c>
      <c r="AB420" s="246">
        <v>0</v>
      </c>
      <c r="AC420" s="246">
        <v>0</v>
      </c>
      <c r="AD420" s="204">
        <v>0</v>
      </c>
      <c r="AE420" s="204">
        <v>0</v>
      </c>
      <c r="AF420" s="204">
        <v>0</v>
      </c>
      <c r="AG420" s="204">
        <v>0</v>
      </c>
      <c r="AH420" s="204">
        <v>0</v>
      </c>
      <c r="AI420" s="101">
        <v>0</v>
      </c>
      <c r="AJ420" s="101">
        <v>0</v>
      </c>
      <c r="AK420" s="101">
        <v>0</v>
      </c>
      <c r="AL420" s="204">
        <v>0</v>
      </c>
      <c r="AM420" s="204">
        <v>100</v>
      </c>
      <c r="AN420" s="204">
        <v>100</v>
      </c>
      <c r="AO420" s="204">
        <v>0</v>
      </c>
      <c r="AP420" s="204">
        <v>0</v>
      </c>
      <c r="AQ420" s="204">
        <v>0</v>
      </c>
      <c r="AR420" s="204">
        <v>0</v>
      </c>
      <c r="AS420" s="204">
        <v>0</v>
      </c>
      <c r="AT420" s="204">
        <v>0</v>
      </c>
      <c r="AU420" s="204">
        <v>0</v>
      </c>
    </row>
    <row r="421" spans="1:48" ht="12.75" customHeight="1">
      <c r="A421" s="205">
        <v>21</v>
      </c>
      <c r="B421" s="206">
        <v>224100</v>
      </c>
      <c r="C421" s="207">
        <v>1379</v>
      </c>
      <c r="D421" s="175">
        <v>412</v>
      </c>
      <c r="E421" s="201" t="s">
        <v>1575</v>
      </c>
      <c r="F421" s="197">
        <v>2169.4</v>
      </c>
      <c r="G421" s="202">
        <v>2169.4</v>
      </c>
      <c r="H421" s="202">
        <v>0</v>
      </c>
      <c r="I421" s="202">
        <v>0</v>
      </c>
      <c r="J421" s="202">
        <v>0</v>
      </c>
      <c r="K421" s="202">
        <v>0</v>
      </c>
      <c r="L421" s="197">
        <v>2369.1</v>
      </c>
      <c r="M421" s="203">
        <v>2369.1</v>
      </c>
      <c r="N421" s="203">
        <v>0</v>
      </c>
      <c r="O421" s="203">
        <v>0</v>
      </c>
      <c r="P421" s="203">
        <v>0</v>
      </c>
      <c r="Q421" s="203">
        <v>0</v>
      </c>
      <c r="R421" s="245">
        <v>0</v>
      </c>
      <c r="S421" s="245">
        <v>0</v>
      </c>
      <c r="T421" s="245">
        <v>0</v>
      </c>
      <c r="U421" s="198">
        <v>2369.1</v>
      </c>
      <c r="V421" s="203">
        <v>2369.1</v>
      </c>
      <c r="W421" s="203">
        <v>0</v>
      </c>
      <c r="X421" s="203">
        <v>0</v>
      </c>
      <c r="Y421" s="203">
        <v>0</v>
      </c>
      <c r="Z421" s="204">
        <v>0</v>
      </c>
      <c r="AA421" s="246">
        <v>0</v>
      </c>
      <c r="AB421" s="246">
        <v>0</v>
      </c>
      <c r="AC421" s="246">
        <v>0</v>
      </c>
      <c r="AD421" s="204">
        <v>0</v>
      </c>
      <c r="AE421" s="204">
        <v>0</v>
      </c>
      <c r="AF421" s="204">
        <v>0</v>
      </c>
      <c r="AG421" s="204">
        <v>0</v>
      </c>
      <c r="AH421" s="204">
        <v>0</v>
      </c>
      <c r="AI421" s="101">
        <v>0</v>
      </c>
      <c r="AJ421" s="101">
        <v>0</v>
      </c>
      <c r="AK421" s="101">
        <v>0</v>
      </c>
      <c r="AL421" s="204">
        <v>0</v>
      </c>
      <c r="AM421" s="204">
        <v>100</v>
      </c>
      <c r="AN421" s="204">
        <v>100</v>
      </c>
      <c r="AO421" s="204">
        <v>0</v>
      </c>
      <c r="AP421" s="204">
        <v>0</v>
      </c>
      <c r="AQ421" s="204">
        <v>0</v>
      </c>
      <c r="AR421" s="204">
        <v>0</v>
      </c>
      <c r="AS421" s="204">
        <v>0</v>
      </c>
      <c r="AT421" s="204">
        <v>0</v>
      </c>
      <c r="AU421" s="204">
        <v>0</v>
      </c>
    </row>
    <row r="422" spans="1:48" ht="12.75" customHeight="1">
      <c r="A422" s="205">
        <v>21</v>
      </c>
      <c r="B422" s="206">
        <v>224100</v>
      </c>
      <c r="C422" s="207">
        <v>1381</v>
      </c>
      <c r="D422" s="175">
        <v>413</v>
      </c>
      <c r="E422" s="201" t="s">
        <v>1576</v>
      </c>
      <c r="F422" s="197">
        <v>1504</v>
      </c>
      <c r="G422" s="202">
        <v>1504</v>
      </c>
      <c r="H422" s="202">
        <v>0</v>
      </c>
      <c r="I422" s="202">
        <v>0</v>
      </c>
      <c r="J422" s="202">
        <v>0</v>
      </c>
      <c r="K422" s="202">
        <v>0</v>
      </c>
      <c r="L422" s="197">
        <v>1504</v>
      </c>
      <c r="M422" s="203">
        <v>1504</v>
      </c>
      <c r="N422" s="203">
        <v>0</v>
      </c>
      <c r="O422" s="203">
        <v>0</v>
      </c>
      <c r="P422" s="203">
        <v>0</v>
      </c>
      <c r="Q422" s="203">
        <v>0</v>
      </c>
      <c r="R422" s="245">
        <v>0</v>
      </c>
      <c r="S422" s="245">
        <v>0</v>
      </c>
      <c r="T422" s="245">
        <v>0</v>
      </c>
      <c r="U422" s="198">
        <v>1504</v>
      </c>
      <c r="V422" s="203">
        <v>1504</v>
      </c>
      <c r="W422" s="203">
        <v>0</v>
      </c>
      <c r="X422" s="203">
        <v>0</v>
      </c>
      <c r="Y422" s="203">
        <v>0</v>
      </c>
      <c r="Z422" s="204">
        <v>0</v>
      </c>
      <c r="AA422" s="246">
        <v>0</v>
      </c>
      <c r="AB422" s="246">
        <v>0</v>
      </c>
      <c r="AC422" s="246">
        <v>0</v>
      </c>
      <c r="AD422" s="204">
        <v>0</v>
      </c>
      <c r="AE422" s="204">
        <v>0</v>
      </c>
      <c r="AF422" s="204">
        <v>0</v>
      </c>
      <c r="AG422" s="204">
        <v>0</v>
      </c>
      <c r="AH422" s="204">
        <v>0</v>
      </c>
      <c r="AI422" s="101">
        <v>0</v>
      </c>
      <c r="AJ422" s="101">
        <v>0</v>
      </c>
      <c r="AK422" s="101">
        <v>0</v>
      </c>
      <c r="AL422" s="204">
        <v>0</v>
      </c>
      <c r="AM422" s="204">
        <v>100</v>
      </c>
      <c r="AN422" s="204">
        <v>100</v>
      </c>
      <c r="AO422" s="204">
        <v>0</v>
      </c>
      <c r="AP422" s="204">
        <v>0</v>
      </c>
      <c r="AQ422" s="204">
        <v>0</v>
      </c>
      <c r="AR422" s="204">
        <v>0</v>
      </c>
      <c r="AS422" s="204">
        <v>0</v>
      </c>
      <c r="AT422" s="204">
        <v>0</v>
      </c>
      <c r="AU422" s="204">
        <v>0</v>
      </c>
    </row>
    <row r="423" spans="1:48" ht="12.75" customHeight="1">
      <c r="A423" s="205">
        <v>21</v>
      </c>
      <c r="B423" s="206">
        <v>224100</v>
      </c>
      <c r="C423" s="207">
        <v>1380</v>
      </c>
      <c r="D423" s="175">
        <v>414</v>
      </c>
      <c r="E423" s="201" t="s">
        <v>1577</v>
      </c>
      <c r="F423" s="197">
        <v>3567.3</v>
      </c>
      <c r="G423" s="202">
        <v>3567.3</v>
      </c>
      <c r="H423" s="202">
        <v>0</v>
      </c>
      <c r="I423" s="202">
        <v>0</v>
      </c>
      <c r="J423" s="202">
        <v>0</v>
      </c>
      <c r="K423" s="202">
        <v>0</v>
      </c>
      <c r="L423" s="197">
        <v>3760.8</v>
      </c>
      <c r="M423" s="203">
        <v>3760.8</v>
      </c>
      <c r="N423" s="203">
        <v>0</v>
      </c>
      <c r="O423" s="203">
        <v>0</v>
      </c>
      <c r="P423" s="203">
        <v>0</v>
      </c>
      <c r="Q423" s="203">
        <v>0</v>
      </c>
      <c r="R423" s="245">
        <v>0</v>
      </c>
      <c r="S423" s="245">
        <v>0</v>
      </c>
      <c r="T423" s="245">
        <v>0</v>
      </c>
      <c r="U423" s="198">
        <v>3760.8</v>
      </c>
      <c r="V423" s="203">
        <v>3760.8</v>
      </c>
      <c r="W423" s="203">
        <v>0</v>
      </c>
      <c r="X423" s="203">
        <v>0</v>
      </c>
      <c r="Y423" s="203">
        <v>0</v>
      </c>
      <c r="Z423" s="204">
        <v>0</v>
      </c>
      <c r="AA423" s="246">
        <v>0</v>
      </c>
      <c r="AB423" s="246">
        <v>0</v>
      </c>
      <c r="AC423" s="246">
        <v>0</v>
      </c>
      <c r="AD423" s="204">
        <v>0</v>
      </c>
      <c r="AE423" s="204">
        <v>0</v>
      </c>
      <c r="AF423" s="204">
        <v>0</v>
      </c>
      <c r="AG423" s="204">
        <v>0</v>
      </c>
      <c r="AH423" s="204">
        <v>0</v>
      </c>
      <c r="AI423" s="101">
        <v>0</v>
      </c>
      <c r="AJ423" s="101">
        <v>0</v>
      </c>
      <c r="AK423" s="101">
        <v>0</v>
      </c>
      <c r="AL423" s="204">
        <v>0</v>
      </c>
      <c r="AM423" s="204">
        <v>100</v>
      </c>
      <c r="AN423" s="204">
        <v>100</v>
      </c>
      <c r="AO423" s="204">
        <v>0</v>
      </c>
      <c r="AP423" s="204">
        <v>0</v>
      </c>
      <c r="AQ423" s="204">
        <v>0</v>
      </c>
      <c r="AR423" s="204">
        <v>0</v>
      </c>
      <c r="AS423" s="204">
        <v>0</v>
      </c>
      <c r="AT423" s="204">
        <v>0</v>
      </c>
      <c r="AU423" s="204">
        <v>0</v>
      </c>
    </row>
    <row r="424" spans="1:48" ht="12.75" customHeight="1">
      <c r="A424" s="205">
        <v>21</v>
      </c>
      <c r="B424" s="206">
        <v>224100</v>
      </c>
      <c r="C424" s="207">
        <v>1382</v>
      </c>
      <c r="D424" s="175">
        <v>415</v>
      </c>
      <c r="E424" s="201" t="s">
        <v>1578</v>
      </c>
      <c r="F424" s="197">
        <v>0</v>
      </c>
      <c r="G424" s="202">
        <v>0</v>
      </c>
      <c r="H424" s="202">
        <v>0</v>
      </c>
      <c r="I424" s="202">
        <v>0</v>
      </c>
      <c r="J424" s="202">
        <v>0</v>
      </c>
      <c r="K424" s="202">
        <v>0</v>
      </c>
      <c r="L424" s="197">
        <v>0</v>
      </c>
      <c r="M424" s="203">
        <v>0</v>
      </c>
      <c r="N424" s="203">
        <v>0</v>
      </c>
      <c r="O424" s="203">
        <v>0</v>
      </c>
      <c r="P424" s="203">
        <v>0</v>
      </c>
      <c r="Q424" s="203">
        <v>0</v>
      </c>
      <c r="R424" s="245">
        <v>0</v>
      </c>
      <c r="S424" s="245">
        <v>0</v>
      </c>
      <c r="T424" s="245">
        <v>0</v>
      </c>
      <c r="U424" s="198">
        <v>0</v>
      </c>
      <c r="V424" s="203">
        <v>0</v>
      </c>
      <c r="W424" s="203">
        <v>0</v>
      </c>
      <c r="X424" s="203">
        <v>0</v>
      </c>
      <c r="Y424" s="203">
        <v>0</v>
      </c>
      <c r="Z424" s="204">
        <v>0</v>
      </c>
      <c r="AA424" s="246">
        <v>0</v>
      </c>
      <c r="AB424" s="246">
        <v>0</v>
      </c>
      <c r="AC424" s="246">
        <v>0</v>
      </c>
      <c r="AD424" s="204">
        <v>0</v>
      </c>
      <c r="AE424" s="204">
        <v>0</v>
      </c>
      <c r="AF424" s="204">
        <v>0</v>
      </c>
      <c r="AG424" s="204">
        <v>0</v>
      </c>
      <c r="AH424" s="204">
        <v>0</v>
      </c>
      <c r="AI424" s="101">
        <v>0</v>
      </c>
      <c r="AJ424" s="101">
        <v>0</v>
      </c>
      <c r="AK424" s="101">
        <v>0</v>
      </c>
      <c r="AL424" s="204">
        <v>0</v>
      </c>
      <c r="AM424" s="204">
        <v>0</v>
      </c>
      <c r="AN424" s="204">
        <v>0</v>
      </c>
      <c r="AO424" s="204">
        <v>0</v>
      </c>
      <c r="AP424" s="204">
        <v>0</v>
      </c>
      <c r="AQ424" s="204">
        <v>0</v>
      </c>
      <c r="AR424" s="204">
        <v>0</v>
      </c>
      <c r="AS424" s="204">
        <v>0</v>
      </c>
      <c r="AT424" s="204">
        <v>0</v>
      </c>
      <c r="AU424" s="204">
        <v>0</v>
      </c>
    </row>
    <row r="425" spans="1:48" ht="12.75" customHeight="1">
      <c r="A425" s="205">
        <v>21</v>
      </c>
      <c r="B425" s="206">
        <v>224100</v>
      </c>
      <c r="C425" s="207">
        <v>1383</v>
      </c>
      <c r="D425" s="175">
        <v>416</v>
      </c>
      <c r="E425" s="201" t="s">
        <v>1512</v>
      </c>
      <c r="F425" s="197">
        <v>3285</v>
      </c>
      <c r="G425" s="202">
        <v>2914.1</v>
      </c>
      <c r="H425" s="202">
        <v>370.9</v>
      </c>
      <c r="I425" s="202">
        <v>0</v>
      </c>
      <c r="J425" s="202">
        <v>0</v>
      </c>
      <c r="K425" s="202">
        <v>0</v>
      </c>
      <c r="L425" s="197">
        <v>3868.2000000000003</v>
      </c>
      <c r="M425" s="203">
        <v>3406.4</v>
      </c>
      <c r="N425" s="203">
        <v>461.8</v>
      </c>
      <c r="O425" s="203">
        <v>0</v>
      </c>
      <c r="P425" s="203">
        <v>0</v>
      </c>
      <c r="Q425" s="203">
        <v>0</v>
      </c>
      <c r="R425" s="245">
        <v>0</v>
      </c>
      <c r="S425" s="245">
        <v>0</v>
      </c>
      <c r="T425" s="245">
        <v>0</v>
      </c>
      <c r="U425" s="198">
        <v>3856.4946</v>
      </c>
      <c r="V425" s="203">
        <v>3398.6945999999998</v>
      </c>
      <c r="W425" s="203">
        <v>457.8</v>
      </c>
      <c r="X425" s="203">
        <v>0</v>
      </c>
      <c r="Y425" s="203">
        <v>0</v>
      </c>
      <c r="Z425" s="204">
        <v>0</v>
      </c>
      <c r="AA425" s="246">
        <v>0</v>
      </c>
      <c r="AB425" s="246">
        <v>0</v>
      </c>
      <c r="AC425" s="246">
        <v>0</v>
      </c>
      <c r="AD425" s="204">
        <v>-11.705400000000282</v>
      </c>
      <c r="AE425" s="204">
        <v>-7.7054000000002816</v>
      </c>
      <c r="AF425" s="204">
        <v>-4</v>
      </c>
      <c r="AG425" s="204">
        <v>0</v>
      </c>
      <c r="AH425" s="204">
        <v>0</v>
      </c>
      <c r="AI425" s="101">
        <v>0</v>
      </c>
      <c r="AJ425" s="101">
        <v>0</v>
      </c>
      <c r="AK425" s="101">
        <v>0</v>
      </c>
      <c r="AL425" s="204">
        <v>0</v>
      </c>
      <c r="AM425" s="204">
        <v>99.697394136807816</v>
      </c>
      <c r="AN425" s="204">
        <v>99.773796383278523</v>
      </c>
      <c r="AO425" s="204">
        <v>99.133824166305757</v>
      </c>
      <c r="AP425" s="204">
        <v>0</v>
      </c>
      <c r="AQ425" s="204">
        <v>0</v>
      </c>
      <c r="AR425" s="204">
        <v>0</v>
      </c>
      <c r="AS425" s="204">
        <v>0</v>
      </c>
      <c r="AT425" s="204">
        <v>0</v>
      </c>
      <c r="AU425" s="204">
        <v>0</v>
      </c>
    </row>
    <row r="426" spans="1:48" ht="12.75" customHeight="1">
      <c r="A426" s="205">
        <v>21</v>
      </c>
      <c r="B426" s="206">
        <v>224100</v>
      </c>
      <c r="C426" s="207">
        <v>1384</v>
      </c>
      <c r="D426" s="175">
        <v>417</v>
      </c>
      <c r="E426" s="201" t="s">
        <v>1579</v>
      </c>
      <c r="F426" s="197">
        <v>3763.3999999999996</v>
      </c>
      <c r="G426" s="202">
        <v>2993.7</v>
      </c>
      <c r="H426" s="202">
        <v>769.7</v>
      </c>
      <c r="I426" s="202">
        <v>0</v>
      </c>
      <c r="J426" s="202">
        <v>0</v>
      </c>
      <c r="K426" s="202">
        <v>0</v>
      </c>
      <c r="L426" s="197">
        <v>4175.8999999999996</v>
      </c>
      <c r="M426" s="203">
        <v>3137</v>
      </c>
      <c r="N426" s="203">
        <v>1038.9000000000001</v>
      </c>
      <c r="O426" s="203">
        <v>0</v>
      </c>
      <c r="P426" s="203">
        <v>0</v>
      </c>
      <c r="Q426" s="203">
        <v>0</v>
      </c>
      <c r="R426" s="245">
        <v>0</v>
      </c>
      <c r="S426" s="245">
        <v>0</v>
      </c>
      <c r="T426" s="245">
        <v>0</v>
      </c>
      <c r="U426" s="198">
        <v>4167.0226000000002</v>
      </c>
      <c r="V426" s="203">
        <v>3137</v>
      </c>
      <c r="W426" s="203">
        <v>1030.0226</v>
      </c>
      <c r="X426" s="203">
        <v>0</v>
      </c>
      <c r="Y426" s="203">
        <v>0</v>
      </c>
      <c r="Z426" s="204">
        <v>0</v>
      </c>
      <c r="AA426" s="246">
        <v>0</v>
      </c>
      <c r="AB426" s="246">
        <v>0</v>
      </c>
      <c r="AC426" s="246">
        <v>0</v>
      </c>
      <c r="AD426" s="204">
        <v>-8.8773999999993976</v>
      </c>
      <c r="AE426" s="204">
        <v>0</v>
      </c>
      <c r="AF426" s="204">
        <v>-8.8774000000000797</v>
      </c>
      <c r="AG426" s="204">
        <v>0</v>
      </c>
      <c r="AH426" s="204">
        <v>0</v>
      </c>
      <c r="AI426" s="101">
        <v>0</v>
      </c>
      <c r="AJ426" s="101">
        <v>0</v>
      </c>
      <c r="AK426" s="101">
        <v>0</v>
      </c>
      <c r="AL426" s="204">
        <v>0</v>
      </c>
      <c r="AM426" s="204">
        <v>99.787413491702409</v>
      </c>
      <c r="AN426" s="204">
        <v>100</v>
      </c>
      <c r="AO426" s="204">
        <v>99.145500048127815</v>
      </c>
      <c r="AP426" s="204">
        <v>0</v>
      </c>
      <c r="AQ426" s="204">
        <v>0</v>
      </c>
      <c r="AR426" s="204">
        <v>0</v>
      </c>
      <c r="AS426" s="204">
        <v>0</v>
      </c>
      <c r="AT426" s="204">
        <v>0</v>
      </c>
      <c r="AU426" s="204">
        <v>0</v>
      </c>
    </row>
    <row r="427" spans="1:48" ht="12.75" customHeight="1">
      <c r="A427" s="205">
        <v>21</v>
      </c>
      <c r="B427" s="206">
        <v>224100</v>
      </c>
      <c r="C427" s="207">
        <v>1385</v>
      </c>
      <c r="D427" s="175">
        <v>418</v>
      </c>
      <c r="E427" s="201" t="s">
        <v>1580</v>
      </c>
      <c r="F427" s="197">
        <v>3536.9</v>
      </c>
      <c r="G427" s="202">
        <v>2754</v>
      </c>
      <c r="H427" s="202">
        <v>782.9</v>
      </c>
      <c r="I427" s="202">
        <v>0</v>
      </c>
      <c r="J427" s="202">
        <v>0</v>
      </c>
      <c r="K427" s="202">
        <v>0</v>
      </c>
      <c r="L427" s="197">
        <v>3910.8</v>
      </c>
      <c r="M427" s="203">
        <v>3016.4</v>
      </c>
      <c r="N427" s="203">
        <v>782.9</v>
      </c>
      <c r="O427" s="203">
        <v>0</v>
      </c>
      <c r="P427" s="203">
        <v>0</v>
      </c>
      <c r="Q427" s="203">
        <v>0</v>
      </c>
      <c r="R427" s="245">
        <v>111.5</v>
      </c>
      <c r="S427" s="245">
        <v>0</v>
      </c>
      <c r="T427" s="245">
        <v>0</v>
      </c>
      <c r="U427" s="198">
        <v>3762.8724000000002</v>
      </c>
      <c r="V427" s="203">
        <v>2883.5792000000001</v>
      </c>
      <c r="W427" s="203">
        <v>767.79319999999996</v>
      </c>
      <c r="X427" s="203">
        <v>0</v>
      </c>
      <c r="Y427" s="203">
        <v>0</v>
      </c>
      <c r="Z427" s="204">
        <v>0</v>
      </c>
      <c r="AA427" s="246">
        <v>111.5</v>
      </c>
      <c r="AB427" s="246">
        <v>0</v>
      </c>
      <c r="AC427" s="246">
        <v>0</v>
      </c>
      <c r="AD427" s="204">
        <v>-147.92759999999998</v>
      </c>
      <c r="AE427" s="204">
        <v>-132.82079999999996</v>
      </c>
      <c r="AF427" s="204">
        <v>-15.106800000000021</v>
      </c>
      <c r="AG427" s="204">
        <v>0</v>
      </c>
      <c r="AH427" s="204">
        <v>0</v>
      </c>
      <c r="AI427" s="101">
        <v>0</v>
      </c>
      <c r="AJ427" s="101">
        <v>0</v>
      </c>
      <c r="AK427" s="101">
        <v>0</v>
      </c>
      <c r="AL427" s="204">
        <v>0</v>
      </c>
      <c r="AM427" s="204">
        <v>96.217459343356865</v>
      </c>
      <c r="AN427" s="204">
        <v>95.596711311497145</v>
      </c>
      <c r="AO427" s="204">
        <v>98.07040490484097</v>
      </c>
      <c r="AP427" s="204">
        <v>0</v>
      </c>
      <c r="AQ427" s="204">
        <v>0</v>
      </c>
      <c r="AR427" s="204">
        <v>0</v>
      </c>
      <c r="AS427" s="204">
        <v>100</v>
      </c>
      <c r="AT427" s="204">
        <v>0</v>
      </c>
      <c r="AU427" s="204">
        <v>0</v>
      </c>
    </row>
    <row r="428" spans="1:48" ht="12.75" customHeight="1">
      <c r="A428" s="205">
        <v>21</v>
      </c>
      <c r="B428" s="206">
        <v>224100</v>
      </c>
      <c r="C428" s="207">
        <v>1386</v>
      </c>
      <c r="D428" s="175">
        <v>419</v>
      </c>
      <c r="E428" s="201" t="s">
        <v>1581</v>
      </c>
      <c r="F428" s="197">
        <v>2023.6</v>
      </c>
      <c r="G428" s="202">
        <v>2023.6</v>
      </c>
      <c r="H428" s="202">
        <v>0</v>
      </c>
      <c r="I428" s="202">
        <v>0</v>
      </c>
      <c r="J428" s="202">
        <v>0</v>
      </c>
      <c r="K428" s="202">
        <v>0</v>
      </c>
      <c r="L428" s="197">
        <v>2023.6</v>
      </c>
      <c r="M428" s="203">
        <v>2023.6</v>
      </c>
      <c r="N428" s="203">
        <v>0</v>
      </c>
      <c r="O428" s="203">
        <v>0</v>
      </c>
      <c r="P428" s="203">
        <v>0</v>
      </c>
      <c r="Q428" s="203">
        <v>0</v>
      </c>
      <c r="R428" s="245">
        <v>0</v>
      </c>
      <c r="S428" s="245">
        <v>0</v>
      </c>
      <c r="T428" s="245">
        <v>0</v>
      </c>
      <c r="U428" s="198">
        <v>2023.6</v>
      </c>
      <c r="V428" s="203">
        <v>2023.6</v>
      </c>
      <c r="W428" s="203">
        <v>0</v>
      </c>
      <c r="X428" s="203">
        <v>0</v>
      </c>
      <c r="Y428" s="203">
        <v>0</v>
      </c>
      <c r="Z428" s="204">
        <v>0</v>
      </c>
      <c r="AA428" s="246">
        <v>0</v>
      </c>
      <c r="AB428" s="246">
        <v>0</v>
      </c>
      <c r="AC428" s="246">
        <v>0</v>
      </c>
      <c r="AD428" s="204">
        <v>0</v>
      </c>
      <c r="AE428" s="204">
        <v>0</v>
      </c>
      <c r="AF428" s="204">
        <v>0</v>
      </c>
      <c r="AG428" s="204">
        <v>0</v>
      </c>
      <c r="AH428" s="204">
        <v>0</v>
      </c>
      <c r="AI428" s="101">
        <v>0</v>
      </c>
      <c r="AJ428" s="101">
        <v>0</v>
      </c>
      <c r="AK428" s="101">
        <v>0</v>
      </c>
      <c r="AL428" s="204">
        <v>0</v>
      </c>
      <c r="AM428" s="204">
        <v>100</v>
      </c>
      <c r="AN428" s="204">
        <v>100</v>
      </c>
      <c r="AO428" s="204">
        <v>0</v>
      </c>
      <c r="AP428" s="204">
        <v>0</v>
      </c>
      <c r="AQ428" s="204">
        <v>0</v>
      </c>
      <c r="AR428" s="204">
        <v>0</v>
      </c>
      <c r="AS428" s="204">
        <v>0</v>
      </c>
      <c r="AT428" s="204">
        <v>0</v>
      </c>
      <c r="AU428" s="204">
        <v>0</v>
      </c>
    </row>
    <row r="429" spans="1:48" ht="12.75" customHeight="1">
      <c r="A429" s="205">
        <v>0</v>
      </c>
      <c r="B429" s="205"/>
      <c r="C429" s="205"/>
      <c r="D429" s="175">
        <v>420</v>
      </c>
      <c r="E429" s="201"/>
      <c r="F429" s="202"/>
      <c r="G429" s="202"/>
      <c r="H429" s="202"/>
      <c r="I429" s="202"/>
      <c r="J429" s="202"/>
      <c r="K429" s="202"/>
      <c r="L429" s="197"/>
      <c r="M429" s="203"/>
      <c r="N429" s="203"/>
      <c r="O429" s="203"/>
      <c r="P429" s="203"/>
      <c r="Q429" s="203"/>
      <c r="R429" s="245"/>
      <c r="S429" s="245"/>
      <c r="T429" s="245"/>
      <c r="U429" s="198"/>
      <c r="V429" s="203"/>
      <c r="W429" s="203"/>
      <c r="X429" s="203"/>
      <c r="Y429" s="203"/>
      <c r="Z429" s="204"/>
      <c r="AA429" s="246"/>
      <c r="AB429" s="246"/>
      <c r="AC429" s="246"/>
      <c r="AD429" s="204"/>
      <c r="AE429" s="204"/>
      <c r="AF429" s="204"/>
      <c r="AG429" s="204"/>
      <c r="AH429" s="204"/>
      <c r="AI429" s="101">
        <v>0</v>
      </c>
      <c r="AJ429" s="101">
        <v>0</v>
      </c>
      <c r="AK429" s="101">
        <v>0</v>
      </c>
      <c r="AL429" s="204"/>
      <c r="AM429" s="204"/>
      <c r="AN429" s="204"/>
      <c r="AO429" s="204"/>
      <c r="AP429" s="204"/>
      <c r="AQ429" s="204"/>
      <c r="AR429" s="204"/>
      <c r="AS429" s="204"/>
      <c r="AT429" s="204"/>
      <c r="AU429" s="204"/>
    </row>
    <row r="430" spans="1:48" ht="12.75" customHeight="1">
      <c r="A430" s="205">
        <v>20</v>
      </c>
      <c r="B430" s="206">
        <v>224300</v>
      </c>
      <c r="C430" s="205"/>
      <c r="D430" s="175">
        <v>421</v>
      </c>
      <c r="E430" s="196" t="s">
        <v>1582</v>
      </c>
      <c r="F430" s="197">
        <v>354825.10000000003</v>
      </c>
      <c r="G430" s="197">
        <v>326736.2</v>
      </c>
      <c r="H430" s="197">
        <v>5071.8999999999996</v>
      </c>
      <c r="I430" s="197">
        <v>1673.9</v>
      </c>
      <c r="J430" s="197">
        <v>0</v>
      </c>
      <c r="K430" s="197">
        <v>21343.1</v>
      </c>
      <c r="L430" s="197">
        <v>378954.4</v>
      </c>
      <c r="M430" s="197">
        <v>350642.7</v>
      </c>
      <c r="N430" s="197">
        <v>5071.8999999999996</v>
      </c>
      <c r="O430" s="197">
        <v>1673.9</v>
      </c>
      <c r="P430" s="197">
        <v>0</v>
      </c>
      <c r="Q430" s="197">
        <v>21343.1</v>
      </c>
      <c r="R430" s="197">
        <v>222.8</v>
      </c>
      <c r="S430" s="197">
        <v>0</v>
      </c>
      <c r="T430" s="197">
        <v>0</v>
      </c>
      <c r="U430" s="198">
        <v>374685.42989999993</v>
      </c>
      <c r="V430" s="197">
        <v>347410.31559999997</v>
      </c>
      <c r="W430" s="197">
        <v>5040.3936999999996</v>
      </c>
      <c r="X430" s="197">
        <v>759.00919999999996</v>
      </c>
      <c r="Y430" s="197">
        <v>0</v>
      </c>
      <c r="Z430" s="197">
        <v>21252.911400000001</v>
      </c>
      <c r="AA430" s="197">
        <v>222.8</v>
      </c>
      <c r="AB430" s="197">
        <v>0</v>
      </c>
      <c r="AC430" s="197">
        <v>0</v>
      </c>
      <c r="AD430" s="101">
        <v>-4268.9701000000932</v>
      </c>
      <c r="AE430" s="101">
        <v>-3232.384400000039</v>
      </c>
      <c r="AF430" s="101">
        <v>-31.50630000000001</v>
      </c>
      <c r="AG430" s="101">
        <v>-914.89080000000013</v>
      </c>
      <c r="AH430" s="101">
        <v>0</v>
      </c>
      <c r="AI430" s="101">
        <v>-90.188599999997678</v>
      </c>
      <c r="AJ430" s="101">
        <v>0</v>
      </c>
      <c r="AK430" s="101">
        <v>0</v>
      </c>
      <c r="AL430" s="101">
        <v>0</v>
      </c>
      <c r="AM430" s="101">
        <v>98.873487126683287</v>
      </c>
      <c r="AN430" s="101">
        <v>99.078154371957538</v>
      </c>
      <c r="AO430" s="101">
        <v>99.378806758808338</v>
      </c>
      <c r="AP430" s="101">
        <v>45.343760081247382</v>
      </c>
      <c r="AQ430" s="101">
        <v>0</v>
      </c>
      <c r="AR430" s="101">
        <v>99.577434393316821</v>
      </c>
      <c r="AS430" s="101">
        <v>100</v>
      </c>
      <c r="AT430" s="101">
        <v>0</v>
      </c>
      <c r="AU430" s="101">
        <v>0</v>
      </c>
    </row>
    <row r="431" spans="1:48" s="200" customFormat="1" ht="12.75" customHeight="1">
      <c r="A431" s="205">
        <v>22</v>
      </c>
      <c r="B431" s="206">
        <v>224300</v>
      </c>
      <c r="C431" s="205"/>
      <c r="D431" s="175">
        <v>422</v>
      </c>
      <c r="E431" s="196" t="s">
        <v>1241</v>
      </c>
      <c r="F431" s="197">
        <v>239085.6</v>
      </c>
      <c r="G431" s="197">
        <v>211070.6</v>
      </c>
      <c r="H431" s="197">
        <v>5071.8999999999996</v>
      </c>
      <c r="I431" s="197">
        <v>1600</v>
      </c>
      <c r="J431" s="197">
        <v>0</v>
      </c>
      <c r="K431" s="197">
        <v>21343.1</v>
      </c>
      <c r="L431" s="197">
        <v>257505.8</v>
      </c>
      <c r="M431" s="197">
        <v>229490.8</v>
      </c>
      <c r="N431" s="197">
        <v>5071.8999999999996</v>
      </c>
      <c r="O431" s="197">
        <v>1600</v>
      </c>
      <c r="P431" s="197">
        <v>0</v>
      </c>
      <c r="Q431" s="197">
        <v>21343.1</v>
      </c>
      <c r="R431" s="197">
        <v>0</v>
      </c>
      <c r="S431" s="197">
        <v>0</v>
      </c>
      <c r="T431" s="197">
        <v>0</v>
      </c>
      <c r="U431" s="198">
        <v>254846.35989999998</v>
      </c>
      <c r="V431" s="197">
        <v>227851.12599999999</v>
      </c>
      <c r="W431" s="197">
        <v>5040.3936999999996</v>
      </c>
      <c r="X431" s="197">
        <v>701.92880000000002</v>
      </c>
      <c r="Y431" s="197">
        <v>0</v>
      </c>
      <c r="Z431" s="197">
        <v>21252.911400000001</v>
      </c>
      <c r="AA431" s="197">
        <v>0</v>
      </c>
      <c r="AB431" s="197">
        <v>0</v>
      </c>
      <c r="AC431" s="197">
        <v>0</v>
      </c>
      <c r="AD431" s="101">
        <v>-2659.4401000000071</v>
      </c>
      <c r="AE431" s="101">
        <v>-1639.6739999999991</v>
      </c>
      <c r="AF431" s="101">
        <v>-31.50630000000001</v>
      </c>
      <c r="AG431" s="101">
        <v>-898.07119999999998</v>
      </c>
      <c r="AH431" s="101">
        <v>0</v>
      </c>
      <c r="AI431" s="101">
        <v>-90.188599999997678</v>
      </c>
      <c r="AJ431" s="101">
        <v>0</v>
      </c>
      <c r="AK431" s="101">
        <v>0</v>
      </c>
      <c r="AL431" s="101">
        <v>0</v>
      </c>
      <c r="AM431" s="101">
        <v>98.967230990525252</v>
      </c>
      <c r="AN431" s="101">
        <v>99.285516456433115</v>
      </c>
      <c r="AO431" s="101">
        <v>99.378806758808338</v>
      </c>
      <c r="AP431" s="101">
        <v>43.870550000000001</v>
      </c>
      <c r="AQ431" s="101">
        <v>0</v>
      </c>
      <c r="AR431" s="101">
        <v>99.577434393316821</v>
      </c>
      <c r="AS431" s="101">
        <v>0</v>
      </c>
      <c r="AT431" s="101">
        <v>0</v>
      </c>
      <c r="AU431" s="101">
        <v>0</v>
      </c>
      <c r="AV431" s="199"/>
    </row>
    <row r="432" spans="1:48" s="200" customFormat="1" ht="12.75" customHeight="1">
      <c r="A432" s="205">
        <v>21</v>
      </c>
      <c r="B432" s="206">
        <v>224300</v>
      </c>
      <c r="C432" s="205"/>
      <c r="D432" s="175">
        <v>423</v>
      </c>
      <c r="E432" s="196" t="s">
        <v>1242</v>
      </c>
      <c r="F432" s="197">
        <v>115739.49999999999</v>
      </c>
      <c r="G432" s="197">
        <v>115665.59999999999</v>
      </c>
      <c r="H432" s="197">
        <v>0</v>
      </c>
      <c r="I432" s="197">
        <v>73.900000000000006</v>
      </c>
      <c r="J432" s="197">
        <v>0</v>
      </c>
      <c r="K432" s="197">
        <v>0</v>
      </c>
      <c r="L432" s="197">
        <v>121448.6</v>
      </c>
      <c r="M432" s="197">
        <v>121151.90000000001</v>
      </c>
      <c r="N432" s="197">
        <v>0</v>
      </c>
      <c r="O432" s="197">
        <v>73.900000000000006</v>
      </c>
      <c r="P432" s="197">
        <v>0</v>
      </c>
      <c r="Q432" s="197">
        <v>0</v>
      </c>
      <c r="R432" s="197">
        <v>222.8</v>
      </c>
      <c r="S432" s="197">
        <v>0</v>
      </c>
      <c r="T432" s="197">
        <v>0</v>
      </c>
      <c r="U432" s="198">
        <v>119839.07</v>
      </c>
      <c r="V432" s="197">
        <v>119559.1896</v>
      </c>
      <c r="W432" s="197">
        <v>0</v>
      </c>
      <c r="X432" s="197">
        <v>57.080399999999997</v>
      </c>
      <c r="Y432" s="197">
        <v>0</v>
      </c>
      <c r="Z432" s="197">
        <v>0</v>
      </c>
      <c r="AA432" s="197">
        <v>222.8</v>
      </c>
      <c r="AB432" s="197">
        <v>0</v>
      </c>
      <c r="AC432" s="197">
        <v>0</v>
      </c>
      <c r="AD432" s="101">
        <v>-1609.5299999999988</v>
      </c>
      <c r="AE432" s="101">
        <v>-1592.7104000000108</v>
      </c>
      <c r="AF432" s="101">
        <v>0</v>
      </c>
      <c r="AG432" s="101">
        <v>-16.819600000000008</v>
      </c>
      <c r="AH432" s="101">
        <v>0</v>
      </c>
      <c r="AI432" s="101">
        <v>0</v>
      </c>
      <c r="AJ432" s="101">
        <v>0</v>
      </c>
      <c r="AK432" s="101">
        <v>0</v>
      </c>
      <c r="AL432" s="101">
        <v>0</v>
      </c>
      <c r="AM432" s="101">
        <v>98.674723298580631</v>
      </c>
      <c r="AN432" s="101">
        <v>98.685360774366714</v>
      </c>
      <c r="AO432" s="101">
        <v>0</v>
      </c>
      <c r="AP432" s="101">
        <v>77.240054127198903</v>
      </c>
      <c r="AQ432" s="101">
        <v>0</v>
      </c>
      <c r="AR432" s="101">
        <v>0</v>
      </c>
      <c r="AS432" s="101">
        <v>100</v>
      </c>
      <c r="AT432" s="101">
        <v>0</v>
      </c>
      <c r="AU432" s="101">
        <v>0</v>
      </c>
      <c r="AV432" s="199"/>
    </row>
    <row r="433" spans="1:47" ht="12.75" customHeight="1">
      <c r="A433" s="205">
        <v>22</v>
      </c>
      <c r="B433" s="206">
        <v>224300</v>
      </c>
      <c r="C433" s="207">
        <v>1387</v>
      </c>
      <c r="D433" s="175">
        <v>424</v>
      </c>
      <c r="E433" s="201" t="s">
        <v>1267</v>
      </c>
      <c r="F433" s="197">
        <v>239085.6</v>
      </c>
      <c r="G433" s="202">
        <v>211070.6</v>
      </c>
      <c r="H433" s="202">
        <v>5071.8999999999996</v>
      </c>
      <c r="I433" s="202">
        <v>1600</v>
      </c>
      <c r="J433" s="202">
        <v>0</v>
      </c>
      <c r="K433" s="202">
        <v>21343.1</v>
      </c>
      <c r="L433" s="197">
        <v>257505.8</v>
      </c>
      <c r="M433" s="203">
        <v>229490.8</v>
      </c>
      <c r="N433" s="203">
        <v>5071.8999999999996</v>
      </c>
      <c r="O433" s="203">
        <v>1600</v>
      </c>
      <c r="P433" s="203">
        <v>0</v>
      </c>
      <c r="Q433" s="203">
        <v>21343.1</v>
      </c>
      <c r="R433" s="245">
        <v>0</v>
      </c>
      <c r="S433" s="245">
        <v>0</v>
      </c>
      <c r="T433" s="245">
        <v>0</v>
      </c>
      <c r="U433" s="198">
        <v>254846.35989999998</v>
      </c>
      <c r="V433" s="203">
        <v>227851.12599999999</v>
      </c>
      <c r="W433" s="203">
        <v>5040.3936999999996</v>
      </c>
      <c r="X433" s="203">
        <v>701.92880000000002</v>
      </c>
      <c r="Y433" s="203">
        <v>0</v>
      </c>
      <c r="Z433" s="204">
        <v>21252.911400000001</v>
      </c>
      <c r="AA433" s="246">
        <v>0</v>
      </c>
      <c r="AB433" s="246">
        <v>0</v>
      </c>
      <c r="AC433" s="246">
        <v>0</v>
      </c>
      <c r="AD433" s="204">
        <v>-2659.4401000000071</v>
      </c>
      <c r="AE433" s="204">
        <v>-1639.6739999999991</v>
      </c>
      <c r="AF433" s="204">
        <v>-31.50630000000001</v>
      </c>
      <c r="AG433" s="204">
        <v>-898.07119999999998</v>
      </c>
      <c r="AH433" s="204">
        <v>0</v>
      </c>
      <c r="AI433" s="101">
        <v>-90.188599999997678</v>
      </c>
      <c r="AJ433" s="101">
        <v>0</v>
      </c>
      <c r="AK433" s="101">
        <v>0</v>
      </c>
      <c r="AL433" s="204">
        <v>0</v>
      </c>
      <c r="AM433" s="204">
        <v>98.967230990525252</v>
      </c>
      <c r="AN433" s="204">
        <v>99.285516456433115</v>
      </c>
      <c r="AO433" s="204">
        <v>99.378806758808338</v>
      </c>
      <c r="AP433" s="204">
        <v>43.870550000000001</v>
      </c>
      <c r="AQ433" s="204">
        <v>0</v>
      </c>
      <c r="AR433" s="204">
        <v>99.577434393316821</v>
      </c>
      <c r="AS433" s="204">
        <v>0</v>
      </c>
      <c r="AT433" s="204">
        <v>0</v>
      </c>
      <c r="AU433" s="204">
        <v>0</v>
      </c>
    </row>
    <row r="434" spans="1:47" ht="12.75" customHeight="1">
      <c r="A434" s="205">
        <v>21</v>
      </c>
      <c r="B434" s="206">
        <v>224300</v>
      </c>
      <c r="C434" s="207">
        <v>1388</v>
      </c>
      <c r="D434" s="175">
        <v>425</v>
      </c>
      <c r="E434" s="201" t="s">
        <v>1583</v>
      </c>
      <c r="F434" s="197">
        <v>3871.5</v>
      </c>
      <c r="G434" s="202">
        <v>3871.5</v>
      </c>
      <c r="H434" s="202">
        <v>0</v>
      </c>
      <c r="I434" s="202">
        <v>0</v>
      </c>
      <c r="J434" s="202">
        <v>0</v>
      </c>
      <c r="K434" s="202">
        <v>0</v>
      </c>
      <c r="L434" s="197">
        <v>4042</v>
      </c>
      <c r="M434" s="203">
        <v>4042</v>
      </c>
      <c r="N434" s="203">
        <v>0</v>
      </c>
      <c r="O434" s="203">
        <v>0</v>
      </c>
      <c r="P434" s="203">
        <v>0</v>
      </c>
      <c r="Q434" s="203">
        <v>0</v>
      </c>
      <c r="R434" s="245">
        <v>0</v>
      </c>
      <c r="S434" s="245">
        <v>0</v>
      </c>
      <c r="T434" s="245">
        <v>0</v>
      </c>
      <c r="U434" s="198">
        <v>4014.9038</v>
      </c>
      <c r="V434" s="203">
        <v>4014.9038</v>
      </c>
      <c r="W434" s="203">
        <v>0</v>
      </c>
      <c r="X434" s="203">
        <v>0</v>
      </c>
      <c r="Y434" s="203">
        <v>0</v>
      </c>
      <c r="Z434" s="204">
        <v>0</v>
      </c>
      <c r="AA434" s="246">
        <v>0</v>
      </c>
      <c r="AB434" s="246">
        <v>0</v>
      </c>
      <c r="AC434" s="246">
        <v>0</v>
      </c>
      <c r="AD434" s="204">
        <v>-27.096199999999953</v>
      </c>
      <c r="AE434" s="204">
        <v>-27.096199999999953</v>
      </c>
      <c r="AF434" s="204">
        <v>0</v>
      </c>
      <c r="AG434" s="204">
        <v>0</v>
      </c>
      <c r="AH434" s="204">
        <v>0</v>
      </c>
      <c r="AI434" s="101">
        <v>0</v>
      </c>
      <c r="AJ434" s="101">
        <v>0</v>
      </c>
      <c r="AK434" s="101">
        <v>0</v>
      </c>
      <c r="AL434" s="204">
        <v>0</v>
      </c>
      <c r="AM434" s="204">
        <v>99.329633844631374</v>
      </c>
      <c r="AN434" s="204">
        <v>99.329633844631374</v>
      </c>
      <c r="AO434" s="204">
        <v>0</v>
      </c>
      <c r="AP434" s="204">
        <v>0</v>
      </c>
      <c r="AQ434" s="204">
        <v>0</v>
      </c>
      <c r="AR434" s="204">
        <v>0</v>
      </c>
      <c r="AS434" s="204">
        <v>0</v>
      </c>
      <c r="AT434" s="204">
        <v>0</v>
      </c>
      <c r="AU434" s="204">
        <v>0</v>
      </c>
    </row>
    <row r="435" spans="1:47" ht="12.75" customHeight="1">
      <c r="A435" s="205">
        <v>21</v>
      </c>
      <c r="B435" s="206">
        <v>224300</v>
      </c>
      <c r="C435" s="207">
        <v>1389</v>
      </c>
      <c r="D435" s="175">
        <v>426</v>
      </c>
      <c r="E435" s="201" t="s">
        <v>1584</v>
      </c>
      <c r="F435" s="197">
        <v>1508.7</v>
      </c>
      <c r="G435" s="202">
        <v>1508.7</v>
      </c>
      <c r="H435" s="202">
        <v>0</v>
      </c>
      <c r="I435" s="202">
        <v>0</v>
      </c>
      <c r="J435" s="202">
        <v>0</v>
      </c>
      <c r="K435" s="202">
        <v>0</v>
      </c>
      <c r="L435" s="197">
        <v>1682.4</v>
      </c>
      <c r="M435" s="203">
        <v>1583.4</v>
      </c>
      <c r="N435" s="203">
        <v>0</v>
      </c>
      <c r="O435" s="203">
        <v>0</v>
      </c>
      <c r="P435" s="203">
        <v>0</v>
      </c>
      <c r="Q435" s="203">
        <v>0</v>
      </c>
      <c r="R435" s="245">
        <v>99</v>
      </c>
      <c r="S435" s="245">
        <v>0</v>
      </c>
      <c r="T435" s="245">
        <v>0</v>
      </c>
      <c r="U435" s="198">
        <v>1682.4</v>
      </c>
      <c r="V435" s="203">
        <v>1583.4</v>
      </c>
      <c r="W435" s="203">
        <v>0</v>
      </c>
      <c r="X435" s="203">
        <v>0</v>
      </c>
      <c r="Y435" s="203">
        <v>0</v>
      </c>
      <c r="Z435" s="204">
        <v>0</v>
      </c>
      <c r="AA435" s="246">
        <v>99</v>
      </c>
      <c r="AB435" s="246">
        <v>0</v>
      </c>
      <c r="AC435" s="246">
        <v>0</v>
      </c>
      <c r="AD435" s="204">
        <v>0</v>
      </c>
      <c r="AE435" s="204">
        <v>0</v>
      </c>
      <c r="AF435" s="204">
        <v>0</v>
      </c>
      <c r="AG435" s="204">
        <v>0</v>
      </c>
      <c r="AH435" s="204">
        <v>0</v>
      </c>
      <c r="AI435" s="101">
        <v>0</v>
      </c>
      <c r="AJ435" s="101">
        <v>0</v>
      </c>
      <c r="AK435" s="101">
        <v>0</v>
      </c>
      <c r="AL435" s="204">
        <v>0</v>
      </c>
      <c r="AM435" s="204">
        <v>100</v>
      </c>
      <c r="AN435" s="204">
        <v>100</v>
      </c>
      <c r="AO435" s="204">
        <v>0</v>
      </c>
      <c r="AP435" s="204">
        <v>0</v>
      </c>
      <c r="AQ435" s="204">
        <v>0</v>
      </c>
      <c r="AR435" s="204">
        <v>0</v>
      </c>
      <c r="AS435" s="204">
        <v>100</v>
      </c>
      <c r="AT435" s="204">
        <v>0</v>
      </c>
      <c r="AU435" s="204">
        <v>0</v>
      </c>
    </row>
    <row r="436" spans="1:47" ht="12.75" customHeight="1">
      <c r="A436" s="205">
        <v>21</v>
      </c>
      <c r="B436" s="206">
        <v>224300</v>
      </c>
      <c r="C436" s="207">
        <v>1392</v>
      </c>
      <c r="D436" s="175">
        <v>427</v>
      </c>
      <c r="E436" s="201" t="s">
        <v>1585</v>
      </c>
      <c r="F436" s="197">
        <v>1513.7</v>
      </c>
      <c r="G436" s="202">
        <v>1513.7</v>
      </c>
      <c r="H436" s="202">
        <v>0</v>
      </c>
      <c r="I436" s="202">
        <v>0</v>
      </c>
      <c r="J436" s="202">
        <v>0</v>
      </c>
      <c r="K436" s="202">
        <v>0</v>
      </c>
      <c r="L436" s="197">
        <v>1540.1</v>
      </c>
      <c r="M436" s="203">
        <v>1540.1</v>
      </c>
      <c r="N436" s="203">
        <v>0</v>
      </c>
      <c r="O436" s="203">
        <v>0</v>
      </c>
      <c r="P436" s="203">
        <v>0</v>
      </c>
      <c r="Q436" s="203">
        <v>0</v>
      </c>
      <c r="R436" s="245">
        <v>0</v>
      </c>
      <c r="S436" s="245">
        <v>0</v>
      </c>
      <c r="T436" s="245">
        <v>0</v>
      </c>
      <c r="U436" s="198">
        <v>1540.1</v>
      </c>
      <c r="V436" s="203">
        <v>1540.1</v>
      </c>
      <c r="W436" s="203">
        <v>0</v>
      </c>
      <c r="X436" s="203">
        <v>0</v>
      </c>
      <c r="Y436" s="203">
        <v>0</v>
      </c>
      <c r="Z436" s="204">
        <v>0</v>
      </c>
      <c r="AA436" s="246">
        <v>0</v>
      </c>
      <c r="AB436" s="246">
        <v>0</v>
      </c>
      <c r="AC436" s="246">
        <v>0</v>
      </c>
      <c r="AD436" s="204">
        <v>0</v>
      </c>
      <c r="AE436" s="204">
        <v>0</v>
      </c>
      <c r="AF436" s="204">
        <v>0</v>
      </c>
      <c r="AG436" s="204">
        <v>0</v>
      </c>
      <c r="AH436" s="204">
        <v>0</v>
      </c>
      <c r="AI436" s="101">
        <v>0</v>
      </c>
      <c r="AJ436" s="101">
        <v>0</v>
      </c>
      <c r="AK436" s="101">
        <v>0</v>
      </c>
      <c r="AL436" s="204">
        <v>0</v>
      </c>
      <c r="AM436" s="204">
        <v>100</v>
      </c>
      <c r="AN436" s="204">
        <v>100</v>
      </c>
      <c r="AO436" s="204">
        <v>0</v>
      </c>
      <c r="AP436" s="204">
        <v>0</v>
      </c>
      <c r="AQ436" s="204">
        <v>0</v>
      </c>
      <c r="AR436" s="204">
        <v>0</v>
      </c>
      <c r="AS436" s="204">
        <v>0</v>
      </c>
      <c r="AT436" s="204">
        <v>0</v>
      </c>
      <c r="AU436" s="204">
        <v>0</v>
      </c>
    </row>
    <row r="437" spans="1:47" ht="12.75" customHeight="1">
      <c r="A437" s="205">
        <v>21</v>
      </c>
      <c r="B437" s="206">
        <v>224300</v>
      </c>
      <c r="C437" s="207">
        <v>1390</v>
      </c>
      <c r="D437" s="175">
        <v>428</v>
      </c>
      <c r="E437" s="201" t="s">
        <v>1586</v>
      </c>
      <c r="F437" s="197">
        <v>3551.4</v>
      </c>
      <c r="G437" s="202">
        <v>3551.4</v>
      </c>
      <c r="H437" s="202">
        <v>0</v>
      </c>
      <c r="I437" s="202">
        <v>0</v>
      </c>
      <c r="J437" s="202">
        <v>0</v>
      </c>
      <c r="K437" s="202">
        <v>0</v>
      </c>
      <c r="L437" s="197">
        <v>3609.8</v>
      </c>
      <c r="M437" s="203">
        <v>3609.8</v>
      </c>
      <c r="N437" s="203">
        <v>0</v>
      </c>
      <c r="O437" s="203">
        <v>0</v>
      </c>
      <c r="P437" s="203">
        <v>0</v>
      </c>
      <c r="Q437" s="203">
        <v>0</v>
      </c>
      <c r="R437" s="245">
        <v>0</v>
      </c>
      <c r="S437" s="245">
        <v>0</v>
      </c>
      <c r="T437" s="245">
        <v>0</v>
      </c>
      <c r="U437" s="198">
        <v>3502.9036999999998</v>
      </c>
      <c r="V437" s="203">
        <v>3502.9036999999998</v>
      </c>
      <c r="W437" s="203">
        <v>0</v>
      </c>
      <c r="X437" s="203">
        <v>0</v>
      </c>
      <c r="Y437" s="203">
        <v>0</v>
      </c>
      <c r="Z437" s="204">
        <v>0</v>
      </c>
      <c r="AA437" s="246">
        <v>0</v>
      </c>
      <c r="AB437" s="246">
        <v>0</v>
      </c>
      <c r="AC437" s="246">
        <v>0</v>
      </c>
      <c r="AD437" s="204">
        <v>-106.89630000000034</v>
      </c>
      <c r="AE437" s="204">
        <v>-106.89630000000034</v>
      </c>
      <c r="AF437" s="204">
        <v>0</v>
      </c>
      <c r="AG437" s="204">
        <v>0</v>
      </c>
      <c r="AH437" s="204">
        <v>0</v>
      </c>
      <c r="AI437" s="101">
        <v>0</v>
      </c>
      <c r="AJ437" s="101">
        <v>0</v>
      </c>
      <c r="AK437" s="101">
        <v>0</v>
      </c>
      <c r="AL437" s="204">
        <v>0</v>
      </c>
      <c r="AM437" s="204">
        <v>97.03871959665355</v>
      </c>
      <c r="AN437" s="204">
        <v>97.03871959665355</v>
      </c>
      <c r="AO437" s="204">
        <v>0</v>
      </c>
      <c r="AP437" s="204">
        <v>0</v>
      </c>
      <c r="AQ437" s="204">
        <v>0</v>
      </c>
      <c r="AR437" s="204">
        <v>0</v>
      </c>
      <c r="AS437" s="204">
        <v>0</v>
      </c>
      <c r="AT437" s="204">
        <v>0</v>
      </c>
      <c r="AU437" s="204">
        <v>0</v>
      </c>
    </row>
    <row r="438" spans="1:47" ht="12.75" customHeight="1">
      <c r="A438" s="205">
        <v>21</v>
      </c>
      <c r="B438" s="206">
        <v>224300</v>
      </c>
      <c r="C438" s="207">
        <v>1391</v>
      </c>
      <c r="D438" s="175">
        <v>429</v>
      </c>
      <c r="E438" s="201" t="s">
        <v>1587</v>
      </c>
      <c r="F438" s="197">
        <v>3716.7</v>
      </c>
      <c r="G438" s="202">
        <v>3716.7</v>
      </c>
      <c r="H438" s="202">
        <v>0</v>
      </c>
      <c r="I438" s="202">
        <v>0</v>
      </c>
      <c r="J438" s="202">
        <v>0</v>
      </c>
      <c r="K438" s="202">
        <v>0</v>
      </c>
      <c r="L438" s="197">
        <v>3756.5</v>
      </c>
      <c r="M438" s="203">
        <v>3756.5</v>
      </c>
      <c r="N438" s="203">
        <v>0</v>
      </c>
      <c r="O438" s="203">
        <v>0</v>
      </c>
      <c r="P438" s="203">
        <v>0</v>
      </c>
      <c r="Q438" s="203">
        <v>0</v>
      </c>
      <c r="R438" s="245">
        <v>0</v>
      </c>
      <c r="S438" s="245">
        <v>0</v>
      </c>
      <c r="T438" s="245">
        <v>0</v>
      </c>
      <c r="U438" s="198">
        <v>3756.5</v>
      </c>
      <c r="V438" s="203">
        <v>3756.5</v>
      </c>
      <c r="W438" s="203">
        <v>0</v>
      </c>
      <c r="X438" s="203">
        <v>0</v>
      </c>
      <c r="Y438" s="203">
        <v>0</v>
      </c>
      <c r="Z438" s="204">
        <v>0</v>
      </c>
      <c r="AA438" s="246">
        <v>0</v>
      </c>
      <c r="AB438" s="246">
        <v>0</v>
      </c>
      <c r="AC438" s="246">
        <v>0</v>
      </c>
      <c r="AD438" s="204">
        <v>0</v>
      </c>
      <c r="AE438" s="204">
        <v>0</v>
      </c>
      <c r="AF438" s="204">
        <v>0</v>
      </c>
      <c r="AG438" s="204">
        <v>0</v>
      </c>
      <c r="AH438" s="204">
        <v>0</v>
      </c>
      <c r="AI438" s="101">
        <v>0</v>
      </c>
      <c r="AJ438" s="101">
        <v>0</v>
      </c>
      <c r="AK438" s="101">
        <v>0</v>
      </c>
      <c r="AL438" s="204">
        <v>0</v>
      </c>
      <c r="AM438" s="204">
        <v>100</v>
      </c>
      <c r="AN438" s="204">
        <v>100</v>
      </c>
      <c r="AO438" s="204">
        <v>0</v>
      </c>
      <c r="AP438" s="204">
        <v>0</v>
      </c>
      <c r="AQ438" s="204">
        <v>0</v>
      </c>
      <c r="AR438" s="204">
        <v>0</v>
      </c>
      <c r="AS438" s="204">
        <v>0</v>
      </c>
      <c r="AT438" s="204">
        <v>0</v>
      </c>
      <c r="AU438" s="204">
        <v>0</v>
      </c>
    </row>
    <row r="439" spans="1:47" ht="12.75" customHeight="1">
      <c r="A439" s="205">
        <v>21</v>
      </c>
      <c r="B439" s="206">
        <v>224300</v>
      </c>
      <c r="C439" s="207">
        <v>1393</v>
      </c>
      <c r="D439" s="175">
        <v>430</v>
      </c>
      <c r="E439" s="201" t="s">
        <v>1588</v>
      </c>
      <c r="F439" s="197">
        <v>1924.6</v>
      </c>
      <c r="G439" s="202">
        <v>1924.6</v>
      </c>
      <c r="H439" s="202">
        <v>0</v>
      </c>
      <c r="I439" s="202">
        <v>0</v>
      </c>
      <c r="J439" s="202">
        <v>0</v>
      </c>
      <c r="K439" s="202">
        <v>0</v>
      </c>
      <c r="L439" s="197">
        <v>1924.6</v>
      </c>
      <c r="M439" s="203">
        <v>1924.6</v>
      </c>
      <c r="N439" s="203">
        <v>0</v>
      </c>
      <c r="O439" s="203">
        <v>0</v>
      </c>
      <c r="P439" s="203">
        <v>0</v>
      </c>
      <c r="Q439" s="203">
        <v>0</v>
      </c>
      <c r="R439" s="245">
        <v>0</v>
      </c>
      <c r="S439" s="245">
        <v>0</v>
      </c>
      <c r="T439" s="245">
        <v>0</v>
      </c>
      <c r="U439" s="198">
        <v>1924.6</v>
      </c>
      <c r="V439" s="203">
        <v>1924.6</v>
      </c>
      <c r="W439" s="203">
        <v>0</v>
      </c>
      <c r="X439" s="203">
        <v>0</v>
      </c>
      <c r="Y439" s="203">
        <v>0</v>
      </c>
      <c r="Z439" s="204">
        <v>0</v>
      </c>
      <c r="AA439" s="246">
        <v>0</v>
      </c>
      <c r="AB439" s="246">
        <v>0</v>
      </c>
      <c r="AC439" s="246">
        <v>0</v>
      </c>
      <c r="AD439" s="204">
        <v>0</v>
      </c>
      <c r="AE439" s="204">
        <v>0</v>
      </c>
      <c r="AF439" s="204">
        <v>0</v>
      </c>
      <c r="AG439" s="204">
        <v>0</v>
      </c>
      <c r="AH439" s="204">
        <v>0</v>
      </c>
      <c r="AI439" s="101">
        <v>0</v>
      </c>
      <c r="AJ439" s="101">
        <v>0</v>
      </c>
      <c r="AK439" s="101">
        <v>0</v>
      </c>
      <c r="AL439" s="204">
        <v>0</v>
      </c>
      <c r="AM439" s="204">
        <v>100</v>
      </c>
      <c r="AN439" s="204">
        <v>100</v>
      </c>
      <c r="AO439" s="204">
        <v>0</v>
      </c>
      <c r="AP439" s="204">
        <v>0</v>
      </c>
      <c r="AQ439" s="204">
        <v>0</v>
      </c>
      <c r="AR439" s="204">
        <v>0</v>
      </c>
      <c r="AS439" s="204">
        <v>0</v>
      </c>
      <c r="AT439" s="204">
        <v>0</v>
      </c>
      <c r="AU439" s="204">
        <v>0</v>
      </c>
    </row>
    <row r="440" spans="1:47" ht="12.75" customHeight="1">
      <c r="A440" s="205">
        <v>21</v>
      </c>
      <c r="B440" s="206">
        <v>224300</v>
      </c>
      <c r="C440" s="207">
        <v>1394</v>
      </c>
      <c r="D440" s="175">
        <v>431</v>
      </c>
      <c r="E440" s="201" t="s">
        <v>1589</v>
      </c>
      <c r="F440" s="197">
        <v>4002.7</v>
      </c>
      <c r="G440" s="202">
        <v>4002.7</v>
      </c>
      <c r="H440" s="202">
        <v>0</v>
      </c>
      <c r="I440" s="202">
        <v>0</v>
      </c>
      <c r="J440" s="202">
        <v>0</v>
      </c>
      <c r="K440" s="202">
        <v>0</v>
      </c>
      <c r="L440" s="197">
        <v>4201.3999999999996</v>
      </c>
      <c r="M440" s="203">
        <v>4201.3999999999996</v>
      </c>
      <c r="N440" s="203">
        <v>0</v>
      </c>
      <c r="O440" s="203">
        <v>0</v>
      </c>
      <c r="P440" s="203">
        <v>0</v>
      </c>
      <c r="Q440" s="203">
        <v>0</v>
      </c>
      <c r="R440" s="245">
        <v>0</v>
      </c>
      <c r="S440" s="245">
        <v>0</v>
      </c>
      <c r="T440" s="245">
        <v>0</v>
      </c>
      <c r="U440" s="198">
        <v>3884.3969000000002</v>
      </c>
      <c r="V440" s="203">
        <v>3884.3969000000002</v>
      </c>
      <c r="W440" s="203">
        <v>0</v>
      </c>
      <c r="X440" s="203">
        <v>0</v>
      </c>
      <c r="Y440" s="203">
        <v>0</v>
      </c>
      <c r="Z440" s="204">
        <v>0</v>
      </c>
      <c r="AA440" s="246">
        <v>0</v>
      </c>
      <c r="AB440" s="246">
        <v>0</v>
      </c>
      <c r="AC440" s="246">
        <v>0</v>
      </c>
      <c r="AD440" s="204">
        <v>-317.00309999999945</v>
      </c>
      <c r="AE440" s="204">
        <v>-317.00309999999945</v>
      </c>
      <c r="AF440" s="204">
        <v>0</v>
      </c>
      <c r="AG440" s="204">
        <v>0</v>
      </c>
      <c r="AH440" s="204">
        <v>0</v>
      </c>
      <c r="AI440" s="101">
        <v>0</v>
      </c>
      <c r="AJ440" s="101">
        <v>0</v>
      </c>
      <c r="AK440" s="101">
        <v>0</v>
      </c>
      <c r="AL440" s="204">
        <v>0</v>
      </c>
      <c r="AM440" s="204">
        <v>92.454822202123111</v>
      </c>
      <c r="AN440" s="204">
        <v>92.454822202123111</v>
      </c>
      <c r="AO440" s="204">
        <v>0</v>
      </c>
      <c r="AP440" s="204">
        <v>0</v>
      </c>
      <c r="AQ440" s="204">
        <v>0</v>
      </c>
      <c r="AR440" s="204">
        <v>0</v>
      </c>
      <c r="AS440" s="204">
        <v>0</v>
      </c>
      <c r="AT440" s="204">
        <v>0</v>
      </c>
      <c r="AU440" s="204">
        <v>0</v>
      </c>
    </row>
    <row r="441" spans="1:47" ht="12.75" customHeight="1">
      <c r="A441" s="205">
        <v>21</v>
      </c>
      <c r="B441" s="206">
        <v>224300</v>
      </c>
      <c r="C441" s="207">
        <v>1395</v>
      </c>
      <c r="D441" s="175">
        <v>432</v>
      </c>
      <c r="E441" s="201" t="s">
        <v>1590</v>
      </c>
      <c r="F441" s="197">
        <v>2228.4</v>
      </c>
      <c r="G441" s="202">
        <v>2228.4</v>
      </c>
      <c r="H441" s="202">
        <v>0</v>
      </c>
      <c r="I441" s="202">
        <v>0</v>
      </c>
      <c r="J441" s="202">
        <v>0</v>
      </c>
      <c r="K441" s="202">
        <v>0</v>
      </c>
      <c r="L441" s="197">
        <v>2754.1</v>
      </c>
      <c r="M441" s="203">
        <v>2754.1</v>
      </c>
      <c r="N441" s="203">
        <v>0</v>
      </c>
      <c r="O441" s="203">
        <v>0</v>
      </c>
      <c r="P441" s="203">
        <v>0</v>
      </c>
      <c r="Q441" s="203">
        <v>0</v>
      </c>
      <c r="R441" s="245">
        <v>0</v>
      </c>
      <c r="S441" s="245">
        <v>0</v>
      </c>
      <c r="T441" s="245">
        <v>0</v>
      </c>
      <c r="U441" s="198">
        <v>2740.4202</v>
      </c>
      <c r="V441" s="203">
        <v>2740.4202</v>
      </c>
      <c r="W441" s="203">
        <v>0</v>
      </c>
      <c r="X441" s="203">
        <v>0</v>
      </c>
      <c r="Y441" s="203">
        <v>0</v>
      </c>
      <c r="Z441" s="204">
        <v>0</v>
      </c>
      <c r="AA441" s="246">
        <v>0</v>
      </c>
      <c r="AB441" s="246">
        <v>0</v>
      </c>
      <c r="AC441" s="246">
        <v>0</v>
      </c>
      <c r="AD441" s="204">
        <v>-13.679799999999886</v>
      </c>
      <c r="AE441" s="204">
        <v>-13.679799999999886</v>
      </c>
      <c r="AF441" s="204">
        <v>0</v>
      </c>
      <c r="AG441" s="204">
        <v>0</v>
      </c>
      <c r="AH441" s="204">
        <v>0</v>
      </c>
      <c r="AI441" s="101">
        <v>0</v>
      </c>
      <c r="AJ441" s="101">
        <v>0</v>
      </c>
      <c r="AK441" s="101">
        <v>0</v>
      </c>
      <c r="AL441" s="204">
        <v>0</v>
      </c>
      <c r="AM441" s="204">
        <v>99.503293271849245</v>
      </c>
      <c r="AN441" s="204">
        <v>99.503293271849245</v>
      </c>
      <c r="AO441" s="204">
        <v>0</v>
      </c>
      <c r="AP441" s="204">
        <v>0</v>
      </c>
      <c r="AQ441" s="204">
        <v>0</v>
      </c>
      <c r="AR441" s="204">
        <v>0</v>
      </c>
      <c r="AS441" s="204">
        <v>0</v>
      </c>
      <c r="AT441" s="204">
        <v>0</v>
      </c>
      <c r="AU441" s="204">
        <v>0</v>
      </c>
    </row>
    <row r="442" spans="1:47" ht="12.75" customHeight="1">
      <c r="A442" s="205">
        <v>21</v>
      </c>
      <c r="B442" s="206">
        <v>224300</v>
      </c>
      <c r="C442" s="207">
        <v>1410</v>
      </c>
      <c r="D442" s="175">
        <v>433</v>
      </c>
      <c r="E442" s="201" t="s">
        <v>1582</v>
      </c>
      <c r="F442" s="197">
        <v>23572.600000000002</v>
      </c>
      <c r="G442" s="202">
        <v>23498.7</v>
      </c>
      <c r="H442" s="202">
        <v>0</v>
      </c>
      <c r="I442" s="202">
        <v>73.900000000000006</v>
      </c>
      <c r="J442" s="202">
        <v>0</v>
      </c>
      <c r="K442" s="202">
        <v>0</v>
      </c>
      <c r="L442" s="197">
        <v>25798.2</v>
      </c>
      <c r="M442" s="203">
        <v>25600.5</v>
      </c>
      <c r="N442" s="203">
        <v>0</v>
      </c>
      <c r="O442" s="203">
        <v>73.900000000000006</v>
      </c>
      <c r="P442" s="203">
        <v>0</v>
      </c>
      <c r="Q442" s="203">
        <v>0</v>
      </c>
      <c r="R442" s="245">
        <v>123.8</v>
      </c>
      <c r="S442" s="245">
        <v>0</v>
      </c>
      <c r="T442" s="245">
        <v>0</v>
      </c>
      <c r="U442" s="198">
        <v>25729.509099999999</v>
      </c>
      <c r="V442" s="203">
        <v>25548.628700000001</v>
      </c>
      <c r="W442" s="203">
        <v>0</v>
      </c>
      <c r="X442" s="203">
        <v>57.080399999999997</v>
      </c>
      <c r="Y442" s="203">
        <v>0</v>
      </c>
      <c r="Z442" s="204">
        <v>0</v>
      </c>
      <c r="AA442" s="246">
        <v>123.8</v>
      </c>
      <c r="AB442" s="246">
        <v>0</v>
      </c>
      <c r="AC442" s="246">
        <v>0</v>
      </c>
      <c r="AD442" s="204">
        <v>-68.69090000000142</v>
      </c>
      <c r="AE442" s="204">
        <v>-51.871299999998882</v>
      </c>
      <c r="AF442" s="204">
        <v>0</v>
      </c>
      <c r="AG442" s="204">
        <v>-16.819600000000008</v>
      </c>
      <c r="AH442" s="204">
        <v>0</v>
      </c>
      <c r="AI442" s="101">
        <v>0</v>
      </c>
      <c r="AJ442" s="101">
        <v>0</v>
      </c>
      <c r="AK442" s="101">
        <v>0</v>
      </c>
      <c r="AL442" s="204">
        <v>0</v>
      </c>
      <c r="AM442" s="204">
        <v>99.733737625105618</v>
      </c>
      <c r="AN442" s="204">
        <v>99.797381691763846</v>
      </c>
      <c r="AO442" s="204">
        <v>0</v>
      </c>
      <c r="AP442" s="204">
        <v>77.240054127198903</v>
      </c>
      <c r="AQ442" s="204">
        <v>0</v>
      </c>
      <c r="AR442" s="204">
        <v>0</v>
      </c>
      <c r="AS442" s="204">
        <v>100</v>
      </c>
      <c r="AT442" s="204">
        <v>0</v>
      </c>
      <c r="AU442" s="204">
        <v>0</v>
      </c>
    </row>
    <row r="443" spans="1:47" ht="12.75" customHeight="1">
      <c r="A443" s="205">
        <v>21</v>
      </c>
      <c r="B443" s="206">
        <v>224300</v>
      </c>
      <c r="C443" s="207">
        <v>1396</v>
      </c>
      <c r="D443" s="175">
        <v>434</v>
      </c>
      <c r="E443" s="201" t="s">
        <v>1591</v>
      </c>
      <c r="F443" s="197">
        <v>3602.8</v>
      </c>
      <c r="G443" s="202">
        <v>3602.8</v>
      </c>
      <c r="H443" s="202">
        <v>0</v>
      </c>
      <c r="I443" s="202">
        <v>0</v>
      </c>
      <c r="J443" s="202">
        <v>0</v>
      </c>
      <c r="K443" s="202">
        <v>0</v>
      </c>
      <c r="L443" s="197">
        <v>3602.8</v>
      </c>
      <c r="M443" s="203">
        <v>3602.8</v>
      </c>
      <c r="N443" s="203">
        <v>0</v>
      </c>
      <c r="O443" s="203">
        <v>0</v>
      </c>
      <c r="P443" s="203">
        <v>0</v>
      </c>
      <c r="Q443" s="203">
        <v>0</v>
      </c>
      <c r="R443" s="245">
        <v>0</v>
      </c>
      <c r="S443" s="245">
        <v>0</v>
      </c>
      <c r="T443" s="245">
        <v>0</v>
      </c>
      <c r="U443" s="198">
        <v>3593.9211</v>
      </c>
      <c r="V443" s="203">
        <v>3593.9211</v>
      </c>
      <c r="W443" s="203">
        <v>0</v>
      </c>
      <c r="X443" s="203">
        <v>0</v>
      </c>
      <c r="Y443" s="203">
        <v>0</v>
      </c>
      <c r="Z443" s="204">
        <v>0</v>
      </c>
      <c r="AA443" s="246">
        <v>0</v>
      </c>
      <c r="AB443" s="246">
        <v>0</v>
      </c>
      <c r="AC443" s="246">
        <v>0</v>
      </c>
      <c r="AD443" s="204">
        <v>-8.8789000000001579</v>
      </c>
      <c r="AE443" s="204">
        <v>-8.8789000000001579</v>
      </c>
      <c r="AF443" s="204">
        <v>0</v>
      </c>
      <c r="AG443" s="204">
        <v>0</v>
      </c>
      <c r="AH443" s="204">
        <v>0</v>
      </c>
      <c r="AI443" s="101">
        <v>0</v>
      </c>
      <c r="AJ443" s="101">
        <v>0</v>
      </c>
      <c r="AK443" s="101">
        <v>0</v>
      </c>
      <c r="AL443" s="204">
        <v>0</v>
      </c>
      <c r="AM443" s="204">
        <v>99.753555567891638</v>
      </c>
      <c r="AN443" s="204">
        <v>99.753555567891638</v>
      </c>
      <c r="AO443" s="204">
        <v>0</v>
      </c>
      <c r="AP443" s="204">
        <v>0</v>
      </c>
      <c r="AQ443" s="204">
        <v>0</v>
      </c>
      <c r="AR443" s="204">
        <v>0</v>
      </c>
      <c r="AS443" s="204">
        <v>0</v>
      </c>
      <c r="AT443" s="204">
        <v>0</v>
      </c>
      <c r="AU443" s="204">
        <v>0</v>
      </c>
    </row>
    <row r="444" spans="1:47" ht="12.75" customHeight="1">
      <c r="A444" s="205">
        <v>21</v>
      </c>
      <c r="B444" s="206">
        <v>224300</v>
      </c>
      <c r="C444" s="207">
        <v>1397</v>
      </c>
      <c r="D444" s="175">
        <v>435</v>
      </c>
      <c r="E444" s="201" t="s">
        <v>1592</v>
      </c>
      <c r="F444" s="197">
        <v>3795</v>
      </c>
      <c r="G444" s="202">
        <v>3795</v>
      </c>
      <c r="H444" s="202">
        <v>0</v>
      </c>
      <c r="I444" s="202">
        <v>0</v>
      </c>
      <c r="J444" s="202">
        <v>0</v>
      </c>
      <c r="K444" s="202">
        <v>0</v>
      </c>
      <c r="L444" s="197">
        <v>3795</v>
      </c>
      <c r="M444" s="203">
        <v>3795</v>
      </c>
      <c r="N444" s="203">
        <v>0</v>
      </c>
      <c r="O444" s="203">
        <v>0</v>
      </c>
      <c r="P444" s="203">
        <v>0</v>
      </c>
      <c r="Q444" s="203">
        <v>0</v>
      </c>
      <c r="R444" s="245">
        <v>0</v>
      </c>
      <c r="S444" s="245">
        <v>0</v>
      </c>
      <c r="T444" s="245">
        <v>0</v>
      </c>
      <c r="U444" s="198">
        <v>3795</v>
      </c>
      <c r="V444" s="203">
        <v>3795</v>
      </c>
      <c r="W444" s="203">
        <v>0</v>
      </c>
      <c r="X444" s="203">
        <v>0</v>
      </c>
      <c r="Y444" s="203">
        <v>0</v>
      </c>
      <c r="Z444" s="204">
        <v>0</v>
      </c>
      <c r="AA444" s="246">
        <v>0</v>
      </c>
      <c r="AB444" s="246">
        <v>0</v>
      </c>
      <c r="AC444" s="246">
        <v>0</v>
      </c>
      <c r="AD444" s="204">
        <v>0</v>
      </c>
      <c r="AE444" s="204">
        <v>0</v>
      </c>
      <c r="AF444" s="204">
        <v>0</v>
      </c>
      <c r="AG444" s="204">
        <v>0</v>
      </c>
      <c r="AH444" s="204">
        <v>0</v>
      </c>
      <c r="AI444" s="101">
        <v>0</v>
      </c>
      <c r="AJ444" s="101">
        <v>0</v>
      </c>
      <c r="AK444" s="101">
        <v>0</v>
      </c>
      <c r="AL444" s="204">
        <v>0</v>
      </c>
      <c r="AM444" s="204">
        <v>100</v>
      </c>
      <c r="AN444" s="204">
        <v>100</v>
      </c>
      <c r="AO444" s="204">
        <v>0</v>
      </c>
      <c r="AP444" s="204">
        <v>0</v>
      </c>
      <c r="AQ444" s="204">
        <v>0</v>
      </c>
      <c r="AR444" s="204">
        <v>0</v>
      </c>
      <c r="AS444" s="204">
        <v>0</v>
      </c>
      <c r="AT444" s="204">
        <v>0</v>
      </c>
      <c r="AU444" s="204">
        <v>0</v>
      </c>
    </row>
    <row r="445" spans="1:47" ht="12.75" customHeight="1">
      <c r="A445" s="205">
        <v>21</v>
      </c>
      <c r="B445" s="206">
        <v>224300</v>
      </c>
      <c r="C445" s="207">
        <v>1398</v>
      </c>
      <c r="D445" s="175">
        <v>436</v>
      </c>
      <c r="E445" s="201" t="s">
        <v>1593</v>
      </c>
      <c r="F445" s="197">
        <v>2175.9</v>
      </c>
      <c r="G445" s="202">
        <v>2175.9</v>
      </c>
      <c r="H445" s="202">
        <v>0</v>
      </c>
      <c r="I445" s="202">
        <v>0</v>
      </c>
      <c r="J445" s="202">
        <v>0</v>
      </c>
      <c r="K445" s="202">
        <v>0</v>
      </c>
      <c r="L445" s="197">
        <v>2302.5</v>
      </c>
      <c r="M445" s="203">
        <v>2302.5</v>
      </c>
      <c r="N445" s="203">
        <v>0</v>
      </c>
      <c r="O445" s="203">
        <v>0</v>
      </c>
      <c r="P445" s="203">
        <v>0</v>
      </c>
      <c r="Q445" s="203">
        <v>0</v>
      </c>
      <c r="R445" s="245">
        <v>0</v>
      </c>
      <c r="S445" s="245">
        <v>0</v>
      </c>
      <c r="T445" s="245">
        <v>0</v>
      </c>
      <c r="U445" s="198">
        <v>2302.4965000000002</v>
      </c>
      <c r="V445" s="203">
        <v>2302.4965000000002</v>
      </c>
      <c r="W445" s="203">
        <v>0</v>
      </c>
      <c r="X445" s="203">
        <v>0</v>
      </c>
      <c r="Y445" s="203">
        <v>0</v>
      </c>
      <c r="Z445" s="204">
        <v>0</v>
      </c>
      <c r="AA445" s="246">
        <v>0</v>
      </c>
      <c r="AB445" s="246">
        <v>0</v>
      </c>
      <c r="AC445" s="246">
        <v>0</v>
      </c>
      <c r="AD445" s="204">
        <v>-3.4999999998035491E-3</v>
      </c>
      <c r="AE445" s="204">
        <v>-3.4999999998035491E-3</v>
      </c>
      <c r="AF445" s="204">
        <v>0</v>
      </c>
      <c r="AG445" s="204">
        <v>0</v>
      </c>
      <c r="AH445" s="204">
        <v>0</v>
      </c>
      <c r="AI445" s="101">
        <v>0</v>
      </c>
      <c r="AJ445" s="101">
        <v>0</v>
      </c>
      <c r="AK445" s="101">
        <v>0</v>
      </c>
      <c r="AL445" s="204">
        <v>0</v>
      </c>
      <c r="AM445" s="204">
        <v>99.9998479913138</v>
      </c>
      <c r="AN445" s="204">
        <v>99.9998479913138</v>
      </c>
      <c r="AO445" s="204">
        <v>0</v>
      </c>
      <c r="AP445" s="204">
        <v>0</v>
      </c>
      <c r="AQ445" s="204">
        <v>0</v>
      </c>
      <c r="AR445" s="204">
        <v>0</v>
      </c>
      <c r="AS445" s="204">
        <v>0</v>
      </c>
      <c r="AT445" s="204">
        <v>0</v>
      </c>
      <c r="AU445" s="204">
        <v>0</v>
      </c>
    </row>
    <row r="446" spans="1:47" ht="12.75" customHeight="1">
      <c r="A446" s="205">
        <v>21</v>
      </c>
      <c r="B446" s="206">
        <v>224300</v>
      </c>
      <c r="C446" s="207">
        <v>1399</v>
      </c>
      <c r="D446" s="175">
        <v>437</v>
      </c>
      <c r="E446" s="201" t="s">
        <v>1594</v>
      </c>
      <c r="F446" s="197">
        <v>1727</v>
      </c>
      <c r="G446" s="202">
        <v>1727</v>
      </c>
      <c r="H446" s="202">
        <v>0</v>
      </c>
      <c r="I446" s="202">
        <v>0</v>
      </c>
      <c r="J446" s="202">
        <v>0</v>
      </c>
      <c r="K446" s="202">
        <v>0</v>
      </c>
      <c r="L446" s="197">
        <v>1771.7</v>
      </c>
      <c r="M446" s="203">
        <v>1771.7</v>
      </c>
      <c r="N446" s="203">
        <v>0</v>
      </c>
      <c r="O446" s="203">
        <v>0</v>
      </c>
      <c r="P446" s="203">
        <v>0</v>
      </c>
      <c r="Q446" s="203">
        <v>0</v>
      </c>
      <c r="R446" s="245">
        <v>0</v>
      </c>
      <c r="S446" s="245">
        <v>0</v>
      </c>
      <c r="T446" s="245">
        <v>0</v>
      </c>
      <c r="U446" s="198">
        <v>1741.4178999999999</v>
      </c>
      <c r="V446" s="203">
        <v>1741.4178999999999</v>
      </c>
      <c r="W446" s="203">
        <v>0</v>
      </c>
      <c r="X446" s="203">
        <v>0</v>
      </c>
      <c r="Y446" s="203">
        <v>0</v>
      </c>
      <c r="Z446" s="204">
        <v>0</v>
      </c>
      <c r="AA446" s="246">
        <v>0</v>
      </c>
      <c r="AB446" s="246">
        <v>0</v>
      </c>
      <c r="AC446" s="246">
        <v>0</v>
      </c>
      <c r="AD446" s="204">
        <v>-30.282100000000128</v>
      </c>
      <c r="AE446" s="204">
        <v>-30.282100000000128</v>
      </c>
      <c r="AF446" s="204">
        <v>0</v>
      </c>
      <c r="AG446" s="204">
        <v>0</v>
      </c>
      <c r="AH446" s="204">
        <v>0</v>
      </c>
      <c r="AI446" s="101">
        <v>0</v>
      </c>
      <c r="AJ446" s="101">
        <v>0</v>
      </c>
      <c r="AK446" s="101">
        <v>0</v>
      </c>
      <c r="AL446" s="204">
        <v>0</v>
      </c>
      <c r="AM446" s="204">
        <v>98.290788508212444</v>
      </c>
      <c r="AN446" s="204">
        <v>98.290788508212444</v>
      </c>
      <c r="AO446" s="204">
        <v>0</v>
      </c>
      <c r="AP446" s="204">
        <v>0</v>
      </c>
      <c r="AQ446" s="204">
        <v>0</v>
      </c>
      <c r="AR446" s="204">
        <v>0</v>
      </c>
      <c r="AS446" s="204">
        <v>0</v>
      </c>
      <c r="AT446" s="204">
        <v>0</v>
      </c>
      <c r="AU446" s="204">
        <v>0</v>
      </c>
    </row>
    <row r="447" spans="1:47" ht="12.75" customHeight="1">
      <c r="A447" s="205">
        <v>21</v>
      </c>
      <c r="B447" s="206">
        <v>224300</v>
      </c>
      <c r="C447" s="207">
        <v>1400</v>
      </c>
      <c r="D447" s="175">
        <v>438</v>
      </c>
      <c r="E447" s="201" t="s">
        <v>1595</v>
      </c>
      <c r="F447" s="197">
        <v>1254.5999999999999</v>
      </c>
      <c r="G447" s="202">
        <v>1254.5999999999999</v>
      </c>
      <c r="H447" s="202">
        <v>0</v>
      </c>
      <c r="I447" s="202">
        <v>0</v>
      </c>
      <c r="J447" s="202">
        <v>0</v>
      </c>
      <c r="K447" s="202">
        <v>0</v>
      </c>
      <c r="L447" s="197">
        <v>1302.0999999999999</v>
      </c>
      <c r="M447" s="203">
        <v>1302.0999999999999</v>
      </c>
      <c r="N447" s="203">
        <v>0</v>
      </c>
      <c r="O447" s="203">
        <v>0</v>
      </c>
      <c r="P447" s="203">
        <v>0</v>
      </c>
      <c r="Q447" s="203">
        <v>0</v>
      </c>
      <c r="R447" s="245">
        <v>0</v>
      </c>
      <c r="S447" s="245">
        <v>0</v>
      </c>
      <c r="T447" s="245">
        <v>0</v>
      </c>
      <c r="U447" s="198">
        <v>1302.0999999999999</v>
      </c>
      <c r="V447" s="203">
        <v>1302.0999999999999</v>
      </c>
      <c r="W447" s="203">
        <v>0</v>
      </c>
      <c r="X447" s="203">
        <v>0</v>
      </c>
      <c r="Y447" s="203">
        <v>0</v>
      </c>
      <c r="Z447" s="204">
        <v>0</v>
      </c>
      <c r="AA447" s="246">
        <v>0</v>
      </c>
      <c r="AB447" s="246">
        <v>0</v>
      </c>
      <c r="AC447" s="246">
        <v>0</v>
      </c>
      <c r="AD447" s="204">
        <v>0</v>
      </c>
      <c r="AE447" s="204">
        <v>0</v>
      </c>
      <c r="AF447" s="204">
        <v>0</v>
      </c>
      <c r="AG447" s="204">
        <v>0</v>
      </c>
      <c r="AH447" s="204">
        <v>0</v>
      </c>
      <c r="AI447" s="101">
        <v>0</v>
      </c>
      <c r="AJ447" s="101">
        <v>0</v>
      </c>
      <c r="AK447" s="101">
        <v>0</v>
      </c>
      <c r="AL447" s="204">
        <v>0</v>
      </c>
      <c r="AM447" s="204">
        <v>100</v>
      </c>
      <c r="AN447" s="204">
        <v>100</v>
      </c>
      <c r="AO447" s="204">
        <v>0</v>
      </c>
      <c r="AP447" s="204">
        <v>0</v>
      </c>
      <c r="AQ447" s="204">
        <v>0</v>
      </c>
      <c r="AR447" s="204">
        <v>0</v>
      </c>
      <c r="AS447" s="204">
        <v>0</v>
      </c>
      <c r="AT447" s="204">
        <v>0</v>
      </c>
      <c r="AU447" s="204">
        <v>0</v>
      </c>
    </row>
    <row r="448" spans="1:47" ht="12.75" customHeight="1">
      <c r="A448" s="205">
        <v>21</v>
      </c>
      <c r="B448" s="206">
        <v>224300</v>
      </c>
      <c r="C448" s="207">
        <v>1401</v>
      </c>
      <c r="D448" s="175">
        <v>439</v>
      </c>
      <c r="E448" s="201" t="s">
        <v>1596</v>
      </c>
      <c r="F448" s="197">
        <v>2572.4</v>
      </c>
      <c r="G448" s="202">
        <v>2572.4</v>
      </c>
      <c r="H448" s="202">
        <v>0</v>
      </c>
      <c r="I448" s="202">
        <v>0</v>
      </c>
      <c r="J448" s="202">
        <v>0</v>
      </c>
      <c r="K448" s="202">
        <v>0</v>
      </c>
      <c r="L448" s="197">
        <v>2572.4</v>
      </c>
      <c r="M448" s="203">
        <v>2572.4</v>
      </c>
      <c r="N448" s="203">
        <v>0</v>
      </c>
      <c r="O448" s="203">
        <v>0</v>
      </c>
      <c r="P448" s="203">
        <v>0</v>
      </c>
      <c r="Q448" s="203">
        <v>0</v>
      </c>
      <c r="R448" s="245">
        <v>0</v>
      </c>
      <c r="S448" s="245">
        <v>0</v>
      </c>
      <c r="T448" s="245">
        <v>0</v>
      </c>
      <c r="U448" s="198">
        <v>2572.4</v>
      </c>
      <c r="V448" s="203">
        <v>2572.4</v>
      </c>
      <c r="W448" s="203">
        <v>0</v>
      </c>
      <c r="X448" s="203">
        <v>0</v>
      </c>
      <c r="Y448" s="203">
        <v>0</v>
      </c>
      <c r="Z448" s="204">
        <v>0</v>
      </c>
      <c r="AA448" s="246">
        <v>0</v>
      </c>
      <c r="AB448" s="246">
        <v>0</v>
      </c>
      <c r="AC448" s="246">
        <v>0</v>
      </c>
      <c r="AD448" s="204">
        <v>0</v>
      </c>
      <c r="AE448" s="204">
        <v>0</v>
      </c>
      <c r="AF448" s="204">
        <v>0</v>
      </c>
      <c r="AG448" s="204">
        <v>0</v>
      </c>
      <c r="AH448" s="204">
        <v>0</v>
      </c>
      <c r="AI448" s="101">
        <v>0</v>
      </c>
      <c r="AJ448" s="101">
        <v>0</v>
      </c>
      <c r="AK448" s="101">
        <v>0</v>
      </c>
      <c r="AL448" s="204">
        <v>0</v>
      </c>
      <c r="AM448" s="204">
        <v>100</v>
      </c>
      <c r="AN448" s="204">
        <v>100</v>
      </c>
      <c r="AO448" s="204">
        <v>0</v>
      </c>
      <c r="AP448" s="204">
        <v>0</v>
      </c>
      <c r="AQ448" s="204">
        <v>0</v>
      </c>
      <c r="AR448" s="204">
        <v>0</v>
      </c>
      <c r="AS448" s="204">
        <v>0</v>
      </c>
      <c r="AT448" s="204">
        <v>0</v>
      </c>
      <c r="AU448" s="204">
        <v>0</v>
      </c>
    </row>
    <row r="449" spans="1:47" ht="12.75" customHeight="1">
      <c r="A449" s="205">
        <v>21</v>
      </c>
      <c r="B449" s="206">
        <v>224300</v>
      </c>
      <c r="C449" s="207">
        <v>1402</v>
      </c>
      <c r="D449" s="175">
        <v>440</v>
      </c>
      <c r="E449" s="201" t="s">
        <v>1597</v>
      </c>
      <c r="F449" s="197">
        <v>3887</v>
      </c>
      <c r="G449" s="202">
        <v>3887</v>
      </c>
      <c r="H449" s="202">
        <v>0</v>
      </c>
      <c r="I449" s="202">
        <v>0</v>
      </c>
      <c r="J449" s="202">
        <v>0</v>
      </c>
      <c r="K449" s="202">
        <v>0</v>
      </c>
      <c r="L449" s="197">
        <v>3887</v>
      </c>
      <c r="M449" s="203">
        <v>3887</v>
      </c>
      <c r="N449" s="203">
        <v>0</v>
      </c>
      <c r="O449" s="203">
        <v>0</v>
      </c>
      <c r="P449" s="203">
        <v>0</v>
      </c>
      <c r="Q449" s="203">
        <v>0</v>
      </c>
      <c r="R449" s="245">
        <v>0</v>
      </c>
      <c r="S449" s="245">
        <v>0</v>
      </c>
      <c r="T449" s="245">
        <v>0</v>
      </c>
      <c r="U449" s="198">
        <v>3599.5171999999998</v>
      </c>
      <c r="V449" s="203">
        <v>3599.5171999999998</v>
      </c>
      <c r="W449" s="203">
        <v>0</v>
      </c>
      <c r="X449" s="203">
        <v>0</v>
      </c>
      <c r="Y449" s="203">
        <v>0</v>
      </c>
      <c r="Z449" s="204">
        <v>0</v>
      </c>
      <c r="AA449" s="246">
        <v>0</v>
      </c>
      <c r="AB449" s="246">
        <v>0</v>
      </c>
      <c r="AC449" s="246">
        <v>0</v>
      </c>
      <c r="AD449" s="204">
        <v>-287.48280000000022</v>
      </c>
      <c r="AE449" s="204">
        <v>-287.48280000000022</v>
      </c>
      <c r="AF449" s="204">
        <v>0</v>
      </c>
      <c r="AG449" s="204">
        <v>0</v>
      </c>
      <c r="AH449" s="204">
        <v>0</v>
      </c>
      <c r="AI449" s="101">
        <v>0</v>
      </c>
      <c r="AJ449" s="101">
        <v>0</v>
      </c>
      <c r="AK449" s="101">
        <v>0</v>
      </c>
      <c r="AL449" s="204">
        <v>0</v>
      </c>
      <c r="AM449" s="204">
        <v>92.60399279650116</v>
      </c>
      <c r="AN449" s="204">
        <v>92.60399279650116</v>
      </c>
      <c r="AO449" s="204">
        <v>0</v>
      </c>
      <c r="AP449" s="204">
        <v>0</v>
      </c>
      <c r="AQ449" s="204">
        <v>0</v>
      </c>
      <c r="AR449" s="204">
        <v>0</v>
      </c>
      <c r="AS449" s="204">
        <v>0</v>
      </c>
      <c r="AT449" s="204">
        <v>0</v>
      </c>
      <c r="AU449" s="204">
        <v>0</v>
      </c>
    </row>
    <row r="450" spans="1:47" ht="12.75" customHeight="1">
      <c r="A450" s="205">
        <v>21</v>
      </c>
      <c r="B450" s="206">
        <v>224300</v>
      </c>
      <c r="C450" s="207">
        <v>1403</v>
      </c>
      <c r="D450" s="175">
        <v>441</v>
      </c>
      <c r="E450" s="201" t="s">
        <v>1598</v>
      </c>
      <c r="F450" s="197">
        <v>2930.5</v>
      </c>
      <c r="G450" s="202">
        <v>2930.5</v>
      </c>
      <c r="H450" s="202">
        <v>0</v>
      </c>
      <c r="I450" s="202">
        <v>0</v>
      </c>
      <c r="J450" s="202">
        <v>0</v>
      </c>
      <c r="K450" s="202">
        <v>0</v>
      </c>
      <c r="L450" s="197">
        <v>2930.5</v>
      </c>
      <c r="M450" s="203">
        <v>2930.5</v>
      </c>
      <c r="N450" s="203">
        <v>0</v>
      </c>
      <c r="O450" s="203">
        <v>0</v>
      </c>
      <c r="P450" s="203">
        <v>0</v>
      </c>
      <c r="Q450" s="203">
        <v>0</v>
      </c>
      <c r="R450" s="245">
        <v>0</v>
      </c>
      <c r="S450" s="245">
        <v>0</v>
      </c>
      <c r="T450" s="245">
        <v>0</v>
      </c>
      <c r="U450" s="198">
        <v>2930.4621000000002</v>
      </c>
      <c r="V450" s="203">
        <v>2930.4621000000002</v>
      </c>
      <c r="W450" s="203">
        <v>0</v>
      </c>
      <c r="X450" s="203">
        <v>0</v>
      </c>
      <c r="Y450" s="203">
        <v>0</v>
      </c>
      <c r="Z450" s="204">
        <v>0</v>
      </c>
      <c r="AA450" s="246">
        <v>0</v>
      </c>
      <c r="AB450" s="246">
        <v>0</v>
      </c>
      <c r="AC450" s="246">
        <v>0</v>
      </c>
      <c r="AD450" s="204">
        <v>-3.7899999999808642E-2</v>
      </c>
      <c r="AE450" s="204">
        <v>-3.7899999999808642E-2</v>
      </c>
      <c r="AF450" s="204">
        <v>0</v>
      </c>
      <c r="AG450" s="204">
        <v>0</v>
      </c>
      <c r="AH450" s="204">
        <v>0</v>
      </c>
      <c r="AI450" s="101">
        <v>0</v>
      </c>
      <c r="AJ450" s="101">
        <v>0</v>
      </c>
      <c r="AK450" s="101">
        <v>0</v>
      </c>
      <c r="AL450" s="204">
        <v>0</v>
      </c>
      <c r="AM450" s="204">
        <v>99.998706705340396</v>
      </c>
      <c r="AN450" s="204">
        <v>99.998706705340396</v>
      </c>
      <c r="AO450" s="204">
        <v>0</v>
      </c>
      <c r="AP450" s="204">
        <v>0</v>
      </c>
      <c r="AQ450" s="204">
        <v>0</v>
      </c>
      <c r="AR450" s="204">
        <v>0</v>
      </c>
      <c r="AS450" s="204">
        <v>0</v>
      </c>
      <c r="AT450" s="204">
        <v>0</v>
      </c>
      <c r="AU450" s="204">
        <v>0</v>
      </c>
    </row>
    <row r="451" spans="1:47" ht="12.75" customHeight="1">
      <c r="A451" s="205">
        <v>21</v>
      </c>
      <c r="B451" s="206">
        <v>224300</v>
      </c>
      <c r="C451" s="207">
        <v>1404</v>
      </c>
      <c r="D451" s="175">
        <v>442</v>
      </c>
      <c r="E451" s="201" t="s">
        <v>1599</v>
      </c>
      <c r="F451" s="197">
        <v>1600</v>
      </c>
      <c r="G451" s="202">
        <v>1600</v>
      </c>
      <c r="H451" s="202">
        <v>0</v>
      </c>
      <c r="I451" s="202">
        <v>0</v>
      </c>
      <c r="J451" s="202">
        <v>0</v>
      </c>
      <c r="K451" s="202">
        <v>0</v>
      </c>
      <c r="L451" s="197">
        <v>1691</v>
      </c>
      <c r="M451" s="203">
        <v>1691</v>
      </c>
      <c r="N451" s="203">
        <v>0</v>
      </c>
      <c r="O451" s="203">
        <v>0</v>
      </c>
      <c r="P451" s="203">
        <v>0</v>
      </c>
      <c r="Q451" s="203">
        <v>0</v>
      </c>
      <c r="R451" s="245">
        <v>0</v>
      </c>
      <c r="S451" s="245">
        <v>0</v>
      </c>
      <c r="T451" s="245">
        <v>0</v>
      </c>
      <c r="U451" s="198">
        <v>1540.7542000000001</v>
      </c>
      <c r="V451" s="203">
        <v>1540.7542000000001</v>
      </c>
      <c r="W451" s="203">
        <v>0</v>
      </c>
      <c r="X451" s="203">
        <v>0</v>
      </c>
      <c r="Y451" s="203">
        <v>0</v>
      </c>
      <c r="Z451" s="204">
        <v>0</v>
      </c>
      <c r="AA451" s="246">
        <v>0</v>
      </c>
      <c r="AB451" s="246">
        <v>0</v>
      </c>
      <c r="AC451" s="246">
        <v>0</v>
      </c>
      <c r="AD451" s="204">
        <v>-150.24579999999992</v>
      </c>
      <c r="AE451" s="204">
        <v>-150.24579999999992</v>
      </c>
      <c r="AF451" s="204">
        <v>0</v>
      </c>
      <c r="AG451" s="204">
        <v>0</v>
      </c>
      <c r="AH451" s="204">
        <v>0</v>
      </c>
      <c r="AI451" s="101">
        <v>0</v>
      </c>
      <c r="AJ451" s="101">
        <v>0</v>
      </c>
      <c r="AK451" s="101">
        <v>0</v>
      </c>
      <c r="AL451" s="204">
        <v>0</v>
      </c>
      <c r="AM451" s="204">
        <v>91.114973388527503</v>
      </c>
      <c r="AN451" s="204">
        <v>91.114973388527503</v>
      </c>
      <c r="AO451" s="204">
        <v>0</v>
      </c>
      <c r="AP451" s="204">
        <v>0</v>
      </c>
      <c r="AQ451" s="204">
        <v>0</v>
      </c>
      <c r="AR451" s="204">
        <v>0</v>
      </c>
      <c r="AS451" s="204">
        <v>0</v>
      </c>
      <c r="AT451" s="204">
        <v>0</v>
      </c>
      <c r="AU451" s="204">
        <v>0</v>
      </c>
    </row>
    <row r="452" spans="1:47" ht="12.75" customHeight="1">
      <c r="A452" s="205">
        <v>21</v>
      </c>
      <c r="B452" s="206">
        <v>224300</v>
      </c>
      <c r="C452" s="207">
        <v>1405</v>
      </c>
      <c r="D452" s="175">
        <v>443</v>
      </c>
      <c r="E452" s="201" t="s">
        <v>1600</v>
      </c>
      <c r="F452" s="197">
        <v>3720.9</v>
      </c>
      <c r="G452" s="202">
        <v>3720.9</v>
      </c>
      <c r="H452" s="202">
        <v>0</v>
      </c>
      <c r="I452" s="202">
        <v>0</v>
      </c>
      <c r="J452" s="202">
        <v>0</v>
      </c>
      <c r="K452" s="202">
        <v>0</v>
      </c>
      <c r="L452" s="197">
        <v>3748.5</v>
      </c>
      <c r="M452" s="203">
        <v>3748.5</v>
      </c>
      <c r="N452" s="203">
        <v>0</v>
      </c>
      <c r="O452" s="203">
        <v>0</v>
      </c>
      <c r="P452" s="203">
        <v>0</v>
      </c>
      <c r="Q452" s="203">
        <v>0</v>
      </c>
      <c r="R452" s="245">
        <v>0</v>
      </c>
      <c r="S452" s="245">
        <v>0</v>
      </c>
      <c r="T452" s="245">
        <v>0</v>
      </c>
      <c r="U452" s="198">
        <v>3748.5</v>
      </c>
      <c r="V452" s="203">
        <v>3748.5</v>
      </c>
      <c r="W452" s="203">
        <v>0</v>
      </c>
      <c r="X452" s="203">
        <v>0</v>
      </c>
      <c r="Y452" s="203">
        <v>0</v>
      </c>
      <c r="Z452" s="204">
        <v>0</v>
      </c>
      <c r="AA452" s="246">
        <v>0</v>
      </c>
      <c r="AB452" s="246">
        <v>0</v>
      </c>
      <c r="AC452" s="246">
        <v>0</v>
      </c>
      <c r="AD452" s="204">
        <v>0</v>
      </c>
      <c r="AE452" s="204">
        <v>0</v>
      </c>
      <c r="AF452" s="204">
        <v>0</v>
      </c>
      <c r="AG452" s="204">
        <v>0</v>
      </c>
      <c r="AH452" s="204">
        <v>0</v>
      </c>
      <c r="AI452" s="101">
        <v>0</v>
      </c>
      <c r="AJ452" s="101">
        <v>0</v>
      </c>
      <c r="AK452" s="101">
        <v>0</v>
      </c>
      <c r="AL452" s="204">
        <v>0</v>
      </c>
      <c r="AM452" s="204">
        <v>100</v>
      </c>
      <c r="AN452" s="204">
        <v>100</v>
      </c>
      <c r="AO452" s="204">
        <v>0</v>
      </c>
      <c r="AP452" s="204">
        <v>0</v>
      </c>
      <c r="AQ452" s="204">
        <v>0</v>
      </c>
      <c r="AR452" s="204">
        <v>0</v>
      </c>
      <c r="AS452" s="204">
        <v>0</v>
      </c>
      <c r="AT452" s="204">
        <v>0</v>
      </c>
      <c r="AU452" s="204">
        <v>0</v>
      </c>
    </row>
    <row r="453" spans="1:47" ht="12.75" customHeight="1">
      <c r="A453" s="205">
        <v>21</v>
      </c>
      <c r="B453" s="206">
        <v>224300</v>
      </c>
      <c r="C453" s="207">
        <v>1406</v>
      </c>
      <c r="D453" s="175">
        <v>444</v>
      </c>
      <c r="E453" s="201" t="s">
        <v>1601</v>
      </c>
      <c r="F453" s="197">
        <v>2397.9</v>
      </c>
      <c r="G453" s="202">
        <v>2397.9</v>
      </c>
      <c r="H453" s="202">
        <v>0</v>
      </c>
      <c r="I453" s="202">
        <v>0</v>
      </c>
      <c r="J453" s="202">
        <v>0</v>
      </c>
      <c r="K453" s="202">
        <v>0</v>
      </c>
      <c r="L453" s="197">
        <v>2397.9</v>
      </c>
      <c r="M453" s="203">
        <v>2397.9</v>
      </c>
      <c r="N453" s="203">
        <v>0</v>
      </c>
      <c r="O453" s="203">
        <v>0</v>
      </c>
      <c r="P453" s="203">
        <v>0</v>
      </c>
      <c r="Q453" s="203">
        <v>0</v>
      </c>
      <c r="R453" s="245">
        <v>0</v>
      </c>
      <c r="S453" s="245">
        <v>0</v>
      </c>
      <c r="T453" s="245">
        <v>0</v>
      </c>
      <c r="U453" s="198">
        <v>2396.1100999999999</v>
      </c>
      <c r="V453" s="203">
        <v>2396.1100999999999</v>
      </c>
      <c r="W453" s="203">
        <v>0</v>
      </c>
      <c r="X453" s="203">
        <v>0</v>
      </c>
      <c r="Y453" s="203">
        <v>0</v>
      </c>
      <c r="Z453" s="204">
        <v>0</v>
      </c>
      <c r="AA453" s="246">
        <v>0</v>
      </c>
      <c r="AB453" s="246">
        <v>0</v>
      </c>
      <c r="AC453" s="246">
        <v>0</v>
      </c>
      <c r="AD453" s="204">
        <v>-1.7899000000002161</v>
      </c>
      <c r="AE453" s="204">
        <v>-1.7899000000002161</v>
      </c>
      <c r="AF453" s="204">
        <v>0</v>
      </c>
      <c r="AG453" s="204">
        <v>0</v>
      </c>
      <c r="AH453" s="204">
        <v>0</v>
      </c>
      <c r="AI453" s="101">
        <v>0</v>
      </c>
      <c r="AJ453" s="101">
        <v>0</v>
      </c>
      <c r="AK453" s="101">
        <v>0</v>
      </c>
      <c r="AL453" s="204">
        <v>0</v>
      </c>
      <c r="AM453" s="204">
        <v>99.925355519412804</v>
      </c>
      <c r="AN453" s="204">
        <v>99.925355519412804</v>
      </c>
      <c r="AO453" s="204">
        <v>0</v>
      </c>
      <c r="AP453" s="204">
        <v>0</v>
      </c>
      <c r="AQ453" s="204">
        <v>0</v>
      </c>
      <c r="AR453" s="204">
        <v>0</v>
      </c>
      <c r="AS453" s="204">
        <v>0</v>
      </c>
      <c r="AT453" s="204">
        <v>0</v>
      </c>
      <c r="AU453" s="204">
        <v>0</v>
      </c>
    </row>
    <row r="454" spans="1:47" ht="12.75" customHeight="1">
      <c r="A454" s="205">
        <v>21</v>
      </c>
      <c r="B454" s="206">
        <v>224300</v>
      </c>
      <c r="C454" s="207">
        <v>1407</v>
      </c>
      <c r="D454" s="175">
        <v>445</v>
      </c>
      <c r="E454" s="201" t="s">
        <v>1602</v>
      </c>
      <c r="F454" s="197">
        <v>2844.1</v>
      </c>
      <c r="G454" s="202">
        <v>2844.1</v>
      </c>
      <c r="H454" s="202">
        <v>0</v>
      </c>
      <c r="I454" s="202">
        <v>0</v>
      </c>
      <c r="J454" s="202">
        <v>0</v>
      </c>
      <c r="K454" s="202">
        <v>0</v>
      </c>
      <c r="L454" s="197">
        <v>2844.1</v>
      </c>
      <c r="M454" s="203">
        <v>2844.1</v>
      </c>
      <c r="N454" s="203">
        <v>0</v>
      </c>
      <c r="O454" s="203">
        <v>0</v>
      </c>
      <c r="P454" s="203">
        <v>0</v>
      </c>
      <c r="Q454" s="203">
        <v>0</v>
      </c>
      <c r="R454" s="245">
        <v>0</v>
      </c>
      <c r="S454" s="245">
        <v>0</v>
      </c>
      <c r="T454" s="245">
        <v>0</v>
      </c>
      <c r="U454" s="198">
        <v>2844.1</v>
      </c>
      <c r="V454" s="203">
        <v>2844.1</v>
      </c>
      <c r="W454" s="203">
        <v>0</v>
      </c>
      <c r="X454" s="203">
        <v>0</v>
      </c>
      <c r="Y454" s="203">
        <v>0</v>
      </c>
      <c r="Z454" s="204">
        <v>0</v>
      </c>
      <c r="AA454" s="246">
        <v>0</v>
      </c>
      <c r="AB454" s="246">
        <v>0</v>
      </c>
      <c r="AC454" s="246">
        <v>0</v>
      </c>
      <c r="AD454" s="204">
        <v>0</v>
      </c>
      <c r="AE454" s="204">
        <v>0</v>
      </c>
      <c r="AF454" s="204">
        <v>0</v>
      </c>
      <c r="AG454" s="204">
        <v>0</v>
      </c>
      <c r="AH454" s="204">
        <v>0</v>
      </c>
      <c r="AI454" s="101">
        <v>0</v>
      </c>
      <c r="AJ454" s="101">
        <v>0</v>
      </c>
      <c r="AK454" s="101">
        <v>0</v>
      </c>
      <c r="AL454" s="204">
        <v>0</v>
      </c>
      <c r="AM454" s="204">
        <v>100</v>
      </c>
      <c r="AN454" s="204">
        <v>100</v>
      </c>
      <c r="AO454" s="204">
        <v>0</v>
      </c>
      <c r="AP454" s="204">
        <v>0</v>
      </c>
      <c r="AQ454" s="204">
        <v>0</v>
      </c>
      <c r="AR454" s="204">
        <v>0</v>
      </c>
      <c r="AS454" s="204">
        <v>0</v>
      </c>
      <c r="AT454" s="204">
        <v>0</v>
      </c>
      <c r="AU454" s="204">
        <v>0</v>
      </c>
    </row>
    <row r="455" spans="1:47" ht="12.75" customHeight="1">
      <c r="A455" s="205">
        <v>21</v>
      </c>
      <c r="B455" s="206">
        <v>224300</v>
      </c>
      <c r="C455" s="207">
        <v>1408</v>
      </c>
      <c r="D455" s="175">
        <v>446</v>
      </c>
      <c r="E455" s="201" t="s">
        <v>1603</v>
      </c>
      <c r="F455" s="197">
        <v>4004.7</v>
      </c>
      <c r="G455" s="202">
        <v>4004.7</v>
      </c>
      <c r="H455" s="202">
        <v>0</v>
      </c>
      <c r="I455" s="202">
        <v>0</v>
      </c>
      <c r="J455" s="202">
        <v>0</v>
      </c>
      <c r="K455" s="202">
        <v>0</v>
      </c>
      <c r="L455" s="197">
        <v>4643.7</v>
      </c>
      <c r="M455" s="203">
        <v>4643.7</v>
      </c>
      <c r="N455" s="203">
        <v>0</v>
      </c>
      <c r="O455" s="203">
        <v>0</v>
      </c>
      <c r="P455" s="203">
        <v>0</v>
      </c>
      <c r="Q455" s="203">
        <v>0</v>
      </c>
      <c r="R455" s="245">
        <v>0</v>
      </c>
      <c r="S455" s="245">
        <v>0</v>
      </c>
      <c r="T455" s="245">
        <v>0</v>
      </c>
      <c r="U455" s="198">
        <v>4620.5424999999996</v>
      </c>
      <c r="V455" s="203">
        <v>4620.5424999999996</v>
      </c>
      <c r="W455" s="203">
        <v>0</v>
      </c>
      <c r="X455" s="203">
        <v>0</v>
      </c>
      <c r="Y455" s="203">
        <v>0</v>
      </c>
      <c r="Z455" s="204">
        <v>0</v>
      </c>
      <c r="AA455" s="246">
        <v>0</v>
      </c>
      <c r="AB455" s="246">
        <v>0</v>
      </c>
      <c r="AC455" s="246">
        <v>0</v>
      </c>
      <c r="AD455" s="204">
        <v>-23.157500000000255</v>
      </c>
      <c r="AE455" s="204">
        <v>-23.157500000000255</v>
      </c>
      <c r="AF455" s="204">
        <v>0</v>
      </c>
      <c r="AG455" s="204">
        <v>0</v>
      </c>
      <c r="AH455" s="204">
        <v>0</v>
      </c>
      <c r="AI455" s="101">
        <v>0</v>
      </c>
      <c r="AJ455" s="101">
        <v>0</v>
      </c>
      <c r="AK455" s="101">
        <v>0</v>
      </c>
      <c r="AL455" s="204">
        <v>0</v>
      </c>
      <c r="AM455" s="204">
        <v>99.501313607683528</v>
      </c>
      <c r="AN455" s="204">
        <v>99.501313607683528</v>
      </c>
      <c r="AO455" s="204">
        <v>0</v>
      </c>
      <c r="AP455" s="204">
        <v>0</v>
      </c>
      <c r="AQ455" s="204">
        <v>0</v>
      </c>
      <c r="AR455" s="204">
        <v>0</v>
      </c>
      <c r="AS455" s="204">
        <v>0</v>
      </c>
      <c r="AT455" s="204">
        <v>0</v>
      </c>
      <c r="AU455" s="204">
        <v>0</v>
      </c>
    </row>
    <row r="456" spans="1:47" ht="12.75" customHeight="1">
      <c r="A456" s="205">
        <v>21</v>
      </c>
      <c r="B456" s="206">
        <v>224300</v>
      </c>
      <c r="C456" s="207">
        <v>1409</v>
      </c>
      <c r="D456" s="175">
        <v>447</v>
      </c>
      <c r="E456" s="201" t="s">
        <v>1604</v>
      </c>
      <c r="F456" s="197">
        <v>3400.2</v>
      </c>
      <c r="G456" s="202">
        <v>3400.2</v>
      </c>
      <c r="H456" s="202">
        <v>0</v>
      </c>
      <c r="I456" s="202">
        <v>0</v>
      </c>
      <c r="J456" s="202">
        <v>0</v>
      </c>
      <c r="K456" s="202">
        <v>0</v>
      </c>
      <c r="L456" s="197">
        <v>3475.9</v>
      </c>
      <c r="M456" s="203">
        <v>3475.9</v>
      </c>
      <c r="N456" s="203">
        <v>0</v>
      </c>
      <c r="O456" s="203">
        <v>0</v>
      </c>
      <c r="P456" s="203">
        <v>0</v>
      </c>
      <c r="Q456" s="203">
        <v>0</v>
      </c>
      <c r="R456" s="245">
        <v>0</v>
      </c>
      <c r="S456" s="245">
        <v>0</v>
      </c>
      <c r="T456" s="245">
        <v>0</v>
      </c>
      <c r="U456" s="198">
        <v>3447.4883</v>
      </c>
      <c r="V456" s="203">
        <v>3447.4883</v>
      </c>
      <c r="W456" s="203">
        <v>0</v>
      </c>
      <c r="X456" s="203">
        <v>0</v>
      </c>
      <c r="Y456" s="203">
        <v>0</v>
      </c>
      <c r="Z456" s="204">
        <v>0</v>
      </c>
      <c r="AA456" s="246">
        <v>0</v>
      </c>
      <c r="AB456" s="246">
        <v>0</v>
      </c>
      <c r="AC456" s="246">
        <v>0</v>
      </c>
      <c r="AD456" s="204">
        <v>-28.41170000000011</v>
      </c>
      <c r="AE456" s="204">
        <v>-28.41170000000011</v>
      </c>
      <c r="AF456" s="204">
        <v>0</v>
      </c>
      <c r="AG456" s="204">
        <v>0</v>
      </c>
      <c r="AH456" s="204">
        <v>0</v>
      </c>
      <c r="AI456" s="101">
        <v>0</v>
      </c>
      <c r="AJ456" s="101">
        <v>0</v>
      </c>
      <c r="AK456" s="101">
        <v>0</v>
      </c>
      <c r="AL456" s="204">
        <v>0</v>
      </c>
      <c r="AM456" s="204">
        <v>99.182608820737073</v>
      </c>
      <c r="AN456" s="204">
        <v>99.182608820737073</v>
      </c>
      <c r="AO456" s="204">
        <v>0</v>
      </c>
      <c r="AP456" s="204">
        <v>0</v>
      </c>
      <c r="AQ456" s="204">
        <v>0</v>
      </c>
      <c r="AR456" s="204">
        <v>0</v>
      </c>
      <c r="AS456" s="204">
        <v>0</v>
      </c>
      <c r="AT456" s="204">
        <v>0</v>
      </c>
      <c r="AU456" s="204">
        <v>0</v>
      </c>
    </row>
    <row r="457" spans="1:47" ht="12.75" customHeight="1">
      <c r="A457" s="205">
        <v>21</v>
      </c>
      <c r="B457" s="206">
        <v>224300</v>
      </c>
      <c r="C457" s="207">
        <v>1411</v>
      </c>
      <c r="D457" s="175">
        <v>448</v>
      </c>
      <c r="E457" s="201" t="s">
        <v>1605</v>
      </c>
      <c r="F457" s="197">
        <v>1214.4000000000001</v>
      </c>
      <c r="G457" s="202">
        <v>1214.4000000000001</v>
      </c>
      <c r="H457" s="202">
        <v>0</v>
      </c>
      <c r="I457" s="202">
        <v>0</v>
      </c>
      <c r="J457" s="202">
        <v>0</v>
      </c>
      <c r="K457" s="202">
        <v>0</v>
      </c>
      <c r="L457" s="197">
        <v>1303.5999999999999</v>
      </c>
      <c r="M457" s="203">
        <v>1303.5999999999999</v>
      </c>
      <c r="N457" s="203">
        <v>0</v>
      </c>
      <c r="O457" s="203">
        <v>0</v>
      </c>
      <c r="P457" s="203">
        <v>0</v>
      </c>
      <c r="Q457" s="203">
        <v>0</v>
      </c>
      <c r="R457" s="245">
        <v>0</v>
      </c>
      <c r="S457" s="245">
        <v>0</v>
      </c>
      <c r="T457" s="245">
        <v>0</v>
      </c>
      <c r="U457" s="198">
        <v>1296.0648000000001</v>
      </c>
      <c r="V457" s="203">
        <v>1296.0648000000001</v>
      </c>
      <c r="W457" s="203">
        <v>0</v>
      </c>
      <c r="X457" s="203">
        <v>0</v>
      </c>
      <c r="Y457" s="203">
        <v>0</v>
      </c>
      <c r="Z457" s="204">
        <v>0</v>
      </c>
      <c r="AA457" s="246">
        <v>0</v>
      </c>
      <c r="AB457" s="246">
        <v>0</v>
      </c>
      <c r="AC457" s="246">
        <v>0</v>
      </c>
      <c r="AD457" s="204">
        <v>-7.5351999999998043</v>
      </c>
      <c r="AE457" s="204">
        <v>-7.5351999999998043</v>
      </c>
      <c r="AF457" s="204">
        <v>0</v>
      </c>
      <c r="AG457" s="204">
        <v>0</v>
      </c>
      <c r="AH457" s="204">
        <v>0</v>
      </c>
      <c r="AI457" s="101">
        <v>0</v>
      </c>
      <c r="AJ457" s="101">
        <v>0</v>
      </c>
      <c r="AK457" s="101">
        <v>0</v>
      </c>
      <c r="AL457" s="204">
        <v>0</v>
      </c>
      <c r="AM457" s="204">
        <v>99.421969929426226</v>
      </c>
      <c r="AN457" s="204">
        <v>99.421969929426226</v>
      </c>
      <c r="AO457" s="204">
        <v>0</v>
      </c>
      <c r="AP457" s="204">
        <v>0</v>
      </c>
      <c r="AQ457" s="204">
        <v>0</v>
      </c>
      <c r="AR457" s="204">
        <v>0</v>
      </c>
      <c r="AS457" s="204">
        <v>0</v>
      </c>
      <c r="AT457" s="204">
        <v>0</v>
      </c>
      <c r="AU457" s="204">
        <v>0</v>
      </c>
    </row>
    <row r="458" spans="1:47" ht="12.75" customHeight="1">
      <c r="A458" s="205">
        <v>21</v>
      </c>
      <c r="B458" s="206">
        <v>224300</v>
      </c>
      <c r="C458" s="207">
        <v>1412</v>
      </c>
      <c r="D458" s="175">
        <v>449</v>
      </c>
      <c r="E458" s="201" t="s">
        <v>1606</v>
      </c>
      <c r="F458" s="197">
        <v>1648</v>
      </c>
      <c r="G458" s="202">
        <v>1648</v>
      </c>
      <c r="H458" s="202">
        <v>0</v>
      </c>
      <c r="I458" s="202">
        <v>0</v>
      </c>
      <c r="J458" s="202">
        <v>0</v>
      </c>
      <c r="K458" s="202">
        <v>0</v>
      </c>
      <c r="L458" s="197">
        <v>2027</v>
      </c>
      <c r="M458" s="203">
        <v>2027</v>
      </c>
      <c r="N458" s="203">
        <v>0</v>
      </c>
      <c r="O458" s="203">
        <v>0</v>
      </c>
      <c r="P458" s="203">
        <v>0</v>
      </c>
      <c r="Q458" s="203">
        <v>0</v>
      </c>
      <c r="R458" s="245">
        <v>0</v>
      </c>
      <c r="S458" s="245">
        <v>0</v>
      </c>
      <c r="T458" s="245">
        <v>0</v>
      </c>
      <c r="U458" s="198">
        <v>1762.6358</v>
      </c>
      <c r="V458" s="203">
        <v>1762.6358</v>
      </c>
      <c r="W458" s="203">
        <v>0</v>
      </c>
      <c r="X458" s="203">
        <v>0</v>
      </c>
      <c r="Y458" s="203">
        <v>0</v>
      </c>
      <c r="Z458" s="204">
        <v>0</v>
      </c>
      <c r="AA458" s="246">
        <v>0</v>
      </c>
      <c r="AB458" s="246">
        <v>0</v>
      </c>
      <c r="AC458" s="246">
        <v>0</v>
      </c>
      <c r="AD458" s="204">
        <v>-264.36419999999998</v>
      </c>
      <c r="AE458" s="204">
        <v>-264.36419999999998</v>
      </c>
      <c r="AF458" s="204">
        <v>0</v>
      </c>
      <c r="AG458" s="204">
        <v>0</v>
      </c>
      <c r="AH458" s="204">
        <v>0</v>
      </c>
      <c r="AI458" s="101">
        <v>0</v>
      </c>
      <c r="AJ458" s="101">
        <v>0</v>
      </c>
      <c r="AK458" s="101">
        <v>0</v>
      </c>
      <c r="AL458" s="204">
        <v>0</v>
      </c>
      <c r="AM458" s="204">
        <v>86.957858904785397</v>
      </c>
      <c r="AN458" s="204">
        <v>86.957858904785397</v>
      </c>
      <c r="AO458" s="204">
        <v>0</v>
      </c>
      <c r="AP458" s="204">
        <v>0</v>
      </c>
      <c r="AQ458" s="204">
        <v>0</v>
      </c>
      <c r="AR458" s="204">
        <v>0</v>
      </c>
      <c r="AS458" s="204">
        <v>0</v>
      </c>
      <c r="AT458" s="204">
        <v>0</v>
      </c>
      <c r="AU458" s="204">
        <v>0</v>
      </c>
    </row>
    <row r="459" spans="1:47" ht="12.75" customHeight="1">
      <c r="A459" s="205">
        <v>21</v>
      </c>
      <c r="B459" s="206">
        <v>224300</v>
      </c>
      <c r="C459" s="207">
        <v>1413</v>
      </c>
      <c r="D459" s="175">
        <v>450</v>
      </c>
      <c r="E459" s="201" t="s">
        <v>1607</v>
      </c>
      <c r="F459" s="197">
        <v>2798.1</v>
      </c>
      <c r="G459" s="202">
        <v>2798.1</v>
      </c>
      <c r="H459" s="202">
        <v>0</v>
      </c>
      <c r="I459" s="202">
        <v>0</v>
      </c>
      <c r="J459" s="202">
        <v>0</v>
      </c>
      <c r="K459" s="202">
        <v>0</v>
      </c>
      <c r="L459" s="197">
        <v>2798.1</v>
      </c>
      <c r="M459" s="203">
        <v>2798.1</v>
      </c>
      <c r="N459" s="203">
        <v>0</v>
      </c>
      <c r="O459" s="203">
        <v>0</v>
      </c>
      <c r="P459" s="203">
        <v>0</v>
      </c>
      <c r="Q459" s="203">
        <v>0</v>
      </c>
      <c r="R459" s="245">
        <v>0</v>
      </c>
      <c r="S459" s="245">
        <v>0</v>
      </c>
      <c r="T459" s="245">
        <v>0</v>
      </c>
      <c r="U459" s="198">
        <v>2798.1</v>
      </c>
      <c r="V459" s="203">
        <v>2798.1</v>
      </c>
      <c r="W459" s="203">
        <v>0</v>
      </c>
      <c r="X459" s="203">
        <v>0</v>
      </c>
      <c r="Y459" s="203">
        <v>0</v>
      </c>
      <c r="Z459" s="204">
        <v>0</v>
      </c>
      <c r="AA459" s="246">
        <v>0</v>
      </c>
      <c r="AB459" s="246">
        <v>0</v>
      </c>
      <c r="AC459" s="246">
        <v>0</v>
      </c>
      <c r="AD459" s="204">
        <v>0</v>
      </c>
      <c r="AE459" s="204">
        <v>0</v>
      </c>
      <c r="AF459" s="204">
        <v>0</v>
      </c>
      <c r="AG459" s="204">
        <v>0</v>
      </c>
      <c r="AH459" s="204">
        <v>0</v>
      </c>
      <c r="AI459" s="101">
        <v>0</v>
      </c>
      <c r="AJ459" s="101">
        <v>0</v>
      </c>
      <c r="AK459" s="101">
        <v>0</v>
      </c>
      <c r="AL459" s="204">
        <v>0</v>
      </c>
      <c r="AM459" s="204">
        <v>100</v>
      </c>
      <c r="AN459" s="204">
        <v>100</v>
      </c>
      <c r="AO459" s="204">
        <v>0</v>
      </c>
      <c r="AP459" s="204">
        <v>0</v>
      </c>
      <c r="AQ459" s="204">
        <v>0</v>
      </c>
      <c r="AR459" s="204">
        <v>0</v>
      </c>
      <c r="AS459" s="204">
        <v>0</v>
      </c>
      <c r="AT459" s="204">
        <v>0</v>
      </c>
      <c r="AU459" s="204">
        <v>0</v>
      </c>
    </row>
    <row r="460" spans="1:47" ht="12.75" customHeight="1">
      <c r="A460" s="205">
        <v>21</v>
      </c>
      <c r="B460" s="206">
        <v>224300</v>
      </c>
      <c r="C460" s="207">
        <v>1414</v>
      </c>
      <c r="D460" s="175">
        <v>451</v>
      </c>
      <c r="E460" s="201" t="s">
        <v>1608</v>
      </c>
      <c r="F460" s="197">
        <v>1729.8</v>
      </c>
      <c r="G460" s="202">
        <v>1729.8</v>
      </c>
      <c r="H460" s="202">
        <v>0</v>
      </c>
      <c r="I460" s="202">
        <v>0</v>
      </c>
      <c r="J460" s="202">
        <v>0</v>
      </c>
      <c r="K460" s="202">
        <v>0</v>
      </c>
      <c r="L460" s="197">
        <v>1729.8</v>
      </c>
      <c r="M460" s="203">
        <v>1729.8</v>
      </c>
      <c r="N460" s="203">
        <v>0</v>
      </c>
      <c r="O460" s="203">
        <v>0</v>
      </c>
      <c r="P460" s="203">
        <v>0</v>
      </c>
      <c r="Q460" s="203">
        <v>0</v>
      </c>
      <c r="R460" s="245">
        <v>0</v>
      </c>
      <c r="S460" s="245">
        <v>0</v>
      </c>
      <c r="T460" s="245">
        <v>0</v>
      </c>
      <c r="U460" s="198">
        <v>1712.2617</v>
      </c>
      <c r="V460" s="203">
        <v>1712.2617</v>
      </c>
      <c r="W460" s="203">
        <v>0</v>
      </c>
      <c r="X460" s="203">
        <v>0</v>
      </c>
      <c r="Y460" s="203">
        <v>0</v>
      </c>
      <c r="Z460" s="204">
        <v>0</v>
      </c>
      <c r="AA460" s="246">
        <v>0</v>
      </c>
      <c r="AB460" s="246">
        <v>0</v>
      </c>
      <c r="AC460" s="246">
        <v>0</v>
      </c>
      <c r="AD460" s="204">
        <v>-17.538299999999936</v>
      </c>
      <c r="AE460" s="204">
        <v>-17.538299999999936</v>
      </c>
      <c r="AF460" s="204">
        <v>0</v>
      </c>
      <c r="AG460" s="204">
        <v>0</v>
      </c>
      <c r="AH460" s="204">
        <v>0</v>
      </c>
      <c r="AI460" s="101">
        <v>0</v>
      </c>
      <c r="AJ460" s="101">
        <v>0</v>
      </c>
      <c r="AK460" s="101">
        <v>0</v>
      </c>
      <c r="AL460" s="204">
        <v>0</v>
      </c>
      <c r="AM460" s="204">
        <v>98.986108220603541</v>
      </c>
      <c r="AN460" s="204">
        <v>98.986108220603541</v>
      </c>
      <c r="AO460" s="204">
        <v>0</v>
      </c>
      <c r="AP460" s="204">
        <v>0</v>
      </c>
      <c r="AQ460" s="204">
        <v>0</v>
      </c>
      <c r="AR460" s="204">
        <v>0</v>
      </c>
      <c r="AS460" s="204">
        <v>0</v>
      </c>
      <c r="AT460" s="204">
        <v>0</v>
      </c>
      <c r="AU460" s="204">
        <v>0</v>
      </c>
    </row>
    <row r="461" spans="1:47" ht="12.75" customHeight="1">
      <c r="A461" s="205">
        <v>21</v>
      </c>
      <c r="B461" s="206">
        <v>224300</v>
      </c>
      <c r="C461" s="207">
        <v>1415</v>
      </c>
      <c r="D461" s="175">
        <v>452</v>
      </c>
      <c r="E461" s="201" t="s">
        <v>1609</v>
      </c>
      <c r="F461" s="197">
        <v>2747.3</v>
      </c>
      <c r="G461" s="202">
        <v>2747.3</v>
      </c>
      <c r="H461" s="202">
        <v>0</v>
      </c>
      <c r="I461" s="202">
        <v>0</v>
      </c>
      <c r="J461" s="202">
        <v>0</v>
      </c>
      <c r="K461" s="202">
        <v>0</v>
      </c>
      <c r="L461" s="197">
        <v>2889.7</v>
      </c>
      <c r="M461" s="203">
        <v>2889.7</v>
      </c>
      <c r="N461" s="203">
        <v>0</v>
      </c>
      <c r="O461" s="203">
        <v>0</v>
      </c>
      <c r="P461" s="203">
        <v>0</v>
      </c>
      <c r="Q461" s="203">
        <v>0</v>
      </c>
      <c r="R461" s="245">
        <v>0</v>
      </c>
      <c r="S461" s="245">
        <v>0</v>
      </c>
      <c r="T461" s="245">
        <v>0</v>
      </c>
      <c r="U461" s="198">
        <v>2889.7</v>
      </c>
      <c r="V461" s="203">
        <v>2889.7</v>
      </c>
      <c r="W461" s="203">
        <v>0</v>
      </c>
      <c r="X461" s="203">
        <v>0</v>
      </c>
      <c r="Y461" s="203">
        <v>0</v>
      </c>
      <c r="Z461" s="204">
        <v>0</v>
      </c>
      <c r="AA461" s="246">
        <v>0</v>
      </c>
      <c r="AB461" s="246">
        <v>0</v>
      </c>
      <c r="AC461" s="246">
        <v>0</v>
      </c>
      <c r="AD461" s="204">
        <v>0</v>
      </c>
      <c r="AE461" s="204">
        <v>0</v>
      </c>
      <c r="AF461" s="204">
        <v>0</v>
      </c>
      <c r="AG461" s="204">
        <v>0</v>
      </c>
      <c r="AH461" s="204">
        <v>0</v>
      </c>
      <c r="AI461" s="101">
        <v>0</v>
      </c>
      <c r="AJ461" s="101">
        <v>0</v>
      </c>
      <c r="AK461" s="101">
        <v>0</v>
      </c>
      <c r="AL461" s="204">
        <v>0</v>
      </c>
      <c r="AM461" s="204">
        <v>100</v>
      </c>
      <c r="AN461" s="204">
        <v>100</v>
      </c>
      <c r="AO461" s="204">
        <v>0</v>
      </c>
      <c r="AP461" s="204">
        <v>0</v>
      </c>
      <c r="AQ461" s="204">
        <v>0</v>
      </c>
      <c r="AR461" s="204">
        <v>0</v>
      </c>
      <c r="AS461" s="204">
        <v>0</v>
      </c>
      <c r="AT461" s="204">
        <v>0</v>
      </c>
      <c r="AU461" s="204">
        <v>0</v>
      </c>
    </row>
    <row r="462" spans="1:47" ht="12.75" customHeight="1">
      <c r="A462" s="205">
        <v>21</v>
      </c>
      <c r="B462" s="206">
        <v>224300</v>
      </c>
      <c r="C462" s="207">
        <v>1416</v>
      </c>
      <c r="D462" s="175">
        <v>453</v>
      </c>
      <c r="E462" s="201" t="s">
        <v>1610</v>
      </c>
      <c r="F462" s="197">
        <v>4679.3999999999996</v>
      </c>
      <c r="G462" s="202">
        <v>4679.3999999999996</v>
      </c>
      <c r="H462" s="202">
        <v>0</v>
      </c>
      <c r="I462" s="202">
        <v>0</v>
      </c>
      <c r="J462" s="202">
        <v>0</v>
      </c>
      <c r="K462" s="202">
        <v>0</v>
      </c>
      <c r="L462" s="197">
        <v>5213.1000000000004</v>
      </c>
      <c r="M462" s="203">
        <v>5213.1000000000004</v>
      </c>
      <c r="N462" s="203">
        <v>0</v>
      </c>
      <c r="O462" s="203">
        <v>0</v>
      </c>
      <c r="P462" s="203">
        <v>0</v>
      </c>
      <c r="Q462" s="203">
        <v>0</v>
      </c>
      <c r="R462" s="245">
        <v>0</v>
      </c>
      <c r="S462" s="245">
        <v>0</v>
      </c>
      <c r="T462" s="245">
        <v>0</v>
      </c>
      <c r="U462" s="198">
        <v>5179.9340000000002</v>
      </c>
      <c r="V462" s="203">
        <v>5179.9340000000002</v>
      </c>
      <c r="W462" s="203">
        <v>0</v>
      </c>
      <c r="X462" s="203">
        <v>0</v>
      </c>
      <c r="Y462" s="203">
        <v>0</v>
      </c>
      <c r="Z462" s="204">
        <v>0</v>
      </c>
      <c r="AA462" s="246">
        <v>0</v>
      </c>
      <c r="AB462" s="246">
        <v>0</v>
      </c>
      <c r="AC462" s="246">
        <v>0</v>
      </c>
      <c r="AD462" s="204">
        <v>-33.166000000000167</v>
      </c>
      <c r="AE462" s="204">
        <v>-33.166000000000167</v>
      </c>
      <c r="AF462" s="204">
        <v>0</v>
      </c>
      <c r="AG462" s="204">
        <v>0</v>
      </c>
      <c r="AH462" s="204">
        <v>0</v>
      </c>
      <c r="AI462" s="101">
        <v>0</v>
      </c>
      <c r="AJ462" s="101">
        <v>0</v>
      </c>
      <c r="AK462" s="101">
        <v>0</v>
      </c>
      <c r="AL462" s="204">
        <v>0</v>
      </c>
      <c r="AM462" s="204">
        <v>99.363795054765873</v>
      </c>
      <c r="AN462" s="204">
        <v>99.363795054765873</v>
      </c>
      <c r="AO462" s="204">
        <v>0</v>
      </c>
      <c r="AP462" s="204">
        <v>0</v>
      </c>
      <c r="AQ462" s="204">
        <v>0</v>
      </c>
      <c r="AR462" s="204">
        <v>0</v>
      </c>
      <c r="AS462" s="204">
        <v>0</v>
      </c>
      <c r="AT462" s="204">
        <v>0</v>
      </c>
      <c r="AU462" s="204">
        <v>0</v>
      </c>
    </row>
    <row r="463" spans="1:47" ht="12.75" customHeight="1">
      <c r="A463" s="205">
        <v>21</v>
      </c>
      <c r="B463" s="206">
        <v>224300</v>
      </c>
      <c r="C463" s="207">
        <v>1417</v>
      </c>
      <c r="D463" s="175">
        <v>454</v>
      </c>
      <c r="E463" s="201" t="s">
        <v>1611</v>
      </c>
      <c r="F463" s="197">
        <v>2430.9</v>
      </c>
      <c r="G463" s="202">
        <v>2430.9</v>
      </c>
      <c r="H463" s="202">
        <v>0</v>
      </c>
      <c r="I463" s="202">
        <v>0</v>
      </c>
      <c r="J463" s="202">
        <v>0</v>
      </c>
      <c r="K463" s="202">
        <v>0</v>
      </c>
      <c r="L463" s="197">
        <v>2524.8000000000002</v>
      </c>
      <c r="M463" s="203">
        <v>2524.8000000000002</v>
      </c>
      <c r="N463" s="203">
        <v>0</v>
      </c>
      <c r="O463" s="203">
        <v>0</v>
      </c>
      <c r="P463" s="203">
        <v>0</v>
      </c>
      <c r="Q463" s="203">
        <v>0</v>
      </c>
      <c r="R463" s="245">
        <v>0</v>
      </c>
      <c r="S463" s="245">
        <v>0</v>
      </c>
      <c r="T463" s="245">
        <v>0</v>
      </c>
      <c r="U463" s="198">
        <v>2524.8000000000002</v>
      </c>
      <c r="V463" s="203">
        <v>2524.8000000000002</v>
      </c>
      <c r="W463" s="203">
        <v>0</v>
      </c>
      <c r="X463" s="203">
        <v>0</v>
      </c>
      <c r="Y463" s="203">
        <v>0</v>
      </c>
      <c r="Z463" s="204">
        <v>0</v>
      </c>
      <c r="AA463" s="246">
        <v>0</v>
      </c>
      <c r="AB463" s="246">
        <v>0</v>
      </c>
      <c r="AC463" s="246">
        <v>0</v>
      </c>
      <c r="AD463" s="204">
        <v>0</v>
      </c>
      <c r="AE463" s="204">
        <v>0</v>
      </c>
      <c r="AF463" s="204">
        <v>0</v>
      </c>
      <c r="AG463" s="204">
        <v>0</v>
      </c>
      <c r="AH463" s="204">
        <v>0</v>
      </c>
      <c r="AI463" s="101">
        <v>0</v>
      </c>
      <c r="AJ463" s="101">
        <v>0</v>
      </c>
      <c r="AK463" s="101">
        <v>0</v>
      </c>
      <c r="AL463" s="204">
        <v>0</v>
      </c>
      <c r="AM463" s="204">
        <v>100</v>
      </c>
      <c r="AN463" s="204">
        <v>100</v>
      </c>
      <c r="AO463" s="204">
        <v>0</v>
      </c>
      <c r="AP463" s="204">
        <v>0</v>
      </c>
      <c r="AQ463" s="204">
        <v>0</v>
      </c>
      <c r="AR463" s="204">
        <v>0</v>
      </c>
      <c r="AS463" s="204">
        <v>0</v>
      </c>
      <c r="AT463" s="204">
        <v>0</v>
      </c>
      <c r="AU463" s="204">
        <v>0</v>
      </c>
    </row>
    <row r="464" spans="1:47" ht="12.75" customHeight="1">
      <c r="A464" s="205">
        <v>21</v>
      </c>
      <c r="B464" s="206">
        <v>224300</v>
      </c>
      <c r="C464" s="207">
        <v>1418</v>
      </c>
      <c r="D464" s="175">
        <v>455</v>
      </c>
      <c r="E464" s="201" t="s">
        <v>1612</v>
      </c>
      <c r="F464" s="197">
        <v>6072.1</v>
      </c>
      <c r="G464" s="202">
        <v>6072.1</v>
      </c>
      <c r="H464" s="202">
        <v>0</v>
      </c>
      <c r="I464" s="202">
        <v>0</v>
      </c>
      <c r="J464" s="202">
        <v>0</v>
      </c>
      <c r="K464" s="202">
        <v>0</v>
      </c>
      <c r="L464" s="197">
        <v>6072.1</v>
      </c>
      <c r="M464" s="203">
        <v>6072.1</v>
      </c>
      <c r="N464" s="203">
        <v>0</v>
      </c>
      <c r="O464" s="203">
        <v>0</v>
      </c>
      <c r="P464" s="203">
        <v>0</v>
      </c>
      <c r="Q464" s="203">
        <v>0</v>
      </c>
      <c r="R464" s="245">
        <v>0</v>
      </c>
      <c r="S464" s="245">
        <v>0</v>
      </c>
      <c r="T464" s="245">
        <v>0</v>
      </c>
      <c r="U464" s="198">
        <v>5850.4414999999999</v>
      </c>
      <c r="V464" s="203">
        <v>5850.4414999999999</v>
      </c>
      <c r="W464" s="203">
        <v>0</v>
      </c>
      <c r="X464" s="203">
        <v>0</v>
      </c>
      <c r="Y464" s="203">
        <v>0</v>
      </c>
      <c r="Z464" s="204">
        <v>0</v>
      </c>
      <c r="AA464" s="246">
        <v>0</v>
      </c>
      <c r="AB464" s="246">
        <v>0</v>
      </c>
      <c r="AC464" s="246">
        <v>0</v>
      </c>
      <c r="AD464" s="204">
        <v>-221.65850000000046</v>
      </c>
      <c r="AE464" s="204">
        <v>-221.65850000000046</v>
      </c>
      <c r="AF464" s="204">
        <v>0</v>
      </c>
      <c r="AG464" s="204">
        <v>0</v>
      </c>
      <c r="AH464" s="204">
        <v>0</v>
      </c>
      <c r="AI464" s="101">
        <v>0</v>
      </c>
      <c r="AJ464" s="101">
        <v>0</v>
      </c>
      <c r="AK464" s="101">
        <v>0</v>
      </c>
      <c r="AL464" s="204">
        <v>0</v>
      </c>
      <c r="AM464" s="204">
        <v>96.349557813606495</v>
      </c>
      <c r="AN464" s="204">
        <v>96.349557813606495</v>
      </c>
      <c r="AO464" s="204">
        <v>0</v>
      </c>
      <c r="AP464" s="204">
        <v>0</v>
      </c>
      <c r="AQ464" s="204">
        <v>0</v>
      </c>
      <c r="AR464" s="204">
        <v>0</v>
      </c>
      <c r="AS464" s="204">
        <v>0</v>
      </c>
      <c r="AT464" s="204">
        <v>0</v>
      </c>
      <c r="AU464" s="204">
        <v>0</v>
      </c>
    </row>
    <row r="465" spans="1:48" ht="12.75" customHeight="1">
      <c r="A465" s="205">
        <v>21</v>
      </c>
      <c r="B465" s="206">
        <v>224300</v>
      </c>
      <c r="C465" s="207">
        <v>1419</v>
      </c>
      <c r="D465" s="175">
        <v>456</v>
      </c>
      <c r="E465" s="201" t="s">
        <v>1613</v>
      </c>
      <c r="F465" s="197">
        <v>4589.3999999999996</v>
      </c>
      <c r="G465" s="202">
        <v>4589.3999999999996</v>
      </c>
      <c r="H465" s="202">
        <v>0</v>
      </c>
      <c r="I465" s="202">
        <v>0</v>
      </c>
      <c r="J465" s="202">
        <v>0</v>
      </c>
      <c r="K465" s="202">
        <v>0</v>
      </c>
      <c r="L465" s="197">
        <v>4589.3999999999996</v>
      </c>
      <c r="M465" s="203">
        <v>4589.3999999999996</v>
      </c>
      <c r="N465" s="203">
        <v>0</v>
      </c>
      <c r="O465" s="203">
        <v>0</v>
      </c>
      <c r="P465" s="203">
        <v>0</v>
      </c>
      <c r="Q465" s="203">
        <v>0</v>
      </c>
      <c r="R465" s="245">
        <v>0</v>
      </c>
      <c r="S465" s="245">
        <v>0</v>
      </c>
      <c r="T465" s="245">
        <v>0</v>
      </c>
      <c r="U465" s="198">
        <v>4589.3999999999996</v>
      </c>
      <c r="V465" s="203">
        <v>4589.3999999999996</v>
      </c>
      <c r="W465" s="203">
        <v>0</v>
      </c>
      <c r="X465" s="203">
        <v>0</v>
      </c>
      <c r="Y465" s="203">
        <v>0</v>
      </c>
      <c r="Z465" s="204">
        <v>0</v>
      </c>
      <c r="AA465" s="246">
        <v>0</v>
      </c>
      <c r="AB465" s="246">
        <v>0</v>
      </c>
      <c r="AC465" s="246">
        <v>0</v>
      </c>
      <c r="AD465" s="204">
        <v>0</v>
      </c>
      <c r="AE465" s="204">
        <v>0</v>
      </c>
      <c r="AF465" s="204">
        <v>0</v>
      </c>
      <c r="AG465" s="204">
        <v>0</v>
      </c>
      <c r="AH465" s="204">
        <v>0</v>
      </c>
      <c r="AI465" s="101">
        <v>0</v>
      </c>
      <c r="AJ465" s="101">
        <v>0</v>
      </c>
      <c r="AK465" s="101">
        <v>0</v>
      </c>
      <c r="AL465" s="204">
        <v>0</v>
      </c>
      <c r="AM465" s="204">
        <v>100</v>
      </c>
      <c r="AN465" s="204">
        <v>100</v>
      </c>
      <c r="AO465" s="204">
        <v>0</v>
      </c>
      <c r="AP465" s="204">
        <v>0</v>
      </c>
      <c r="AQ465" s="204">
        <v>0</v>
      </c>
      <c r="AR465" s="204">
        <v>0</v>
      </c>
      <c r="AS465" s="204">
        <v>0</v>
      </c>
      <c r="AT465" s="204">
        <v>0</v>
      </c>
      <c r="AU465" s="204">
        <v>0</v>
      </c>
    </row>
    <row r="466" spans="1:48" ht="12.75" customHeight="1">
      <c r="A466" s="205">
        <v>21</v>
      </c>
      <c r="B466" s="206">
        <v>224300</v>
      </c>
      <c r="C466" s="207">
        <v>1420</v>
      </c>
      <c r="D466" s="175">
        <v>457</v>
      </c>
      <c r="E466" s="201" t="s">
        <v>1614</v>
      </c>
      <c r="F466" s="197">
        <v>2026.8</v>
      </c>
      <c r="G466" s="202">
        <v>2026.8</v>
      </c>
      <c r="H466" s="202">
        <v>0</v>
      </c>
      <c r="I466" s="202">
        <v>0</v>
      </c>
      <c r="J466" s="202">
        <v>0</v>
      </c>
      <c r="K466" s="202">
        <v>0</v>
      </c>
      <c r="L466" s="197">
        <v>2026.8</v>
      </c>
      <c r="M466" s="203">
        <v>2026.8</v>
      </c>
      <c r="N466" s="203">
        <v>0</v>
      </c>
      <c r="O466" s="203">
        <v>0</v>
      </c>
      <c r="P466" s="203">
        <v>0</v>
      </c>
      <c r="Q466" s="203">
        <v>0</v>
      </c>
      <c r="R466" s="245">
        <v>0</v>
      </c>
      <c r="S466" s="245">
        <v>0</v>
      </c>
      <c r="T466" s="245">
        <v>0</v>
      </c>
      <c r="U466" s="198">
        <v>2025.1886</v>
      </c>
      <c r="V466" s="203">
        <v>2025.1886</v>
      </c>
      <c r="W466" s="203">
        <v>0</v>
      </c>
      <c r="X466" s="203">
        <v>0</v>
      </c>
      <c r="Y466" s="203">
        <v>0</v>
      </c>
      <c r="Z466" s="204">
        <v>0</v>
      </c>
      <c r="AA466" s="246">
        <v>0</v>
      </c>
      <c r="AB466" s="246">
        <v>0</v>
      </c>
      <c r="AC466" s="246">
        <v>0</v>
      </c>
      <c r="AD466" s="204">
        <v>-1.6114000000000033</v>
      </c>
      <c r="AE466" s="204">
        <v>-1.6114000000000033</v>
      </c>
      <c r="AF466" s="204">
        <v>0</v>
      </c>
      <c r="AG466" s="204">
        <v>0</v>
      </c>
      <c r="AH466" s="204">
        <v>0</v>
      </c>
      <c r="AI466" s="101">
        <v>0</v>
      </c>
      <c r="AJ466" s="101">
        <v>0</v>
      </c>
      <c r="AK466" s="101">
        <v>0</v>
      </c>
      <c r="AL466" s="204">
        <v>0</v>
      </c>
      <c r="AM466" s="204">
        <v>99.920495362147236</v>
      </c>
      <c r="AN466" s="204">
        <v>99.920495362147236</v>
      </c>
      <c r="AO466" s="204">
        <v>0</v>
      </c>
      <c r="AP466" s="204">
        <v>0</v>
      </c>
      <c r="AQ466" s="204">
        <v>0</v>
      </c>
      <c r="AR466" s="204">
        <v>0</v>
      </c>
      <c r="AS466" s="204">
        <v>0</v>
      </c>
      <c r="AT466" s="204">
        <v>0</v>
      </c>
      <c r="AU466" s="204">
        <v>0</v>
      </c>
    </row>
    <row r="467" spans="1:48" ht="12.75" customHeight="1">
      <c r="A467" s="205">
        <v>0</v>
      </c>
      <c r="B467" s="205"/>
      <c r="C467" s="205"/>
      <c r="D467" s="175">
        <v>458</v>
      </c>
      <c r="E467" s="201"/>
      <c r="F467" s="202"/>
      <c r="G467" s="202"/>
      <c r="H467" s="202"/>
      <c r="I467" s="202"/>
      <c r="J467" s="202"/>
      <c r="K467" s="202"/>
      <c r="L467" s="197"/>
      <c r="M467" s="203"/>
      <c r="N467" s="203"/>
      <c r="O467" s="203"/>
      <c r="P467" s="203"/>
      <c r="Q467" s="203"/>
      <c r="R467" s="245"/>
      <c r="S467" s="245"/>
      <c r="T467" s="245"/>
      <c r="U467" s="198"/>
      <c r="V467" s="203"/>
      <c r="W467" s="203"/>
      <c r="X467" s="203"/>
      <c r="Y467" s="203"/>
      <c r="Z467" s="204"/>
      <c r="AA467" s="246"/>
      <c r="AB467" s="246"/>
      <c r="AC467" s="246"/>
      <c r="AD467" s="204"/>
      <c r="AE467" s="204"/>
      <c r="AF467" s="204"/>
      <c r="AG467" s="204"/>
      <c r="AH467" s="204"/>
      <c r="AI467" s="101">
        <v>0</v>
      </c>
      <c r="AJ467" s="101">
        <v>0</v>
      </c>
      <c r="AK467" s="101">
        <v>0</v>
      </c>
      <c r="AL467" s="204"/>
      <c r="AM467" s="204"/>
      <c r="AN467" s="204"/>
      <c r="AO467" s="204"/>
      <c r="AP467" s="204"/>
      <c r="AQ467" s="204"/>
      <c r="AR467" s="204"/>
      <c r="AS467" s="204"/>
      <c r="AT467" s="204"/>
      <c r="AU467" s="204"/>
    </row>
    <row r="468" spans="1:48" ht="12.75" customHeight="1">
      <c r="A468" s="205">
        <v>20</v>
      </c>
      <c r="B468" s="206">
        <v>224500</v>
      </c>
      <c r="C468" s="205"/>
      <c r="D468" s="175">
        <v>459</v>
      </c>
      <c r="E468" s="196" t="s">
        <v>1615</v>
      </c>
      <c r="F468" s="197">
        <v>334633.39999999997</v>
      </c>
      <c r="G468" s="197">
        <v>309623.59999999998</v>
      </c>
      <c r="H468" s="197">
        <v>5969.3</v>
      </c>
      <c r="I468" s="197">
        <v>664.6</v>
      </c>
      <c r="J468" s="197">
        <v>0</v>
      </c>
      <c r="K468" s="197">
        <v>18375.900000000001</v>
      </c>
      <c r="L468" s="197">
        <v>371472.5</v>
      </c>
      <c r="M468" s="197">
        <v>346212.2</v>
      </c>
      <c r="N468" s="197">
        <v>6139.2</v>
      </c>
      <c r="O468" s="197">
        <v>694.6</v>
      </c>
      <c r="P468" s="197">
        <v>0</v>
      </c>
      <c r="Q468" s="197">
        <v>18375.900000000001</v>
      </c>
      <c r="R468" s="197">
        <v>50.6</v>
      </c>
      <c r="S468" s="197">
        <v>0</v>
      </c>
      <c r="T468" s="197">
        <v>0</v>
      </c>
      <c r="U468" s="198">
        <v>367767.88490000006</v>
      </c>
      <c r="V468" s="197">
        <v>342882.23600000003</v>
      </c>
      <c r="W468" s="197">
        <v>6131.3522999999996</v>
      </c>
      <c r="X468" s="197">
        <v>376.05650000000003</v>
      </c>
      <c r="Y468" s="197">
        <v>0</v>
      </c>
      <c r="Z468" s="197">
        <v>18327.640100000001</v>
      </c>
      <c r="AA468" s="197">
        <v>50.6</v>
      </c>
      <c r="AB468" s="197">
        <v>0</v>
      </c>
      <c r="AC468" s="197">
        <v>0</v>
      </c>
      <c r="AD468" s="101">
        <v>-3704.6150999999372</v>
      </c>
      <c r="AE468" s="101">
        <v>-3329.9639999999781</v>
      </c>
      <c r="AF468" s="101">
        <v>-7.847700000000259</v>
      </c>
      <c r="AG468" s="101">
        <v>-318.54349999999999</v>
      </c>
      <c r="AH468" s="101">
        <v>0</v>
      </c>
      <c r="AI468" s="101">
        <v>-48.259900000000926</v>
      </c>
      <c r="AJ468" s="101">
        <v>0</v>
      </c>
      <c r="AK468" s="101">
        <v>0</v>
      </c>
      <c r="AL468" s="101">
        <v>0</v>
      </c>
      <c r="AM468" s="101">
        <v>99.00272157427537</v>
      </c>
      <c r="AN468" s="101">
        <v>99.038172542735353</v>
      </c>
      <c r="AO468" s="101">
        <v>99.872170641125877</v>
      </c>
      <c r="AP468" s="101">
        <v>54.140008638065076</v>
      </c>
      <c r="AQ468" s="101">
        <v>0</v>
      </c>
      <c r="AR468" s="101">
        <v>99.737373951752019</v>
      </c>
      <c r="AS468" s="101">
        <v>100</v>
      </c>
      <c r="AT468" s="101">
        <v>0</v>
      </c>
      <c r="AU468" s="101">
        <v>0</v>
      </c>
    </row>
    <row r="469" spans="1:48" s="200" customFormat="1" ht="12.75" customHeight="1">
      <c r="A469" s="205">
        <v>22</v>
      </c>
      <c r="B469" s="206">
        <v>224500</v>
      </c>
      <c r="C469" s="205"/>
      <c r="D469" s="175">
        <v>460</v>
      </c>
      <c r="E469" s="196" t="s">
        <v>1241</v>
      </c>
      <c r="F469" s="197">
        <v>233701.99999999997</v>
      </c>
      <c r="G469" s="197">
        <v>208789.4</v>
      </c>
      <c r="H469" s="197">
        <v>5969.3</v>
      </c>
      <c r="I469" s="197">
        <v>567.4</v>
      </c>
      <c r="J469" s="197">
        <v>0</v>
      </c>
      <c r="K469" s="197">
        <v>18375.900000000001</v>
      </c>
      <c r="L469" s="197">
        <v>266503.60000000003</v>
      </c>
      <c r="M469" s="197">
        <v>241391.1</v>
      </c>
      <c r="N469" s="197">
        <v>6139.2</v>
      </c>
      <c r="O469" s="197">
        <v>597.4</v>
      </c>
      <c r="P469" s="197">
        <v>0</v>
      </c>
      <c r="Q469" s="197">
        <v>18375.900000000001</v>
      </c>
      <c r="R469" s="197">
        <v>0</v>
      </c>
      <c r="S469" s="197">
        <v>0</v>
      </c>
      <c r="T469" s="197">
        <v>0</v>
      </c>
      <c r="U469" s="198">
        <v>264942.38990000001</v>
      </c>
      <c r="V469" s="197">
        <v>240204.3903</v>
      </c>
      <c r="W469" s="197">
        <v>6131.3522999999996</v>
      </c>
      <c r="X469" s="197">
        <v>279.00720000000001</v>
      </c>
      <c r="Y469" s="197">
        <v>0</v>
      </c>
      <c r="Z469" s="197">
        <v>18327.640100000001</v>
      </c>
      <c r="AA469" s="197">
        <v>0</v>
      </c>
      <c r="AB469" s="197">
        <v>0</v>
      </c>
      <c r="AC469" s="197">
        <v>0</v>
      </c>
      <c r="AD469" s="101">
        <v>-1561.2101000000257</v>
      </c>
      <c r="AE469" s="101">
        <v>-1186.7097000000067</v>
      </c>
      <c r="AF469" s="101">
        <v>-7.847700000000259</v>
      </c>
      <c r="AG469" s="101">
        <v>-318.39279999999997</v>
      </c>
      <c r="AH469" s="101">
        <v>0</v>
      </c>
      <c r="AI469" s="101">
        <v>-48.259900000000926</v>
      </c>
      <c r="AJ469" s="101">
        <v>0</v>
      </c>
      <c r="AK469" s="101">
        <v>0</v>
      </c>
      <c r="AL469" s="101">
        <v>0</v>
      </c>
      <c r="AM469" s="101">
        <v>99.414187988454927</v>
      </c>
      <c r="AN469" s="101">
        <v>99.508387136062595</v>
      </c>
      <c r="AO469" s="101">
        <v>99.872170641125877</v>
      </c>
      <c r="AP469" s="101">
        <v>46.703582189487783</v>
      </c>
      <c r="AQ469" s="101">
        <v>0</v>
      </c>
      <c r="AR469" s="101">
        <v>99.737373951752019</v>
      </c>
      <c r="AS469" s="101">
        <v>0</v>
      </c>
      <c r="AT469" s="101">
        <v>0</v>
      </c>
      <c r="AU469" s="101">
        <v>0</v>
      </c>
      <c r="AV469" s="199"/>
    </row>
    <row r="470" spans="1:48" s="200" customFormat="1" ht="12.75" customHeight="1">
      <c r="A470" s="205">
        <v>21</v>
      </c>
      <c r="B470" s="206">
        <v>224500</v>
      </c>
      <c r="C470" s="205"/>
      <c r="D470" s="175">
        <v>461</v>
      </c>
      <c r="E470" s="196" t="s">
        <v>1242</v>
      </c>
      <c r="F470" s="197">
        <v>100931.4</v>
      </c>
      <c r="G470" s="197">
        <v>100834.2</v>
      </c>
      <c r="H470" s="197">
        <v>0</v>
      </c>
      <c r="I470" s="197">
        <v>97.2</v>
      </c>
      <c r="J470" s="197">
        <v>0</v>
      </c>
      <c r="K470" s="197">
        <v>0</v>
      </c>
      <c r="L470" s="197">
        <v>104968.90000000001</v>
      </c>
      <c r="M470" s="197">
        <v>104821.1</v>
      </c>
      <c r="N470" s="197">
        <v>0</v>
      </c>
      <c r="O470" s="197">
        <v>97.2</v>
      </c>
      <c r="P470" s="197">
        <v>0</v>
      </c>
      <c r="Q470" s="197">
        <v>0</v>
      </c>
      <c r="R470" s="197">
        <v>50.6</v>
      </c>
      <c r="S470" s="197">
        <v>0</v>
      </c>
      <c r="T470" s="197">
        <v>0</v>
      </c>
      <c r="U470" s="198">
        <v>102825.49500000001</v>
      </c>
      <c r="V470" s="197">
        <v>102677.84570000001</v>
      </c>
      <c r="W470" s="197">
        <v>0</v>
      </c>
      <c r="X470" s="197">
        <v>97.049300000000002</v>
      </c>
      <c r="Y470" s="197">
        <v>0</v>
      </c>
      <c r="Z470" s="197">
        <v>0</v>
      </c>
      <c r="AA470" s="197">
        <v>50.6</v>
      </c>
      <c r="AB470" s="197">
        <v>0</v>
      </c>
      <c r="AC470" s="197">
        <v>0</v>
      </c>
      <c r="AD470" s="101">
        <v>-2143.4049999999988</v>
      </c>
      <c r="AE470" s="101">
        <v>-2143.2543000000005</v>
      </c>
      <c r="AF470" s="101">
        <v>0</v>
      </c>
      <c r="AG470" s="101">
        <v>-0.1507000000000005</v>
      </c>
      <c r="AH470" s="101">
        <v>0</v>
      </c>
      <c r="AI470" s="101">
        <v>0</v>
      </c>
      <c r="AJ470" s="101">
        <v>0</v>
      </c>
      <c r="AK470" s="101">
        <v>0</v>
      </c>
      <c r="AL470" s="101">
        <v>0</v>
      </c>
      <c r="AM470" s="101">
        <v>97.958057100722215</v>
      </c>
      <c r="AN470" s="101">
        <v>97.955321686187219</v>
      </c>
      <c r="AO470" s="101">
        <v>0</v>
      </c>
      <c r="AP470" s="101">
        <v>99.844958847736621</v>
      </c>
      <c r="AQ470" s="101">
        <v>0</v>
      </c>
      <c r="AR470" s="101">
        <v>0</v>
      </c>
      <c r="AS470" s="101">
        <v>100</v>
      </c>
      <c r="AT470" s="101">
        <v>0</v>
      </c>
      <c r="AU470" s="101">
        <v>0</v>
      </c>
      <c r="AV470" s="199"/>
    </row>
    <row r="471" spans="1:48" ht="12.75" customHeight="1">
      <c r="A471" s="205">
        <v>22</v>
      </c>
      <c r="B471" s="206">
        <v>224500</v>
      </c>
      <c r="C471" s="207">
        <v>1421</v>
      </c>
      <c r="D471" s="175">
        <v>462</v>
      </c>
      <c r="E471" s="201" t="s">
        <v>1267</v>
      </c>
      <c r="F471" s="197">
        <v>233701.99999999997</v>
      </c>
      <c r="G471" s="202">
        <v>208789.4</v>
      </c>
      <c r="H471" s="202">
        <v>5969.3</v>
      </c>
      <c r="I471" s="202">
        <v>567.4</v>
      </c>
      <c r="J471" s="202">
        <v>0</v>
      </c>
      <c r="K471" s="202">
        <v>18375.900000000001</v>
      </c>
      <c r="L471" s="197">
        <v>266503.60000000003</v>
      </c>
      <c r="M471" s="203">
        <v>241391.1</v>
      </c>
      <c r="N471" s="203">
        <v>6139.2</v>
      </c>
      <c r="O471" s="203">
        <v>597.4</v>
      </c>
      <c r="P471" s="203">
        <v>0</v>
      </c>
      <c r="Q471" s="203">
        <v>18375.900000000001</v>
      </c>
      <c r="R471" s="245">
        <v>0</v>
      </c>
      <c r="S471" s="245">
        <v>0</v>
      </c>
      <c r="T471" s="245">
        <v>0</v>
      </c>
      <c r="U471" s="198">
        <v>264942.38990000001</v>
      </c>
      <c r="V471" s="203">
        <v>240204.3903</v>
      </c>
      <c r="W471" s="203">
        <v>6131.3522999999996</v>
      </c>
      <c r="X471" s="203">
        <v>279.00720000000001</v>
      </c>
      <c r="Y471" s="203">
        <v>0</v>
      </c>
      <c r="Z471" s="204">
        <v>18327.640100000001</v>
      </c>
      <c r="AA471" s="246">
        <v>0</v>
      </c>
      <c r="AB471" s="246">
        <v>0</v>
      </c>
      <c r="AC471" s="246">
        <v>0</v>
      </c>
      <c r="AD471" s="204">
        <v>-1561.2101000000257</v>
      </c>
      <c r="AE471" s="204">
        <v>-1186.7097000000067</v>
      </c>
      <c r="AF471" s="204">
        <v>-7.847700000000259</v>
      </c>
      <c r="AG471" s="204">
        <v>-318.39279999999997</v>
      </c>
      <c r="AH471" s="204">
        <v>0</v>
      </c>
      <c r="AI471" s="101">
        <v>-48.259900000000926</v>
      </c>
      <c r="AJ471" s="101">
        <v>0</v>
      </c>
      <c r="AK471" s="101">
        <v>0</v>
      </c>
      <c r="AL471" s="204">
        <v>0</v>
      </c>
      <c r="AM471" s="204">
        <v>99.414187988454927</v>
      </c>
      <c r="AN471" s="204">
        <v>99.508387136062595</v>
      </c>
      <c r="AO471" s="204">
        <v>99.872170641125877</v>
      </c>
      <c r="AP471" s="204">
        <v>46.703582189487783</v>
      </c>
      <c r="AQ471" s="204">
        <v>0</v>
      </c>
      <c r="AR471" s="204">
        <v>99.737373951752019</v>
      </c>
      <c r="AS471" s="204">
        <v>0</v>
      </c>
      <c r="AT471" s="204">
        <v>0</v>
      </c>
      <c r="AU471" s="204">
        <v>0</v>
      </c>
    </row>
    <row r="472" spans="1:48" ht="12.75" customHeight="1">
      <c r="A472" s="205">
        <v>21</v>
      </c>
      <c r="B472" s="206">
        <v>224500</v>
      </c>
      <c r="C472" s="207">
        <v>1422</v>
      </c>
      <c r="D472" s="175">
        <v>463</v>
      </c>
      <c r="E472" s="201" t="s">
        <v>1552</v>
      </c>
      <c r="F472" s="197">
        <v>1840.9</v>
      </c>
      <c r="G472" s="202">
        <v>1840.9</v>
      </c>
      <c r="H472" s="202">
        <v>0</v>
      </c>
      <c r="I472" s="202">
        <v>0</v>
      </c>
      <c r="J472" s="202">
        <v>0</v>
      </c>
      <c r="K472" s="202">
        <v>0</v>
      </c>
      <c r="L472" s="197">
        <v>2045.6</v>
      </c>
      <c r="M472" s="203">
        <v>2045.6</v>
      </c>
      <c r="N472" s="203">
        <v>0</v>
      </c>
      <c r="O472" s="203">
        <v>0</v>
      </c>
      <c r="P472" s="203">
        <v>0</v>
      </c>
      <c r="Q472" s="203">
        <v>0</v>
      </c>
      <c r="R472" s="245">
        <v>0</v>
      </c>
      <c r="S472" s="245">
        <v>0</v>
      </c>
      <c r="T472" s="245">
        <v>0</v>
      </c>
      <c r="U472" s="198">
        <v>2044.4695999999999</v>
      </c>
      <c r="V472" s="203">
        <v>2044.4695999999999</v>
      </c>
      <c r="W472" s="203">
        <v>0</v>
      </c>
      <c r="X472" s="203">
        <v>0</v>
      </c>
      <c r="Y472" s="203">
        <v>0</v>
      </c>
      <c r="Z472" s="204">
        <v>0</v>
      </c>
      <c r="AA472" s="246">
        <v>0</v>
      </c>
      <c r="AB472" s="246">
        <v>0</v>
      </c>
      <c r="AC472" s="246">
        <v>0</v>
      </c>
      <c r="AD472" s="204">
        <v>-1.1304000000000087</v>
      </c>
      <c r="AE472" s="204">
        <v>-1.1304000000000087</v>
      </c>
      <c r="AF472" s="204">
        <v>0</v>
      </c>
      <c r="AG472" s="204">
        <v>0</v>
      </c>
      <c r="AH472" s="204">
        <v>0</v>
      </c>
      <c r="AI472" s="101">
        <v>0</v>
      </c>
      <c r="AJ472" s="101">
        <v>0</v>
      </c>
      <c r="AK472" s="101">
        <v>0</v>
      </c>
      <c r="AL472" s="204">
        <v>0</v>
      </c>
      <c r="AM472" s="204">
        <v>99.944739929605007</v>
      </c>
      <c r="AN472" s="204">
        <v>99.944739929605007</v>
      </c>
      <c r="AO472" s="204">
        <v>0</v>
      </c>
      <c r="AP472" s="204">
        <v>0</v>
      </c>
      <c r="AQ472" s="204">
        <v>0</v>
      </c>
      <c r="AR472" s="204">
        <v>0</v>
      </c>
      <c r="AS472" s="204">
        <v>0</v>
      </c>
      <c r="AT472" s="204">
        <v>0</v>
      </c>
      <c r="AU472" s="204">
        <v>0</v>
      </c>
    </row>
    <row r="473" spans="1:48" ht="12.75" customHeight="1">
      <c r="A473" s="205">
        <v>21</v>
      </c>
      <c r="B473" s="206">
        <v>224500</v>
      </c>
      <c r="C473" s="207">
        <v>1423</v>
      </c>
      <c r="D473" s="175">
        <v>464</v>
      </c>
      <c r="E473" s="201" t="s">
        <v>1616</v>
      </c>
      <c r="F473" s="197">
        <v>2475.5</v>
      </c>
      <c r="G473" s="202">
        <v>2475.5</v>
      </c>
      <c r="H473" s="202">
        <v>0</v>
      </c>
      <c r="I473" s="202">
        <v>0</v>
      </c>
      <c r="J473" s="202">
        <v>0</v>
      </c>
      <c r="K473" s="202">
        <v>0</v>
      </c>
      <c r="L473" s="197">
        <v>2680.9</v>
      </c>
      <c r="M473" s="203">
        <v>2680.9</v>
      </c>
      <c r="N473" s="203">
        <v>0</v>
      </c>
      <c r="O473" s="203">
        <v>0</v>
      </c>
      <c r="P473" s="203">
        <v>0</v>
      </c>
      <c r="Q473" s="203">
        <v>0</v>
      </c>
      <c r="R473" s="245">
        <v>0</v>
      </c>
      <c r="S473" s="245">
        <v>0</v>
      </c>
      <c r="T473" s="245">
        <v>0</v>
      </c>
      <c r="U473" s="198">
        <v>2680.8995</v>
      </c>
      <c r="V473" s="203">
        <v>2680.8995</v>
      </c>
      <c r="W473" s="203">
        <v>0</v>
      </c>
      <c r="X473" s="203">
        <v>0</v>
      </c>
      <c r="Y473" s="203">
        <v>0</v>
      </c>
      <c r="Z473" s="204">
        <v>0</v>
      </c>
      <c r="AA473" s="246">
        <v>0</v>
      </c>
      <c r="AB473" s="246">
        <v>0</v>
      </c>
      <c r="AC473" s="246">
        <v>0</v>
      </c>
      <c r="AD473" s="204">
        <v>-5.0000000010186341E-4</v>
      </c>
      <c r="AE473" s="204">
        <v>-5.0000000010186341E-4</v>
      </c>
      <c r="AF473" s="204">
        <v>0</v>
      </c>
      <c r="AG473" s="204">
        <v>0</v>
      </c>
      <c r="AH473" s="204">
        <v>0</v>
      </c>
      <c r="AI473" s="101">
        <v>0</v>
      </c>
      <c r="AJ473" s="101">
        <v>0</v>
      </c>
      <c r="AK473" s="101">
        <v>0</v>
      </c>
      <c r="AL473" s="204">
        <v>0</v>
      </c>
      <c r="AM473" s="204">
        <v>99.999981349546786</v>
      </c>
      <c r="AN473" s="204">
        <v>99.999981349546786</v>
      </c>
      <c r="AO473" s="204">
        <v>0</v>
      </c>
      <c r="AP473" s="204">
        <v>0</v>
      </c>
      <c r="AQ473" s="204">
        <v>0</v>
      </c>
      <c r="AR473" s="204">
        <v>0</v>
      </c>
      <c r="AS473" s="204">
        <v>0</v>
      </c>
      <c r="AT473" s="204">
        <v>0</v>
      </c>
      <c r="AU473" s="204">
        <v>0</v>
      </c>
    </row>
    <row r="474" spans="1:48" ht="12.75" customHeight="1">
      <c r="A474" s="205">
        <v>21</v>
      </c>
      <c r="B474" s="206">
        <v>224500</v>
      </c>
      <c r="C474" s="207">
        <v>1424</v>
      </c>
      <c r="D474" s="175">
        <v>465</v>
      </c>
      <c r="E474" s="201" t="s">
        <v>1617</v>
      </c>
      <c r="F474" s="197">
        <v>2872.5</v>
      </c>
      <c r="G474" s="202">
        <v>2872.5</v>
      </c>
      <c r="H474" s="202">
        <v>0</v>
      </c>
      <c r="I474" s="202">
        <v>0</v>
      </c>
      <c r="J474" s="202">
        <v>0</v>
      </c>
      <c r="K474" s="202">
        <v>0</v>
      </c>
      <c r="L474" s="197">
        <v>3051.3</v>
      </c>
      <c r="M474" s="203">
        <v>3051.3</v>
      </c>
      <c r="N474" s="203">
        <v>0</v>
      </c>
      <c r="O474" s="203">
        <v>0</v>
      </c>
      <c r="P474" s="203">
        <v>0</v>
      </c>
      <c r="Q474" s="203">
        <v>0</v>
      </c>
      <c r="R474" s="245">
        <v>0</v>
      </c>
      <c r="S474" s="245">
        <v>0</v>
      </c>
      <c r="T474" s="245">
        <v>0</v>
      </c>
      <c r="U474" s="198">
        <v>2981.3796000000002</v>
      </c>
      <c r="V474" s="203">
        <v>2981.3796000000002</v>
      </c>
      <c r="W474" s="203">
        <v>0</v>
      </c>
      <c r="X474" s="203">
        <v>0</v>
      </c>
      <c r="Y474" s="203">
        <v>0</v>
      </c>
      <c r="Z474" s="204">
        <v>0</v>
      </c>
      <c r="AA474" s="246">
        <v>0</v>
      </c>
      <c r="AB474" s="246">
        <v>0</v>
      </c>
      <c r="AC474" s="246">
        <v>0</v>
      </c>
      <c r="AD474" s="204">
        <v>-69.920399999999972</v>
      </c>
      <c r="AE474" s="204">
        <v>-69.920399999999972</v>
      </c>
      <c r="AF474" s="204">
        <v>0</v>
      </c>
      <c r="AG474" s="204">
        <v>0</v>
      </c>
      <c r="AH474" s="204">
        <v>0</v>
      </c>
      <c r="AI474" s="101">
        <v>0</v>
      </c>
      <c r="AJ474" s="101">
        <v>0</v>
      </c>
      <c r="AK474" s="101">
        <v>0</v>
      </c>
      <c r="AL474" s="204">
        <v>0</v>
      </c>
      <c r="AM474" s="204">
        <v>97.708504571821848</v>
      </c>
      <c r="AN474" s="204">
        <v>97.708504571821848</v>
      </c>
      <c r="AO474" s="204">
        <v>0</v>
      </c>
      <c r="AP474" s="204">
        <v>0</v>
      </c>
      <c r="AQ474" s="204">
        <v>0</v>
      </c>
      <c r="AR474" s="204">
        <v>0</v>
      </c>
      <c r="AS474" s="204">
        <v>0</v>
      </c>
      <c r="AT474" s="204">
        <v>0</v>
      </c>
      <c r="AU474" s="204">
        <v>0</v>
      </c>
    </row>
    <row r="475" spans="1:48" ht="12.75" customHeight="1">
      <c r="A475" s="205">
        <v>21</v>
      </c>
      <c r="B475" s="206">
        <v>224500</v>
      </c>
      <c r="C475" s="207">
        <v>1425</v>
      </c>
      <c r="D475" s="175">
        <v>466</v>
      </c>
      <c r="E475" s="201" t="s">
        <v>1618</v>
      </c>
      <c r="F475" s="197">
        <v>1080.5</v>
      </c>
      <c r="G475" s="202">
        <v>1080.5</v>
      </c>
      <c r="H475" s="202">
        <v>0</v>
      </c>
      <c r="I475" s="202">
        <v>0</v>
      </c>
      <c r="J475" s="202">
        <v>0</v>
      </c>
      <c r="K475" s="202">
        <v>0</v>
      </c>
      <c r="L475" s="197">
        <v>1193.0999999999999</v>
      </c>
      <c r="M475" s="203">
        <v>1193.0999999999999</v>
      </c>
      <c r="N475" s="203">
        <v>0</v>
      </c>
      <c r="O475" s="203">
        <v>0</v>
      </c>
      <c r="P475" s="203">
        <v>0</v>
      </c>
      <c r="Q475" s="203">
        <v>0</v>
      </c>
      <c r="R475" s="245">
        <v>0</v>
      </c>
      <c r="S475" s="245">
        <v>0</v>
      </c>
      <c r="T475" s="245">
        <v>0</v>
      </c>
      <c r="U475" s="198">
        <v>1163.2467999999999</v>
      </c>
      <c r="V475" s="203">
        <v>1163.2467999999999</v>
      </c>
      <c r="W475" s="203">
        <v>0</v>
      </c>
      <c r="X475" s="203">
        <v>0</v>
      </c>
      <c r="Y475" s="203">
        <v>0</v>
      </c>
      <c r="Z475" s="204">
        <v>0</v>
      </c>
      <c r="AA475" s="246">
        <v>0</v>
      </c>
      <c r="AB475" s="246">
        <v>0</v>
      </c>
      <c r="AC475" s="246">
        <v>0</v>
      </c>
      <c r="AD475" s="204">
        <v>-29.853200000000015</v>
      </c>
      <c r="AE475" s="204">
        <v>-29.853200000000015</v>
      </c>
      <c r="AF475" s="204">
        <v>0</v>
      </c>
      <c r="AG475" s="204">
        <v>0</v>
      </c>
      <c r="AH475" s="204">
        <v>0</v>
      </c>
      <c r="AI475" s="101">
        <v>0</v>
      </c>
      <c r="AJ475" s="101">
        <v>0</v>
      </c>
      <c r="AK475" s="101">
        <v>0</v>
      </c>
      <c r="AL475" s="204">
        <v>0</v>
      </c>
      <c r="AM475" s="204">
        <v>97.49784594753163</v>
      </c>
      <c r="AN475" s="204">
        <v>97.49784594753163</v>
      </c>
      <c r="AO475" s="204">
        <v>0</v>
      </c>
      <c r="AP475" s="204">
        <v>0</v>
      </c>
      <c r="AQ475" s="204">
        <v>0</v>
      </c>
      <c r="AR475" s="204">
        <v>0</v>
      </c>
      <c r="AS475" s="204">
        <v>0</v>
      </c>
      <c r="AT475" s="204">
        <v>0</v>
      </c>
      <c r="AU475" s="204">
        <v>0</v>
      </c>
    </row>
    <row r="476" spans="1:48" ht="12.75" customHeight="1">
      <c r="A476" s="205">
        <v>21</v>
      </c>
      <c r="B476" s="206">
        <v>224500</v>
      </c>
      <c r="C476" s="207">
        <v>1426</v>
      </c>
      <c r="D476" s="175">
        <v>467</v>
      </c>
      <c r="E476" s="201" t="s">
        <v>1619</v>
      </c>
      <c r="F476" s="197">
        <v>1124.0999999999999</v>
      </c>
      <c r="G476" s="202">
        <v>1124.0999999999999</v>
      </c>
      <c r="H476" s="202">
        <v>0</v>
      </c>
      <c r="I476" s="202">
        <v>0</v>
      </c>
      <c r="J476" s="202">
        <v>0</v>
      </c>
      <c r="K476" s="202">
        <v>0</v>
      </c>
      <c r="L476" s="197">
        <v>1168.5</v>
      </c>
      <c r="M476" s="203">
        <v>1168.5</v>
      </c>
      <c r="N476" s="203">
        <v>0</v>
      </c>
      <c r="O476" s="203">
        <v>0</v>
      </c>
      <c r="P476" s="203">
        <v>0</v>
      </c>
      <c r="Q476" s="203">
        <v>0</v>
      </c>
      <c r="R476" s="245">
        <v>0</v>
      </c>
      <c r="S476" s="245">
        <v>0</v>
      </c>
      <c r="T476" s="245">
        <v>0</v>
      </c>
      <c r="U476" s="198">
        <v>1168.5</v>
      </c>
      <c r="V476" s="203">
        <v>1168.5</v>
      </c>
      <c r="W476" s="203">
        <v>0</v>
      </c>
      <c r="X476" s="203">
        <v>0</v>
      </c>
      <c r="Y476" s="203">
        <v>0</v>
      </c>
      <c r="Z476" s="204">
        <v>0</v>
      </c>
      <c r="AA476" s="246">
        <v>0</v>
      </c>
      <c r="AB476" s="246">
        <v>0</v>
      </c>
      <c r="AC476" s="246">
        <v>0</v>
      </c>
      <c r="AD476" s="204">
        <v>0</v>
      </c>
      <c r="AE476" s="204">
        <v>0</v>
      </c>
      <c r="AF476" s="204">
        <v>0</v>
      </c>
      <c r="AG476" s="204">
        <v>0</v>
      </c>
      <c r="AH476" s="204">
        <v>0</v>
      </c>
      <c r="AI476" s="101">
        <v>0</v>
      </c>
      <c r="AJ476" s="101">
        <v>0</v>
      </c>
      <c r="AK476" s="101">
        <v>0</v>
      </c>
      <c r="AL476" s="204">
        <v>0</v>
      </c>
      <c r="AM476" s="204">
        <v>100</v>
      </c>
      <c r="AN476" s="204">
        <v>100</v>
      </c>
      <c r="AO476" s="204">
        <v>0</v>
      </c>
      <c r="AP476" s="204">
        <v>0</v>
      </c>
      <c r="AQ476" s="204">
        <v>0</v>
      </c>
      <c r="AR476" s="204">
        <v>0</v>
      </c>
      <c r="AS476" s="204">
        <v>0</v>
      </c>
      <c r="AT476" s="204">
        <v>0</v>
      </c>
      <c r="AU476" s="204">
        <v>0</v>
      </c>
    </row>
    <row r="477" spans="1:48" ht="12.75" customHeight="1">
      <c r="A477" s="205">
        <v>21</v>
      </c>
      <c r="B477" s="206">
        <v>224500</v>
      </c>
      <c r="C477" s="207">
        <v>1427</v>
      </c>
      <c r="D477" s="175">
        <v>468</v>
      </c>
      <c r="E477" s="201" t="s">
        <v>1620</v>
      </c>
      <c r="F477" s="197">
        <v>3080.3</v>
      </c>
      <c r="G477" s="202">
        <v>3080.3</v>
      </c>
      <c r="H477" s="202">
        <v>0</v>
      </c>
      <c r="I477" s="202">
        <v>0</v>
      </c>
      <c r="J477" s="202">
        <v>0</v>
      </c>
      <c r="K477" s="202">
        <v>0</v>
      </c>
      <c r="L477" s="197">
        <v>3384.6</v>
      </c>
      <c r="M477" s="203">
        <v>3384.6</v>
      </c>
      <c r="N477" s="203">
        <v>0</v>
      </c>
      <c r="O477" s="203">
        <v>0</v>
      </c>
      <c r="P477" s="203">
        <v>0</v>
      </c>
      <c r="Q477" s="203">
        <v>0</v>
      </c>
      <c r="R477" s="245">
        <v>0</v>
      </c>
      <c r="S477" s="245">
        <v>0</v>
      </c>
      <c r="T477" s="245">
        <v>0</v>
      </c>
      <c r="U477" s="198">
        <v>3138.0394999999999</v>
      </c>
      <c r="V477" s="203">
        <v>3138.0394999999999</v>
      </c>
      <c r="W477" s="203">
        <v>0</v>
      </c>
      <c r="X477" s="203">
        <v>0</v>
      </c>
      <c r="Y477" s="203">
        <v>0</v>
      </c>
      <c r="Z477" s="204">
        <v>0</v>
      </c>
      <c r="AA477" s="246">
        <v>0</v>
      </c>
      <c r="AB477" s="246">
        <v>0</v>
      </c>
      <c r="AC477" s="246">
        <v>0</v>
      </c>
      <c r="AD477" s="204">
        <v>-246.56050000000005</v>
      </c>
      <c r="AE477" s="204">
        <v>-246.56050000000005</v>
      </c>
      <c r="AF477" s="204">
        <v>0</v>
      </c>
      <c r="AG477" s="204">
        <v>0</v>
      </c>
      <c r="AH477" s="204">
        <v>0</v>
      </c>
      <c r="AI477" s="101">
        <v>0</v>
      </c>
      <c r="AJ477" s="101">
        <v>0</v>
      </c>
      <c r="AK477" s="101">
        <v>0</v>
      </c>
      <c r="AL477" s="204">
        <v>0</v>
      </c>
      <c r="AM477" s="204">
        <v>92.715224841931104</v>
      </c>
      <c r="AN477" s="204">
        <v>92.715224841931104</v>
      </c>
      <c r="AO477" s="204">
        <v>0</v>
      </c>
      <c r="AP477" s="204">
        <v>0</v>
      </c>
      <c r="AQ477" s="204">
        <v>0</v>
      </c>
      <c r="AR477" s="204">
        <v>0</v>
      </c>
      <c r="AS477" s="204">
        <v>0</v>
      </c>
      <c r="AT477" s="204">
        <v>0</v>
      </c>
      <c r="AU477" s="204">
        <v>0</v>
      </c>
    </row>
    <row r="478" spans="1:48" ht="12.75" customHeight="1">
      <c r="A478" s="205">
        <v>21</v>
      </c>
      <c r="B478" s="206">
        <v>224500</v>
      </c>
      <c r="C478" s="207">
        <v>1428</v>
      </c>
      <c r="D478" s="175">
        <v>469</v>
      </c>
      <c r="E478" s="201" t="s">
        <v>1474</v>
      </c>
      <c r="F478" s="197">
        <v>1574.1</v>
      </c>
      <c r="G478" s="202">
        <v>1574.1</v>
      </c>
      <c r="H478" s="202">
        <v>0</v>
      </c>
      <c r="I478" s="202">
        <v>0</v>
      </c>
      <c r="J478" s="202">
        <v>0</v>
      </c>
      <c r="K478" s="202">
        <v>0</v>
      </c>
      <c r="L478" s="197">
        <v>1574.1</v>
      </c>
      <c r="M478" s="203">
        <v>1574.1</v>
      </c>
      <c r="N478" s="203">
        <v>0</v>
      </c>
      <c r="O478" s="203">
        <v>0</v>
      </c>
      <c r="P478" s="203">
        <v>0</v>
      </c>
      <c r="Q478" s="203">
        <v>0</v>
      </c>
      <c r="R478" s="245">
        <v>0</v>
      </c>
      <c r="S478" s="245">
        <v>0</v>
      </c>
      <c r="T478" s="245">
        <v>0</v>
      </c>
      <c r="U478" s="198">
        <v>1414.9614999999999</v>
      </c>
      <c r="V478" s="203">
        <v>1414.9614999999999</v>
      </c>
      <c r="W478" s="203">
        <v>0</v>
      </c>
      <c r="X478" s="203">
        <v>0</v>
      </c>
      <c r="Y478" s="203">
        <v>0</v>
      </c>
      <c r="Z478" s="204">
        <v>0</v>
      </c>
      <c r="AA478" s="246">
        <v>0</v>
      </c>
      <c r="AB478" s="246">
        <v>0</v>
      </c>
      <c r="AC478" s="246">
        <v>0</v>
      </c>
      <c r="AD478" s="204">
        <v>-159.13850000000002</v>
      </c>
      <c r="AE478" s="204">
        <v>-159.13850000000002</v>
      </c>
      <c r="AF478" s="204">
        <v>0</v>
      </c>
      <c r="AG478" s="204">
        <v>0</v>
      </c>
      <c r="AH478" s="204">
        <v>0</v>
      </c>
      <c r="AI478" s="101">
        <v>0</v>
      </c>
      <c r="AJ478" s="101">
        <v>0</v>
      </c>
      <c r="AK478" s="101">
        <v>0</v>
      </c>
      <c r="AL478" s="204">
        <v>0</v>
      </c>
      <c r="AM478" s="204">
        <v>89.890191220379904</v>
      </c>
      <c r="AN478" s="204">
        <v>89.890191220379904</v>
      </c>
      <c r="AO478" s="204">
        <v>0</v>
      </c>
      <c r="AP478" s="204">
        <v>0</v>
      </c>
      <c r="AQ478" s="204">
        <v>0</v>
      </c>
      <c r="AR478" s="204">
        <v>0</v>
      </c>
      <c r="AS478" s="204">
        <v>0</v>
      </c>
      <c r="AT478" s="204">
        <v>0</v>
      </c>
      <c r="AU478" s="204">
        <v>0</v>
      </c>
    </row>
    <row r="479" spans="1:48" ht="12.75" customHeight="1">
      <c r="A479" s="205">
        <v>21</v>
      </c>
      <c r="B479" s="206">
        <v>224500</v>
      </c>
      <c r="C479" s="207">
        <v>1429</v>
      </c>
      <c r="D479" s="175">
        <v>470</v>
      </c>
      <c r="E479" s="201" t="s">
        <v>1621</v>
      </c>
      <c r="F479" s="197">
        <v>1927.4</v>
      </c>
      <c r="G479" s="202">
        <v>1927.4</v>
      </c>
      <c r="H479" s="202">
        <v>0</v>
      </c>
      <c r="I479" s="202">
        <v>0</v>
      </c>
      <c r="J479" s="202">
        <v>0</v>
      </c>
      <c r="K479" s="202">
        <v>0</v>
      </c>
      <c r="L479" s="197">
        <v>2186.1999999999998</v>
      </c>
      <c r="M479" s="203">
        <v>2186.1999999999998</v>
      </c>
      <c r="N479" s="203">
        <v>0</v>
      </c>
      <c r="O479" s="203">
        <v>0</v>
      </c>
      <c r="P479" s="203">
        <v>0</v>
      </c>
      <c r="Q479" s="203">
        <v>0</v>
      </c>
      <c r="R479" s="245">
        <v>0</v>
      </c>
      <c r="S479" s="245">
        <v>0</v>
      </c>
      <c r="T479" s="245">
        <v>0</v>
      </c>
      <c r="U479" s="198">
        <v>2186.1999999999998</v>
      </c>
      <c r="V479" s="203">
        <v>2186.1999999999998</v>
      </c>
      <c r="W479" s="203">
        <v>0</v>
      </c>
      <c r="X479" s="203">
        <v>0</v>
      </c>
      <c r="Y479" s="203">
        <v>0</v>
      </c>
      <c r="Z479" s="204">
        <v>0</v>
      </c>
      <c r="AA479" s="246">
        <v>0</v>
      </c>
      <c r="AB479" s="246">
        <v>0</v>
      </c>
      <c r="AC479" s="246">
        <v>0</v>
      </c>
      <c r="AD479" s="204">
        <v>0</v>
      </c>
      <c r="AE479" s="204">
        <v>0</v>
      </c>
      <c r="AF479" s="204">
        <v>0</v>
      </c>
      <c r="AG479" s="204">
        <v>0</v>
      </c>
      <c r="AH479" s="204">
        <v>0</v>
      </c>
      <c r="AI479" s="101">
        <v>0</v>
      </c>
      <c r="AJ479" s="101">
        <v>0</v>
      </c>
      <c r="AK479" s="101">
        <v>0</v>
      </c>
      <c r="AL479" s="204">
        <v>0</v>
      </c>
      <c r="AM479" s="204">
        <v>100</v>
      </c>
      <c r="AN479" s="204">
        <v>100</v>
      </c>
      <c r="AO479" s="204">
        <v>0</v>
      </c>
      <c r="AP479" s="204">
        <v>0</v>
      </c>
      <c r="AQ479" s="204">
        <v>0</v>
      </c>
      <c r="AR479" s="204">
        <v>0</v>
      </c>
      <c r="AS479" s="204">
        <v>0</v>
      </c>
      <c r="AT479" s="204">
        <v>0</v>
      </c>
      <c r="AU479" s="204">
        <v>0</v>
      </c>
    </row>
    <row r="480" spans="1:48" ht="12.75" customHeight="1">
      <c r="A480" s="205">
        <v>21</v>
      </c>
      <c r="B480" s="206">
        <v>224500</v>
      </c>
      <c r="C480" s="207">
        <v>1430</v>
      </c>
      <c r="D480" s="175">
        <v>471</v>
      </c>
      <c r="E480" s="201" t="s">
        <v>1622</v>
      </c>
      <c r="F480" s="197">
        <v>4220.3</v>
      </c>
      <c r="G480" s="202">
        <v>4220.3</v>
      </c>
      <c r="H480" s="202">
        <v>0</v>
      </c>
      <c r="I480" s="202">
        <v>0</v>
      </c>
      <c r="J480" s="202">
        <v>0</v>
      </c>
      <c r="K480" s="202">
        <v>0</v>
      </c>
      <c r="L480" s="197">
        <v>4309.7</v>
      </c>
      <c r="M480" s="203">
        <v>4309.7</v>
      </c>
      <c r="N480" s="203">
        <v>0</v>
      </c>
      <c r="O480" s="203">
        <v>0</v>
      </c>
      <c r="P480" s="203">
        <v>0</v>
      </c>
      <c r="Q480" s="203">
        <v>0</v>
      </c>
      <c r="R480" s="245">
        <v>0</v>
      </c>
      <c r="S480" s="245">
        <v>0</v>
      </c>
      <c r="T480" s="245">
        <v>0</v>
      </c>
      <c r="U480" s="198">
        <v>4309.7</v>
      </c>
      <c r="V480" s="203">
        <v>4309.7</v>
      </c>
      <c r="W480" s="203">
        <v>0</v>
      </c>
      <c r="X480" s="203">
        <v>0</v>
      </c>
      <c r="Y480" s="203">
        <v>0</v>
      </c>
      <c r="Z480" s="204">
        <v>0</v>
      </c>
      <c r="AA480" s="246">
        <v>0</v>
      </c>
      <c r="AB480" s="246">
        <v>0</v>
      </c>
      <c r="AC480" s="246">
        <v>0</v>
      </c>
      <c r="AD480" s="204">
        <v>0</v>
      </c>
      <c r="AE480" s="204">
        <v>0</v>
      </c>
      <c r="AF480" s="204">
        <v>0</v>
      </c>
      <c r="AG480" s="204">
        <v>0</v>
      </c>
      <c r="AH480" s="204">
        <v>0</v>
      </c>
      <c r="AI480" s="101">
        <v>0</v>
      </c>
      <c r="AJ480" s="101">
        <v>0</v>
      </c>
      <c r="AK480" s="101">
        <v>0</v>
      </c>
      <c r="AL480" s="204">
        <v>0</v>
      </c>
      <c r="AM480" s="204">
        <v>100</v>
      </c>
      <c r="AN480" s="204">
        <v>100</v>
      </c>
      <c r="AO480" s="204">
        <v>0</v>
      </c>
      <c r="AP480" s="204">
        <v>0</v>
      </c>
      <c r="AQ480" s="204">
        <v>0</v>
      </c>
      <c r="AR480" s="204">
        <v>0</v>
      </c>
      <c r="AS480" s="204">
        <v>0</v>
      </c>
      <c r="AT480" s="204">
        <v>0</v>
      </c>
      <c r="AU480" s="204">
        <v>0</v>
      </c>
    </row>
    <row r="481" spans="1:47" ht="12.75" customHeight="1">
      <c r="A481" s="205">
        <v>21</v>
      </c>
      <c r="B481" s="206">
        <v>224500</v>
      </c>
      <c r="C481" s="207">
        <v>1431</v>
      </c>
      <c r="D481" s="175">
        <v>472</v>
      </c>
      <c r="E481" s="201" t="s">
        <v>1623</v>
      </c>
      <c r="F481" s="197">
        <v>5344.7</v>
      </c>
      <c r="G481" s="202">
        <v>5344.7</v>
      </c>
      <c r="H481" s="202">
        <v>0</v>
      </c>
      <c r="I481" s="202">
        <v>0</v>
      </c>
      <c r="J481" s="202">
        <v>0</v>
      </c>
      <c r="K481" s="202">
        <v>0</v>
      </c>
      <c r="L481" s="197">
        <v>3744.7</v>
      </c>
      <c r="M481" s="203">
        <v>3744.7</v>
      </c>
      <c r="N481" s="203">
        <v>0</v>
      </c>
      <c r="O481" s="203">
        <v>0</v>
      </c>
      <c r="P481" s="203">
        <v>0</v>
      </c>
      <c r="Q481" s="203">
        <v>0</v>
      </c>
      <c r="R481" s="245">
        <v>0</v>
      </c>
      <c r="S481" s="245">
        <v>0</v>
      </c>
      <c r="T481" s="245">
        <v>0</v>
      </c>
      <c r="U481" s="198">
        <v>3295.5996</v>
      </c>
      <c r="V481" s="203">
        <v>3295.5996</v>
      </c>
      <c r="W481" s="203">
        <v>0</v>
      </c>
      <c r="X481" s="203">
        <v>0</v>
      </c>
      <c r="Y481" s="203">
        <v>0</v>
      </c>
      <c r="Z481" s="204">
        <v>0</v>
      </c>
      <c r="AA481" s="246">
        <v>0</v>
      </c>
      <c r="AB481" s="246">
        <v>0</v>
      </c>
      <c r="AC481" s="246">
        <v>0</v>
      </c>
      <c r="AD481" s="204">
        <v>-449.10039999999981</v>
      </c>
      <c r="AE481" s="204">
        <v>-449.10039999999981</v>
      </c>
      <c r="AF481" s="204">
        <v>0</v>
      </c>
      <c r="AG481" s="204">
        <v>0</v>
      </c>
      <c r="AH481" s="204">
        <v>0</v>
      </c>
      <c r="AI481" s="101">
        <v>0</v>
      </c>
      <c r="AJ481" s="101">
        <v>0</v>
      </c>
      <c r="AK481" s="101">
        <v>0</v>
      </c>
      <c r="AL481" s="204">
        <v>0</v>
      </c>
      <c r="AM481" s="204">
        <v>88.007039282185502</v>
      </c>
      <c r="AN481" s="204">
        <v>88.007039282185502</v>
      </c>
      <c r="AO481" s="204">
        <v>0</v>
      </c>
      <c r="AP481" s="204">
        <v>0</v>
      </c>
      <c r="AQ481" s="204">
        <v>0</v>
      </c>
      <c r="AR481" s="204">
        <v>0</v>
      </c>
      <c r="AS481" s="204">
        <v>0</v>
      </c>
      <c r="AT481" s="204">
        <v>0</v>
      </c>
      <c r="AU481" s="204">
        <v>0</v>
      </c>
    </row>
    <row r="482" spans="1:47" ht="12.75" customHeight="1">
      <c r="A482" s="205">
        <v>21</v>
      </c>
      <c r="B482" s="206">
        <v>224500</v>
      </c>
      <c r="C482" s="207">
        <v>1432</v>
      </c>
      <c r="D482" s="175">
        <v>473</v>
      </c>
      <c r="E482" s="201" t="s">
        <v>1624</v>
      </c>
      <c r="F482" s="197">
        <v>2033.2</v>
      </c>
      <c r="G482" s="202">
        <v>2033.2</v>
      </c>
      <c r="H482" s="202">
        <v>0</v>
      </c>
      <c r="I482" s="202">
        <v>0</v>
      </c>
      <c r="J482" s="202">
        <v>0</v>
      </c>
      <c r="K482" s="202">
        <v>0</v>
      </c>
      <c r="L482" s="197">
        <v>2211.1999999999998</v>
      </c>
      <c r="M482" s="203">
        <v>2211.1999999999998</v>
      </c>
      <c r="N482" s="203">
        <v>0</v>
      </c>
      <c r="O482" s="203">
        <v>0</v>
      </c>
      <c r="P482" s="203">
        <v>0</v>
      </c>
      <c r="Q482" s="203">
        <v>0</v>
      </c>
      <c r="R482" s="245">
        <v>0</v>
      </c>
      <c r="S482" s="245">
        <v>0</v>
      </c>
      <c r="T482" s="245">
        <v>0</v>
      </c>
      <c r="U482" s="198">
        <v>2041.5127</v>
      </c>
      <c r="V482" s="203">
        <v>2041.5127</v>
      </c>
      <c r="W482" s="203">
        <v>0</v>
      </c>
      <c r="X482" s="203">
        <v>0</v>
      </c>
      <c r="Y482" s="203">
        <v>0</v>
      </c>
      <c r="Z482" s="204">
        <v>0</v>
      </c>
      <c r="AA482" s="246">
        <v>0</v>
      </c>
      <c r="AB482" s="246">
        <v>0</v>
      </c>
      <c r="AC482" s="246">
        <v>0</v>
      </c>
      <c r="AD482" s="204">
        <v>-169.68729999999982</v>
      </c>
      <c r="AE482" s="204">
        <v>-169.68729999999982</v>
      </c>
      <c r="AF482" s="204">
        <v>0</v>
      </c>
      <c r="AG482" s="204">
        <v>0</v>
      </c>
      <c r="AH482" s="204">
        <v>0</v>
      </c>
      <c r="AI482" s="101">
        <v>0</v>
      </c>
      <c r="AJ482" s="101">
        <v>0</v>
      </c>
      <c r="AK482" s="101">
        <v>0</v>
      </c>
      <c r="AL482" s="204">
        <v>0</v>
      </c>
      <c r="AM482" s="204">
        <v>92.326008502170779</v>
      </c>
      <c r="AN482" s="204">
        <v>92.326008502170779</v>
      </c>
      <c r="AO482" s="204">
        <v>0</v>
      </c>
      <c r="AP482" s="204">
        <v>0</v>
      </c>
      <c r="AQ482" s="204">
        <v>0</v>
      </c>
      <c r="AR482" s="204">
        <v>0</v>
      </c>
      <c r="AS482" s="204">
        <v>0</v>
      </c>
      <c r="AT482" s="204">
        <v>0</v>
      </c>
      <c r="AU482" s="204">
        <v>0</v>
      </c>
    </row>
    <row r="483" spans="1:47" ht="12.75" customHeight="1">
      <c r="A483" s="205">
        <v>21</v>
      </c>
      <c r="B483" s="206">
        <v>224500</v>
      </c>
      <c r="C483" s="207">
        <v>1444</v>
      </c>
      <c r="D483" s="175">
        <v>474</v>
      </c>
      <c r="E483" s="201" t="s">
        <v>1615</v>
      </c>
      <c r="F483" s="197">
        <v>15837.7</v>
      </c>
      <c r="G483" s="202">
        <v>15740.5</v>
      </c>
      <c r="H483" s="202">
        <v>0</v>
      </c>
      <c r="I483" s="202">
        <v>97.2</v>
      </c>
      <c r="J483" s="202">
        <v>0</v>
      </c>
      <c r="K483" s="202">
        <v>0</v>
      </c>
      <c r="L483" s="197">
        <v>16216.800000000001</v>
      </c>
      <c r="M483" s="203">
        <v>16119.6</v>
      </c>
      <c r="N483" s="203">
        <v>0</v>
      </c>
      <c r="O483" s="203">
        <v>97.2</v>
      </c>
      <c r="P483" s="203">
        <v>0</v>
      </c>
      <c r="Q483" s="203">
        <v>0</v>
      </c>
      <c r="R483" s="245">
        <v>0</v>
      </c>
      <c r="S483" s="245">
        <v>0</v>
      </c>
      <c r="T483" s="245">
        <v>0</v>
      </c>
      <c r="U483" s="198">
        <v>16216.649300000001</v>
      </c>
      <c r="V483" s="203">
        <v>16119.6</v>
      </c>
      <c r="W483" s="203">
        <v>0</v>
      </c>
      <c r="X483" s="203">
        <v>97.049300000000002</v>
      </c>
      <c r="Y483" s="203">
        <v>0</v>
      </c>
      <c r="Z483" s="204">
        <v>0</v>
      </c>
      <c r="AA483" s="246">
        <v>0</v>
      </c>
      <c r="AB483" s="246">
        <v>0</v>
      </c>
      <c r="AC483" s="246">
        <v>0</v>
      </c>
      <c r="AD483" s="204">
        <v>-0.15070000000014261</v>
      </c>
      <c r="AE483" s="204">
        <v>0</v>
      </c>
      <c r="AF483" s="204">
        <v>0</v>
      </c>
      <c r="AG483" s="204">
        <v>-0.1507000000000005</v>
      </c>
      <c r="AH483" s="204">
        <v>0</v>
      </c>
      <c r="AI483" s="101">
        <v>0</v>
      </c>
      <c r="AJ483" s="101">
        <v>0</v>
      </c>
      <c r="AK483" s="101">
        <v>0</v>
      </c>
      <c r="AL483" s="204">
        <v>0</v>
      </c>
      <c r="AM483" s="204">
        <v>99.999070716787529</v>
      </c>
      <c r="AN483" s="204">
        <v>100</v>
      </c>
      <c r="AO483" s="204">
        <v>0</v>
      </c>
      <c r="AP483" s="204">
        <v>99.844958847736621</v>
      </c>
      <c r="AQ483" s="204">
        <v>0</v>
      </c>
      <c r="AR483" s="204">
        <v>0</v>
      </c>
      <c r="AS483" s="204">
        <v>0</v>
      </c>
      <c r="AT483" s="204">
        <v>0</v>
      </c>
      <c r="AU483" s="204">
        <v>0</v>
      </c>
    </row>
    <row r="484" spans="1:47" ht="12.75" customHeight="1">
      <c r="A484" s="205">
        <v>21</v>
      </c>
      <c r="B484" s="206">
        <v>224500</v>
      </c>
      <c r="C484" s="207">
        <v>1433</v>
      </c>
      <c r="D484" s="175">
        <v>475</v>
      </c>
      <c r="E484" s="201" t="s">
        <v>1625</v>
      </c>
      <c r="F484" s="197">
        <v>1414</v>
      </c>
      <c r="G484" s="202">
        <v>1414</v>
      </c>
      <c r="H484" s="202">
        <v>0</v>
      </c>
      <c r="I484" s="202">
        <v>0</v>
      </c>
      <c r="J484" s="202">
        <v>0</v>
      </c>
      <c r="K484" s="202">
        <v>0</v>
      </c>
      <c r="L484" s="197">
        <v>1479.7</v>
      </c>
      <c r="M484" s="203">
        <v>1479.7</v>
      </c>
      <c r="N484" s="203">
        <v>0</v>
      </c>
      <c r="O484" s="203">
        <v>0</v>
      </c>
      <c r="P484" s="203">
        <v>0</v>
      </c>
      <c r="Q484" s="203">
        <v>0</v>
      </c>
      <c r="R484" s="245">
        <v>0</v>
      </c>
      <c r="S484" s="245">
        <v>0</v>
      </c>
      <c r="T484" s="245">
        <v>0</v>
      </c>
      <c r="U484" s="198">
        <v>1464.8675000000001</v>
      </c>
      <c r="V484" s="203">
        <v>1464.8675000000001</v>
      </c>
      <c r="W484" s="203">
        <v>0</v>
      </c>
      <c r="X484" s="203">
        <v>0</v>
      </c>
      <c r="Y484" s="203">
        <v>0</v>
      </c>
      <c r="Z484" s="204">
        <v>0</v>
      </c>
      <c r="AA484" s="246">
        <v>0</v>
      </c>
      <c r="AB484" s="246">
        <v>0</v>
      </c>
      <c r="AC484" s="246">
        <v>0</v>
      </c>
      <c r="AD484" s="204">
        <v>-14.832499999999982</v>
      </c>
      <c r="AE484" s="204">
        <v>-14.832499999999982</v>
      </c>
      <c r="AF484" s="204">
        <v>0</v>
      </c>
      <c r="AG484" s="204">
        <v>0</v>
      </c>
      <c r="AH484" s="204">
        <v>0</v>
      </c>
      <c r="AI484" s="101">
        <v>0</v>
      </c>
      <c r="AJ484" s="101">
        <v>0</v>
      </c>
      <c r="AK484" s="101">
        <v>0</v>
      </c>
      <c r="AL484" s="204">
        <v>0</v>
      </c>
      <c r="AM484" s="204">
        <v>98.997600865040212</v>
      </c>
      <c r="AN484" s="204">
        <v>98.997600865040212</v>
      </c>
      <c r="AO484" s="204">
        <v>0</v>
      </c>
      <c r="AP484" s="204">
        <v>0</v>
      </c>
      <c r="AQ484" s="204">
        <v>0</v>
      </c>
      <c r="AR484" s="204">
        <v>0</v>
      </c>
      <c r="AS484" s="204">
        <v>0</v>
      </c>
      <c r="AT484" s="204">
        <v>0</v>
      </c>
      <c r="AU484" s="204">
        <v>0</v>
      </c>
    </row>
    <row r="485" spans="1:47" ht="12.75" customHeight="1">
      <c r="A485" s="205">
        <v>21</v>
      </c>
      <c r="B485" s="206">
        <v>224500</v>
      </c>
      <c r="C485" s="207">
        <v>1434</v>
      </c>
      <c r="D485" s="175">
        <v>476</v>
      </c>
      <c r="E485" s="201" t="s">
        <v>1626</v>
      </c>
      <c r="F485" s="197">
        <v>1725.2</v>
      </c>
      <c r="G485" s="202">
        <v>1725.2</v>
      </c>
      <c r="H485" s="202">
        <v>0</v>
      </c>
      <c r="I485" s="202">
        <v>0</v>
      </c>
      <c r="J485" s="202">
        <v>0</v>
      </c>
      <c r="K485" s="202">
        <v>0</v>
      </c>
      <c r="L485" s="197">
        <v>1754.6</v>
      </c>
      <c r="M485" s="203">
        <v>1754.6</v>
      </c>
      <c r="N485" s="203">
        <v>0</v>
      </c>
      <c r="O485" s="203">
        <v>0</v>
      </c>
      <c r="P485" s="203">
        <v>0</v>
      </c>
      <c r="Q485" s="203">
        <v>0</v>
      </c>
      <c r="R485" s="245">
        <v>0</v>
      </c>
      <c r="S485" s="245">
        <v>0</v>
      </c>
      <c r="T485" s="245">
        <v>0</v>
      </c>
      <c r="U485" s="198">
        <v>1754.6</v>
      </c>
      <c r="V485" s="203">
        <v>1754.6</v>
      </c>
      <c r="W485" s="203">
        <v>0</v>
      </c>
      <c r="X485" s="203">
        <v>0</v>
      </c>
      <c r="Y485" s="203">
        <v>0</v>
      </c>
      <c r="Z485" s="204">
        <v>0</v>
      </c>
      <c r="AA485" s="246">
        <v>0</v>
      </c>
      <c r="AB485" s="246">
        <v>0</v>
      </c>
      <c r="AC485" s="246">
        <v>0</v>
      </c>
      <c r="AD485" s="204">
        <v>0</v>
      </c>
      <c r="AE485" s="204">
        <v>0</v>
      </c>
      <c r="AF485" s="204">
        <v>0</v>
      </c>
      <c r="AG485" s="204">
        <v>0</v>
      </c>
      <c r="AH485" s="204">
        <v>0</v>
      </c>
      <c r="AI485" s="101">
        <v>0</v>
      </c>
      <c r="AJ485" s="101">
        <v>0</v>
      </c>
      <c r="AK485" s="101">
        <v>0</v>
      </c>
      <c r="AL485" s="204">
        <v>0</v>
      </c>
      <c r="AM485" s="204">
        <v>100</v>
      </c>
      <c r="AN485" s="204">
        <v>100</v>
      </c>
      <c r="AO485" s="204">
        <v>0</v>
      </c>
      <c r="AP485" s="204">
        <v>0</v>
      </c>
      <c r="AQ485" s="204">
        <v>0</v>
      </c>
      <c r="AR485" s="204">
        <v>0</v>
      </c>
      <c r="AS485" s="204">
        <v>0</v>
      </c>
      <c r="AT485" s="204">
        <v>0</v>
      </c>
      <c r="AU485" s="204">
        <v>0</v>
      </c>
    </row>
    <row r="486" spans="1:47" ht="12.75" customHeight="1">
      <c r="A486" s="205">
        <v>21</v>
      </c>
      <c r="B486" s="206">
        <v>224500</v>
      </c>
      <c r="C486" s="207">
        <v>1436</v>
      </c>
      <c r="D486" s="175">
        <v>477</v>
      </c>
      <c r="E486" s="201" t="s">
        <v>1627</v>
      </c>
      <c r="F486" s="197">
        <v>5180.1000000000004</v>
      </c>
      <c r="G486" s="202">
        <v>5180.1000000000004</v>
      </c>
      <c r="H486" s="202">
        <v>0</v>
      </c>
      <c r="I486" s="202">
        <v>0</v>
      </c>
      <c r="J486" s="202">
        <v>0</v>
      </c>
      <c r="K486" s="202">
        <v>0</v>
      </c>
      <c r="L486" s="197">
        <v>5444</v>
      </c>
      <c r="M486" s="203">
        <v>5444</v>
      </c>
      <c r="N486" s="203">
        <v>0</v>
      </c>
      <c r="O486" s="203">
        <v>0</v>
      </c>
      <c r="P486" s="203">
        <v>0</v>
      </c>
      <c r="Q486" s="203">
        <v>0</v>
      </c>
      <c r="R486" s="245">
        <v>0</v>
      </c>
      <c r="S486" s="245">
        <v>0</v>
      </c>
      <c r="T486" s="245">
        <v>0</v>
      </c>
      <c r="U486" s="198">
        <v>5444</v>
      </c>
      <c r="V486" s="203">
        <v>5444</v>
      </c>
      <c r="W486" s="203">
        <v>0</v>
      </c>
      <c r="X486" s="203">
        <v>0</v>
      </c>
      <c r="Y486" s="203">
        <v>0</v>
      </c>
      <c r="Z486" s="204">
        <v>0</v>
      </c>
      <c r="AA486" s="246">
        <v>0</v>
      </c>
      <c r="AB486" s="246">
        <v>0</v>
      </c>
      <c r="AC486" s="246">
        <v>0</v>
      </c>
      <c r="AD486" s="204">
        <v>0</v>
      </c>
      <c r="AE486" s="204">
        <v>0</v>
      </c>
      <c r="AF486" s="204">
        <v>0</v>
      </c>
      <c r="AG486" s="204">
        <v>0</v>
      </c>
      <c r="AH486" s="204">
        <v>0</v>
      </c>
      <c r="AI486" s="101">
        <v>0</v>
      </c>
      <c r="AJ486" s="101">
        <v>0</v>
      </c>
      <c r="AK486" s="101">
        <v>0</v>
      </c>
      <c r="AL486" s="204">
        <v>0</v>
      </c>
      <c r="AM486" s="204">
        <v>100</v>
      </c>
      <c r="AN486" s="204">
        <v>100</v>
      </c>
      <c r="AO486" s="204">
        <v>0</v>
      </c>
      <c r="AP486" s="204">
        <v>0</v>
      </c>
      <c r="AQ486" s="204">
        <v>0</v>
      </c>
      <c r="AR486" s="204">
        <v>0</v>
      </c>
      <c r="AS486" s="204">
        <v>0</v>
      </c>
      <c r="AT486" s="204">
        <v>0</v>
      </c>
      <c r="AU486" s="204">
        <v>0</v>
      </c>
    </row>
    <row r="487" spans="1:47" ht="12.75" customHeight="1">
      <c r="A487" s="205">
        <v>21</v>
      </c>
      <c r="B487" s="206">
        <v>224500</v>
      </c>
      <c r="C487" s="207">
        <v>1435</v>
      </c>
      <c r="D487" s="175">
        <v>478</v>
      </c>
      <c r="E487" s="201" t="s">
        <v>1628</v>
      </c>
      <c r="F487" s="197">
        <v>1877</v>
      </c>
      <c r="G487" s="202">
        <v>1877</v>
      </c>
      <c r="H487" s="202">
        <v>0</v>
      </c>
      <c r="I487" s="202">
        <v>0</v>
      </c>
      <c r="J487" s="202">
        <v>0</v>
      </c>
      <c r="K487" s="202">
        <v>0</v>
      </c>
      <c r="L487" s="197">
        <v>1915.9</v>
      </c>
      <c r="M487" s="203">
        <v>1915.9</v>
      </c>
      <c r="N487" s="203">
        <v>0</v>
      </c>
      <c r="O487" s="203">
        <v>0</v>
      </c>
      <c r="P487" s="203">
        <v>0</v>
      </c>
      <c r="Q487" s="203">
        <v>0</v>
      </c>
      <c r="R487" s="245">
        <v>0</v>
      </c>
      <c r="S487" s="245">
        <v>0</v>
      </c>
      <c r="T487" s="245">
        <v>0</v>
      </c>
      <c r="U487" s="198">
        <v>1853.5056</v>
      </c>
      <c r="V487" s="203">
        <v>1853.5056</v>
      </c>
      <c r="W487" s="203">
        <v>0</v>
      </c>
      <c r="X487" s="203">
        <v>0</v>
      </c>
      <c r="Y487" s="203">
        <v>0</v>
      </c>
      <c r="Z487" s="204">
        <v>0</v>
      </c>
      <c r="AA487" s="246">
        <v>0</v>
      </c>
      <c r="AB487" s="246">
        <v>0</v>
      </c>
      <c r="AC487" s="246">
        <v>0</v>
      </c>
      <c r="AD487" s="204">
        <v>-62.394400000000132</v>
      </c>
      <c r="AE487" s="204">
        <v>-62.394400000000132</v>
      </c>
      <c r="AF487" s="204">
        <v>0</v>
      </c>
      <c r="AG487" s="204">
        <v>0</v>
      </c>
      <c r="AH487" s="204">
        <v>0</v>
      </c>
      <c r="AI487" s="101">
        <v>0</v>
      </c>
      <c r="AJ487" s="101">
        <v>0</v>
      </c>
      <c r="AK487" s="101">
        <v>0</v>
      </c>
      <c r="AL487" s="204">
        <v>0</v>
      </c>
      <c r="AM487" s="204">
        <v>96.743337334933969</v>
      </c>
      <c r="AN487" s="204">
        <v>96.743337334933969</v>
      </c>
      <c r="AO487" s="204">
        <v>0</v>
      </c>
      <c r="AP487" s="204">
        <v>0</v>
      </c>
      <c r="AQ487" s="204">
        <v>0</v>
      </c>
      <c r="AR487" s="204">
        <v>0</v>
      </c>
      <c r="AS487" s="204">
        <v>0</v>
      </c>
      <c r="AT487" s="204">
        <v>0</v>
      </c>
      <c r="AU487" s="204">
        <v>0</v>
      </c>
    </row>
    <row r="488" spans="1:47" ht="12.75" customHeight="1">
      <c r="A488" s="205">
        <v>21</v>
      </c>
      <c r="B488" s="206">
        <v>224500</v>
      </c>
      <c r="C488" s="207">
        <v>1437</v>
      </c>
      <c r="D488" s="175">
        <v>479</v>
      </c>
      <c r="E488" s="201" t="s">
        <v>1629</v>
      </c>
      <c r="F488" s="197">
        <v>2816</v>
      </c>
      <c r="G488" s="202">
        <v>2816</v>
      </c>
      <c r="H488" s="202">
        <v>0</v>
      </c>
      <c r="I488" s="202">
        <v>0</v>
      </c>
      <c r="J488" s="202">
        <v>0</v>
      </c>
      <c r="K488" s="202">
        <v>0</v>
      </c>
      <c r="L488" s="197">
        <v>2816</v>
      </c>
      <c r="M488" s="203">
        <v>2816</v>
      </c>
      <c r="N488" s="203">
        <v>0</v>
      </c>
      <c r="O488" s="203">
        <v>0</v>
      </c>
      <c r="P488" s="203">
        <v>0</v>
      </c>
      <c r="Q488" s="203">
        <v>0</v>
      </c>
      <c r="R488" s="245">
        <v>0</v>
      </c>
      <c r="S488" s="245">
        <v>0</v>
      </c>
      <c r="T488" s="245">
        <v>0</v>
      </c>
      <c r="U488" s="198">
        <v>2750.2433000000001</v>
      </c>
      <c r="V488" s="203">
        <v>2750.2433000000001</v>
      </c>
      <c r="W488" s="203">
        <v>0</v>
      </c>
      <c r="X488" s="203">
        <v>0</v>
      </c>
      <c r="Y488" s="203">
        <v>0</v>
      </c>
      <c r="Z488" s="204">
        <v>0</v>
      </c>
      <c r="AA488" s="246">
        <v>0</v>
      </c>
      <c r="AB488" s="246">
        <v>0</v>
      </c>
      <c r="AC488" s="246">
        <v>0</v>
      </c>
      <c r="AD488" s="204">
        <v>-65.75669999999991</v>
      </c>
      <c r="AE488" s="204">
        <v>-65.75669999999991</v>
      </c>
      <c r="AF488" s="204">
        <v>0</v>
      </c>
      <c r="AG488" s="204">
        <v>0</v>
      </c>
      <c r="AH488" s="204">
        <v>0</v>
      </c>
      <c r="AI488" s="101">
        <v>0</v>
      </c>
      <c r="AJ488" s="101">
        <v>0</v>
      </c>
      <c r="AK488" s="101">
        <v>0</v>
      </c>
      <c r="AL488" s="204">
        <v>0</v>
      </c>
      <c r="AM488" s="204">
        <v>97.664889914772729</v>
      </c>
      <c r="AN488" s="204">
        <v>97.664889914772729</v>
      </c>
      <c r="AO488" s="204">
        <v>0</v>
      </c>
      <c r="AP488" s="204">
        <v>0</v>
      </c>
      <c r="AQ488" s="204">
        <v>0</v>
      </c>
      <c r="AR488" s="204">
        <v>0</v>
      </c>
      <c r="AS488" s="204">
        <v>0</v>
      </c>
      <c r="AT488" s="204">
        <v>0</v>
      </c>
      <c r="AU488" s="204">
        <v>0</v>
      </c>
    </row>
    <row r="489" spans="1:47" ht="12.75" customHeight="1">
      <c r="A489" s="205">
        <v>21</v>
      </c>
      <c r="B489" s="206">
        <v>224500</v>
      </c>
      <c r="C489" s="207">
        <v>1438</v>
      </c>
      <c r="D489" s="175">
        <v>480</v>
      </c>
      <c r="E489" s="201" t="s">
        <v>1598</v>
      </c>
      <c r="F489" s="197">
        <v>1415.5</v>
      </c>
      <c r="G489" s="202">
        <v>1415.5</v>
      </c>
      <c r="H489" s="202">
        <v>0</v>
      </c>
      <c r="I489" s="202">
        <v>0</v>
      </c>
      <c r="J489" s="202">
        <v>0</v>
      </c>
      <c r="K489" s="202">
        <v>0</v>
      </c>
      <c r="L489" s="197">
        <v>1441.9</v>
      </c>
      <c r="M489" s="203">
        <v>1441.9</v>
      </c>
      <c r="N489" s="203">
        <v>0</v>
      </c>
      <c r="O489" s="203">
        <v>0</v>
      </c>
      <c r="P489" s="203">
        <v>0</v>
      </c>
      <c r="Q489" s="203">
        <v>0</v>
      </c>
      <c r="R489" s="245">
        <v>0</v>
      </c>
      <c r="S489" s="245">
        <v>0</v>
      </c>
      <c r="T489" s="245">
        <v>0</v>
      </c>
      <c r="U489" s="198">
        <v>1441.9</v>
      </c>
      <c r="V489" s="203">
        <v>1441.9</v>
      </c>
      <c r="W489" s="203">
        <v>0</v>
      </c>
      <c r="X489" s="203">
        <v>0</v>
      </c>
      <c r="Y489" s="203">
        <v>0</v>
      </c>
      <c r="Z489" s="204">
        <v>0</v>
      </c>
      <c r="AA489" s="246">
        <v>0</v>
      </c>
      <c r="AB489" s="246">
        <v>0</v>
      </c>
      <c r="AC489" s="246">
        <v>0</v>
      </c>
      <c r="AD489" s="204">
        <v>0</v>
      </c>
      <c r="AE489" s="204">
        <v>0</v>
      </c>
      <c r="AF489" s="204">
        <v>0</v>
      </c>
      <c r="AG489" s="204">
        <v>0</v>
      </c>
      <c r="AH489" s="204">
        <v>0</v>
      </c>
      <c r="AI489" s="101">
        <v>0</v>
      </c>
      <c r="AJ489" s="101">
        <v>0</v>
      </c>
      <c r="AK489" s="101">
        <v>0</v>
      </c>
      <c r="AL489" s="204">
        <v>0</v>
      </c>
      <c r="AM489" s="204">
        <v>100</v>
      </c>
      <c r="AN489" s="204">
        <v>100</v>
      </c>
      <c r="AO489" s="204">
        <v>0</v>
      </c>
      <c r="AP489" s="204">
        <v>0</v>
      </c>
      <c r="AQ489" s="204">
        <v>0</v>
      </c>
      <c r="AR489" s="204">
        <v>0</v>
      </c>
      <c r="AS489" s="204">
        <v>0</v>
      </c>
      <c r="AT489" s="204">
        <v>0</v>
      </c>
      <c r="AU489" s="204">
        <v>0</v>
      </c>
    </row>
    <row r="490" spans="1:47" ht="12.75" customHeight="1">
      <c r="A490" s="205">
        <v>21</v>
      </c>
      <c r="B490" s="206">
        <v>224500</v>
      </c>
      <c r="C490" s="207">
        <v>1439</v>
      </c>
      <c r="D490" s="175">
        <v>481</v>
      </c>
      <c r="E490" s="201" t="s">
        <v>1630</v>
      </c>
      <c r="F490" s="197">
        <v>1649.5</v>
      </c>
      <c r="G490" s="202">
        <v>1649.5</v>
      </c>
      <c r="H490" s="202">
        <v>0</v>
      </c>
      <c r="I490" s="202">
        <v>0</v>
      </c>
      <c r="J490" s="202">
        <v>0</v>
      </c>
      <c r="K490" s="202">
        <v>0</v>
      </c>
      <c r="L490" s="197">
        <v>1755.3</v>
      </c>
      <c r="M490" s="203">
        <v>1755.3</v>
      </c>
      <c r="N490" s="203">
        <v>0</v>
      </c>
      <c r="O490" s="203">
        <v>0</v>
      </c>
      <c r="P490" s="203">
        <v>0</v>
      </c>
      <c r="Q490" s="203">
        <v>0</v>
      </c>
      <c r="R490" s="245">
        <v>0</v>
      </c>
      <c r="S490" s="245">
        <v>0</v>
      </c>
      <c r="T490" s="245">
        <v>0</v>
      </c>
      <c r="U490" s="198">
        <v>1755.3</v>
      </c>
      <c r="V490" s="203">
        <v>1755.3</v>
      </c>
      <c r="W490" s="203">
        <v>0</v>
      </c>
      <c r="X490" s="203">
        <v>0</v>
      </c>
      <c r="Y490" s="203">
        <v>0</v>
      </c>
      <c r="Z490" s="204">
        <v>0</v>
      </c>
      <c r="AA490" s="246">
        <v>0</v>
      </c>
      <c r="AB490" s="246">
        <v>0</v>
      </c>
      <c r="AC490" s="246">
        <v>0</v>
      </c>
      <c r="AD490" s="204">
        <v>0</v>
      </c>
      <c r="AE490" s="204">
        <v>0</v>
      </c>
      <c r="AF490" s="204">
        <v>0</v>
      </c>
      <c r="AG490" s="204">
        <v>0</v>
      </c>
      <c r="AH490" s="204">
        <v>0</v>
      </c>
      <c r="AI490" s="101">
        <v>0</v>
      </c>
      <c r="AJ490" s="101">
        <v>0</v>
      </c>
      <c r="AK490" s="101">
        <v>0</v>
      </c>
      <c r="AL490" s="204">
        <v>0</v>
      </c>
      <c r="AM490" s="204">
        <v>100</v>
      </c>
      <c r="AN490" s="204">
        <v>100</v>
      </c>
      <c r="AO490" s="204">
        <v>0</v>
      </c>
      <c r="AP490" s="204">
        <v>0</v>
      </c>
      <c r="AQ490" s="204">
        <v>0</v>
      </c>
      <c r="AR490" s="204">
        <v>0</v>
      </c>
      <c r="AS490" s="204">
        <v>0</v>
      </c>
      <c r="AT490" s="204">
        <v>0</v>
      </c>
      <c r="AU490" s="204">
        <v>0</v>
      </c>
    </row>
    <row r="491" spans="1:47" ht="12.75" customHeight="1">
      <c r="A491" s="205">
        <v>21</v>
      </c>
      <c r="B491" s="206">
        <v>224500</v>
      </c>
      <c r="C491" s="207">
        <v>1440</v>
      </c>
      <c r="D491" s="175">
        <v>482</v>
      </c>
      <c r="E491" s="201" t="s">
        <v>1631</v>
      </c>
      <c r="F491" s="197">
        <v>1990.6</v>
      </c>
      <c r="G491" s="202">
        <v>1990.6</v>
      </c>
      <c r="H491" s="202">
        <v>0</v>
      </c>
      <c r="I491" s="202">
        <v>0</v>
      </c>
      <c r="J491" s="202">
        <v>0</v>
      </c>
      <c r="K491" s="202">
        <v>0</v>
      </c>
      <c r="L491" s="197">
        <v>2078.5</v>
      </c>
      <c r="M491" s="203">
        <v>2078.5</v>
      </c>
      <c r="N491" s="203">
        <v>0</v>
      </c>
      <c r="O491" s="203">
        <v>0</v>
      </c>
      <c r="P491" s="203">
        <v>0</v>
      </c>
      <c r="Q491" s="203">
        <v>0</v>
      </c>
      <c r="R491" s="245">
        <v>0</v>
      </c>
      <c r="S491" s="245">
        <v>0</v>
      </c>
      <c r="T491" s="245">
        <v>0</v>
      </c>
      <c r="U491" s="198">
        <v>2078.5</v>
      </c>
      <c r="V491" s="203">
        <v>2078.5</v>
      </c>
      <c r="W491" s="203">
        <v>0</v>
      </c>
      <c r="X491" s="203">
        <v>0</v>
      </c>
      <c r="Y491" s="203">
        <v>0</v>
      </c>
      <c r="Z491" s="204">
        <v>0</v>
      </c>
      <c r="AA491" s="246">
        <v>0</v>
      </c>
      <c r="AB491" s="246">
        <v>0</v>
      </c>
      <c r="AC491" s="246">
        <v>0</v>
      </c>
      <c r="AD491" s="204">
        <v>0</v>
      </c>
      <c r="AE491" s="204">
        <v>0</v>
      </c>
      <c r="AF491" s="204">
        <v>0</v>
      </c>
      <c r="AG491" s="204">
        <v>0</v>
      </c>
      <c r="AH491" s="204">
        <v>0</v>
      </c>
      <c r="AI491" s="101">
        <v>0</v>
      </c>
      <c r="AJ491" s="101">
        <v>0</v>
      </c>
      <c r="AK491" s="101">
        <v>0</v>
      </c>
      <c r="AL491" s="204">
        <v>0</v>
      </c>
      <c r="AM491" s="204">
        <v>100</v>
      </c>
      <c r="AN491" s="204">
        <v>100</v>
      </c>
      <c r="AO491" s="204">
        <v>0</v>
      </c>
      <c r="AP491" s="204">
        <v>0</v>
      </c>
      <c r="AQ491" s="204">
        <v>0</v>
      </c>
      <c r="AR491" s="204">
        <v>0</v>
      </c>
      <c r="AS491" s="204">
        <v>0</v>
      </c>
      <c r="AT491" s="204">
        <v>0</v>
      </c>
      <c r="AU491" s="204">
        <v>0</v>
      </c>
    </row>
    <row r="492" spans="1:47" ht="12.75" customHeight="1">
      <c r="A492" s="205">
        <v>21</v>
      </c>
      <c r="B492" s="206">
        <v>224500</v>
      </c>
      <c r="C492" s="207">
        <v>1441</v>
      </c>
      <c r="D492" s="175">
        <v>483</v>
      </c>
      <c r="E492" s="201" t="s">
        <v>1632</v>
      </c>
      <c r="F492" s="197">
        <v>1603.2</v>
      </c>
      <c r="G492" s="202">
        <v>1603.2</v>
      </c>
      <c r="H492" s="202">
        <v>0</v>
      </c>
      <c r="I492" s="202">
        <v>0</v>
      </c>
      <c r="J492" s="202">
        <v>0</v>
      </c>
      <c r="K492" s="202">
        <v>0</v>
      </c>
      <c r="L492" s="197">
        <v>1748.8</v>
      </c>
      <c r="M492" s="203">
        <v>1748.8</v>
      </c>
      <c r="N492" s="203">
        <v>0</v>
      </c>
      <c r="O492" s="203">
        <v>0</v>
      </c>
      <c r="P492" s="203">
        <v>0</v>
      </c>
      <c r="Q492" s="203">
        <v>0</v>
      </c>
      <c r="R492" s="245">
        <v>0</v>
      </c>
      <c r="S492" s="245">
        <v>0</v>
      </c>
      <c r="T492" s="245">
        <v>0</v>
      </c>
      <c r="U492" s="198">
        <v>1748.8</v>
      </c>
      <c r="V492" s="203">
        <v>1748.8</v>
      </c>
      <c r="W492" s="203">
        <v>0</v>
      </c>
      <c r="X492" s="203">
        <v>0</v>
      </c>
      <c r="Y492" s="203">
        <v>0</v>
      </c>
      <c r="Z492" s="204">
        <v>0</v>
      </c>
      <c r="AA492" s="246">
        <v>0</v>
      </c>
      <c r="AB492" s="246">
        <v>0</v>
      </c>
      <c r="AC492" s="246">
        <v>0</v>
      </c>
      <c r="AD492" s="204">
        <v>0</v>
      </c>
      <c r="AE492" s="204">
        <v>0</v>
      </c>
      <c r="AF492" s="204">
        <v>0</v>
      </c>
      <c r="AG492" s="204">
        <v>0</v>
      </c>
      <c r="AH492" s="204">
        <v>0</v>
      </c>
      <c r="AI492" s="101">
        <v>0</v>
      </c>
      <c r="AJ492" s="101">
        <v>0</v>
      </c>
      <c r="AK492" s="101">
        <v>0</v>
      </c>
      <c r="AL492" s="204">
        <v>0</v>
      </c>
      <c r="AM492" s="204">
        <v>100</v>
      </c>
      <c r="AN492" s="204">
        <v>100</v>
      </c>
      <c r="AO492" s="204">
        <v>0</v>
      </c>
      <c r="AP492" s="204">
        <v>0</v>
      </c>
      <c r="AQ492" s="204">
        <v>0</v>
      </c>
      <c r="AR492" s="204">
        <v>0</v>
      </c>
      <c r="AS492" s="204">
        <v>0</v>
      </c>
      <c r="AT492" s="204">
        <v>0</v>
      </c>
      <c r="AU492" s="204">
        <v>0</v>
      </c>
    </row>
    <row r="493" spans="1:47" ht="12.75" customHeight="1">
      <c r="A493" s="205">
        <v>21</v>
      </c>
      <c r="B493" s="206">
        <v>224500</v>
      </c>
      <c r="C493" s="207">
        <v>1445</v>
      </c>
      <c r="D493" s="175">
        <v>484</v>
      </c>
      <c r="E493" s="201" t="s">
        <v>1633</v>
      </c>
      <c r="F493" s="197">
        <v>3220.4</v>
      </c>
      <c r="G493" s="202">
        <v>3220.4</v>
      </c>
      <c r="H493" s="202">
        <v>0</v>
      </c>
      <c r="I493" s="202">
        <v>0</v>
      </c>
      <c r="J493" s="202">
        <v>0</v>
      </c>
      <c r="K493" s="202">
        <v>0</v>
      </c>
      <c r="L493" s="197">
        <v>3461.5</v>
      </c>
      <c r="M493" s="203">
        <v>3461.5</v>
      </c>
      <c r="N493" s="203">
        <v>0</v>
      </c>
      <c r="O493" s="203">
        <v>0</v>
      </c>
      <c r="P493" s="203">
        <v>0</v>
      </c>
      <c r="Q493" s="203">
        <v>0</v>
      </c>
      <c r="R493" s="245">
        <v>0</v>
      </c>
      <c r="S493" s="245">
        <v>0</v>
      </c>
      <c r="T493" s="245">
        <v>0</v>
      </c>
      <c r="U493" s="198">
        <v>3375.0356999999999</v>
      </c>
      <c r="V493" s="203">
        <v>3375.0356999999999</v>
      </c>
      <c r="W493" s="203">
        <v>0</v>
      </c>
      <c r="X493" s="203">
        <v>0</v>
      </c>
      <c r="Y493" s="203">
        <v>0</v>
      </c>
      <c r="Z493" s="204">
        <v>0</v>
      </c>
      <c r="AA493" s="246">
        <v>0</v>
      </c>
      <c r="AB493" s="246">
        <v>0</v>
      </c>
      <c r="AC493" s="246">
        <v>0</v>
      </c>
      <c r="AD493" s="204">
        <v>-86.464300000000094</v>
      </c>
      <c r="AE493" s="204">
        <v>-86.464300000000094</v>
      </c>
      <c r="AF493" s="204">
        <v>0</v>
      </c>
      <c r="AG493" s="204">
        <v>0</v>
      </c>
      <c r="AH493" s="204">
        <v>0</v>
      </c>
      <c r="AI493" s="101">
        <v>0</v>
      </c>
      <c r="AJ493" s="101">
        <v>0</v>
      </c>
      <c r="AK493" s="101">
        <v>0</v>
      </c>
      <c r="AL493" s="204">
        <v>0</v>
      </c>
      <c r="AM493" s="204">
        <v>97.502114690163225</v>
      </c>
      <c r="AN493" s="204">
        <v>97.502114690163225</v>
      </c>
      <c r="AO493" s="204">
        <v>0</v>
      </c>
      <c r="AP493" s="204">
        <v>0</v>
      </c>
      <c r="AQ493" s="204">
        <v>0</v>
      </c>
      <c r="AR493" s="204">
        <v>0</v>
      </c>
      <c r="AS493" s="204">
        <v>0</v>
      </c>
      <c r="AT493" s="204">
        <v>0</v>
      </c>
      <c r="AU493" s="204">
        <v>0</v>
      </c>
    </row>
    <row r="494" spans="1:47" ht="12.75" customHeight="1">
      <c r="A494" s="205">
        <v>21</v>
      </c>
      <c r="B494" s="206">
        <v>224500</v>
      </c>
      <c r="C494" s="207">
        <v>1446</v>
      </c>
      <c r="D494" s="175">
        <v>485</v>
      </c>
      <c r="E494" s="201" t="s">
        <v>1634</v>
      </c>
      <c r="F494" s="197">
        <v>2398.1999999999998</v>
      </c>
      <c r="G494" s="202">
        <v>2398.1999999999998</v>
      </c>
      <c r="H494" s="202">
        <v>0</v>
      </c>
      <c r="I494" s="202">
        <v>0</v>
      </c>
      <c r="J494" s="202">
        <v>0</v>
      </c>
      <c r="K494" s="202">
        <v>0</v>
      </c>
      <c r="L494" s="197">
        <v>2587.2999999999997</v>
      </c>
      <c r="M494" s="203">
        <v>2536.6999999999998</v>
      </c>
      <c r="N494" s="203">
        <v>0</v>
      </c>
      <c r="O494" s="203">
        <v>0</v>
      </c>
      <c r="P494" s="203">
        <v>0</v>
      </c>
      <c r="Q494" s="203">
        <v>0</v>
      </c>
      <c r="R494" s="245">
        <v>50.6</v>
      </c>
      <c r="S494" s="245">
        <v>0</v>
      </c>
      <c r="T494" s="245">
        <v>0</v>
      </c>
      <c r="U494" s="198">
        <v>2587.2999999999997</v>
      </c>
      <c r="V494" s="203">
        <v>2536.6999999999998</v>
      </c>
      <c r="W494" s="203">
        <v>0</v>
      </c>
      <c r="X494" s="203">
        <v>0</v>
      </c>
      <c r="Y494" s="203">
        <v>0</v>
      </c>
      <c r="Z494" s="204">
        <v>0</v>
      </c>
      <c r="AA494" s="246">
        <v>50.6</v>
      </c>
      <c r="AB494" s="246">
        <v>0</v>
      </c>
      <c r="AC494" s="246">
        <v>0</v>
      </c>
      <c r="AD494" s="204">
        <v>0</v>
      </c>
      <c r="AE494" s="204">
        <v>0</v>
      </c>
      <c r="AF494" s="204">
        <v>0</v>
      </c>
      <c r="AG494" s="204">
        <v>0</v>
      </c>
      <c r="AH494" s="204">
        <v>0</v>
      </c>
      <c r="AI494" s="101">
        <v>0</v>
      </c>
      <c r="AJ494" s="101">
        <v>0</v>
      </c>
      <c r="AK494" s="101">
        <v>0</v>
      </c>
      <c r="AL494" s="204">
        <v>0</v>
      </c>
      <c r="AM494" s="204">
        <v>100</v>
      </c>
      <c r="AN494" s="204">
        <v>100</v>
      </c>
      <c r="AO494" s="204">
        <v>0</v>
      </c>
      <c r="AP494" s="204">
        <v>0</v>
      </c>
      <c r="AQ494" s="204">
        <v>0</v>
      </c>
      <c r="AR494" s="204">
        <v>0</v>
      </c>
      <c r="AS494" s="204">
        <v>100</v>
      </c>
      <c r="AT494" s="204">
        <v>0</v>
      </c>
      <c r="AU494" s="204">
        <v>0</v>
      </c>
    </row>
    <row r="495" spans="1:47" ht="12.75" customHeight="1">
      <c r="A495" s="205">
        <v>21</v>
      </c>
      <c r="B495" s="206">
        <v>224500</v>
      </c>
      <c r="C495" s="207">
        <v>1442</v>
      </c>
      <c r="D495" s="175">
        <v>486</v>
      </c>
      <c r="E495" s="201" t="s">
        <v>1635</v>
      </c>
      <c r="F495" s="197">
        <v>1667</v>
      </c>
      <c r="G495" s="202">
        <v>1667</v>
      </c>
      <c r="H495" s="202">
        <v>0</v>
      </c>
      <c r="I495" s="202">
        <v>0</v>
      </c>
      <c r="J495" s="202">
        <v>0</v>
      </c>
      <c r="K495" s="202">
        <v>0</v>
      </c>
      <c r="L495" s="197">
        <v>1789.7</v>
      </c>
      <c r="M495" s="203">
        <v>1789.7</v>
      </c>
      <c r="N495" s="203">
        <v>0</v>
      </c>
      <c r="O495" s="203">
        <v>0</v>
      </c>
      <c r="P495" s="203">
        <v>0</v>
      </c>
      <c r="Q495" s="203">
        <v>0</v>
      </c>
      <c r="R495" s="245">
        <v>0</v>
      </c>
      <c r="S495" s="245">
        <v>0</v>
      </c>
      <c r="T495" s="245">
        <v>0</v>
      </c>
      <c r="U495" s="198">
        <v>1730.0609999999999</v>
      </c>
      <c r="V495" s="203">
        <v>1730.0609999999999</v>
      </c>
      <c r="W495" s="203">
        <v>0</v>
      </c>
      <c r="X495" s="203">
        <v>0</v>
      </c>
      <c r="Y495" s="203">
        <v>0</v>
      </c>
      <c r="Z495" s="204">
        <v>0</v>
      </c>
      <c r="AA495" s="246">
        <v>0</v>
      </c>
      <c r="AB495" s="246">
        <v>0</v>
      </c>
      <c r="AC495" s="246">
        <v>0</v>
      </c>
      <c r="AD495" s="204">
        <v>-59.639000000000124</v>
      </c>
      <c r="AE495" s="204">
        <v>-59.639000000000124</v>
      </c>
      <c r="AF495" s="204">
        <v>0</v>
      </c>
      <c r="AG495" s="204">
        <v>0</v>
      </c>
      <c r="AH495" s="204">
        <v>0</v>
      </c>
      <c r="AI495" s="101">
        <v>0</v>
      </c>
      <c r="AJ495" s="101">
        <v>0</v>
      </c>
      <c r="AK495" s="101">
        <v>0</v>
      </c>
      <c r="AL495" s="204">
        <v>0</v>
      </c>
      <c r="AM495" s="204">
        <v>96.667653796725702</v>
      </c>
      <c r="AN495" s="204">
        <v>96.667653796725702</v>
      </c>
      <c r="AO495" s="204">
        <v>0</v>
      </c>
      <c r="AP495" s="204">
        <v>0</v>
      </c>
      <c r="AQ495" s="204">
        <v>0</v>
      </c>
      <c r="AR495" s="204">
        <v>0</v>
      </c>
      <c r="AS495" s="204">
        <v>0</v>
      </c>
      <c r="AT495" s="204">
        <v>0</v>
      </c>
      <c r="AU495" s="204">
        <v>0</v>
      </c>
    </row>
    <row r="496" spans="1:47" ht="12.75" customHeight="1">
      <c r="A496" s="205">
        <v>21</v>
      </c>
      <c r="B496" s="206">
        <v>224500</v>
      </c>
      <c r="C496" s="207">
        <v>1443</v>
      </c>
      <c r="D496" s="175">
        <v>487</v>
      </c>
      <c r="E496" s="201" t="s">
        <v>1636</v>
      </c>
      <c r="F496" s="197">
        <v>1017.6</v>
      </c>
      <c r="G496" s="202">
        <v>1017.6</v>
      </c>
      <c r="H496" s="202">
        <v>0</v>
      </c>
      <c r="I496" s="202">
        <v>0</v>
      </c>
      <c r="J496" s="202">
        <v>0</v>
      </c>
      <c r="K496" s="202">
        <v>0</v>
      </c>
      <c r="L496" s="197">
        <v>1046.5999999999999</v>
      </c>
      <c r="M496" s="203">
        <v>1046.5999999999999</v>
      </c>
      <c r="N496" s="203">
        <v>0</v>
      </c>
      <c r="O496" s="203">
        <v>0</v>
      </c>
      <c r="P496" s="203">
        <v>0</v>
      </c>
      <c r="Q496" s="203">
        <v>0</v>
      </c>
      <c r="R496" s="245">
        <v>0</v>
      </c>
      <c r="S496" s="245">
        <v>0</v>
      </c>
      <c r="T496" s="245">
        <v>0</v>
      </c>
      <c r="U496" s="198">
        <v>1046.5999999999999</v>
      </c>
      <c r="V496" s="203">
        <v>1046.5999999999999</v>
      </c>
      <c r="W496" s="203">
        <v>0</v>
      </c>
      <c r="X496" s="203">
        <v>0</v>
      </c>
      <c r="Y496" s="203">
        <v>0</v>
      </c>
      <c r="Z496" s="204">
        <v>0</v>
      </c>
      <c r="AA496" s="246">
        <v>0</v>
      </c>
      <c r="AB496" s="246">
        <v>0</v>
      </c>
      <c r="AC496" s="246">
        <v>0</v>
      </c>
      <c r="AD496" s="204">
        <v>0</v>
      </c>
      <c r="AE496" s="204">
        <v>0</v>
      </c>
      <c r="AF496" s="204">
        <v>0</v>
      </c>
      <c r="AG496" s="204">
        <v>0</v>
      </c>
      <c r="AH496" s="204">
        <v>0</v>
      </c>
      <c r="AI496" s="101">
        <v>0</v>
      </c>
      <c r="AJ496" s="101">
        <v>0</v>
      </c>
      <c r="AK496" s="101">
        <v>0</v>
      </c>
      <c r="AL496" s="204">
        <v>0</v>
      </c>
      <c r="AM496" s="204">
        <v>100</v>
      </c>
      <c r="AN496" s="204">
        <v>100</v>
      </c>
      <c r="AO496" s="204">
        <v>0</v>
      </c>
      <c r="AP496" s="204">
        <v>0</v>
      </c>
      <c r="AQ496" s="204">
        <v>0</v>
      </c>
      <c r="AR496" s="204">
        <v>0</v>
      </c>
      <c r="AS496" s="204">
        <v>0</v>
      </c>
      <c r="AT496" s="204">
        <v>0</v>
      </c>
      <c r="AU496" s="204">
        <v>0</v>
      </c>
    </row>
    <row r="497" spans="1:47" ht="12.75" customHeight="1">
      <c r="A497" s="205">
        <v>21</v>
      </c>
      <c r="B497" s="206">
        <v>224500</v>
      </c>
      <c r="C497" s="207">
        <v>1447</v>
      </c>
      <c r="D497" s="175">
        <v>488</v>
      </c>
      <c r="E497" s="201" t="s">
        <v>1637</v>
      </c>
      <c r="F497" s="197">
        <v>3620.8</v>
      </c>
      <c r="G497" s="202">
        <v>3620.8</v>
      </c>
      <c r="H497" s="202">
        <v>0</v>
      </c>
      <c r="I497" s="202">
        <v>0</v>
      </c>
      <c r="J497" s="202">
        <v>0</v>
      </c>
      <c r="K497" s="202">
        <v>0</v>
      </c>
      <c r="L497" s="197">
        <v>3767.9</v>
      </c>
      <c r="M497" s="203">
        <v>3767.9</v>
      </c>
      <c r="N497" s="203">
        <v>0</v>
      </c>
      <c r="O497" s="203">
        <v>0</v>
      </c>
      <c r="P497" s="203">
        <v>0</v>
      </c>
      <c r="Q497" s="203">
        <v>0</v>
      </c>
      <c r="R497" s="245">
        <v>0</v>
      </c>
      <c r="S497" s="245">
        <v>0</v>
      </c>
      <c r="T497" s="245">
        <v>0</v>
      </c>
      <c r="U497" s="198">
        <v>3767.9</v>
      </c>
      <c r="V497" s="203">
        <v>3767.9</v>
      </c>
      <c r="W497" s="203">
        <v>0</v>
      </c>
      <c r="X497" s="203">
        <v>0</v>
      </c>
      <c r="Y497" s="203">
        <v>0</v>
      </c>
      <c r="Z497" s="204">
        <v>0</v>
      </c>
      <c r="AA497" s="246">
        <v>0</v>
      </c>
      <c r="AB497" s="246">
        <v>0</v>
      </c>
      <c r="AC497" s="246">
        <v>0</v>
      </c>
      <c r="AD497" s="204">
        <v>0</v>
      </c>
      <c r="AE497" s="204">
        <v>0</v>
      </c>
      <c r="AF497" s="204">
        <v>0</v>
      </c>
      <c r="AG497" s="204">
        <v>0</v>
      </c>
      <c r="AH497" s="204">
        <v>0</v>
      </c>
      <c r="AI497" s="101">
        <v>0</v>
      </c>
      <c r="AJ497" s="101">
        <v>0</v>
      </c>
      <c r="AK497" s="101">
        <v>0</v>
      </c>
      <c r="AL497" s="204">
        <v>0</v>
      </c>
      <c r="AM497" s="204">
        <v>100</v>
      </c>
      <c r="AN497" s="204">
        <v>100</v>
      </c>
      <c r="AO497" s="204">
        <v>0</v>
      </c>
      <c r="AP497" s="204">
        <v>0</v>
      </c>
      <c r="AQ497" s="204">
        <v>0</v>
      </c>
      <c r="AR497" s="204">
        <v>0</v>
      </c>
      <c r="AS497" s="204">
        <v>0</v>
      </c>
      <c r="AT497" s="204">
        <v>0</v>
      </c>
      <c r="AU497" s="204">
        <v>0</v>
      </c>
    </row>
    <row r="498" spans="1:47" ht="12.75" customHeight="1">
      <c r="A498" s="205">
        <v>21</v>
      </c>
      <c r="B498" s="206">
        <v>224500</v>
      </c>
      <c r="C498" s="207">
        <v>1448</v>
      </c>
      <c r="D498" s="175">
        <v>489</v>
      </c>
      <c r="E498" s="201" t="s">
        <v>1638</v>
      </c>
      <c r="F498" s="197">
        <v>1594.8</v>
      </c>
      <c r="G498" s="202">
        <v>1594.8</v>
      </c>
      <c r="H498" s="202">
        <v>0</v>
      </c>
      <c r="I498" s="202">
        <v>0</v>
      </c>
      <c r="J498" s="202">
        <v>0</v>
      </c>
      <c r="K498" s="202">
        <v>0</v>
      </c>
      <c r="L498" s="197">
        <v>1737.9</v>
      </c>
      <c r="M498" s="203">
        <v>1737.9</v>
      </c>
      <c r="N498" s="203">
        <v>0</v>
      </c>
      <c r="O498" s="203">
        <v>0</v>
      </c>
      <c r="P498" s="203">
        <v>0</v>
      </c>
      <c r="Q498" s="203">
        <v>0</v>
      </c>
      <c r="R498" s="245">
        <v>0</v>
      </c>
      <c r="S498" s="245">
        <v>0</v>
      </c>
      <c r="T498" s="245">
        <v>0</v>
      </c>
      <c r="U498" s="198">
        <v>1737.9</v>
      </c>
      <c r="V498" s="203">
        <v>1737.9</v>
      </c>
      <c r="W498" s="203">
        <v>0</v>
      </c>
      <c r="X498" s="203">
        <v>0</v>
      </c>
      <c r="Y498" s="203">
        <v>0</v>
      </c>
      <c r="Z498" s="204">
        <v>0</v>
      </c>
      <c r="AA498" s="246">
        <v>0</v>
      </c>
      <c r="AB498" s="246">
        <v>0</v>
      </c>
      <c r="AC498" s="246">
        <v>0</v>
      </c>
      <c r="AD498" s="204">
        <v>0</v>
      </c>
      <c r="AE498" s="204">
        <v>0</v>
      </c>
      <c r="AF498" s="204">
        <v>0</v>
      </c>
      <c r="AG498" s="204">
        <v>0</v>
      </c>
      <c r="AH498" s="204">
        <v>0</v>
      </c>
      <c r="AI498" s="101">
        <v>0</v>
      </c>
      <c r="AJ498" s="101">
        <v>0</v>
      </c>
      <c r="AK498" s="101">
        <v>0</v>
      </c>
      <c r="AL498" s="204">
        <v>0</v>
      </c>
      <c r="AM498" s="204">
        <v>100</v>
      </c>
      <c r="AN498" s="204">
        <v>100</v>
      </c>
      <c r="AO498" s="204">
        <v>0</v>
      </c>
      <c r="AP498" s="204">
        <v>0</v>
      </c>
      <c r="AQ498" s="204">
        <v>0</v>
      </c>
      <c r="AR498" s="204">
        <v>0</v>
      </c>
      <c r="AS498" s="204">
        <v>0</v>
      </c>
      <c r="AT498" s="204">
        <v>0</v>
      </c>
      <c r="AU498" s="204">
        <v>0</v>
      </c>
    </row>
    <row r="499" spans="1:47" ht="12.75" customHeight="1">
      <c r="A499" s="205">
        <v>21</v>
      </c>
      <c r="B499" s="206">
        <v>224500</v>
      </c>
      <c r="C499" s="207">
        <v>1449</v>
      </c>
      <c r="D499" s="175">
        <v>490</v>
      </c>
      <c r="E499" s="201" t="s">
        <v>1639</v>
      </c>
      <c r="F499" s="197">
        <v>2384.3000000000002</v>
      </c>
      <c r="G499" s="202">
        <v>2384.3000000000002</v>
      </c>
      <c r="H499" s="202">
        <v>0</v>
      </c>
      <c r="I499" s="202">
        <v>0</v>
      </c>
      <c r="J499" s="202">
        <v>0</v>
      </c>
      <c r="K499" s="202">
        <v>0</v>
      </c>
      <c r="L499" s="197">
        <v>2598.3000000000002</v>
      </c>
      <c r="M499" s="203">
        <v>2598.3000000000002</v>
      </c>
      <c r="N499" s="203">
        <v>0</v>
      </c>
      <c r="O499" s="203">
        <v>0</v>
      </c>
      <c r="P499" s="203">
        <v>0</v>
      </c>
      <c r="Q499" s="203">
        <v>0</v>
      </c>
      <c r="R499" s="245">
        <v>0</v>
      </c>
      <c r="S499" s="245">
        <v>0</v>
      </c>
      <c r="T499" s="245">
        <v>0</v>
      </c>
      <c r="U499" s="198">
        <v>2395.5405000000001</v>
      </c>
      <c r="V499" s="203">
        <v>2395.5405000000001</v>
      </c>
      <c r="W499" s="203">
        <v>0</v>
      </c>
      <c r="X499" s="203">
        <v>0</v>
      </c>
      <c r="Y499" s="203">
        <v>0</v>
      </c>
      <c r="Z499" s="204">
        <v>0</v>
      </c>
      <c r="AA499" s="246">
        <v>0</v>
      </c>
      <c r="AB499" s="246">
        <v>0</v>
      </c>
      <c r="AC499" s="246">
        <v>0</v>
      </c>
      <c r="AD499" s="204">
        <v>-202.75950000000012</v>
      </c>
      <c r="AE499" s="204">
        <v>-202.75950000000012</v>
      </c>
      <c r="AF499" s="204">
        <v>0</v>
      </c>
      <c r="AG499" s="204">
        <v>0</v>
      </c>
      <c r="AH499" s="204">
        <v>0</v>
      </c>
      <c r="AI499" s="101">
        <v>0</v>
      </c>
      <c r="AJ499" s="101">
        <v>0</v>
      </c>
      <c r="AK499" s="101">
        <v>0</v>
      </c>
      <c r="AL499" s="204">
        <v>0</v>
      </c>
      <c r="AM499" s="204">
        <v>92.196455374668048</v>
      </c>
      <c r="AN499" s="204">
        <v>92.196455374668048</v>
      </c>
      <c r="AO499" s="204">
        <v>0</v>
      </c>
      <c r="AP499" s="204">
        <v>0</v>
      </c>
      <c r="AQ499" s="204">
        <v>0</v>
      </c>
      <c r="AR499" s="204">
        <v>0</v>
      </c>
      <c r="AS499" s="204">
        <v>0</v>
      </c>
      <c r="AT499" s="204">
        <v>0</v>
      </c>
      <c r="AU499" s="204">
        <v>0</v>
      </c>
    </row>
    <row r="500" spans="1:47" ht="12.75" customHeight="1">
      <c r="A500" s="205">
        <v>21</v>
      </c>
      <c r="B500" s="206">
        <v>224500</v>
      </c>
      <c r="C500" s="207">
        <v>1450</v>
      </c>
      <c r="D500" s="175">
        <v>491</v>
      </c>
      <c r="E500" s="201" t="s">
        <v>1640</v>
      </c>
      <c r="F500" s="197">
        <v>1367.6</v>
      </c>
      <c r="G500" s="202">
        <v>1367.6</v>
      </c>
      <c r="H500" s="202">
        <v>0</v>
      </c>
      <c r="I500" s="202">
        <v>0</v>
      </c>
      <c r="J500" s="202">
        <v>0</v>
      </c>
      <c r="K500" s="202">
        <v>0</v>
      </c>
      <c r="L500" s="197">
        <v>1449.5</v>
      </c>
      <c r="M500" s="203">
        <v>1449.5</v>
      </c>
      <c r="N500" s="203">
        <v>0</v>
      </c>
      <c r="O500" s="203">
        <v>0</v>
      </c>
      <c r="P500" s="203">
        <v>0</v>
      </c>
      <c r="Q500" s="203">
        <v>0</v>
      </c>
      <c r="R500" s="245">
        <v>0</v>
      </c>
      <c r="S500" s="245">
        <v>0</v>
      </c>
      <c r="T500" s="245">
        <v>0</v>
      </c>
      <c r="U500" s="198">
        <v>1350.0328999999999</v>
      </c>
      <c r="V500" s="203">
        <v>1350.0328999999999</v>
      </c>
      <c r="W500" s="203">
        <v>0</v>
      </c>
      <c r="X500" s="203">
        <v>0</v>
      </c>
      <c r="Y500" s="203">
        <v>0</v>
      </c>
      <c r="Z500" s="204">
        <v>0</v>
      </c>
      <c r="AA500" s="246">
        <v>0</v>
      </c>
      <c r="AB500" s="246">
        <v>0</v>
      </c>
      <c r="AC500" s="246">
        <v>0</v>
      </c>
      <c r="AD500" s="204">
        <v>-99.467100000000073</v>
      </c>
      <c r="AE500" s="204">
        <v>-99.467100000000073</v>
      </c>
      <c r="AF500" s="204">
        <v>0</v>
      </c>
      <c r="AG500" s="204">
        <v>0</v>
      </c>
      <c r="AH500" s="204">
        <v>0</v>
      </c>
      <c r="AI500" s="101">
        <v>0</v>
      </c>
      <c r="AJ500" s="101">
        <v>0</v>
      </c>
      <c r="AK500" s="101">
        <v>0</v>
      </c>
      <c r="AL500" s="204">
        <v>0</v>
      </c>
      <c r="AM500" s="204">
        <v>93.137833735770954</v>
      </c>
      <c r="AN500" s="204">
        <v>93.137833735770954</v>
      </c>
      <c r="AO500" s="204">
        <v>0</v>
      </c>
      <c r="AP500" s="204">
        <v>0</v>
      </c>
      <c r="AQ500" s="204">
        <v>0</v>
      </c>
      <c r="AR500" s="204">
        <v>0</v>
      </c>
      <c r="AS500" s="204">
        <v>0</v>
      </c>
      <c r="AT500" s="204">
        <v>0</v>
      </c>
      <c r="AU500" s="204">
        <v>0</v>
      </c>
    </row>
    <row r="501" spans="1:47" ht="12.75" customHeight="1">
      <c r="A501" s="205">
        <v>21</v>
      </c>
      <c r="B501" s="206">
        <v>224500</v>
      </c>
      <c r="C501" s="207">
        <v>1451</v>
      </c>
      <c r="D501" s="175">
        <v>492</v>
      </c>
      <c r="E501" s="201" t="s">
        <v>1641</v>
      </c>
      <c r="F501" s="197">
        <v>2119</v>
      </c>
      <c r="G501" s="202">
        <v>2119</v>
      </c>
      <c r="H501" s="202">
        <v>0</v>
      </c>
      <c r="I501" s="202">
        <v>0</v>
      </c>
      <c r="J501" s="202">
        <v>0</v>
      </c>
      <c r="K501" s="202">
        <v>0</v>
      </c>
      <c r="L501" s="197">
        <v>2276.3000000000002</v>
      </c>
      <c r="M501" s="203">
        <v>2276.3000000000002</v>
      </c>
      <c r="N501" s="203">
        <v>0</v>
      </c>
      <c r="O501" s="203">
        <v>0</v>
      </c>
      <c r="P501" s="203">
        <v>0</v>
      </c>
      <c r="Q501" s="203">
        <v>0</v>
      </c>
      <c r="R501" s="245">
        <v>0</v>
      </c>
      <c r="S501" s="245">
        <v>0</v>
      </c>
      <c r="T501" s="245">
        <v>0</v>
      </c>
      <c r="U501" s="198">
        <v>2276.3000000000002</v>
      </c>
      <c r="V501" s="203">
        <v>2276.3000000000002</v>
      </c>
      <c r="W501" s="203">
        <v>0</v>
      </c>
      <c r="X501" s="203">
        <v>0</v>
      </c>
      <c r="Y501" s="203">
        <v>0</v>
      </c>
      <c r="Z501" s="204">
        <v>0</v>
      </c>
      <c r="AA501" s="246">
        <v>0</v>
      </c>
      <c r="AB501" s="246">
        <v>0</v>
      </c>
      <c r="AC501" s="246">
        <v>0</v>
      </c>
      <c r="AD501" s="204">
        <v>0</v>
      </c>
      <c r="AE501" s="204">
        <v>0</v>
      </c>
      <c r="AF501" s="204">
        <v>0</v>
      </c>
      <c r="AG501" s="204">
        <v>0</v>
      </c>
      <c r="AH501" s="204">
        <v>0</v>
      </c>
      <c r="AI501" s="101">
        <v>0</v>
      </c>
      <c r="AJ501" s="101">
        <v>0</v>
      </c>
      <c r="AK501" s="101">
        <v>0</v>
      </c>
      <c r="AL501" s="204">
        <v>0</v>
      </c>
      <c r="AM501" s="204">
        <v>100</v>
      </c>
      <c r="AN501" s="204">
        <v>100</v>
      </c>
      <c r="AO501" s="204">
        <v>0</v>
      </c>
      <c r="AP501" s="204">
        <v>0</v>
      </c>
      <c r="AQ501" s="204">
        <v>0</v>
      </c>
      <c r="AR501" s="204">
        <v>0</v>
      </c>
      <c r="AS501" s="204">
        <v>0</v>
      </c>
      <c r="AT501" s="204">
        <v>0</v>
      </c>
      <c r="AU501" s="204">
        <v>0</v>
      </c>
    </row>
    <row r="502" spans="1:47" ht="12.75" customHeight="1">
      <c r="A502" s="205">
        <v>21</v>
      </c>
      <c r="B502" s="206">
        <v>224500</v>
      </c>
      <c r="C502" s="207">
        <v>1452</v>
      </c>
      <c r="D502" s="175">
        <v>493</v>
      </c>
      <c r="E502" s="201" t="s">
        <v>1642</v>
      </c>
      <c r="F502" s="197">
        <v>2688.9</v>
      </c>
      <c r="G502" s="202">
        <v>2688.9</v>
      </c>
      <c r="H502" s="202">
        <v>0</v>
      </c>
      <c r="I502" s="202">
        <v>0</v>
      </c>
      <c r="J502" s="202">
        <v>0</v>
      </c>
      <c r="K502" s="202">
        <v>0</v>
      </c>
      <c r="L502" s="197">
        <v>3228.5</v>
      </c>
      <c r="M502" s="203">
        <v>3228.5</v>
      </c>
      <c r="N502" s="203">
        <v>0</v>
      </c>
      <c r="O502" s="203">
        <v>0</v>
      </c>
      <c r="P502" s="203">
        <v>0</v>
      </c>
      <c r="Q502" s="203">
        <v>0</v>
      </c>
      <c r="R502" s="245">
        <v>0</v>
      </c>
      <c r="S502" s="245">
        <v>0</v>
      </c>
      <c r="T502" s="245">
        <v>0</v>
      </c>
      <c r="U502" s="198">
        <v>3031.0439000000001</v>
      </c>
      <c r="V502" s="203">
        <v>3031.0439000000001</v>
      </c>
      <c r="W502" s="203">
        <v>0</v>
      </c>
      <c r="X502" s="203">
        <v>0</v>
      </c>
      <c r="Y502" s="203">
        <v>0</v>
      </c>
      <c r="Z502" s="204">
        <v>0</v>
      </c>
      <c r="AA502" s="246">
        <v>0</v>
      </c>
      <c r="AB502" s="246">
        <v>0</v>
      </c>
      <c r="AC502" s="246">
        <v>0</v>
      </c>
      <c r="AD502" s="204">
        <v>-197.45609999999988</v>
      </c>
      <c r="AE502" s="204">
        <v>-197.45609999999988</v>
      </c>
      <c r="AF502" s="204">
        <v>0</v>
      </c>
      <c r="AG502" s="204">
        <v>0</v>
      </c>
      <c r="AH502" s="204">
        <v>0</v>
      </c>
      <c r="AI502" s="101">
        <v>0</v>
      </c>
      <c r="AJ502" s="101">
        <v>0</v>
      </c>
      <c r="AK502" s="101">
        <v>0</v>
      </c>
      <c r="AL502" s="204">
        <v>0</v>
      </c>
      <c r="AM502" s="204">
        <v>93.883967786897955</v>
      </c>
      <c r="AN502" s="204">
        <v>93.883967786897955</v>
      </c>
      <c r="AO502" s="204">
        <v>0</v>
      </c>
      <c r="AP502" s="204">
        <v>0</v>
      </c>
      <c r="AQ502" s="204">
        <v>0</v>
      </c>
      <c r="AR502" s="204">
        <v>0</v>
      </c>
      <c r="AS502" s="204">
        <v>0</v>
      </c>
      <c r="AT502" s="204">
        <v>0</v>
      </c>
      <c r="AU502" s="204">
        <v>0</v>
      </c>
    </row>
    <row r="503" spans="1:47" ht="12.75" customHeight="1">
      <c r="A503" s="205">
        <v>21</v>
      </c>
      <c r="B503" s="206">
        <v>224500</v>
      </c>
      <c r="C503" s="207">
        <v>1453</v>
      </c>
      <c r="D503" s="175">
        <v>494</v>
      </c>
      <c r="E503" s="201" t="s">
        <v>1643</v>
      </c>
      <c r="F503" s="197">
        <v>1161.8</v>
      </c>
      <c r="G503" s="202">
        <v>1161.8</v>
      </c>
      <c r="H503" s="202">
        <v>0</v>
      </c>
      <c r="I503" s="202">
        <v>0</v>
      </c>
      <c r="J503" s="202">
        <v>0</v>
      </c>
      <c r="K503" s="202">
        <v>0</v>
      </c>
      <c r="L503" s="197">
        <v>1203.7</v>
      </c>
      <c r="M503" s="203">
        <v>1203.7</v>
      </c>
      <c r="N503" s="203">
        <v>0</v>
      </c>
      <c r="O503" s="203">
        <v>0</v>
      </c>
      <c r="P503" s="203">
        <v>0</v>
      </c>
      <c r="Q503" s="203">
        <v>0</v>
      </c>
      <c r="R503" s="245">
        <v>0</v>
      </c>
      <c r="S503" s="245">
        <v>0</v>
      </c>
      <c r="T503" s="245">
        <v>0</v>
      </c>
      <c r="U503" s="198">
        <v>1014.6618</v>
      </c>
      <c r="V503" s="203">
        <v>1014.6618</v>
      </c>
      <c r="W503" s="203">
        <v>0</v>
      </c>
      <c r="X503" s="203">
        <v>0</v>
      </c>
      <c r="Y503" s="203">
        <v>0</v>
      </c>
      <c r="Z503" s="204">
        <v>0</v>
      </c>
      <c r="AA503" s="246">
        <v>0</v>
      </c>
      <c r="AB503" s="246">
        <v>0</v>
      </c>
      <c r="AC503" s="246">
        <v>0</v>
      </c>
      <c r="AD503" s="204">
        <v>-189.03820000000007</v>
      </c>
      <c r="AE503" s="204">
        <v>-189.03820000000007</v>
      </c>
      <c r="AF503" s="204">
        <v>0</v>
      </c>
      <c r="AG503" s="204">
        <v>0</v>
      </c>
      <c r="AH503" s="204">
        <v>0</v>
      </c>
      <c r="AI503" s="101">
        <v>0</v>
      </c>
      <c r="AJ503" s="101">
        <v>0</v>
      </c>
      <c r="AK503" s="101">
        <v>0</v>
      </c>
      <c r="AL503" s="204">
        <v>0</v>
      </c>
      <c r="AM503" s="204">
        <v>84.295239677660533</v>
      </c>
      <c r="AN503" s="204">
        <v>84.295239677660533</v>
      </c>
      <c r="AO503" s="204">
        <v>0</v>
      </c>
      <c r="AP503" s="204">
        <v>0</v>
      </c>
      <c r="AQ503" s="204">
        <v>0</v>
      </c>
      <c r="AR503" s="204">
        <v>0</v>
      </c>
      <c r="AS503" s="204">
        <v>0</v>
      </c>
      <c r="AT503" s="204">
        <v>0</v>
      </c>
      <c r="AU503" s="204">
        <v>0</v>
      </c>
    </row>
    <row r="504" spans="1:47" ht="12.75" customHeight="1">
      <c r="A504" s="205">
        <v>21</v>
      </c>
      <c r="B504" s="206">
        <v>224500</v>
      </c>
      <c r="C504" s="207">
        <v>1454</v>
      </c>
      <c r="D504" s="175">
        <v>495</v>
      </c>
      <c r="E504" s="201" t="s">
        <v>1644</v>
      </c>
      <c r="F504" s="197">
        <v>2028.2</v>
      </c>
      <c r="G504" s="202">
        <v>2028.2</v>
      </c>
      <c r="H504" s="202">
        <v>0</v>
      </c>
      <c r="I504" s="202">
        <v>0</v>
      </c>
      <c r="J504" s="202">
        <v>0</v>
      </c>
      <c r="K504" s="202">
        <v>0</v>
      </c>
      <c r="L504" s="197">
        <v>2175.8000000000002</v>
      </c>
      <c r="M504" s="203">
        <v>2175.8000000000002</v>
      </c>
      <c r="N504" s="203">
        <v>0</v>
      </c>
      <c r="O504" s="203">
        <v>0</v>
      </c>
      <c r="P504" s="203">
        <v>0</v>
      </c>
      <c r="Q504" s="203">
        <v>0</v>
      </c>
      <c r="R504" s="245">
        <v>0</v>
      </c>
      <c r="S504" s="245">
        <v>0</v>
      </c>
      <c r="T504" s="245">
        <v>0</v>
      </c>
      <c r="U504" s="198">
        <v>2175.8000000000002</v>
      </c>
      <c r="V504" s="203">
        <v>2175.8000000000002</v>
      </c>
      <c r="W504" s="203">
        <v>0</v>
      </c>
      <c r="X504" s="203">
        <v>0</v>
      </c>
      <c r="Y504" s="203">
        <v>0</v>
      </c>
      <c r="Z504" s="204">
        <v>0</v>
      </c>
      <c r="AA504" s="246">
        <v>0</v>
      </c>
      <c r="AB504" s="246">
        <v>0</v>
      </c>
      <c r="AC504" s="246">
        <v>0</v>
      </c>
      <c r="AD504" s="204">
        <v>0</v>
      </c>
      <c r="AE504" s="204">
        <v>0</v>
      </c>
      <c r="AF504" s="204">
        <v>0</v>
      </c>
      <c r="AG504" s="204">
        <v>0</v>
      </c>
      <c r="AH504" s="204">
        <v>0</v>
      </c>
      <c r="AI504" s="101">
        <v>0</v>
      </c>
      <c r="AJ504" s="101">
        <v>0</v>
      </c>
      <c r="AK504" s="101">
        <v>0</v>
      </c>
      <c r="AL504" s="204">
        <v>0</v>
      </c>
      <c r="AM504" s="204">
        <v>100</v>
      </c>
      <c r="AN504" s="204">
        <v>100</v>
      </c>
      <c r="AO504" s="204">
        <v>0</v>
      </c>
      <c r="AP504" s="204">
        <v>0</v>
      </c>
      <c r="AQ504" s="204">
        <v>0</v>
      </c>
      <c r="AR504" s="204">
        <v>0</v>
      </c>
      <c r="AS504" s="204">
        <v>0</v>
      </c>
      <c r="AT504" s="204">
        <v>0</v>
      </c>
      <c r="AU504" s="204">
        <v>0</v>
      </c>
    </row>
    <row r="505" spans="1:47" ht="12.75" customHeight="1">
      <c r="A505" s="205">
        <v>21</v>
      </c>
      <c r="B505" s="206">
        <v>224500</v>
      </c>
      <c r="C505" s="207">
        <v>1455</v>
      </c>
      <c r="D505" s="175">
        <v>496</v>
      </c>
      <c r="E505" s="201" t="s">
        <v>1414</v>
      </c>
      <c r="F505" s="197">
        <v>1423.5</v>
      </c>
      <c r="G505" s="202">
        <v>1423.5</v>
      </c>
      <c r="H505" s="202">
        <v>0</v>
      </c>
      <c r="I505" s="202">
        <v>0</v>
      </c>
      <c r="J505" s="202">
        <v>0</v>
      </c>
      <c r="K505" s="202">
        <v>0</v>
      </c>
      <c r="L505" s="197">
        <v>1485.9</v>
      </c>
      <c r="M505" s="203">
        <v>1485.9</v>
      </c>
      <c r="N505" s="203">
        <v>0</v>
      </c>
      <c r="O505" s="203">
        <v>0</v>
      </c>
      <c r="P505" s="203">
        <v>0</v>
      </c>
      <c r="Q505" s="203">
        <v>0</v>
      </c>
      <c r="R505" s="245">
        <v>0</v>
      </c>
      <c r="S505" s="245">
        <v>0</v>
      </c>
      <c r="T505" s="245">
        <v>0</v>
      </c>
      <c r="U505" s="198">
        <v>1485.9</v>
      </c>
      <c r="V505" s="203">
        <v>1485.9</v>
      </c>
      <c r="W505" s="203">
        <v>0</v>
      </c>
      <c r="X505" s="203">
        <v>0</v>
      </c>
      <c r="Y505" s="203">
        <v>0</v>
      </c>
      <c r="Z505" s="204">
        <v>0</v>
      </c>
      <c r="AA505" s="246">
        <v>0</v>
      </c>
      <c r="AB505" s="246">
        <v>0</v>
      </c>
      <c r="AC505" s="246">
        <v>0</v>
      </c>
      <c r="AD505" s="204">
        <v>0</v>
      </c>
      <c r="AE505" s="204">
        <v>0</v>
      </c>
      <c r="AF505" s="204">
        <v>0</v>
      </c>
      <c r="AG505" s="204">
        <v>0</v>
      </c>
      <c r="AH505" s="204">
        <v>0</v>
      </c>
      <c r="AI505" s="101">
        <v>0</v>
      </c>
      <c r="AJ505" s="101">
        <v>0</v>
      </c>
      <c r="AK505" s="101">
        <v>0</v>
      </c>
      <c r="AL505" s="204">
        <v>0</v>
      </c>
      <c r="AM505" s="204">
        <v>100</v>
      </c>
      <c r="AN505" s="204">
        <v>100</v>
      </c>
      <c r="AO505" s="204">
        <v>0</v>
      </c>
      <c r="AP505" s="204">
        <v>0</v>
      </c>
      <c r="AQ505" s="204">
        <v>0</v>
      </c>
      <c r="AR505" s="204">
        <v>0</v>
      </c>
      <c r="AS505" s="204">
        <v>0</v>
      </c>
      <c r="AT505" s="204">
        <v>0</v>
      </c>
      <c r="AU505" s="204">
        <v>0</v>
      </c>
    </row>
    <row r="506" spans="1:47" ht="12.75" customHeight="1">
      <c r="A506" s="205">
        <v>21</v>
      </c>
      <c r="B506" s="206">
        <v>224500</v>
      </c>
      <c r="C506" s="207">
        <v>1456</v>
      </c>
      <c r="D506" s="175">
        <v>497</v>
      </c>
      <c r="E506" s="201" t="s">
        <v>1645</v>
      </c>
      <c r="F506" s="197">
        <v>1241.3</v>
      </c>
      <c r="G506" s="202">
        <v>1241.3</v>
      </c>
      <c r="H506" s="202">
        <v>0</v>
      </c>
      <c r="I506" s="202">
        <v>0</v>
      </c>
      <c r="J506" s="202">
        <v>0</v>
      </c>
      <c r="K506" s="202">
        <v>0</v>
      </c>
      <c r="L506" s="197">
        <v>1344.3</v>
      </c>
      <c r="M506" s="203">
        <v>1344.3</v>
      </c>
      <c r="N506" s="203">
        <v>0</v>
      </c>
      <c r="O506" s="203">
        <v>0</v>
      </c>
      <c r="P506" s="203">
        <v>0</v>
      </c>
      <c r="Q506" s="203">
        <v>0</v>
      </c>
      <c r="R506" s="245">
        <v>0</v>
      </c>
      <c r="S506" s="245">
        <v>0</v>
      </c>
      <c r="T506" s="245">
        <v>0</v>
      </c>
      <c r="U506" s="198">
        <v>1344.3</v>
      </c>
      <c r="V506" s="203">
        <v>1344.3</v>
      </c>
      <c r="W506" s="203">
        <v>0</v>
      </c>
      <c r="X506" s="203">
        <v>0</v>
      </c>
      <c r="Y506" s="203">
        <v>0</v>
      </c>
      <c r="Z506" s="204">
        <v>0</v>
      </c>
      <c r="AA506" s="246">
        <v>0</v>
      </c>
      <c r="AB506" s="246">
        <v>0</v>
      </c>
      <c r="AC506" s="246">
        <v>0</v>
      </c>
      <c r="AD506" s="204">
        <v>0</v>
      </c>
      <c r="AE506" s="204">
        <v>0</v>
      </c>
      <c r="AF506" s="204">
        <v>0</v>
      </c>
      <c r="AG506" s="204">
        <v>0</v>
      </c>
      <c r="AH506" s="204">
        <v>0</v>
      </c>
      <c r="AI506" s="101">
        <v>0</v>
      </c>
      <c r="AJ506" s="101">
        <v>0</v>
      </c>
      <c r="AK506" s="101">
        <v>0</v>
      </c>
      <c r="AL506" s="204">
        <v>0</v>
      </c>
      <c r="AM506" s="204">
        <v>100</v>
      </c>
      <c r="AN506" s="204">
        <v>100</v>
      </c>
      <c r="AO506" s="204">
        <v>0</v>
      </c>
      <c r="AP506" s="204">
        <v>0</v>
      </c>
      <c r="AQ506" s="204">
        <v>0</v>
      </c>
      <c r="AR506" s="204">
        <v>0</v>
      </c>
      <c r="AS506" s="204">
        <v>0</v>
      </c>
      <c r="AT506" s="204">
        <v>0</v>
      </c>
      <c r="AU506" s="204">
        <v>0</v>
      </c>
    </row>
    <row r="507" spans="1:47" ht="12.75" customHeight="1">
      <c r="A507" s="205">
        <v>21</v>
      </c>
      <c r="B507" s="206">
        <v>224500</v>
      </c>
      <c r="C507" s="207">
        <v>1457</v>
      </c>
      <c r="D507" s="175">
        <v>498</v>
      </c>
      <c r="E507" s="201" t="s">
        <v>1646</v>
      </c>
      <c r="F507" s="197">
        <v>1254.9000000000001</v>
      </c>
      <c r="G507" s="202">
        <v>1254.9000000000001</v>
      </c>
      <c r="H507" s="202">
        <v>0</v>
      </c>
      <c r="I507" s="202">
        <v>0</v>
      </c>
      <c r="J507" s="202">
        <v>0</v>
      </c>
      <c r="K507" s="202">
        <v>0</v>
      </c>
      <c r="L507" s="197">
        <v>1350.3</v>
      </c>
      <c r="M507" s="203">
        <v>1350.3</v>
      </c>
      <c r="N507" s="203">
        <v>0</v>
      </c>
      <c r="O507" s="203">
        <v>0</v>
      </c>
      <c r="P507" s="203">
        <v>0</v>
      </c>
      <c r="Q507" s="203">
        <v>0</v>
      </c>
      <c r="R507" s="245">
        <v>0</v>
      </c>
      <c r="S507" s="245">
        <v>0</v>
      </c>
      <c r="T507" s="245">
        <v>0</v>
      </c>
      <c r="U507" s="198">
        <v>1310.2447</v>
      </c>
      <c r="V507" s="203">
        <v>1310.2447</v>
      </c>
      <c r="W507" s="203">
        <v>0</v>
      </c>
      <c r="X507" s="203">
        <v>0</v>
      </c>
      <c r="Y507" s="203">
        <v>0</v>
      </c>
      <c r="Z507" s="204">
        <v>0</v>
      </c>
      <c r="AA507" s="246">
        <v>0</v>
      </c>
      <c r="AB507" s="246">
        <v>0</v>
      </c>
      <c r="AC507" s="246">
        <v>0</v>
      </c>
      <c r="AD507" s="204">
        <v>-40.055299999999988</v>
      </c>
      <c r="AE507" s="204">
        <v>-40.055299999999988</v>
      </c>
      <c r="AF507" s="204">
        <v>0</v>
      </c>
      <c r="AG507" s="204">
        <v>0</v>
      </c>
      <c r="AH507" s="204">
        <v>0</v>
      </c>
      <c r="AI507" s="101">
        <v>0</v>
      </c>
      <c r="AJ507" s="101">
        <v>0</v>
      </c>
      <c r="AK507" s="101">
        <v>0</v>
      </c>
      <c r="AL507" s="204">
        <v>0</v>
      </c>
      <c r="AM507" s="204">
        <v>97.033599940753916</v>
      </c>
      <c r="AN507" s="204">
        <v>97.033599940753916</v>
      </c>
      <c r="AO507" s="204">
        <v>0</v>
      </c>
      <c r="AP507" s="204">
        <v>0</v>
      </c>
      <c r="AQ507" s="204">
        <v>0</v>
      </c>
      <c r="AR507" s="204">
        <v>0</v>
      </c>
      <c r="AS507" s="204">
        <v>0</v>
      </c>
      <c r="AT507" s="204">
        <v>0</v>
      </c>
      <c r="AU507" s="204">
        <v>0</v>
      </c>
    </row>
    <row r="508" spans="1:47" ht="12.75" customHeight="1">
      <c r="A508" s="205">
        <v>21</v>
      </c>
      <c r="B508" s="206">
        <v>224500</v>
      </c>
      <c r="C508" s="207">
        <v>1458</v>
      </c>
      <c r="D508" s="175">
        <v>499</v>
      </c>
      <c r="E508" s="201" t="s">
        <v>1647</v>
      </c>
      <c r="F508" s="197">
        <v>3877.7</v>
      </c>
      <c r="G508" s="202">
        <v>3877.7</v>
      </c>
      <c r="H508" s="202">
        <v>0</v>
      </c>
      <c r="I508" s="202">
        <v>0</v>
      </c>
      <c r="J508" s="202">
        <v>0</v>
      </c>
      <c r="K508" s="202">
        <v>0</v>
      </c>
      <c r="L508" s="197">
        <v>4141.5</v>
      </c>
      <c r="M508" s="203">
        <v>4141.5</v>
      </c>
      <c r="N508" s="203">
        <v>0</v>
      </c>
      <c r="O508" s="203">
        <v>0</v>
      </c>
      <c r="P508" s="203">
        <v>0</v>
      </c>
      <c r="Q508" s="203">
        <v>0</v>
      </c>
      <c r="R508" s="245">
        <v>0</v>
      </c>
      <c r="S508" s="245">
        <v>0</v>
      </c>
      <c r="T508" s="245">
        <v>0</v>
      </c>
      <c r="U508" s="198">
        <v>4141.5</v>
      </c>
      <c r="V508" s="203">
        <v>4141.5</v>
      </c>
      <c r="W508" s="203">
        <v>0</v>
      </c>
      <c r="X508" s="203">
        <v>0</v>
      </c>
      <c r="Y508" s="203">
        <v>0</v>
      </c>
      <c r="Z508" s="204">
        <v>0</v>
      </c>
      <c r="AA508" s="246">
        <v>0</v>
      </c>
      <c r="AB508" s="246">
        <v>0</v>
      </c>
      <c r="AC508" s="246">
        <v>0</v>
      </c>
      <c r="AD508" s="204">
        <v>0</v>
      </c>
      <c r="AE508" s="204">
        <v>0</v>
      </c>
      <c r="AF508" s="204">
        <v>0</v>
      </c>
      <c r="AG508" s="204">
        <v>0</v>
      </c>
      <c r="AH508" s="204">
        <v>0</v>
      </c>
      <c r="AI508" s="101">
        <v>0</v>
      </c>
      <c r="AJ508" s="101">
        <v>0</v>
      </c>
      <c r="AK508" s="101">
        <v>0</v>
      </c>
      <c r="AL508" s="204">
        <v>0</v>
      </c>
      <c r="AM508" s="204">
        <v>100</v>
      </c>
      <c r="AN508" s="204">
        <v>100</v>
      </c>
      <c r="AO508" s="204">
        <v>0</v>
      </c>
      <c r="AP508" s="204">
        <v>0</v>
      </c>
      <c r="AQ508" s="204">
        <v>0</v>
      </c>
      <c r="AR508" s="204">
        <v>0</v>
      </c>
      <c r="AS508" s="204">
        <v>0</v>
      </c>
      <c r="AT508" s="204">
        <v>0</v>
      </c>
      <c r="AU508" s="204">
        <v>0</v>
      </c>
    </row>
    <row r="509" spans="1:47" ht="12.75" customHeight="1">
      <c r="A509" s="205">
        <v>21</v>
      </c>
      <c r="B509" s="206">
        <v>224500</v>
      </c>
      <c r="C509" s="207">
        <v>1459</v>
      </c>
      <c r="D509" s="175">
        <v>500</v>
      </c>
      <c r="E509" s="201" t="s">
        <v>1648</v>
      </c>
      <c r="F509" s="197">
        <v>1053.5999999999999</v>
      </c>
      <c r="G509" s="202">
        <v>1053.5999999999999</v>
      </c>
      <c r="H509" s="202">
        <v>0</v>
      </c>
      <c r="I509" s="202">
        <v>0</v>
      </c>
      <c r="J509" s="202">
        <v>0</v>
      </c>
      <c r="K509" s="202">
        <v>0</v>
      </c>
      <c r="L509" s="197">
        <v>1080.0999999999999</v>
      </c>
      <c r="M509" s="203">
        <v>1080.0999999999999</v>
      </c>
      <c r="N509" s="203">
        <v>0</v>
      </c>
      <c r="O509" s="203">
        <v>0</v>
      </c>
      <c r="P509" s="203">
        <v>0</v>
      </c>
      <c r="Q509" s="203">
        <v>0</v>
      </c>
      <c r="R509" s="245">
        <v>0</v>
      </c>
      <c r="S509" s="245">
        <v>0</v>
      </c>
      <c r="T509" s="245">
        <v>0</v>
      </c>
      <c r="U509" s="198">
        <v>1080.0999999999999</v>
      </c>
      <c r="V509" s="203">
        <v>1080.0999999999999</v>
      </c>
      <c r="W509" s="203">
        <v>0</v>
      </c>
      <c r="X509" s="203">
        <v>0</v>
      </c>
      <c r="Y509" s="203">
        <v>0</v>
      </c>
      <c r="Z509" s="204">
        <v>0</v>
      </c>
      <c r="AA509" s="246">
        <v>0</v>
      </c>
      <c r="AB509" s="246">
        <v>0</v>
      </c>
      <c r="AC509" s="246">
        <v>0</v>
      </c>
      <c r="AD509" s="204">
        <v>0</v>
      </c>
      <c r="AE509" s="204">
        <v>0</v>
      </c>
      <c r="AF509" s="204">
        <v>0</v>
      </c>
      <c r="AG509" s="204">
        <v>0</v>
      </c>
      <c r="AH509" s="204">
        <v>0</v>
      </c>
      <c r="AI509" s="101">
        <v>0</v>
      </c>
      <c r="AJ509" s="101">
        <v>0</v>
      </c>
      <c r="AK509" s="101">
        <v>0</v>
      </c>
      <c r="AL509" s="204">
        <v>0</v>
      </c>
      <c r="AM509" s="204">
        <v>100</v>
      </c>
      <c r="AN509" s="204">
        <v>100</v>
      </c>
      <c r="AO509" s="204">
        <v>0</v>
      </c>
      <c r="AP509" s="204">
        <v>0</v>
      </c>
      <c r="AQ509" s="204">
        <v>0</v>
      </c>
      <c r="AR509" s="204">
        <v>0</v>
      </c>
      <c r="AS509" s="204">
        <v>0</v>
      </c>
      <c r="AT509" s="204">
        <v>0</v>
      </c>
      <c r="AU509" s="204">
        <v>0</v>
      </c>
    </row>
    <row r="510" spans="1:47" ht="12.75" customHeight="1">
      <c r="A510" s="205">
        <v>21</v>
      </c>
      <c r="B510" s="206">
        <v>224500</v>
      </c>
      <c r="C510" s="207">
        <v>1460</v>
      </c>
      <c r="D510" s="175">
        <v>501</v>
      </c>
      <c r="E510" s="201" t="s">
        <v>1649</v>
      </c>
      <c r="F510" s="197">
        <v>2794.8</v>
      </c>
      <c r="G510" s="202">
        <v>2794.8</v>
      </c>
      <c r="H510" s="202">
        <v>0</v>
      </c>
      <c r="I510" s="202">
        <v>0</v>
      </c>
      <c r="J510" s="202">
        <v>0</v>
      </c>
      <c r="K510" s="202">
        <v>0</v>
      </c>
      <c r="L510" s="197">
        <v>3083.4</v>
      </c>
      <c r="M510" s="203">
        <v>3083.4</v>
      </c>
      <c r="N510" s="203">
        <v>0</v>
      </c>
      <c r="O510" s="203">
        <v>0</v>
      </c>
      <c r="P510" s="203">
        <v>0</v>
      </c>
      <c r="Q510" s="203">
        <v>0</v>
      </c>
      <c r="R510" s="245">
        <v>0</v>
      </c>
      <c r="S510" s="245">
        <v>0</v>
      </c>
      <c r="T510" s="245">
        <v>0</v>
      </c>
      <c r="U510" s="198">
        <v>3083.4</v>
      </c>
      <c r="V510" s="203">
        <v>3083.4</v>
      </c>
      <c r="W510" s="203">
        <v>0</v>
      </c>
      <c r="X510" s="203">
        <v>0</v>
      </c>
      <c r="Y510" s="203">
        <v>0</v>
      </c>
      <c r="Z510" s="204">
        <v>0</v>
      </c>
      <c r="AA510" s="246">
        <v>0</v>
      </c>
      <c r="AB510" s="246">
        <v>0</v>
      </c>
      <c r="AC510" s="246">
        <v>0</v>
      </c>
      <c r="AD510" s="204">
        <v>0</v>
      </c>
      <c r="AE510" s="204">
        <v>0</v>
      </c>
      <c r="AF510" s="204">
        <v>0</v>
      </c>
      <c r="AG510" s="204">
        <v>0</v>
      </c>
      <c r="AH510" s="204">
        <v>0</v>
      </c>
      <c r="AI510" s="101">
        <v>0</v>
      </c>
      <c r="AJ510" s="101">
        <v>0</v>
      </c>
      <c r="AK510" s="101">
        <v>0</v>
      </c>
      <c r="AL510" s="204">
        <v>0</v>
      </c>
      <c r="AM510" s="204">
        <v>100</v>
      </c>
      <c r="AN510" s="204">
        <v>100</v>
      </c>
      <c r="AO510" s="204">
        <v>0</v>
      </c>
      <c r="AP510" s="204">
        <v>0</v>
      </c>
      <c r="AQ510" s="204">
        <v>0</v>
      </c>
      <c r="AR510" s="204">
        <v>0</v>
      </c>
      <c r="AS510" s="204">
        <v>0</v>
      </c>
      <c r="AT510" s="204">
        <v>0</v>
      </c>
      <c r="AU510" s="204">
        <v>0</v>
      </c>
    </row>
    <row r="511" spans="1:47" ht="12.75" customHeight="1">
      <c r="A511" s="205">
        <v>21</v>
      </c>
      <c r="B511" s="206">
        <v>224500</v>
      </c>
      <c r="C511" s="207">
        <v>1461</v>
      </c>
      <c r="D511" s="175">
        <v>502</v>
      </c>
      <c r="E511" s="201" t="s">
        <v>1650</v>
      </c>
      <c r="F511" s="197">
        <v>934.7</v>
      </c>
      <c r="G511" s="202">
        <v>934.7</v>
      </c>
      <c r="H511" s="202">
        <v>0</v>
      </c>
      <c r="I511" s="202">
        <v>0</v>
      </c>
      <c r="J511" s="202">
        <v>0</v>
      </c>
      <c r="K511" s="202">
        <v>0</v>
      </c>
      <c r="L511" s="197">
        <v>959</v>
      </c>
      <c r="M511" s="203">
        <v>959</v>
      </c>
      <c r="N511" s="203">
        <v>0</v>
      </c>
      <c r="O511" s="203">
        <v>0</v>
      </c>
      <c r="P511" s="203">
        <v>0</v>
      </c>
      <c r="Q511" s="203">
        <v>0</v>
      </c>
      <c r="R511" s="245">
        <v>0</v>
      </c>
      <c r="S511" s="245">
        <v>0</v>
      </c>
      <c r="T511" s="245">
        <v>0</v>
      </c>
      <c r="U511" s="198">
        <v>959</v>
      </c>
      <c r="V511" s="203">
        <v>959</v>
      </c>
      <c r="W511" s="203">
        <v>0</v>
      </c>
      <c r="X511" s="203">
        <v>0</v>
      </c>
      <c r="Y511" s="203">
        <v>0</v>
      </c>
      <c r="Z511" s="204">
        <v>0</v>
      </c>
      <c r="AA511" s="246">
        <v>0</v>
      </c>
      <c r="AB511" s="246">
        <v>0</v>
      </c>
      <c r="AC511" s="246">
        <v>0</v>
      </c>
      <c r="AD511" s="204">
        <v>0</v>
      </c>
      <c r="AE511" s="204">
        <v>0</v>
      </c>
      <c r="AF511" s="204">
        <v>0</v>
      </c>
      <c r="AG511" s="204">
        <v>0</v>
      </c>
      <c r="AH511" s="204">
        <v>0</v>
      </c>
      <c r="AI511" s="101">
        <v>0</v>
      </c>
      <c r="AJ511" s="101">
        <v>0</v>
      </c>
      <c r="AK511" s="101">
        <v>0</v>
      </c>
      <c r="AL511" s="204">
        <v>0</v>
      </c>
      <c r="AM511" s="204">
        <v>100</v>
      </c>
      <c r="AN511" s="204">
        <v>100</v>
      </c>
      <c r="AO511" s="204">
        <v>0</v>
      </c>
      <c r="AP511" s="204">
        <v>0</v>
      </c>
      <c r="AQ511" s="204">
        <v>0</v>
      </c>
      <c r="AR511" s="204">
        <v>0</v>
      </c>
      <c r="AS511" s="204">
        <v>0</v>
      </c>
      <c r="AT511" s="204">
        <v>0</v>
      </c>
      <c r="AU511" s="204">
        <v>0</v>
      </c>
    </row>
    <row r="512" spans="1:47" ht="12.75" customHeight="1">
      <c r="A512" s="205">
        <v>0</v>
      </c>
      <c r="B512" s="205"/>
      <c r="C512" s="205"/>
      <c r="D512" s="175">
        <v>503</v>
      </c>
      <c r="E512" s="201"/>
      <c r="F512" s="202"/>
      <c r="G512" s="202"/>
      <c r="H512" s="202"/>
      <c r="I512" s="202"/>
      <c r="J512" s="202"/>
      <c r="K512" s="202"/>
      <c r="L512" s="197"/>
      <c r="M512" s="203"/>
      <c r="N512" s="203"/>
      <c r="O512" s="203"/>
      <c r="P512" s="203"/>
      <c r="Q512" s="203"/>
      <c r="R512" s="245"/>
      <c r="S512" s="245"/>
      <c r="T512" s="245"/>
      <c r="U512" s="198"/>
      <c r="V512" s="203"/>
      <c r="W512" s="203"/>
      <c r="X512" s="203"/>
      <c r="Y512" s="203"/>
      <c r="Z512" s="204"/>
      <c r="AA512" s="246"/>
      <c r="AB512" s="246"/>
      <c r="AC512" s="246"/>
      <c r="AD512" s="204"/>
      <c r="AE512" s="204"/>
      <c r="AF512" s="204"/>
      <c r="AG512" s="204"/>
      <c r="AH512" s="204"/>
      <c r="AI512" s="101">
        <v>0</v>
      </c>
      <c r="AJ512" s="101">
        <v>0</v>
      </c>
      <c r="AK512" s="101">
        <v>0</v>
      </c>
      <c r="AL512" s="204"/>
      <c r="AM512" s="204"/>
      <c r="AN512" s="204"/>
      <c r="AO512" s="204"/>
      <c r="AP512" s="204"/>
      <c r="AQ512" s="204"/>
      <c r="AR512" s="204"/>
      <c r="AS512" s="204"/>
      <c r="AT512" s="204"/>
      <c r="AU512" s="204"/>
    </row>
    <row r="513" spans="1:48" ht="12.75" customHeight="1">
      <c r="A513" s="205">
        <v>20</v>
      </c>
      <c r="B513" s="206">
        <v>224800</v>
      </c>
      <c r="C513" s="205"/>
      <c r="D513" s="175">
        <v>504</v>
      </c>
      <c r="E513" s="196" t="s">
        <v>1651</v>
      </c>
      <c r="F513" s="197">
        <v>229521.9</v>
      </c>
      <c r="G513" s="197">
        <v>214458.7</v>
      </c>
      <c r="H513" s="197">
        <v>3357.4</v>
      </c>
      <c r="I513" s="197">
        <v>511.4</v>
      </c>
      <c r="J513" s="197">
        <v>0</v>
      </c>
      <c r="K513" s="197">
        <v>11194.4</v>
      </c>
      <c r="L513" s="197">
        <v>254072.8</v>
      </c>
      <c r="M513" s="197">
        <v>238448</v>
      </c>
      <c r="N513" s="197">
        <v>3640.8</v>
      </c>
      <c r="O513" s="197">
        <v>789.6</v>
      </c>
      <c r="P513" s="197">
        <v>0</v>
      </c>
      <c r="Q513" s="197">
        <v>11194.4</v>
      </c>
      <c r="R513" s="197">
        <v>0</v>
      </c>
      <c r="S513" s="197">
        <v>0</v>
      </c>
      <c r="T513" s="197">
        <v>0</v>
      </c>
      <c r="U513" s="198">
        <v>252567.0301</v>
      </c>
      <c r="V513" s="197">
        <v>237019.74890000001</v>
      </c>
      <c r="W513" s="197">
        <v>3617.8674999999998</v>
      </c>
      <c r="X513" s="197">
        <v>738.12020000000007</v>
      </c>
      <c r="Y513" s="197">
        <v>0</v>
      </c>
      <c r="Z513" s="197">
        <v>11191.2935</v>
      </c>
      <c r="AA513" s="197">
        <v>0</v>
      </c>
      <c r="AB513" s="197">
        <v>0</v>
      </c>
      <c r="AC513" s="197">
        <v>0</v>
      </c>
      <c r="AD513" s="101">
        <v>-1505.7698999999848</v>
      </c>
      <c r="AE513" s="101">
        <v>-1428.251099999994</v>
      </c>
      <c r="AF513" s="101">
        <v>-22.932500000000346</v>
      </c>
      <c r="AG513" s="101">
        <v>-51.479799999999955</v>
      </c>
      <c r="AH513" s="101">
        <v>0</v>
      </c>
      <c r="AI513" s="101">
        <v>-3.106499999999869</v>
      </c>
      <c r="AJ513" s="101">
        <v>0</v>
      </c>
      <c r="AK513" s="101">
        <v>0</v>
      </c>
      <c r="AL513" s="101">
        <v>0</v>
      </c>
      <c r="AM513" s="101">
        <v>99.407347067454694</v>
      </c>
      <c r="AN513" s="101">
        <v>99.40102198382877</v>
      </c>
      <c r="AO513" s="101">
        <v>99.37012469786859</v>
      </c>
      <c r="AP513" s="101">
        <v>93.480268490374868</v>
      </c>
      <c r="AQ513" s="101">
        <v>0</v>
      </c>
      <c r="AR513" s="101">
        <v>99.97224951761595</v>
      </c>
      <c r="AS513" s="101">
        <v>0</v>
      </c>
      <c r="AT513" s="101">
        <v>0</v>
      </c>
      <c r="AU513" s="101">
        <v>0</v>
      </c>
    </row>
    <row r="514" spans="1:48" s="200" customFormat="1" ht="12.75" customHeight="1">
      <c r="A514" s="205">
        <v>22</v>
      </c>
      <c r="B514" s="206">
        <v>224800</v>
      </c>
      <c r="C514" s="205"/>
      <c r="D514" s="175">
        <v>505</v>
      </c>
      <c r="E514" s="196" t="s">
        <v>1241</v>
      </c>
      <c r="F514" s="197">
        <v>156178.4</v>
      </c>
      <c r="G514" s="197">
        <v>141289.4</v>
      </c>
      <c r="H514" s="197">
        <v>3357.4</v>
      </c>
      <c r="I514" s="197">
        <v>337.2</v>
      </c>
      <c r="J514" s="197">
        <v>0</v>
      </c>
      <c r="K514" s="197">
        <v>11194.4</v>
      </c>
      <c r="L514" s="197">
        <v>177602.19999999998</v>
      </c>
      <c r="M514" s="197">
        <v>162172</v>
      </c>
      <c r="N514" s="197">
        <v>3640.8</v>
      </c>
      <c r="O514" s="197">
        <v>595</v>
      </c>
      <c r="P514" s="197">
        <v>0</v>
      </c>
      <c r="Q514" s="197">
        <v>11194.4</v>
      </c>
      <c r="R514" s="197">
        <v>0</v>
      </c>
      <c r="S514" s="197">
        <v>0</v>
      </c>
      <c r="T514" s="197">
        <v>0</v>
      </c>
      <c r="U514" s="198">
        <v>176892.41340000002</v>
      </c>
      <c r="V514" s="197">
        <v>161528.25700000001</v>
      </c>
      <c r="W514" s="197">
        <v>3617.8674999999998</v>
      </c>
      <c r="X514" s="197">
        <v>554.99540000000002</v>
      </c>
      <c r="Y514" s="197">
        <v>0</v>
      </c>
      <c r="Z514" s="197">
        <v>11191.2935</v>
      </c>
      <c r="AA514" s="197">
        <v>0</v>
      </c>
      <c r="AB514" s="197">
        <v>0</v>
      </c>
      <c r="AC514" s="197">
        <v>0</v>
      </c>
      <c r="AD514" s="101">
        <v>-709.78659999996307</v>
      </c>
      <c r="AE514" s="101">
        <v>-643.74299999998766</v>
      </c>
      <c r="AF514" s="101">
        <v>-22.932500000000346</v>
      </c>
      <c r="AG514" s="101">
        <v>-40.004599999999982</v>
      </c>
      <c r="AH514" s="101">
        <v>0</v>
      </c>
      <c r="AI514" s="101">
        <v>-3.106499999999869</v>
      </c>
      <c r="AJ514" s="101">
        <v>0</v>
      </c>
      <c r="AK514" s="101">
        <v>0</v>
      </c>
      <c r="AL514" s="101">
        <v>0</v>
      </c>
      <c r="AM514" s="101">
        <v>99.600350333498142</v>
      </c>
      <c r="AN514" s="101">
        <v>99.603049231679947</v>
      </c>
      <c r="AO514" s="101">
        <v>99.37012469786859</v>
      </c>
      <c r="AP514" s="101">
        <v>93.276537815126048</v>
      </c>
      <c r="AQ514" s="101">
        <v>0</v>
      </c>
      <c r="AR514" s="101">
        <v>99.97224951761595</v>
      </c>
      <c r="AS514" s="101">
        <v>0</v>
      </c>
      <c r="AT514" s="101">
        <v>0</v>
      </c>
      <c r="AU514" s="101">
        <v>0</v>
      </c>
      <c r="AV514" s="199"/>
    </row>
    <row r="515" spans="1:48" s="200" customFormat="1" ht="12.75" customHeight="1">
      <c r="A515" s="205">
        <v>21</v>
      </c>
      <c r="B515" s="206">
        <v>224800</v>
      </c>
      <c r="C515" s="205"/>
      <c r="D515" s="175">
        <v>506</v>
      </c>
      <c r="E515" s="196" t="s">
        <v>1242</v>
      </c>
      <c r="F515" s="197">
        <v>73343.5</v>
      </c>
      <c r="G515" s="197">
        <v>73169.3</v>
      </c>
      <c r="H515" s="197">
        <v>0</v>
      </c>
      <c r="I515" s="197">
        <v>174.2</v>
      </c>
      <c r="J515" s="197">
        <v>0</v>
      </c>
      <c r="K515" s="197">
        <v>0</v>
      </c>
      <c r="L515" s="197">
        <v>76470.599999999991</v>
      </c>
      <c r="M515" s="197">
        <v>76275.999999999985</v>
      </c>
      <c r="N515" s="197">
        <v>0</v>
      </c>
      <c r="O515" s="197">
        <v>194.6</v>
      </c>
      <c r="P515" s="197">
        <v>0</v>
      </c>
      <c r="Q515" s="197">
        <v>0</v>
      </c>
      <c r="R515" s="197">
        <v>0</v>
      </c>
      <c r="S515" s="197">
        <v>0</v>
      </c>
      <c r="T515" s="197">
        <v>0</v>
      </c>
      <c r="U515" s="198">
        <v>75674.616699999984</v>
      </c>
      <c r="V515" s="197">
        <v>75491.491899999979</v>
      </c>
      <c r="W515" s="197">
        <v>0</v>
      </c>
      <c r="X515" s="197">
        <v>183.12479999999999</v>
      </c>
      <c r="Y515" s="197">
        <v>0</v>
      </c>
      <c r="Z515" s="197">
        <v>0</v>
      </c>
      <c r="AA515" s="197">
        <v>0</v>
      </c>
      <c r="AB515" s="197">
        <v>0</v>
      </c>
      <c r="AC515" s="197">
        <v>0</v>
      </c>
      <c r="AD515" s="101">
        <v>-795.98330000000715</v>
      </c>
      <c r="AE515" s="101">
        <v>-784.50810000000638</v>
      </c>
      <c r="AF515" s="101">
        <v>0</v>
      </c>
      <c r="AG515" s="101">
        <v>-11.475200000000001</v>
      </c>
      <c r="AH515" s="101">
        <v>0</v>
      </c>
      <c r="AI515" s="101">
        <v>0</v>
      </c>
      <c r="AJ515" s="101">
        <v>0</v>
      </c>
      <c r="AK515" s="101">
        <v>0</v>
      </c>
      <c r="AL515" s="101">
        <v>0</v>
      </c>
      <c r="AM515" s="101">
        <v>98.959098921677082</v>
      </c>
      <c r="AN515" s="101">
        <v>98.971487623892173</v>
      </c>
      <c r="AO515" s="101">
        <v>0</v>
      </c>
      <c r="AP515" s="101">
        <v>94.103186022610487</v>
      </c>
      <c r="AQ515" s="101">
        <v>0</v>
      </c>
      <c r="AR515" s="101">
        <v>0</v>
      </c>
      <c r="AS515" s="101">
        <v>0</v>
      </c>
      <c r="AT515" s="101">
        <v>0</v>
      </c>
      <c r="AU515" s="101">
        <v>0</v>
      </c>
      <c r="AV515" s="199"/>
    </row>
    <row r="516" spans="1:48" ht="12.75" customHeight="1">
      <c r="A516" s="205">
        <v>22</v>
      </c>
      <c r="B516" s="206">
        <v>224800</v>
      </c>
      <c r="C516" s="207">
        <v>1462</v>
      </c>
      <c r="D516" s="175">
        <v>507</v>
      </c>
      <c r="E516" s="201" t="s">
        <v>1267</v>
      </c>
      <c r="F516" s="197">
        <v>156178.4</v>
      </c>
      <c r="G516" s="202">
        <v>141289.4</v>
      </c>
      <c r="H516" s="202">
        <v>3357.4</v>
      </c>
      <c r="I516" s="202">
        <v>337.2</v>
      </c>
      <c r="J516" s="202">
        <v>0</v>
      </c>
      <c r="K516" s="202">
        <v>11194.4</v>
      </c>
      <c r="L516" s="197">
        <v>177602.19999999998</v>
      </c>
      <c r="M516" s="203">
        <v>162172</v>
      </c>
      <c r="N516" s="203">
        <v>3640.8</v>
      </c>
      <c r="O516" s="203">
        <v>595</v>
      </c>
      <c r="P516" s="203">
        <v>0</v>
      </c>
      <c r="Q516" s="203">
        <v>11194.4</v>
      </c>
      <c r="R516" s="245">
        <v>0</v>
      </c>
      <c r="S516" s="245">
        <v>0</v>
      </c>
      <c r="T516" s="245">
        <v>0</v>
      </c>
      <c r="U516" s="198">
        <v>176892.41340000002</v>
      </c>
      <c r="V516" s="203">
        <v>161528.25700000001</v>
      </c>
      <c r="W516" s="203">
        <v>3617.8674999999998</v>
      </c>
      <c r="X516" s="203">
        <v>554.99540000000002</v>
      </c>
      <c r="Y516" s="203">
        <v>0</v>
      </c>
      <c r="Z516" s="204">
        <v>11191.2935</v>
      </c>
      <c r="AA516" s="246">
        <v>0</v>
      </c>
      <c r="AB516" s="246">
        <v>0</v>
      </c>
      <c r="AC516" s="246">
        <v>0</v>
      </c>
      <c r="AD516" s="204">
        <v>-709.78659999996307</v>
      </c>
      <c r="AE516" s="204">
        <v>-643.74299999998766</v>
      </c>
      <c r="AF516" s="204">
        <v>-22.932500000000346</v>
      </c>
      <c r="AG516" s="204">
        <v>-40.004599999999982</v>
      </c>
      <c r="AH516" s="204">
        <v>0</v>
      </c>
      <c r="AI516" s="101">
        <v>-3.106499999999869</v>
      </c>
      <c r="AJ516" s="101">
        <v>0</v>
      </c>
      <c r="AK516" s="101">
        <v>0</v>
      </c>
      <c r="AL516" s="204">
        <v>0</v>
      </c>
      <c r="AM516" s="204">
        <v>99.600350333498142</v>
      </c>
      <c r="AN516" s="204">
        <v>99.603049231679947</v>
      </c>
      <c r="AO516" s="204">
        <v>99.37012469786859</v>
      </c>
      <c r="AP516" s="204">
        <v>93.276537815126048</v>
      </c>
      <c r="AQ516" s="204">
        <v>0</v>
      </c>
      <c r="AR516" s="204">
        <v>99.97224951761595</v>
      </c>
      <c r="AS516" s="204">
        <v>0</v>
      </c>
      <c r="AT516" s="204">
        <v>0</v>
      </c>
      <c r="AU516" s="204">
        <v>0</v>
      </c>
    </row>
    <row r="517" spans="1:48" ht="12.75" customHeight="1">
      <c r="A517" s="205">
        <v>21</v>
      </c>
      <c r="B517" s="206">
        <v>224800</v>
      </c>
      <c r="C517" s="207">
        <v>1463</v>
      </c>
      <c r="D517" s="175">
        <v>508</v>
      </c>
      <c r="E517" s="201" t="s">
        <v>1652</v>
      </c>
      <c r="F517" s="197">
        <v>6659.1</v>
      </c>
      <c r="G517" s="202">
        <v>6659.1</v>
      </c>
      <c r="H517" s="202">
        <v>0</v>
      </c>
      <c r="I517" s="202">
        <v>0</v>
      </c>
      <c r="J517" s="202">
        <v>0</v>
      </c>
      <c r="K517" s="202">
        <v>0</v>
      </c>
      <c r="L517" s="197">
        <v>7019.7</v>
      </c>
      <c r="M517" s="203">
        <v>7019.7</v>
      </c>
      <c r="N517" s="203">
        <v>0</v>
      </c>
      <c r="O517" s="203">
        <v>0</v>
      </c>
      <c r="P517" s="203">
        <v>0</v>
      </c>
      <c r="Q517" s="203">
        <v>0</v>
      </c>
      <c r="R517" s="245">
        <v>0</v>
      </c>
      <c r="S517" s="245">
        <v>0</v>
      </c>
      <c r="T517" s="245">
        <v>0</v>
      </c>
      <c r="U517" s="198">
        <v>6990.6207999999997</v>
      </c>
      <c r="V517" s="203">
        <v>6990.6207999999997</v>
      </c>
      <c r="W517" s="203">
        <v>0</v>
      </c>
      <c r="X517" s="203">
        <v>0</v>
      </c>
      <c r="Y517" s="203">
        <v>0</v>
      </c>
      <c r="Z517" s="204">
        <v>0</v>
      </c>
      <c r="AA517" s="246">
        <v>0</v>
      </c>
      <c r="AB517" s="246">
        <v>0</v>
      </c>
      <c r="AC517" s="246">
        <v>0</v>
      </c>
      <c r="AD517" s="204">
        <v>-29.079200000000128</v>
      </c>
      <c r="AE517" s="204">
        <v>-29.079200000000128</v>
      </c>
      <c r="AF517" s="204">
        <v>0</v>
      </c>
      <c r="AG517" s="204">
        <v>0</v>
      </c>
      <c r="AH517" s="204">
        <v>0</v>
      </c>
      <c r="AI517" s="101">
        <v>0</v>
      </c>
      <c r="AJ517" s="101">
        <v>0</v>
      </c>
      <c r="AK517" s="101">
        <v>0</v>
      </c>
      <c r="AL517" s="204">
        <v>0</v>
      </c>
      <c r="AM517" s="204">
        <v>99.58574867871846</v>
      </c>
      <c r="AN517" s="204">
        <v>99.58574867871846</v>
      </c>
      <c r="AO517" s="204">
        <v>0</v>
      </c>
      <c r="AP517" s="204">
        <v>0</v>
      </c>
      <c r="AQ517" s="204">
        <v>0</v>
      </c>
      <c r="AR517" s="204">
        <v>0</v>
      </c>
      <c r="AS517" s="204">
        <v>0</v>
      </c>
      <c r="AT517" s="204">
        <v>0</v>
      </c>
      <c r="AU517" s="204">
        <v>0</v>
      </c>
    </row>
    <row r="518" spans="1:48" ht="12.75" customHeight="1">
      <c r="A518" s="205">
        <v>21</v>
      </c>
      <c r="B518" s="206">
        <v>224800</v>
      </c>
      <c r="C518" s="207">
        <v>1464</v>
      </c>
      <c r="D518" s="175">
        <v>509</v>
      </c>
      <c r="E518" s="201" t="s">
        <v>1653</v>
      </c>
      <c r="F518" s="197">
        <v>1956.4</v>
      </c>
      <c r="G518" s="202">
        <v>1956.4</v>
      </c>
      <c r="H518" s="202">
        <v>0</v>
      </c>
      <c r="I518" s="202">
        <v>0</v>
      </c>
      <c r="J518" s="202">
        <v>0</v>
      </c>
      <c r="K518" s="202">
        <v>0</v>
      </c>
      <c r="L518" s="197">
        <v>2093.1</v>
      </c>
      <c r="M518" s="203">
        <v>2093.1</v>
      </c>
      <c r="N518" s="203">
        <v>0</v>
      </c>
      <c r="O518" s="203">
        <v>0</v>
      </c>
      <c r="P518" s="203">
        <v>0</v>
      </c>
      <c r="Q518" s="203">
        <v>0</v>
      </c>
      <c r="R518" s="245">
        <v>0</v>
      </c>
      <c r="S518" s="245">
        <v>0</v>
      </c>
      <c r="T518" s="245">
        <v>0</v>
      </c>
      <c r="U518" s="198">
        <v>2016.3741</v>
      </c>
      <c r="V518" s="203">
        <v>2016.3741</v>
      </c>
      <c r="W518" s="203">
        <v>0</v>
      </c>
      <c r="X518" s="203">
        <v>0</v>
      </c>
      <c r="Y518" s="203">
        <v>0</v>
      </c>
      <c r="Z518" s="204">
        <v>0</v>
      </c>
      <c r="AA518" s="246">
        <v>0</v>
      </c>
      <c r="AB518" s="246">
        <v>0</v>
      </c>
      <c r="AC518" s="246">
        <v>0</v>
      </c>
      <c r="AD518" s="204">
        <v>-76.725899999999911</v>
      </c>
      <c r="AE518" s="204">
        <v>-76.725899999999911</v>
      </c>
      <c r="AF518" s="204">
        <v>0</v>
      </c>
      <c r="AG518" s="204">
        <v>0</v>
      </c>
      <c r="AH518" s="204">
        <v>0</v>
      </c>
      <c r="AI518" s="101">
        <v>0</v>
      </c>
      <c r="AJ518" s="101">
        <v>0</v>
      </c>
      <c r="AK518" s="101">
        <v>0</v>
      </c>
      <c r="AL518" s="204">
        <v>0</v>
      </c>
      <c r="AM518" s="204">
        <v>96.33434140748173</v>
      </c>
      <c r="AN518" s="204">
        <v>96.33434140748173</v>
      </c>
      <c r="AO518" s="204">
        <v>0</v>
      </c>
      <c r="AP518" s="204">
        <v>0</v>
      </c>
      <c r="AQ518" s="204">
        <v>0</v>
      </c>
      <c r="AR518" s="204">
        <v>0</v>
      </c>
      <c r="AS518" s="204">
        <v>0</v>
      </c>
      <c r="AT518" s="204">
        <v>0</v>
      </c>
      <c r="AU518" s="204">
        <v>0</v>
      </c>
    </row>
    <row r="519" spans="1:48" ht="12.75" customHeight="1">
      <c r="A519" s="205">
        <v>21</v>
      </c>
      <c r="B519" s="206">
        <v>224800</v>
      </c>
      <c r="C519" s="207">
        <v>1465</v>
      </c>
      <c r="D519" s="175">
        <v>510</v>
      </c>
      <c r="E519" s="201" t="s">
        <v>1654</v>
      </c>
      <c r="F519" s="197">
        <v>2574.6</v>
      </c>
      <c r="G519" s="202">
        <v>2574.6</v>
      </c>
      <c r="H519" s="202">
        <v>0</v>
      </c>
      <c r="I519" s="202">
        <v>0</v>
      </c>
      <c r="J519" s="202">
        <v>0</v>
      </c>
      <c r="K519" s="202">
        <v>0</v>
      </c>
      <c r="L519" s="197">
        <v>2766.9</v>
      </c>
      <c r="M519" s="203">
        <v>2766.9</v>
      </c>
      <c r="N519" s="203">
        <v>0</v>
      </c>
      <c r="O519" s="203">
        <v>0</v>
      </c>
      <c r="P519" s="203">
        <v>0</v>
      </c>
      <c r="Q519" s="203">
        <v>0</v>
      </c>
      <c r="R519" s="245">
        <v>0</v>
      </c>
      <c r="S519" s="245">
        <v>0</v>
      </c>
      <c r="T519" s="245">
        <v>0</v>
      </c>
      <c r="U519" s="198">
        <v>2766.9</v>
      </c>
      <c r="V519" s="203">
        <v>2766.9</v>
      </c>
      <c r="W519" s="203">
        <v>0</v>
      </c>
      <c r="X519" s="203">
        <v>0</v>
      </c>
      <c r="Y519" s="203">
        <v>0</v>
      </c>
      <c r="Z519" s="204">
        <v>0</v>
      </c>
      <c r="AA519" s="246">
        <v>0</v>
      </c>
      <c r="AB519" s="246">
        <v>0</v>
      </c>
      <c r="AC519" s="246">
        <v>0</v>
      </c>
      <c r="AD519" s="204">
        <v>0</v>
      </c>
      <c r="AE519" s="204">
        <v>0</v>
      </c>
      <c r="AF519" s="204">
        <v>0</v>
      </c>
      <c r="AG519" s="204">
        <v>0</v>
      </c>
      <c r="AH519" s="204">
        <v>0</v>
      </c>
      <c r="AI519" s="101">
        <v>0</v>
      </c>
      <c r="AJ519" s="101">
        <v>0</v>
      </c>
      <c r="AK519" s="101">
        <v>0</v>
      </c>
      <c r="AL519" s="204">
        <v>0</v>
      </c>
      <c r="AM519" s="204">
        <v>100</v>
      </c>
      <c r="AN519" s="204">
        <v>100</v>
      </c>
      <c r="AO519" s="204">
        <v>0</v>
      </c>
      <c r="AP519" s="204">
        <v>0</v>
      </c>
      <c r="AQ519" s="204">
        <v>0</v>
      </c>
      <c r="AR519" s="204">
        <v>0</v>
      </c>
      <c r="AS519" s="204">
        <v>0</v>
      </c>
      <c r="AT519" s="204">
        <v>0</v>
      </c>
      <c r="AU519" s="204">
        <v>0</v>
      </c>
    </row>
    <row r="520" spans="1:48" ht="12.75" customHeight="1">
      <c r="A520" s="205">
        <v>21</v>
      </c>
      <c r="B520" s="206">
        <v>224800</v>
      </c>
      <c r="C520" s="207">
        <v>1466</v>
      </c>
      <c r="D520" s="175">
        <v>511</v>
      </c>
      <c r="E520" s="201" t="s">
        <v>1655</v>
      </c>
      <c r="F520" s="197">
        <v>3369.3</v>
      </c>
      <c r="G520" s="202">
        <v>3369.3</v>
      </c>
      <c r="H520" s="202">
        <v>0</v>
      </c>
      <c r="I520" s="202">
        <v>0</v>
      </c>
      <c r="J520" s="202">
        <v>0</v>
      </c>
      <c r="K520" s="202">
        <v>0</v>
      </c>
      <c r="L520" s="197">
        <v>3720.5</v>
      </c>
      <c r="M520" s="203">
        <v>3720.5</v>
      </c>
      <c r="N520" s="203">
        <v>0</v>
      </c>
      <c r="O520" s="203">
        <v>0</v>
      </c>
      <c r="P520" s="203">
        <v>0</v>
      </c>
      <c r="Q520" s="203">
        <v>0</v>
      </c>
      <c r="R520" s="245">
        <v>0</v>
      </c>
      <c r="S520" s="245">
        <v>0</v>
      </c>
      <c r="T520" s="245">
        <v>0</v>
      </c>
      <c r="U520" s="198">
        <v>3699.0322999999999</v>
      </c>
      <c r="V520" s="203">
        <v>3699.0322999999999</v>
      </c>
      <c r="W520" s="203">
        <v>0</v>
      </c>
      <c r="X520" s="203">
        <v>0</v>
      </c>
      <c r="Y520" s="203">
        <v>0</v>
      </c>
      <c r="Z520" s="204">
        <v>0</v>
      </c>
      <c r="AA520" s="246">
        <v>0</v>
      </c>
      <c r="AB520" s="246">
        <v>0</v>
      </c>
      <c r="AC520" s="246">
        <v>0</v>
      </c>
      <c r="AD520" s="204">
        <v>-21.46770000000015</v>
      </c>
      <c r="AE520" s="204">
        <v>-21.46770000000015</v>
      </c>
      <c r="AF520" s="204">
        <v>0</v>
      </c>
      <c r="AG520" s="204">
        <v>0</v>
      </c>
      <c r="AH520" s="204">
        <v>0</v>
      </c>
      <c r="AI520" s="101">
        <v>0</v>
      </c>
      <c r="AJ520" s="101">
        <v>0</v>
      </c>
      <c r="AK520" s="101">
        <v>0</v>
      </c>
      <c r="AL520" s="204">
        <v>0</v>
      </c>
      <c r="AM520" s="204">
        <v>99.422988845585266</v>
      </c>
      <c r="AN520" s="204">
        <v>99.422988845585266</v>
      </c>
      <c r="AO520" s="204">
        <v>0</v>
      </c>
      <c r="AP520" s="204">
        <v>0</v>
      </c>
      <c r="AQ520" s="204">
        <v>0</v>
      </c>
      <c r="AR520" s="204">
        <v>0</v>
      </c>
      <c r="AS520" s="204">
        <v>0</v>
      </c>
      <c r="AT520" s="204">
        <v>0</v>
      </c>
      <c r="AU520" s="204">
        <v>0</v>
      </c>
    </row>
    <row r="521" spans="1:48" ht="12.75" customHeight="1">
      <c r="A521" s="205">
        <v>21</v>
      </c>
      <c r="B521" s="206">
        <v>224800</v>
      </c>
      <c r="C521" s="207">
        <v>1467</v>
      </c>
      <c r="D521" s="175">
        <v>512</v>
      </c>
      <c r="E521" s="201" t="s">
        <v>1656</v>
      </c>
      <c r="F521" s="197">
        <v>2483.9</v>
      </c>
      <c r="G521" s="202">
        <v>2483.9</v>
      </c>
      <c r="H521" s="202">
        <v>0</v>
      </c>
      <c r="I521" s="202">
        <v>0</v>
      </c>
      <c r="J521" s="202">
        <v>0</v>
      </c>
      <c r="K521" s="202">
        <v>0</v>
      </c>
      <c r="L521" s="197">
        <v>2649.5</v>
      </c>
      <c r="M521" s="203">
        <v>2649.5</v>
      </c>
      <c r="N521" s="203">
        <v>0</v>
      </c>
      <c r="O521" s="203">
        <v>0</v>
      </c>
      <c r="P521" s="203">
        <v>0</v>
      </c>
      <c r="Q521" s="203">
        <v>0</v>
      </c>
      <c r="R521" s="245">
        <v>0</v>
      </c>
      <c r="S521" s="245">
        <v>0</v>
      </c>
      <c r="T521" s="245">
        <v>0</v>
      </c>
      <c r="U521" s="198">
        <v>2175.6142</v>
      </c>
      <c r="V521" s="203">
        <v>2175.6142</v>
      </c>
      <c r="W521" s="203">
        <v>0</v>
      </c>
      <c r="X521" s="203">
        <v>0</v>
      </c>
      <c r="Y521" s="203">
        <v>0</v>
      </c>
      <c r="Z521" s="204">
        <v>0</v>
      </c>
      <c r="AA521" s="246">
        <v>0</v>
      </c>
      <c r="AB521" s="246">
        <v>0</v>
      </c>
      <c r="AC521" s="246">
        <v>0</v>
      </c>
      <c r="AD521" s="204">
        <v>-473.88580000000002</v>
      </c>
      <c r="AE521" s="204">
        <v>-473.88580000000002</v>
      </c>
      <c r="AF521" s="204">
        <v>0</v>
      </c>
      <c r="AG521" s="204">
        <v>0</v>
      </c>
      <c r="AH521" s="204">
        <v>0</v>
      </c>
      <c r="AI521" s="101">
        <v>0</v>
      </c>
      <c r="AJ521" s="101">
        <v>0</v>
      </c>
      <c r="AK521" s="101">
        <v>0</v>
      </c>
      <c r="AL521" s="204">
        <v>0</v>
      </c>
      <c r="AM521" s="204">
        <v>82.114142290998302</v>
      </c>
      <c r="AN521" s="204">
        <v>82.114142290998302</v>
      </c>
      <c r="AO521" s="204">
        <v>0</v>
      </c>
      <c r="AP521" s="204">
        <v>0</v>
      </c>
      <c r="AQ521" s="204">
        <v>0</v>
      </c>
      <c r="AR521" s="204">
        <v>0</v>
      </c>
      <c r="AS521" s="204">
        <v>0</v>
      </c>
      <c r="AT521" s="204">
        <v>0</v>
      </c>
      <c r="AU521" s="204">
        <v>0</v>
      </c>
    </row>
    <row r="522" spans="1:48" ht="12.75" customHeight="1">
      <c r="A522" s="205">
        <v>21</v>
      </c>
      <c r="B522" s="206">
        <v>224800</v>
      </c>
      <c r="C522" s="207">
        <v>1468</v>
      </c>
      <c r="D522" s="175">
        <v>513</v>
      </c>
      <c r="E522" s="201" t="s">
        <v>1657</v>
      </c>
      <c r="F522" s="197">
        <v>4772.5</v>
      </c>
      <c r="G522" s="202">
        <v>4772.5</v>
      </c>
      <c r="H522" s="202">
        <v>0</v>
      </c>
      <c r="I522" s="202">
        <v>0</v>
      </c>
      <c r="J522" s="202">
        <v>0</v>
      </c>
      <c r="K522" s="202">
        <v>0</v>
      </c>
      <c r="L522" s="197">
        <v>4947.8999999999996</v>
      </c>
      <c r="M522" s="203">
        <v>4947.8999999999996</v>
      </c>
      <c r="N522" s="203">
        <v>0</v>
      </c>
      <c r="O522" s="203">
        <v>0</v>
      </c>
      <c r="P522" s="203">
        <v>0</v>
      </c>
      <c r="Q522" s="203">
        <v>0</v>
      </c>
      <c r="R522" s="245">
        <v>0</v>
      </c>
      <c r="S522" s="245">
        <v>0</v>
      </c>
      <c r="T522" s="245">
        <v>0</v>
      </c>
      <c r="U522" s="198">
        <v>4947.8999999999996</v>
      </c>
      <c r="V522" s="203">
        <v>4947.8999999999996</v>
      </c>
      <c r="W522" s="203">
        <v>0</v>
      </c>
      <c r="X522" s="203">
        <v>0</v>
      </c>
      <c r="Y522" s="203">
        <v>0</v>
      </c>
      <c r="Z522" s="204">
        <v>0</v>
      </c>
      <c r="AA522" s="246">
        <v>0</v>
      </c>
      <c r="AB522" s="246">
        <v>0</v>
      </c>
      <c r="AC522" s="246">
        <v>0</v>
      </c>
      <c r="AD522" s="204">
        <v>0</v>
      </c>
      <c r="AE522" s="204">
        <v>0</v>
      </c>
      <c r="AF522" s="204">
        <v>0</v>
      </c>
      <c r="AG522" s="204">
        <v>0</v>
      </c>
      <c r="AH522" s="204">
        <v>0</v>
      </c>
      <c r="AI522" s="101">
        <v>0</v>
      </c>
      <c r="AJ522" s="101">
        <v>0</v>
      </c>
      <c r="AK522" s="101">
        <v>0</v>
      </c>
      <c r="AL522" s="204">
        <v>0</v>
      </c>
      <c r="AM522" s="204">
        <v>100</v>
      </c>
      <c r="AN522" s="204">
        <v>100</v>
      </c>
      <c r="AO522" s="204">
        <v>0</v>
      </c>
      <c r="AP522" s="204">
        <v>0</v>
      </c>
      <c r="AQ522" s="204">
        <v>0</v>
      </c>
      <c r="AR522" s="204">
        <v>0</v>
      </c>
      <c r="AS522" s="204">
        <v>0</v>
      </c>
      <c r="AT522" s="204">
        <v>0</v>
      </c>
      <c r="AU522" s="204">
        <v>0</v>
      </c>
    </row>
    <row r="523" spans="1:48" ht="12.75" customHeight="1">
      <c r="A523" s="205">
        <v>21</v>
      </c>
      <c r="B523" s="206">
        <v>224800</v>
      </c>
      <c r="C523" s="207">
        <v>1469</v>
      </c>
      <c r="D523" s="175">
        <v>514</v>
      </c>
      <c r="E523" s="201" t="s">
        <v>1658</v>
      </c>
      <c r="F523" s="197">
        <v>2987.7</v>
      </c>
      <c r="G523" s="202">
        <v>2897.1</v>
      </c>
      <c r="H523" s="202">
        <v>0</v>
      </c>
      <c r="I523" s="202">
        <v>90.6</v>
      </c>
      <c r="J523" s="202">
        <v>0</v>
      </c>
      <c r="K523" s="202">
        <v>0</v>
      </c>
      <c r="L523" s="197">
        <v>2987.7</v>
      </c>
      <c r="M523" s="203">
        <v>2897.1</v>
      </c>
      <c r="N523" s="203">
        <v>0</v>
      </c>
      <c r="O523" s="203">
        <v>90.6</v>
      </c>
      <c r="P523" s="203">
        <v>0</v>
      </c>
      <c r="Q523" s="203">
        <v>0</v>
      </c>
      <c r="R523" s="245">
        <v>0</v>
      </c>
      <c r="S523" s="245">
        <v>0</v>
      </c>
      <c r="T523" s="245">
        <v>0</v>
      </c>
      <c r="U523" s="198">
        <v>2987.7</v>
      </c>
      <c r="V523" s="203">
        <v>2897.1</v>
      </c>
      <c r="W523" s="203">
        <v>0</v>
      </c>
      <c r="X523" s="203">
        <v>90.6</v>
      </c>
      <c r="Y523" s="203">
        <v>0</v>
      </c>
      <c r="Z523" s="204">
        <v>0</v>
      </c>
      <c r="AA523" s="246">
        <v>0</v>
      </c>
      <c r="AB523" s="246">
        <v>0</v>
      </c>
      <c r="AC523" s="246">
        <v>0</v>
      </c>
      <c r="AD523" s="204">
        <v>0</v>
      </c>
      <c r="AE523" s="204">
        <v>0</v>
      </c>
      <c r="AF523" s="204">
        <v>0</v>
      </c>
      <c r="AG523" s="204">
        <v>0</v>
      </c>
      <c r="AH523" s="204">
        <v>0</v>
      </c>
      <c r="AI523" s="101">
        <v>0</v>
      </c>
      <c r="AJ523" s="101">
        <v>0</v>
      </c>
      <c r="AK523" s="101">
        <v>0</v>
      </c>
      <c r="AL523" s="204">
        <v>0</v>
      </c>
      <c r="AM523" s="204">
        <v>100</v>
      </c>
      <c r="AN523" s="204">
        <v>100</v>
      </c>
      <c r="AO523" s="204">
        <v>0</v>
      </c>
      <c r="AP523" s="204">
        <v>100</v>
      </c>
      <c r="AQ523" s="204">
        <v>0</v>
      </c>
      <c r="AR523" s="204">
        <v>0</v>
      </c>
      <c r="AS523" s="204">
        <v>0</v>
      </c>
      <c r="AT523" s="204">
        <v>0</v>
      </c>
      <c r="AU523" s="204">
        <v>0</v>
      </c>
    </row>
    <row r="524" spans="1:48" ht="12.75" customHeight="1">
      <c r="A524" s="205">
        <v>21</v>
      </c>
      <c r="B524" s="206">
        <v>224800</v>
      </c>
      <c r="C524" s="207">
        <v>1470</v>
      </c>
      <c r="D524" s="175">
        <v>515</v>
      </c>
      <c r="E524" s="201" t="s">
        <v>1659</v>
      </c>
      <c r="F524" s="197">
        <v>2894.6</v>
      </c>
      <c r="G524" s="202">
        <v>2894.6</v>
      </c>
      <c r="H524" s="202">
        <v>0</v>
      </c>
      <c r="I524" s="202">
        <v>0</v>
      </c>
      <c r="J524" s="202">
        <v>0</v>
      </c>
      <c r="K524" s="202">
        <v>0</v>
      </c>
      <c r="L524" s="197">
        <v>2958.9</v>
      </c>
      <c r="M524" s="203">
        <v>2958.9</v>
      </c>
      <c r="N524" s="203">
        <v>0</v>
      </c>
      <c r="O524" s="203">
        <v>0</v>
      </c>
      <c r="P524" s="203">
        <v>0</v>
      </c>
      <c r="Q524" s="203">
        <v>0</v>
      </c>
      <c r="R524" s="245">
        <v>0</v>
      </c>
      <c r="S524" s="245">
        <v>0</v>
      </c>
      <c r="T524" s="245">
        <v>0</v>
      </c>
      <c r="U524" s="198">
        <v>2958.431</v>
      </c>
      <c r="V524" s="203">
        <v>2958.431</v>
      </c>
      <c r="W524" s="203">
        <v>0</v>
      </c>
      <c r="X524" s="203">
        <v>0</v>
      </c>
      <c r="Y524" s="203">
        <v>0</v>
      </c>
      <c r="Z524" s="204">
        <v>0</v>
      </c>
      <c r="AA524" s="246">
        <v>0</v>
      </c>
      <c r="AB524" s="246">
        <v>0</v>
      </c>
      <c r="AC524" s="246">
        <v>0</v>
      </c>
      <c r="AD524" s="204">
        <v>-0.46900000000005093</v>
      </c>
      <c r="AE524" s="204">
        <v>-0.46900000000005093</v>
      </c>
      <c r="AF524" s="204">
        <v>0</v>
      </c>
      <c r="AG524" s="204">
        <v>0</v>
      </c>
      <c r="AH524" s="204">
        <v>0</v>
      </c>
      <c r="AI524" s="101">
        <v>0</v>
      </c>
      <c r="AJ524" s="101">
        <v>0</v>
      </c>
      <c r="AK524" s="101">
        <v>0</v>
      </c>
      <c r="AL524" s="204">
        <v>0</v>
      </c>
      <c r="AM524" s="204">
        <v>99.984149515022466</v>
      </c>
      <c r="AN524" s="204">
        <v>99.984149515022466</v>
      </c>
      <c r="AO524" s="204">
        <v>0</v>
      </c>
      <c r="AP524" s="204">
        <v>0</v>
      </c>
      <c r="AQ524" s="204">
        <v>0</v>
      </c>
      <c r="AR524" s="204">
        <v>0</v>
      </c>
      <c r="AS524" s="204">
        <v>0</v>
      </c>
      <c r="AT524" s="204">
        <v>0</v>
      </c>
      <c r="AU524" s="204">
        <v>0</v>
      </c>
    </row>
    <row r="525" spans="1:48" ht="12.75" customHeight="1">
      <c r="A525" s="205">
        <v>21</v>
      </c>
      <c r="B525" s="206">
        <v>224800</v>
      </c>
      <c r="C525" s="207">
        <v>1471</v>
      </c>
      <c r="D525" s="175">
        <v>516</v>
      </c>
      <c r="E525" s="201" t="s">
        <v>1660</v>
      </c>
      <c r="F525" s="197">
        <v>0</v>
      </c>
      <c r="G525" s="202">
        <v>0</v>
      </c>
      <c r="H525" s="202">
        <v>0</v>
      </c>
      <c r="I525" s="202">
        <v>0</v>
      </c>
      <c r="J525" s="202">
        <v>0</v>
      </c>
      <c r="K525" s="202">
        <v>0</v>
      </c>
      <c r="L525" s="197">
        <v>0</v>
      </c>
      <c r="M525" s="203">
        <v>0</v>
      </c>
      <c r="N525" s="203">
        <v>0</v>
      </c>
      <c r="O525" s="203">
        <v>0</v>
      </c>
      <c r="P525" s="203">
        <v>0</v>
      </c>
      <c r="Q525" s="203">
        <v>0</v>
      </c>
      <c r="R525" s="245">
        <v>0</v>
      </c>
      <c r="S525" s="245">
        <v>0</v>
      </c>
      <c r="T525" s="245">
        <v>0</v>
      </c>
      <c r="U525" s="198">
        <v>0</v>
      </c>
      <c r="V525" s="203">
        <v>0</v>
      </c>
      <c r="W525" s="203">
        <v>0</v>
      </c>
      <c r="X525" s="203">
        <v>0</v>
      </c>
      <c r="Y525" s="203">
        <v>0</v>
      </c>
      <c r="Z525" s="204">
        <v>0</v>
      </c>
      <c r="AA525" s="246">
        <v>0</v>
      </c>
      <c r="AB525" s="246">
        <v>0</v>
      </c>
      <c r="AC525" s="246">
        <v>0</v>
      </c>
      <c r="AD525" s="204">
        <v>0</v>
      </c>
      <c r="AE525" s="204">
        <v>0</v>
      </c>
      <c r="AF525" s="204">
        <v>0</v>
      </c>
      <c r="AG525" s="204">
        <v>0</v>
      </c>
      <c r="AH525" s="204">
        <v>0</v>
      </c>
      <c r="AI525" s="101">
        <v>0</v>
      </c>
      <c r="AJ525" s="101">
        <v>0</v>
      </c>
      <c r="AK525" s="101">
        <v>0</v>
      </c>
      <c r="AL525" s="204">
        <v>0</v>
      </c>
      <c r="AM525" s="204">
        <v>0</v>
      </c>
      <c r="AN525" s="204">
        <v>0</v>
      </c>
      <c r="AO525" s="204">
        <v>0</v>
      </c>
      <c r="AP525" s="204">
        <v>0</v>
      </c>
      <c r="AQ525" s="204">
        <v>0</v>
      </c>
      <c r="AR525" s="204">
        <v>0</v>
      </c>
      <c r="AS525" s="204">
        <v>0</v>
      </c>
      <c r="AT525" s="204">
        <v>0</v>
      </c>
      <c r="AU525" s="204">
        <v>0</v>
      </c>
    </row>
    <row r="526" spans="1:48" ht="12.75" customHeight="1">
      <c r="A526" s="205">
        <v>21</v>
      </c>
      <c r="B526" s="206">
        <v>224800</v>
      </c>
      <c r="C526" s="207">
        <v>1472</v>
      </c>
      <c r="D526" s="175">
        <v>517</v>
      </c>
      <c r="E526" s="201" t="s">
        <v>1661</v>
      </c>
      <c r="F526" s="197">
        <v>3844.3</v>
      </c>
      <c r="G526" s="202">
        <v>3844.3</v>
      </c>
      <c r="H526" s="202">
        <v>0</v>
      </c>
      <c r="I526" s="202">
        <v>0</v>
      </c>
      <c r="J526" s="202">
        <v>0</v>
      </c>
      <c r="K526" s="202">
        <v>0</v>
      </c>
      <c r="L526" s="197">
        <v>3905.3</v>
      </c>
      <c r="M526" s="203">
        <v>3905.3</v>
      </c>
      <c r="N526" s="203">
        <v>0</v>
      </c>
      <c r="O526" s="203">
        <v>0</v>
      </c>
      <c r="P526" s="203">
        <v>0</v>
      </c>
      <c r="Q526" s="203">
        <v>0</v>
      </c>
      <c r="R526" s="245">
        <v>0</v>
      </c>
      <c r="S526" s="245">
        <v>0</v>
      </c>
      <c r="T526" s="245">
        <v>0</v>
      </c>
      <c r="U526" s="198">
        <v>3905.3</v>
      </c>
      <c r="V526" s="203">
        <v>3905.3</v>
      </c>
      <c r="W526" s="203">
        <v>0</v>
      </c>
      <c r="X526" s="203">
        <v>0</v>
      </c>
      <c r="Y526" s="203">
        <v>0</v>
      </c>
      <c r="Z526" s="204">
        <v>0</v>
      </c>
      <c r="AA526" s="246">
        <v>0</v>
      </c>
      <c r="AB526" s="246">
        <v>0</v>
      </c>
      <c r="AC526" s="246">
        <v>0</v>
      </c>
      <c r="AD526" s="204">
        <v>0</v>
      </c>
      <c r="AE526" s="204">
        <v>0</v>
      </c>
      <c r="AF526" s="204">
        <v>0</v>
      </c>
      <c r="AG526" s="204">
        <v>0</v>
      </c>
      <c r="AH526" s="204">
        <v>0</v>
      </c>
      <c r="AI526" s="101">
        <v>0</v>
      </c>
      <c r="AJ526" s="101">
        <v>0</v>
      </c>
      <c r="AK526" s="101">
        <v>0</v>
      </c>
      <c r="AL526" s="204">
        <v>0</v>
      </c>
      <c r="AM526" s="204">
        <v>100</v>
      </c>
      <c r="AN526" s="204">
        <v>100</v>
      </c>
      <c r="AO526" s="204">
        <v>0</v>
      </c>
      <c r="AP526" s="204">
        <v>0</v>
      </c>
      <c r="AQ526" s="204">
        <v>0</v>
      </c>
      <c r="AR526" s="204">
        <v>0</v>
      </c>
      <c r="AS526" s="204">
        <v>0</v>
      </c>
      <c r="AT526" s="204">
        <v>0</v>
      </c>
      <c r="AU526" s="204">
        <v>0</v>
      </c>
    </row>
    <row r="527" spans="1:48" ht="12.75" customHeight="1">
      <c r="A527" s="205">
        <v>21</v>
      </c>
      <c r="B527" s="206">
        <v>224800</v>
      </c>
      <c r="C527" s="207">
        <v>1477</v>
      </c>
      <c r="D527" s="175">
        <v>518</v>
      </c>
      <c r="E527" s="201" t="s">
        <v>1651</v>
      </c>
      <c r="F527" s="197">
        <v>16377.7</v>
      </c>
      <c r="G527" s="202">
        <v>16294.1</v>
      </c>
      <c r="H527" s="202">
        <v>0</v>
      </c>
      <c r="I527" s="202">
        <v>83.6</v>
      </c>
      <c r="J527" s="202">
        <v>0</v>
      </c>
      <c r="K527" s="202">
        <v>0</v>
      </c>
      <c r="L527" s="197">
        <v>16583.8</v>
      </c>
      <c r="M527" s="203">
        <v>16479.8</v>
      </c>
      <c r="N527" s="203">
        <v>0</v>
      </c>
      <c r="O527" s="203">
        <v>104</v>
      </c>
      <c r="P527" s="203">
        <v>0</v>
      </c>
      <c r="Q527" s="203">
        <v>0</v>
      </c>
      <c r="R527" s="245">
        <v>0</v>
      </c>
      <c r="S527" s="245">
        <v>0</v>
      </c>
      <c r="T527" s="245">
        <v>0</v>
      </c>
      <c r="U527" s="198">
        <v>16572.324799999999</v>
      </c>
      <c r="V527" s="203">
        <v>16479.8</v>
      </c>
      <c r="W527" s="203">
        <v>0</v>
      </c>
      <c r="X527" s="203">
        <v>92.524799999999999</v>
      </c>
      <c r="Y527" s="203">
        <v>0</v>
      </c>
      <c r="Z527" s="204">
        <v>0</v>
      </c>
      <c r="AA527" s="246">
        <v>0</v>
      </c>
      <c r="AB527" s="246">
        <v>0</v>
      </c>
      <c r="AC527" s="246">
        <v>0</v>
      </c>
      <c r="AD527" s="204">
        <v>-11.475200000000768</v>
      </c>
      <c r="AE527" s="204">
        <v>0</v>
      </c>
      <c r="AF527" s="204">
        <v>0</v>
      </c>
      <c r="AG527" s="204">
        <v>-11.475200000000001</v>
      </c>
      <c r="AH527" s="204">
        <v>0</v>
      </c>
      <c r="AI527" s="101">
        <v>0</v>
      </c>
      <c r="AJ527" s="101">
        <v>0</v>
      </c>
      <c r="AK527" s="101">
        <v>0</v>
      </c>
      <c r="AL527" s="204">
        <v>0</v>
      </c>
      <c r="AM527" s="204">
        <v>99.930804761273038</v>
      </c>
      <c r="AN527" s="204">
        <v>100</v>
      </c>
      <c r="AO527" s="204">
        <v>0</v>
      </c>
      <c r="AP527" s="204">
        <v>88.966153846153844</v>
      </c>
      <c r="AQ527" s="204">
        <v>0</v>
      </c>
      <c r="AR527" s="204">
        <v>0</v>
      </c>
      <c r="AS527" s="204">
        <v>0</v>
      </c>
      <c r="AT527" s="204">
        <v>0</v>
      </c>
      <c r="AU527" s="204">
        <v>0</v>
      </c>
    </row>
    <row r="528" spans="1:48" ht="12.75" customHeight="1">
      <c r="A528" s="205">
        <v>21</v>
      </c>
      <c r="B528" s="206">
        <v>224800</v>
      </c>
      <c r="C528" s="207">
        <v>1473</v>
      </c>
      <c r="D528" s="175">
        <v>519</v>
      </c>
      <c r="E528" s="201" t="s">
        <v>1662</v>
      </c>
      <c r="F528" s="197">
        <v>5273.1</v>
      </c>
      <c r="G528" s="202">
        <v>5273.1</v>
      </c>
      <c r="H528" s="202">
        <v>0</v>
      </c>
      <c r="I528" s="202">
        <v>0</v>
      </c>
      <c r="J528" s="202">
        <v>0</v>
      </c>
      <c r="K528" s="202">
        <v>0</v>
      </c>
      <c r="L528" s="197">
        <v>5574.7</v>
      </c>
      <c r="M528" s="203">
        <v>5574.7</v>
      </c>
      <c r="N528" s="203">
        <v>0</v>
      </c>
      <c r="O528" s="203">
        <v>0</v>
      </c>
      <c r="P528" s="203">
        <v>0</v>
      </c>
      <c r="Q528" s="203">
        <v>0</v>
      </c>
      <c r="R528" s="245">
        <v>0</v>
      </c>
      <c r="S528" s="245">
        <v>0</v>
      </c>
      <c r="T528" s="245">
        <v>0</v>
      </c>
      <c r="U528" s="198">
        <v>5574.7</v>
      </c>
      <c r="V528" s="203">
        <v>5574.7</v>
      </c>
      <c r="W528" s="203">
        <v>0</v>
      </c>
      <c r="X528" s="203">
        <v>0</v>
      </c>
      <c r="Y528" s="203">
        <v>0</v>
      </c>
      <c r="Z528" s="204">
        <v>0</v>
      </c>
      <c r="AA528" s="246">
        <v>0</v>
      </c>
      <c r="AB528" s="246">
        <v>0</v>
      </c>
      <c r="AC528" s="246">
        <v>0</v>
      </c>
      <c r="AD528" s="204">
        <v>0</v>
      </c>
      <c r="AE528" s="204">
        <v>0</v>
      </c>
      <c r="AF528" s="204">
        <v>0</v>
      </c>
      <c r="AG528" s="204">
        <v>0</v>
      </c>
      <c r="AH528" s="204">
        <v>0</v>
      </c>
      <c r="AI528" s="101">
        <v>0</v>
      </c>
      <c r="AJ528" s="101">
        <v>0</v>
      </c>
      <c r="AK528" s="101">
        <v>0</v>
      </c>
      <c r="AL528" s="204">
        <v>0</v>
      </c>
      <c r="AM528" s="204">
        <v>100</v>
      </c>
      <c r="AN528" s="204">
        <v>100</v>
      </c>
      <c r="AO528" s="204">
        <v>0</v>
      </c>
      <c r="AP528" s="204">
        <v>0</v>
      </c>
      <c r="AQ528" s="204">
        <v>0</v>
      </c>
      <c r="AR528" s="204">
        <v>0</v>
      </c>
      <c r="AS528" s="204">
        <v>0</v>
      </c>
      <c r="AT528" s="204">
        <v>0</v>
      </c>
      <c r="AU528" s="204">
        <v>0</v>
      </c>
    </row>
    <row r="529" spans="1:48" ht="12.75" customHeight="1">
      <c r="A529" s="205">
        <v>21</v>
      </c>
      <c r="B529" s="206">
        <v>224800</v>
      </c>
      <c r="C529" s="207">
        <v>1474</v>
      </c>
      <c r="D529" s="175">
        <v>520</v>
      </c>
      <c r="E529" s="201" t="s">
        <v>1663</v>
      </c>
      <c r="F529" s="197">
        <v>3301.4</v>
      </c>
      <c r="G529" s="202">
        <v>3301.4</v>
      </c>
      <c r="H529" s="202">
        <v>0</v>
      </c>
      <c r="I529" s="202">
        <v>0</v>
      </c>
      <c r="J529" s="202">
        <v>0</v>
      </c>
      <c r="K529" s="202">
        <v>0</v>
      </c>
      <c r="L529" s="197">
        <v>3452.4</v>
      </c>
      <c r="M529" s="203">
        <v>3452.4</v>
      </c>
      <c r="N529" s="203">
        <v>0</v>
      </c>
      <c r="O529" s="203">
        <v>0</v>
      </c>
      <c r="P529" s="203">
        <v>0</v>
      </c>
      <c r="Q529" s="203">
        <v>0</v>
      </c>
      <c r="R529" s="245">
        <v>0</v>
      </c>
      <c r="S529" s="245">
        <v>0</v>
      </c>
      <c r="T529" s="245">
        <v>0</v>
      </c>
      <c r="U529" s="198">
        <v>3405.9679999999998</v>
      </c>
      <c r="V529" s="203">
        <v>3405.9679999999998</v>
      </c>
      <c r="W529" s="203">
        <v>0</v>
      </c>
      <c r="X529" s="203">
        <v>0</v>
      </c>
      <c r="Y529" s="203">
        <v>0</v>
      </c>
      <c r="Z529" s="204">
        <v>0</v>
      </c>
      <c r="AA529" s="246">
        <v>0</v>
      </c>
      <c r="AB529" s="246">
        <v>0</v>
      </c>
      <c r="AC529" s="246">
        <v>0</v>
      </c>
      <c r="AD529" s="204">
        <v>-46.432000000000244</v>
      </c>
      <c r="AE529" s="204">
        <v>-46.432000000000244</v>
      </c>
      <c r="AF529" s="204">
        <v>0</v>
      </c>
      <c r="AG529" s="204">
        <v>0</v>
      </c>
      <c r="AH529" s="204">
        <v>0</v>
      </c>
      <c r="AI529" s="101">
        <v>0</v>
      </c>
      <c r="AJ529" s="101">
        <v>0</v>
      </c>
      <c r="AK529" s="101">
        <v>0</v>
      </c>
      <c r="AL529" s="204">
        <v>0</v>
      </c>
      <c r="AM529" s="204">
        <v>98.655080523693655</v>
      </c>
      <c r="AN529" s="204">
        <v>98.655080523693655</v>
      </c>
      <c r="AO529" s="204">
        <v>0</v>
      </c>
      <c r="AP529" s="204">
        <v>0</v>
      </c>
      <c r="AQ529" s="204">
        <v>0</v>
      </c>
      <c r="AR529" s="204">
        <v>0</v>
      </c>
      <c r="AS529" s="204">
        <v>0</v>
      </c>
      <c r="AT529" s="204">
        <v>0</v>
      </c>
      <c r="AU529" s="204">
        <v>0</v>
      </c>
    </row>
    <row r="530" spans="1:48" ht="12.75" customHeight="1">
      <c r="A530" s="205">
        <v>21</v>
      </c>
      <c r="B530" s="206">
        <v>224800</v>
      </c>
      <c r="C530" s="207">
        <v>1475</v>
      </c>
      <c r="D530" s="175">
        <v>521</v>
      </c>
      <c r="E530" s="201" t="s">
        <v>1664</v>
      </c>
      <c r="F530" s="197">
        <v>1981</v>
      </c>
      <c r="G530" s="202">
        <v>1981</v>
      </c>
      <c r="H530" s="202">
        <v>0</v>
      </c>
      <c r="I530" s="202">
        <v>0</v>
      </c>
      <c r="J530" s="202">
        <v>0</v>
      </c>
      <c r="K530" s="202">
        <v>0</v>
      </c>
      <c r="L530" s="197">
        <v>2063.3000000000002</v>
      </c>
      <c r="M530" s="203">
        <v>2063.3000000000002</v>
      </c>
      <c r="N530" s="203">
        <v>0</v>
      </c>
      <c r="O530" s="203">
        <v>0</v>
      </c>
      <c r="P530" s="203">
        <v>0</v>
      </c>
      <c r="Q530" s="203">
        <v>0</v>
      </c>
      <c r="R530" s="245">
        <v>0</v>
      </c>
      <c r="S530" s="245">
        <v>0</v>
      </c>
      <c r="T530" s="245">
        <v>0</v>
      </c>
      <c r="U530" s="198">
        <v>2063.3000000000002</v>
      </c>
      <c r="V530" s="203">
        <v>2063.3000000000002</v>
      </c>
      <c r="W530" s="203">
        <v>0</v>
      </c>
      <c r="X530" s="203">
        <v>0</v>
      </c>
      <c r="Y530" s="203">
        <v>0</v>
      </c>
      <c r="Z530" s="204">
        <v>0</v>
      </c>
      <c r="AA530" s="246">
        <v>0</v>
      </c>
      <c r="AB530" s="246">
        <v>0</v>
      </c>
      <c r="AC530" s="246">
        <v>0</v>
      </c>
      <c r="AD530" s="204">
        <v>0</v>
      </c>
      <c r="AE530" s="204">
        <v>0</v>
      </c>
      <c r="AF530" s="204">
        <v>0</v>
      </c>
      <c r="AG530" s="204">
        <v>0</v>
      </c>
      <c r="AH530" s="204">
        <v>0</v>
      </c>
      <c r="AI530" s="101">
        <v>0</v>
      </c>
      <c r="AJ530" s="101">
        <v>0</v>
      </c>
      <c r="AK530" s="101">
        <v>0</v>
      </c>
      <c r="AL530" s="204">
        <v>0</v>
      </c>
      <c r="AM530" s="204">
        <v>100</v>
      </c>
      <c r="AN530" s="204">
        <v>100</v>
      </c>
      <c r="AO530" s="204">
        <v>0</v>
      </c>
      <c r="AP530" s="204">
        <v>0</v>
      </c>
      <c r="AQ530" s="204">
        <v>0</v>
      </c>
      <c r="AR530" s="204">
        <v>0</v>
      </c>
      <c r="AS530" s="204">
        <v>0</v>
      </c>
      <c r="AT530" s="204">
        <v>0</v>
      </c>
      <c r="AU530" s="204">
        <v>0</v>
      </c>
    </row>
    <row r="531" spans="1:48" ht="12.75" customHeight="1">
      <c r="A531" s="205">
        <v>21</v>
      </c>
      <c r="B531" s="206">
        <v>224800</v>
      </c>
      <c r="C531" s="207">
        <v>1476</v>
      </c>
      <c r="D531" s="175">
        <v>522</v>
      </c>
      <c r="E531" s="201" t="s">
        <v>1665</v>
      </c>
      <c r="F531" s="197">
        <v>2308.1999999999998</v>
      </c>
      <c r="G531" s="202">
        <v>2308.1999999999998</v>
      </c>
      <c r="H531" s="202">
        <v>0</v>
      </c>
      <c r="I531" s="202">
        <v>0</v>
      </c>
      <c r="J531" s="202">
        <v>0</v>
      </c>
      <c r="K531" s="202">
        <v>0</v>
      </c>
      <c r="L531" s="197">
        <v>2497.4</v>
      </c>
      <c r="M531" s="203">
        <v>2497.4</v>
      </c>
      <c r="N531" s="203">
        <v>0</v>
      </c>
      <c r="O531" s="203">
        <v>0</v>
      </c>
      <c r="P531" s="203">
        <v>0</v>
      </c>
      <c r="Q531" s="203">
        <v>0</v>
      </c>
      <c r="R531" s="245">
        <v>0</v>
      </c>
      <c r="S531" s="245">
        <v>0</v>
      </c>
      <c r="T531" s="245">
        <v>0</v>
      </c>
      <c r="U531" s="198">
        <v>2459.0808999999999</v>
      </c>
      <c r="V531" s="203">
        <v>2459.0808999999999</v>
      </c>
      <c r="W531" s="203">
        <v>0</v>
      </c>
      <c r="X531" s="203">
        <v>0</v>
      </c>
      <c r="Y531" s="203">
        <v>0</v>
      </c>
      <c r="Z531" s="204">
        <v>0</v>
      </c>
      <c r="AA531" s="246">
        <v>0</v>
      </c>
      <c r="AB531" s="246">
        <v>0</v>
      </c>
      <c r="AC531" s="246">
        <v>0</v>
      </c>
      <c r="AD531" s="204">
        <v>-38.319100000000162</v>
      </c>
      <c r="AE531" s="204">
        <v>-38.319100000000162</v>
      </c>
      <c r="AF531" s="204">
        <v>0</v>
      </c>
      <c r="AG531" s="204">
        <v>0</v>
      </c>
      <c r="AH531" s="204">
        <v>0</v>
      </c>
      <c r="AI531" s="101">
        <v>0</v>
      </c>
      <c r="AJ531" s="101">
        <v>0</v>
      </c>
      <c r="AK531" s="101">
        <v>0</v>
      </c>
      <c r="AL531" s="204">
        <v>0</v>
      </c>
      <c r="AM531" s="204">
        <v>98.465640265876502</v>
      </c>
      <c r="AN531" s="204">
        <v>98.465640265876502</v>
      </c>
      <c r="AO531" s="204">
        <v>0</v>
      </c>
      <c r="AP531" s="204">
        <v>0</v>
      </c>
      <c r="AQ531" s="204">
        <v>0</v>
      </c>
      <c r="AR531" s="204">
        <v>0</v>
      </c>
      <c r="AS531" s="204">
        <v>0</v>
      </c>
      <c r="AT531" s="204">
        <v>0</v>
      </c>
      <c r="AU531" s="204">
        <v>0</v>
      </c>
    </row>
    <row r="532" spans="1:48" ht="12.75" customHeight="1">
      <c r="A532" s="205">
        <v>21</v>
      </c>
      <c r="B532" s="206">
        <v>224800</v>
      </c>
      <c r="C532" s="207">
        <v>1478</v>
      </c>
      <c r="D532" s="175">
        <v>523</v>
      </c>
      <c r="E532" s="201" t="s">
        <v>1666</v>
      </c>
      <c r="F532" s="197">
        <v>3159.7</v>
      </c>
      <c r="G532" s="202">
        <v>3159.7</v>
      </c>
      <c r="H532" s="202">
        <v>0</v>
      </c>
      <c r="I532" s="202">
        <v>0</v>
      </c>
      <c r="J532" s="202">
        <v>0</v>
      </c>
      <c r="K532" s="202">
        <v>0</v>
      </c>
      <c r="L532" s="197">
        <v>3622.3</v>
      </c>
      <c r="M532" s="203">
        <v>3622.3</v>
      </c>
      <c r="N532" s="203">
        <v>0</v>
      </c>
      <c r="O532" s="203">
        <v>0</v>
      </c>
      <c r="P532" s="203">
        <v>0</v>
      </c>
      <c r="Q532" s="203">
        <v>0</v>
      </c>
      <c r="R532" s="245">
        <v>0</v>
      </c>
      <c r="S532" s="245">
        <v>0</v>
      </c>
      <c r="T532" s="245">
        <v>0</v>
      </c>
      <c r="U532" s="198">
        <v>3549.5706</v>
      </c>
      <c r="V532" s="203">
        <v>3549.5706</v>
      </c>
      <c r="W532" s="203">
        <v>0</v>
      </c>
      <c r="X532" s="203">
        <v>0</v>
      </c>
      <c r="Y532" s="203">
        <v>0</v>
      </c>
      <c r="Z532" s="204">
        <v>0</v>
      </c>
      <c r="AA532" s="246">
        <v>0</v>
      </c>
      <c r="AB532" s="246">
        <v>0</v>
      </c>
      <c r="AC532" s="246">
        <v>0</v>
      </c>
      <c r="AD532" s="204">
        <v>-72.729400000000169</v>
      </c>
      <c r="AE532" s="204">
        <v>-72.729400000000169</v>
      </c>
      <c r="AF532" s="204">
        <v>0</v>
      </c>
      <c r="AG532" s="204">
        <v>0</v>
      </c>
      <c r="AH532" s="204">
        <v>0</v>
      </c>
      <c r="AI532" s="101">
        <v>0</v>
      </c>
      <c r="AJ532" s="101">
        <v>0</v>
      </c>
      <c r="AK532" s="101">
        <v>0</v>
      </c>
      <c r="AL532" s="204">
        <v>0</v>
      </c>
      <c r="AM532" s="204">
        <v>97.99217624161443</v>
      </c>
      <c r="AN532" s="204">
        <v>97.99217624161443</v>
      </c>
      <c r="AO532" s="204">
        <v>0</v>
      </c>
      <c r="AP532" s="204">
        <v>0</v>
      </c>
      <c r="AQ532" s="204">
        <v>0</v>
      </c>
      <c r="AR532" s="204">
        <v>0</v>
      </c>
      <c r="AS532" s="204">
        <v>0</v>
      </c>
      <c r="AT532" s="204">
        <v>0</v>
      </c>
      <c r="AU532" s="204">
        <v>0</v>
      </c>
    </row>
    <row r="533" spans="1:48" ht="12.75" customHeight="1">
      <c r="A533" s="205">
        <v>21</v>
      </c>
      <c r="B533" s="206">
        <v>224800</v>
      </c>
      <c r="C533" s="207">
        <v>1479</v>
      </c>
      <c r="D533" s="175">
        <v>524</v>
      </c>
      <c r="E533" s="201" t="s">
        <v>1667</v>
      </c>
      <c r="F533" s="197">
        <v>4959.3999999999996</v>
      </c>
      <c r="G533" s="202">
        <v>4959.3999999999996</v>
      </c>
      <c r="H533" s="202">
        <v>0</v>
      </c>
      <c r="I533" s="202">
        <v>0</v>
      </c>
      <c r="J533" s="202">
        <v>0</v>
      </c>
      <c r="K533" s="202">
        <v>0</v>
      </c>
      <c r="L533" s="197">
        <v>4959.3999999999996</v>
      </c>
      <c r="M533" s="203">
        <v>4959.3999999999996</v>
      </c>
      <c r="N533" s="203">
        <v>0</v>
      </c>
      <c r="O533" s="203">
        <v>0</v>
      </c>
      <c r="P533" s="203">
        <v>0</v>
      </c>
      <c r="Q533" s="203">
        <v>0</v>
      </c>
      <c r="R533" s="245">
        <v>0</v>
      </c>
      <c r="S533" s="245">
        <v>0</v>
      </c>
      <c r="T533" s="245">
        <v>0</v>
      </c>
      <c r="U533" s="198">
        <v>4959.3999999999996</v>
      </c>
      <c r="V533" s="203">
        <v>4959.3999999999996</v>
      </c>
      <c r="W533" s="203">
        <v>0</v>
      </c>
      <c r="X533" s="203">
        <v>0</v>
      </c>
      <c r="Y533" s="203">
        <v>0</v>
      </c>
      <c r="Z533" s="204">
        <v>0</v>
      </c>
      <c r="AA533" s="246">
        <v>0</v>
      </c>
      <c r="AB533" s="246">
        <v>0</v>
      </c>
      <c r="AC533" s="246">
        <v>0</v>
      </c>
      <c r="AD533" s="204">
        <v>0</v>
      </c>
      <c r="AE533" s="204">
        <v>0</v>
      </c>
      <c r="AF533" s="204">
        <v>0</v>
      </c>
      <c r="AG533" s="204">
        <v>0</v>
      </c>
      <c r="AH533" s="204">
        <v>0</v>
      </c>
      <c r="AI533" s="101">
        <v>0</v>
      </c>
      <c r="AJ533" s="101">
        <v>0</v>
      </c>
      <c r="AK533" s="101">
        <v>0</v>
      </c>
      <c r="AL533" s="204">
        <v>0</v>
      </c>
      <c r="AM533" s="204">
        <v>100</v>
      </c>
      <c r="AN533" s="204">
        <v>100</v>
      </c>
      <c r="AO533" s="204">
        <v>0</v>
      </c>
      <c r="AP533" s="204">
        <v>0</v>
      </c>
      <c r="AQ533" s="204">
        <v>0</v>
      </c>
      <c r="AR533" s="204">
        <v>0</v>
      </c>
      <c r="AS533" s="204">
        <v>0</v>
      </c>
      <c r="AT533" s="204">
        <v>0</v>
      </c>
      <c r="AU533" s="204">
        <v>0</v>
      </c>
    </row>
    <row r="534" spans="1:48" ht="12.75" customHeight="1">
      <c r="A534" s="205">
        <v>21</v>
      </c>
      <c r="B534" s="206">
        <v>224800</v>
      </c>
      <c r="C534" s="207">
        <v>1480</v>
      </c>
      <c r="D534" s="175">
        <v>525</v>
      </c>
      <c r="E534" s="201" t="s">
        <v>1550</v>
      </c>
      <c r="F534" s="197">
        <v>2148</v>
      </c>
      <c r="G534" s="202">
        <v>2148</v>
      </c>
      <c r="H534" s="202">
        <v>0</v>
      </c>
      <c r="I534" s="202">
        <v>0</v>
      </c>
      <c r="J534" s="202">
        <v>0</v>
      </c>
      <c r="K534" s="202">
        <v>0</v>
      </c>
      <c r="L534" s="197">
        <v>2244.9</v>
      </c>
      <c r="M534" s="203">
        <v>2244.9</v>
      </c>
      <c r="N534" s="203">
        <v>0</v>
      </c>
      <c r="O534" s="203">
        <v>0</v>
      </c>
      <c r="P534" s="203">
        <v>0</v>
      </c>
      <c r="Q534" s="203">
        <v>0</v>
      </c>
      <c r="R534" s="245">
        <v>0</v>
      </c>
      <c r="S534" s="245">
        <v>0</v>
      </c>
      <c r="T534" s="245">
        <v>0</v>
      </c>
      <c r="U534" s="198">
        <v>2219.5</v>
      </c>
      <c r="V534" s="203">
        <v>2219.5</v>
      </c>
      <c r="W534" s="203">
        <v>0</v>
      </c>
      <c r="X534" s="203">
        <v>0</v>
      </c>
      <c r="Y534" s="203">
        <v>0</v>
      </c>
      <c r="Z534" s="204">
        <v>0</v>
      </c>
      <c r="AA534" s="246">
        <v>0</v>
      </c>
      <c r="AB534" s="246">
        <v>0</v>
      </c>
      <c r="AC534" s="246">
        <v>0</v>
      </c>
      <c r="AD534" s="204">
        <v>-25.400000000000091</v>
      </c>
      <c r="AE534" s="204">
        <v>-25.400000000000091</v>
      </c>
      <c r="AF534" s="204">
        <v>0</v>
      </c>
      <c r="AG534" s="204">
        <v>0</v>
      </c>
      <c r="AH534" s="204">
        <v>0</v>
      </c>
      <c r="AI534" s="101">
        <v>0</v>
      </c>
      <c r="AJ534" s="101">
        <v>0</v>
      </c>
      <c r="AK534" s="101">
        <v>0</v>
      </c>
      <c r="AL534" s="204">
        <v>0</v>
      </c>
      <c r="AM534" s="204">
        <v>98.868546483139554</v>
      </c>
      <c r="AN534" s="204">
        <v>98.868546483139554</v>
      </c>
      <c r="AO534" s="204">
        <v>0</v>
      </c>
      <c r="AP534" s="204">
        <v>0</v>
      </c>
      <c r="AQ534" s="204">
        <v>0</v>
      </c>
      <c r="AR534" s="204">
        <v>0</v>
      </c>
      <c r="AS534" s="204">
        <v>0</v>
      </c>
      <c r="AT534" s="204">
        <v>0</v>
      </c>
      <c r="AU534" s="204">
        <v>0</v>
      </c>
    </row>
    <row r="535" spans="1:48" ht="12.75" customHeight="1">
      <c r="A535" s="205">
        <v>21</v>
      </c>
      <c r="B535" s="206">
        <v>224800</v>
      </c>
      <c r="C535" s="207">
        <v>1481</v>
      </c>
      <c r="D535" s="175">
        <v>526</v>
      </c>
      <c r="E535" s="201" t="s">
        <v>1580</v>
      </c>
      <c r="F535" s="197">
        <v>2292.6</v>
      </c>
      <c r="G535" s="202">
        <v>2292.6</v>
      </c>
      <c r="H535" s="202">
        <v>0</v>
      </c>
      <c r="I535" s="202">
        <v>0</v>
      </c>
      <c r="J535" s="202">
        <v>0</v>
      </c>
      <c r="K535" s="202">
        <v>0</v>
      </c>
      <c r="L535" s="197">
        <v>2422.9</v>
      </c>
      <c r="M535" s="203">
        <v>2422.9</v>
      </c>
      <c r="N535" s="203">
        <v>0</v>
      </c>
      <c r="O535" s="203">
        <v>0</v>
      </c>
      <c r="P535" s="203">
        <v>0</v>
      </c>
      <c r="Q535" s="203">
        <v>0</v>
      </c>
      <c r="R535" s="245">
        <v>0</v>
      </c>
      <c r="S535" s="245">
        <v>0</v>
      </c>
      <c r="T535" s="245">
        <v>0</v>
      </c>
      <c r="U535" s="198">
        <v>2422.9</v>
      </c>
      <c r="V535" s="203">
        <v>2422.9</v>
      </c>
      <c r="W535" s="203">
        <v>0</v>
      </c>
      <c r="X535" s="203">
        <v>0</v>
      </c>
      <c r="Y535" s="203">
        <v>0</v>
      </c>
      <c r="Z535" s="204">
        <v>0</v>
      </c>
      <c r="AA535" s="246">
        <v>0</v>
      </c>
      <c r="AB535" s="246">
        <v>0</v>
      </c>
      <c r="AC535" s="246">
        <v>0</v>
      </c>
      <c r="AD535" s="204">
        <v>0</v>
      </c>
      <c r="AE535" s="204">
        <v>0</v>
      </c>
      <c r="AF535" s="204">
        <v>0</v>
      </c>
      <c r="AG535" s="204">
        <v>0</v>
      </c>
      <c r="AH535" s="204">
        <v>0</v>
      </c>
      <c r="AI535" s="101">
        <v>0</v>
      </c>
      <c r="AJ535" s="101">
        <v>0</v>
      </c>
      <c r="AK535" s="101">
        <v>0</v>
      </c>
      <c r="AL535" s="204">
        <v>0</v>
      </c>
      <c r="AM535" s="204">
        <v>100</v>
      </c>
      <c r="AN535" s="204">
        <v>100</v>
      </c>
      <c r="AO535" s="204">
        <v>0</v>
      </c>
      <c r="AP535" s="204">
        <v>0</v>
      </c>
      <c r="AQ535" s="204">
        <v>0</v>
      </c>
      <c r="AR535" s="204">
        <v>0</v>
      </c>
      <c r="AS535" s="204">
        <v>0</v>
      </c>
      <c r="AT535" s="204">
        <v>0</v>
      </c>
      <c r="AU535" s="204">
        <v>0</v>
      </c>
    </row>
    <row r="536" spans="1:48" ht="12.75" customHeight="1">
      <c r="A536" s="205">
        <v>0</v>
      </c>
      <c r="B536" s="205"/>
      <c r="C536" s="205"/>
      <c r="D536" s="175">
        <v>527</v>
      </c>
      <c r="E536" s="201"/>
      <c r="F536" s="202"/>
      <c r="G536" s="202"/>
      <c r="H536" s="202"/>
      <c r="I536" s="202"/>
      <c r="J536" s="202"/>
      <c r="K536" s="202"/>
      <c r="L536" s="197"/>
      <c r="M536" s="203"/>
      <c r="N536" s="203"/>
      <c r="O536" s="203"/>
      <c r="P536" s="203"/>
      <c r="Q536" s="203"/>
      <c r="R536" s="245"/>
      <c r="S536" s="245"/>
      <c r="T536" s="245"/>
      <c r="U536" s="198"/>
      <c r="V536" s="203"/>
      <c r="W536" s="203"/>
      <c r="X536" s="203"/>
      <c r="Y536" s="203"/>
      <c r="Z536" s="204"/>
      <c r="AA536" s="246"/>
      <c r="AB536" s="246"/>
      <c r="AC536" s="246"/>
      <c r="AD536" s="204"/>
      <c r="AE536" s="204"/>
      <c r="AF536" s="204"/>
      <c r="AG536" s="204"/>
      <c r="AH536" s="204"/>
      <c r="AI536" s="101">
        <v>0</v>
      </c>
      <c r="AJ536" s="101">
        <v>0</v>
      </c>
      <c r="AK536" s="101">
        <v>0</v>
      </c>
      <c r="AL536" s="204"/>
      <c r="AM536" s="204"/>
      <c r="AN536" s="204"/>
      <c r="AO536" s="204"/>
      <c r="AP536" s="204"/>
      <c r="AQ536" s="204"/>
      <c r="AR536" s="204"/>
      <c r="AS536" s="204"/>
      <c r="AT536" s="204"/>
      <c r="AU536" s="204"/>
    </row>
    <row r="537" spans="1:48" ht="12.75" customHeight="1">
      <c r="A537" s="205">
        <v>20</v>
      </c>
      <c r="B537" s="206">
        <v>225300</v>
      </c>
      <c r="C537" s="205"/>
      <c r="D537" s="175">
        <v>528</v>
      </c>
      <c r="E537" s="196" t="s">
        <v>1594</v>
      </c>
      <c r="F537" s="197">
        <v>418312.9</v>
      </c>
      <c r="G537" s="197">
        <v>391491.4</v>
      </c>
      <c r="H537" s="197">
        <v>4484.7</v>
      </c>
      <c r="I537" s="197">
        <v>1435.3</v>
      </c>
      <c r="J537" s="197">
        <v>0</v>
      </c>
      <c r="K537" s="197">
        <v>20901.5</v>
      </c>
      <c r="L537" s="197">
        <v>446033.10000000003</v>
      </c>
      <c r="M537" s="197">
        <v>418959.80000000005</v>
      </c>
      <c r="N537" s="197">
        <v>4501.5</v>
      </c>
      <c r="O537" s="197">
        <v>1544</v>
      </c>
      <c r="P537" s="197">
        <v>0</v>
      </c>
      <c r="Q537" s="197">
        <v>20901.5</v>
      </c>
      <c r="R537" s="197">
        <v>126.30000000000001</v>
      </c>
      <c r="S537" s="197">
        <v>0</v>
      </c>
      <c r="T537" s="197">
        <v>0</v>
      </c>
      <c r="U537" s="198">
        <v>440641.25139999995</v>
      </c>
      <c r="V537" s="197">
        <v>414824.0821</v>
      </c>
      <c r="W537" s="197">
        <v>4354.5697</v>
      </c>
      <c r="X537" s="197">
        <v>1045.9874</v>
      </c>
      <c r="Y537" s="197">
        <v>0</v>
      </c>
      <c r="Z537" s="197">
        <v>20290.3122</v>
      </c>
      <c r="AA537" s="197">
        <v>126.30000000000001</v>
      </c>
      <c r="AB537" s="197">
        <v>0</v>
      </c>
      <c r="AC537" s="197">
        <v>0</v>
      </c>
      <c r="AD537" s="101">
        <v>-5391.8486000000848</v>
      </c>
      <c r="AE537" s="101">
        <v>-4135.7179000000469</v>
      </c>
      <c r="AF537" s="101">
        <v>-146.93029999999999</v>
      </c>
      <c r="AG537" s="101">
        <v>-498.01260000000002</v>
      </c>
      <c r="AH537" s="101">
        <v>0</v>
      </c>
      <c r="AI537" s="101">
        <v>-611.1877999999997</v>
      </c>
      <c r="AJ537" s="101">
        <v>0</v>
      </c>
      <c r="AK537" s="101">
        <v>0</v>
      </c>
      <c r="AL537" s="101">
        <v>0</v>
      </c>
      <c r="AM537" s="101">
        <v>98.791155051048889</v>
      </c>
      <c r="AN537" s="101">
        <v>99.01286044627669</v>
      </c>
      <c r="AO537" s="101">
        <v>96.735970232144837</v>
      </c>
      <c r="AP537" s="101">
        <v>67.745297927461138</v>
      </c>
      <c r="AQ537" s="101">
        <v>0</v>
      </c>
      <c r="AR537" s="101">
        <v>97.075866325383345</v>
      </c>
      <c r="AS537" s="101">
        <v>100</v>
      </c>
      <c r="AT537" s="101">
        <v>0</v>
      </c>
      <c r="AU537" s="101">
        <v>0</v>
      </c>
    </row>
    <row r="538" spans="1:48" s="200" customFormat="1" ht="12.75" customHeight="1">
      <c r="A538" s="205">
        <v>22</v>
      </c>
      <c r="B538" s="206">
        <v>225300</v>
      </c>
      <c r="C538" s="205"/>
      <c r="D538" s="175">
        <v>529</v>
      </c>
      <c r="E538" s="196" t="s">
        <v>1241</v>
      </c>
      <c r="F538" s="197">
        <v>283088.09999999998</v>
      </c>
      <c r="G538" s="197">
        <v>258049.9</v>
      </c>
      <c r="H538" s="197">
        <v>2946.7</v>
      </c>
      <c r="I538" s="197">
        <v>1190</v>
      </c>
      <c r="J538" s="197">
        <v>0</v>
      </c>
      <c r="K538" s="197">
        <v>20901.5</v>
      </c>
      <c r="L538" s="197">
        <v>305117</v>
      </c>
      <c r="M538" s="197">
        <v>280038.8</v>
      </c>
      <c r="N538" s="197">
        <v>2946.7</v>
      </c>
      <c r="O538" s="197">
        <v>1230</v>
      </c>
      <c r="P538" s="197">
        <v>0</v>
      </c>
      <c r="Q538" s="197">
        <v>20901.5</v>
      </c>
      <c r="R538" s="197">
        <v>0</v>
      </c>
      <c r="S538" s="197">
        <v>0</v>
      </c>
      <c r="T538" s="197">
        <v>0</v>
      </c>
      <c r="U538" s="198">
        <v>302155.19879999995</v>
      </c>
      <c r="V538" s="197">
        <v>278315.44990000001</v>
      </c>
      <c r="W538" s="197">
        <v>2817.3366999999998</v>
      </c>
      <c r="X538" s="197">
        <v>732.1</v>
      </c>
      <c r="Y538" s="197">
        <v>0</v>
      </c>
      <c r="Z538" s="197">
        <v>20290.3122</v>
      </c>
      <c r="AA538" s="197">
        <v>0</v>
      </c>
      <c r="AB538" s="197">
        <v>0</v>
      </c>
      <c r="AC538" s="197">
        <v>0</v>
      </c>
      <c r="AD538" s="101">
        <v>-2961.8012000000454</v>
      </c>
      <c r="AE538" s="101">
        <v>-1723.3500999999815</v>
      </c>
      <c r="AF538" s="101">
        <v>-129.36329999999998</v>
      </c>
      <c r="AG538" s="101">
        <v>-497.9</v>
      </c>
      <c r="AH538" s="101">
        <v>0</v>
      </c>
      <c r="AI538" s="101">
        <v>-611.1877999999997</v>
      </c>
      <c r="AJ538" s="101">
        <v>0</v>
      </c>
      <c r="AK538" s="101">
        <v>0</v>
      </c>
      <c r="AL538" s="101">
        <v>0</v>
      </c>
      <c r="AM538" s="101">
        <v>99.0292900100617</v>
      </c>
      <c r="AN538" s="101">
        <v>99.384603097856456</v>
      </c>
      <c r="AO538" s="101">
        <v>95.609892422031422</v>
      </c>
      <c r="AP538" s="101">
        <v>59.520325203252035</v>
      </c>
      <c r="AQ538" s="101">
        <v>0</v>
      </c>
      <c r="AR538" s="101">
        <v>97.075866325383345</v>
      </c>
      <c r="AS538" s="101">
        <v>0</v>
      </c>
      <c r="AT538" s="101">
        <v>0</v>
      </c>
      <c r="AU538" s="101">
        <v>0</v>
      </c>
      <c r="AV538" s="199"/>
    </row>
    <row r="539" spans="1:48" s="200" customFormat="1" ht="12.75" customHeight="1">
      <c r="A539" s="205">
        <v>21</v>
      </c>
      <c r="B539" s="206">
        <v>225300</v>
      </c>
      <c r="C539" s="205"/>
      <c r="D539" s="175">
        <v>530</v>
      </c>
      <c r="E539" s="196" t="s">
        <v>1242</v>
      </c>
      <c r="F539" s="197">
        <v>135224.79999999999</v>
      </c>
      <c r="G539" s="197">
        <v>133441.5</v>
      </c>
      <c r="H539" s="197">
        <v>1538</v>
      </c>
      <c r="I539" s="197">
        <v>245.3</v>
      </c>
      <c r="J539" s="197">
        <v>0</v>
      </c>
      <c r="K539" s="197">
        <v>0</v>
      </c>
      <c r="L539" s="197">
        <v>140916.10000000003</v>
      </c>
      <c r="M539" s="197">
        <v>138921.00000000006</v>
      </c>
      <c r="N539" s="197">
        <v>1554.8</v>
      </c>
      <c r="O539" s="197">
        <v>314</v>
      </c>
      <c r="P539" s="197">
        <v>0</v>
      </c>
      <c r="Q539" s="197">
        <v>0</v>
      </c>
      <c r="R539" s="197">
        <v>126.30000000000001</v>
      </c>
      <c r="S539" s="197">
        <v>0</v>
      </c>
      <c r="T539" s="197">
        <v>0</v>
      </c>
      <c r="U539" s="198">
        <v>138486.0526</v>
      </c>
      <c r="V539" s="197">
        <v>136508.63219999999</v>
      </c>
      <c r="W539" s="197">
        <v>1537.2329999999999</v>
      </c>
      <c r="X539" s="197">
        <v>313.88740000000001</v>
      </c>
      <c r="Y539" s="197">
        <v>0</v>
      </c>
      <c r="Z539" s="197">
        <v>0</v>
      </c>
      <c r="AA539" s="197">
        <v>126.30000000000001</v>
      </c>
      <c r="AB539" s="197">
        <v>0</v>
      </c>
      <c r="AC539" s="197">
        <v>0</v>
      </c>
      <c r="AD539" s="101">
        <v>-2430.0474000000395</v>
      </c>
      <c r="AE539" s="101">
        <v>-2412.3678000000655</v>
      </c>
      <c r="AF539" s="101">
        <v>-17.567000000000007</v>
      </c>
      <c r="AG539" s="101">
        <v>-0.11259999999998627</v>
      </c>
      <c r="AH539" s="101">
        <v>0</v>
      </c>
      <c r="AI539" s="101">
        <v>0</v>
      </c>
      <c r="AJ539" s="101">
        <v>0</v>
      </c>
      <c r="AK539" s="101">
        <v>0</v>
      </c>
      <c r="AL539" s="101">
        <v>0</v>
      </c>
      <c r="AM539" s="101">
        <v>98.27553601043455</v>
      </c>
      <c r="AN539" s="101">
        <v>98.263496663571331</v>
      </c>
      <c r="AO539" s="101">
        <v>98.870144069976845</v>
      </c>
      <c r="AP539" s="101">
        <v>99.964140127388532</v>
      </c>
      <c r="AQ539" s="101">
        <v>0</v>
      </c>
      <c r="AR539" s="101">
        <v>0</v>
      </c>
      <c r="AS539" s="101">
        <v>100</v>
      </c>
      <c r="AT539" s="101">
        <v>0</v>
      </c>
      <c r="AU539" s="101">
        <v>0</v>
      </c>
      <c r="AV539" s="199"/>
    </row>
    <row r="540" spans="1:48" ht="12.75" customHeight="1">
      <c r="A540" s="205">
        <v>22</v>
      </c>
      <c r="B540" s="206">
        <v>225300</v>
      </c>
      <c r="C540" s="207">
        <v>1482</v>
      </c>
      <c r="D540" s="175">
        <v>531</v>
      </c>
      <c r="E540" s="201" t="s">
        <v>1267</v>
      </c>
      <c r="F540" s="197">
        <v>283088.09999999998</v>
      </c>
      <c r="G540" s="202">
        <v>258049.9</v>
      </c>
      <c r="H540" s="202">
        <v>2946.7</v>
      </c>
      <c r="I540" s="202">
        <v>1190</v>
      </c>
      <c r="J540" s="202">
        <v>0</v>
      </c>
      <c r="K540" s="202">
        <v>20901.5</v>
      </c>
      <c r="L540" s="197">
        <v>305117</v>
      </c>
      <c r="M540" s="203">
        <v>280038.8</v>
      </c>
      <c r="N540" s="203">
        <v>2946.7</v>
      </c>
      <c r="O540" s="203">
        <v>1230</v>
      </c>
      <c r="P540" s="203">
        <v>0</v>
      </c>
      <c r="Q540" s="203">
        <v>20901.5</v>
      </c>
      <c r="R540" s="245">
        <v>0</v>
      </c>
      <c r="S540" s="245">
        <v>0</v>
      </c>
      <c r="T540" s="245">
        <v>0</v>
      </c>
      <c r="U540" s="198">
        <v>302155.19879999995</v>
      </c>
      <c r="V540" s="203">
        <v>278315.44990000001</v>
      </c>
      <c r="W540" s="203">
        <v>2817.3366999999998</v>
      </c>
      <c r="X540" s="203">
        <v>732.1</v>
      </c>
      <c r="Y540" s="203">
        <v>0</v>
      </c>
      <c r="Z540" s="204">
        <v>20290.3122</v>
      </c>
      <c r="AA540" s="246">
        <v>0</v>
      </c>
      <c r="AB540" s="246">
        <v>0</v>
      </c>
      <c r="AC540" s="246">
        <v>0</v>
      </c>
      <c r="AD540" s="204">
        <v>-2961.8012000000454</v>
      </c>
      <c r="AE540" s="204">
        <v>-1723.3500999999815</v>
      </c>
      <c r="AF540" s="204">
        <v>-129.36329999999998</v>
      </c>
      <c r="AG540" s="204">
        <v>-497.9</v>
      </c>
      <c r="AH540" s="204">
        <v>0</v>
      </c>
      <c r="AI540" s="101">
        <v>-611.1877999999997</v>
      </c>
      <c r="AJ540" s="101">
        <v>0</v>
      </c>
      <c r="AK540" s="101">
        <v>0</v>
      </c>
      <c r="AL540" s="204">
        <v>0</v>
      </c>
      <c r="AM540" s="204">
        <v>99.0292900100617</v>
      </c>
      <c r="AN540" s="204">
        <v>99.384603097856456</v>
      </c>
      <c r="AO540" s="204">
        <v>95.609892422031422</v>
      </c>
      <c r="AP540" s="204">
        <v>59.520325203252035</v>
      </c>
      <c r="AQ540" s="204">
        <v>0</v>
      </c>
      <c r="AR540" s="204">
        <v>97.075866325383345</v>
      </c>
      <c r="AS540" s="204">
        <v>0</v>
      </c>
      <c r="AT540" s="204">
        <v>0</v>
      </c>
      <c r="AU540" s="204">
        <v>0</v>
      </c>
    </row>
    <row r="541" spans="1:48" ht="12.75" customHeight="1">
      <c r="A541" s="205">
        <v>21</v>
      </c>
      <c r="B541" s="206">
        <v>225300</v>
      </c>
      <c r="C541" s="207">
        <v>1483</v>
      </c>
      <c r="D541" s="175">
        <v>532</v>
      </c>
      <c r="E541" s="201" t="s">
        <v>1668</v>
      </c>
      <c r="F541" s="197">
        <v>2007.3</v>
      </c>
      <c r="G541" s="202">
        <v>2007.3</v>
      </c>
      <c r="H541" s="202">
        <v>0</v>
      </c>
      <c r="I541" s="202">
        <v>0</v>
      </c>
      <c r="J541" s="202">
        <v>0</v>
      </c>
      <c r="K541" s="202">
        <v>0</v>
      </c>
      <c r="L541" s="197">
        <v>2141.6999999999998</v>
      </c>
      <c r="M541" s="203">
        <v>2141.6999999999998</v>
      </c>
      <c r="N541" s="203">
        <v>0</v>
      </c>
      <c r="O541" s="203">
        <v>0</v>
      </c>
      <c r="P541" s="203">
        <v>0</v>
      </c>
      <c r="Q541" s="203">
        <v>0</v>
      </c>
      <c r="R541" s="245">
        <v>0</v>
      </c>
      <c r="S541" s="245">
        <v>0</v>
      </c>
      <c r="T541" s="245">
        <v>0</v>
      </c>
      <c r="U541" s="198">
        <v>2139.8498</v>
      </c>
      <c r="V541" s="203">
        <v>2139.8498</v>
      </c>
      <c r="W541" s="203">
        <v>0</v>
      </c>
      <c r="X541" s="203">
        <v>0</v>
      </c>
      <c r="Y541" s="203">
        <v>0</v>
      </c>
      <c r="Z541" s="204">
        <v>0</v>
      </c>
      <c r="AA541" s="246">
        <v>0</v>
      </c>
      <c r="AB541" s="246">
        <v>0</v>
      </c>
      <c r="AC541" s="246">
        <v>0</v>
      </c>
      <c r="AD541" s="204">
        <v>-1.8501999999998588</v>
      </c>
      <c r="AE541" s="204">
        <v>-1.8501999999998588</v>
      </c>
      <c r="AF541" s="204">
        <v>0</v>
      </c>
      <c r="AG541" s="204">
        <v>0</v>
      </c>
      <c r="AH541" s="204">
        <v>0</v>
      </c>
      <c r="AI541" s="101">
        <v>0</v>
      </c>
      <c r="AJ541" s="101">
        <v>0</v>
      </c>
      <c r="AK541" s="101">
        <v>0</v>
      </c>
      <c r="AL541" s="204">
        <v>0</v>
      </c>
      <c r="AM541" s="204">
        <v>99.91361068310222</v>
      </c>
      <c r="AN541" s="204">
        <v>99.91361068310222</v>
      </c>
      <c r="AO541" s="204">
        <v>0</v>
      </c>
      <c r="AP541" s="204">
        <v>0</v>
      </c>
      <c r="AQ541" s="204">
        <v>0</v>
      </c>
      <c r="AR541" s="204">
        <v>0</v>
      </c>
      <c r="AS541" s="204">
        <v>0</v>
      </c>
      <c r="AT541" s="204">
        <v>0</v>
      </c>
      <c r="AU541" s="204">
        <v>0</v>
      </c>
    </row>
    <row r="542" spans="1:48" ht="12.75" customHeight="1">
      <c r="A542" s="205">
        <v>21</v>
      </c>
      <c r="B542" s="206">
        <v>225300</v>
      </c>
      <c r="C542" s="207">
        <v>1484</v>
      </c>
      <c r="D542" s="175">
        <v>533</v>
      </c>
      <c r="E542" s="201" t="s">
        <v>1669</v>
      </c>
      <c r="F542" s="197">
        <v>2567.3000000000002</v>
      </c>
      <c r="G542" s="202">
        <v>2567.3000000000002</v>
      </c>
      <c r="H542" s="202">
        <v>0</v>
      </c>
      <c r="I542" s="202">
        <v>0</v>
      </c>
      <c r="J542" s="202">
        <v>0</v>
      </c>
      <c r="K542" s="202">
        <v>0</v>
      </c>
      <c r="L542" s="197">
        <v>2786.2</v>
      </c>
      <c r="M542" s="203">
        <v>2786.2</v>
      </c>
      <c r="N542" s="203">
        <v>0</v>
      </c>
      <c r="O542" s="203">
        <v>0</v>
      </c>
      <c r="P542" s="203">
        <v>0</v>
      </c>
      <c r="Q542" s="203">
        <v>0</v>
      </c>
      <c r="R542" s="245">
        <v>0</v>
      </c>
      <c r="S542" s="245">
        <v>0</v>
      </c>
      <c r="T542" s="245">
        <v>0</v>
      </c>
      <c r="U542" s="198">
        <v>2786.2</v>
      </c>
      <c r="V542" s="203">
        <v>2786.2</v>
      </c>
      <c r="W542" s="203">
        <v>0</v>
      </c>
      <c r="X542" s="203">
        <v>0</v>
      </c>
      <c r="Y542" s="203">
        <v>0</v>
      </c>
      <c r="Z542" s="204">
        <v>0</v>
      </c>
      <c r="AA542" s="246">
        <v>0</v>
      </c>
      <c r="AB542" s="246">
        <v>0</v>
      </c>
      <c r="AC542" s="246">
        <v>0</v>
      </c>
      <c r="AD542" s="204">
        <v>0</v>
      </c>
      <c r="AE542" s="204">
        <v>0</v>
      </c>
      <c r="AF542" s="204">
        <v>0</v>
      </c>
      <c r="AG542" s="204">
        <v>0</v>
      </c>
      <c r="AH542" s="204">
        <v>0</v>
      </c>
      <c r="AI542" s="101">
        <v>0</v>
      </c>
      <c r="AJ542" s="101">
        <v>0</v>
      </c>
      <c r="AK542" s="101">
        <v>0</v>
      </c>
      <c r="AL542" s="204">
        <v>0</v>
      </c>
      <c r="AM542" s="204">
        <v>100</v>
      </c>
      <c r="AN542" s="204">
        <v>100</v>
      </c>
      <c r="AO542" s="204">
        <v>0</v>
      </c>
      <c r="AP542" s="204">
        <v>0</v>
      </c>
      <c r="AQ542" s="204">
        <v>0</v>
      </c>
      <c r="AR542" s="204">
        <v>0</v>
      </c>
      <c r="AS542" s="204">
        <v>0</v>
      </c>
      <c r="AT542" s="204">
        <v>0</v>
      </c>
      <c r="AU542" s="204">
        <v>0</v>
      </c>
    </row>
    <row r="543" spans="1:48" ht="12.75" customHeight="1">
      <c r="A543" s="205">
        <v>21</v>
      </c>
      <c r="B543" s="206">
        <v>225300</v>
      </c>
      <c r="C543" s="207">
        <v>1485</v>
      </c>
      <c r="D543" s="175">
        <v>534</v>
      </c>
      <c r="E543" s="201" t="s">
        <v>1670</v>
      </c>
      <c r="F543" s="197">
        <v>2696.1</v>
      </c>
      <c r="G543" s="202">
        <v>2696.1</v>
      </c>
      <c r="H543" s="202">
        <v>0</v>
      </c>
      <c r="I543" s="202">
        <v>0</v>
      </c>
      <c r="J543" s="202">
        <v>0</v>
      </c>
      <c r="K543" s="202">
        <v>0</v>
      </c>
      <c r="L543" s="197">
        <v>2947.1</v>
      </c>
      <c r="M543" s="203">
        <v>2947.1</v>
      </c>
      <c r="N543" s="203">
        <v>0</v>
      </c>
      <c r="O543" s="203">
        <v>0</v>
      </c>
      <c r="P543" s="203">
        <v>0</v>
      </c>
      <c r="Q543" s="203">
        <v>0</v>
      </c>
      <c r="R543" s="245">
        <v>0</v>
      </c>
      <c r="S543" s="245">
        <v>0</v>
      </c>
      <c r="T543" s="245">
        <v>0</v>
      </c>
      <c r="U543" s="198">
        <v>2947.1</v>
      </c>
      <c r="V543" s="203">
        <v>2947.1</v>
      </c>
      <c r="W543" s="203">
        <v>0</v>
      </c>
      <c r="X543" s="203">
        <v>0</v>
      </c>
      <c r="Y543" s="203">
        <v>0</v>
      </c>
      <c r="Z543" s="204">
        <v>0</v>
      </c>
      <c r="AA543" s="246">
        <v>0</v>
      </c>
      <c r="AB543" s="246">
        <v>0</v>
      </c>
      <c r="AC543" s="246">
        <v>0</v>
      </c>
      <c r="AD543" s="204">
        <v>0</v>
      </c>
      <c r="AE543" s="204">
        <v>0</v>
      </c>
      <c r="AF543" s="204">
        <v>0</v>
      </c>
      <c r="AG543" s="204">
        <v>0</v>
      </c>
      <c r="AH543" s="204">
        <v>0</v>
      </c>
      <c r="AI543" s="101">
        <v>0</v>
      </c>
      <c r="AJ543" s="101">
        <v>0</v>
      </c>
      <c r="AK543" s="101">
        <v>0</v>
      </c>
      <c r="AL543" s="204">
        <v>0</v>
      </c>
      <c r="AM543" s="204">
        <v>100</v>
      </c>
      <c r="AN543" s="204">
        <v>100</v>
      </c>
      <c r="AO543" s="204">
        <v>0</v>
      </c>
      <c r="AP543" s="204">
        <v>0</v>
      </c>
      <c r="AQ543" s="204">
        <v>0</v>
      </c>
      <c r="AR543" s="204">
        <v>0</v>
      </c>
      <c r="AS543" s="204">
        <v>0</v>
      </c>
      <c r="AT543" s="204">
        <v>0</v>
      </c>
      <c r="AU543" s="204">
        <v>0</v>
      </c>
    </row>
    <row r="544" spans="1:48" ht="12.75" customHeight="1">
      <c r="A544" s="205">
        <v>21</v>
      </c>
      <c r="B544" s="206">
        <v>225300</v>
      </c>
      <c r="C544" s="207">
        <v>1486</v>
      </c>
      <c r="D544" s="175">
        <v>535</v>
      </c>
      <c r="E544" s="201" t="s">
        <v>1671</v>
      </c>
      <c r="F544" s="197">
        <v>3553.2</v>
      </c>
      <c r="G544" s="202">
        <v>3553.2</v>
      </c>
      <c r="H544" s="202">
        <v>0</v>
      </c>
      <c r="I544" s="202">
        <v>0</v>
      </c>
      <c r="J544" s="202">
        <v>0</v>
      </c>
      <c r="K544" s="202">
        <v>0</v>
      </c>
      <c r="L544" s="197">
        <v>3553.2</v>
      </c>
      <c r="M544" s="203">
        <v>3553.2</v>
      </c>
      <c r="N544" s="203">
        <v>0</v>
      </c>
      <c r="O544" s="203">
        <v>0</v>
      </c>
      <c r="P544" s="203">
        <v>0</v>
      </c>
      <c r="Q544" s="203">
        <v>0</v>
      </c>
      <c r="R544" s="245">
        <v>0</v>
      </c>
      <c r="S544" s="245">
        <v>0</v>
      </c>
      <c r="T544" s="245">
        <v>0</v>
      </c>
      <c r="U544" s="198">
        <v>3553.2</v>
      </c>
      <c r="V544" s="203">
        <v>3553.2</v>
      </c>
      <c r="W544" s="203">
        <v>0</v>
      </c>
      <c r="X544" s="203">
        <v>0</v>
      </c>
      <c r="Y544" s="203">
        <v>0</v>
      </c>
      <c r="Z544" s="204">
        <v>0</v>
      </c>
      <c r="AA544" s="246">
        <v>0</v>
      </c>
      <c r="AB544" s="246">
        <v>0</v>
      </c>
      <c r="AC544" s="246">
        <v>0</v>
      </c>
      <c r="AD544" s="204">
        <v>0</v>
      </c>
      <c r="AE544" s="204">
        <v>0</v>
      </c>
      <c r="AF544" s="204">
        <v>0</v>
      </c>
      <c r="AG544" s="204">
        <v>0</v>
      </c>
      <c r="AH544" s="204">
        <v>0</v>
      </c>
      <c r="AI544" s="101">
        <v>0</v>
      </c>
      <c r="AJ544" s="101">
        <v>0</v>
      </c>
      <c r="AK544" s="101">
        <v>0</v>
      </c>
      <c r="AL544" s="204">
        <v>0</v>
      </c>
      <c r="AM544" s="204">
        <v>100</v>
      </c>
      <c r="AN544" s="204">
        <v>100</v>
      </c>
      <c r="AO544" s="204">
        <v>0</v>
      </c>
      <c r="AP544" s="204">
        <v>0</v>
      </c>
      <c r="AQ544" s="204">
        <v>0</v>
      </c>
      <c r="AR544" s="204">
        <v>0</v>
      </c>
      <c r="AS544" s="204">
        <v>0</v>
      </c>
      <c r="AT544" s="204">
        <v>0</v>
      </c>
      <c r="AU544" s="204">
        <v>0</v>
      </c>
    </row>
    <row r="545" spans="1:47" ht="12.75" customHeight="1">
      <c r="A545" s="205">
        <v>21</v>
      </c>
      <c r="B545" s="206">
        <v>225300</v>
      </c>
      <c r="C545" s="207">
        <v>1487</v>
      </c>
      <c r="D545" s="175">
        <v>536</v>
      </c>
      <c r="E545" s="201" t="s">
        <v>1672</v>
      </c>
      <c r="F545" s="197">
        <v>3288</v>
      </c>
      <c r="G545" s="202">
        <v>3288</v>
      </c>
      <c r="H545" s="202">
        <v>0</v>
      </c>
      <c r="I545" s="202">
        <v>0</v>
      </c>
      <c r="J545" s="202">
        <v>0</v>
      </c>
      <c r="K545" s="202">
        <v>0</v>
      </c>
      <c r="L545" s="197">
        <v>3465</v>
      </c>
      <c r="M545" s="203">
        <v>3465</v>
      </c>
      <c r="N545" s="203">
        <v>0</v>
      </c>
      <c r="O545" s="203">
        <v>0</v>
      </c>
      <c r="P545" s="203">
        <v>0</v>
      </c>
      <c r="Q545" s="203">
        <v>0</v>
      </c>
      <c r="R545" s="245">
        <v>0</v>
      </c>
      <c r="S545" s="245">
        <v>0</v>
      </c>
      <c r="T545" s="245">
        <v>0</v>
      </c>
      <c r="U545" s="198">
        <v>3427.915</v>
      </c>
      <c r="V545" s="203">
        <v>3427.915</v>
      </c>
      <c r="W545" s="203">
        <v>0</v>
      </c>
      <c r="X545" s="203">
        <v>0</v>
      </c>
      <c r="Y545" s="203">
        <v>0</v>
      </c>
      <c r="Z545" s="204">
        <v>0</v>
      </c>
      <c r="AA545" s="246">
        <v>0</v>
      </c>
      <c r="AB545" s="246">
        <v>0</v>
      </c>
      <c r="AC545" s="246">
        <v>0</v>
      </c>
      <c r="AD545" s="204">
        <v>-37.085000000000036</v>
      </c>
      <c r="AE545" s="204">
        <v>-37.085000000000036</v>
      </c>
      <c r="AF545" s="204">
        <v>0</v>
      </c>
      <c r="AG545" s="204">
        <v>0</v>
      </c>
      <c r="AH545" s="204">
        <v>0</v>
      </c>
      <c r="AI545" s="101">
        <v>0</v>
      </c>
      <c r="AJ545" s="101">
        <v>0</v>
      </c>
      <c r="AK545" s="101">
        <v>0</v>
      </c>
      <c r="AL545" s="204">
        <v>0</v>
      </c>
      <c r="AM545" s="204">
        <v>98.92972582972584</v>
      </c>
      <c r="AN545" s="204">
        <v>98.92972582972584</v>
      </c>
      <c r="AO545" s="204">
        <v>0</v>
      </c>
      <c r="AP545" s="204">
        <v>0</v>
      </c>
      <c r="AQ545" s="204">
        <v>0</v>
      </c>
      <c r="AR545" s="204">
        <v>0</v>
      </c>
      <c r="AS545" s="204">
        <v>0</v>
      </c>
      <c r="AT545" s="204">
        <v>0</v>
      </c>
      <c r="AU545" s="204">
        <v>0</v>
      </c>
    </row>
    <row r="546" spans="1:47" ht="12.75" customHeight="1">
      <c r="A546" s="205">
        <v>21</v>
      </c>
      <c r="B546" s="206">
        <v>225300</v>
      </c>
      <c r="C546" s="207">
        <v>1488</v>
      </c>
      <c r="D546" s="175">
        <v>537</v>
      </c>
      <c r="E546" s="201" t="s">
        <v>1673</v>
      </c>
      <c r="F546" s="197">
        <v>3934</v>
      </c>
      <c r="G546" s="202">
        <v>3934</v>
      </c>
      <c r="H546" s="202">
        <v>0</v>
      </c>
      <c r="I546" s="202">
        <v>0</v>
      </c>
      <c r="J546" s="202">
        <v>0</v>
      </c>
      <c r="K546" s="202">
        <v>0</v>
      </c>
      <c r="L546" s="197">
        <v>3934</v>
      </c>
      <c r="M546" s="203">
        <v>3934</v>
      </c>
      <c r="N546" s="203">
        <v>0</v>
      </c>
      <c r="O546" s="203">
        <v>0</v>
      </c>
      <c r="P546" s="203">
        <v>0</v>
      </c>
      <c r="Q546" s="203">
        <v>0</v>
      </c>
      <c r="R546" s="245">
        <v>0</v>
      </c>
      <c r="S546" s="245">
        <v>0</v>
      </c>
      <c r="T546" s="245">
        <v>0</v>
      </c>
      <c r="U546" s="198">
        <v>3830.9508000000001</v>
      </c>
      <c r="V546" s="203">
        <v>3830.9508000000001</v>
      </c>
      <c r="W546" s="203">
        <v>0</v>
      </c>
      <c r="X546" s="203">
        <v>0</v>
      </c>
      <c r="Y546" s="203">
        <v>0</v>
      </c>
      <c r="Z546" s="204">
        <v>0</v>
      </c>
      <c r="AA546" s="246">
        <v>0</v>
      </c>
      <c r="AB546" s="246">
        <v>0</v>
      </c>
      <c r="AC546" s="246">
        <v>0</v>
      </c>
      <c r="AD546" s="204">
        <v>-103.04919999999993</v>
      </c>
      <c r="AE546" s="204">
        <v>-103.04919999999993</v>
      </c>
      <c r="AF546" s="204">
        <v>0</v>
      </c>
      <c r="AG546" s="204">
        <v>0</v>
      </c>
      <c r="AH546" s="204">
        <v>0</v>
      </c>
      <c r="AI546" s="101">
        <v>0</v>
      </c>
      <c r="AJ546" s="101">
        <v>0</v>
      </c>
      <c r="AK546" s="101">
        <v>0</v>
      </c>
      <c r="AL546" s="204">
        <v>0</v>
      </c>
      <c r="AM546" s="204">
        <v>97.380549059481453</v>
      </c>
      <c r="AN546" s="204">
        <v>97.380549059481453</v>
      </c>
      <c r="AO546" s="204">
        <v>0</v>
      </c>
      <c r="AP546" s="204">
        <v>0</v>
      </c>
      <c r="AQ546" s="204">
        <v>0</v>
      </c>
      <c r="AR546" s="204">
        <v>0</v>
      </c>
      <c r="AS546" s="204">
        <v>0</v>
      </c>
      <c r="AT546" s="204">
        <v>0</v>
      </c>
      <c r="AU546" s="204">
        <v>0</v>
      </c>
    </row>
    <row r="547" spans="1:47" ht="12.75" customHeight="1">
      <c r="A547" s="205">
        <v>21</v>
      </c>
      <c r="B547" s="206">
        <v>225300</v>
      </c>
      <c r="C547" s="207">
        <v>1490</v>
      </c>
      <c r="D547" s="175">
        <v>538</v>
      </c>
      <c r="E547" s="201" t="s">
        <v>1674</v>
      </c>
      <c r="F547" s="197">
        <v>2257</v>
      </c>
      <c r="G547" s="202">
        <v>2257</v>
      </c>
      <c r="H547" s="202">
        <v>0</v>
      </c>
      <c r="I547" s="202">
        <v>0</v>
      </c>
      <c r="J547" s="202">
        <v>0</v>
      </c>
      <c r="K547" s="202">
        <v>0</v>
      </c>
      <c r="L547" s="197">
        <v>2478</v>
      </c>
      <c r="M547" s="203">
        <v>2478</v>
      </c>
      <c r="N547" s="203">
        <v>0</v>
      </c>
      <c r="O547" s="203">
        <v>0</v>
      </c>
      <c r="P547" s="203">
        <v>0</v>
      </c>
      <c r="Q547" s="203">
        <v>0</v>
      </c>
      <c r="R547" s="245">
        <v>0</v>
      </c>
      <c r="S547" s="245">
        <v>0</v>
      </c>
      <c r="T547" s="245">
        <v>0</v>
      </c>
      <c r="U547" s="198">
        <v>2328.1192999999998</v>
      </c>
      <c r="V547" s="203">
        <v>2328.1192999999998</v>
      </c>
      <c r="W547" s="203">
        <v>0</v>
      </c>
      <c r="X547" s="203">
        <v>0</v>
      </c>
      <c r="Y547" s="203">
        <v>0</v>
      </c>
      <c r="Z547" s="204">
        <v>0</v>
      </c>
      <c r="AA547" s="246">
        <v>0</v>
      </c>
      <c r="AB547" s="246">
        <v>0</v>
      </c>
      <c r="AC547" s="246">
        <v>0</v>
      </c>
      <c r="AD547" s="204">
        <v>-149.88070000000016</v>
      </c>
      <c r="AE547" s="204">
        <v>-149.88070000000016</v>
      </c>
      <c r="AF547" s="204">
        <v>0</v>
      </c>
      <c r="AG547" s="204">
        <v>0</v>
      </c>
      <c r="AH547" s="204">
        <v>0</v>
      </c>
      <c r="AI547" s="101">
        <v>0</v>
      </c>
      <c r="AJ547" s="101">
        <v>0</v>
      </c>
      <c r="AK547" s="101">
        <v>0</v>
      </c>
      <c r="AL547" s="204">
        <v>0</v>
      </c>
      <c r="AM547" s="204">
        <v>93.951545601291357</v>
      </c>
      <c r="AN547" s="204">
        <v>93.951545601291357</v>
      </c>
      <c r="AO547" s="204">
        <v>0</v>
      </c>
      <c r="AP547" s="204">
        <v>0</v>
      </c>
      <c r="AQ547" s="204">
        <v>0</v>
      </c>
      <c r="AR547" s="204">
        <v>0</v>
      </c>
      <c r="AS547" s="204">
        <v>0</v>
      </c>
      <c r="AT547" s="204">
        <v>0</v>
      </c>
      <c r="AU547" s="204">
        <v>0</v>
      </c>
    </row>
    <row r="548" spans="1:47" ht="12.75" customHeight="1">
      <c r="A548" s="205">
        <v>21</v>
      </c>
      <c r="B548" s="206">
        <v>225300</v>
      </c>
      <c r="C548" s="207">
        <v>1489</v>
      </c>
      <c r="D548" s="175">
        <v>539</v>
      </c>
      <c r="E548" s="201" t="s">
        <v>1675</v>
      </c>
      <c r="F548" s="197">
        <v>1270.3</v>
      </c>
      <c r="G548" s="202">
        <v>1270.3</v>
      </c>
      <c r="H548" s="202">
        <v>0</v>
      </c>
      <c r="I548" s="202">
        <v>0</v>
      </c>
      <c r="J548" s="202">
        <v>0</v>
      </c>
      <c r="K548" s="202">
        <v>0</v>
      </c>
      <c r="L548" s="197">
        <v>1347.4</v>
      </c>
      <c r="M548" s="203">
        <v>1347.4</v>
      </c>
      <c r="N548" s="203">
        <v>0</v>
      </c>
      <c r="O548" s="203">
        <v>0</v>
      </c>
      <c r="P548" s="203">
        <v>0</v>
      </c>
      <c r="Q548" s="203">
        <v>0</v>
      </c>
      <c r="R548" s="245">
        <v>0</v>
      </c>
      <c r="S548" s="245">
        <v>0</v>
      </c>
      <c r="T548" s="245">
        <v>0</v>
      </c>
      <c r="U548" s="198">
        <v>1341.1176</v>
      </c>
      <c r="V548" s="203">
        <v>1341.1176</v>
      </c>
      <c r="W548" s="203">
        <v>0</v>
      </c>
      <c r="X548" s="203">
        <v>0</v>
      </c>
      <c r="Y548" s="203">
        <v>0</v>
      </c>
      <c r="Z548" s="204">
        <v>0</v>
      </c>
      <c r="AA548" s="246">
        <v>0</v>
      </c>
      <c r="AB548" s="246">
        <v>0</v>
      </c>
      <c r="AC548" s="246">
        <v>0</v>
      </c>
      <c r="AD548" s="204">
        <v>-6.2824000000000524</v>
      </c>
      <c r="AE548" s="204">
        <v>-6.2824000000000524</v>
      </c>
      <c r="AF548" s="204">
        <v>0</v>
      </c>
      <c r="AG548" s="204">
        <v>0</v>
      </c>
      <c r="AH548" s="204">
        <v>0</v>
      </c>
      <c r="AI548" s="101">
        <v>0</v>
      </c>
      <c r="AJ548" s="101">
        <v>0</v>
      </c>
      <c r="AK548" s="101">
        <v>0</v>
      </c>
      <c r="AL548" s="204">
        <v>0</v>
      </c>
      <c r="AM548" s="204">
        <v>99.533739052990938</v>
      </c>
      <c r="AN548" s="204">
        <v>99.533739052990938</v>
      </c>
      <c r="AO548" s="204">
        <v>0</v>
      </c>
      <c r="AP548" s="204">
        <v>0</v>
      </c>
      <c r="AQ548" s="204">
        <v>0</v>
      </c>
      <c r="AR548" s="204">
        <v>0</v>
      </c>
      <c r="AS548" s="204">
        <v>0</v>
      </c>
      <c r="AT548" s="204">
        <v>0</v>
      </c>
      <c r="AU548" s="204">
        <v>0</v>
      </c>
    </row>
    <row r="549" spans="1:47" ht="12.75" customHeight="1">
      <c r="A549" s="205">
        <v>21</v>
      </c>
      <c r="B549" s="206">
        <v>225300</v>
      </c>
      <c r="C549" s="207">
        <v>1491</v>
      </c>
      <c r="D549" s="175">
        <v>540</v>
      </c>
      <c r="E549" s="201" t="s">
        <v>1676</v>
      </c>
      <c r="F549" s="197">
        <v>7337.3</v>
      </c>
      <c r="G549" s="202">
        <v>7247.3</v>
      </c>
      <c r="H549" s="202">
        <v>0</v>
      </c>
      <c r="I549" s="202">
        <v>90</v>
      </c>
      <c r="J549" s="202">
        <v>0</v>
      </c>
      <c r="K549" s="202">
        <v>0</v>
      </c>
      <c r="L549" s="197">
        <v>7532.8</v>
      </c>
      <c r="M549" s="203">
        <v>7442.8</v>
      </c>
      <c r="N549" s="203">
        <v>0</v>
      </c>
      <c r="O549" s="203">
        <v>90</v>
      </c>
      <c r="P549" s="203">
        <v>0</v>
      </c>
      <c r="Q549" s="203">
        <v>0</v>
      </c>
      <c r="R549" s="245">
        <v>0</v>
      </c>
      <c r="S549" s="245">
        <v>0</v>
      </c>
      <c r="T549" s="245">
        <v>0</v>
      </c>
      <c r="U549" s="198">
        <v>7386.1817000000001</v>
      </c>
      <c r="V549" s="203">
        <v>7296.1817000000001</v>
      </c>
      <c r="W549" s="203">
        <v>0</v>
      </c>
      <c r="X549" s="203">
        <v>90</v>
      </c>
      <c r="Y549" s="203">
        <v>0</v>
      </c>
      <c r="Z549" s="204">
        <v>0</v>
      </c>
      <c r="AA549" s="246">
        <v>0</v>
      </c>
      <c r="AB549" s="246">
        <v>0</v>
      </c>
      <c r="AC549" s="246">
        <v>0</v>
      </c>
      <c r="AD549" s="204">
        <v>-146.61830000000009</v>
      </c>
      <c r="AE549" s="204">
        <v>-146.61830000000009</v>
      </c>
      <c r="AF549" s="204">
        <v>0</v>
      </c>
      <c r="AG549" s="204">
        <v>0</v>
      </c>
      <c r="AH549" s="204">
        <v>0</v>
      </c>
      <c r="AI549" s="101">
        <v>0</v>
      </c>
      <c r="AJ549" s="101">
        <v>0</v>
      </c>
      <c r="AK549" s="101">
        <v>0</v>
      </c>
      <c r="AL549" s="204">
        <v>0</v>
      </c>
      <c r="AM549" s="204">
        <v>98.053601582412909</v>
      </c>
      <c r="AN549" s="204">
        <v>98.030065298006136</v>
      </c>
      <c r="AO549" s="204">
        <v>0</v>
      </c>
      <c r="AP549" s="204">
        <v>100</v>
      </c>
      <c r="AQ549" s="204">
        <v>0</v>
      </c>
      <c r="AR549" s="204">
        <v>0</v>
      </c>
      <c r="AS549" s="204">
        <v>0</v>
      </c>
      <c r="AT549" s="204">
        <v>0</v>
      </c>
      <c r="AU549" s="204">
        <v>0</v>
      </c>
    </row>
    <row r="550" spans="1:47" ht="12.75" customHeight="1">
      <c r="A550" s="205">
        <v>21</v>
      </c>
      <c r="B550" s="206">
        <v>225300</v>
      </c>
      <c r="C550" s="207">
        <v>1492</v>
      </c>
      <c r="D550" s="175">
        <v>541</v>
      </c>
      <c r="E550" s="201" t="s">
        <v>1677</v>
      </c>
      <c r="F550" s="197">
        <v>1283.2</v>
      </c>
      <c r="G550" s="202">
        <v>1283.2</v>
      </c>
      <c r="H550" s="202">
        <v>0</v>
      </c>
      <c r="I550" s="202">
        <v>0</v>
      </c>
      <c r="J550" s="202">
        <v>0</v>
      </c>
      <c r="K550" s="202">
        <v>0</v>
      </c>
      <c r="L550" s="197">
        <v>1442.3</v>
      </c>
      <c r="M550" s="203">
        <v>1442.3</v>
      </c>
      <c r="N550" s="203">
        <v>0</v>
      </c>
      <c r="O550" s="203">
        <v>0</v>
      </c>
      <c r="P550" s="203">
        <v>0</v>
      </c>
      <c r="Q550" s="203">
        <v>0</v>
      </c>
      <c r="R550" s="245">
        <v>0</v>
      </c>
      <c r="S550" s="245">
        <v>0</v>
      </c>
      <c r="T550" s="245">
        <v>0</v>
      </c>
      <c r="U550" s="198">
        <v>1429.4621999999999</v>
      </c>
      <c r="V550" s="203">
        <v>1429.4621999999999</v>
      </c>
      <c r="W550" s="203">
        <v>0</v>
      </c>
      <c r="X550" s="203">
        <v>0</v>
      </c>
      <c r="Y550" s="203">
        <v>0</v>
      </c>
      <c r="Z550" s="204">
        <v>0</v>
      </c>
      <c r="AA550" s="246">
        <v>0</v>
      </c>
      <c r="AB550" s="246">
        <v>0</v>
      </c>
      <c r="AC550" s="246">
        <v>0</v>
      </c>
      <c r="AD550" s="204">
        <v>-12.837800000000016</v>
      </c>
      <c r="AE550" s="204">
        <v>-12.837800000000016</v>
      </c>
      <c r="AF550" s="204">
        <v>0</v>
      </c>
      <c r="AG550" s="204">
        <v>0</v>
      </c>
      <c r="AH550" s="204">
        <v>0</v>
      </c>
      <c r="AI550" s="101">
        <v>0</v>
      </c>
      <c r="AJ550" s="101">
        <v>0</v>
      </c>
      <c r="AK550" s="101">
        <v>0</v>
      </c>
      <c r="AL550" s="204">
        <v>0</v>
      </c>
      <c r="AM550" s="204">
        <v>99.109907786174858</v>
      </c>
      <c r="AN550" s="204">
        <v>99.109907786174858</v>
      </c>
      <c r="AO550" s="204">
        <v>0</v>
      </c>
      <c r="AP550" s="204">
        <v>0</v>
      </c>
      <c r="AQ550" s="204">
        <v>0</v>
      </c>
      <c r="AR550" s="204">
        <v>0</v>
      </c>
      <c r="AS550" s="204">
        <v>0</v>
      </c>
      <c r="AT550" s="204">
        <v>0</v>
      </c>
      <c r="AU550" s="204">
        <v>0</v>
      </c>
    </row>
    <row r="551" spans="1:47" ht="12.75" customHeight="1">
      <c r="A551" s="205">
        <v>21</v>
      </c>
      <c r="B551" s="206">
        <v>225300</v>
      </c>
      <c r="C551" s="207">
        <v>1493</v>
      </c>
      <c r="D551" s="175">
        <v>542</v>
      </c>
      <c r="E551" s="201" t="s">
        <v>1678</v>
      </c>
      <c r="F551" s="197">
        <v>2573.6</v>
      </c>
      <c r="G551" s="202">
        <v>2573.6</v>
      </c>
      <c r="H551" s="202">
        <v>0</v>
      </c>
      <c r="I551" s="202">
        <v>0</v>
      </c>
      <c r="J551" s="202">
        <v>0</v>
      </c>
      <c r="K551" s="202">
        <v>0</v>
      </c>
      <c r="L551" s="197">
        <v>2573.6</v>
      </c>
      <c r="M551" s="203">
        <v>2573.6</v>
      </c>
      <c r="N551" s="203">
        <v>0</v>
      </c>
      <c r="O551" s="203">
        <v>0</v>
      </c>
      <c r="P551" s="203">
        <v>0</v>
      </c>
      <c r="Q551" s="203">
        <v>0</v>
      </c>
      <c r="R551" s="245">
        <v>0</v>
      </c>
      <c r="S551" s="245">
        <v>0</v>
      </c>
      <c r="T551" s="245">
        <v>0</v>
      </c>
      <c r="U551" s="198">
        <v>2573.6</v>
      </c>
      <c r="V551" s="203">
        <v>2573.6</v>
      </c>
      <c r="W551" s="203">
        <v>0</v>
      </c>
      <c r="X551" s="203">
        <v>0</v>
      </c>
      <c r="Y551" s="203">
        <v>0</v>
      </c>
      <c r="Z551" s="204">
        <v>0</v>
      </c>
      <c r="AA551" s="246">
        <v>0</v>
      </c>
      <c r="AB551" s="246">
        <v>0</v>
      </c>
      <c r="AC551" s="246">
        <v>0</v>
      </c>
      <c r="AD551" s="204">
        <v>0</v>
      </c>
      <c r="AE551" s="204">
        <v>0</v>
      </c>
      <c r="AF551" s="204">
        <v>0</v>
      </c>
      <c r="AG551" s="204">
        <v>0</v>
      </c>
      <c r="AH551" s="204">
        <v>0</v>
      </c>
      <c r="AI551" s="101">
        <v>0</v>
      </c>
      <c r="AJ551" s="101">
        <v>0</v>
      </c>
      <c r="AK551" s="101">
        <v>0</v>
      </c>
      <c r="AL551" s="204">
        <v>0</v>
      </c>
      <c r="AM551" s="204">
        <v>100</v>
      </c>
      <c r="AN551" s="204">
        <v>100</v>
      </c>
      <c r="AO551" s="204">
        <v>0</v>
      </c>
      <c r="AP551" s="204">
        <v>0</v>
      </c>
      <c r="AQ551" s="204">
        <v>0</v>
      </c>
      <c r="AR551" s="204">
        <v>0</v>
      </c>
      <c r="AS551" s="204">
        <v>0</v>
      </c>
      <c r="AT551" s="204">
        <v>0</v>
      </c>
      <c r="AU551" s="204">
        <v>0</v>
      </c>
    </row>
    <row r="552" spans="1:47" ht="12.75" customHeight="1">
      <c r="A552" s="205">
        <v>21</v>
      </c>
      <c r="B552" s="206">
        <v>225300</v>
      </c>
      <c r="C552" s="207">
        <v>1494</v>
      </c>
      <c r="D552" s="175">
        <v>543</v>
      </c>
      <c r="E552" s="201" t="s">
        <v>1679</v>
      </c>
      <c r="F552" s="197">
        <v>3255.4</v>
      </c>
      <c r="G552" s="202">
        <v>3255.4</v>
      </c>
      <c r="H552" s="202">
        <v>0</v>
      </c>
      <c r="I552" s="202">
        <v>0</v>
      </c>
      <c r="J552" s="202">
        <v>0</v>
      </c>
      <c r="K552" s="202">
        <v>0</v>
      </c>
      <c r="L552" s="197">
        <v>3326.8</v>
      </c>
      <c r="M552" s="203">
        <v>3255.4</v>
      </c>
      <c r="N552" s="203">
        <v>0</v>
      </c>
      <c r="O552" s="203">
        <v>0</v>
      </c>
      <c r="P552" s="203">
        <v>0</v>
      </c>
      <c r="Q552" s="203">
        <v>0</v>
      </c>
      <c r="R552" s="245">
        <v>71.400000000000006</v>
      </c>
      <c r="S552" s="245">
        <v>0</v>
      </c>
      <c r="T552" s="245">
        <v>0</v>
      </c>
      <c r="U552" s="198">
        <v>3223.4056</v>
      </c>
      <c r="V552" s="203">
        <v>3152.0056</v>
      </c>
      <c r="W552" s="203">
        <v>0</v>
      </c>
      <c r="X552" s="203">
        <v>0</v>
      </c>
      <c r="Y552" s="203">
        <v>0</v>
      </c>
      <c r="Z552" s="204">
        <v>0</v>
      </c>
      <c r="AA552" s="246">
        <v>71.400000000000006</v>
      </c>
      <c r="AB552" s="246">
        <v>0</v>
      </c>
      <c r="AC552" s="246">
        <v>0</v>
      </c>
      <c r="AD552" s="204">
        <v>-103.39440000000013</v>
      </c>
      <c r="AE552" s="204">
        <v>-103.39440000000013</v>
      </c>
      <c r="AF552" s="204">
        <v>0</v>
      </c>
      <c r="AG552" s="204">
        <v>0</v>
      </c>
      <c r="AH552" s="204">
        <v>0</v>
      </c>
      <c r="AI552" s="101">
        <v>0</v>
      </c>
      <c r="AJ552" s="101">
        <v>0</v>
      </c>
      <c r="AK552" s="101">
        <v>0</v>
      </c>
      <c r="AL552" s="204">
        <v>0</v>
      </c>
      <c r="AM552" s="204">
        <v>96.892076469880962</v>
      </c>
      <c r="AN552" s="204">
        <v>96.823911040117949</v>
      </c>
      <c r="AO552" s="204">
        <v>0</v>
      </c>
      <c r="AP552" s="204">
        <v>0</v>
      </c>
      <c r="AQ552" s="204">
        <v>0</v>
      </c>
      <c r="AR552" s="204">
        <v>0</v>
      </c>
      <c r="AS552" s="204">
        <v>100</v>
      </c>
      <c r="AT552" s="204">
        <v>0</v>
      </c>
      <c r="AU552" s="204">
        <v>0</v>
      </c>
    </row>
    <row r="553" spans="1:47" ht="12.75" customHeight="1">
      <c r="A553" s="205">
        <v>21</v>
      </c>
      <c r="B553" s="206">
        <v>225300</v>
      </c>
      <c r="C553" s="207">
        <v>1495</v>
      </c>
      <c r="D553" s="175">
        <v>544</v>
      </c>
      <c r="E553" s="201" t="s">
        <v>1680</v>
      </c>
      <c r="F553" s="197">
        <v>0</v>
      </c>
      <c r="G553" s="202">
        <v>0</v>
      </c>
      <c r="H553" s="202">
        <v>0</v>
      </c>
      <c r="I553" s="202">
        <v>0</v>
      </c>
      <c r="J553" s="202">
        <v>0</v>
      </c>
      <c r="K553" s="202">
        <v>0</v>
      </c>
      <c r="L553" s="197">
        <v>0</v>
      </c>
      <c r="M553" s="203">
        <v>0</v>
      </c>
      <c r="N553" s="203">
        <v>0</v>
      </c>
      <c r="O553" s="203">
        <v>0</v>
      </c>
      <c r="P553" s="203">
        <v>0</v>
      </c>
      <c r="Q553" s="203">
        <v>0</v>
      </c>
      <c r="R553" s="245">
        <v>0</v>
      </c>
      <c r="S553" s="245">
        <v>0</v>
      </c>
      <c r="T553" s="245">
        <v>0</v>
      </c>
      <c r="U553" s="198">
        <v>0</v>
      </c>
      <c r="V553" s="203">
        <v>0</v>
      </c>
      <c r="W553" s="203">
        <v>0</v>
      </c>
      <c r="X553" s="203">
        <v>0</v>
      </c>
      <c r="Y553" s="203">
        <v>0</v>
      </c>
      <c r="Z553" s="204">
        <v>0</v>
      </c>
      <c r="AA553" s="246">
        <v>0</v>
      </c>
      <c r="AB553" s="246">
        <v>0</v>
      </c>
      <c r="AC553" s="246">
        <v>0</v>
      </c>
      <c r="AD553" s="204">
        <v>0</v>
      </c>
      <c r="AE553" s="204">
        <v>0</v>
      </c>
      <c r="AF553" s="204">
        <v>0</v>
      </c>
      <c r="AG553" s="204">
        <v>0</v>
      </c>
      <c r="AH553" s="204">
        <v>0</v>
      </c>
      <c r="AI553" s="101">
        <v>0</v>
      </c>
      <c r="AJ553" s="101">
        <v>0</v>
      </c>
      <c r="AK553" s="101">
        <v>0</v>
      </c>
      <c r="AL553" s="204">
        <v>0</v>
      </c>
      <c r="AM553" s="204">
        <v>0</v>
      </c>
      <c r="AN553" s="204">
        <v>0</v>
      </c>
      <c r="AO553" s="204">
        <v>0</v>
      </c>
      <c r="AP553" s="204">
        <v>0</v>
      </c>
      <c r="AQ553" s="204">
        <v>0</v>
      </c>
      <c r="AR553" s="204">
        <v>0</v>
      </c>
      <c r="AS553" s="204">
        <v>0</v>
      </c>
      <c r="AT553" s="204">
        <v>0</v>
      </c>
      <c r="AU553" s="204">
        <v>0</v>
      </c>
    </row>
    <row r="554" spans="1:47" ht="12.75" customHeight="1">
      <c r="A554" s="205">
        <v>21</v>
      </c>
      <c r="B554" s="206">
        <v>225300</v>
      </c>
      <c r="C554" s="207">
        <v>1496</v>
      </c>
      <c r="D554" s="175">
        <v>545</v>
      </c>
      <c r="E554" s="201" t="s">
        <v>1681</v>
      </c>
      <c r="F554" s="197">
        <v>4561.5</v>
      </c>
      <c r="G554" s="202">
        <v>4561.5</v>
      </c>
      <c r="H554" s="202">
        <v>0</v>
      </c>
      <c r="I554" s="202">
        <v>0</v>
      </c>
      <c r="J554" s="202">
        <v>0</v>
      </c>
      <c r="K554" s="202">
        <v>0</v>
      </c>
      <c r="L554" s="197">
        <v>4617.1000000000004</v>
      </c>
      <c r="M554" s="203">
        <v>4617.1000000000004</v>
      </c>
      <c r="N554" s="203">
        <v>0</v>
      </c>
      <c r="O554" s="203">
        <v>0</v>
      </c>
      <c r="P554" s="203">
        <v>0</v>
      </c>
      <c r="Q554" s="203">
        <v>0</v>
      </c>
      <c r="R554" s="245">
        <v>0</v>
      </c>
      <c r="S554" s="245">
        <v>0</v>
      </c>
      <c r="T554" s="245">
        <v>0</v>
      </c>
      <c r="U554" s="198">
        <v>4617.1000000000004</v>
      </c>
      <c r="V554" s="203">
        <v>4617.1000000000004</v>
      </c>
      <c r="W554" s="203">
        <v>0</v>
      </c>
      <c r="X554" s="203">
        <v>0</v>
      </c>
      <c r="Y554" s="203">
        <v>0</v>
      </c>
      <c r="Z554" s="204">
        <v>0</v>
      </c>
      <c r="AA554" s="246">
        <v>0</v>
      </c>
      <c r="AB554" s="246">
        <v>0</v>
      </c>
      <c r="AC554" s="246">
        <v>0</v>
      </c>
      <c r="AD554" s="204">
        <v>0</v>
      </c>
      <c r="AE554" s="204">
        <v>0</v>
      </c>
      <c r="AF554" s="204">
        <v>0</v>
      </c>
      <c r="AG554" s="204">
        <v>0</v>
      </c>
      <c r="AH554" s="204">
        <v>0</v>
      </c>
      <c r="AI554" s="101">
        <v>0</v>
      </c>
      <c r="AJ554" s="101">
        <v>0</v>
      </c>
      <c r="AK554" s="101">
        <v>0</v>
      </c>
      <c r="AL554" s="204">
        <v>0</v>
      </c>
      <c r="AM554" s="204">
        <v>100</v>
      </c>
      <c r="AN554" s="204">
        <v>100</v>
      </c>
      <c r="AO554" s="204">
        <v>0</v>
      </c>
      <c r="AP554" s="204">
        <v>0</v>
      </c>
      <c r="AQ554" s="204">
        <v>0</v>
      </c>
      <c r="AR554" s="204">
        <v>0</v>
      </c>
      <c r="AS554" s="204">
        <v>0</v>
      </c>
      <c r="AT554" s="204">
        <v>0</v>
      </c>
      <c r="AU554" s="204">
        <v>0</v>
      </c>
    </row>
    <row r="555" spans="1:47" ht="12.75" customHeight="1">
      <c r="A555" s="205">
        <v>21</v>
      </c>
      <c r="B555" s="206">
        <v>225300</v>
      </c>
      <c r="C555" s="207">
        <v>1497</v>
      </c>
      <c r="D555" s="175">
        <v>546</v>
      </c>
      <c r="E555" s="201" t="s">
        <v>1682</v>
      </c>
      <c r="F555" s="197">
        <v>1863.1</v>
      </c>
      <c r="G555" s="202">
        <v>1863.1</v>
      </c>
      <c r="H555" s="202">
        <v>0</v>
      </c>
      <c r="I555" s="202">
        <v>0</v>
      </c>
      <c r="J555" s="202">
        <v>0</v>
      </c>
      <c r="K555" s="202">
        <v>0</v>
      </c>
      <c r="L555" s="197">
        <v>1920.9</v>
      </c>
      <c r="M555" s="203">
        <v>1920.9</v>
      </c>
      <c r="N555" s="203">
        <v>0</v>
      </c>
      <c r="O555" s="203">
        <v>0</v>
      </c>
      <c r="P555" s="203">
        <v>0</v>
      </c>
      <c r="Q555" s="203">
        <v>0</v>
      </c>
      <c r="R555" s="245">
        <v>0</v>
      </c>
      <c r="S555" s="245">
        <v>0</v>
      </c>
      <c r="T555" s="245">
        <v>0</v>
      </c>
      <c r="U555" s="198">
        <v>1893.9</v>
      </c>
      <c r="V555" s="203">
        <v>1893.9</v>
      </c>
      <c r="W555" s="203">
        <v>0</v>
      </c>
      <c r="X555" s="203">
        <v>0</v>
      </c>
      <c r="Y555" s="203">
        <v>0</v>
      </c>
      <c r="Z555" s="204">
        <v>0</v>
      </c>
      <c r="AA555" s="246">
        <v>0</v>
      </c>
      <c r="AB555" s="246">
        <v>0</v>
      </c>
      <c r="AC555" s="246">
        <v>0</v>
      </c>
      <c r="AD555" s="204">
        <v>-27</v>
      </c>
      <c r="AE555" s="204">
        <v>-27</v>
      </c>
      <c r="AF555" s="204">
        <v>0</v>
      </c>
      <c r="AG555" s="204">
        <v>0</v>
      </c>
      <c r="AH555" s="204">
        <v>0</v>
      </c>
      <c r="AI555" s="101">
        <v>0</v>
      </c>
      <c r="AJ555" s="101">
        <v>0</v>
      </c>
      <c r="AK555" s="101">
        <v>0</v>
      </c>
      <c r="AL555" s="204">
        <v>0</v>
      </c>
      <c r="AM555" s="204">
        <v>98.594408870841789</v>
      </c>
      <c r="AN555" s="204">
        <v>98.594408870841789</v>
      </c>
      <c r="AO555" s="204">
        <v>0</v>
      </c>
      <c r="AP555" s="204">
        <v>0</v>
      </c>
      <c r="AQ555" s="204">
        <v>0</v>
      </c>
      <c r="AR555" s="204">
        <v>0</v>
      </c>
      <c r="AS555" s="204">
        <v>0</v>
      </c>
      <c r="AT555" s="204">
        <v>0</v>
      </c>
      <c r="AU555" s="204">
        <v>0</v>
      </c>
    </row>
    <row r="556" spans="1:47" ht="12.75" customHeight="1">
      <c r="A556" s="205">
        <v>21</v>
      </c>
      <c r="B556" s="206">
        <v>225300</v>
      </c>
      <c r="C556" s="207">
        <v>1498</v>
      </c>
      <c r="D556" s="175">
        <v>547</v>
      </c>
      <c r="E556" s="201" t="s">
        <v>1683</v>
      </c>
      <c r="F556" s="197">
        <v>1774.3</v>
      </c>
      <c r="G556" s="202">
        <v>1774.3</v>
      </c>
      <c r="H556" s="202">
        <v>0</v>
      </c>
      <c r="I556" s="202">
        <v>0</v>
      </c>
      <c r="J556" s="202">
        <v>0</v>
      </c>
      <c r="K556" s="202">
        <v>0</v>
      </c>
      <c r="L556" s="197">
        <v>1774.3</v>
      </c>
      <c r="M556" s="203">
        <v>1774.3</v>
      </c>
      <c r="N556" s="203">
        <v>0</v>
      </c>
      <c r="O556" s="203">
        <v>0</v>
      </c>
      <c r="P556" s="203">
        <v>0</v>
      </c>
      <c r="Q556" s="203">
        <v>0</v>
      </c>
      <c r="R556" s="245">
        <v>0</v>
      </c>
      <c r="S556" s="245">
        <v>0</v>
      </c>
      <c r="T556" s="245">
        <v>0</v>
      </c>
      <c r="U556" s="198">
        <v>1774.3</v>
      </c>
      <c r="V556" s="203">
        <v>1774.3</v>
      </c>
      <c r="W556" s="203">
        <v>0</v>
      </c>
      <c r="X556" s="203">
        <v>0</v>
      </c>
      <c r="Y556" s="203">
        <v>0</v>
      </c>
      <c r="Z556" s="204">
        <v>0</v>
      </c>
      <c r="AA556" s="246">
        <v>0</v>
      </c>
      <c r="AB556" s="246">
        <v>0</v>
      </c>
      <c r="AC556" s="246">
        <v>0</v>
      </c>
      <c r="AD556" s="204">
        <v>0</v>
      </c>
      <c r="AE556" s="204">
        <v>0</v>
      </c>
      <c r="AF556" s="204">
        <v>0</v>
      </c>
      <c r="AG556" s="204">
        <v>0</v>
      </c>
      <c r="AH556" s="204">
        <v>0</v>
      </c>
      <c r="AI556" s="101">
        <v>0</v>
      </c>
      <c r="AJ556" s="101">
        <v>0</v>
      </c>
      <c r="AK556" s="101">
        <v>0</v>
      </c>
      <c r="AL556" s="204">
        <v>0</v>
      </c>
      <c r="AM556" s="204">
        <v>100</v>
      </c>
      <c r="AN556" s="204">
        <v>100</v>
      </c>
      <c r="AO556" s="204">
        <v>0</v>
      </c>
      <c r="AP556" s="204">
        <v>0</v>
      </c>
      <c r="AQ556" s="204">
        <v>0</v>
      </c>
      <c r="AR556" s="204">
        <v>0</v>
      </c>
      <c r="AS556" s="204">
        <v>0</v>
      </c>
      <c r="AT556" s="204">
        <v>0</v>
      </c>
      <c r="AU556" s="204">
        <v>0</v>
      </c>
    </row>
    <row r="557" spans="1:47" ht="12.75" customHeight="1">
      <c r="A557" s="205">
        <v>21</v>
      </c>
      <c r="B557" s="206">
        <v>225300</v>
      </c>
      <c r="C557" s="207">
        <v>1499</v>
      </c>
      <c r="D557" s="175">
        <v>548</v>
      </c>
      <c r="E557" s="201" t="s">
        <v>1429</v>
      </c>
      <c r="F557" s="197">
        <v>729.1</v>
      </c>
      <c r="G557" s="202">
        <v>729.1</v>
      </c>
      <c r="H557" s="202">
        <v>0</v>
      </c>
      <c r="I557" s="202">
        <v>0</v>
      </c>
      <c r="J557" s="202">
        <v>0</v>
      </c>
      <c r="K557" s="202">
        <v>0</v>
      </c>
      <c r="L557" s="197">
        <v>847.3</v>
      </c>
      <c r="M557" s="203">
        <v>847.3</v>
      </c>
      <c r="N557" s="203">
        <v>0</v>
      </c>
      <c r="O557" s="203">
        <v>0</v>
      </c>
      <c r="P557" s="203">
        <v>0</v>
      </c>
      <c r="Q557" s="203">
        <v>0</v>
      </c>
      <c r="R557" s="245">
        <v>0</v>
      </c>
      <c r="S557" s="245">
        <v>0</v>
      </c>
      <c r="T557" s="245">
        <v>0</v>
      </c>
      <c r="U557" s="198">
        <v>838.37120000000004</v>
      </c>
      <c r="V557" s="203">
        <v>838.37120000000004</v>
      </c>
      <c r="W557" s="203">
        <v>0</v>
      </c>
      <c r="X557" s="203">
        <v>0</v>
      </c>
      <c r="Y557" s="203">
        <v>0</v>
      </c>
      <c r="Z557" s="204">
        <v>0</v>
      </c>
      <c r="AA557" s="246">
        <v>0</v>
      </c>
      <c r="AB557" s="246">
        <v>0</v>
      </c>
      <c r="AC557" s="246">
        <v>0</v>
      </c>
      <c r="AD557" s="204">
        <v>-8.9287999999999101</v>
      </c>
      <c r="AE557" s="204">
        <v>-8.9287999999999101</v>
      </c>
      <c r="AF557" s="204">
        <v>0</v>
      </c>
      <c r="AG557" s="204">
        <v>0</v>
      </c>
      <c r="AH557" s="204">
        <v>0</v>
      </c>
      <c r="AI557" s="101">
        <v>0</v>
      </c>
      <c r="AJ557" s="101">
        <v>0</v>
      </c>
      <c r="AK557" s="101">
        <v>0</v>
      </c>
      <c r="AL557" s="204">
        <v>0</v>
      </c>
      <c r="AM557" s="204">
        <v>98.946205594240539</v>
      </c>
      <c r="AN557" s="204">
        <v>98.946205594240539</v>
      </c>
      <c r="AO557" s="204">
        <v>0</v>
      </c>
      <c r="AP557" s="204">
        <v>0</v>
      </c>
      <c r="AQ557" s="204">
        <v>0</v>
      </c>
      <c r="AR557" s="204">
        <v>0</v>
      </c>
      <c r="AS557" s="204">
        <v>0</v>
      </c>
      <c r="AT557" s="204">
        <v>0</v>
      </c>
      <c r="AU557" s="204">
        <v>0</v>
      </c>
    </row>
    <row r="558" spans="1:47" ht="12.75" customHeight="1">
      <c r="A558" s="205">
        <v>21</v>
      </c>
      <c r="B558" s="206">
        <v>225300</v>
      </c>
      <c r="C558" s="207">
        <v>1500</v>
      </c>
      <c r="D558" s="175">
        <v>549</v>
      </c>
      <c r="E558" s="201" t="s">
        <v>1684</v>
      </c>
      <c r="F558" s="197">
        <v>3289.5</v>
      </c>
      <c r="G558" s="202">
        <v>3289.5</v>
      </c>
      <c r="H558" s="202">
        <v>0</v>
      </c>
      <c r="I558" s="202">
        <v>0</v>
      </c>
      <c r="J558" s="202">
        <v>0</v>
      </c>
      <c r="K558" s="202">
        <v>0</v>
      </c>
      <c r="L558" s="197">
        <v>3557.4</v>
      </c>
      <c r="M558" s="203">
        <v>3557.4</v>
      </c>
      <c r="N558" s="203">
        <v>0</v>
      </c>
      <c r="O558" s="203">
        <v>0</v>
      </c>
      <c r="P558" s="203">
        <v>0</v>
      </c>
      <c r="Q558" s="203">
        <v>0</v>
      </c>
      <c r="R558" s="245">
        <v>0</v>
      </c>
      <c r="S558" s="245">
        <v>0</v>
      </c>
      <c r="T558" s="245">
        <v>0</v>
      </c>
      <c r="U558" s="198">
        <v>3557.4</v>
      </c>
      <c r="V558" s="203">
        <v>3557.4</v>
      </c>
      <c r="W558" s="203">
        <v>0</v>
      </c>
      <c r="X558" s="203">
        <v>0</v>
      </c>
      <c r="Y558" s="203">
        <v>0</v>
      </c>
      <c r="Z558" s="204">
        <v>0</v>
      </c>
      <c r="AA558" s="246">
        <v>0</v>
      </c>
      <c r="AB558" s="246">
        <v>0</v>
      </c>
      <c r="AC558" s="246">
        <v>0</v>
      </c>
      <c r="AD558" s="204">
        <v>0</v>
      </c>
      <c r="AE558" s="204">
        <v>0</v>
      </c>
      <c r="AF558" s="204">
        <v>0</v>
      </c>
      <c r="AG558" s="204">
        <v>0</v>
      </c>
      <c r="AH558" s="204">
        <v>0</v>
      </c>
      <c r="AI558" s="101">
        <v>0</v>
      </c>
      <c r="AJ558" s="101">
        <v>0</v>
      </c>
      <c r="AK558" s="101">
        <v>0</v>
      </c>
      <c r="AL558" s="204">
        <v>0</v>
      </c>
      <c r="AM558" s="204">
        <v>100</v>
      </c>
      <c r="AN558" s="204">
        <v>100</v>
      </c>
      <c r="AO558" s="204">
        <v>0</v>
      </c>
      <c r="AP558" s="204">
        <v>0</v>
      </c>
      <c r="AQ558" s="204">
        <v>0</v>
      </c>
      <c r="AR558" s="204">
        <v>0</v>
      </c>
      <c r="AS558" s="204">
        <v>0</v>
      </c>
      <c r="AT558" s="204">
        <v>0</v>
      </c>
      <c r="AU558" s="204">
        <v>0</v>
      </c>
    </row>
    <row r="559" spans="1:47" ht="12.75" customHeight="1">
      <c r="A559" s="205">
        <v>21</v>
      </c>
      <c r="B559" s="206">
        <v>225300</v>
      </c>
      <c r="C559" s="207">
        <v>1512</v>
      </c>
      <c r="D559" s="175">
        <v>550</v>
      </c>
      <c r="E559" s="201" t="s">
        <v>1594</v>
      </c>
      <c r="F559" s="197">
        <v>30965.9</v>
      </c>
      <c r="G559" s="202">
        <v>29337.4</v>
      </c>
      <c r="H559" s="202">
        <v>1538</v>
      </c>
      <c r="I559" s="202">
        <v>90.5</v>
      </c>
      <c r="J559" s="202">
        <v>0</v>
      </c>
      <c r="K559" s="202">
        <v>0</v>
      </c>
      <c r="L559" s="197">
        <v>32674.699999999997</v>
      </c>
      <c r="M559" s="203">
        <v>30978.6</v>
      </c>
      <c r="N559" s="203">
        <v>1554.8</v>
      </c>
      <c r="O559" s="203">
        <v>141.30000000000001</v>
      </c>
      <c r="P559" s="203">
        <v>0</v>
      </c>
      <c r="Q559" s="203">
        <v>0</v>
      </c>
      <c r="R559" s="245">
        <v>0</v>
      </c>
      <c r="S559" s="245">
        <v>0</v>
      </c>
      <c r="T559" s="245">
        <v>0</v>
      </c>
      <c r="U559" s="198">
        <v>32521.995899999998</v>
      </c>
      <c r="V559" s="203">
        <v>30843.575499999999</v>
      </c>
      <c r="W559" s="203">
        <v>1537.2329999999999</v>
      </c>
      <c r="X559" s="203">
        <v>141.1874</v>
      </c>
      <c r="Y559" s="203">
        <v>0</v>
      </c>
      <c r="Z559" s="204">
        <v>0</v>
      </c>
      <c r="AA559" s="246">
        <v>0</v>
      </c>
      <c r="AB559" s="246">
        <v>0</v>
      </c>
      <c r="AC559" s="246">
        <v>0</v>
      </c>
      <c r="AD559" s="204">
        <v>-152.70409999999902</v>
      </c>
      <c r="AE559" s="204">
        <v>-135.02449999999953</v>
      </c>
      <c r="AF559" s="204">
        <v>-17.567000000000007</v>
      </c>
      <c r="AG559" s="204">
        <v>-0.11260000000001469</v>
      </c>
      <c r="AH559" s="204">
        <v>0</v>
      </c>
      <c r="AI559" s="101">
        <v>0</v>
      </c>
      <c r="AJ559" s="101">
        <v>0</v>
      </c>
      <c r="AK559" s="101">
        <v>0</v>
      </c>
      <c r="AL559" s="204">
        <v>0</v>
      </c>
      <c r="AM559" s="204">
        <v>99.532653398500983</v>
      </c>
      <c r="AN559" s="204">
        <v>99.564136210157983</v>
      </c>
      <c r="AO559" s="204">
        <v>98.870144069976845</v>
      </c>
      <c r="AP559" s="204">
        <v>99.92031139419673</v>
      </c>
      <c r="AQ559" s="204">
        <v>0</v>
      </c>
      <c r="AR559" s="204">
        <v>0</v>
      </c>
      <c r="AS559" s="204">
        <v>0</v>
      </c>
      <c r="AT559" s="204">
        <v>0</v>
      </c>
      <c r="AU559" s="204">
        <v>0</v>
      </c>
    </row>
    <row r="560" spans="1:47" ht="12.75" customHeight="1">
      <c r="A560" s="205">
        <v>21</v>
      </c>
      <c r="B560" s="206">
        <v>225300</v>
      </c>
      <c r="C560" s="207">
        <v>1501</v>
      </c>
      <c r="D560" s="175">
        <v>551</v>
      </c>
      <c r="E560" s="201" t="s">
        <v>1685</v>
      </c>
      <c r="F560" s="197">
        <v>0</v>
      </c>
      <c r="G560" s="202">
        <v>0</v>
      </c>
      <c r="H560" s="202">
        <v>0</v>
      </c>
      <c r="I560" s="202">
        <v>0</v>
      </c>
      <c r="J560" s="202">
        <v>0</v>
      </c>
      <c r="K560" s="202">
        <v>0</v>
      </c>
      <c r="L560" s="197">
        <v>0</v>
      </c>
      <c r="M560" s="203">
        <v>0</v>
      </c>
      <c r="N560" s="203">
        <v>0</v>
      </c>
      <c r="O560" s="203">
        <v>0</v>
      </c>
      <c r="P560" s="203">
        <v>0</v>
      </c>
      <c r="Q560" s="203">
        <v>0</v>
      </c>
      <c r="R560" s="245">
        <v>0</v>
      </c>
      <c r="S560" s="245">
        <v>0</v>
      </c>
      <c r="T560" s="245">
        <v>0</v>
      </c>
      <c r="U560" s="198">
        <v>0</v>
      </c>
      <c r="V560" s="203">
        <v>0</v>
      </c>
      <c r="W560" s="203">
        <v>0</v>
      </c>
      <c r="X560" s="203">
        <v>0</v>
      </c>
      <c r="Y560" s="203">
        <v>0</v>
      </c>
      <c r="Z560" s="204">
        <v>0</v>
      </c>
      <c r="AA560" s="246">
        <v>0</v>
      </c>
      <c r="AB560" s="246">
        <v>0</v>
      </c>
      <c r="AC560" s="246">
        <v>0</v>
      </c>
      <c r="AD560" s="204">
        <v>0</v>
      </c>
      <c r="AE560" s="204">
        <v>0</v>
      </c>
      <c r="AF560" s="204">
        <v>0</v>
      </c>
      <c r="AG560" s="204">
        <v>0</v>
      </c>
      <c r="AH560" s="204">
        <v>0</v>
      </c>
      <c r="AI560" s="101">
        <v>0</v>
      </c>
      <c r="AJ560" s="101">
        <v>0</v>
      </c>
      <c r="AK560" s="101">
        <v>0</v>
      </c>
      <c r="AL560" s="204">
        <v>0</v>
      </c>
      <c r="AM560" s="204">
        <v>0</v>
      </c>
      <c r="AN560" s="204">
        <v>0</v>
      </c>
      <c r="AO560" s="204">
        <v>0</v>
      </c>
      <c r="AP560" s="204">
        <v>0</v>
      </c>
      <c r="AQ560" s="204">
        <v>0</v>
      </c>
      <c r="AR560" s="204">
        <v>0</v>
      </c>
      <c r="AS560" s="204">
        <v>0</v>
      </c>
      <c r="AT560" s="204">
        <v>0</v>
      </c>
      <c r="AU560" s="204">
        <v>0</v>
      </c>
    </row>
    <row r="561" spans="1:47" ht="12.75" customHeight="1">
      <c r="A561" s="205">
        <v>21</v>
      </c>
      <c r="B561" s="206">
        <v>225300</v>
      </c>
      <c r="C561" s="207">
        <v>1502</v>
      </c>
      <c r="D561" s="175">
        <v>552</v>
      </c>
      <c r="E561" s="201" t="s">
        <v>1686</v>
      </c>
      <c r="F561" s="197">
        <v>4984.6000000000004</v>
      </c>
      <c r="G561" s="202">
        <v>4984.6000000000004</v>
      </c>
      <c r="H561" s="202">
        <v>0</v>
      </c>
      <c r="I561" s="202">
        <v>0</v>
      </c>
      <c r="J561" s="202">
        <v>0</v>
      </c>
      <c r="K561" s="202">
        <v>0</v>
      </c>
      <c r="L561" s="197">
        <v>5253.7</v>
      </c>
      <c r="M561" s="203">
        <v>5253.7</v>
      </c>
      <c r="N561" s="203">
        <v>0</v>
      </c>
      <c r="O561" s="203">
        <v>0</v>
      </c>
      <c r="P561" s="203">
        <v>0</v>
      </c>
      <c r="Q561" s="203">
        <v>0</v>
      </c>
      <c r="R561" s="245">
        <v>0</v>
      </c>
      <c r="S561" s="245">
        <v>0</v>
      </c>
      <c r="T561" s="245">
        <v>0</v>
      </c>
      <c r="U561" s="198">
        <v>5253.7</v>
      </c>
      <c r="V561" s="203">
        <v>5253.7</v>
      </c>
      <c r="W561" s="203">
        <v>0</v>
      </c>
      <c r="X561" s="203">
        <v>0</v>
      </c>
      <c r="Y561" s="203">
        <v>0</v>
      </c>
      <c r="Z561" s="204">
        <v>0</v>
      </c>
      <c r="AA561" s="246">
        <v>0</v>
      </c>
      <c r="AB561" s="246">
        <v>0</v>
      </c>
      <c r="AC561" s="246">
        <v>0</v>
      </c>
      <c r="AD561" s="204">
        <v>0</v>
      </c>
      <c r="AE561" s="204">
        <v>0</v>
      </c>
      <c r="AF561" s="204">
        <v>0</v>
      </c>
      <c r="AG561" s="204">
        <v>0</v>
      </c>
      <c r="AH561" s="204">
        <v>0</v>
      </c>
      <c r="AI561" s="101">
        <v>0</v>
      </c>
      <c r="AJ561" s="101">
        <v>0</v>
      </c>
      <c r="AK561" s="101">
        <v>0</v>
      </c>
      <c r="AL561" s="204">
        <v>0</v>
      </c>
      <c r="AM561" s="204">
        <v>100</v>
      </c>
      <c r="AN561" s="204">
        <v>100</v>
      </c>
      <c r="AO561" s="204">
        <v>0</v>
      </c>
      <c r="AP561" s="204">
        <v>0</v>
      </c>
      <c r="AQ561" s="204">
        <v>0</v>
      </c>
      <c r="AR561" s="204">
        <v>0</v>
      </c>
      <c r="AS561" s="204">
        <v>0</v>
      </c>
      <c r="AT561" s="204">
        <v>0</v>
      </c>
      <c r="AU561" s="204">
        <v>0</v>
      </c>
    </row>
    <row r="562" spans="1:47" ht="12.75" customHeight="1">
      <c r="A562" s="205">
        <v>21</v>
      </c>
      <c r="B562" s="206">
        <v>225300</v>
      </c>
      <c r="C562" s="207">
        <v>1503</v>
      </c>
      <c r="D562" s="175">
        <v>553</v>
      </c>
      <c r="E562" s="201" t="s">
        <v>1687</v>
      </c>
      <c r="F562" s="197">
        <v>2356.6999999999998</v>
      </c>
      <c r="G562" s="202">
        <v>2356.6999999999998</v>
      </c>
      <c r="H562" s="202">
        <v>0</v>
      </c>
      <c r="I562" s="202">
        <v>0</v>
      </c>
      <c r="J562" s="202">
        <v>0</v>
      </c>
      <c r="K562" s="202">
        <v>0</v>
      </c>
      <c r="L562" s="197">
        <v>2356.6999999999998</v>
      </c>
      <c r="M562" s="203">
        <v>2356.6999999999998</v>
      </c>
      <c r="N562" s="203">
        <v>0</v>
      </c>
      <c r="O562" s="203">
        <v>0</v>
      </c>
      <c r="P562" s="203">
        <v>0</v>
      </c>
      <c r="Q562" s="203">
        <v>0</v>
      </c>
      <c r="R562" s="245">
        <v>0</v>
      </c>
      <c r="S562" s="245">
        <v>0</v>
      </c>
      <c r="T562" s="245">
        <v>0</v>
      </c>
      <c r="U562" s="198">
        <v>2356.6999999999998</v>
      </c>
      <c r="V562" s="203">
        <v>2356.6999999999998</v>
      </c>
      <c r="W562" s="203">
        <v>0</v>
      </c>
      <c r="X562" s="203">
        <v>0</v>
      </c>
      <c r="Y562" s="203">
        <v>0</v>
      </c>
      <c r="Z562" s="204">
        <v>0</v>
      </c>
      <c r="AA562" s="246">
        <v>0</v>
      </c>
      <c r="AB562" s="246">
        <v>0</v>
      </c>
      <c r="AC562" s="246">
        <v>0</v>
      </c>
      <c r="AD562" s="204">
        <v>0</v>
      </c>
      <c r="AE562" s="204">
        <v>0</v>
      </c>
      <c r="AF562" s="204">
        <v>0</v>
      </c>
      <c r="AG562" s="204">
        <v>0</v>
      </c>
      <c r="AH562" s="204">
        <v>0</v>
      </c>
      <c r="AI562" s="101">
        <v>0</v>
      </c>
      <c r="AJ562" s="101">
        <v>0</v>
      </c>
      <c r="AK562" s="101">
        <v>0</v>
      </c>
      <c r="AL562" s="204">
        <v>0</v>
      </c>
      <c r="AM562" s="204">
        <v>100</v>
      </c>
      <c r="AN562" s="204">
        <v>100</v>
      </c>
      <c r="AO562" s="204">
        <v>0</v>
      </c>
      <c r="AP562" s="204">
        <v>0</v>
      </c>
      <c r="AQ562" s="204">
        <v>0</v>
      </c>
      <c r="AR562" s="204">
        <v>0</v>
      </c>
      <c r="AS562" s="204">
        <v>0</v>
      </c>
      <c r="AT562" s="204">
        <v>0</v>
      </c>
      <c r="AU562" s="204">
        <v>0</v>
      </c>
    </row>
    <row r="563" spans="1:47" ht="12.75" customHeight="1">
      <c r="A563" s="205">
        <v>21</v>
      </c>
      <c r="B563" s="206">
        <v>225300</v>
      </c>
      <c r="C563" s="207">
        <v>1504</v>
      </c>
      <c r="D563" s="175">
        <v>554</v>
      </c>
      <c r="E563" s="201" t="s">
        <v>1688</v>
      </c>
      <c r="F563" s="197">
        <v>4614.7</v>
      </c>
      <c r="G563" s="202">
        <v>4614.7</v>
      </c>
      <c r="H563" s="202">
        <v>0</v>
      </c>
      <c r="I563" s="202">
        <v>0</v>
      </c>
      <c r="J563" s="202">
        <v>0</v>
      </c>
      <c r="K563" s="202">
        <v>0</v>
      </c>
      <c r="L563" s="197">
        <v>4777.3</v>
      </c>
      <c r="M563" s="203">
        <v>4777.3</v>
      </c>
      <c r="N563" s="203">
        <v>0</v>
      </c>
      <c r="O563" s="203">
        <v>0</v>
      </c>
      <c r="P563" s="203">
        <v>0</v>
      </c>
      <c r="Q563" s="203">
        <v>0</v>
      </c>
      <c r="R563" s="245">
        <v>0</v>
      </c>
      <c r="S563" s="245">
        <v>0</v>
      </c>
      <c r="T563" s="245">
        <v>0</v>
      </c>
      <c r="U563" s="198">
        <v>4777.3</v>
      </c>
      <c r="V563" s="203">
        <v>4777.3</v>
      </c>
      <c r="W563" s="203">
        <v>0</v>
      </c>
      <c r="X563" s="203">
        <v>0</v>
      </c>
      <c r="Y563" s="203">
        <v>0</v>
      </c>
      <c r="Z563" s="204">
        <v>0</v>
      </c>
      <c r="AA563" s="246">
        <v>0</v>
      </c>
      <c r="AB563" s="246">
        <v>0</v>
      </c>
      <c r="AC563" s="246">
        <v>0</v>
      </c>
      <c r="AD563" s="204">
        <v>0</v>
      </c>
      <c r="AE563" s="204">
        <v>0</v>
      </c>
      <c r="AF563" s="204">
        <v>0</v>
      </c>
      <c r="AG563" s="204">
        <v>0</v>
      </c>
      <c r="AH563" s="204">
        <v>0</v>
      </c>
      <c r="AI563" s="101">
        <v>0</v>
      </c>
      <c r="AJ563" s="101">
        <v>0</v>
      </c>
      <c r="AK563" s="101">
        <v>0</v>
      </c>
      <c r="AL563" s="204">
        <v>0</v>
      </c>
      <c r="AM563" s="204">
        <v>100</v>
      </c>
      <c r="AN563" s="204">
        <v>100</v>
      </c>
      <c r="AO563" s="204">
        <v>0</v>
      </c>
      <c r="AP563" s="204">
        <v>0</v>
      </c>
      <c r="AQ563" s="204">
        <v>0</v>
      </c>
      <c r="AR563" s="204">
        <v>0</v>
      </c>
      <c r="AS563" s="204">
        <v>0</v>
      </c>
      <c r="AT563" s="204">
        <v>0</v>
      </c>
      <c r="AU563" s="204">
        <v>0</v>
      </c>
    </row>
    <row r="564" spans="1:47" ht="12.75" customHeight="1">
      <c r="A564" s="205">
        <v>21</v>
      </c>
      <c r="B564" s="206">
        <v>225300</v>
      </c>
      <c r="C564" s="207">
        <v>1505</v>
      </c>
      <c r="D564" s="175">
        <v>555</v>
      </c>
      <c r="E564" s="201" t="s">
        <v>1689</v>
      </c>
      <c r="F564" s="197">
        <v>2428.9</v>
      </c>
      <c r="G564" s="202">
        <v>2428.9</v>
      </c>
      <c r="H564" s="202">
        <v>0</v>
      </c>
      <c r="I564" s="202">
        <v>0</v>
      </c>
      <c r="J564" s="202">
        <v>0</v>
      </c>
      <c r="K564" s="202">
        <v>0</v>
      </c>
      <c r="L564" s="197">
        <v>2428.9</v>
      </c>
      <c r="M564" s="203">
        <v>2428.9</v>
      </c>
      <c r="N564" s="203">
        <v>0</v>
      </c>
      <c r="O564" s="203">
        <v>0</v>
      </c>
      <c r="P564" s="203">
        <v>0</v>
      </c>
      <c r="Q564" s="203">
        <v>0</v>
      </c>
      <c r="R564" s="245">
        <v>0</v>
      </c>
      <c r="S564" s="245">
        <v>0</v>
      </c>
      <c r="T564" s="245">
        <v>0</v>
      </c>
      <c r="U564" s="198">
        <v>2387.5237999999999</v>
      </c>
      <c r="V564" s="203">
        <v>2387.5237999999999</v>
      </c>
      <c r="W564" s="203">
        <v>0</v>
      </c>
      <c r="X564" s="203">
        <v>0</v>
      </c>
      <c r="Y564" s="203">
        <v>0</v>
      </c>
      <c r="Z564" s="204">
        <v>0</v>
      </c>
      <c r="AA564" s="246">
        <v>0</v>
      </c>
      <c r="AB564" s="246">
        <v>0</v>
      </c>
      <c r="AC564" s="246">
        <v>0</v>
      </c>
      <c r="AD564" s="204">
        <v>-41.376200000000154</v>
      </c>
      <c r="AE564" s="204">
        <v>-41.376200000000154</v>
      </c>
      <c r="AF564" s="204">
        <v>0</v>
      </c>
      <c r="AG564" s="204">
        <v>0</v>
      </c>
      <c r="AH564" s="204">
        <v>0</v>
      </c>
      <c r="AI564" s="101">
        <v>0</v>
      </c>
      <c r="AJ564" s="101">
        <v>0</v>
      </c>
      <c r="AK564" s="101">
        <v>0</v>
      </c>
      <c r="AL564" s="204">
        <v>0</v>
      </c>
      <c r="AM564" s="204">
        <v>98.296504590555386</v>
      </c>
      <c r="AN564" s="204">
        <v>98.296504590555386</v>
      </c>
      <c r="AO564" s="204">
        <v>0</v>
      </c>
      <c r="AP564" s="204">
        <v>0</v>
      </c>
      <c r="AQ564" s="204">
        <v>0</v>
      </c>
      <c r="AR564" s="204">
        <v>0</v>
      </c>
      <c r="AS564" s="204">
        <v>0</v>
      </c>
      <c r="AT564" s="204">
        <v>0</v>
      </c>
      <c r="AU564" s="204">
        <v>0</v>
      </c>
    </row>
    <row r="565" spans="1:47" ht="12.75" customHeight="1">
      <c r="A565" s="205">
        <v>21</v>
      </c>
      <c r="B565" s="206">
        <v>225300</v>
      </c>
      <c r="C565" s="207">
        <v>1506</v>
      </c>
      <c r="D565" s="175">
        <v>556</v>
      </c>
      <c r="E565" s="201" t="s">
        <v>1690</v>
      </c>
      <c r="F565" s="197">
        <v>7742.8</v>
      </c>
      <c r="G565" s="202">
        <v>7678</v>
      </c>
      <c r="H565" s="202">
        <v>0</v>
      </c>
      <c r="I565" s="202">
        <v>64.8</v>
      </c>
      <c r="J565" s="202">
        <v>0</v>
      </c>
      <c r="K565" s="202">
        <v>0</v>
      </c>
      <c r="L565" s="197">
        <v>8146.0999999999995</v>
      </c>
      <c r="M565" s="203">
        <v>8008.5</v>
      </c>
      <c r="N565" s="203">
        <v>0</v>
      </c>
      <c r="O565" s="203">
        <v>82.7</v>
      </c>
      <c r="P565" s="203">
        <v>0</v>
      </c>
      <c r="Q565" s="203">
        <v>0</v>
      </c>
      <c r="R565" s="245">
        <v>54.9</v>
      </c>
      <c r="S565" s="245">
        <v>0</v>
      </c>
      <c r="T565" s="245">
        <v>0</v>
      </c>
      <c r="U565" s="198">
        <v>8102.4015999999992</v>
      </c>
      <c r="V565" s="203">
        <v>7964.8015999999998</v>
      </c>
      <c r="W565" s="203">
        <v>0</v>
      </c>
      <c r="X565" s="203">
        <v>82.7</v>
      </c>
      <c r="Y565" s="203">
        <v>0</v>
      </c>
      <c r="Z565" s="204">
        <v>0</v>
      </c>
      <c r="AA565" s="246">
        <v>54.9</v>
      </c>
      <c r="AB565" s="246">
        <v>0</v>
      </c>
      <c r="AC565" s="246">
        <v>0</v>
      </c>
      <c r="AD565" s="204">
        <v>-43.69840000000022</v>
      </c>
      <c r="AE565" s="204">
        <v>-43.69840000000022</v>
      </c>
      <c r="AF565" s="204">
        <v>0</v>
      </c>
      <c r="AG565" s="204">
        <v>0</v>
      </c>
      <c r="AH565" s="204">
        <v>0</v>
      </c>
      <c r="AI565" s="101">
        <v>0</v>
      </c>
      <c r="AJ565" s="101">
        <v>0</v>
      </c>
      <c r="AK565" s="101">
        <v>0</v>
      </c>
      <c r="AL565" s="204">
        <v>0</v>
      </c>
      <c r="AM565" s="204">
        <v>99.463566614699047</v>
      </c>
      <c r="AN565" s="204">
        <v>99.454349753387021</v>
      </c>
      <c r="AO565" s="204">
        <v>0</v>
      </c>
      <c r="AP565" s="204">
        <v>100</v>
      </c>
      <c r="AQ565" s="204">
        <v>0</v>
      </c>
      <c r="AR565" s="204">
        <v>0</v>
      </c>
      <c r="AS565" s="204">
        <v>100</v>
      </c>
      <c r="AT565" s="204">
        <v>0</v>
      </c>
      <c r="AU565" s="204">
        <v>0</v>
      </c>
    </row>
    <row r="566" spans="1:47" ht="12.75" customHeight="1">
      <c r="A566" s="205">
        <v>21</v>
      </c>
      <c r="B566" s="206">
        <v>225300</v>
      </c>
      <c r="C566" s="207">
        <v>1507</v>
      </c>
      <c r="D566" s="175">
        <v>557</v>
      </c>
      <c r="E566" s="201" t="s">
        <v>1691</v>
      </c>
      <c r="F566" s="197">
        <v>2077.8000000000002</v>
      </c>
      <c r="G566" s="202">
        <v>2077.8000000000002</v>
      </c>
      <c r="H566" s="202">
        <v>0</v>
      </c>
      <c r="I566" s="202">
        <v>0</v>
      </c>
      <c r="J566" s="202">
        <v>0</v>
      </c>
      <c r="K566" s="202">
        <v>0</v>
      </c>
      <c r="L566" s="197">
        <v>2302.6</v>
      </c>
      <c r="M566" s="203">
        <v>2302.6</v>
      </c>
      <c r="N566" s="203">
        <v>0</v>
      </c>
      <c r="O566" s="203">
        <v>0</v>
      </c>
      <c r="P566" s="203">
        <v>0</v>
      </c>
      <c r="Q566" s="203">
        <v>0</v>
      </c>
      <c r="R566" s="245">
        <v>0</v>
      </c>
      <c r="S566" s="245">
        <v>0</v>
      </c>
      <c r="T566" s="245">
        <v>0</v>
      </c>
      <c r="U566" s="198">
        <v>2259.5668000000001</v>
      </c>
      <c r="V566" s="203">
        <v>2259.5668000000001</v>
      </c>
      <c r="W566" s="203">
        <v>0</v>
      </c>
      <c r="X566" s="203">
        <v>0</v>
      </c>
      <c r="Y566" s="203">
        <v>0</v>
      </c>
      <c r="Z566" s="204">
        <v>0</v>
      </c>
      <c r="AA566" s="246">
        <v>0</v>
      </c>
      <c r="AB566" s="246">
        <v>0</v>
      </c>
      <c r="AC566" s="246">
        <v>0</v>
      </c>
      <c r="AD566" s="204">
        <v>-43.033199999999852</v>
      </c>
      <c r="AE566" s="204">
        <v>-43.033199999999852</v>
      </c>
      <c r="AF566" s="204">
        <v>0</v>
      </c>
      <c r="AG566" s="204">
        <v>0</v>
      </c>
      <c r="AH566" s="204">
        <v>0</v>
      </c>
      <c r="AI566" s="101">
        <v>0</v>
      </c>
      <c r="AJ566" s="101">
        <v>0</v>
      </c>
      <c r="AK566" s="101">
        <v>0</v>
      </c>
      <c r="AL566" s="204">
        <v>0</v>
      </c>
      <c r="AM566" s="204">
        <v>98.131103969425865</v>
      </c>
      <c r="AN566" s="204">
        <v>98.131103969425865</v>
      </c>
      <c r="AO566" s="204">
        <v>0</v>
      </c>
      <c r="AP566" s="204">
        <v>0</v>
      </c>
      <c r="AQ566" s="204">
        <v>0</v>
      </c>
      <c r="AR566" s="204">
        <v>0</v>
      </c>
      <c r="AS566" s="204">
        <v>0</v>
      </c>
      <c r="AT566" s="204">
        <v>0</v>
      </c>
      <c r="AU566" s="204">
        <v>0</v>
      </c>
    </row>
    <row r="567" spans="1:47" ht="12.75" customHeight="1">
      <c r="A567" s="205">
        <v>21</v>
      </c>
      <c r="B567" s="206">
        <v>225300</v>
      </c>
      <c r="C567" s="207">
        <v>1508</v>
      </c>
      <c r="D567" s="175">
        <v>558</v>
      </c>
      <c r="E567" s="201" t="s">
        <v>1692</v>
      </c>
      <c r="F567" s="197">
        <v>2566</v>
      </c>
      <c r="G567" s="202">
        <v>2566</v>
      </c>
      <c r="H567" s="202">
        <v>0</v>
      </c>
      <c r="I567" s="202">
        <v>0</v>
      </c>
      <c r="J567" s="202">
        <v>0</v>
      </c>
      <c r="K567" s="202">
        <v>0</v>
      </c>
      <c r="L567" s="197">
        <v>2904.5</v>
      </c>
      <c r="M567" s="203">
        <v>2904.5</v>
      </c>
      <c r="N567" s="203">
        <v>0</v>
      </c>
      <c r="O567" s="203">
        <v>0</v>
      </c>
      <c r="P567" s="203">
        <v>0</v>
      </c>
      <c r="Q567" s="203">
        <v>0</v>
      </c>
      <c r="R567" s="245">
        <v>0</v>
      </c>
      <c r="S567" s="245">
        <v>0</v>
      </c>
      <c r="T567" s="245">
        <v>0</v>
      </c>
      <c r="U567" s="198">
        <v>2904.5</v>
      </c>
      <c r="V567" s="203">
        <v>2904.5</v>
      </c>
      <c r="W567" s="203">
        <v>0</v>
      </c>
      <c r="X567" s="203">
        <v>0</v>
      </c>
      <c r="Y567" s="203">
        <v>0</v>
      </c>
      <c r="Z567" s="204">
        <v>0</v>
      </c>
      <c r="AA567" s="246">
        <v>0</v>
      </c>
      <c r="AB567" s="246">
        <v>0</v>
      </c>
      <c r="AC567" s="246">
        <v>0</v>
      </c>
      <c r="AD567" s="204">
        <v>0</v>
      </c>
      <c r="AE567" s="204">
        <v>0</v>
      </c>
      <c r="AF567" s="204">
        <v>0</v>
      </c>
      <c r="AG567" s="204">
        <v>0</v>
      </c>
      <c r="AH567" s="204">
        <v>0</v>
      </c>
      <c r="AI567" s="101">
        <v>0</v>
      </c>
      <c r="AJ567" s="101">
        <v>0</v>
      </c>
      <c r="AK567" s="101">
        <v>0</v>
      </c>
      <c r="AL567" s="204">
        <v>0</v>
      </c>
      <c r="AM567" s="204">
        <v>100</v>
      </c>
      <c r="AN567" s="204">
        <v>100</v>
      </c>
      <c r="AO567" s="204">
        <v>0</v>
      </c>
      <c r="AP567" s="204">
        <v>0</v>
      </c>
      <c r="AQ567" s="204">
        <v>0</v>
      </c>
      <c r="AR567" s="204">
        <v>0</v>
      </c>
      <c r="AS567" s="204">
        <v>0</v>
      </c>
      <c r="AT567" s="204">
        <v>0</v>
      </c>
      <c r="AU567" s="204">
        <v>0</v>
      </c>
    </row>
    <row r="568" spans="1:47" ht="12.75" customHeight="1">
      <c r="A568" s="205">
        <v>21</v>
      </c>
      <c r="B568" s="206">
        <v>225300</v>
      </c>
      <c r="C568" s="207">
        <v>1509</v>
      </c>
      <c r="D568" s="175">
        <v>559</v>
      </c>
      <c r="E568" s="201" t="s">
        <v>1693</v>
      </c>
      <c r="F568" s="197">
        <v>2074.1999999999998</v>
      </c>
      <c r="G568" s="202">
        <v>2074.1999999999998</v>
      </c>
      <c r="H568" s="202">
        <v>0</v>
      </c>
      <c r="I568" s="202">
        <v>0</v>
      </c>
      <c r="J568" s="202">
        <v>0</v>
      </c>
      <c r="K568" s="202">
        <v>0</v>
      </c>
      <c r="L568" s="197">
        <v>2195.5</v>
      </c>
      <c r="M568" s="203">
        <v>2195.5</v>
      </c>
      <c r="N568" s="203">
        <v>0</v>
      </c>
      <c r="O568" s="203">
        <v>0</v>
      </c>
      <c r="P568" s="203">
        <v>0</v>
      </c>
      <c r="Q568" s="203">
        <v>0</v>
      </c>
      <c r="R568" s="245">
        <v>0</v>
      </c>
      <c r="S568" s="245">
        <v>0</v>
      </c>
      <c r="T568" s="245">
        <v>0</v>
      </c>
      <c r="U568" s="198">
        <v>2134.8150999999998</v>
      </c>
      <c r="V568" s="203">
        <v>2134.8150999999998</v>
      </c>
      <c r="W568" s="203">
        <v>0</v>
      </c>
      <c r="X568" s="203">
        <v>0</v>
      </c>
      <c r="Y568" s="203">
        <v>0</v>
      </c>
      <c r="Z568" s="204">
        <v>0</v>
      </c>
      <c r="AA568" s="246">
        <v>0</v>
      </c>
      <c r="AB568" s="246">
        <v>0</v>
      </c>
      <c r="AC568" s="246">
        <v>0</v>
      </c>
      <c r="AD568" s="204">
        <v>-60.684900000000198</v>
      </c>
      <c r="AE568" s="204">
        <v>-60.684900000000198</v>
      </c>
      <c r="AF568" s="204">
        <v>0</v>
      </c>
      <c r="AG568" s="204">
        <v>0</v>
      </c>
      <c r="AH568" s="204">
        <v>0</v>
      </c>
      <c r="AI568" s="101">
        <v>0</v>
      </c>
      <c r="AJ568" s="101">
        <v>0</v>
      </c>
      <c r="AK568" s="101">
        <v>0</v>
      </c>
      <c r="AL568" s="204">
        <v>0</v>
      </c>
      <c r="AM568" s="204">
        <v>97.235941698929622</v>
      </c>
      <c r="AN568" s="204">
        <v>97.235941698929622</v>
      </c>
      <c r="AO568" s="204">
        <v>0</v>
      </c>
      <c r="AP568" s="204">
        <v>0</v>
      </c>
      <c r="AQ568" s="204">
        <v>0</v>
      </c>
      <c r="AR568" s="204">
        <v>0</v>
      </c>
      <c r="AS568" s="204">
        <v>0</v>
      </c>
      <c r="AT568" s="204">
        <v>0</v>
      </c>
      <c r="AU568" s="204">
        <v>0</v>
      </c>
    </row>
    <row r="569" spans="1:47" ht="12.75" customHeight="1">
      <c r="A569" s="205">
        <v>21</v>
      </c>
      <c r="B569" s="206">
        <v>225300</v>
      </c>
      <c r="C569" s="207">
        <v>1510</v>
      </c>
      <c r="D569" s="175">
        <v>560</v>
      </c>
      <c r="E569" s="201" t="s">
        <v>1694</v>
      </c>
      <c r="F569" s="197">
        <v>2287.8000000000002</v>
      </c>
      <c r="G569" s="202">
        <v>2287.8000000000002</v>
      </c>
      <c r="H569" s="202">
        <v>0</v>
      </c>
      <c r="I569" s="202">
        <v>0</v>
      </c>
      <c r="J569" s="202">
        <v>0</v>
      </c>
      <c r="K569" s="202">
        <v>0</v>
      </c>
      <c r="L569" s="197">
        <v>2287.8000000000002</v>
      </c>
      <c r="M569" s="203">
        <v>2287.8000000000002</v>
      </c>
      <c r="N569" s="203">
        <v>0</v>
      </c>
      <c r="O569" s="203">
        <v>0</v>
      </c>
      <c r="P569" s="203">
        <v>0</v>
      </c>
      <c r="Q569" s="203">
        <v>0</v>
      </c>
      <c r="R569" s="245">
        <v>0</v>
      </c>
      <c r="S569" s="245">
        <v>0</v>
      </c>
      <c r="T569" s="245">
        <v>0</v>
      </c>
      <c r="U569" s="198">
        <v>2035.6750999999999</v>
      </c>
      <c r="V569" s="203">
        <v>2035.6750999999999</v>
      </c>
      <c r="W569" s="203">
        <v>0</v>
      </c>
      <c r="X569" s="203">
        <v>0</v>
      </c>
      <c r="Y569" s="203">
        <v>0</v>
      </c>
      <c r="Z569" s="204">
        <v>0</v>
      </c>
      <c r="AA569" s="246">
        <v>0</v>
      </c>
      <c r="AB569" s="246">
        <v>0</v>
      </c>
      <c r="AC569" s="246">
        <v>0</v>
      </c>
      <c r="AD569" s="204">
        <v>-252.12490000000025</v>
      </c>
      <c r="AE569" s="204">
        <v>-252.12490000000025</v>
      </c>
      <c r="AF569" s="204">
        <v>0</v>
      </c>
      <c r="AG569" s="204">
        <v>0</v>
      </c>
      <c r="AH569" s="204">
        <v>0</v>
      </c>
      <c r="AI569" s="101">
        <v>0</v>
      </c>
      <c r="AJ569" s="101">
        <v>0</v>
      </c>
      <c r="AK569" s="101">
        <v>0</v>
      </c>
      <c r="AL569" s="204">
        <v>0</v>
      </c>
      <c r="AM569" s="204">
        <v>88.979591747530378</v>
      </c>
      <c r="AN569" s="204">
        <v>88.979591747530378</v>
      </c>
      <c r="AO569" s="204">
        <v>0</v>
      </c>
      <c r="AP569" s="204">
        <v>0</v>
      </c>
      <c r="AQ569" s="204">
        <v>0</v>
      </c>
      <c r="AR569" s="204">
        <v>0</v>
      </c>
      <c r="AS569" s="204">
        <v>0</v>
      </c>
      <c r="AT569" s="204">
        <v>0</v>
      </c>
      <c r="AU569" s="204">
        <v>0</v>
      </c>
    </row>
    <row r="570" spans="1:47" ht="12.75" customHeight="1">
      <c r="A570" s="205">
        <v>21</v>
      </c>
      <c r="B570" s="206">
        <v>225300</v>
      </c>
      <c r="C570" s="207">
        <v>1511</v>
      </c>
      <c r="D570" s="175">
        <v>561</v>
      </c>
      <c r="E570" s="201" t="s">
        <v>1695</v>
      </c>
      <c r="F570" s="197">
        <v>2112.6</v>
      </c>
      <c r="G570" s="202">
        <v>2112.6</v>
      </c>
      <c r="H570" s="202">
        <v>0</v>
      </c>
      <c r="I570" s="202">
        <v>0</v>
      </c>
      <c r="J570" s="202">
        <v>0</v>
      </c>
      <c r="K570" s="202">
        <v>0</v>
      </c>
      <c r="L570" s="197">
        <v>2112.6</v>
      </c>
      <c r="M570" s="203">
        <v>2112.6</v>
      </c>
      <c r="N570" s="203">
        <v>0</v>
      </c>
      <c r="O570" s="203">
        <v>0</v>
      </c>
      <c r="P570" s="203">
        <v>0</v>
      </c>
      <c r="Q570" s="203">
        <v>0</v>
      </c>
      <c r="R570" s="245">
        <v>0</v>
      </c>
      <c r="S570" s="245">
        <v>0</v>
      </c>
      <c r="T570" s="245">
        <v>0</v>
      </c>
      <c r="U570" s="198">
        <v>2003.0163</v>
      </c>
      <c r="V570" s="203">
        <v>2003.0163</v>
      </c>
      <c r="W570" s="203">
        <v>0</v>
      </c>
      <c r="X570" s="203">
        <v>0</v>
      </c>
      <c r="Y570" s="203">
        <v>0</v>
      </c>
      <c r="Z570" s="204">
        <v>0</v>
      </c>
      <c r="AA570" s="246">
        <v>0</v>
      </c>
      <c r="AB570" s="246">
        <v>0</v>
      </c>
      <c r="AC570" s="246">
        <v>0</v>
      </c>
      <c r="AD570" s="204">
        <v>-109.58369999999991</v>
      </c>
      <c r="AE570" s="204">
        <v>-109.58369999999991</v>
      </c>
      <c r="AF570" s="204">
        <v>0</v>
      </c>
      <c r="AG570" s="204">
        <v>0</v>
      </c>
      <c r="AH570" s="204">
        <v>0</v>
      </c>
      <c r="AI570" s="101">
        <v>0</v>
      </c>
      <c r="AJ570" s="101">
        <v>0</v>
      </c>
      <c r="AK570" s="101">
        <v>0</v>
      </c>
      <c r="AL570" s="204">
        <v>0</v>
      </c>
      <c r="AM570" s="204">
        <v>94.81285146265266</v>
      </c>
      <c r="AN570" s="204">
        <v>94.81285146265266</v>
      </c>
      <c r="AO570" s="204">
        <v>0</v>
      </c>
      <c r="AP570" s="204">
        <v>0</v>
      </c>
      <c r="AQ570" s="204">
        <v>0</v>
      </c>
      <c r="AR570" s="204">
        <v>0</v>
      </c>
      <c r="AS570" s="204">
        <v>0</v>
      </c>
      <c r="AT570" s="204">
        <v>0</v>
      </c>
      <c r="AU570" s="204">
        <v>0</v>
      </c>
    </row>
    <row r="571" spans="1:47" ht="12.75" customHeight="1">
      <c r="A571" s="205">
        <v>21</v>
      </c>
      <c r="B571" s="206">
        <v>225300</v>
      </c>
      <c r="C571" s="207">
        <v>1513</v>
      </c>
      <c r="D571" s="175">
        <v>562</v>
      </c>
      <c r="E571" s="201" t="s">
        <v>1488</v>
      </c>
      <c r="F571" s="197">
        <v>2868.8</v>
      </c>
      <c r="G571" s="202">
        <v>2868.8</v>
      </c>
      <c r="H571" s="202">
        <v>0</v>
      </c>
      <c r="I571" s="202">
        <v>0</v>
      </c>
      <c r="J571" s="202">
        <v>0</v>
      </c>
      <c r="K571" s="202">
        <v>0</v>
      </c>
      <c r="L571" s="197">
        <v>2904.4</v>
      </c>
      <c r="M571" s="203">
        <v>2904.4</v>
      </c>
      <c r="N571" s="203">
        <v>0</v>
      </c>
      <c r="O571" s="203">
        <v>0</v>
      </c>
      <c r="P571" s="203">
        <v>0</v>
      </c>
      <c r="Q571" s="203">
        <v>0</v>
      </c>
      <c r="R571" s="245">
        <v>0</v>
      </c>
      <c r="S571" s="245">
        <v>0</v>
      </c>
      <c r="T571" s="245">
        <v>0</v>
      </c>
      <c r="U571" s="198">
        <v>2826.0156000000002</v>
      </c>
      <c r="V571" s="203">
        <v>2826.0156000000002</v>
      </c>
      <c r="W571" s="203">
        <v>0</v>
      </c>
      <c r="X571" s="203">
        <v>0</v>
      </c>
      <c r="Y571" s="203">
        <v>0</v>
      </c>
      <c r="Z571" s="204">
        <v>0</v>
      </c>
      <c r="AA571" s="246">
        <v>0</v>
      </c>
      <c r="AB571" s="246">
        <v>0</v>
      </c>
      <c r="AC571" s="246">
        <v>0</v>
      </c>
      <c r="AD571" s="204">
        <v>-78.384399999999914</v>
      </c>
      <c r="AE571" s="204">
        <v>-78.384399999999914</v>
      </c>
      <c r="AF571" s="204">
        <v>0</v>
      </c>
      <c r="AG571" s="204">
        <v>0</v>
      </c>
      <c r="AH571" s="204">
        <v>0</v>
      </c>
      <c r="AI571" s="101">
        <v>0</v>
      </c>
      <c r="AJ571" s="101">
        <v>0</v>
      </c>
      <c r="AK571" s="101">
        <v>0</v>
      </c>
      <c r="AL571" s="204">
        <v>0</v>
      </c>
      <c r="AM571" s="204">
        <v>97.301184409860909</v>
      </c>
      <c r="AN571" s="204">
        <v>97.301184409860909</v>
      </c>
      <c r="AO571" s="204">
        <v>0</v>
      </c>
      <c r="AP571" s="204">
        <v>0</v>
      </c>
      <c r="AQ571" s="204">
        <v>0</v>
      </c>
      <c r="AR571" s="204">
        <v>0</v>
      </c>
      <c r="AS571" s="204">
        <v>0</v>
      </c>
      <c r="AT571" s="204">
        <v>0</v>
      </c>
      <c r="AU571" s="204">
        <v>0</v>
      </c>
    </row>
    <row r="572" spans="1:47" ht="12.75" customHeight="1">
      <c r="A572" s="205">
        <v>21</v>
      </c>
      <c r="B572" s="206">
        <v>225300</v>
      </c>
      <c r="C572" s="207">
        <v>1514</v>
      </c>
      <c r="D572" s="175">
        <v>563</v>
      </c>
      <c r="E572" s="201" t="s">
        <v>1531</v>
      </c>
      <c r="F572" s="197">
        <v>0</v>
      </c>
      <c r="G572" s="202">
        <v>0</v>
      </c>
      <c r="H572" s="202">
        <v>0</v>
      </c>
      <c r="I572" s="202">
        <v>0</v>
      </c>
      <c r="J572" s="202">
        <v>0</v>
      </c>
      <c r="K572" s="202">
        <v>0</v>
      </c>
      <c r="L572" s="197">
        <v>0</v>
      </c>
      <c r="M572" s="203">
        <v>0</v>
      </c>
      <c r="N572" s="203">
        <v>0</v>
      </c>
      <c r="O572" s="203">
        <v>0</v>
      </c>
      <c r="P572" s="203">
        <v>0</v>
      </c>
      <c r="Q572" s="203">
        <v>0</v>
      </c>
      <c r="R572" s="245">
        <v>0</v>
      </c>
      <c r="S572" s="245">
        <v>0</v>
      </c>
      <c r="T572" s="245">
        <v>0</v>
      </c>
      <c r="U572" s="198">
        <v>0</v>
      </c>
      <c r="V572" s="203">
        <v>0</v>
      </c>
      <c r="W572" s="203">
        <v>0</v>
      </c>
      <c r="X572" s="203">
        <v>0</v>
      </c>
      <c r="Y572" s="203">
        <v>0</v>
      </c>
      <c r="Z572" s="204">
        <v>0</v>
      </c>
      <c r="AA572" s="246">
        <v>0</v>
      </c>
      <c r="AB572" s="246">
        <v>0</v>
      </c>
      <c r="AC572" s="246">
        <v>0</v>
      </c>
      <c r="AD572" s="204">
        <v>0</v>
      </c>
      <c r="AE572" s="204">
        <v>0</v>
      </c>
      <c r="AF572" s="204">
        <v>0</v>
      </c>
      <c r="AG572" s="204">
        <v>0</v>
      </c>
      <c r="AH572" s="204">
        <v>0</v>
      </c>
      <c r="AI572" s="101">
        <v>0</v>
      </c>
      <c r="AJ572" s="101">
        <v>0</v>
      </c>
      <c r="AK572" s="101">
        <v>0</v>
      </c>
      <c r="AL572" s="204">
        <v>0</v>
      </c>
      <c r="AM572" s="204">
        <v>0</v>
      </c>
      <c r="AN572" s="204">
        <v>0</v>
      </c>
      <c r="AO572" s="204">
        <v>0</v>
      </c>
      <c r="AP572" s="204">
        <v>0</v>
      </c>
      <c r="AQ572" s="204">
        <v>0</v>
      </c>
      <c r="AR572" s="204">
        <v>0</v>
      </c>
      <c r="AS572" s="204">
        <v>0</v>
      </c>
      <c r="AT572" s="204">
        <v>0</v>
      </c>
      <c r="AU572" s="204">
        <v>0</v>
      </c>
    </row>
    <row r="573" spans="1:47" ht="12.75" customHeight="1">
      <c r="A573" s="205">
        <v>21</v>
      </c>
      <c r="B573" s="206">
        <v>225300</v>
      </c>
      <c r="C573" s="207">
        <v>1515</v>
      </c>
      <c r="D573" s="175">
        <v>564</v>
      </c>
      <c r="E573" s="201" t="s">
        <v>1696</v>
      </c>
      <c r="F573" s="197">
        <v>2586.9</v>
      </c>
      <c r="G573" s="202">
        <v>2586.9</v>
      </c>
      <c r="H573" s="202">
        <v>0</v>
      </c>
      <c r="I573" s="202">
        <v>0</v>
      </c>
      <c r="J573" s="202">
        <v>0</v>
      </c>
      <c r="K573" s="202">
        <v>0</v>
      </c>
      <c r="L573" s="197">
        <v>2724.6</v>
      </c>
      <c r="M573" s="203">
        <v>2724.6</v>
      </c>
      <c r="N573" s="203">
        <v>0</v>
      </c>
      <c r="O573" s="203">
        <v>0</v>
      </c>
      <c r="P573" s="203">
        <v>0</v>
      </c>
      <c r="Q573" s="203">
        <v>0</v>
      </c>
      <c r="R573" s="245">
        <v>0</v>
      </c>
      <c r="S573" s="245">
        <v>0</v>
      </c>
      <c r="T573" s="245">
        <v>0</v>
      </c>
      <c r="U573" s="198">
        <v>2321.4416999999999</v>
      </c>
      <c r="V573" s="203">
        <v>2321.4416999999999</v>
      </c>
      <c r="W573" s="203">
        <v>0</v>
      </c>
      <c r="X573" s="203">
        <v>0</v>
      </c>
      <c r="Y573" s="203">
        <v>0</v>
      </c>
      <c r="Z573" s="204">
        <v>0</v>
      </c>
      <c r="AA573" s="246">
        <v>0</v>
      </c>
      <c r="AB573" s="246">
        <v>0</v>
      </c>
      <c r="AC573" s="246">
        <v>0</v>
      </c>
      <c r="AD573" s="204">
        <v>-403.15830000000005</v>
      </c>
      <c r="AE573" s="204">
        <v>-403.15830000000005</v>
      </c>
      <c r="AF573" s="204">
        <v>0</v>
      </c>
      <c r="AG573" s="204">
        <v>0</v>
      </c>
      <c r="AH573" s="204">
        <v>0</v>
      </c>
      <c r="AI573" s="101">
        <v>0</v>
      </c>
      <c r="AJ573" s="101">
        <v>0</v>
      </c>
      <c r="AK573" s="101">
        <v>0</v>
      </c>
      <c r="AL573" s="204">
        <v>0</v>
      </c>
      <c r="AM573" s="204">
        <v>85.203027967408062</v>
      </c>
      <c r="AN573" s="204">
        <v>85.203027967408062</v>
      </c>
      <c r="AO573" s="204">
        <v>0</v>
      </c>
      <c r="AP573" s="204">
        <v>0</v>
      </c>
      <c r="AQ573" s="204">
        <v>0</v>
      </c>
      <c r="AR573" s="204">
        <v>0</v>
      </c>
      <c r="AS573" s="204">
        <v>0</v>
      </c>
      <c r="AT573" s="204">
        <v>0</v>
      </c>
      <c r="AU573" s="204">
        <v>0</v>
      </c>
    </row>
    <row r="574" spans="1:47" ht="12.75" customHeight="1">
      <c r="A574" s="205">
        <v>21</v>
      </c>
      <c r="B574" s="206">
        <v>225300</v>
      </c>
      <c r="C574" s="207">
        <v>1516</v>
      </c>
      <c r="D574" s="175">
        <v>565</v>
      </c>
      <c r="E574" s="201" t="s">
        <v>1697</v>
      </c>
      <c r="F574" s="197">
        <v>8282.6</v>
      </c>
      <c r="G574" s="202">
        <v>8282.6</v>
      </c>
      <c r="H574" s="202">
        <v>0</v>
      </c>
      <c r="I574" s="202">
        <v>0</v>
      </c>
      <c r="J574" s="202">
        <v>0</v>
      </c>
      <c r="K574" s="202">
        <v>0</v>
      </c>
      <c r="L574" s="197">
        <v>8431</v>
      </c>
      <c r="M574" s="203">
        <v>8431</v>
      </c>
      <c r="N574" s="203">
        <v>0</v>
      </c>
      <c r="O574" s="203">
        <v>0</v>
      </c>
      <c r="P574" s="203">
        <v>0</v>
      </c>
      <c r="Q574" s="203">
        <v>0</v>
      </c>
      <c r="R574" s="245">
        <v>0</v>
      </c>
      <c r="S574" s="245">
        <v>0</v>
      </c>
      <c r="T574" s="245">
        <v>0</v>
      </c>
      <c r="U574" s="198">
        <v>7921.9252999999999</v>
      </c>
      <c r="V574" s="203">
        <v>7921.9252999999999</v>
      </c>
      <c r="W574" s="203">
        <v>0</v>
      </c>
      <c r="X574" s="203">
        <v>0</v>
      </c>
      <c r="Y574" s="203">
        <v>0</v>
      </c>
      <c r="Z574" s="204">
        <v>0</v>
      </c>
      <c r="AA574" s="246">
        <v>0</v>
      </c>
      <c r="AB574" s="246">
        <v>0</v>
      </c>
      <c r="AC574" s="246">
        <v>0</v>
      </c>
      <c r="AD574" s="204">
        <v>-509.07470000000012</v>
      </c>
      <c r="AE574" s="204">
        <v>-509.07470000000012</v>
      </c>
      <c r="AF574" s="204">
        <v>0</v>
      </c>
      <c r="AG574" s="204">
        <v>0</v>
      </c>
      <c r="AH574" s="204">
        <v>0</v>
      </c>
      <c r="AI574" s="101">
        <v>0</v>
      </c>
      <c r="AJ574" s="101">
        <v>0</v>
      </c>
      <c r="AK574" s="101">
        <v>0</v>
      </c>
      <c r="AL574" s="204">
        <v>0</v>
      </c>
      <c r="AM574" s="204">
        <v>93.961870477997863</v>
      </c>
      <c r="AN574" s="204">
        <v>93.961870477997863</v>
      </c>
      <c r="AO574" s="204">
        <v>0</v>
      </c>
      <c r="AP574" s="204">
        <v>0</v>
      </c>
      <c r="AQ574" s="204">
        <v>0</v>
      </c>
      <c r="AR574" s="204">
        <v>0</v>
      </c>
      <c r="AS574" s="204">
        <v>0</v>
      </c>
      <c r="AT574" s="204">
        <v>0</v>
      </c>
      <c r="AU574" s="204">
        <v>0</v>
      </c>
    </row>
    <row r="575" spans="1:47" ht="12.75" customHeight="1">
      <c r="A575" s="205">
        <v>21</v>
      </c>
      <c r="B575" s="206">
        <v>225300</v>
      </c>
      <c r="C575" s="207">
        <v>1517</v>
      </c>
      <c r="D575" s="175">
        <v>566</v>
      </c>
      <c r="E575" s="201" t="s">
        <v>1698</v>
      </c>
      <c r="F575" s="197">
        <v>0</v>
      </c>
      <c r="G575" s="202">
        <v>0</v>
      </c>
      <c r="H575" s="202">
        <v>0</v>
      </c>
      <c r="I575" s="202">
        <v>0</v>
      </c>
      <c r="J575" s="202">
        <v>0</v>
      </c>
      <c r="K575" s="202">
        <v>0</v>
      </c>
      <c r="L575" s="197">
        <v>0</v>
      </c>
      <c r="M575" s="203">
        <v>0</v>
      </c>
      <c r="N575" s="203">
        <v>0</v>
      </c>
      <c r="O575" s="203">
        <v>0</v>
      </c>
      <c r="P575" s="203">
        <v>0</v>
      </c>
      <c r="Q575" s="203">
        <v>0</v>
      </c>
      <c r="R575" s="245">
        <v>0</v>
      </c>
      <c r="S575" s="245">
        <v>0</v>
      </c>
      <c r="T575" s="245">
        <v>0</v>
      </c>
      <c r="U575" s="198">
        <v>0</v>
      </c>
      <c r="V575" s="203">
        <v>0</v>
      </c>
      <c r="W575" s="203">
        <v>0</v>
      </c>
      <c r="X575" s="203">
        <v>0</v>
      </c>
      <c r="Y575" s="203">
        <v>0</v>
      </c>
      <c r="Z575" s="204">
        <v>0</v>
      </c>
      <c r="AA575" s="246">
        <v>0</v>
      </c>
      <c r="AB575" s="246">
        <v>0</v>
      </c>
      <c r="AC575" s="246">
        <v>0</v>
      </c>
      <c r="AD575" s="204">
        <v>0</v>
      </c>
      <c r="AE575" s="204">
        <v>0</v>
      </c>
      <c r="AF575" s="204">
        <v>0</v>
      </c>
      <c r="AG575" s="204">
        <v>0</v>
      </c>
      <c r="AH575" s="204">
        <v>0</v>
      </c>
      <c r="AI575" s="101">
        <v>0</v>
      </c>
      <c r="AJ575" s="101">
        <v>0</v>
      </c>
      <c r="AK575" s="101">
        <v>0</v>
      </c>
      <c r="AL575" s="204">
        <v>0</v>
      </c>
      <c r="AM575" s="204">
        <v>0</v>
      </c>
      <c r="AN575" s="204">
        <v>0</v>
      </c>
      <c r="AO575" s="204">
        <v>0</v>
      </c>
      <c r="AP575" s="204">
        <v>0</v>
      </c>
      <c r="AQ575" s="204">
        <v>0</v>
      </c>
      <c r="AR575" s="204">
        <v>0</v>
      </c>
      <c r="AS575" s="204">
        <v>0</v>
      </c>
      <c r="AT575" s="204">
        <v>0</v>
      </c>
      <c r="AU575" s="204">
        <v>0</v>
      </c>
    </row>
    <row r="576" spans="1:47" ht="12.75" customHeight="1">
      <c r="A576" s="205">
        <v>21</v>
      </c>
      <c r="B576" s="206">
        <v>225300</v>
      </c>
      <c r="C576" s="207">
        <v>1519</v>
      </c>
      <c r="D576" s="175">
        <v>567</v>
      </c>
      <c r="E576" s="201" t="s">
        <v>1536</v>
      </c>
      <c r="F576" s="197">
        <v>1671.9</v>
      </c>
      <c r="G576" s="202">
        <v>1671.9</v>
      </c>
      <c r="H576" s="202">
        <v>0</v>
      </c>
      <c r="I576" s="202">
        <v>0</v>
      </c>
      <c r="J576" s="202">
        <v>0</v>
      </c>
      <c r="K576" s="202">
        <v>0</v>
      </c>
      <c r="L576" s="197">
        <v>1808.2</v>
      </c>
      <c r="M576" s="203">
        <v>1808.2</v>
      </c>
      <c r="N576" s="203">
        <v>0</v>
      </c>
      <c r="O576" s="203">
        <v>0</v>
      </c>
      <c r="P576" s="203">
        <v>0</v>
      </c>
      <c r="Q576" s="203">
        <v>0</v>
      </c>
      <c r="R576" s="245">
        <v>0</v>
      </c>
      <c r="S576" s="245">
        <v>0</v>
      </c>
      <c r="T576" s="245">
        <v>0</v>
      </c>
      <c r="U576" s="198">
        <v>1799.4289000000001</v>
      </c>
      <c r="V576" s="203">
        <v>1799.4289000000001</v>
      </c>
      <c r="W576" s="203">
        <v>0</v>
      </c>
      <c r="X576" s="203">
        <v>0</v>
      </c>
      <c r="Y576" s="203">
        <v>0</v>
      </c>
      <c r="Z576" s="204">
        <v>0</v>
      </c>
      <c r="AA576" s="246">
        <v>0</v>
      </c>
      <c r="AB576" s="246">
        <v>0</v>
      </c>
      <c r="AC576" s="246">
        <v>0</v>
      </c>
      <c r="AD576" s="204">
        <v>-8.7710999999999331</v>
      </c>
      <c r="AE576" s="204">
        <v>-8.7710999999999331</v>
      </c>
      <c r="AF576" s="204">
        <v>0</v>
      </c>
      <c r="AG576" s="204">
        <v>0</v>
      </c>
      <c r="AH576" s="204">
        <v>0</v>
      </c>
      <c r="AI576" s="101">
        <v>0</v>
      </c>
      <c r="AJ576" s="101">
        <v>0</v>
      </c>
      <c r="AK576" s="101">
        <v>0</v>
      </c>
      <c r="AL576" s="204">
        <v>0</v>
      </c>
      <c r="AM576" s="204">
        <v>99.514926446189591</v>
      </c>
      <c r="AN576" s="204">
        <v>99.514926446189591</v>
      </c>
      <c r="AO576" s="204">
        <v>0</v>
      </c>
      <c r="AP576" s="204">
        <v>0</v>
      </c>
      <c r="AQ576" s="204">
        <v>0</v>
      </c>
      <c r="AR576" s="204">
        <v>0</v>
      </c>
      <c r="AS576" s="204">
        <v>0</v>
      </c>
      <c r="AT576" s="204">
        <v>0</v>
      </c>
      <c r="AU576" s="204">
        <v>0</v>
      </c>
    </row>
    <row r="577" spans="1:48" ht="12.75" customHeight="1">
      <c r="A577" s="205">
        <v>21</v>
      </c>
      <c r="B577" s="206">
        <v>225300</v>
      </c>
      <c r="C577" s="207">
        <v>1520</v>
      </c>
      <c r="D577" s="175">
        <v>568</v>
      </c>
      <c r="E577" s="201" t="s">
        <v>1576</v>
      </c>
      <c r="F577" s="197">
        <v>2516.1999999999998</v>
      </c>
      <c r="G577" s="202">
        <v>2516.1999999999998</v>
      </c>
      <c r="H577" s="202">
        <v>0</v>
      </c>
      <c r="I577" s="202">
        <v>0</v>
      </c>
      <c r="J577" s="202">
        <v>0</v>
      </c>
      <c r="K577" s="202">
        <v>0</v>
      </c>
      <c r="L577" s="197">
        <v>2516.1999999999998</v>
      </c>
      <c r="M577" s="203">
        <v>2516.1999999999998</v>
      </c>
      <c r="N577" s="203">
        <v>0</v>
      </c>
      <c r="O577" s="203">
        <v>0</v>
      </c>
      <c r="P577" s="203">
        <v>0</v>
      </c>
      <c r="Q577" s="203">
        <v>0</v>
      </c>
      <c r="R577" s="245">
        <v>0</v>
      </c>
      <c r="S577" s="245">
        <v>0</v>
      </c>
      <c r="T577" s="245">
        <v>0</v>
      </c>
      <c r="U577" s="198">
        <v>2516.1999999999998</v>
      </c>
      <c r="V577" s="203">
        <v>2516.1999999999998</v>
      </c>
      <c r="W577" s="203">
        <v>0</v>
      </c>
      <c r="X577" s="203">
        <v>0</v>
      </c>
      <c r="Y577" s="203">
        <v>0</v>
      </c>
      <c r="Z577" s="204">
        <v>0</v>
      </c>
      <c r="AA577" s="246">
        <v>0</v>
      </c>
      <c r="AB577" s="246">
        <v>0</v>
      </c>
      <c r="AC577" s="246">
        <v>0</v>
      </c>
      <c r="AD577" s="204">
        <v>0</v>
      </c>
      <c r="AE577" s="204">
        <v>0</v>
      </c>
      <c r="AF577" s="204">
        <v>0</v>
      </c>
      <c r="AG577" s="204">
        <v>0</v>
      </c>
      <c r="AH577" s="204">
        <v>0</v>
      </c>
      <c r="AI577" s="101">
        <v>0</v>
      </c>
      <c r="AJ577" s="101">
        <v>0</v>
      </c>
      <c r="AK577" s="101">
        <v>0</v>
      </c>
      <c r="AL577" s="204">
        <v>0</v>
      </c>
      <c r="AM577" s="204">
        <v>100</v>
      </c>
      <c r="AN577" s="204">
        <v>100</v>
      </c>
      <c r="AO577" s="204">
        <v>0</v>
      </c>
      <c r="AP577" s="204">
        <v>0</v>
      </c>
      <c r="AQ577" s="204">
        <v>0</v>
      </c>
      <c r="AR577" s="204">
        <v>0</v>
      </c>
      <c r="AS577" s="204">
        <v>0</v>
      </c>
      <c r="AT577" s="204">
        <v>0</v>
      </c>
      <c r="AU577" s="204">
        <v>0</v>
      </c>
    </row>
    <row r="578" spans="1:48" ht="12.75" customHeight="1">
      <c r="A578" s="205">
        <v>21</v>
      </c>
      <c r="B578" s="206">
        <v>225300</v>
      </c>
      <c r="C578" s="207">
        <v>1518</v>
      </c>
      <c r="D578" s="175">
        <v>569</v>
      </c>
      <c r="E578" s="201" t="s">
        <v>1699</v>
      </c>
      <c r="F578" s="197">
        <v>0</v>
      </c>
      <c r="G578" s="202">
        <v>0</v>
      </c>
      <c r="H578" s="202">
        <v>0</v>
      </c>
      <c r="I578" s="202">
        <v>0</v>
      </c>
      <c r="J578" s="202">
        <v>0</v>
      </c>
      <c r="K578" s="202">
        <v>0</v>
      </c>
      <c r="L578" s="197">
        <v>0</v>
      </c>
      <c r="M578" s="203">
        <v>0</v>
      </c>
      <c r="N578" s="203">
        <v>0</v>
      </c>
      <c r="O578" s="203">
        <v>0</v>
      </c>
      <c r="P578" s="203">
        <v>0</v>
      </c>
      <c r="Q578" s="203">
        <v>0</v>
      </c>
      <c r="R578" s="245">
        <v>0</v>
      </c>
      <c r="S578" s="245">
        <v>0</v>
      </c>
      <c r="T578" s="245">
        <v>0</v>
      </c>
      <c r="U578" s="198">
        <v>0</v>
      </c>
      <c r="V578" s="203">
        <v>0</v>
      </c>
      <c r="W578" s="203">
        <v>0</v>
      </c>
      <c r="X578" s="203">
        <v>0</v>
      </c>
      <c r="Y578" s="203">
        <v>0</v>
      </c>
      <c r="Z578" s="204">
        <v>0</v>
      </c>
      <c r="AA578" s="246">
        <v>0</v>
      </c>
      <c r="AB578" s="246">
        <v>0</v>
      </c>
      <c r="AC578" s="246">
        <v>0</v>
      </c>
      <c r="AD578" s="204">
        <v>0</v>
      </c>
      <c r="AE578" s="204">
        <v>0</v>
      </c>
      <c r="AF578" s="204">
        <v>0</v>
      </c>
      <c r="AG578" s="204">
        <v>0</v>
      </c>
      <c r="AH578" s="204">
        <v>0</v>
      </c>
      <c r="AI578" s="101">
        <v>0</v>
      </c>
      <c r="AJ578" s="101">
        <v>0</v>
      </c>
      <c r="AK578" s="101">
        <v>0</v>
      </c>
      <c r="AL578" s="204">
        <v>0</v>
      </c>
      <c r="AM578" s="204">
        <v>0</v>
      </c>
      <c r="AN578" s="204">
        <v>0</v>
      </c>
      <c r="AO578" s="204">
        <v>0</v>
      </c>
      <c r="AP578" s="204">
        <v>0</v>
      </c>
      <c r="AQ578" s="204">
        <v>0</v>
      </c>
      <c r="AR578" s="204">
        <v>0</v>
      </c>
      <c r="AS578" s="204">
        <v>0</v>
      </c>
      <c r="AT578" s="204">
        <v>0</v>
      </c>
      <c r="AU578" s="204">
        <v>0</v>
      </c>
    </row>
    <row r="579" spans="1:48" ht="12.75" customHeight="1">
      <c r="A579" s="205">
        <v>21</v>
      </c>
      <c r="B579" s="206">
        <v>225300</v>
      </c>
      <c r="C579" s="207">
        <v>1521</v>
      </c>
      <c r="D579" s="175">
        <v>570</v>
      </c>
      <c r="E579" s="201" t="s">
        <v>1700</v>
      </c>
      <c r="F579" s="197">
        <v>4846.2</v>
      </c>
      <c r="G579" s="202">
        <v>4846.2</v>
      </c>
      <c r="H579" s="202">
        <v>0</v>
      </c>
      <c r="I579" s="202">
        <v>0</v>
      </c>
      <c r="J579" s="202">
        <v>0</v>
      </c>
      <c r="K579" s="202">
        <v>0</v>
      </c>
      <c r="L579" s="197">
        <v>4846.2</v>
      </c>
      <c r="M579" s="203">
        <v>4846.2</v>
      </c>
      <c r="N579" s="203">
        <v>0</v>
      </c>
      <c r="O579" s="203">
        <v>0</v>
      </c>
      <c r="P579" s="203">
        <v>0</v>
      </c>
      <c r="Q579" s="203">
        <v>0</v>
      </c>
      <c r="R579" s="245">
        <v>0</v>
      </c>
      <c r="S579" s="245">
        <v>0</v>
      </c>
      <c r="T579" s="245">
        <v>0</v>
      </c>
      <c r="U579" s="198">
        <v>4715.6733000000004</v>
      </c>
      <c r="V579" s="203">
        <v>4715.6733000000004</v>
      </c>
      <c r="W579" s="203">
        <v>0</v>
      </c>
      <c r="X579" s="203">
        <v>0</v>
      </c>
      <c r="Y579" s="203">
        <v>0</v>
      </c>
      <c r="Z579" s="204">
        <v>0</v>
      </c>
      <c r="AA579" s="246">
        <v>0</v>
      </c>
      <c r="AB579" s="246">
        <v>0</v>
      </c>
      <c r="AC579" s="246">
        <v>0</v>
      </c>
      <c r="AD579" s="204">
        <v>-130.52669999999944</v>
      </c>
      <c r="AE579" s="204">
        <v>-130.52669999999944</v>
      </c>
      <c r="AF579" s="204">
        <v>0</v>
      </c>
      <c r="AG579" s="204">
        <v>0</v>
      </c>
      <c r="AH579" s="204">
        <v>0</v>
      </c>
      <c r="AI579" s="101">
        <v>0</v>
      </c>
      <c r="AJ579" s="101">
        <v>0</v>
      </c>
      <c r="AK579" s="101">
        <v>0</v>
      </c>
      <c r="AL579" s="204">
        <v>0</v>
      </c>
      <c r="AM579" s="204">
        <v>97.306617556023284</v>
      </c>
      <c r="AN579" s="204">
        <v>97.306617556023284</v>
      </c>
      <c r="AO579" s="204">
        <v>0</v>
      </c>
      <c r="AP579" s="204">
        <v>0</v>
      </c>
      <c r="AQ579" s="204">
        <v>0</v>
      </c>
      <c r="AR579" s="204">
        <v>0</v>
      </c>
      <c r="AS579" s="204">
        <v>0</v>
      </c>
      <c r="AT579" s="204">
        <v>0</v>
      </c>
      <c r="AU579" s="204">
        <v>0</v>
      </c>
    </row>
    <row r="580" spans="1:48" ht="12.75" customHeight="1">
      <c r="A580" s="205">
        <v>0</v>
      </c>
      <c r="B580" s="205"/>
      <c r="C580" s="205"/>
      <c r="D580" s="175">
        <v>571</v>
      </c>
      <c r="E580" s="201"/>
      <c r="F580" s="202"/>
      <c r="G580" s="202"/>
      <c r="H580" s="202"/>
      <c r="I580" s="202"/>
      <c r="J580" s="202"/>
      <c r="K580" s="202"/>
      <c r="L580" s="197"/>
      <c r="M580" s="203"/>
      <c r="N580" s="203"/>
      <c r="O580" s="203"/>
      <c r="P580" s="203"/>
      <c r="Q580" s="203"/>
      <c r="R580" s="245"/>
      <c r="S580" s="245"/>
      <c r="T580" s="245"/>
      <c r="U580" s="198"/>
      <c r="V580" s="203"/>
      <c r="W580" s="203"/>
      <c r="X580" s="203"/>
      <c r="Y580" s="203"/>
      <c r="Z580" s="204"/>
      <c r="AA580" s="246"/>
      <c r="AB580" s="246"/>
      <c r="AC580" s="246"/>
      <c r="AD580" s="204"/>
      <c r="AE580" s="204"/>
      <c r="AF580" s="204"/>
      <c r="AG580" s="204"/>
      <c r="AH580" s="204"/>
      <c r="AI580" s="101">
        <v>0</v>
      </c>
      <c r="AJ580" s="101">
        <v>0</v>
      </c>
      <c r="AK580" s="101">
        <v>0</v>
      </c>
      <c r="AL580" s="204"/>
      <c r="AM580" s="204"/>
      <c r="AN580" s="204"/>
      <c r="AO580" s="204"/>
      <c r="AP580" s="204"/>
      <c r="AQ580" s="204"/>
      <c r="AR580" s="204"/>
      <c r="AS580" s="204"/>
      <c r="AT580" s="204"/>
      <c r="AU580" s="204"/>
    </row>
    <row r="581" spans="1:48" ht="12.75" customHeight="1">
      <c r="A581" s="205">
        <v>20</v>
      </c>
      <c r="B581" s="206">
        <v>225500</v>
      </c>
      <c r="C581" s="205"/>
      <c r="D581" s="175">
        <v>572</v>
      </c>
      <c r="E581" s="196" t="s">
        <v>1701</v>
      </c>
      <c r="F581" s="197">
        <v>444118.89999999997</v>
      </c>
      <c r="G581" s="197">
        <v>428953.59999999998</v>
      </c>
      <c r="H581" s="197">
        <v>3353.8</v>
      </c>
      <c r="I581" s="197">
        <v>2457.4</v>
      </c>
      <c r="J581" s="197">
        <v>0</v>
      </c>
      <c r="K581" s="197">
        <v>9354.1</v>
      </c>
      <c r="L581" s="197">
        <v>481546.00000000006</v>
      </c>
      <c r="M581" s="197">
        <v>463329.7</v>
      </c>
      <c r="N581" s="197">
        <v>5791.2</v>
      </c>
      <c r="O581" s="197">
        <v>2497.4</v>
      </c>
      <c r="P581" s="197">
        <v>0</v>
      </c>
      <c r="Q581" s="197">
        <v>9354.1</v>
      </c>
      <c r="R581" s="197">
        <v>78.2</v>
      </c>
      <c r="S581" s="197">
        <v>0</v>
      </c>
      <c r="T581" s="197">
        <v>495.4</v>
      </c>
      <c r="U581" s="198">
        <v>477211.81699999998</v>
      </c>
      <c r="V581" s="197">
        <v>460680.18309999997</v>
      </c>
      <c r="W581" s="197">
        <v>5791.2</v>
      </c>
      <c r="X581" s="197">
        <v>890.6694</v>
      </c>
      <c r="Y581" s="197">
        <v>0</v>
      </c>
      <c r="Z581" s="197">
        <v>9326.5645000000004</v>
      </c>
      <c r="AA581" s="197">
        <v>78.2</v>
      </c>
      <c r="AB581" s="197">
        <v>0</v>
      </c>
      <c r="AC581" s="197">
        <v>445</v>
      </c>
      <c r="AD581" s="101">
        <v>-4334.1830000000773</v>
      </c>
      <c r="AE581" s="101">
        <v>-2649.516900000046</v>
      </c>
      <c r="AF581" s="101">
        <v>0</v>
      </c>
      <c r="AG581" s="101">
        <v>-1606.7306000000001</v>
      </c>
      <c r="AH581" s="101">
        <v>0</v>
      </c>
      <c r="AI581" s="101">
        <v>-27.535499999999956</v>
      </c>
      <c r="AJ581" s="101">
        <v>0</v>
      </c>
      <c r="AK581" s="101">
        <v>0</v>
      </c>
      <c r="AL581" s="101">
        <v>-50.399999999999977</v>
      </c>
      <c r="AM581" s="101">
        <v>99.099944138254699</v>
      </c>
      <c r="AN581" s="101">
        <v>99.428157335910043</v>
      </c>
      <c r="AO581" s="101">
        <v>100</v>
      </c>
      <c r="AP581" s="101">
        <v>35.66386642107792</v>
      </c>
      <c r="AQ581" s="101">
        <v>0</v>
      </c>
      <c r="AR581" s="101">
        <v>99.705631755059272</v>
      </c>
      <c r="AS581" s="101">
        <v>100</v>
      </c>
      <c r="AT581" s="101">
        <v>0</v>
      </c>
      <c r="AU581" s="101">
        <v>89.826402906742032</v>
      </c>
    </row>
    <row r="582" spans="1:48" s="200" customFormat="1" ht="12.75" customHeight="1">
      <c r="A582" s="205">
        <v>22</v>
      </c>
      <c r="B582" s="206">
        <v>225500</v>
      </c>
      <c r="C582" s="205"/>
      <c r="D582" s="175">
        <v>573</v>
      </c>
      <c r="E582" s="196" t="s">
        <v>1241</v>
      </c>
      <c r="F582" s="197">
        <v>264432.09999999998</v>
      </c>
      <c r="G582" s="197">
        <v>249266.8</v>
      </c>
      <c r="H582" s="197">
        <v>3353.8</v>
      </c>
      <c r="I582" s="197">
        <v>2457.4</v>
      </c>
      <c r="J582" s="197">
        <v>0</v>
      </c>
      <c r="K582" s="197">
        <v>9354.1</v>
      </c>
      <c r="L582" s="197">
        <v>289747.20000000001</v>
      </c>
      <c r="M582" s="197">
        <v>274030.5</v>
      </c>
      <c r="N582" s="197">
        <v>3865.2</v>
      </c>
      <c r="O582" s="197">
        <v>2497.4</v>
      </c>
      <c r="P582" s="197">
        <v>0</v>
      </c>
      <c r="Q582" s="197">
        <v>9354.1</v>
      </c>
      <c r="R582" s="197">
        <v>0</v>
      </c>
      <c r="S582" s="197">
        <v>0</v>
      </c>
      <c r="T582" s="197">
        <v>0</v>
      </c>
      <c r="U582" s="198">
        <v>287453.58909999998</v>
      </c>
      <c r="V582" s="197">
        <v>273371.15519999998</v>
      </c>
      <c r="W582" s="197">
        <v>3865.2</v>
      </c>
      <c r="X582" s="197">
        <v>890.6694</v>
      </c>
      <c r="Y582" s="197">
        <v>0</v>
      </c>
      <c r="Z582" s="197">
        <v>9326.5645000000004</v>
      </c>
      <c r="AA582" s="197">
        <v>0</v>
      </c>
      <c r="AB582" s="197">
        <v>0</v>
      </c>
      <c r="AC582" s="197">
        <v>0</v>
      </c>
      <c r="AD582" s="101">
        <v>-2293.6109000000288</v>
      </c>
      <c r="AE582" s="101">
        <v>-659.34480000002077</v>
      </c>
      <c r="AF582" s="101">
        <v>0</v>
      </c>
      <c r="AG582" s="101">
        <v>-1606.7306000000001</v>
      </c>
      <c r="AH582" s="101">
        <v>0</v>
      </c>
      <c r="AI582" s="101">
        <v>-27.535499999999956</v>
      </c>
      <c r="AJ582" s="101">
        <v>0</v>
      </c>
      <c r="AK582" s="101">
        <v>0</v>
      </c>
      <c r="AL582" s="101">
        <v>0</v>
      </c>
      <c r="AM582" s="101">
        <v>99.20840964123208</v>
      </c>
      <c r="AN582" s="101">
        <v>99.759389994909327</v>
      </c>
      <c r="AO582" s="101">
        <v>100</v>
      </c>
      <c r="AP582" s="101">
        <v>35.66386642107792</v>
      </c>
      <c r="AQ582" s="101">
        <v>0</v>
      </c>
      <c r="AR582" s="101">
        <v>99.705631755059272</v>
      </c>
      <c r="AS582" s="101">
        <v>0</v>
      </c>
      <c r="AT582" s="101">
        <v>0</v>
      </c>
      <c r="AU582" s="101">
        <v>0</v>
      </c>
      <c r="AV582" s="199"/>
    </row>
    <row r="583" spans="1:48" s="200" customFormat="1" ht="12.75" customHeight="1">
      <c r="A583" s="205">
        <v>21</v>
      </c>
      <c r="B583" s="206">
        <v>225500</v>
      </c>
      <c r="C583" s="205"/>
      <c r="D583" s="175">
        <v>574</v>
      </c>
      <c r="E583" s="196" t="s">
        <v>1242</v>
      </c>
      <c r="F583" s="197">
        <v>179686.80000000002</v>
      </c>
      <c r="G583" s="197">
        <v>179686.80000000002</v>
      </c>
      <c r="H583" s="197">
        <v>0</v>
      </c>
      <c r="I583" s="197">
        <v>0</v>
      </c>
      <c r="J583" s="197">
        <v>0</v>
      </c>
      <c r="K583" s="197">
        <v>0</v>
      </c>
      <c r="L583" s="197">
        <v>191798.80000000002</v>
      </c>
      <c r="M583" s="197">
        <v>189299.20000000001</v>
      </c>
      <c r="N583" s="197">
        <v>1926</v>
      </c>
      <c r="O583" s="197">
        <v>0</v>
      </c>
      <c r="P583" s="197">
        <v>0</v>
      </c>
      <c r="Q583" s="197">
        <v>0</v>
      </c>
      <c r="R583" s="197">
        <v>78.2</v>
      </c>
      <c r="S583" s="197">
        <v>0</v>
      </c>
      <c r="T583" s="197">
        <v>495.4</v>
      </c>
      <c r="U583" s="198">
        <v>189758.2279</v>
      </c>
      <c r="V583" s="197">
        <v>187309.02789999999</v>
      </c>
      <c r="W583" s="197">
        <v>1926</v>
      </c>
      <c r="X583" s="197">
        <v>0</v>
      </c>
      <c r="Y583" s="197">
        <v>0</v>
      </c>
      <c r="Z583" s="197">
        <v>0</v>
      </c>
      <c r="AA583" s="197">
        <v>78.2</v>
      </c>
      <c r="AB583" s="197">
        <v>0</v>
      </c>
      <c r="AC583" s="197">
        <v>445</v>
      </c>
      <c r="AD583" s="101">
        <v>-2040.5721000000194</v>
      </c>
      <c r="AE583" s="101">
        <v>-1990.1721000000252</v>
      </c>
      <c r="AF583" s="101">
        <v>0</v>
      </c>
      <c r="AG583" s="101">
        <v>0</v>
      </c>
      <c r="AH583" s="101">
        <v>0</v>
      </c>
      <c r="AI583" s="101">
        <v>0</v>
      </c>
      <c r="AJ583" s="101">
        <v>0</v>
      </c>
      <c r="AK583" s="101">
        <v>0</v>
      </c>
      <c r="AL583" s="101">
        <v>-50.399999999999977</v>
      </c>
      <c r="AM583" s="101">
        <v>98.936087139231304</v>
      </c>
      <c r="AN583" s="101">
        <v>98.948663227314199</v>
      </c>
      <c r="AO583" s="101">
        <v>100</v>
      </c>
      <c r="AP583" s="101">
        <v>0</v>
      </c>
      <c r="AQ583" s="101">
        <v>0</v>
      </c>
      <c r="AR583" s="101">
        <v>0</v>
      </c>
      <c r="AS583" s="101">
        <v>100</v>
      </c>
      <c r="AT583" s="101">
        <v>0</v>
      </c>
      <c r="AU583" s="101">
        <v>89.826402906742032</v>
      </c>
      <c r="AV583" s="199"/>
    </row>
    <row r="584" spans="1:48" ht="12.75" customHeight="1">
      <c r="A584" s="205">
        <v>22</v>
      </c>
      <c r="B584" s="206">
        <v>225500</v>
      </c>
      <c r="C584" s="207">
        <v>1522</v>
      </c>
      <c r="D584" s="175">
        <v>575</v>
      </c>
      <c r="E584" s="201" t="s">
        <v>1267</v>
      </c>
      <c r="F584" s="197">
        <v>264432.09999999998</v>
      </c>
      <c r="G584" s="202">
        <v>249266.8</v>
      </c>
      <c r="H584" s="202">
        <v>3353.8</v>
      </c>
      <c r="I584" s="202">
        <v>2457.4</v>
      </c>
      <c r="J584" s="202">
        <v>0</v>
      </c>
      <c r="K584" s="202">
        <v>9354.1</v>
      </c>
      <c r="L584" s="197">
        <v>289747.20000000001</v>
      </c>
      <c r="M584" s="203">
        <v>274030.5</v>
      </c>
      <c r="N584" s="203">
        <v>3865.2</v>
      </c>
      <c r="O584" s="203">
        <v>2497.4</v>
      </c>
      <c r="P584" s="203">
        <v>0</v>
      </c>
      <c r="Q584" s="203">
        <v>9354.1</v>
      </c>
      <c r="R584" s="245">
        <v>0</v>
      </c>
      <c r="S584" s="245">
        <v>0</v>
      </c>
      <c r="T584" s="245">
        <v>0</v>
      </c>
      <c r="U584" s="198">
        <v>287453.58909999998</v>
      </c>
      <c r="V584" s="203">
        <v>273371.15519999998</v>
      </c>
      <c r="W584" s="203">
        <v>3865.2</v>
      </c>
      <c r="X584" s="203">
        <v>890.6694</v>
      </c>
      <c r="Y584" s="203">
        <v>0</v>
      </c>
      <c r="Z584" s="204">
        <v>9326.5645000000004</v>
      </c>
      <c r="AA584" s="246">
        <v>0</v>
      </c>
      <c r="AB584" s="246">
        <v>0</v>
      </c>
      <c r="AC584" s="246">
        <v>0</v>
      </c>
      <c r="AD584" s="204">
        <v>-2293.6109000000288</v>
      </c>
      <c r="AE584" s="204">
        <v>-659.34480000002077</v>
      </c>
      <c r="AF584" s="204">
        <v>0</v>
      </c>
      <c r="AG584" s="204">
        <v>-1606.7306000000001</v>
      </c>
      <c r="AH584" s="204">
        <v>0</v>
      </c>
      <c r="AI584" s="101">
        <v>-27.535499999999956</v>
      </c>
      <c r="AJ584" s="101">
        <v>0</v>
      </c>
      <c r="AK584" s="101">
        <v>0</v>
      </c>
      <c r="AL584" s="204">
        <v>0</v>
      </c>
      <c r="AM584" s="204">
        <v>99.20840964123208</v>
      </c>
      <c r="AN584" s="204">
        <v>99.759389994909327</v>
      </c>
      <c r="AO584" s="204">
        <v>100</v>
      </c>
      <c r="AP584" s="204">
        <v>35.66386642107792</v>
      </c>
      <c r="AQ584" s="204">
        <v>0</v>
      </c>
      <c r="AR584" s="204">
        <v>99.705631755059272</v>
      </c>
      <c r="AS584" s="204">
        <v>0</v>
      </c>
      <c r="AT584" s="204">
        <v>0</v>
      </c>
      <c r="AU584" s="204">
        <v>0</v>
      </c>
    </row>
    <row r="585" spans="1:48" ht="12.75" customHeight="1">
      <c r="A585" s="205">
        <v>21</v>
      </c>
      <c r="B585" s="206">
        <v>225500</v>
      </c>
      <c r="C585" s="207">
        <v>1523</v>
      </c>
      <c r="D585" s="175">
        <v>576</v>
      </c>
      <c r="E585" s="201" t="s">
        <v>1702</v>
      </c>
      <c r="F585" s="197">
        <v>10288.6</v>
      </c>
      <c r="G585" s="202">
        <v>10288.6</v>
      </c>
      <c r="H585" s="202">
        <v>0</v>
      </c>
      <c r="I585" s="202">
        <v>0</v>
      </c>
      <c r="J585" s="202">
        <v>0</v>
      </c>
      <c r="K585" s="202">
        <v>0</v>
      </c>
      <c r="L585" s="197">
        <v>10682</v>
      </c>
      <c r="M585" s="203">
        <v>10682</v>
      </c>
      <c r="N585" s="203">
        <v>0</v>
      </c>
      <c r="O585" s="203">
        <v>0</v>
      </c>
      <c r="P585" s="203">
        <v>0</v>
      </c>
      <c r="Q585" s="203">
        <v>0</v>
      </c>
      <c r="R585" s="245">
        <v>0</v>
      </c>
      <c r="S585" s="245">
        <v>0</v>
      </c>
      <c r="T585" s="245">
        <v>0</v>
      </c>
      <c r="U585" s="198">
        <v>10508.5021</v>
      </c>
      <c r="V585" s="203">
        <v>10508.5021</v>
      </c>
      <c r="W585" s="203">
        <v>0</v>
      </c>
      <c r="X585" s="203">
        <v>0</v>
      </c>
      <c r="Y585" s="203">
        <v>0</v>
      </c>
      <c r="Z585" s="204">
        <v>0</v>
      </c>
      <c r="AA585" s="246">
        <v>0</v>
      </c>
      <c r="AB585" s="246">
        <v>0</v>
      </c>
      <c r="AC585" s="246">
        <v>0</v>
      </c>
      <c r="AD585" s="204">
        <v>-173.4979000000003</v>
      </c>
      <c r="AE585" s="204">
        <v>-173.4979000000003</v>
      </c>
      <c r="AF585" s="204">
        <v>0</v>
      </c>
      <c r="AG585" s="204">
        <v>0</v>
      </c>
      <c r="AH585" s="204">
        <v>0</v>
      </c>
      <c r="AI585" s="101">
        <v>0</v>
      </c>
      <c r="AJ585" s="101">
        <v>0</v>
      </c>
      <c r="AK585" s="101">
        <v>0</v>
      </c>
      <c r="AL585" s="204">
        <v>0</v>
      </c>
      <c r="AM585" s="204">
        <v>98.375791986519374</v>
      </c>
      <c r="AN585" s="204">
        <v>98.375791986519374</v>
      </c>
      <c r="AO585" s="204">
        <v>0</v>
      </c>
      <c r="AP585" s="204">
        <v>0</v>
      </c>
      <c r="AQ585" s="204">
        <v>0</v>
      </c>
      <c r="AR585" s="204">
        <v>0</v>
      </c>
      <c r="AS585" s="204">
        <v>0</v>
      </c>
      <c r="AT585" s="204">
        <v>0</v>
      </c>
      <c r="AU585" s="204">
        <v>0</v>
      </c>
    </row>
    <row r="586" spans="1:48" ht="12.75" customHeight="1">
      <c r="A586" s="205">
        <v>21</v>
      </c>
      <c r="B586" s="206">
        <v>225500</v>
      </c>
      <c r="C586" s="207">
        <v>1524</v>
      </c>
      <c r="D586" s="175">
        <v>577</v>
      </c>
      <c r="E586" s="201" t="s">
        <v>1703</v>
      </c>
      <c r="F586" s="197">
        <v>3856.1</v>
      </c>
      <c r="G586" s="202">
        <v>3856.1</v>
      </c>
      <c r="H586" s="202">
        <v>0</v>
      </c>
      <c r="I586" s="202">
        <v>0</v>
      </c>
      <c r="J586" s="202">
        <v>0</v>
      </c>
      <c r="K586" s="202">
        <v>0</v>
      </c>
      <c r="L586" s="197">
        <v>4034</v>
      </c>
      <c r="M586" s="203">
        <v>4034</v>
      </c>
      <c r="N586" s="203">
        <v>0</v>
      </c>
      <c r="O586" s="203">
        <v>0</v>
      </c>
      <c r="P586" s="203">
        <v>0</v>
      </c>
      <c r="Q586" s="203">
        <v>0</v>
      </c>
      <c r="R586" s="245">
        <v>0</v>
      </c>
      <c r="S586" s="245">
        <v>0</v>
      </c>
      <c r="T586" s="245">
        <v>0</v>
      </c>
      <c r="U586" s="198">
        <v>3989.4245999999998</v>
      </c>
      <c r="V586" s="203">
        <v>3989.4245999999998</v>
      </c>
      <c r="W586" s="203">
        <v>0</v>
      </c>
      <c r="X586" s="203">
        <v>0</v>
      </c>
      <c r="Y586" s="203">
        <v>0</v>
      </c>
      <c r="Z586" s="204">
        <v>0</v>
      </c>
      <c r="AA586" s="246">
        <v>0</v>
      </c>
      <c r="AB586" s="246">
        <v>0</v>
      </c>
      <c r="AC586" s="246">
        <v>0</v>
      </c>
      <c r="AD586" s="204">
        <v>-44.575400000000172</v>
      </c>
      <c r="AE586" s="204">
        <v>-44.575400000000172</v>
      </c>
      <c r="AF586" s="204">
        <v>0</v>
      </c>
      <c r="AG586" s="204">
        <v>0</v>
      </c>
      <c r="AH586" s="204">
        <v>0</v>
      </c>
      <c r="AI586" s="101">
        <v>0</v>
      </c>
      <c r="AJ586" s="101">
        <v>0</v>
      </c>
      <c r="AK586" s="101">
        <v>0</v>
      </c>
      <c r="AL586" s="204">
        <v>0</v>
      </c>
      <c r="AM586" s="204">
        <v>98.89500743678731</v>
      </c>
      <c r="AN586" s="204">
        <v>98.89500743678731</v>
      </c>
      <c r="AO586" s="204">
        <v>0</v>
      </c>
      <c r="AP586" s="204">
        <v>0</v>
      </c>
      <c r="AQ586" s="204">
        <v>0</v>
      </c>
      <c r="AR586" s="204">
        <v>0</v>
      </c>
      <c r="AS586" s="204">
        <v>0</v>
      </c>
      <c r="AT586" s="204">
        <v>0</v>
      </c>
      <c r="AU586" s="204">
        <v>0</v>
      </c>
    </row>
    <row r="587" spans="1:48" ht="12.75" customHeight="1">
      <c r="A587" s="205">
        <v>21</v>
      </c>
      <c r="B587" s="206">
        <v>225500</v>
      </c>
      <c r="C587" s="207">
        <v>1525</v>
      </c>
      <c r="D587" s="175">
        <v>578</v>
      </c>
      <c r="E587" s="201" t="s">
        <v>1704</v>
      </c>
      <c r="F587" s="197">
        <v>5713.9</v>
      </c>
      <c r="G587" s="202">
        <v>5713.9</v>
      </c>
      <c r="H587" s="202">
        <v>0</v>
      </c>
      <c r="I587" s="202">
        <v>0</v>
      </c>
      <c r="J587" s="202">
        <v>0</v>
      </c>
      <c r="K587" s="202">
        <v>0</v>
      </c>
      <c r="L587" s="197">
        <v>5973.7</v>
      </c>
      <c r="M587" s="203">
        <v>5973.7</v>
      </c>
      <c r="N587" s="203">
        <v>0</v>
      </c>
      <c r="O587" s="203">
        <v>0</v>
      </c>
      <c r="P587" s="203">
        <v>0</v>
      </c>
      <c r="Q587" s="203">
        <v>0</v>
      </c>
      <c r="R587" s="245">
        <v>0</v>
      </c>
      <c r="S587" s="245">
        <v>0</v>
      </c>
      <c r="T587" s="245">
        <v>0</v>
      </c>
      <c r="U587" s="198">
        <v>5902.4431000000004</v>
      </c>
      <c r="V587" s="203">
        <v>5902.4431000000004</v>
      </c>
      <c r="W587" s="203">
        <v>0</v>
      </c>
      <c r="X587" s="203">
        <v>0</v>
      </c>
      <c r="Y587" s="203">
        <v>0</v>
      </c>
      <c r="Z587" s="204">
        <v>0</v>
      </c>
      <c r="AA587" s="246">
        <v>0</v>
      </c>
      <c r="AB587" s="246">
        <v>0</v>
      </c>
      <c r="AC587" s="246">
        <v>0</v>
      </c>
      <c r="AD587" s="204">
        <v>-71.256899999999405</v>
      </c>
      <c r="AE587" s="204">
        <v>-71.256899999999405</v>
      </c>
      <c r="AF587" s="204">
        <v>0</v>
      </c>
      <c r="AG587" s="204">
        <v>0</v>
      </c>
      <c r="AH587" s="204">
        <v>0</v>
      </c>
      <c r="AI587" s="101">
        <v>0</v>
      </c>
      <c r="AJ587" s="101">
        <v>0</v>
      </c>
      <c r="AK587" s="101">
        <v>0</v>
      </c>
      <c r="AL587" s="204">
        <v>0</v>
      </c>
      <c r="AM587" s="204">
        <v>98.807156368749688</v>
      </c>
      <c r="AN587" s="204">
        <v>98.807156368749688</v>
      </c>
      <c r="AO587" s="204">
        <v>0</v>
      </c>
      <c r="AP587" s="204">
        <v>0</v>
      </c>
      <c r="AQ587" s="204">
        <v>0</v>
      </c>
      <c r="AR587" s="204">
        <v>0</v>
      </c>
      <c r="AS587" s="204">
        <v>0</v>
      </c>
      <c r="AT587" s="204">
        <v>0</v>
      </c>
      <c r="AU587" s="204">
        <v>0</v>
      </c>
    </row>
    <row r="588" spans="1:48" ht="12.75" customHeight="1">
      <c r="A588" s="205">
        <v>21</v>
      </c>
      <c r="B588" s="206">
        <v>225500</v>
      </c>
      <c r="C588" s="207">
        <v>1526</v>
      </c>
      <c r="D588" s="175">
        <v>579</v>
      </c>
      <c r="E588" s="201" t="s">
        <v>1705</v>
      </c>
      <c r="F588" s="197">
        <v>21248.9</v>
      </c>
      <c r="G588" s="202">
        <v>21248.9</v>
      </c>
      <c r="H588" s="202">
        <v>0</v>
      </c>
      <c r="I588" s="202">
        <v>0</v>
      </c>
      <c r="J588" s="202">
        <v>0</v>
      </c>
      <c r="K588" s="202">
        <v>0</v>
      </c>
      <c r="L588" s="197">
        <v>24251.300000000003</v>
      </c>
      <c r="M588" s="203">
        <v>21829.9</v>
      </c>
      <c r="N588" s="203">
        <v>1926</v>
      </c>
      <c r="O588" s="203">
        <v>0</v>
      </c>
      <c r="P588" s="203">
        <v>0</v>
      </c>
      <c r="Q588" s="203">
        <v>0</v>
      </c>
      <c r="R588" s="245">
        <v>0</v>
      </c>
      <c r="S588" s="245">
        <v>0</v>
      </c>
      <c r="T588" s="245">
        <v>495.4</v>
      </c>
      <c r="U588" s="198">
        <v>24124.291799999999</v>
      </c>
      <c r="V588" s="203">
        <v>21753.291799999999</v>
      </c>
      <c r="W588" s="203">
        <v>1926</v>
      </c>
      <c r="X588" s="203">
        <v>0</v>
      </c>
      <c r="Y588" s="203">
        <v>0</v>
      </c>
      <c r="Z588" s="204">
        <v>0</v>
      </c>
      <c r="AA588" s="246">
        <v>0</v>
      </c>
      <c r="AB588" s="246">
        <v>0</v>
      </c>
      <c r="AC588" s="246">
        <v>445</v>
      </c>
      <c r="AD588" s="204">
        <v>-127.00820000000385</v>
      </c>
      <c r="AE588" s="204">
        <v>-76.608200000002398</v>
      </c>
      <c r="AF588" s="204">
        <v>0</v>
      </c>
      <c r="AG588" s="204">
        <v>0</v>
      </c>
      <c r="AH588" s="204">
        <v>0</v>
      </c>
      <c r="AI588" s="101">
        <v>0</v>
      </c>
      <c r="AJ588" s="101">
        <v>0</v>
      </c>
      <c r="AK588" s="101">
        <v>0</v>
      </c>
      <c r="AL588" s="204">
        <v>-50.399999999999977</v>
      </c>
      <c r="AM588" s="204">
        <v>99.476282920915565</v>
      </c>
      <c r="AN588" s="204">
        <v>99.6490675632962</v>
      </c>
      <c r="AO588" s="204">
        <v>100</v>
      </c>
      <c r="AP588" s="204">
        <v>0</v>
      </c>
      <c r="AQ588" s="204">
        <v>0</v>
      </c>
      <c r="AR588" s="204">
        <v>0</v>
      </c>
      <c r="AS588" s="204">
        <v>0</v>
      </c>
      <c r="AT588" s="204">
        <v>0</v>
      </c>
      <c r="AU588" s="204">
        <v>89.826402906742032</v>
      </c>
    </row>
    <row r="589" spans="1:48" ht="12.75" customHeight="1">
      <c r="A589" s="205">
        <v>21</v>
      </c>
      <c r="B589" s="206">
        <v>225500</v>
      </c>
      <c r="C589" s="207">
        <v>1527</v>
      </c>
      <c r="D589" s="175">
        <v>580</v>
      </c>
      <c r="E589" s="201" t="s">
        <v>1706</v>
      </c>
      <c r="F589" s="197">
        <v>3977.6</v>
      </c>
      <c r="G589" s="202">
        <v>3977.6</v>
      </c>
      <c r="H589" s="202">
        <v>0</v>
      </c>
      <c r="I589" s="202">
        <v>0</v>
      </c>
      <c r="J589" s="202">
        <v>0</v>
      </c>
      <c r="K589" s="202">
        <v>0</v>
      </c>
      <c r="L589" s="197">
        <v>4288.8999999999996</v>
      </c>
      <c r="M589" s="203">
        <v>4288.8999999999996</v>
      </c>
      <c r="N589" s="203">
        <v>0</v>
      </c>
      <c r="O589" s="203">
        <v>0</v>
      </c>
      <c r="P589" s="203">
        <v>0</v>
      </c>
      <c r="Q589" s="203">
        <v>0</v>
      </c>
      <c r="R589" s="245">
        <v>0</v>
      </c>
      <c r="S589" s="245">
        <v>0</v>
      </c>
      <c r="T589" s="245">
        <v>0</v>
      </c>
      <c r="U589" s="198">
        <v>4288.8999999999996</v>
      </c>
      <c r="V589" s="203">
        <v>4288.8999999999996</v>
      </c>
      <c r="W589" s="203">
        <v>0</v>
      </c>
      <c r="X589" s="203">
        <v>0</v>
      </c>
      <c r="Y589" s="203">
        <v>0</v>
      </c>
      <c r="Z589" s="204">
        <v>0</v>
      </c>
      <c r="AA589" s="246">
        <v>0</v>
      </c>
      <c r="AB589" s="246">
        <v>0</v>
      </c>
      <c r="AC589" s="246">
        <v>0</v>
      </c>
      <c r="AD589" s="204">
        <v>0</v>
      </c>
      <c r="AE589" s="204">
        <v>0</v>
      </c>
      <c r="AF589" s="204">
        <v>0</v>
      </c>
      <c r="AG589" s="204">
        <v>0</v>
      </c>
      <c r="AH589" s="204">
        <v>0</v>
      </c>
      <c r="AI589" s="101">
        <v>0</v>
      </c>
      <c r="AJ589" s="101">
        <v>0</v>
      </c>
      <c r="AK589" s="101">
        <v>0</v>
      </c>
      <c r="AL589" s="204">
        <v>0</v>
      </c>
      <c r="AM589" s="204">
        <v>100</v>
      </c>
      <c r="AN589" s="204">
        <v>100</v>
      </c>
      <c r="AO589" s="204">
        <v>0</v>
      </c>
      <c r="AP589" s="204">
        <v>0</v>
      </c>
      <c r="AQ589" s="204">
        <v>0</v>
      </c>
      <c r="AR589" s="204">
        <v>0</v>
      </c>
      <c r="AS589" s="204">
        <v>0</v>
      </c>
      <c r="AT589" s="204">
        <v>0</v>
      </c>
      <c r="AU589" s="204">
        <v>0</v>
      </c>
    </row>
    <row r="590" spans="1:48" ht="12.75" customHeight="1">
      <c r="A590" s="205">
        <v>21</v>
      </c>
      <c r="B590" s="206">
        <v>225500</v>
      </c>
      <c r="C590" s="207">
        <v>1528</v>
      </c>
      <c r="D590" s="175">
        <v>581</v>
      </c>
      <c r="E590" s="201" t="s">
        <v>1707</v>
      </c>
      <c r="F590" s="197">
        <v>4100.8999999999996</v>
      </c>
      <c r="G590" s="202">
        <v>4100.8999999999996</v>
      </c>
      <c r="H590" s="202">
        <v>0</v>
      </c>
      <c r="I590" s="202">
        <v>0</v>
      </c>
      <c r="J590" s="202">
        <v>0</v>
      </c>
      <c r="K590" s="202">
        <v>0</v>
      </c>
      <c r="L590" s="197">
        <v>4252.2</v>
      </c>
      <c r="M590" s="203">
        <v>4252.2</v>
      </c>
      <c r="N590" s="203">
        <v>0</v>
      </c>
      <c r="O590" s="203">
        <v>0</v>
      </c>
      <c r="P590" s="203">
        <v>0</v>
      </c>
      <c r="Q590" s="203">
        <v>0</v>
      </c>
      <c r="R590" s="245">
        <v>0</v>
      </c>
      <c r="S590" s="245">
        <v>0</v>
      </c>
      <c r="T590" s="245">
        <v>0</v>
      </c>
      <c r="U590" s="198">
        <v>4240.5974999999999</v>
      </c>
      <c r="V590" s="203">
        <v>4240.5974999999999</v>
      </c>
      <c r="W590" s="203">
        <v>0</v>
      </c>
      <c r="X590" s="203">
        <v>0</v>
      </c>
      <c r="Y590" s="203">
        <v>0</v>
      </c>
      <c r="Z590" s="204">
        <v>0</v>
      </c>
      <c r="AA590" s="246">
        <v>0</v>
      </c>
      <c r="AB590" s="246">
        <v>0</v>
      </c>
      <c r="AC590" s="246">
        <v>0</v>
      </c>
      <c r="AD590" s="204">
        <v>-11.602499999999964</v>
      </c>
      <c r="AE590" s="204">
        <v>-11.602499999999964</v>
      </c>
      <c r="AF590" s="204">
        <v>0</v>
      </c>
      <c r="AG590" s="204">
        <v>0</v>
      </c>
      <c r="AH590" s="204">
        <v>0</v>
      </c>
      <c r="AI590" s="101">
        <v>0</v>
      </c>
      <c r="AJ590" s="101">
        <v>0</v>
      </c>
      <c r="AK590" s="101">
        <v>0</v>
      </c>
      <c r="AL590" s="204">
        <v>0</v>
      </c>
      <c r="AM590" s="204">
        <v>99.727141244532248</v>
      </c>
      <c r="AN590" s="204">
        <v>99.727141244532248</v>
      </c>
      <c r="AO590" s="204">
        <v>0</v>
      </c>
      <c r="AP590" s="204">
        <v>0</v>
      </c>
      <c r="AQ590" s="204">
        <v>0</v>
      </c>
      <c r="AR590" s="204">
        <v>0</v>
      </c>
      <c r="AS590" s="204">
        <v>0</v>
      </c>
      <c r="AT590" s="204">
        <v>0</v>
      </c>
      <c r="AU590" s="204">
        <v>0</v>
      </c>
    </row>
    <row r="591" spans="1:48" ht="12.75" customHeight="1">
      <c r="A591" s="205">
        <v>21</v>
      </c>
      <c r="B591" s="206">
        <v>225500</v>
      </c>
      <c r="C591" s="207">
        <v>1529</v>
      </c>
      <c r="D591" s="175">
        <v>582</v>
      </c>
      <c r="E591" s="201" t="s">
        <v>1708</v>
      </c>
      <c r="F591" s="197">
        <v>2460.9</v>
      </c>
      <c r="G591" s="202">
        <v>2460.9</v>
      </c>
      <c r="H591" s="202">
        <v>0</v>
      </c>
      <c r="I591" s="202">
        <v>0</v>
      </c>
      <c r="J591" s="202">
        <v>0</v>
      </c>
      <c r="K591" s="202">
        <v>0</v>
      </c>
      <c r="L591" s="197">
        <v>2564.3000000000002</v>
      </c>
      <c r="M591" s="203">
        <v>2564.3000000000002</v>
      </c>
      <c r="N591" s="203">
        <v>0</v>
      </c>
      <c r="O591" s="203">
        <v>0</v>
      </c>
      <c r="P591" s="203">
        <v>0</v>
      </c>
      <c r="Q591" s="203">
        <v>0</v>
      </c>
      <c r="R591" s="245">
        <v>0</v>
      </c>
      <c r="S591" s="245">
        <v>0</v>
      </c>
      <c r="T591" s="245">
        <v>0</v>
      </c>
      <c r="U591" s="198">
        <v>2552.8814000000002</v>
      </c>
      <c r="V591" s="203">
        <v>2552.8814000000002</v>
      </c>
      <c r="W591" s="203">
        <v>0</v>
      </c>
      <c r="X591" s="203">
        <v>0</v>
      </c>
      <c r="Y591" s="203">
        <v>0</v>
      </c>
      <c r="Z591" s="204">
        <v>0</v>
      </c>
      <c r="AA591" s="246">
        <v>0</v>
      </c>
      <c r="AB591" s="246">
        <v>0</v>
      </c>
      <c r="AC591" s="246">
        <v>0</v>
      </c>
      <c r="AD591" s="204">
        <v>-11.418599999999969</v>
      </c>
      <c r="AE591" s="204">
        <v>-11.418599999999969</v>
      </c>
      <c r="AF591" s="204">
        <v>0</v>
      </c>
      <c r="AG591" s="204">
        <v>0</v>
      </c>
      <c r="AH591" s="204">
        <v>0</v>
      </c>
      <c r="AI591" s="101">
        <v>0</v>
      </c>
      <c r="AJ591" s="101">
        <v>0</v>
      </c>
      <c r="AK591" s="101">
        <v>0</v>
      </c>
      <c r="AL591" s="204">
        <v>0</v>
      </c>
      <c r="AM591" s="204">
        <v>99.554708887415671</v>
      </c>
      <c r="AN591" s="204">
        <v>99.554708887415671</v>
      </c>
      <c r="AO591" s="204">
        <v>0</v>
      </c>
      <c r="AP591" s="204">
        <v>0</v>
      </c>
      <c r="AQ591" s="204">
        <v>0</v>
      </c>
      <c r="AR591" s="204">
        <v>0</v>
      </c>
      <c r="AS591" s="204">
        <v>0</v>
      </c>
      <c r="AT591" s="204">
        <v>0</v>
      </c>
      <c r="AU591" s="204">
        <v>0</v>
      </c>
    </row>
    <row r="592" spans="1:48" ht="12.75" customHeight="1">
      <c r="A592" s="205">
        <v>21</v>
      </c>
      <c r="B592" s="206">
        <v>225500</v>
      </c>
      <c r="C592" s="207">
        <v>1530</v>
      </c>
      <c r="D592" s="175">
        <v>583</v>
      </c>
      <c r="E592" s="201" t="s">
        <v>1595</v>
      </c>
      <c r="F592" s="197">
        <v>5805.7</v>
      </c>
      <c r="G592" s="202">
        <v>5805.7</v>
      </c>
      <c r="H592" s="202">
        <v>0</v>
      </c>
      <c r="I592" s="202">
        <v>0</v>
      </c>
      <c r="J592" s="202">
        <v>0</v>
      </c>
      <c r="K592" s="202">
        <v>0</v>
      </c>
      <c r="L592" s="197">
        <v>6047.3</v>
      </c>
      <c r="M592" s="203">
        <v>6047.3</v>
      </c>
      <c r="N592" s="203">
        <v>0</v>
      </c>
      <c r="O592" s="203">
        <v>0</v>
      </c>
      <c r="P592" s="203">
        <v>0</v>
      </c>
      <c r="Q592" s="203">
        <v>0</v>
      </c>
      <c r="R592" s="245">
        <v>0</v>
      </c>
      <c r="S592" s="245">
        <v>0</v>
      </c>
      <c r="T592" s="245">
        <v>0</v>
      </c>
      <c r="U592" s="198">
        <v>6046.7763999999997</v>
      </c>
      <c r="V592" s="203">
        <v>6046.7763999999997</v>
      </c>
      <c r="W592" s="203">
        <v>0</v>
      </c>
      <c r="X592" s="203">
        <v>0</v>
      </c>
      <c r="Y592" s="203">
        <v>0</v>
      </c>
      <c r="Z592" s="204">
        <v>0</v>
      </c>
      <c r="AA592" s="246">
        <v>0</v>
      </c>
      <c r="AB592" s="246">
        <v>0</v>
      </c>
      <c r="AC592" s="246">
        <v>0</v>
      </c>
      <c r="AD592" s="204">
        <v>-0.52360000000044238</v>
      </c>
      <c r="AE592" s="204">
        <v>-0.52360000000044238</v>
      </c>
      <c r="AF592" s="204">
        <v>0</v>
      </c>
      <c r="AG592" s="204">
        <v>0</v>
      </c>
      <c r="AH592" s="204">
        <v>0</v>
      </c>
      <c r="AI592" s="101">
        <v>0</v>
      </c>
      <c r="AJ592" s="101">
        <v>0</v>
      </c>
      <c r="AK592" s="101">
        <v>0</v>
      </c>
      <c r="AL592" s="204">
        <v>0</v>
      </c>
      <c r="AM592" s="204">
        <v>99.991341590461843</v>
      </c>
      <c r="AN592" s="204">
        <v>99.991341590461843</v>
      </c>
      <c r="AO592" s="204">
        <v>0</v>
      </c>
      <c r="AP592" s="204">
        <v>0</v>
      </c>
      <c r="AQ592" s="204">
        <v>0</v>
      </c>
      <c r="AR592" s="204">
        <v>0</v>
      </c>
      <c r="AS592" s="204">
        <v>0</v>
      </c>
      <c r="AT592" s="204">
        <v>0</v>
      </c>
      <c r="AU592" s="204">
        <v>0</v>
      </c>
    </row>
    <row r="593" spans="1:47" ht="12.75" customHeight="1">
      <c r="A593" s="205">
        <v>21</v>
      </c>
      <c r="B593" s="206">
        <v>225500</v>
      </c>
      <c r="C593" s="207">
        <v>1531</v>
      </c>
      <c r="D593" s="175">
        <v>584</v>
      </c>
      <c r="E593" s="201" t="s">
        <v>1709</v>
      </c>
      <c r="F593" s="197">
        <v>1415.9</v>
      </c>
      <c r="G593" s="202">
        <v>1415.9</v>
      </c>
      <c r="H593" s="202">
        <v>0</v>
      </c>
      <c r="I593" s="202">
        <v>0</v>
      </c>
      <c r="J593" s="202">
        <v>0</v>
      </c>
      <c r="K593" s="202">
        <v>0</v>
      </c>
      <c r="L593" s="197">
        <v>0</v>
      </c>
      <c r="M593" s="203">
        <v>0</v>
      </c>
      <c r="N593" s="203">
        <v>0</v>
      </c>
      <c r="O593" s="203">
        <v>0</v>
      </c>
      <c r="P593" s="203">
        <v>0</v>
      </c>
      <c r="Q593" s="203">
        <v>0</v>
      </c>
      <c r="R593" s="245">
        <v>0</v>
      </c>
      <c r="S593" s="245">
        <v>0</v>
      </c>
      <c r="T593" s="245">
        <v>0</v>
      </c>
      <c r="U593" s="198">
        <v>0</v>
      </c>
      <c r="V593" s="203">
        <v>0</v>
      </c>
      <c r="W593" s="203">
        <v>0</v>
      </c>
      <c r="X593" s="203">
        <v>0</v>
      </c>
      <c r="Y593" s="203">
        <v>0</v>
      </c>
      <c r="Z593" s="204">
        <v>0</v>
      </c>
      <c r="AA593" s="246">
        <v>0</v>
      </c>
      <c r="AB593" s="246">
        <v>0</v>
      </c>
      <c r="AC593" s="246">
        <v>0</v>
      </c>
      <c r="AD593" s="204">
        <v>0</v>
      </c>
      <c r="AE593" s="204">
        <v>0</v>
      </c>
      <c r="AF593" s="204">
        <v>0</v>
      </c>
      <c r="AG593" s="204">
        <v>0</v>
      </c>
      <c r="AH593" s="204">
        <v>0</v>
      </c>
      <c r="AI593" s="101">
        <v>0</v>
      </c>
      <c r="AJ593" s="101">
        <v>0</v>
      </c>
      <c r="AK593" s="101">
        <v>0</v>
      </c>
      <c r="AL593" s="204">
        <v>0</v>
      </c>
      <c r="AM593" s="204">
        <v>0</v>
      </c>
      <c r="AN593" s="204">
        <v>0</v>
      </c>
      <c r="AO593" s="204">
        <v>0</v>
      </c>
      <c r="AP593" s="204">
        <v>0</v>
      </c>
      <c r="AQ593" s="204">
        <v>0</v>
      </c>
      <c r="AR593" s="204">
        <v>0</v>
      </c>
      <c r="AS593" s="204">
        <v>0</v>
      </c>
      <c r="AT593" s="204">
        <v>0</v>
      </c>
      <c r="AU593" s="204">
        <v>0</v>
      </c>
    </row>
    <row r="594" spans="1:47" ht="12.75" customHeight="1">
      <c r="A594" s="205">
        <v>21</v>
      </c>
      <c r="B594" s="206">
        <v>225500</v>
      </c>
      <c r="C594" s="207">
        <v>1536</v>
      </c>
      <c r="D594" s="175">
        <v>585</v>
      </c>
      <c r="E594" s="201" t="s">
        <v>1701</v>
      </c>
      <c r="F594" s="197">
        <v>32659.8</v>
      </c>
      <c r="G594" s="202">
        <v>32659.8</v>
      </c>
      <c r="H594" s="202">
        <v>0</v>
      </c>
      <c r="I594" s="202">
        <v>0</v>
      </c>
      <c r="J594" s="202">
        <v>0</v>
      </c>
      <c r="K594" s="202">
        <v>0</v>
      </c>
      <c r="L594" s="197">
        <v>37907.599999999999</v>
      </c>
      <c r="M594" s="203">
        <v>37907.599999999999</v>
      </c>
      <c r="N594" s="203">
        <v>0</v>
      </c>
      <c r="O594" s="203">
        <v>0</v>
      </c>
      <c r="P594" s="203">
        <v>0</v>
      </c>
      <c r="Q594" s="203">
        <v>0</v>
      </c>
      <c r="R594" s="245">
        <v>0</v>
      </c>
      <c r="S594" s="245">
        <v>0</v>
      </c>
      <c r="T594" s="245">
        <v>0</v>
      </c>
      <c r="U594" s="198">
        <v>37907.599999999999</v>
      </c>
      <c r="V594" s="203">
        <v>37907.599999999999</v>
      </c>
      <c r="W594" s="203">
        <v>0</v>
      </c>
      <c r="X594" s="203">
        <v>0</v>
      </c>
      <c r="Y594" s="203">
        <v>0</v>
      </c>
      <c r="Z594" s="204">
        <v>0</v>
      </c>
      <c r="AA594" s="246">
        <v>0</v>
      </c>
      <c r="AB594" s="246">
        <v>0</v>
      </c>
      <c r="AC594" s="246">
        <v>0</v>
      </c>
      <c r="AD594" s="204">
        <v>0</v>
      </c>
      <c r="AE594" s="204">
        <v>0</v>
      </c>
      <c r="AF594" s="204">
        <v>0</v>
      </c>
      <c r="AG594" s="204">
        <v>0</v>
      </c>
      <c r="AH594" s="204">
        <v>0</v>
      </c>
      <c r="AI594" s="101">
        <v>0</v>
      </c>
      <c r="AJ594" s="101">
        <v>0</v>
      </c>
      <c r="AK594" s="101">
        <v>0</v>
      </c>
      <c r="AL594" s="204">
        <v>0</v>
      </c>
      <c r="AM594" s="204">
        <v>100</v>
      </c>
      <c r="AN594" s="204">
        <v>100</v>
      </c>
      <c r="AO594" s="204">
        <v>0</v>
      </c>
      <c r="AP594" s="204">
        <v>0</v>
      </c>
      <c r="AQ594" s="204">
        <v>0</v>
      </c>
      <c r="AR594" s="204">
        <v>0</v>
      </c>
      <c r="AS594" s="204">
        <v>0</v>
      </c>
      <c r="AT594" s="204">
        <v>0</v>
      </c>
      <c r="AU594" s="204">
        <v>0</v>
      </c>
    </row>
    <row r="595" spans="1:47" ht="12.75" customHeight="1">
      <c r="A595" s="205">
        <v>21</v>
      </c>
      <c r="B595" s="206">
        <v>225500</v>
      </c>
      <c r="C595" s="207">
        <v>1532</v>
      </c>
      <c r="D595" s="175">
        <v>586</v>
      </c>
      <c r="E595" s="201" t="s">
        <v>1710</v>
      </c>
      <c r="F595" s="197">
        <v>5406.6</v>
      </c>
      <c r="G595" s="202">
        <v>5406.6</v>
      </c>
      <c r="H595" s="202">
        <v>0</v>
      </c>
      <c r="I595" s="202">
        <v>0</v>
      </c>
      <c r="J595" s="202">
        <v>0</v>
      </c>
      <c r="K595" s="202">
        <v>0</v>
      </c>
      <c r="L595" s="197">
        <v>5406.6</v>
      </c>
      <c r="M595" s="203">
        <v>5406.6</v>
      </c>
      <c r="N595" s="203">
        <v>0</v>
      </c>
      <c r="O595" s="203">
        <v>0</v>
      </c>
      <c r="P595" s="203">
        <v>0</v>
      </c>
      <c r="Q595" s="203">
        <v>0</v>
      </c>
      <c r="R595" s="245">
        <v>0</v>
      </c>
      <c r="S595" s="245">
        <v>0</v>
      </c>
      <c r="T595" s="245">
        <v>0</v>
      </c>
      <c r="U595" s="198">
        <v>5406.5938999999998</v>
      </c>
      <c r="V595" s="203">
        <v>5406.5938999999998</v>
      </c>
      <c r="W595" s="203">
        <v>0</v>
      </c>
      <c r="X595" s="203">
        <v>0</v>
      </c>
      <c r="Y595" s="203">
        <v>0</v>
      </c>
      <c r="Z595" s="204">
        <v>0</v>
      </c>
      <c r="AA595" s="246">
        <v>0</v>
      </c>
      <c r="AB595" s="246">
        <v>0</v>
      </c>
      <c r="AC595" s="246">
        <v>0</v>
      </c>
      <c r="AD595" s="204">
        <v>-6.1000000005151378E-3</v>
      </c>
      <c r="AE595" s="204">
        <v>-6.1000000005151378E-3</v>
      </c>
      <c r="AF595" s="204">
        <v>0</v>
      </c>
      <c r="AG595" s="204">
        <v>0</v>
      </c>
      <c r="AH595" s="204">
        <v>0</v>
      </c>
      <c r="AI595" s="101">
        <v>0</v>
      </c>
      <c r="AJ595" s="101">
        <v>0</v>
      </c>
      <c r="AK595" s="101">
        <v>0</v>
      </c>
      <c r="AL595" s="204">
        <v>0</v>
      </c>
      <c r="AM595" s="204">
        <v>99.999887174934329</v>
      </c>
      <c r="AN595" s="204">
        <v>99.999887174934329</v>
      </c>
      <c r="AO595" s="204">
        <v>0</v>
      </c>
      <c r="AP595" s="204">
        <v>0</v>
      </c>
      <c r="AQ595" s="204">
        <v>0</v>
      </c>
      <c r="AR595" s="204">
        <v>0</v>
      </c>
      <c r="AS595" s="204">
        <v>0</v>
      </c>
      <c r="AT595" s="204">
        <v>0</v>
      </c>
      <c r="AU595" s="204">
        <v>0</v>
      </c>
    </row>
    <row r="596" spans="1:47" ht="12.75" customHeight="1">
      <c r="A596" s="205">
        <v>21</v>
      </c>
      <c r="B596" s="206">
        <v>225500</v>
      </c>
      <c r="C596" s="207">
        <v>1533</v>
      </c>
      <c r="D596" s="175">
        <v>587</v>
      </c>
      <c r="E596" s="201" t="s">
        <v>1711</v>
      </c>
      <c r="F596" s="197">
        <v>8059.8</v>
      </c>
      <c r="G596" s="202">
        <v>8059.8</v>
      </c>
      <c r="H596" s="202">
        <v>0</v>
      </c>
      <c r="I596" s="202">
        <v>0</v>
      </c>
      <c r="J596" s="202">
        <v>0</v>
      </c>
      <c r="K596" s="202">
        <v>0</v>
      </c>
      <c r="L596" s="197">
        <v>8456.7999999999993</v>
      </c>
      <c r="M596" s="203">
        <v>8456.7999999999993</v>
      </c>
      <c r="N596" s="203">
        <v>0</v>
      </c>
      <c r="O596" s="203">
        <v>0</v>
      </c>
      <c r="P596" s="203">
        <v>0</v>
      </c>
      <c r="Q596" s="203">
        <v>0</v>
      </c>
      <c r="R596" s="245">
        <v>0</v>
      </c>
      <c r="S596" s="245">
        <v>0</v>
      </c>
      <c r="T596" s="245">
        <v>0</v>
      </c>
      <c r="U596" s="198">
        <v>8314.1831000000002</v>
      </c>
      <c r="V596" s="203">
        <v>8314.1831000000002</v>
      </c>
      <c r="W596" s="203">
        <v>0</v>
      </c>
      <c r="X596" s="203">
        <v>0</v>
      </c>
      <c r="Y596" s="203">
        <v>0</v>
      </c>
      <c r="Z596" s="204">
        <v>0</v>
      </c>
      <c r="AA596" s="246">
        <v>0</v>
      </c>
      <c r="AB596" s="246">
        <v>0</v>
      </c>
      <c r="AC596" s="246">
        <v>0</v>
      </c>
      <c r="AD596" s="204">
        <v>-142.61689999999908</v>
      </c>
      <c r="AE596" s="204">
        <v>-142.61689999999908</v>
      </c>
      <c r="AF596" s="204">
        <v>0</v>
      </c>
      <c r="AG596" s="204">
        <v>0</v>
      </c>
      <c r="AH596" s="204">
        <v>0</v>
      </c>
      <c r="AI596" s="101">
        <v>0</v>
      </c>
      <c r="AJ596" s="101">
        <v>0</v>
      </c>
      <c r="AK596" s="101">
        <v>0</v>
      </c>
      <c r="AL596" s="204">
        <v>0</v>
      </c>
      <c r="AM596" s="204">
        <v>98.313583152019689</v>
      </c>
      <c r="AN596" s="204">
        <v>98.313583152019689</v>
      </c>
      <c r="AO596" s="204">
        <v>0</v>
      </c>
      <c r="AP596" s="204">
        <v>0</v>
      </c>
      <c r="AQ596" s="204">
        <v>0</v>
      </c>
      <c r="AR596" s="204">
        <v>0</v>
      </c>
      <c r="AS596" s="204">
        <v>0</v>
      </c>
      <c r="AT596" s="204">
        <v>0</v>
      </c>
      <c r="AU596" s="204">
        <v>0</v>
      </c>
    </row>
    <row r="597" spans="1:47" ht="12.75" customHeight="1">
      <c r="A597" s="205">
        <v>21</v>
      </c>
      <c r="B597" s="206">
        <v>225500</v>
      </c>
      <c r="C597" s="207">
        <v>1534</v>
      </c>
      <c r="D597" s="175">
        <v>588</v>
      </c>
      <c r="E597" s="201" t="s">
        <v>1712</v>
      </c>
      <c r="F597" s="197">
        <v>5474.5</v>
      </c>
      <c r="G597" s="202">
        <v>5474.5</v>
      </c>
      <c r="H597" s="202">
        <v>0</v>
      </c>
      <c r="I597" s="202">
        <v>0</v>
      </c>
      <c r="J597" s="202">
        <v>0</v>
      </c>
      <c r="K597" s="202">
        <v>0</v>
      </c>
      <c r="L597" s="197">
        <v>5598.1</v>
      </c>
      <c r="M597" s="203">
        <v>5598.1</v>
      </c>
      <c r="N597" s="203">
        <v>0</v>
      </c>
      <c r="O597" s="203">
        <v>0</v>
      </c>
      <c r="P597" s="203">
        <v>0</v>
      </c>
      <c r="Q597" s="203">
        <v>0</v>
      </c>
      <c r="R597" s="245">
        <v>0</v>
      </c>
      <c r="S597" s="245">
        <v>0</v>
      </c>
      <c r="T597" s="245">
        <v>0</v>
      </c>
      <c r="U597" s="198">
        <v>5573.1597000000002</v>
      </c>
      <c r="V597" s="203">
        <v>5573.1597000000002</v>
      </c>
      <c r="W597" s="203">
        <v>0</v>
      </c>
      <c r="X597" s="203">
        <v>0</v>
      </c>
      <c r="Y597" s="203">
        <v>0</v>
      </c>
      <c r="Z597" s="204">
        <v>0</v>
      </c>
      <c r="AA597" s="246">
        <v>0</v>
      </c>
      <c r="AB597" s="246">
        <v>0</v>
      </c>
      <c r="AC597" s="246">
        <v>0</v>
      </c>
      <c r="AD597" s="204">
        <v>-24.940300000000207</v>
      </c>
      <c r="AE597" s="204">
        <v>-24.940300000000207</v>
      </c>
      <c r="AF597" s="204">
        <v>0</v>
      </c>
      <c r="AG597" s="204">
        <v>0</v>
      </c>
      <c r="AH597" s="204">
        <v>0</v>
      </c>
      <c r="AI597" s="101">
        <v>0</v>
      </c>
      <c r="AJ597" s="101">
        <v>0</v>
      </c>
      <c r="AK597" s="101">
        <v>0</v>
      </c>
      <c r="AL597" s="204">
        <v>0</v>
      </c>
      <c r="AM597" s="204">
        <v>99.554486343580848</v>
      </c>
      <c r="AN597" s="204">
        <v>99.554486343580848</v>
      </c>
      <c r="AO597" s="204">
        <v>0</v>
      </c>
      <c r="AP597" s="204">
        <v>0</v>
      </c>
      <c r="AQ597" s="204">
        <v>0</v>
      </c>
      <c r="AR597" s="204">
        <v>0</v>
      </c>
      <c r="AS597" s="204">
        <v>0</v>
      </c>
      <c r="AT597" s="204">
        <v>0</v>
      </c>
      <c r="AU597" s="204">
        <v>0</v>
      </c>
    </row>
    <row r="598" spans="1:47" ht="12.75" customHeight="1">
      <c r="A598" s="205">
        <v>21</v>
      </c>
      <c r="B598" s="206">
        <v>225500</v>
      </c>
      <c r="C598" s="207">
        <v>1535</v>
      </c>
      <c r="D598" s="175">
        <v>589</v>
      </c>
      <c r="E598" s="201" t="s">
        <v>1713</v>
      </c>
      <c r="F598" s="197">
        <v>3185</v>
      </c>
      <c r="G598" s="202">
        <v>3185</v>
      </c>
      <c r="H598" s="202">
        <v>0</v>
      </c>
      <c r="I598" s="202">
        <v>0</v>
      </c>
      <c r="J598" s="202">
        <v>0</v>
      </c>
      <c r="K598" s="202">
        <v>0</v>
      </c>
      <c r="L598" s="197">
        <v>3422</v>
      </c>
      <c r="M598" s="203">
        <v>3422</v>
      </c>
      <c r="N598" s="203">
        <v>0</v>
      </c>
      <c r="O598" s="203">
        <v>0</v>
      </c>
      <c r="P598" s="203">
        <v>0</v>
      </c>
      <c r="Q598" s="203">
        <v>0</v>
      </c>
      <c r="R598" s="245">
        <v>0</v>
      </c>
      <c r="S598" s="245">
        <v>0</v>
      </c>
      <c r="T598" s="245">
        <v>0</v>
      </c>
      <c r="U598" s="198">
        <v>3422</v>
      </c>
      <c r="V598" s="203">
        <v>3422</v>
      </c>
      <c r="W598" s="203">
        <v>0</v>
      </c>
      <c r="X598" s="203">
        <v>0</v>
      </c>
      <c r="Y598" s="203">
        <v>0</v>
      </c>
      <c r="Z598" s="204">
        <v>0</v>
      </c>
      <c r="AA598" s="246">
        <v>0</v>
      </c>
      <c r="AB598" s="246">
        <v>0</v>
      </c>
      <c r="AC598" s="246">
        <v>0</v>
      </c>
      <c r="AD598" s="204">
        <v>0</v>
      </c>
      <c r="AE598" s="204">
        <v>0</v>
      </c>
      <c r="AF598" s="204">
        <v>0</v>
      </c>
      <c r="AG598" s="204">
        <v>0</v>
      </c>
      <c r="AH598" s="204">
        <v>0</v>
      </c>
      <c r="AI598" s="101">
        <v>0</v>
      </c>
      <c r="AJ598" s="101">
        <v>0</v>
      </c>
      <c r="AK598" s="101">
        <v>0</v>
      </c>
      <c r="AL598" s="204">
        <v>0</v>
      </c>
      <c r="AM598" s="204">
        <v>100</v>
      </c>
      <c r="AN598" s="204">
        <v>100</v>
      </c>
      <c r="AO598" s="204">
        <v>0</v>
      </c>
      <c r="AP598" s="204">
        <v>0</v>
      </c>
      <c r="AQ598" s="204">
        <v>0</v>
      </c>
      <c r="AR598" s="204">
        <v>0</v>
      </c>
      <c r="AS598" s="204">
        <v>0</v>
      </c>
      <c r="AT598" s="204">
        <v>0</v>
      </c>
      <c r="AU598" s="204">
        <v>0</v>
      </c>
    </row>
    <row r="599" spans="1:47" ht="12.75" customHeight="1">
      <c r="A599" s="205">
        <v>21</v>
      </c>
      <c r="B599" s="206">
        <v>225500</v>
      </c>
      <c r="C599" s="207">
        <v>1537</v>
      </c>
      <c r="D599" s="175">
        <v>590</v>
      </c>
      <c r="E599" s="201" t="s">
        <v>1714</v>
      </c>
      <c r="F599" s="197">
        <v>1209.3</v>
      </c>
      <c r="G599" s="202">
        <v>1209.3</v>
      </c>
      <c r="H599" s="202">
        <v>0</v>
      </c>
      <c r="I599" s="202">
        <v>0</v>
      </c>
      <c r="J599" s="202">
        <v>0</v>
      </c>
      <c r="K599" s="202">
        <v>0</v>
      </c>
      <c r="L599" s="197">
        <v>578.6</v>
      </c>
      <c r="M599" s="203">
        <v>578.6</v>
      </c>
      <c r="N599" s="203">
        <v>0</v>
      </c>
      <c r="O599" s="203">
        <v>0</v>
      </c>
      <c r="P599" s="203">
        <v>0</v>
      </c>
      <c r="Q599" s="203">
        <v>0</v>
      </c>
      <c r="R599" s="245">
        <v>0</v>
      </c>
      <c r="S599" s="245">
        <v>0</v>
      </c>
      <c r="T599" s="245">
        <v>0</v>
      </c>
      <c r="U599" s="198">
        <v>578.61030000000005</v>
      </c>
      <c r="V599" s="203">
        <v>578.61030000000005</v>
      </c>
      <c r="W599" s="203">
        <v>0</v>
      </c>
      <c r="X599" s="203">
        <v>0</v>
      </c>
      <c r="Y599" s="203">
        <v>0</v>
      </c>
      <c r="Z599" s="204">
        <v>0</v>
      </c>
      <c r="AA599" s="246">
        <v>0</v>
      </c>
      <c r="AB599" s="246">
        <v>0</v>
      </c>
      <c r="AC599" s="246">
        <v>0</v>
      </c>
      <c r="AD599" s="204">
        <v>1.0300000000029286E-2</v>
      </c>
      <c r="AE599" s="204">
        <v>1.0300000000029286E-2</v>
      </c>
      <c r="AF599" s="204">
        <v>0</v>
      </c>
      <c r="AG599" s="204">
        <v>0</v>
      </c>
      <c r="AH599" s="204">
        <v>0</v>
      </c>
      <c r="AI599" s="101">
        <v>0</v>
      </c>
      <c r="AJ599" s="101">
        <v>0</v>
      </c>
      <c r="AK599" s="101">
        <v>0</v>
      </c>
      <c r="AL599" s="204">
        <v>0</v>
      </c>
      <c r="AM599" s="204">
        <v>100.0017801590045</v>
      </c>
      <c r="AN599" s="204">
        <v>100.0017801590045</v>
      </c>
      <c r="AO599" s="204">
        <v>0</v>
      </c>
      <c r="AP599" s="204">
        <v>0</v>
      </c>
      <c r="AQ599" s="204">
        <v>0</v>
      </c>
      <c r="AR599" s="204">
        <v>0</v>
      </c>
      <c r="AS599" s="204">
        <v>0</v>
      </c>
      <c r="AT599" s="204">
        <v>0</v>
      </c>
      <c r="AU599" s="204">
        <v>0</v>
      </c>
    </row>
    <row r="600" spans="1:47" ht="12.75" customHeight="1">
      <c r="A600" s="205">
        <v>21</v>
      </c>
      <c r="B600" s="206">
        <v>225500</v>
      </c>
      <c r="C600" s="207">
        <v>1538</v>
      </c>
      <c r="D600" s="175">
        <v>591</v>
      </c>
      <c r="E600" s="201" t="s">
        <v>1715</v>
      </c>
      <c r="F600" s="197">
        <v>10203.9</v>
      </c>
      <c r="G600" s="202">
        <v>10203.9</v>
      </c>
      <c r="H600" s="202">
        <v>0</v>
      </c>
      <c r="I600" s="202">
        <v>0</v>
      </c>
      <c r="J600" s="202">
        <v>0</v>
      </c>
      <c r="K600" s="202">
        <v>0</v>
      </c>
      <c r="L600" s="197">
        <v>10943.800000000001</v>
      </c>
      <c r="M600" s="203">
        <v>10865.6</v>
      </c>
      <c r="N600" s="203">
        <v>0</v>
      </c>
      <c r="O600" s="203">
        <v>0</v>
      </c>
      <c r="P600" s="203">
        <v>0</v>
      </c>
      <c r="Q600" s="203">
        <v>0</v>
      </c>
      <c r="R600" s="245">
        <v>78.2</v>
      </c>
      <c r="S600" s="245">
        <v>0</v>
      </c>
      <c r="T600" s="245">
        <v>0</v>
      </c>
      <c r="U600" s="198">
        <v>10943.800000000001</v>
      </c>
      <c r="V600" s="203">
        <v>10865.6</v>
      </c>
      <c r="W600" s="203">
        <v>0</v>
      </c>
      <c r="X600" s="203">
        <v>0</v>
      </c>
      <c r="Y600" s="203">
        <v>0</v>
      </c>
      <c r="Z600" s="204">
        <v>0</v>
      </c>
      <c r="AA600" s="246">
        <v>78.2</v>
      </c>
      <c r="AB600" s="246">
        <v>0</v>
      </c>
      <c r="AC600" s="246">
        <v>0</v>
      </c>
      <c r="AD600" s="204">
        <v>0</v>
      </c>
      <c r="AE600" s="204">
        <v>0</v>
      </c>
      <c r="AF600" s="204">
        <v>0</v>
      </c>
      <c r="AG600" s="204">
        <v>0</v>
      </c>
      <c r="AH600" s="204">
        <v>0</v>
      </c>
      <c r="AI600" s="101">
        <v>0</v>
      </c>
      <c r="AJ600" s="101">
        <v>0</v>
      </c>
      <c r="AK600" s="101">
        <v>0</v>
      </c>
      <c r="AL600" s="204">
        <v>0</v>
      </c>
      <c r="AM600" s="204">
        <v>100</v>
      </c>
      <c r="AN600" s="204">
        <v>100</v>
      </c>
      <c r="AO600" s="204">
        <v>0</v>
      </c>
      <c r="AP600" s="204">
        <v>0</v>
      </c>
      <c r="AQ600" s="204">
        <v>0</v>
      </c>
      <c r="AR600" s="204">
        <v>0</v>
      </c>
      <c r="AS600" s="204">
        <v>100</v>
      </c>
      <c r="AT600" s="204">
        <v>0</v>
      </c>
      <c r="AU600" s="204">
        <v>0</v>
      </c>
    </row>
    <row r="601" spans="1:47" ht="12.75" customHeight="1">
      <c r="A601" s="205">
        <v>21</v>
      </c>
      <c r="B601" s="206">
        <v>225500</v>
      </c>
      <c r="C601" s="207">
        <v>1539</v>
      </c>
      <c r="D601" s="175">
        <v>592</v>
      </c>
      <c r="E601" s="201" t="s">
        <v>1716</v>
      </c>
      <c r="F601" s="197">
        <v>12306.7</v>
      </c>
      <c r="G601" s="202">
        <v>12306.7</v>
      </c>
      <c r="H601" s="202">
        <v>0</v>
      </c>
      <c r="I601" s="202">
        <v>0</v>
      </c>
      <c r="J601" s="202">
        <v>0</v>
      </c>
      <c r="K601" s="202">
        <v>0</v>
      </c>
      <c r="L601" s="197">
        <v>12934.8</v>
      </c>
      <c r="M601" s="203">
        <v>12934.8</v>
      </c>
      <c r="N601" s="203">
        <v>0</v>
      </c>
      <c r="O601" s="203">
        <v>0</v>
      </c>
      <c r="P601" s="203">
        <v>0</v>
      </c>
      <c r="Q601" s="203">
        <v>0</v>
      </c>
      <c r="R601" s="245">
        <v>0</v>
      </c>
      <c r="S601" s="245">
        <v>0</v>
      </c>
      <c r="T601" s="245">
        <v>0</v>
      </c>
      <c r="U601" s="198">
        <v>12934.8</v>
      </c>
      <c r="V601" s="203">
        <v>12934.8</v>
      </c>
      <c r="W601" s="203">
        <v>0</v>
      </c>
      <c r="X601" s="203">
        <v>0</v>
      </c>
      <c r="Y601" s="203">
        <v>0</v>
      </c>
      <c r="Z601" s="204">
        <v>0</v>
      </c>
      <c r="AA601" s="246">
        <v>0</v>
      </c>
      <c r="AB601" s="246">
        <v>0</v>
      </c>
      <c r="AC601" s="246">
        <v>0</v>
      </c>
      <c r="AD601" s="204">
        <v>0</v>
      </c>
      <c r="AE601" s="204">
        <v>0</v>
      </c>
      <c r="AF601" s="204">
        <v>0</v>
      </c>
      <c r="AG601" s="204">
        <v>0</v>
      </c>
      <c r="AH601" s="204">
        <v>0</v>
      </c>
      <c r="AI601" s="101">
        <v>0</v>
      </c>
      <c r="AJ601" s="101">
        <v>0</v>
      </c>
      <c r="AK601" s="101">
        <v>0</v>
      </c>
      <c r="AL601" s="204">
        <v>0</v>
      </c>
      <c r="AM601" s="204">
        <v>100</v>
      </c>
      <c r="AN601" s="204">
        <v>100</v>
      </c>
      <c r="AO601" s="204">
        <v>0</v>
      </c>
      <c r="AP601" s="204">
        <v>0</v>
      </c>
      <c r="AQ601" s="204">
        <v>0</v>
      </c>
      <c r="AR601" s="204">
        <v>0</v>
      </c>
      <c r="AS601" s="204">
        <v>0</v>
      </c>
      <c r="AT601" s="204">
        <v>0</v>
      </c>
      <c r="AU601" s="204">
        <v>0</v>
      </c>
    </row>
    <row r="602" spans="1:47" ht="12.75" customHeight="1">
      <c r="A602" s="205">
        <v>21</v>
      </c>
      <c r="B602" s="206">
        <v>225500</v>
      </c>
      <c r="C602" s="207">
        <v>1540</v>
      </c>
      <c r="D602" s="175">
        <v>593</v>
      </c>
      <c r="E602" s="201" t="s">
        <v>1717</v>
      </c>
      <c r="F602" s="197">
        <v>6968.9</v>
      </c>
      <c r="G602" s="202">
        <v>6968.9</v>
      </c>
      <c r="H602" s="202">
        <v>0</v>
      </c>
      <c r="I602" s="202">
        <v>0</v>
      </c>
      <c r="J602" s="202">
        <v>0</v>
      </c>
      <c r="K602" s="202">
        <v>0</v>
      </c>
      <c r="L602" s="197">
        <v>7600.3</v>
      </c>
      <c r="M602" s="203">
        <v>7600.3</v>
      </c>
      <c r="N602" s="203">
        <v>0</v>
      </c>
      <c r="O602" s="203">
        <v>0</v>
      </c>
      <c r="P602" s="203">
        <v>0</v>
      </c>
      <c r="Q602" s="203">
        <v>0</v>
      </c>
      <c r="R602" s="245">
        <v>0</v>
      </c>
      <c r="S602" s="245">
        <v>0</v>
      </c>
      <c r="T602" s="245">
        <v>0</v>
      </c>
      <c r="U602" s="198">
        <v>7241.4624999999996</v>
      </c>
      <c r="V602" s="203">
        <v>7241.4624999999996</v>
      </c>
      <c r="W602" s="203">
        <v>0</v>
      </c>
      <c r="X602" s="203">
        <v>0</v>
      </c>
      <c r="Y602" s="203">
        <v>0</v>
      </c>
      <c r="Z602" s="204">
        <v>0</v>
      </c>
      <c r="AA602" s="246">
        <v>0</v>
      </c>
      <c r="AB602" s="246">
        <v>0</v>
      </c>
      <c r="AC602" s="246">
        <v>0</v>
      </c>
      <c r="AD602" s="204">
        <v>-358.83750000000055</v>
      </c>
      <c r="AE602" s="204">
        <v>-358.83750000000055</v>
      </c>
      <c r="AF602" s="204">
        <v>0</v>
      </c>
      <c r="AG602" s="204">
        <v>0</v>
      </c>
      <c r="AH602" s="204">
        <v>0</v>
      </c>
      <c r="AI602" s="101">
        <v>0</v>
      </c>
      <c r="AJ602" s="101">
        <v>0</v>
      </c>
      <c r="AK602" s="101">
        <v>0</v>
      </c>
      <c r="AL602" s="204">
        <v>0</v>
      </c>
      <c r="AM602" s="204">
        <v>95.278640316829595</v>
      </c>
      <c r="AN602" s="204">
        <v>95.278640316829595</v>
      </c>
      <c r="AO602" s="204">
        <v>0</v>
      </c>
      <c r="AP602" s="204">
        <v>0</v>
      </c>
      <c r="AQ602" s="204">
        <v>0</v>
      </c>
      <c r="AR602" s="204">
        <v>0</v>
      </c>
      <c r="AS602" s="204">
        <v>0</v>
      </c>
      <c r="AT602" s="204">
        <v>0</v>
      </c>
      <c r="AU602" s="204">
        <v>0</v>
      </c>
    </row>
    <row r="603" spans="1:47" ht="12.75" customHeight="1">
      <c r="A603" s="205">
        <v>21</v>
      </c>
      <c r="B603" s="206">
        <v>225500</v>
      </c>
      <c r="C603" s="207">
        <v>1541</v>
      </c>
      <c r="D603" s="175">
        <v>594</v>
      </c>
      <c r="E603" s="201" t="s">
        <v>1718</v>
      </c>
      <c r="F603" s="197">
        <v>2894</v>
      </c>
      <c r="G603" s="202">
        <v>2894</v>
      </c>
      <c r="H603" s="202">
        <v>0</v>
      </c>
      <c r="I603" s="202">
        <v>0</v>
      </c>
      <c r="J603" s="202">
        <v>0</v>
      </c>
      <c r="K603" s="202">
        <v>0</v>
      </c>
      <c r="L603" s="197">
        <v>3033.7</v>
      </c>
      <c r="M603" s="203">
        <v>3033.7</v>
      </c>
      <c r="N603" s="203">
        <v>0</v>
      </c>
      <c r="O603" s="203">
        <v>0</v>
      </c>
      <c r="P603" s="203">
        <v>0</v>
      </c>
      <c r="Q603" s="203">
        <v>0</v>
      </c>
      <c r="R603" s="245">
        <v>0</v>
      </c>
      <c r="S603" s="245">
        <v>0</v>
      </c>
      <c r="T603" s="245">
        <v>0</v>
      </c>
      <c r="U603" s="198">
        <v>3033.7</v>
      </c>
      <c r="V603" s="203">
        <v>3033.7</v>
      </c>
      <c r="W603" s="203">
        <v>0</v>
      </c>
      <c r="X603" s="203">
        <v>0</v>
      </c>
      <c r="Y603" s="203">
        <v>0</v>
      </c>
      <c r="Z603" s="204">
        <v>0</v>
      </c>
      <c r="AA603" s="246">
        <v>0</v>
      </c>
      <c r="AB603" s="246">
        <v>0</v>
      </c>
      <c r="AC603" s="246">
        <v>0</v>
      </c>
      <c r="AD603" s="204">
        <v>0</v>
      </c>
      <c r="AE603" s="204">
        <v>0</v>
      </c>
      <c r="AF603" s="204">
        <v>0</v>
      </c>
      <c r="AG603" s="204">
        <v>0</v>
      </c>
      <c r="AH603" s="204">
        <v>0</v>
      </c>
      <c r="AI603" s="101">
        <v>0</v>
      </c>
      <c r="AJ603" s="101">
        <v>0</v>
      </c>
      <c r="AK603" s="101">
        <v>0</v>
      </c>
      <c r="AL603" s="204">
        <v>0</v>
      </c>
      <c r="AM603" s="204">
        <v>100</v>
      </c>
      <c r="AN603" s="204">
        <v>100</v>
      </c>
      <c r="AO603" s="204">
        <v>0</v>
      </c>
      <c r="AP603" s="204">
        <v>0</v>
      </c>
      <c r="AQ603" s="204">
        <v>0</v>
      </c>
      <c r="AR603" s="204">
        <v>0</v>
      </c>
      <c r="AS603" s="204">
        <v>0</v>
      </c>
      <c r="AT603" s="204">
        <v>0</v>
      </c>
      <c r="AU603" s="204">
        <v>0</v>
      </c>
    </row>
    <row r="604" spans="1:47" ht="12.75" customHeight="1">
      <c r="A604" s="205">
        <v>21</v>
      </c>
      <c r="B604" s="206">
        <v>225500</v>
      </c>
      <c r="C604" s="207">
        <v>1542</v>
      </c>
      <c r="D604" s="175">
        <v>595</v>
      </c>
      <c r="E604" s="201" t="s">
        <v>1719</v>
      </c>
      <c r="F604" s="197">
        <v>5014.1000000000004</v>
      </c>
      <c r="G604" s="202">
        <v>5014.1000000000004</v>
      </c>
      <c r="H604" s="202">
        <v>0</v>
      </c>
      <c r="I604" s="202">
        <v>0</v>
      </c>
      <c r="J604" s="202">
        <v>0</v>
      </c>
      <c r="K604" s="202">
        <v>0</v>
      </c>
      <c r="L604" s="197">
        <v>5338.4</v>
      </c>
      <c r="M604" s="203">
        <v>5338.4</v>
      </c>
      <c r="N604" s="203">
        <v>0</v>
      </c>
      <c r="O604" s="203">
        <v>0</v>
      </c>
      <c r="P604" s="203">
        <v>0</v>
      </c>
      <c r="Q604" s="203">
        <v>0</v>
      </c>
      <c r="R604" s="245">
        <v>0</v>
      </c>
      <c r="S604" s="245">
        <v>0</v>
      </c>
      <c r="T604" s="245">
        <v>0</v>
      </c>
      <c r="U604" s="198">
        <v>5338.4</v>
      </c>
      <c r="V604" s="203">
        <v>5338.4</v>
      </c>
      <c r="W604" s="203">
        <v>0</v>
      </c>
      <c r="X604" s="203">
        <v>0</v>
      </c>
      <c r="Y604" s="203">
        <v>0</v>
      </c>
      <c r="Z604" s="204">
        <v>0</v>
      </c>
      <c r="AA604" s="246">
        <v>0</v>
      </c>
      <c r="AB604" s="246">
        <v>0</v>
      </c>
      <c r="AC604" s="246">
        <v>0</v>
      </c>
      <c r="AD604" s="204">
        <v>0</v>
      </c>
      <c r="AE604" s="204">
        <v>0</v>
      </c>
      <c r="AF604" s="204">
        <v>0</v>
      </c>
      <c r="AG604" s="204">
        <v>0</v>
      </c>
      <c r="AH604" s="204">
        <v>0</v>
      </c>
      <c r="AI604" s="101">
        <v>0</v>
      </c>
      <c r="AJ604" s="101">
        <v>0</v>
      </c>
      <c r="AK604" s="101">
        <v>0</v>
      </c>
      <c r="AL604" s="204">
        <v>0</v>
      </c>
      <c r="AM604" s="204">
        <v>100</v>
      </c>
      <c r="AN604" s="204">
        <v>100</v>
      </c>
      <c r="AO604" s="204">
        <v>0</v>
      </c>
      <c r="AP604" s="204">
        <v>0</v>
      </c>
      <c r="AQ604" s="204">
        <v>0</v>
      </c>
      <c r="AR604" s="204">
        <v>0</v>
      </c>
      <c r="AS604" s="204">
        <v>0</v>
      </c>
      <c r="AT604" s="204">
        <v>0</v>
      </c>
      <c r="AU604" s="204">
        <v>0</v>
      </c>
    </row>
    <row r="605" spans="1:47" ht="12.75" customHeight="1">
      <c r="A605" s="205">
        <v>21</v>
      </c>
      <c r="B605" s="206">
        <v>225500</v>
      </c>
      <c r="C605" s="207">
        <v>1543</v>
      </c>
      <c r="D605" s="175">
        <v>596</v>
      </c>
      <c r="E605" s="201" t="s">
        <v>1720</v>
      </c>
      <c r="F605" s="197">
        <v>8390.7000000000007</v>
      </c>
      <c r="G605" s="202">
        <v>8390.7000000000007</v>
      </c>
      <c r="H605" s="202">
        <v>0</v>
      </c>
      <c r="I605" s="202">
        <v>0</v>
      </c>
      <c r="J605" s="202">
        <v>0</v>
      </c>
      <c r="K605" s="202">
        <v>0</v>
      </c>
      <c r="L605" s="197">
        <v>8541</v>
      </c>
      <c r="M605" s="203">
        <v>8541</v>
      </c>
      <c r="N605" s="203">
        <v>0</v>
      </c>
      <c r="O605" s="203">
        <v>0</v>
      </c>
      <c r="P605" s="203">
        <v>0</v>
      </c>
      <c r="Q605" s="203">
        <v>0</v>
      </c>
      <c r="R605" s="245">
        <v>0</v>
      </c>
      <c r="S605" s="245">
        <v>0</v>
      </c>
      <c r="T605" s="245">
        <v>0</v>
      </c>
      <c r="U605" s="198">
        <v>8541</v>
      </c>
      <c r="V605" s="203">
        <v>8541</v>
      </c>
      <c r="W605" s="203">
        <v>0</v>
      </c>
      <c r="X605" s="203">
        <v>0</v>
      </c>
      <c r="Y605" s="203">
        <v>0</v>
      </c>
      <c r="Z605" s="204">
        <v>0</v>
      </c>
      <c r="AA605" s="246">
        <v>0</v>
      </c>
      <c r="AB605" s="246">
        <v>0</v>
      </c>
      <c r="AC605" s="246">
        <v>0</v>
      </c>
      <c r="AD605" s="204">
        <v>0</v>
      </c>
      <c r="AE605" s="204">
        <v>0</v>
      </c>
      <c r="AF605" s="204">
        <v>0</v>
      </c>
      <c r="AG605" s="204">
        <v>0</v>
      </c>
      <c r="AH605" s="204">
        <v>0</v>
      </c>
      <c r="AI605" s="101">
        <v>0</v>
      </c>
      <c r="AJ605" s="101">
        <v>0</v>
      </c>
      <c r="AK605" s="101">
        <v>0</v>
      </c>
      <c r="AL605" s="204">
        <v>0</v>
      </c>
      <c r="AM605" s="204">
        <v>100</v>
      </c>
      <c r="AN605" s="204">
        <v>100</v>
      </c>
      <c r="AO605" s="204">
        <v>0</v>
      </c>
      <c r="AP605" s="204">
        <v>0</v>
      </c>
      <c r="AQ605" s="204">
        <v>0</v>
      </c>
      <c r="AR605" s="204">
        <v>0</v>
      </c>
      <c r="AS605" s="204">
        <v>0</v>
      </c>
      <c r="AT605" s="204">
        <v>0</v>
      </c>
      <c r="AU605" s="204">
        <v>0</v>
      </c>
    </row>
    <row r="606" spans="1:47" ht="12.75" customHeight="1">
      <c r="A606" s="205">
        <v>21</v>
      </c>
      <c r="B606" s="206">
        <v>225500</v>
      </c>
      <c r="C606" s="207">
        <v>1544</v>
      </c>
      <c r="D606" s="175">
        <v>597</v>
      </c>
      <c r="E606" s="201" t="s">
        <v>1721</v>
      </c>
      <c r="F606" s="197">
        <v>4184</v>
      </c>
      <c r="G606" s="202">
        <v>4184</v>
      </c>
      <c r="H606" s="202">
        <v>0</v>
      </c>
      <c r="I606" s="202">
        <v>0</v>
      </c>
      <c r="J606" s="202">
        <v>0</v>
      </c>
      <c r="K606" s="202">
        <v>0</v>
      </c>
      <c r="L606" s="197">
        <v>4333.3999999999996</v>
      </c>
      <c r="M606" s="203">
        <v>4333.3999999999996</v>
      </c>
      <c r="N606" s="203">
        <v>0</v>
      </c>
      <c r="O606" s="203">
        <v>0</v>
      </c>
      <c r="P606" s="203">
        <v>0</v>
      </c>
      <c r="Q606" s="203">
        <v>0</v>
      </c>
      <c r="R606" s="245">
        <v>0</v>
      </c>
      <c r="S606" s="245">
        <v>0</v>
      </c>
      <c r="T606" s="245">
        <v>0</v>
      </c>
      <c r="U606" s="198">
        <v>4262.7448000000004</v>
      </c>
      <c r="V606" s="203">
        <v>4262.7448000000004</v>
      </c>
      <c r="W606" s="203">
        <v>0</v>
      </c>
      <c r="X606" s="203">
        <v>0</v>
      </c>
      <c r="Y606" s="203">
        <v>0</v>
      </c>
      <c r="Z606" s="204">
        <v>0</v>
      </c>
      <c r="AA606" s="246">
        <v>0</v>
      </c>
      <c r="AB606" s="246">
        <v>0</v>
      </c>
      <c r="AC606" s="246">
        <v>0</v>
      </c>
      <c r="AD606" s="204">
        <v>-70.65519999999924</v>
      </c>
      <c r="AE606" s="204">
        <v>-70.65519999999924</v>
      </c>
      <c r="AF606" s="204">
        <v>0</v>
      </c>
      <c r="AG606" s="204">
        <v>0</v>
      </c>
      <c r="AH606" s="204">
        <v>0</v>
      </c>
      <c r="AI606" s="101">
        <v>0</v>
      </c>
      <c r="AJ606" s="101">
        <v>0</v>
      </c>
      <c r="AK606" s="101">
        <v>0</v>
      </c>
      <c r="AL606" s="204">
        <v>0</v>
      </c>
      <c r="AM606" s="204">
        <v>98.36952046891588</v>
      </c>
      <c r="AN606" s="204">
        <v>98.36952046891588</v>
      </c>
      <c r="AO606" s="204">
        <v>0</v>
      </c>
      <c r="AP606" s="204">
        <v>0</v>
      </c>
      <c r="AQ606" s="204">
        <v>0</v>
      </c>
      <c r="AR606" s="204">
        <v>0</v>
      </c>
      <c r="AS606" s="204">
        <v>0</v>
      </c>
      <c r="AT606" s="204">
        <v>0</v>
      </c>
      <c r="AU606" s="204">
        <v>0</v>
      </c>
    </row>
    <row r="607" spans="1:47" ht="12.75" customHeight="1">
      <c r="A607" s="205">
        <v>21</v>
      </c>
      <c r="B607" s="206">
        <v>225500</v>
      </c>
      <c r="C607" s="207">
        <v>1546</v>
      </c>
      <c r="D607" s="175">
        <v>598</v>
      </c>
      <c r="E607" s="201" t="s">
        <v>1722</v>
      </c>
      <c r="F607" s="197">
        <v>7554.3</v>
      </c>
      <c r="G607" s="202">
        <v>7554.3</v>
      </c>
      <c r="H607" s="202">
        <v>0</v>
      </c>
      <c r="I607" s="202">
        <v>0</v>
      </c>
      <c r="J607" s="202">
        <v>0</v>
      </c>
      <c r="K607" s="202">
        <v>0</v>
      </c>
      <c r="L607" s="197">
        <v>7888.4</v>
      </c>
      <c r="M607" s="203">
        <v>7888.4</v>
      </c>
      <c r="N607" s="203">
        <v>0</v>
      </c>
      <c r="O607" s="203">
        <v>0</v>
      </c>
      <c r="P607" s="203">
        <v>0</v>
      </c>
      <c r="Q607" s="203">
        <v>0</v>
      </c>
      <c r="R607" s="245">
        <v>0</v>
      </c>
      <c r="S607" s="245">
        <v>0</v>
      </c>
      <c r="T607" s="245">
        <v>0</v>
      </c>
      <c r="U607" s="198">
        <v>6926.9885999999997</v>
      </c>
      <c r="V607" s="203">
        <v>6926.9885999999997</v>
      </c>
      <c r="W607" s="203">
        <v>0</v>
      </c>
      <c r="X607" s="203">
        <v>0</v>
      </c>
      <c r="Y607" s="203">
        <v>0</v>
      </c>
      <c r="Z607" s="204">
        <v>0</v>
      </c>
      <c r="AA607" s="246">
        <v>0</v>
      </c>
      <c r="AB607" s="246">
        <v>0</v>
      </c>
      <c r="AC607" s="246">
        <v>0</v>
      </c>
      <c r="AD607" s="204">
        <v>-961.41139999999996</v>
      </c>
      <c r="AE607" s="204">
        <v>-961.41139999999996</v>
      </c>
      <c r="AF607" s="204">
        <v>0</v>
      </c>
      <c r="AG607" s="204">
        <v>0</v>
      </c>
      <c r="AH607" s="204">
        <v>0</v>
      </c>
      <c r="AI607" s="101">
        <v>0</v>
      </c>
      <c r="AJ607" s="101">
        <v>0</v>
      </c>
      <c r="AK607" s="101">
        <v>0</v>
      </c>
      <c r="AL607" s="204">
        <v>0</v>
      </c>
      <c r="AM607" s="204">
        <v>87.812339637949393</v>
      </c>
      <c r="AN607" s="204">
        <v>87.812339637949393</v>
      </c>
      <c r="AO607" s="204">
        <v>0</v>
      </c>
      <c r="AP607" s="204">
        <v>0</v>
      </c>
      <c r="AQ607" s="204">
        <v>0</v>
      </c>
      <c r="AR607" s="204">
        <v>0</v>
      </c>
      <c r="AS607" s="204">
        <v>0</v>
      </c>
      <c r="AT607" s="204">
        <v>0</v>
      </c>
      <c r="AU607" s="204">
        <v>0</v>
      </c>
    </row>
    <row r="608" spans="1:47" ht="12.75" customHeight="1">
      <c r="A608" s="205">
        <v>21</v>
      </c>
      <c r="B608" s="206">
        <v>225500</v>
      </c>
      <c r="C608" s="207">
        <v>1545</v>
      </c>
      <c r="D608" s="175">
        <v>599</v>
      </c>
      <c r="E608" s="201" t="s">
        <v>1723</v>
      </c>
      <c r="F608" s="197">
        <v>2788.5</v>
      </c>
      <c r="G608" s="202">
        <v>2788.5</v>
      </c>
      <c r="H608" s="202">
        <v>0</v>
      </c>
      <c r="I608" s="202">
        <v>0</v>
      </c>
      <c r="J608" s="202">
        <v>0</v>
      </c>
      <c r="K608" s="202">
        <v>0</v>
      </c>
      <c r="L608" s="197">
        <v>2967.9</v>
      </c>
      <c r="M608" s="203">
        <v>2967.9</v>
      </c>
      <c r="N608" s="203">
        <v>0</v>
      </c>
      <c r="O608" s="203">
        <v>0</v>
      </c>
      <c r="P608" s="203">
        <v>0</v>
      </c>
      <c r="Q608" s="203">
        <v>0</v>
      </c>
      <c r="R608" s="245">
        <v>0</v>
      </c>
      <c r="S608" s="245">
        <v>0</v>
      </c>
      <c r="T608" s="245">
        <v>0</v>
      </c>
      <c r="U608" s="198">
        <v>2967.9</v>
      </c>
      <c r="V608" s="203">
        <v>2967.9</v>
      </c>
      <c r="W608" s="203">
        <v>0</v>
      </c>
      <c r="X608" s="203">
        <v>0</v>
      </c>
      <c r="Y608" s="203">
        <v>0</v>
      </c>
      <c r="Z608" s="204">
        <v>0</v>
      </c>
      <c r="AA608" s="246">
        <v>0</v>
      </c>
      <c r="AB608" s="246">
        <v>0</v>
      </c>
      <c r="AC608" s="246">
        <v>0</v>
      </c>
      <c r="AD608" s="204">
        <v>0</v>
      </c>
      <c r="AE608" s="204">
        <v>0</v>
      </c>
      <c r="AF608" s="204">
        <v>0</v>
      </c>
      <c r="AG608" s="204">
        <v>0</v>
      </c>
      <c r="AH608" s="204">
        <v>0</v>
      </c>
      <c r="AI608" s="101">
        <v>0</v>
      </c>
      <c r="AJ608" s="101">
        <v>0</v>
      </c>
      <c r="AK608" s="101">
        <v>0</v>
      </c>
      <c r="AL608" s="204">
        <v>0</v>
      </c>
      <c r="AM608" s="204">
        <v>100</v>
      </c>
      <c r="AN608" s="204">
        <v>100</v>
      </c>
      <c r="AO608" s="204">
        <v>0</v>
      </c>
      <c r="AP608" s="204">
        <v>0</v>
      </c>
      <c r="AQ608" s="204">
        <v>0</v>
      </c>
      <c r="AR608" s="204">
        <v>0</v>
      </c>
      <c r="AS608" s="204">
        <v>0</v>
      </c>
      <c r="AT608" s="204">
        <v>0</v>
      </c>
      <c r="AU608" s="204">
        <v>0</v>
      </c>
    </row>
    <row r="609" spans="1:48" ht="12.75" customHeight="1">
      <c r="A609" s="205">
        <v>21</v>
      </c>
      <c r="B609" s="206">
        <v>225500</v>
      </c>
      <c r="C609" s="207">
        <v>1547</v>
      </c>
      <c r="D609" s="175">
        <v>600</v>
      </c>
      <c r="E609" s="201" t="s">
        <v>1724</v>
      </c>
      <c r="F609" s="197">
        <v>4518.2</v>
      </c>
      <c r="G609" s="202">
        <v>4518.2</v>
      </c>
      <c r="H609" s="202">
        <v>0</v>
      </c>
      <c r="I609" s="202">
        <v>0</v>
      </c>
      <c r="J609" s="202">
        <v>0</v>
      </c>
      <c r="K609" s="202">
        <v>0</v>
      </c>
      <c r="L609" s="197">
        <v>4753.7</v>
      </c>
      <c r="M609" s="203">
        <v>4753.7</v>
      </c>
      <c r="N609" s="203">
        <v>0</v>
      </c>
      <c r="O609" s="203">
        <v>0</v>
      </c>
      <c r="P609" s="203">
        <v>0</v>
      </c>
      <c r="Q609" s="203">
        <v>0</v>
      </c>
      <c r="R609" s="245">
        <v>0</v>
      </c>
      <c r="S609" s="245">
        <v>0</v>
      </c>
      <c r="T609" s="245">
        <v>0</v>
      </c>
      <c r="U609" s="198">
        <v>4711.4681</v>
      </c>
      <c r="V609" s="203">
        <v>4711.4681</v>
      </c>
      <c r="W609" s="203">
        <v>0</v>
      </c>
      <c r="X609" s="203">
        <v>0</v>
      </c>
      <c r="Y609" s="203">
        <v>0</v>
      </c>
      <c r="Z609" s="204">
        <v>0</v>
      </c>
      <c r="AA609" s="246">
        <v>0</v>
      </c>
      <c r="AB609" s="246">
        <v>0</v>
      </c>
      <c r="AC609" s="246">
        <v>0</v>
      </c>
      <c r="AD609" s="204">
        <v>-42.231899999999769</v>
      </c>
      <c r="AE609" s="204">
        <v>-42.231899999999769</v>
      </c>
      <c r="AF609" s="204">
        <v>0</v>
      </c>
      <c r="AG609" s="204">
        <v>0</v>
      </c>
      <c r="AH609" s="204">
        <v>0</v>
      </c>
      <c r="AI609" s="101">
        <v>0</v>
      </c>
      <c r="AJ609" s="101">
        <v>0</v>
      </c>
      <c r="AK609" s="101">
        <v>0</v>
      </c>
      <c r="AL609" s="204">
        <v>0</v>
      </c>
      <c r="AM609" s="204">
        <v>99.111599385741627</v>
      </c>
      <c r="AN609" s="204">
        <v>99.111599385741627</v>
      </c>
      <c r="AO609" s="204">
        <v>0</v>
      </c>
      <c r="AP609" s="204">
        <v>0</v>
      </c>
      <c r="AQ609" s="204">
        <v>0</v>
      </c>
      <c r="AR609" s="204">
        <v>0</v>
      </c>
      <c r="AS609" s="204">
        <v>0</v>
      </c>
      <c r="AT609" s="204">
        <v>0</v>
      </c>
      <c r="AU609" s="204">
        <v>0</v>
      </c>
    </row>
    <row r="610" spans="1:48" ht="12.75" customHeight="1">
      <c r="A610" s="205">
        <v>0</v>
      </c>
      <c r="B610" s="205"/>
      <c r="C610" s="205"/>
      <c r="D610" s="175">
        <v>601</v>
      </c>
      <c r="E610" s="201"/>
      <c r="F610" s="202"/>
      <c r="G610" s="202"/>
      <c r="H610" s="202"/>
      <c r="I610" s="202"/>
      <c r="J610" s="202"/>
      <c r="K610" s="202"/>
      <c r="L610" s="197"/>
      <c r="M610" s="203"/>
      <c r="N610" s="203"/>
      <c r="O610" s="203"/>
      <c r="P610" s="203"/>
      <c r="Q610" s="203"/>
      <c r="R610" s="245"/>
      <c r="S610" s="245"/>
      <c r="T610" s="245"/>
      <c r="U610" s="198"/>
      <c r="V610" s="203"/>
      <c r="W610" s="203"/>
      <c r="X610" s="203"/>
      <c r="Y610" s="203"/>
      <c r="Z610" s="204"/>
      <c r="AA610" s="246"/>
      <c r="AB610" s="246"/>
      <c r="AC610" s="246"/>
      <c r="AD610" s="204"/>
      <c r="AE610" s="204"/>
      <c r="AF610" s="204"/>
      <c r="AG610" s="204"/>
      <c r="AH610" s="204"/>
      <c r="AI610" s="101">
        <v>0</v>
      </c>
      <c r="AJ610" s="101">
        <v>0</v>
      </c>
      <c r="AK610" s="101">
        <v>0</v>
      </c>
      <c r="AL610" s="204"/>
      <c r="AM610" s="204"/>
      <c r="AN610" s="204"/>
      <c r="AO610" s="204"/>
      <c r="AP610" s="204"/>
      <c r="AQ610" s="204"/>
      <c r="AR610" s="204"/>
      <c r="AS610" s="204"/>
      <c r="AT610" s="204"/>
      <c r="AU610" s="204"/>
    </row>
    <row r="611" spans="1:48" ht="12.75" customHeight="1">
      <c r="A611" s="205">
        <v>20</v>
      </c>
      <c r="B611" s="206">
        <v>225700</v>
      </c>
      <c r="C611" s="205"/>
      <c r="D611" s="175">
        <v>602</v>
      </c>
      <c r="E611" s="196" t="s">
        <v>1725</v>
      </c>
      <c r="F611" s="197">
        <v>198108</v>
      </c>
      <c r="G611" s="197">
        <v>181639.19999999998</v>
      </c>
      <c r="H611" s="197">
        <v>5081</v>
      </c>
      <c r="I611" s="197">
        <v>961.6</v>
      </c>
      <c r="J611" s="197">
        <v>0</v>
      </c>
      <c r="K611" s="197">
        <v>10426.200000000001</v>
      </c>
      <c r="L611" s="197">
        <v>213706.00000000003</v>
      </c>
      <c r="M611" s="197">
        <v>196840.2</v>
      </c>
      <c r="N611" s="197">
        <v>5408.5</v>
      </c>
      <c r="O611" s="197">
        <v>991.6</v>
      </c>
      <c r="P611" s="197">
        <v>0</v>
      </c>
      <c r="Q611" s="197">
        <v>10426.200000000001</v>
      </c>
      <c r="R611" s="197">
        <v>39.5</v>
      </c>
      <c r="S611" s="197">
        <v>0</v>
      </c>
      <c r="T611" s="197">
        <v>0</v>
      </c>
      <c r="U611" s="198">
        <v>209520.09139999998</v>
      </c>
      <c r="V611" s="197">
        <v>193374.86469999998</v>
      </c>
      <c r="W611" s="197">
        <v>5274.1522000000004</v>
      </c>
      <c r="X611" s="197">
        <v>430.85079999999999</v>
      </c>
      <c r="Y611" s="197">
        <v>0</v>
      </c>
      <c r="Z611" s="197">
        <v>10400.7237</v>
      </c>
      <c r="AA611" s="197">
        <v>39.5</v>
      </c>
      <c r="AB611" s="197">
        <v>0</v>
      </c>
      <c r="AC611" s="197">
        <v>0</v>
      </c>
      <c r="AD611" s="101">
        <v>-4185.9086000000534</v>
      </c>
      <c r="AE611" s="101">
        <v>-3465.3353000000352</v>
      </c>
      <c r="AF611" s="101">
        <v>-134.34779999999955</v>
      </c>
      <c r="AG611" s="101">
        <v>-560.74919999999997</v>
      </c>
      <c r="AH611" s="101">
        <v>0</v>
      </c>
      <c r="AI611" s="101">
        <v>-25.476300000000265</v>
      </c>
      <c r="AJ611" s="101">
        <v>0</v>
      </c>
      <c r="AK611" s="101">
        <v>0</v>
      </c>
      <c r="AL611" s="101">
        <v>0</v>
      </c>
      <c r="AM611" s="101">
        <v>98.041276988011532</v>
      </c>
      <c r="AN611" s="101">
        <v>98.23951850282613</v>
      </c>
      <c r="AO611" s="101">
        <v>97.515987796986238</v>
      </c>
      <c r="AP611" s="101">
        <v>43.450060508269459</v>
      </c>
      <c r="AQ611" s="101">
        <v>0</v>
      </c>
      <c r="AR611" s="101">
        <v>99.755651148069276</v>
      </c>
      <c r="AS611" s="101">
        <v>100</v>
      </c>
      <c r="AT611" s="101">
        <v>0</v>
      </c>
      <c r="AU611" s="101">
        <v>0</v>
      </c>
    </row>
    <row r="612" spans="1:48" s="200" customFormat="1" ht="12.75" customHeight="1">
      <c r="A612" s="205">
        <v>22</v>
      </c>
      <c r="B612" s="206">
        <v>225700</v>
      </c>
      <c r="C612" s="205"/>
      <c r="D612" s="175">
        <v>603</v>
      </c>
      <c r="E612" s="196" t="s">
        <v>1241</v>
      </c>
      <c r="F612" s="197">
        <v>131006.3</v>
      </c>
      <c r="G612" s="197">
        <v>116849.3</v>
      </c>
      <c r="H612" s="197">
        <v>2769.2</v>
      </c>
      <c r="I612" s="197">
        <v>961.6</v>
      </c>
      <c r="J612" s="197">
        <v>0</v>
      </c>
      <c r="K612" s="197">
        <v>10426.200000000001</v>
      </c>
      <c r="L612" s="197">
        <v>143798.70000000001</v>
      </c>
      <c r="M612" s="197">
        <v>129461.1</v>
      </c>
      <c r="N612" s="197">
        <v>2919.8</v>
      </c>
      <c r="O612" s="197">
        <v>991.6</v>
      </c>
      <c r="P612" s="197">
        <v>0</v>
      </c>
      <c r="Q612" s="197">
        <v>10426.200000000001</v>
      </c>
      <c r="R612" s="197">
        <v>0</v>
      </c>
      <c r="S612" s="197">
        <v>0</v>
      </c>
      <c r="T612" s="197">
        <v>0</v>
      </c>
      <c r="U612" s="198">
        <v>141427.94709999999</v>
      </c>
      <c r="V612" s="197">
        <v>127792.645</v>
      </c>
      <c r="W612" s="197">
        <v>2803.7276000000002</v>
      </c>
      <c r="X612" s="197">
        <v>430.85079999999999</v>
      </c>
      <c r="Y612" s="197">
        <v>0</v>
      </c>
      <c r="Z612" s="197">
        <v>10400.7237</v>
      </c>
      <c r="AA612" s="197">
        <v>0</v>
      </c>
      <c r="AB612" s="197">
        <v>0</v>
      </c>
      <c r="AC612" s="197">
        <v>0</v>
      </c>
      <c r="AD612" s="101">
        <v>-2370.7529000000213</v>
      </c>
      <c r="AE612" s="101">
        <v>-1668.4550000000017</v>
      </c>
      <c r="AF612" s="101">
        <v>-116.07240000000002</v>
      </c>
      <c r="AG612" s="101">
        <v>-560.74919999999997</v>
      </c>
      <c r="AH612" s="101">
        <v>0</v>
      </c>
      <c r="AI612" s="101">
        <v>-25.476300000000265</v>
      </c>
      <c r="AJ612" s="101">
        <v>0</v>
      </c>
      <c r="AK612" s="101">
        <v>0</v>
      </c>
      <c r="AL612" s="101">
        <v>0</v>
      </c>
      <c r="AM612" s="101">
        <v>98.351339128935095</v>
      </c>
      <c r="AN612" s="101">
        <v>98.711230632213073</v>
      </c>
      <c r="AO612" s="101">
        <v>96.02464552366601</v>
      </c>
      <c r="AP612" s="101">
        <v>43.450060508269459</v>
      </c>
      <c r="AQ612" s="101">
        <v>0</v>
      </c>
      <c r="AR612" s="101">
        <v>99.755651148069276</v>
      </c>
      <c r="AS612" s="101">
        <v>0</v>
      </c>
      <c r="AT612" s="101">
        <v>0</v>
      </c>
      <c r="AU612" s="101">
        <v>0</v>
      </c>
      <c r="AV612" s="199"/>
    </row>
    <row r="613" spans="1:48" s="200" customFormat="1" ht="12.75" customHeight="1">
      <c r="A613" s="205">
        <v>21</v>
      </c>
      <c r="B613" s="206">
        <v>225700</v>
      </c>
      <c r="C613" s="205"/>
      <c r="D613" s="175">
        <v>604</v>
      </c>
      <c r="E613" s="196" t="s">
        <v>1242</v>
      </c>
      <c r="F613" s="197">
        <v>67101.699999999983</v>
      </c>
      <c r="G613" s="197">
        <v>64789.899999999987</v>
      </c>
      <c r="H613" s="197">
        <v>2311.8000000000002</v>
      </c>
      <c r="I613" s="197">
        <v>0</v>
      </c>
      <c r="J613" s="197">
        <v>0</v>
      </c>
      <c r="K613" s="197">
        <v>0</v>
      </c>
      <c r="L613" s="197">
        <v>69907.299999999988</v>
      </c>
      <c r="M613" s="197">
        <v>67379.099999999991</v>
      </c>
      <c r="N613" s="197">
        <v>2488.6999999999998</v>
      </c>
      <c r="O613" s="197">
        <v>0</v>
      </c>
      <c r="P613" s="197">
        <v>0</v>
      </c>
      <c r="Q613" s="197">
        <v>0</v>
      </c>
      <c r="R613" s="197">
        <v>39.5</v>
      </c>
      <c r="S613" s="197">
        <v>0</v>
      </c>
      <c r="T613" s="197">
        <v>0</v>
      </c>
      <c r="U613" s="198">
        <v>68092.144299999985</v>
      </c>
      <c r="V613" s="197">
        <v>65582.219699999987</v>
      </c>
      <c r="W613" s="197">
        <v>2470.4245999999998</v>
      </c>
      <c r="X613" s="197">
        <v>0</v>
      </c>
      <c r="Y613" s="197">
        <v>0</v>
      </c>
      <c r="Z613" s="197">
        <v>0</v>
      </c>
      <c r="AA613" s="197">
        <v>39.5</v>
      </c>
      <c r="AB613" s="197">
        <v>0</v>
      </c>
      <c r="AC613" s="197">
        <v>0</v>
      </c>
      <c r="AD613" s="101">
        <v>-1815.155700000003</v>
      </c>
      <c r="AE613" s="101">
        <v>-1796.8803000000044</v>
      </c>
      <c r="AF613" s="101">
        <v>-18.275399999999991</v>
      </c>
      <c r="AG613" s="101">
        <v>0</v>
      </c>
      <c r="AH613" s="101">
        <v>0</v>
      </c>
      <c r="AI613" s="101">
        <v>0</v>
      </c>
      <c r="AJ613" s="101">
        <v>0</v>
      </c>
      <c r="AK613" s="101">
        <v>0</v>
      </c>
      <c r="AL613" s="101">
        <v>0</v>
      </c>
      <c r="AM613" s="101">
        <v>97.403481896740402</v>
      </c>
      <c r="AN613" s="101">
        <v>97.333178537558368</v>
      </c>
      <c r="AO613" s="101">
        <v>99.265664804918231</v>
      </c>
      <c r="AP613" s="101">
        <v>0</v>
      </c>
      <c r="AQ613" s="101">
        <v>0</v>
      </c>
      <c r="AR613" s="101">
        <v>0</v>
      </c>
      <c r="AS613" s="101">
        <v>100</v>
      </c>
      <c r="AT613" s="101">
        <v>0</v>
      </c>
      <c r="AU613" s="101">
        <v>0</v>
      </c>
      <c r="AV613" s="199"/>
    </row>
    <row r="614" spans="1:48" ht="12.75" customHeight="1">
      <c r="A614" s="205">
        <v>22</v>
      </c>
      <c r="B614" s="206">
        <v>225700</v>
      </c>
      <c r="C614" s="207">
        <v>1548</v>
      </c>
      <c r="D614" s="175">
        <v>605</v>
      </c>
      <c r="E614" s="201" t="s">
        <v>1267</v>
      </c>
      <c r="F614" s="197">
        <v>131006.3</v>
      </c>
      <c r="G614" s="202">
        <v>116849.3</v>
      </c>
      <c r="H614" s="202">
        <v>2769.2</v>
      </c>
      <c r="I614" s="202">
        <v>961.6</v>
      </c>
      <c r="J614" s="202">
        <v>0</v>
      </c>
      <c r="K614" s="202">
        <v>10426.200000000001</v>
      </c>
      <c r="L614" s="197">
        <v>143798.70000000001</v>
      </c>
      <c r="M614" s="203">
        <v>129461.1</v>
      </c>
      <c r="N614" s="203">
        <v>2919.8</v>
      </c>
      <c r="O614" s="203">
        <v>991.6</v>
      </c>
      <c r="P614" s="203">
        <v>0</v>
      </c>
      <c r="Q614" s="203">
        <v>10426.200000000001</v>
      </c>
      <c r="R614" s="245">
        <v>0</v>
      </c>
      <c r="S614" s="245">
        <v>0</v>
      </c>
      <c r="T614" s="245">
        <v>0</v>
      </c>
      <c r="U614" s="198">
        <v>141427.94709999999</v>
      </c>
      <c r="V614" s="203">
        <v>127792.645</v>
      </c>
      <c r="W614" s="203">
        <v>2803.7276000000002</v>
      </c>
      <c r="X614" s="203">
        <v>430.85079999999999</v>
      </c>
      <c r="Y614" s="203">
        <v>0</v>
      </c>
      <c r="Z614" s="204">
        <v>10400.7237</v>
      </c>
      <c r="AA614" s="246">
        <v>0</v>
      </c>
      <c r="AB614" s="246">
        <v>0</v>
      </c>
      <c r="AC614" s="246">
        <v>0</v>
      </c>
      <c r="AD614" s="204">
        <v>-2370.7529000000213</v>
      </c>
      <c r="AE614" s="204">
        <v>-1668.4550000000017</v>
      </c>
      <c r="AF614" s="204">
        <v>-116.07240000000002</v>
      </c>
      <c r="AG614" s="204">
        <v>-560.74919999999997</v>
      </c>
      <c r="AH614" s="204">
        <v>0</v>
      </c>
      <c r="AI614" s="101">
        <v>-25.476300000000265</v>
      </c>
      <c r="AJ614" s="101">
        <v>0</v>
      </c>
      <c r="AK614" s="101">
        <v>0</v>
      </c>
      <c r="AL614" s="204">
        <v>0</v>
      </c>
      <c r="AM614" s="204">
        <v>98.351339128935095</v>
      </c>
      <c r="AN614" s="204">
        <v>98.711230632213073</v>
      </c>
      <c r="AO614" s="204">
        <v>96.02464552366601</v>
      </c>
      <c r="AP614" s="204">
        <v>43.450060508269459</v>
      </c>
      <c r="AQ614" s="204">
        <v>0</v>
      </c>
      <c r="AR614" s="204">
        <v>99.755651148069276</v>
      </c>
      <c r="AS614" s="204">
        <v>0</v>
      </c>
      <c r="AT614" s="204">
        <v>0</v>
      </c>
      <c r="AU614" s="204">
        <v>0</v>
      </c>
    </row>
    <row r="615" spans="1:48" ht="12.75" customHeight="1">
      <c r="A615" s="205">
        <v>21</v>
      </c>
      <c r="B615" s="206">
        <v>225700</v>
      </c>
      <c r="C615" s="207">
        <v>1549</v>
      </c>
      <c r="D615" s="175">
        <v>606</v>
      </c>
      <c r="E615" s="201" t="s">
        <v>1726</v>
      </c>
      <c r="F615" s="197">
        <v>1488.2</v>
      </c>
      <c r="G615" s="202">
        <v>1488.2</v>
      </c>
      <c r="H615" s="202">
        <v>0</v>
      </c>
      <c r="I615" s="202">
        <v>0</v>
      </c>
      <c r="J615" s="202">
        <v>0</v>
      </c>
      <c r="K615" s="202">
        <v>0</v>
      </c>
      <c r="L615" s="197">
        <v>1533</v>
      </c>
      <c r="M615" s="203">
        <v>1533</v>
      </c>
      <c r="N615" s="203">
        <v>0</v>
      </c>
      <c r="O615" s="203">
        <v>0</v>
      </c>
      <c r="P615" s="203">
        <v>0</v>
      </c>
      <c r="Q615" s="203">
        <v>0</v>
      </c>
      <c r="R615" s="245">
        <v>0</v>
      </c>
      <c r="S615" s="245">
        <v>0</v>
      </c>
      <c r="T615" s="245">
        <v>0</v>
      </c>
      <c r="U615" s="198">
        <v>1417.0669</v>
      </c>
      <c r="V615" s="203">
        <v>1417.0669</v>
      </c>
      <c r="W615" s="203">
        <v>0</v>
      </c>
      <c r="X615" s="203">
        <v>0</v>
      </c>
      <c r="Y615" s="203">
        <v>0</v>
      </c>
      <c r="Z615" s="204">
        <v>0</v>
      </c>
      <c r="AA615" s="246">
        <v>0</v>
      </c>
      <c r="AB615" s="246">
        <v>0</v>
      </c>
      <c r="AC615" s="246">
        <v>0</v>
      </c>
      <c r="AD615" s="204">
        <v>-115.93309999999997</v>
      </c>
      <c r="AE615" s="204">
        <v>-115.93309999999997</v>
      </c>
      <c r="AF615" s="204">
        <v>0</v>
      </c>
      <c r="AG615" s="204">
        <v>0</v>
      </c>
      <c r="AH615" s="204">
        <v>0</v>
      </c>
      <c r="AI615" s="101">
        <v>0</v>
      </c>
      <c r="AJ615" s="101">
        <v>0</v>
      </c>
      <c r="AK615" s="101">
        <v>0</v>
      </c>
      <c r="AL615" s="204">
        <v>0</v>
      </c>
      <c r="AM615" s="204">
        <v>92.437501630789313</v>
      </c>
      <c r="AN615" s="204">
        <v>92.437501630789313</v>
      </c>
      <c r="AO615" s="204">
        <v>0</v>
      </c>
      <c r="AP615" s="204">
        <v>0</v>
      </c>
      <c r="AQ615" s="204">
        <v>0</v>
      </c>
      <c r="AR615" s="204">
        <v>0</v>
      </c>
      <c r="AS615" s="204">
        <v>0</v>
      </c>
      <c r="AT615" s="204">
        <v>0</v>
      </c>
      <c r="AU615" s="204">
        <v>0</v>
      </c>
    </row>
    <row r="616" spans="1:48" ht="12.75" customHeight="1">
      <c r="A616" s="205">
        <v>21</v>
      </c>
      <c r="B616" s="206">
        <v>225700</v>
      </c>
      <c r="C616" s="207">
        <v>1550</v>
      </c>
      <c r="D616" s="175">
        <v>607</v>
      </c>
      <c r="E616" s="201" t="s">
        <v>1727</v>
      </c>
      <c r="F616" s="197">
        <v>1067</v>
      </c>
      <c r="G616" s="202">
        <v>1067</v>
      </c>
      <c r="H616" s="202">
        <v>0</v>
      </c>
      <c r="I616" s="202">
        <v>0</v>
      </c>
      <c r="J616" s="202">
        <v>0</v>
      </c>
      <c r="K616" s="202">
        <v>0</v>
      </c>
      <c r="L616" s="197">
        <v>1145.3</v>
      </c>
      <c r="M616" s="203">
        <v>1105.8</v>
      </c>
      <c r="N616" s="203">
        <v>0</v>
      </c>
      <c r="O616" s="203">
        <v>0</v>
      </c>
      <c r="P616" s="203">
        <v>0</v>
      </c>
      <c r="Q616" s="203">
        <v>0</v>
      </c>
      <c r="R616" s="245">
        <v>39.5</v>
      </c>
      <c r="S616" s="245">
        <v>0</v>
      </c>
      <c r="T616" s="245">
        <v>0</v>
      </c>
      <c r="U616" s="198">
        <v>1072.9419</v>
      </c>
      <c r="V616" s="203">
        <v>1033.4419</v>
      </c>
      <c r="W616" s="203">
        <v>0</v>
      </c>
      <c r="X616" s="203">
        <v>0</v>
      </c>
      <c r="Y616" s="203">
        <v>0</v>
      </c>
      <c r="Z616" s="204">
        <v>0</v>
      </c>
      <c r="AA616" s="246">
        <v>39.5</v>
      </c>
      <c r="AB616" s="246">
        <v>0</v>
      </c>
      <c r="AC616" s="246">
        <v>0</v>
      </c>
      <c r="AD616" s="204">
        <v>-72.358099999999922</v>
      </c>
      <c r="AE616" s="204">
        <v>-72.358099999999922</v>
      </c>
      <c r="AF616" s="204">
        <v>0</v>
      </c>
      <c r="AG616" s="204">
        <v>0</v>
      </c>
      <c r="AH616" s="204">
        <v>0</v>
      </c>
      <c r="AI616" s="101">
        <v>0</v>
      </c>
      <c r="AJ616" s="101">
        <v>0</v>
      </c>
      <c r="AK616" s="101">
        <v>0</v>
      </c>
      <c r="AL616" s="204">
        <v>0</v>
      </c>
      <c r="AM616" s="204">
        <v>93.682170610320441</v>
      </c>
      <c r="AN616" s="204">
        <v>93.4564930367155</v>
      </c>
      <c r="AO616" s="204">
        <v>0</v>
      </c>
      <c r="AP616" s="204">
        <v>0</v>
      </c>
      <c r="AQ616" s="204">
        <v>0</v>
      </c>
      <c r="AR616" s="204">
        <v>0</v>
      </c>
      <c r="AS616" s="204">
        <v>100</v>
      </c>
      <c r="AT616" s="204">
        <v>0</v>
      </c>
      <c r="AU616" s="204">
        <v>0</v>
      </c>
    </row>
    <row r="617" spans="1:48" ht="12.75" customHeight="1">
      <c r="A617" s="205">
        <v>21</v>
      </c>
      <c r="B617" s="206">
        <v>225700</v>
      </c>
      <c r="C617" s="207">
        <v>1551</v>
      </c>
      <c r="D617" s="175">
        <v>608</v>
      </c>
      <c r="E617" s="201" t="s">
        <v>1728</v>
      </c>
      <c r="F617" s="197">
        <v>4860.8999999999996</v>
      </c>
      <c r="G617" s="202">
        <v>4860.8999999999996</v>
      </c>
      <c r="H617" s="202">
        <v>0</v>
      </c>
      <c r="I617" s="202">
        <v>0</v>
      </c>
      <c r="J617" s="202">
        <v>0</v>
      </c>
      <c r="K617" s="202">
        <v>0</v>
      </c>
      <c r="L617" s="197">
        <v>5012</v>
      </c>
      <c r="M617" s="203">
        <v>5012</v>
      </c>
      <c r="N617" s="203">
        <v>0</v>
      </c>
      <c r="O617" s="203">
        <v>0</v>
      </c>
      <c r="P617" s="203">
        <v>0</v>
      </c>
      <c r="Q617" s="203">
        <v>0</v>
      </c>
      <c r="R617" s="245">
        <v>0</v>
      </c>
      <c r="S617" s="245">
        <v>0</v>
      </c>
      <c r="T617" s="245">
        <v>0</v>
      </c>
      <c r="U617" s="198">
        <v>5012</v>
      </c>
      <c r="V617" s="203">
        <v>5012</v>
      </c>
      <c r="W617" s="203">
        <v>0</v>
      </c>
      <c r="X617" s="203">
        <v>0</v>
      </c>
      <c r="Y617" s="203">
        <v>0</v>
      </c>
      <c r="Z617" s="204">
        <v>0</v>
      </c>
      <c r="AA617" s="246">
        <v>0</v>
      </c>
      <c r="AB617" s="246">
        <v>0</v>
      </c>
      <c r="AC617" s="246">
        <v>0</v>
      </c>
      <c r="AD617" s="204">
        <v>0</v>
      </c>
      <c r="AE617" s="204">
        <v>0</v>
      </c>
      <c r="AF617" s="204">
        <v>0</v>
      </c>
      <c r="AG617" s="204">
        <v>0</v>
      </c>
      <c r="AH617" s="204">
        <v>0</v>
      </c>
      <c r="AI617" s="101">
        <v>0</v>
      </c>
      <c r="AJ617" s="101">
        <v>0</v>
      </c>
      <c r="AK617" s="101">
        <v>0</v>
      </c>
      <c r="AL617" s="204">
        <v>0</v>
      </c>
      <c r="AM617" s="204">
        <v>100</v>
      </c>
      <c r="AN617" s="204">
        <v>100</v>
      </c>
      <c r="AO617" s="204">
        <v>0</v>
      </c>
      <c r="AP617" s="204">
        <v>0</v>
      </c>
      <c r="AQ617" s="204">
        <v>0</v>
      </c>
      <c r="AR617" s="204">
        <v>0</v>
      </c>
      <c r="AS617" s="204">
        <v>0</v>
      </c>
      <c r="AT617" s="204">
        <v>0</v>
      </c>
      <c r="AU617" s="204">
        <v>0</v>
      </c>
    </row>
    <row r="618" spans="1:48" ht="12.75" customHeight="1">
      <c r="A618" s="205">
        <v>21</v>
      </c>
      <c r="B618" s="206">
        <v>225700</v>
      </c>
      <c r="C618" s="207">
        <v>1552</v>
      </c>
      <c r="D618" s="175">
        <v>609</v>
      </c>
      <c r="E618" s="201" t="s">
        <v>1729</v>
      </c>
      <c r="F618" s="197">
        <v>2979.8</v>
      </c>
      <c r="G618" s="202">
        <v>2979.8</v>
      </c>
      <c r="H618" s="202">
        <v>0</v>
      </c>
      <c r="I618" s="202">
        <v>0</v>
      </c>
      <c r="J618" s="202">
        <v>0</v>
      </c>
      <c r="K618" s="202">
        <v>0</v>
      </c>
      <c r="L618" s="197">
        <v>3313</v>
      </c>
      <c r="M618" s="203">
        <v>3313</v>
      </c>
      <c r="N618" s="203">
        <v>0</v>
      </c>
      <c r="O618" s="203">
        <v>0</v>
      </c>
      <c r="P618" s="203">
        <v>0</v>
      </c>
      <c r="Q618" s="203">
        <v>0</v>
      </c>
      <c r="R618" s="245">
        <v>0</v>
      </c>
      <c r="S618" s="245">
        <v>0</v>
      </c>
      <c r="T618" s="245">
        <v>0</v>
      </c>
      <c r="U618" s="198">
        <v>3313</v>
      </c>
      <c r="V618" s="203">
        <v>3313</v>
      </c>
      <c r="W618" s="203">
        <v>0</v>
      </c>
      <c r="X618" s="203">
        <v>0</v>
      </c>
      <c r="Y618" s="203">
        <v>0</v>
      </c>
      <c r="Z618" s="204">
        <v>0</v>
      </c>
      <c r="AA618" s="246">
        <v>0</v>
      </c>
      <c r="AB618" s="246">
        <v>0</v>
      </c>
      <c r="AC618" s="246">
        <v>0</v>
      </c>
      <c r="AD618" s="204">
        <v>0</v>
      </c>
      <c r="AE618" s="204">
        <v>0</v>
      </c>
      <c r="AF618" s="204">
        <v>0</v>
      </c>
      <c r="AG618" s="204">
        <v>0</v>
      </c>
      <c r="AH618" s="204">
        <v>0</v>
      </c>
      <c r="AI618" s="101">
        <v>0</v>
      </c>
      <c r="AJ618" s="101">
        <v>0</v>
      </c>
      <c r="AK618" s="101">
        <v>0</v>
      </c>
      <c r="AL618" s="204">
        <v>0</v>
      </c>
      <c r="AM618" s="204">
        <v>100</v>
      </c>
      <c r="AN618" s="204">
        <v>100</v>
      </c>
      <c r="AO618" s="204">
        <v>0</v>
      </c>
      <c r="AP618" s="204">
        <v>0</v>
      </c>
      <c r="AQ618" s="204">
        <v>0</v>
      </c>
      <c r="AR618" s="204">
        <v>0</v>
      </c>
      <c r="AS618" s="204">
        <v>0</v>
      </c>
      <c r="AT618" s="204">
        <v>0</v>
      </c>
      <c r="AU618" s="204">
        <v>0</v>
      </c>
    </row>
    <row r="619" spans="1:48" ht="12.75" customHeight="1">
      <c r="A619" s="205">
        <v>21</v>
      </c>
      <c r="B619" s="206">
        <v>225700</v>
      </c>
      <c r="C619" s="207">
        <v>1553</v>
      </c>
      <c r="D619" s="175">
        <v>610</v>
      </c>
      <c r="E619" s="201" t="s">
        <v>1730</v>
      </c>
      <c r="F619" s="197">
        <v>2682.6</v>
      </c>
      <c r="G619" s="202">
        <v>2682.6</v>
      </c>
      <c r="H619" s="202">
        <v>0</v>
      </c>
      <c r="I619" s="202">
        <v>0</v>
      </c>
      <c r="J619" s="202">
        <v>0</v>
      </c>
      <c r="K619" s="202">
        <v>0</v>
      </c>
      <c r="L619" s="197">
        <v>2791</v>
      </c>
      <c r="M619" s="203">
        <v>2791</v>
      </c>
      <c r="N619" s="203">
        <v>0</v>
      </c>
      <c r="O619" s="203">
        <v>0</v>
      </c>
      <c r="P619" s="203">
        <v>0</v>
      </c>
      <c r="Q619" s="203">
        <v>0</v>
      </c>
      <c r="R619" s="245">
        <v>0</v>
      </c>
      <c r="S619" s="245">
        <v>0</v>
      </c>
      <c r="T619" s="245">
        <v>0</v>
      </c>
      <c r="U619" s="198">
        <v>2791</v>
      </c>
      <c r="V619" s="203">
        <v>2791</v>
      </c>
      <c r="W619" s="203">
        <v>0</v>
      </c>
      <c r="X619" s="203">
        <v>0</v>
      </c>
      <c r="Y619" s="203">
        <v>0</v>
      </c>
      <c r="Z619" s="204">
        <v>0</v>
      </c>
      <c r="AA619" s="246">
        <v>0</v>
      </c>
      <c r="AB619" s="246">
        <v>0</v>
      </c>
      <c r="AC619" s="246">
        <v>0</v>
      </c>
      <c r="AD619" s="204">
        <v>0</v>
      </c>
      <c r="AE619" s="204">
        <v>0</v>
      </c>
      <c r="AF619" s="204">
        <v>0</v>
      </c>
      <c r="AG619" s="204">
        <v>0</v>
      </c>
      <c r="AH619" s="204">
        <v>0</v>
      </c>
      <c r="AI619" s="101">
        <v>0</v>
      </c>
      <c r="AJ619" s="101">
        <v>0</v>
      </c>
      <c r="AK619" s="101">
        <v>0</v>
      </c>
      <c r="AL619" s="204">
        <v>0</v>
      </c>
      <c r="AM619" s="204">
        <v>100</v>
      </c>
      <c r="AN619" s="204">
        <v>100</v>
      </c>
      <c r="AO619" s="204">
        <v>0</v>
      </c>
      <c r="AP619" s="204">
        <v>0</v>
      </c>
      <c r="AQ619" s="204">
        <v>0</v>
      </c>
      <c r="AR619" s="204">
        <v>0</v>
      </c>
      <c r="AS619" s="204">
        <v>0</v>
      </c>
      <c r="AT619" s="204">
        <v>0</v>
      </c>
      <c r="AU619" s="204">
        <v>0</v>
      </c>
    </row>
    <row r="620" spans="1:48" ht="12.75" customHeight="1">
      <c r="A620" s="205">
        <v>21</v>
      </c>
      <c r="B620" s="206">
        <v>225700</v>
      </c>
      <c r="C620" s="207">
        <v>1554</v>
      </c>
      <c r="D620" s="175">
        <v>611</v>
      </c>
      <c r="E620" s="201" t="s">
        <v>1731</v>
      </c>
      <c r="F620" s="197">
        <v>1053.5999999999999</v>
      </c>
      <c r="G620" s="202">
        <v>1053.5999999999999</v>
      </c>
      <c r="H620" s="202">
        <v>0</v>
      </c>
      <c r="I620" s="202">
        <v>0</v>
      </c>
      <c r="J620" s="202">
        <v>0</v>
      </c>
      <c r="K620" s="202">
        <v>0</v>
      </c>
      <c r="L620" s="197">
        <v>1053.5999999999999</v>
      </c>
      <c r="M620" s="203">
        <v>1053.5999999999999</v>
      </c>
      <c r="N620" s="203">
        <v>0</v>
      </c>
      <c r="O620" s="203">
        <v>0</v>
      </c>
      <c r="P620" s="203">
        <v>0</v>
      </c>
      <c r="Q620" s="203">
        <v>0</v>
      </c>
      <c r="R620" s="245">
        <v>0</v>
      </c>
      <c r="S620" s="245">
        <v>0</v>
      </c>
      <c r="T620" s="245">
        <v>0</v>
      </c>
      <c r="U620" s="198">
        <v>1042.8412000000001</v>
      </c>
      <c r="V620" s="203">
        <v>1042.8412000000001</v>
      </c>
      <c r="W620" s="203">
        <v>0</v>
      </c>
      <c r="X620" s="203">
        <v>0</v>
      </c>
      <c r="Y620" s="203">
        <v>0</v>
      </c>
      <c r="Z620" s="204">
        <v>0</v>
      </c>
      <c r="AA620" s="246">
        <v>0</v>
      </c>
      <c r="AB620" s="246">
        <v>0</v>
      </c>
      <c r="AC620" s="246">
        <v>0</v>
      </c>
      <c r="AD620" s="204">
        <v>-10.758799999999837</v>
      </c>
      <c r="AE620" s="204">
        <v>-10.758799999999837</v>
      </c>
      <c r="AF620" s="204">
        <v>0</v>
      </c>
      <c r="AG620" s="204">
        <v>0</v>
      </c>
      <c r="AH620" s="204">
        <v>0</v>
      </c>
      <c r="AI620" s="101">
        <v>0</v>
      </c>
      <c r="AJ620" s="101">
        <v>0</v>
      </c>
      <c r="AK620" s="101">
        <v>0</v>
      </c>
      <c r="AL620" s="204">
        <v>0</v>
      </c>
      <c r="AM620" s="204">
        <v>98.978853454821575</v>
      </c>
      <c r="AN620" s="204">
        <v>98.978853454821575</v>
      </c>
      <c r="AO620" s="204">
        <v>0</v>
      </c>
      <c r="AP620" s="204">
        <v>0</v>
      </c>
      <c r="AQ620" s="204">
        <v>0</v>
      </c>
      <c r="AR620" s="204">
        <v>0</v>
      </c>
      <c r="AS620" s="204">
        <v>0</v>
      </c>
      <c r="AT620" s="204">
        <v>0</v>
      </c>
      <c r="AU620" s="204">
        <v>0</v>
      </c>
    </row>
    <row r="621" spans="1:48" ht="12.75" customHeight="1">
      <c r="A621" s="205">
        <v>21</v>
      </c>
      <c r="B621" s="206">
        <v>225700</v>
      </c>
      <c r="C621" s="207">
        <v>1555</v>
      </c>
      <c r="D621" s="175">
        <v>612</v>
      </c>
      <c r="E621" s="201" t="s">
        <v>1732</v>
      </c>
      <c r="F621" s="197">
        <v>1482.3</v>
      </c>
      <c r="G621" s="202">
        <v>1482.3</v>
      </c>
      <c r="H621" s="202">
        <v>0</v>
      </c>
      <c r="I621" s="202">
        <v>0</v>
      </c>
      <c r="J621" s="202">
        <v>0</v>
      </c>
      <c r="K621" s="202">
        <v>0</v>
      </c>
      <c r="L621" s="197">
        <v>1526.1</v>
      </c>
      <c r="M621" s="203">
        <v>1526.1</v>
      </c>
      <c r="N621" s="203">
        <v>0</v>
      </c>
      <c r="O621" s="203">
        <v>0</v>
      </c>
      <c r="P621" s="203">
        <v>0</v>
      </c>
      <c r="Q621" s="203">
        <v>0</v>
      </c>
      <c r="R621" s="245">
        <v>0</v>
      </c>
      <c r="S621" s="245">
        <v>0</v>
      </c>
      <c r="T621" s="245">
        <v>0</v>
      </c>
      <c r="U621" s="198">
        <v>1306.4672</v>
      </c>
      <c r="V621" s="203">
        <v>1306.4672</v>
      </c>
      <c r="W621" s="203">
        <v>0</v>
      </c>
      <c r="X621" s="203">
        <v>0</v>
      </c>
      <c r="Y621" s="203">
        <v>0</v>
      </c>
      <c r="Z621" s="204">
        <v>0</v>
      </c>
      <c r="AA621" s="246">
        <v>0</v>
      </c>
      <c r="AB621" s="246">
        <v>0</v>
      </c>
      <c r="AC621" s="246">
        <v>0</v>
      </c>
      <c r="AD621" s="204">
        <v>-219.63279999999986</v>
      </c>
      <c r="AE621" s="204">
        <v>-219.63279999999986</v>
      </c>
      <c r="AF621" s="204">
        <v>0</v>
      </c>
      <c r="AG621" s="204">
        <v>0</v>
      </c>
      <c r="AH621" s="204">
        <v>0</v>
      </c>
      <c r="AI621" s="101">
        <v>0</v>
      </c>
      <c r="AJ621" s="101">
        <v>0</v>
      </c>
      <c r="AK621" s="101">
        <v>0</v>
      </c>
      <c r="AL621" s="204">
        <v>0</v>
      </c>
      <c r="AM621" s="204">
        <v>85.608230129087232</v>
      </c>
      <c r="AN621" s="204">
        <v>85.608230129087232</v>
      </c>
      <c r="AO621" s="204">
        <v>0</v>
      </c>
      <c r="AP621" s="204">
        <v>0</v>
      </c>
      <c r="AQ621" s="204">
        <v>0</v>
      </c>
      <c r="AR621" s="204">
        <v>0</v>
      </c>
      <c r="AS621" s="204">
        <v>0</v>
      </c>
      <c r="AT621" s="204">
        <v>0</v>
      </c>
      <c r="AU621" s="204">
        <v>0</v>
      </c>
    </row>
    <row r="622" spans="1:48" ht="12.75" customHeight="1">
      <c r="A622" s="205">
        <v>21</v>
      </c>
      <c r="B622" s="206">
        <v>225700</v>
      </c>
      <c r="C622" s="207">
        <v>1556</v>
      </c>
      <c r="D622" s="175">
        <v>613</v>
      </c>
      <c r="E622" s="201" t="s">
        <v>1733</v>
      </c>
      <c r="F622" s="197">
        <v>2173.1999999999998</v>
      </c>
      <c r="G622" s="202">
        <v>2173.1999999999998</v>
      </c>
      <c r="H622" s="202">
        <v>0</v>
      </c>
      <c r="I622" s="202">
        <v>0</v>
      </c>
      <c r="J622" s="202">
        <v>0</v>
      </c>
      <c r="K622" s="202">
        <v>0</v>
      </c>
      <c r="L622" s="197">
        <v>2348.3000000000002</v>
      </c>
      <c r="M622" s="203">
        <v>2348.3000000000002</v>
      </c>
      <c r="N622" s="203">
        <v>0</v>
      </c>
      <c r="O622" s="203">
        <v>0</v>
      </c>
      <c r="P622" s="203">
        <v>0</v>
      </c>
      <c r="Q622" s="203">
        <v>0</v>
      </c>
      <c r="R622" s="245">
        <v>0</v>
      </c>
      <c r="S622" s="245">
        <v>0</v>
      </c>
      <c r="T622" s="245">
        <v>0</v>
      </c>
      <c r="U622" s="198">
        <v>2310.4573</v>
      </c>
      <c r="V622" s="203">
        <v>2310.4573</v>
      </c>
      <c r="W622" s="203">
        <v>0</v>
      </c>
      <c r="X622" s="203">
        <v>0</v>
      </c>
      <c r="Y622" s="203">
        <v>0</v>
      </c>
      <c r="Z622" s="204">
        <v>0</v>
      </c>
      <c r="AA622" s="246">
        <v>0</v>
      </c>
      <c r="AB622" s="246">
        <v>0</v>
      </c>
      <c r="AC622" s="246">
        <v>0</v>
      </c>
      <c r="AD622" s="204">
        <v>-37.84270000000015</v>
      </c>
      <c r="AE622" s="204">
        <v>-37.84270000000015</v>
      </c>
      <c r="AF622" s="204">
        <v>0</v>
      </c>
      <c r="AG622" s="204">
        <v>0</v>
      </c>
      <c r="AH622" s="204">
        <v>0</v>
      </c>
      <c r="AI622" s="101">
        <v>0</v>
      </c>
      <c r="AJ622" s="101">
        <v>0</v>
      </c>
      <c r="AK622" s="101">
        <v>0</v>
      </c>
      <c r="AL622" s="204">
        <v>0</v>
      </c>
      <c r="AM622" s="204">
        <v>98.388506579227524</v>
      </c>
      <c r="AN622" s="204">
        <v>98.388506579227524</v>
      </c>
      <c r="AO622" s="204">
        <v>0</v>
      </c>
      <c r="AP622" s="204">
        <v>0</v>
      </c>
      <c r="AQ622" s="204">
        <v>0</v>
      </c>
      <c r="AR622" s="204">
        <v>0</v>
      </c>
      <c r="AS622" s="204">
        <v>0</v>
      </c>
      <c r="AT622" s="204">
        <v>0</v>
      </c>
      <c r="AU622" s="204">
        <v>0</v>
      </c>
    </row>
    <row r="623" spans="1:48" ht="12.75" customHeight="1">
      <c r="A623" s="205">
        <v>21</v>
      </c>
      <c r="B623" s="206">
        <v>225700</v>
      </c>
      <c r="C623" s="207">
        <v>1557</v>
      </c>
      <c r="D623" s="175">
        <v>614</v>
      </c>
      <c r="E623" s="201" t="s">
        <v>1734</v>
      </c>
      <c r="F623" s="197">
        <v>2094.6</v>
      </c>
      <c r="G623" s="202">
        <v>2094.6</v>
      </c>
      <c r="H623" s="202">
        <v>0</v>
      </c>
      <c r="I623" s="202">
        <v>0</v>
      </c>
      <c r="J623" s="202">
        <v>0</v>
      </c>
      <c r="K623" s="202">
        <v>0</v>
      </c>
      <c r="L623" s="197">
        <v>2192.3000000000002</v>
      </c>
      <c r="M623" s="203">
        <v>2192.3000000000002</v>
      </c>
      <c r="N623" s="203">
        <v>0</v>
      </c>
      <c r="O623" s="203">
        <v>0</v>
      </c>
      <c r="P623" s="203">
        <v>0</v>
      </c>
      <c r="Q623" s="203">
        <v>0</v>
      </c>
      <c r="R623" s="245">
        <v>0</v>
      </c>
      <c r="S623" s="245">
        <v>0</v>
      </c>
      <c r="T623" s="245">
        <v>0</v>
      </c>
      <c r="U623" s="198">
        <v>2192.3000000000002</v>
      </c>
      <c r="V623" s="203">
        <v>2192.3000000000002</v>
      </c>
      <c r="W623" s="203">
        <v>0</v>
      </c>
      <c r="X623" s="203">
        <v>0</v>
      </c>
      <c r="Y623" s="203">
        <v>0</v>
      </c>
      <c r="Z623" s="204">
        <v>0</v>
      </c>
      <c r="AA623" s="246">
        <v>0</v>
      </c>
      <c r="AB623" s="246">
        <v>0</v>
      </c>
      <c r="AC623" s="246">
        <v>0</v>
      </c>
      <c r="AD623" s="204">
        <v>0</v>
      </c>
      <c r="AE623" s="204">
        <v>0</v>
      </c>
      <c r="AF623" s="204">
        <v>0</v>
      </c>
      <c r="AG623" s="204">
        <v>0</v>
      </c>
      <c r="AH623" s="204">
        <v>0</v>
      </c>
      <c r="AI623" s="101">
        <v>0</v>
      </c>
      <c r="AJ623" s="101">
        <v>0</v>
      </c>
      <c r="AK623" s="101">
        <v>0</v>
      </c>
      <c r="AL623" s="204">
        <v>0</v>
      </c>
      <c r="AM623" s="204">
        <v>100</v>
      </c>
      <c r="AN623" s="204">
        <v>100</v>
      </c>
      <c r="AO623" s="204">
        <v>0</v>
      </c>
      <c r="AP623" s="204">
        <v>0</v>
      </c>
      <c r="AQ623" s="204">
        <v>0</v>
      </c>
      <c r="AR623" s="204">
        <v>0</v>
      </c>
      <c r="AS623" s="204">
        <v>0</v>
      </c>
      <c r="AT623" s="204">
        <v>0</v>
      </c>
      <c r="AU623" s="204">
        <v>0</v>
      </c>
    </row>
    <row r="624" spans="1:48" ht="12.75" customHeight="1">
      <c r="A624" s="205">
        <v>21</v>
      </c>
      <c r="B624" s="206">
        <v>225700</v>
      </c>
      <c r="C624" s="207">
        <v>1558</v>
      </c>
      <c r="D624" s="175">
        <v>615</v>
      </c>
      <c r="E624" s="201" t="s">
        <v>1735</v>
      </c>
      <c r="F624" s="197">
        <v>5165.2</v>
      </c>
      <c r="G624" s="202">
        <v>5165.2</v>
      </c>
      <c r="H624" s="202">
        <v>0</v>
      </c>
      <c r="I624" s="202">
        <v>0</v>
      </c>
      <c r="J624" s="202">
        <v>0</v>
      </c>
      <c r="K624" s="202">
        <v>0</v>
      </c>
      <c r="L624" s="197">
        <v>5427.5</v>
      </c>
      <c r="M624" s="203">
        <v>5427.5</v>
      </c>
      <c r="N624" s="203">
        <v>0</v>
      </c>
      <c r="O624" s="203">
        <v>0</v>
      </c>
      <c r="P624" s="203">
        <v>0</v>
      </c>
      <c r="Q624" s="203">
        <v>0</v>
      </c>
      <c r="R624" s="245">
        <v>0</v>
      </c>
      <c r="S624" s="245">
        <v>0</v>
      </c>
      <c r="T624" s="245">
        <v>0</v>
      </c>
      <c r="U624" s="198">
        <v>5121.1264000000001</v>
      </c>
      <c r="V624" s="203">
        <v>5121.1264000000001</v>
      </c>
      <c r="W624" s="203">
        <v>0</v>
      </c>
      <c r="X624" s="203">
        <v>0</v>
      </c>
      <c r="Y624" s="203">
        <v>0</v>
      </c>
      <c r="Z624" s="204">
        <v>0</v>
      </c>
      <c r="AA624" s="246">
        <v>0</v>
      </c>
      <c r="AB624" s="246">
        <v>0</v>
      </c>
      <c r="AC624" s="246">
        <v>0</v>
      </c>
      <c r="AD624" s="204">
        <v>-306.3735999999999</v>
      </c>
      <c r="AE624" s="204">
        <v>-306.3735999999999</v>
      </c>
      <c r="AF624" s="204">
        <v>0</v>
      </c>
      <c r="AG624" s="204">
        <v>0</v>
      </c>
      <c r="AH624" s="204">
        <v>0</v>
      </c>
      <c r="AI624" s="101">
        <v>0</v>
      </c>
      <c r="AJ624" s="101">
        <v>0</v>
      </c>
      <c r="AK624" s="101">
        <v>0</v>
      </c>
      <c r="AL624" s="204">
        <v>0</v>
      </c>
      <c r="AM624" s="204">
        <v>94.355161676646702</v>
      </c>
      <c r="AN624" s="204">
        <v>94.355161676646702</v>
      </c>
      <c r="AO624" s="204">
        <v>0</v>
      </c>
      <c r="AP624" s="204">
        <v>0</v>
      </c>
      <c r="AQ624" s="204">
        <v>0</v>
      </c>
      <c r="AR624" s="204">
        <v>0</v>
      </c>
      <c r="AS624" s="204">
        <v>0</v>
      </c>
      <c r="AT624" s="204">
        <v>0</v>
      </c>
      <c r="AU624" s="204">
        <v>0</v>
      </c>
    </row>
    <row r="625" spans="1:47" ht="12.75" customHeight="1">
      <c r="A625" s="205">
        <v>21</v>
      </c>
      <c r="B625" s="206">
        <v>225700</v>
      </c>
      <c r="C625" s="207">
        <v>1559</v>
      </c>
      <c r="D625" s="175">
        <v>616</v>
      </c>
      <c r="E625" s="201" t="s">
        <v>1736</v>
      </c>
      <c r="F625" s="197">
        <v>1100</v>
      </c>
      <c r="G625" s="202">
        <v>1100</v>
      </c>
      <c r="H625" s="202">
        <v>0</v>
      </c>
      <c r="I625" s="202">
        <v>0</v>
      </c>
      <c r="J625" s="202">
        <v>0</v>
      </c>
      <c r="K625" s="202">
        <v>0</v>
      </c>
      <c r="L625" s="197">
        <v>1214.8</v>
      </c>
      <c r="M625" s="203">
        <v>1214.8</v>
      </c>
      <c r="N625" s="203">
        <v>0</v>
      </c>
      <c r="O625" s="203">
        <v>0</v>
      </c>
      <c r="P625" s="203">
        <v>0</v>
      </c>
      <c r="Q625" s="203">
        <v>0</v>
      </c>
      <c r="R625" s="245">
        <v>0</v>
      </c>
      <c r="S625" s="245">
        <v>0</v>
      </c>
      <c r="T625" s="245">
        <v>0</v>
      </c>
      <c r="U625" s="198">
        <v>1170.7746999999999</v>
      </c>
      <c r="V625" s="203">
        <v>1170.7746999999999</v>
      </c>
      <c r="W625" s="203">
        <v>0</v>
      </c>
      <c r="X625" s="203">
        <v>0</v>
      </c>
      <c r="Y625" s="203">
        <v>0</v>
      </c>
      <c r="Z625" s="204">
        <v>0</v>
      </c>
      <c r="AA625" s="246">
        <v>0</v>
      </c>
      <c r="AB625" s="246">
        <v>0</v>
      </c>
      <c r="AC625" s="246">
        <v>0</v>
      </c>
      <c r="AD625" s="204">
        <v>-44.025300000000016</v>
      </c>
      <c r="AE625" s="204">
        <v>-44.025300000000016</v>
      </c>
      <c r="AF625" s="204">
        <v>0</v>
      </c>
      <c r="AG625" s="204">
        <v>0</v>
      </c>
      <c r="AH625" s="204">
        <v>0</v>
      </c>
      <c r="AI625" s="101">
        <v>0</v>
      </c>
      <c r="AJ625" s="101">
        <v>0</v>
      </c>
      <c r="AK625" s="101">
        <v>0</v>
      </c>
      <c r="AL625" s="204">
        <v>0</v>
      </c>
      <c r="AM625" s="204">
        <v>96.375921962462954</v>
      </c>
      <c r="AN625" s="204">
        <v>96.375921962462954</v>
      </c>
      <c r="AO625" s="204">
        <v>0</v>
      </c>
      <c r="AP625" s="204">
        <v>0</v>
      </c>
      <c r="AQ625" s="204">
        <v>0</v>
      </c>
      <c r="AR625" s="204">
        <v>0</v>
      </c>
      <c r="AS625" s="204">
        <v>0</v>
      </c>
      <c r="AT625" s="204">
        <v>0</v>
      </c>
      <c r="AU625" s="204">
        <v>0</v>
      </c>
    </row>
    <row r="626" spans="1:47" ht="12.75" customHeight="1">
      <c r="A626" s="205">
        <v>21</v>
      </c>
      <c r="B626" s="206">
        <v>225700</v>
      </c>
      <c r="C626" s="207">
        <v>1561</v>
      </c>
      <c r="D626" s="175">
        <v>617</v>
      </c>
      <c r="E626" s="201" t="s">
        <v>1737</v>
      </c>
      <c r="F626" s="197">
        <v>4888.8</v>
      </c>
      <c r="G626" s="202">
        <v>4888.8</v>
      </c>
      <c r="H626" s="202">
        <v>0</v>
      </c>
      <c r="I626" s="202">
        <v>0</v>
      </c>
      <c r="J626" s="202">
        <v>0</v>
      </c>
      <c r="K626" s="202">
        <v>0</v>
      </c>
      <c r="L626" s="197">
        <v>4888.8</v>
      </c>
      <c r="M626" s="203">
        <v>4888.8</v>
      </c>
      <c r="N626" s="203">
        <v>0</v>
      </c>
      <c r="O626" s="203">
        <v>0</v>
      </c>
      <c r="P626" s="203">
        <v>0</v>
      </c>
      <c r="Q626" s="203">
        <v>0</v>
      </c>
      <c r="R626" s="245">
        <v>0</v>
      </c>
      <c r="S626" s="245">
        <v>0</v>
      </c>
      <c r="T626" s="245">
        <v>0</v>
      </c>
      <c r="U626" s="198">
        <v>4617.2106000000003</v>
      </c>
      <c r="V626" s="203">
        <v>4617.2106000000003</v>
      </c>
      <c r="W626" s="203">
        <v>0</v>
      </c>
      <c r="X626" s="203">
        <v>0</v>
      </c>
      <c r="Y626" s="203">
        <v>0</v>
      </c>
      <c r="Z626" s="204">
        <v>0</v>
      </c>
      <c r="AA626" s="246">
        <v>0</v>
      </c>
      <c r="AB626" s="246">
        <v>0</v>
      </c>
      <c r="AC626" s="246">
        <v>0</v>
      </c>
      <c r="AD626" s="204">
        <v>-271.58939999999984</v>
      </c>
      <c r="AE626" s="204">
        <v>-271.58939999999984</v>
      </c>
      <c r="AF626" s="204">
        <v>0</v>
      </c>
      <c r="AG626" s="204">
        <v>0</v>
      </c>
      <c r="AH626" s="204">
        <v>0</v>
      </c>
      <c r="AI626" s="101">
        <v>0</v>
      </c>
      <c r="AJ626" s="101">
        <v>0</v>
      </c>
      <c r="AK626" s="101">
        <v>0</v>
      </c>
      <c r="AL626" s="204">
        <v>0</v>
      </c>
      <c r="AM626" s="204">
        <v>94.444661266568488</v>
      </c>
      <c r="AN626" s="204">
        <v>94.444661266568488</v>
      </c>
      <c r="AO626" s="204">
        <v>0</v>
      </c>
      <c r="AP626" s="204">
        <v>0</v>
      </c>
      <c r="AQ626" s="204">
        <v>0</v>
      </c>
      <c r="AR626" s="204">
        <v>0</v>
      </c>
      <c r="AS626" s="204">
        <v>0</v>
      </c>
      <c r="AT626" s="204">
        <v>0</v>
      </c>
      <c r="AU626" s="204">
        <v>0</v>
      </c>
    </row>
    <row r="627" spans="1:47" ht="12.75" customHeight="1">
      <c r="A627" s="205">
        <v>21</v>
      </c>
      <c r="B627" s="206">
        <v>225700</v>
      </c>
      <c r="C627" s="207">
        <v>1562</v>
      </c>
      <c r="D627" s="175">
        <v>618</v>
      </c>
      <c r="E627" s="201" t="s">
        <v>1725</v>
      </c>
      <c r="F627" s="197">
        <v>15877</v>
      </c>
      <c r="G627" s="202">
        <v>13565.2</v>
      </c>
      <c r="H627" s="202">
        <v>2311.8000000000002</v>
      </c>
      <c r="I627" s="202">
        <v>0</v>
      </c>
      <c r="J627" s="202">
        <v>0</v>
      </c>
      <c r="K627" s="202">
        <v>0</v>
      </c>
      <c r="L627" s="197">
        <v>16553.900000000001</v>
      </c>
      <c r="M627" s="203">
        <v>14065.2</v>
      </c>
      <c r="N627" s="203">
        <v>2488.6999999999998</v>
      </c>
      <c r="O627" s="203">
        <v>0</v>
      </c>
      <c r="P627" s="203">
        <v>0</v>
      </c>
      <c r="Q627" s="203">
        <v>0</v>
      </c>
      <c r="R627" s="245">
        <v>0</v>
      </c>
      <c r="S627" s="245">
        <v>0</v>
      </c>
      <c r="T627" s="245">
        <v>0</v>
      </c>
      <c r="U627" s="198">
        <v>16535.624599999999</v>
      </c>
      <c r="V627" s="203">
        <v>14065.2</v>
      </c>
      <c r="W627" s="203">
        <v>2470.4245999999998</v>
      </c>
      <c r="X627" s="203">
        <v>0</v>
      </c>
      <c r="Y627" s="203">
        <v>0</v>
      </c>
      <c r="Z627" s="204">
        <v>0</v>
      </c>
      <c r="AA627" s="246">
        <v>0</v>
      </c>
      <c r="AB627" s="246">
        <v>0</v>
      </c>
      <c r="AC627" s="246">
        <v>0</v>
      </c>
      <c r="AD627" s="204">
        <v>-18.275400000002264</v>
      </c>
      <c r="AE627" s="204">
        <v>0</v>
      </c>
      <c r="AF627" s="204">
        <v>-18.275399999999991</v>
      </c>
      <c r="AG627" s="204">
        <v>0</v>
      </c>
      <c r="AH627" s="204">
        <v>0</v>
      </c>
      <c r="AI627" s="101">
        <v>0</v>
      </c>
      <c r="AJ627" s="101">
        <v>0</v>
      </c>
      <c r="AK627" s="101">
        <v>0</v>
      </c>
      <c r="AL627" s="204">
        <v>0</v>
      </c>
      <c r="AM627" s="204">
        <v>99.889600637916132</v>
      </c>
      <c r="AN627" s="204">
        <v>100</v>
      </c>
      <c r="AO627" s="204">
        <v>99.265664804918231</v>
      </c>
      <c r="AP627" s="204">
        <v>0</v>
      </c>
      <c r="AQ627" s="204">
        <v>0</v>
      </c>
      <c r="AR627" s="204">
        <v>0</v>
      </c>
      <c r="AS627" s="204">
        <v>0</v>
      </c>
      <c r="AT627" s="204">
        <v>0</v>
      </c>
      <c r="AU627" s="204">
        <v>0</v>
      </c>
    </row>
    <row r="628" spans="1:47" ht="12.75" customHeight="1">
      <c r="A628" s="205">
        <v>21</v>
      </c>
      <c r="B628" s="206">
        <v>225700</v>
      </c>
      <c r="C628" s="207">
        <v>1560</v>
      </c>
      <c r="D628" s="175">
        <v>619</v>
      </c>
      <c r="E628" s="201" t="s">
        <v>1738</v>
      </c>
      <c r="F628" s="197">
        <v>1438.7</v>
      </c>
      <c r="G628" s="202">
        <v>1438.7</v>
      </c>
      <c r="H628" s="202">
        <v>0</v>
      </c>
      <c r="I628" s="202">
        <v>0</v>
      </c>
      <c r="J628" s="202">
        <v>0</v>
      </c>
      <c r="K628" s="202">
        <v>0</v>
      </c>
      <c r="L628" s="197">
        <v>1438.7</v>
      </c>
      <c r="M628" s="203">
        <v>1438.7</v>
      </c>
      <c r="N628" s="203">
        <v>0</v>
      </c>
      <c r="O628" s="203">
        <v>0</v>
      </c>
      <c r="P628" s="203">
        <v>0</v>
      </c>
      <c r="Q628" s="203">
        <v>0</v>
      </c>
      <c r="R628" s="245">
        <v>0</v>
      </c>
      <c r="S628" s="245">
        <v>0</v>
      </c>
      <c r="T628" s="245">
        <v>0</v>
      </c>
      <c r="U628" s="198">
        <v>1258.0754999999999</v>
      </c>
      <c r="V628" s="203">
        <v>1258.0754999999999</v>
      </c>
      <c r="W628" s="203">
        <v>0</v>
      </c>
      <c r="X628" s="203">
        <v>0</v>
      </c>
      <c r="Y628" s="203">
        <v>0</v>
      </c>
      <c r="Z628" s="204">
        <v>0</v>
      </c>
      <c r="AA628" s="246">
        <v>0</v>
      </c>
      <c r="AB628" s="246">
        <v>0</v>
      </c>
      <c r="AC628" s="246">
        <v>0</v>
      </c>
      <c r="AD628" s="204">
        <v>-180.62450000000013</v>
      </c>
      <c r="AE628" s="204">
        <v>-180.62450000000013</v>
      </c>
      <c r="AF628" s="204">
        <v>0</v>
      </c>
      <c r="AG628" s="204">
        <v>0</v>
      </c>
      <c r="AH628" s="204">
        <v>0</v>
      </c>
      <c r="AI628" s="101">
        <v>0</v>
      </c>
      <c r="AJ628" s="101">
        <v>0</v>
      </c>
      <c r="AK628" s="101">
        <v>0</v>
      </c>
      <c r="AL628" s="204">
        <v>0</v>
      </c>
      <c r="AM628" s="204">
        <v>87.445297838326269</v>
      </c>
      <c r="AN628" s="204">
        <v>87.445297838326269</v>
      </c>
      <c r="AO628" s="204">
        <v>0</v>
      </c>
      <c r="AP628" s="204">
        <v>0</v>
      </c>
      <c r="AQ628" s="204">
        <v>0</v>
      </c>
      <c r="AR628" s="204">
        <v>0</v>
      </c>
      <c r="AS628" s="204">
        <v>0</v>
      </c>
      <c r="AT628" s="204">
        <v>0</v>
      </c>
      <c r="AU628" s="204">
        <v>0</v>
      </c>
    </row>
    <row r="629" spans="1:47" ht="12.75" customHeight="1">
      <c r="A629" s="205">
        <v>21</v>
      </c>
      <c r="B629" s="206">
        <v>225700</v>
      </c>
      <c r="C629" s="207">
        <v>1563</v>
      </c>
      <c r="D629" s="175">
        <v>620</v>
      </c>
      <c r="E629" s="201" t="s">
        <v>1739</v>
      </c>
      <c r="F629" s="197">
        <v>1028.5999999999999</v>
      </c>
      <c r="G629" s="202">
        <v>1028.5999999999999</v>
      </c>
      <c r="H629" s="202">
        <v>0</v>
      </c>
      <c r="I629" s="202">
        <v>0</v>
      </c>
      <c r="J629" s="202">
        <v>0</v>
      </c>
      <c r="K629" s="202">
        <v>0</v>
      </c>
      <c r="L629" s="197">
        <v>1111.5</v>
      </c>
      <c r="M629" s="203">
        <v>1111.5</v>
      </c>
      <c r="N629" s="203">
        <v>0</v>
      </c>
      <c r="O629" s="203">
        <v>0</v>
      </c>
      <c r="P629" s="203">
        <v>0</v>
      </c>
      <c r="Q629" s="203">
        <v>0</v>
      </c>
      <c r="R629" s="245">
        <v>0</v>
      </c>
      <c r="S629" s="245">
        <v>0</v>
      </c>
      <c r="T629" s="245">
        <v>0</v>
      </c>
      <c r="U629" s="198">
        <v>1061.3602000000001</v>
      </c>
      <c r="V629" s="203">
        <v>1061.3602000000001</v>
      </c>
      <c r="W629" s="203">
        <v>0</v>
      </c>
      <c r="X629" s="203">
        <v>0</v>
      </c>
      <c r="Y629" s="203">
        <v>0</v>
      </c>
      <c r="Z629" s="204">
        <v>0</v>
      </c>
      <c r="AA629" s="246">
        <v>0</v>
      </c>
      <c r="AB629" s="246">
        <v>0</v>
      </c>
      <c r="AC629" s="246">
        <v>0</v>
      </c>
      <c r="AD629" s="204">
        <v>-50.139799999999923</v>
      </c>
      <c r="AE629" s="204">
        <v>-50.139799999999923</v>
      </c>
      <c r="AF629" s="204">
        <v>0</v>
      </c>
      <c r="AG629" s="204">
        <v>0</v>
      </c>
      <c r="AH629" s="204">
        <v>0</v>
      </c>
      <c r="AI629" s="101">
        <v>0</v>
      </c>
      <c r="AJ629" s="101">
        <v>0</v>
      </c>
      <c r="AK629" s="101">
        <v>0</v>
      </c>
      <c r="AL629" s="204">
        <v>0</v>
      </c>
      <c r="AM629" s="204">
        <v>95.488996851102129</v>
      </c>
      <c r="AN629" s="204">
        <v>95.488996851102129</v>
      </c>
      <c r="AO629" s="204">
        <v>0</v>
      </c>
      <c r="AP629" s="204">
        <v>0</v>
      </c>
      <c r="AQ629" s="204">
        <v>0</v>
      </c>
      <c r="AR629" s="204">
        <v>0</v>
      </c>
      <c r="AS629" s="204">
        <v>0</v>
      </c>
      <c r="AT629" s="204">
        <v>0</v>
      </c>
      <c r="AU629" s="204">
        <v>0</v>
      </c>
    </row>
    <row r="630" spans="1:47" ht="12.75" customHeight="1">
      <c r="A630" s="205">
        <v>21</v>
      </c>
      <c r="B630" s="206">
        <v>225700</v>
      </c>
      <c r="C630" s="207">
        <v>1564</v>
      </c>
      <c r="D630" s="175">
        <v>621</v>
      </c>
      <c r="E630" s="201" t="s">
        <v>1740</v>
      </c>
      <c r="F630" s="197">
        <v>1710.3</v>
      </c>
      <c r="G630" s="202">
        <v>1710.3</v>
      </c>
      <c r="H630" s="202">
        <v>0</v>
      </c>
      <c r="I630" s="202">
        <v>0</v>
      </c>
      <c r="J630" s="202">
        <v>0</v>
      </c>
      <c r="K630" s="202">
        <v>0</v>
      </c>
      <c r="L630" s="197">
        <v>1738.7</v>
      </c>
      <c r="M630" s="203">
        <v>1738.7</v>
      </c>
      <c r="N630" s="203">
        <v>0</v>
      </c>
      <c r="O630" s="203">
        <v>0</v>
      </c>
      <c r="P630" s="203">
        <v>0</v>
      </c>
      <c r="Q630" s="203">
        <v>0</v>
      </c>
      <c r="R630" s="245">
        <v>0</v>
      </c>
      <c r="S630" s="245">
        <v>0</v>
      </c>
      <c r="T630" s="245">
        <v>0</v>
      </c>
      <c r="U630" s="198">
        <v>1738.7</v>
      </c>
      <c r="V630" s="203">
        <v>1738.7</v>
      </c>
      <c r="W630" s="203">
        <v>0</v>
      </c>
      <c r="X630" s="203">
        <v>0</v>
      </c>
      <c r="Y630" s="203">
        <v>0</v>
      </c>
      <c r="Z630" s="204">
        <v>0</v>
      </c>
      <c r="AA630" s="246">
        <v>0</v>
      </c>
      <c r="AB630" s="246">
        <v>0</v>
      </c>
      <c r="AC630" s="246">
        <v>0</v>
      </c>
      <c r="AD630" s="204">
        <v>0</v>
      </c>
      <c r="AE630" s="204">
        <v>0</v>
      </c>
      <c r="AF630" s="204">
        <v>0</v>
      </c>
      <c r="AG630" s="204">
        <v>0</v>
      </c>
      <c r="AH630" s="204">
        <v>0</v>
      </c>
      <c r="AI630" s="101">
        <v>0</v>
      </c>
      <c r="AJ630" s="101">
        <v>0</v>
      </c>
      <c r="AK630" s="101">
        <v>0</v>
      </c>
      <c r="AL630" s="204">
        <v>0</v>
      </c>
      <c r="AM630" s="204">
        <v>100</v>
      </c>
      <c r="AN630" s="204">
        <v>100</v>
      </c>
      <c r="AO630" s="204">
        <v>0</v>
      </c>
      <c r="AP630" s="204">
        <v>0</v>
      </c>
      <c r="AQ630" s="204">
        <v>0</v>
      </c>
      <c r="AR630" s="204">
        <v>0</v>
      </c>
      <c r="AS630" s="204">
        <v>0</v>
      </c>
      <c r="AT630" s="204">
        <v>0</v>
      </c>
      <c r="AU630" s="204">
        <v>0</v>
      </c>
    </row>
    <row r="631" spans="1:47" ht="12.75" customHeight="1">
      <c r="A631" s="205">
        <v>21</v>
      </c>
      <c r="B631" s="206">
        <v>225700</v>
      </c>
      <c r="C631" s="207">
        <v>1565</v>
      </c>
      <c r="D631" s="175">
        <v>622</v>
      </c>
      <c r="E631" s="201" t="s">
        <v>1741</v>
      </c>
      <c r="F631" s="197">
        <v>946.6</v>
      </c>
      <c r="G631" s="202">
        <v>946.6</v>
      </c>
      <c r="H631" s="202">
        <v>0</v>
      </c>
      <c r="I631" s="202">
        <v>0</v>
      </c>
      <c r="J631" s="202">
        <v>0</v>
      </c>
      <c r="K631" s="202">
        <v>0</v>
      </c>
      <c r="L631" s="197">
        <v>997.1</v>
      </c>
      <c r="M631" s="203">
        <v>997.1</v>
      </c>
      <c r="N631" s="203">
        <v>0</v>
      </c>
      <c r="O631" s="203">
        <v>0</v>
      </c>
      <c r="P631" s="203">
        <v>0</v>
      </c>
      <c r="Q631" s="203">
        <v>0</v>
      </c>
      <c r="R631" s="245">
        <v>0</v>
      </c>
      <c r="S631" s="245">
        <v>0</v>
      </c>
      <c r="T631" s="245">
        <v>0</v>
      </c>
      <c r="U631" s="198">
        <v>966.06700000000001</v>
      </c>
      <c r="V631" s="203">
        <v>966.06700000000001</v>
      </c>
      <c r="W631" s="203">
        <v>0</v>
      </c>
      <c r="X631" s="203">
        <v>0</v>
      </c>
      <c r="Y631" s="203">
        <v>0</v>
      </c>
      <c r="Z631" s="204">
        <v>0</v>
      </c>
      <c r="AA631" s="246">
        <v>0</v>
      </c>
      <c r="AB631" s="246">
        <v>0</v>
      </c>
      <c r="AC631" s="246">
        <v>0</v>
      </c>
      <c r="AD631" s="204">
        <v>-31.033000000000015</v>
      </c>
      <c r="AE631" s="204">
        <v>-31.033000000000015</v>
      </c>
      <c r="AF631" s="204">
        <v>0</v>
      </c>
      <c r="AG631" s="204">
        <v>0</v>
      </c>
      <c r="AH631" s="204">
        <v>0</v>
      </c>
      <c r="AI631" s="101">
        <v>0</v>
      </c>
      <c r="AJ631" s="101">
        <v>0</v>
      </c>
      <c r="AK631" s="101">
        <v>0</v>
      </c>
      <c r="AL631" s="204">
        <v>0</v>
      </c>
      <c r="AM631" s="204">
        <v>96.887674255340485</v>
      </c>
      <c r="AN631" s="204">
        <v>96.887674255340485</v>
      </c>
      <c r="AO631" s="204">
        <v>0</v>
      </c>
      <c r="AP631" s="204">
        <v>0</v>
      </c>
      <c r="AQ631" s="204">
        <v>0</v>
      </c>
      <c r="AR631" s="204">
        <v>0</v>
      </c>
      <c r="AS631" s="204">
        <v>0</v>
      </c>
      <c r="AT631" s="204">
        <v>0</v>
      </c>
      <c r="AU631" s="204">
        <v>0</v>
      </c>
    </row>
    <row r="632" spans="1:47" ht="12.75" customHeight="1">
      <c r="A632" s="205">
        <v>21</v>
      </c>
      <c r="B632" s="206">
        <v>225700</v>
      </c>
      <c r="C632" s="207">
        <v>1566</v>
      </c>
      <c r="D632" s="175">
        <v>623</v>
      </c>
      <c r="E632" s="201" t="s">
        <v>1742</v>
      </c>
      <c r="F632" s="197">
        <v>1436.6</v>
      </c>
      <c r="G632" s="202">
        <v>1436.6</v>
      </c>
      <c r="H632" s="202">
        <v>0</v>
      </c>
      <c r="I632" s="202">
        <v>0</v>
      </c>
      <c r="J632" s="202">
        <v>0</v>
      </c>
      <c r="K632" s="202">
        <v>0</v>
      </c>
      <c r="L632" s="197">
        <v>1470.7</v>
      </c>
      <c r="M632" s="203">
        <v>1470.7</v>
      </c>
      <c r="N632" s="203">
        <v>0</v>
      </c>
      <c r="O632" s="203">
        <v>0</v>
      </c>
      <c r="P632" s="203">
        <v>0</v>
      </c>
      <c r="Q632" s="203">
        <v>0</v>
      </c>
      <c r="R632" s="245">
        <v>0</v>
      </c>
      <c r="S632" s="245">
        <v>0</v>
      </c>
      <c r="T632" s="245">
        <v>0</v>
      </c>
      <c r="U632" s="198">
        <v>1207.18</v>
      </c>
      <c r="V632" s="203">
        <v>1207.18</v>
      </c>
      <c r="W632" s="203">
        <v>0</v>
      </c>
      <c r="X632" s="203">
        <v>0</v>
      </c>
      <c r="Y632" s="203">
        <v>0</v>
      </c>
      <c r="Z632" s="204">
        <v>0</v>
      </c>
      <c r="AA632" s="246">
        <v>0</v>
      </c>
      <c r="AB632" s="246">
        <v>0</v>
      </c>
      <c r="AC632" s="246">
        <v>0</v>
      </c>
      <c r="AD632" s="204">
        <v>-263.52</v>
      </c>
      <c r="AE632" s="204">
        <v>-263.52</v>
      </c>
      <c r="AF632" s="204">
        <v>0</v>
      </c>
      <c r="AG632" s="204">
        <v>0</v>
      </c>
      <c r="AH632" s="204">
        <v>0</v>
      </c>
      <c r="AI632" s="101">
        <v>0</v>
      </c>
      <c r="AJ632" s="101">
        <v>0</v>
      </c>
      <c r="AK632" s="101">
        <v>0</v>
      </c>
      <c r="AL632" s="204">
        <v>0</v>
      </c>
      <c r="AM632" s="204">
        <v>82.082001767865648</v>
      </c>
      <c r="AN632" s="204">
        <v>82.082001767865648</v>
      </c>
      <c r="AO632" s="204">
        <v>0</v>
      </c>
      <c r="AP632" s="204">
        <v>0</v>
      </c>
      <c r="AQ632" s="204">
        <v>0</v>
      </c>
      <c r="AR632" s="204">
        <v>0</v>
      </c>
      <c r="AS632" s="204">
        <v>0</v>
      </c>
      <c r="AT632" s="204">
        <v>0</v>
      </c>
      <c r="AU632" s="204">
        <v>0</v>
      </c>
    </row>
    <row r="633" spans="1:47" ht="12.75" customHeight="1">
      <c r="A633" s="205">
        <v>21</v>
      </c>
      <c r="B633" s="206">
        <v>225700</v>
      </c>
      <c r="C633" s="207">
        <v>1567</v>
      </c>
      <c r="D633" s="175">
        <v>624</v>
      </c>
      <c r="E633" s="201" t="s">
        <v>1743</v>
      </c>
      <c r="F633" s="197">
        <v>1412</v>
      </c>
      <c r="G633" s="202">
        <v>1412</v>
      </c>
      <c r="H633" s="202">
        <v>0</v>
      </c>
      <c r="I633" s="202">
        <v>0</v>
      </c>
      <c r="J633" s="202">
        <v>0</v>
      </c>
      <c r="K633" s="202">
        <v>0</v>
      </c>
      <c r="L633" s="197">
        <v>1463.3</v>
      </c>
      <c r="M633" s="203">
        <v>1463.3</v>
      </c>
      <c r="N633" s="203">
        <v>0</v>
      </c>
      <c r="O633" s="203">
        <v>0</v>
      </c>
      <c r="P633" s="203">
        <v>0</v>
      </c>
      <c r="Q633" s="203">
        <v>0</v>
      </c>
      <c r="R633" s="245">
        <v>0</v>
      </c>
      <c r="S633" s="245">
        <v>0</v>
      </c>
      <c r="T633" s="245">
        <v>0</v>
      </c>
      <c r="U633" s="198">
        <v>1459.3</v>
      </c>
      <c r="V633" s="203">
        <v>1459.3</v>
      </c>
      <c r="W633" s="203">
        <v>0</v>
      </c>
      <c r="X633" s="203">
        <v>0</v>
      </c>
      <c r="Y633" s="203">
        <v>0</v>
      </c>
      <c r="Z633" s="204">
        <v>0</v>
      </c>
      <c r="AA633" s="246">
        <v>0</v>
      </c>
      <c r="AB633" s="246">
        <v>0</v>
      </c>
      <c r="AC633" s="246">
        <v>0</v>
      </c>
      <c r="AD633" s="204">
        <v>-4</v>
      </c>
      <c r="AE633" s="204">
        <v>-4</v>
      </c>
      <c r="AF633" s="204">
        <v>0</v>
      </c>
      <c r="AG633" s="204">
        <v>0</v>
      </c>
      <c r="AH633" s="204">
        <v>0</v>
      </c>
      <c r="AI633" s="101">
        <v>0</v>
      </c>
      <c r="AJ633" s="101">
        <v>0</v>
      </c>
      <c r="AK633" s="101">
        <v>0</v>
      </c>
      <c r="AL633" s="204">
        <v>0</v>
      </c>
      <c r="AM633" s="204">
        <v>99.726645253878218</v>
      </c>
      <c r="AN633" s="204">
        <v>99.726645253878218</v>
      </c>
      <c r="AO633" s="204">
        <v>0</v>
      </c>
      <c r="AP633" s="204">
        <v>0</v>
      </c>
      <c r="AQ633" s="204">
        <v>0</v>
      </c>
      <c r="AR633" s="204">
        <v>0</v>
      </c>
      <c r="AS633" s="204">
        <v>0</v>
      </c>
      <c r="AT633" s="204">
        <v>0</v>
      </c>
      <c r="AU633" s="204">
        <v>0</v>
      </c>
    </row>
    <row r="634" spans="1:47" ht="12.75" customHeight="1">
      <c r="A634" s="205">
        <v>21</v>
      </c>
      <c r="B634" s="206">
        <v>225700</v>
      </c>
      <c r="C634" s="207">
        <v>1568</v>
      </c>
      <c r="D634" s="175">
        <v>625</v>
      </c>
      <c r="E634" s="201" t="s">
        <v>1744</v>
      </c>
      <c r="F634" s="197">
        <v>2130.6999999999998</v>
      </c>
      <c r="G634" s="202">
        <v>2130.6999999999998</v>
      </c>
      <c r="H634" s="202">
        <v>0</v>
      </c>
      <c r="I634" s="202">
        <v>0</v>
      </c>
      <c r="J634" s="202">
        <v>0</v>
      </c>
      <c r="K634" s="202">
        <v>0</v>
      </c>
      <c r="L634" s="197">
        <v>2215.5</v>
      </c>
      <c r="M634" s="203">
        <v>2215.5</v>
      </c>
      <c r="N634" s="203">
        <v>0</v>
      </c>
      <c r="O634" s="203">
        <v>0</v>
      </c>
      <c r="P634" s="203">
        <v>0</v>
      </c>
      <c r="Q634" s="203">
        <v>0</v>
      </c>
      <c r="R634" s="245">
        <v>0</v>
      </c>
      <c r="S634" s="245">
        <v>0</v>
      </c>
      <c r="T634" s="245">
        <v>0</v>
      </c>
      <c r="U634" s="198">
        <v>2178.0176999999999</v>
      </c>
      <c r="V634" s="203">
        <v>2178.0176999999999</v>
      </c>
      <c r="W634" s="203">
        <v>0</v>
      </c>
      <c r="X634" s="203">
        <v>0</v>
      </c>
      <c r="Y634" s="203">
        <v>0</v>
      </c>
      <c r="Z634" s="204">
        <v>0</v>
      </c>
      <c r="AA634" s="246">
        <v>0</v>
      </c>
      <c r="AB634" s="246">
        <v>0</v>
      </c>
      <c r="AC634" s="246">
        <v>0</v>
      </c>
      <c r="AD634" s="204">
        <v>-37.482300000000123</v>
      </c>
      <c r="AE634" s="204">
        <v>-37.482300000000123</v>
      </c>
      <c r="AF634" s="204">
        <v>0</v>
      </c>
      <c r="AG634" s="204">
        <v>0</v>
      </c>
      <c r="AH634" s="204">
        <v>0</v>
      </c>
      <c r="AI634" s="101">
        <v>0</v>
      </c>
      <c r="AJ634" s="101">
        <v>0</v>
      </c>
      <c r="AK634" s="101">
        <v>0</v>
      </c>
      <c r="AL634" s="204">
        <v>0</v>
      </c>
      <c r="AM634" s="204">
        <v>98.308178740690593</v>
      </c>
      <c r="AN634" s="204">
        <v>98.308178740690593</v>
      </c>
      <c r="AO634" s="204">
        <v>0</v>
      </c>
      <c r="AP634" s="204">
        <v>0</v>
      </c>
      <c r="AQ634" s="204">
        <v>0</v>
      </c>
      <c r="AR634" s="204">
        <v>0</v>
      </c>
      <c r="AS634" s="204">
        <v>0</v>
      </c>
      <c r="AT634" s="204">
        <v>0</v>
      </c>
      <c r="AU634" s="204">
        <v>0</v>
      </c>
    </row>
    <row r="635" spans="1:47" ht="12.75" customHeight="1">
      <c r="A635" s="205">
        <v>21</v>
      </c>
      <c r="B635" s="206">
        <v>225700</v>
      </c>
      <c r="C635" s="207">
        <v>1569</v>
      </c>
      <c r="D635" s="175">
        <v>626</v>
      </c>
      <c r="E635" s="201" t="s">
        <v>1745</v>
      </c>
      <c r="F635" s="197">
        <v>3096.8</v>
      </c>
      <c r="G635" s="202">
        <v>3096.8</v>
      </c>
      <c r="H635" s="202">
        <v>0</v>
      </c>
      <c r="I635" s="202">
        <v>0</v>
      </c>
      <c r="J635" s="202">
        <v>0</v>
      </c>
      <c r="K635" s="202">
        <v>0</v>
      </c>
      <c r="L635" s="197">
        <v>3176.4</v>
      </c>
      <c r="M635" s="203">
        <v>3176.4</v>
      </c>
      <c r="N635" s="203">
        <v>0</v>
      </c>
      <c r="O635" s="203">
        <v>0</v>
      </c>
      <c r="P635" s="203">
        <v>0</v>
      </c>
      <c r="Q635" s="203">
        <v>0</v>
      </c>
      <c r="R635" s="245">
        <v>0</v>
      </c>
      <c r="S635" s="245">
        <v>0</v>
      </c>
      <c r="T635" s="245">
        <v>0</v>
      </c>
      <c r="U635" s="198">
        <v>3176.4</v>
      </c>
      <c r="V635" s="203">
        <v>3176.4</v>
      </c>
      <c r="W635" s="203">
        <v>0</v>
      </c>
      <c r="X635" s="203">
        <v>0</v>
      </c>
      <c r="Y635" s="203">
        <v>0</v>
      </c>
      <c r="Z635" s="204">
        <v>0</v>
      </c>
      <c r="AA635" s="246">
        <v>0</v>
      </c>
      <c r="AB635" s="246">
        <v>0</v>
      </c>
      <c r="AC635" s="246">
        <v>0</v>
      </c>
      <c r="AD635" s="204">
        <v>0</v>
      </c>
      <c r="AE635" s="204">
        <v>0</v>
      </c>
      <c r="AF635" s="204">
        <v>0</v>
      </c>
      <c r="AG635" s="204">
        <v>0</v>
      </c>
      <c r="AH635" s="204">
        <v>0</v>
      </c>
      <c r="AI635" s="101">
        <v>0</v>
      </c>
      <c r="AJ635" s="101">
        <v>0</v>
      </c>
      <c r="AK635" s="101">
        <v>0</v>
      </c>
      <c r="AL635" s="204">
        <v>0</v>
      </c>
      <c r="AM635" s="204">
        <v>100</v>
      </c>
      <c r="AN635" s="204">
        <v>100</v>
      </c>
      <c r="AO635" s="204">
        <v>0</v>
      </c>
      <c r="AP635" s="204">
        <v>0</v>
      </c>
      <c r="AQ635" s="204">
        <v>0</v>
      </c>
      <c r="AR635" s="204">
        <v>0</v>
      </c>
      <c r="AS635" s="204">
        <v>0</v>
      </c>
      <c r="AT635" s="204">
        <v>0</v>
      </c>
      <c r="AU635" s="204">
        <v>0</v>
      </c>
    </row>
    <row r="636" spans="1:47" ht="12.75" customHeight="1">
      <c r="A636" s="205">
        <v>21</v>
      </c>
      <c r="B636" s="206">
        <v>225700</v>
      </c>
      <c r="C636" s="207">
        <v>1570</v>
      </c>
      <c r="D636" s="175">
        <v>627</v>
      </c>
      <c r="E636" s="201" t="s">
        <v>1746</v>
      </c>
      <c r="F636" s="197">
        <v>1396</v>
      </c>
      <c r="G636" s="202">
        <v>1396</v>
      </c>
      <c r="H636" s="202">
        <v>0</v>
      </c>
      <c r="I636" s="202">
        <v>0</v>
      </c>
      <c r="J636" s="202">
        <v>0</v>
      </c>
      <c r="K636" s="202">
        <v>0</v>
      </c>
      <c r="L636" s="197">
        <v>1459.4</v>
      </c>
      <c r="M636" s="203">
        <v>1459.4</v>
      </c>
      <c r="N636" s="203">
        <v>0</v>
      </c>
      <c r="O636" s="203">
        <v>0</v>
      </c>
      <c r="P636" s="203">
        <v>0</v>
      </c>
      <c r="Q636" s="203">
        <v>0</v>
      </c>
      <c r="R636" s="245">
        <v>0</v>
      </c>
      <c r="S636" s="245">
        <v>0</v>
      </c>
      <c r="T636" s="245">
        <v>0</v>
      </c>
      <c r="U636" s="198">
        <v>1459.3789999999999</v>
      </c>
      <c r="V636" s="203">
        <v>1459.3789999999999</v>
      </c>
      <c r="W636" s="203">
        <v>0</v>
      </c>
      <c r="X636" s="203">
        <v>0</v>
      </c>
      <c r="Y636" s="203">
        <v>0</v>
      </c>
      <c r="Z636" s="204">
        <v>0</v>
      </c>
      <c r="AA636" s="246">
        <v>0</v>
      </c>
      <c r="AB636" s="246">
        <v>0</v>
      </c>
      <c r="AC636" s="246">
        <v>0</v>
      </c>
      <c r="AD636" s="204">
        <v>-2.1000000000185537E-2</v>
      </c>
      <c r="AE636" s="204">
        <v>-2.1000000000185537E-2</v>
      </c>
      <c r="AF636" s="204">
        <v>0</v>
      </c>
      <c r="AG636" s="204">
        <v>0</v>
      </c>
      <c r="AH636" s="204">
        <v>0</v>
      </c>
      <c r="AI636" s="101">
        <v>0</v>
      </c>
      <c r="AJ636" s="101">
        <v>0</v>
      </c>
      <c r="AK636" s="101">
        <v>0</v>
      </c>
      <c r="AL636" s="204">
        <v>0</v>
      </c>
      <c r="AM636" s="204">
        <v>99.998561052487318</v>
      </c>
      <c r="AN636" s="204">
        <v>99.998561052487318</v>
      </c>
      <c r="AO636" s="204">
        <v>0</v>
      </c>
      <c r="AP636" s="204">
        <v>0</v>
      </c>
      <c r="AQ636" s="204">
        <v>0</v>
      </c>
      <c r="AR636" s="204">
        <v>0</v>
      </c>
      <c r="AS636" s="204">
        <v>0</v>
      </c>
      <c r="AT636" s="204">
        <v>0</v>
      </c>
      <c r="AU636" s="204">
        <v>0</v>
      </c>
    </row>
    <row r="637" spans="1:47" ht="12.75" customHeight="1">
      <c r="A637" s="205">
        <v>21</v>
      </c>
      <c r="B637" s="206">
        <v>225700</v>
      </c>
      <c r="C637" s="207">
        <v>1571</v>
      </c>
      <c r="D637" s="175">
        <v>628</v>
      </c>
      <c r="E637" s="201" t="s">
        <v>1747</v>
      </c>
      <c r="F637" s="197">
        <v>3396.6</v>
      </c>
      <c r="G637" s="202">
        <v>3396.6</v>
      </c>
      <c r="H637" s="202">
        <v>0</v>
      </c>
      <c r="I637" s="202">
        <v>0</v>
      </c>
      <c r="J637" s="202">
        <v>0</v>
      </c>
      <c r="K637" s="202">
        <v>0</v>
      </c>
      <c r="L637" s="197">
        <v>3455.7</v>
      </c>
      <c r="M637" s="203">
        <v>3455.7</v>
      </c>
      <c r="N637" s="203">
        <v>0</v>
      </c>
      <c r="O637" s="203">
        <v>0</v>
      </c>
      <c r="P637" s="203">
        <v>0</v>
      </c>
      <c r="Q637" s="203">
        <v>0</v>
      </c>
      <c r="R637" s="245">
        <v>0</v>
      </c>
      <c r="S637" s="245">
        <v>0</v>
      </c>
      <c r="T637" s="245">
        <v>0</v>
      </c>
      <c r="U637" s="198">
        <v>3335.3042999999998</v>
      </c>
      <c r="V637" s="203">
        <v>3335.3042999999998</v>
      </c>
      <c r="W637" s="203">
        <v>0</v>
      </c>
      <c r="X637" s="203">
        <v>0</v>
      </c>
      <c r="Y637" s="203">
        <v>0</v>
      </c>
      <c r="Z637" s="204">
        <v>0</v>
      </c>
      <c r="AA637" s="246">
        <v>0</v>
      </c>
      <c r="AB637" s="246">
        <v>0</v>
      </c>
      <c r="AC637" s="246">
        <v>0</v>
      </c>
      <c r="AD637" s="204">
        <v>-120.39570000000003</v>
      </c>
      <c r="AE637" s="204">
        <v>-120.39570000000003</v>
      </c>
      <c r="AF637" s="204">
        <v>0</v>
      </c>
      <c r="AG637" s="204">
        <v>0</v>
      </c>
      <c r="AH637" s="204">
        <v>0</v>
      </c>
      <c r="AI637" s="101">
        <v>0</v>
      </c>
      <c r="AJ637" s="101">
        <v>0</v>
      </c>
      <c r="AK637" s="101">
        <v>0</v>
      </c>
      <c r="AL637" s="204">
        <v>0</v>
      </c>
      <c r="AM637" s="204">
        <v>96.516025696675058</v>
      </c>
      <c r="AN637" s="204">
        <v>96.516025696675058</v>
      </c>
      <c r="AO637" s="204">
        <v>0</v>
      </c>
      <c r="AP637" s="204">
        <v>0</v>
      </c>
      <c r="AQ637" s="204">
        <v>0</v>
      </c>
      <c r="AR637" s="204">
        <v>0</v>
      </c>
      <c r="AS637" s="204">
        <v>0</v>
      </c>
      <c r="AT637" s="204">
        <v>0</v>
      </c>
      <c r="AU637" s="204">
        <v>0</v>
      </c>
    </row>
    <row r="638" spans="1:47" ht="12.75" customHeight="1">
      <c r="A638" s="205">
        <v>21</v>
      </c>
      <c r="B638" s="206">
        <v>225700</v>
      </c>
      <c r="C638" s="207">
        <v>1572</v>
      </c>
      <c r="D638" s="175">
        <v>629</v>
      </c>
      <c r="E638" s="201" t="s">
        <v>1748</v>
      </c>
      <c r="F638" s="197">
        <v>903.1</v>
      </c>
      <c r="G638" s="202">
        <v>903.1</v>
      </c>
      <c r="H638" s="202">
        <v>0</v>
      </c>
      <c r="I638" s="202">
        <v>0</v>
      </c>
      <c r="J638" s="202">
        <v>0</v>
      </c>
      <c r="K638" s="202">
        <v>0</v>
      </c>
      <c r="L638" s="197">
        <v>938.4</v>
      </c>
      <c r="M638" s="203">
        <v>938.4</v>
      </c>
      <c r="N638" s="203">
        <v>0</v>
      </c>
      <c r="O638" s="203">
        <v>0</v>
      </c>
      <c r="P638" s="203">
        <v>0</v>
      </c>
      <c r="Q638" s="203">
        <v>0</v>
      </c>
      <c r="R638" s="245">
        <v>0</v>
      </c>
      <c r="S638" s="245">
        <v>0</v>
      </c>
      <c r="T638" s="245">
        <v>0</v>
      </c>
      <c r="U638" s="198">
        <v>937.62699999999995</v>
      </c>
      <c r="V638" s="203">
        <v>937.62699999999995</v>
      </c>
      <c r="W638" s="203">
        <v>0</v>
      </c>
      <c r="X638" s="203">
        <v>0</v>
      </c>
      <c r="Y638" s="203">
        <v>0</v>
      </c>
      <c r="Z638" s="204">
        <v>0</v>
      </c>
      <c r="AA638" s="246">
        <v>0</v>
      </c>
      <c r="AB638" s="246">
        <v>0</v>
      </c>
      <c r="AC638" s="246">
        <v>0</v>
      </c>
      <c r="AD638" s="204">
        <v>-0.77300000000002456</v>
      </c>
      <c r="AE638" s="204">
        <v>-0.77300000000002456</v>
      </c>
      <c r="AF638" s="204">
        <v>0</v>
      </c>
      <c r="AG638" s="204">
        <v>0</v>
      </c>
      <c r="AH638" s="204">
        <v>0</v>
      </c>
      <c r="AI638" s="101">
        <v>0</v>
      </c>
      <c r="AJ638" s="101">
        <v>0</v>
      </c>
      <c r="AK638" s="101">
        <v>0</v>
      </c>
      <c r="AL638" s="204">
        <v>0</v>
      </c>
      <c r="AM638" s="204">
        <v>99.917625745950559</v>
      </c>
      <c r="AN638" s="204">
        <v>99.917625745950559</v>
      </c>
      <c r="AO638" s="204">
        <v>0</v>
      </c>
      <c r="AP638" s="204">
        <v>0</v>
      </c>
      <c r="AQ638" s="204">
        <v>0</v>
      </c>
      <c r="AR638" s="204">
        <v>0</v>
      </c>
      <c r="AS638" s="204">
        <v>0</v>
      </c>
      <c r="AT638" s="204">
        <v>0</v>
      </c>
      <c r="AU638" s="204">
        <v>0</v>
      </c>
    </row>
    <row r="639" spans="1:47" ht="12.75" customHeight="1">
      <c r="A639" s="205">
        <v>21</v>
      </c>
      <c r="B639" s="206">
        <v>225700</v>
      </c>
      <c r="C639" s="207">
        <v>1573</v>
      </c>
      <c r="D639" s="175">
        <v>630</v>
      </c>
      <c r="E639" s="201" t="s">
        <v>1749</v>
      </c>
      <c r="F639" s="197">
        <v>1292.5</v>
      </c>
      <c r="G639" s="202">
        <v>1292.5</v>
      </c>
      <c r="H639" s="202">
        <v>0</v>
      </c>
      <c r="I639" s="202">
        <v>0</v>
      </c>
      <c r="J639" s="202">
        <v>0</v>
      </c>
      <c r="K639" s="202">
        <v>0</v>
      </c>
      <c r="L639" s="197">
        <v>1442.3</v>
      </c>
      <c r="M639" s="203">
        <v>1442.3</v>
      </c>
      <c r="N639" s="203">
        <v>0</v>
      </c>
      <c r="O639" s="203">
        <v>0</v>
      </c>
      <c r="P639" s="203">
        <v>0</v>
      </c>
      <c r="Q639" s="203">
        <v>0</v>
      </c>
      <c r="R639" s="245">
        <v>0</v>
      </c>
      <c r="S639" s="245">
        <v>0</v>
      </c>
      <c r="T639" s="245">
        <v>0</v>
      </c>
      <c r="U639" s="198">
        <v>1411.9228000000001</v>
      </c>
      <c r="V639" s="203">
        <v>1411.9228000000001</v>
      </c>
      <c r="W639" s="203">
        <v>0</v>
      </c>
      <c r="X639" s="203">
        <v>0</v>
      </c>
      <c r="Y639" s="203">
        <v>0</v>
      </c>
      <c r="Z639" s="204">
        <v>0</v>
      </c>
      <c r="AA639" s="246">
        <v>0</v>
      </c>
      <c r="AB639" s="246">
        <v>0</v>
      </c>
      <c r="AC639" s="246">
        <v>0</v>
      </c>
      <c r="AD639" s="204">
        <v>-30.377199999999903</v>
      </c>
      <c r="AE639" s="204">
        <v>-30.377199999999903</v>
      </c>
      <c r="AF639" s="204">
        <v>0</v>
      </c>
      <c r="AG639" s="204">
        <v>0</v>
      </c>
      <c r="AH639" s="204">
        <v>0</v>
      </c>
      <c r="AI639" s="101">
        <v>0</v>
      </c>
      <c r="AJ639" s="101">
        <v>0</v>
      </c>
      <c r="AK639" s="101">
        <v>0</v>
      </c>
      <c r="AL639" s="204">
        <v>0</v>
      </c>
      <c r="AM639" s="204">
        <v>97.893836233793252</v>
      </c>
      <c r="AN639" s="204">
        <v>97.893836233793252</v>
      </c>
      <c r="AO639" s="204">
        <v>0</v>
      </c>
      <c r="AP639" s="204">
        <v>0</v>
      </c>
      <c r="AQ639" s="204">
        <v>0</v>
      </c>
      <c r="AR639" s="204">
        <v>0</v>
      </c>
      <c r="AS639" s="204">
        <v>0</v>
      </c>
      <c r="AT639" s="204">
        <v>0</v>
      </c>
      <c r="AU639" s="204">
        <v>0</v>
      </c>
    </row>
    <row r="640" spans="1:47" ht="12.75" customHeight="1">
      <c r="A640" s="205">
        <v>0</v>
      </c>
      <c r="B640" s="205"/>
      <c r="C640" s="205"/>
      <c r="D640" s="175">
        <v>631</v>
      </c>
      <c r="E640" s="201"/>
      <c r="F640" s="202"/>
      <c r="G640" s="202"/>
      <c r="H640" s="202"/>
      <c r="I640" s="202"/>
      <c r="J640" s="202"/>
      <c r="K640" s="202"/>
      <c r="L640" s="197"/>
      <c r="M640" s="203"/>
      <c r="N640" s="203"/>
      <c r="O640" s="203"/>
      <c r="P640" s="203"/>
      <c r="Q640" s="203"/>
      <c r="R640" s="245"/>
      <c r="S640" s="245"/>
      <c r="T640" s="245"/>
      <c r="U640" s="198"/>
      <c r="V640" s="203"/>
      <c r="W640" s="203"/>
      <c r="X640" s="203"/>
      <c r="Y640" s="203"/>
      <c r="Z640" s="204"/>
      <c r="AA640" s="246"/>
      <c r="AB640" s="246"/>
      <c r="AC640" s="246"/>
      <c r="AD640" s="204"/>
      <c r="AE640" s="204"/>
      <c r="AF640" s="204"/>
      <c r="AG640" s="204"/>
      <c r="AH640" s="204"/>
      <c r="AI640" s="101">
        <v>0</v>
      </c>
      <c r="AJ640" s="101">
        <v>0</v>
      </c>
      <c r="AK640" s="101">
        <v>0</v>
      </c>
      <c r="AL640" s="204"/>
      <c r="AM640" s="204"/>
      <c r="AN640" s="204"/>
      <c r="AO640" s="204"/>
      <c r="AP640" s="204"/>
      <c r="AQ640" s="204"/>
      <c r="AR640" s="204"/>
      <c r="AS640" s="204"/>
      <c r="AT640" s="204"/>
      <c r="AU640" s="204"/>
    </row>
    <row r="641" spans="1:48" ht="12.75" customHeight="1">
      <c r="A641" s="205">
        <v>20</v>
      </c>
      <c r="B641" s="206">
        <v>226000</v>
      </c>
      <c r="C641" s="205"/>
      <c r="D641" s="175">
        <v>632</v>
      </c>
      <c r="E641" s="196" t="s">
        <v>1750</v>
      </c>
      <c r="F641" s="197">
        <v>242685.1</v>
      </c>
      <c r="G641" s="197">
        <v>225466.90000000002</v>
      </c>
      <c r="H641" s="197">
        <v>7061</v>
      </c>
      <c r="I641" s="197">
        <v>764.8</v>
      </c>
      <c r="J641" s="197">
        <v>0</v>
      </c>
      <c r="K641" s="197">
        <v>9392.4</v>
      </c>
      <c r="L641" s="197">
        <v>263327.10000000003</v>
      </c>
      <c r="M641" s="197">
        <v>246008.2</v>
      </c>
      <c r="N641" s="197">
        <v>7061</v>
      </c>
      <c r="O641" s="197">
        <v>865.5</v>
      </c>
      <c r="P641" s="197">
        <v>0</v>
      </c>
      <c r="Q641" s="197">
        <v>9392.4</v>
      </c>
      <c r="R641" s="197">
        <v>0</v>
      </c>
      <c r="S641" s="197">
        <v>0</v>
      </c>
      <c r="T641" s="197">
        <v>0</v>
      </c>
      <c r="U641" s="198">
        <v>261792.58199999999</v>
      </c>
      <c r="V641" s="197">
        <v>244966.63709999999</v>
      </c>
      <c r="W641" s="197">
        <v>7061</v>
      </c>
      <c r="X641" s="197">
        <v>576.88329999999996</v>
      </c>
      <c r="Y641" s="197">
        <v>0</v>
      </c>
      <c r="Z641" s="197">
        <v>9188.0616000000009</v>
      </c>
      <c r="AA641" s="197">
        <v>0</v>
      </c>
      <c r="AB641" s="197">
        <v>0</v>
      </c>
      <c r="AC641" s="197">
        <v>0</v>
      </c>
      <c r="AD641" s="101">
        <v>-1534.51800000004</v>
      </c>
      <c r="AE641" s="101">
        <v>-1041.562900000019</v>
      </c>
      <c r="AF641" s="101">
        <v>0</v>
      </c>
      <c r="AG641" s="101">
        <v>-288.61670000000004</v>
      </c>
      <c r="AH641" s="101">
        <v>0</v>
      </c>
      <c r="AI641" s="101">
        <v>-204.33839999999873</v>
      </c>
      <c r="AJ641" s="101">
        <v>0</v>
      </c>
      <c r="AK641" s="101">
        <v>0</v>
      </c>
      <c r="AL641" s="101">
        <v>0</v>
      </c>
      <c r="AM641" s="101">
        <v>99.417257851546594</v>
      </c>
      <c r="AN641" s="101">
        <v>99.576614560002469</v>
      </c>
      <c r="AO641" s="101">
        <v>100</v>
      </c>
      <c r="AP641" s="101">
        <v>66.653183131138064</v>
      </c>
      <c r="AQ641" s="101">
        <v>0</v>
      </c>
      <c r="AR641" s="101">
        <v>97.824428261147318</v>
      </c>
      <c r="AS641" s="101">
        <v>0</v>
      </c>
      <c r="AT641" s="101">
        <v>0</v>
      </c>
      <c r="AU641" s="101">
        <v>0</v>
      </c>
    </row>
    <row r="642" spans="1:48" s="200" customFormat="1" ht="12.75" customHeight="1">
      <c r="A642" s="205">
        <v>22</v>
      </c>
      <c r="B642" s="206">
        <v>226000</v>
      </c>
      <c r="C642" s="205"/>
      <c r="D642" s="175">
        <v>633</v>
      </c>
      <c r="E642" s="196" t="s">
        <v>1241</v>
      </c>
      <c r="F642" s="197">
        <v>169377.6</v>
      </c>
      <c r="G642" s="197">
        <v>152362.20000000001</v>
      </c>
      <c r="H642" s="197">
        <v>7061</v>
      </c>
      <c r="I642" s="197">
        <v>562</v>
      </c>
      <c r="J642" s="197">
        <v>0</v>
      </c>
      <c r="K642" s="197">
        <v>9392.4</v>
      </c>
      <c r="L642" s="197">
        <v>186450.9</v>
      </c>
      <c r="M642" s="197">
        <v>169355.5</v>
      </c>
      <c r="N642" s="197">
        <v>7061</v>
      </c>
      <c r="O642" s="197">
        <v>642</v>
      </c>
      <c r="P642" s="197">
        <v>0</v>
      </c>
      <c r="Q642" s="197">
        <v>9392.4</v>
      </c>
      <c r="R642" s="197">
        <v>0</v>
      </c>
      <c r="S642" s="197">
        <v>0</v>
      </c>
      <c r="T642" s="197">
        <v>0</v>
      </c>
      <c r="U642" s="198">
        <v>185698.05670000002</v>
      </c>
      <c r="V642" s="197">
        <v>169032.10709999999</v>
      </c>
      <c r="W642" s="197">
        <v>7061</v>
      </c>
      <c r="X642" s="197">
        <v>416.88799999999998</v>
      </c>
      <c r="Y642" s="197">
        <v>0</v>
      </c>
      <c r="Z642" s="197">
        <v>9188.0616000000009</v>
      </c>
      <c r="AA642" s="197">
        <v>0</v>
      </c>
      <c r="AB642" s="197">
        <v>0</v>
      </c>
      <c r="AC642" s="197">
        <v>0</v>
      </c>
      <c r="AD642" s="101">
        <v>-752.84329999997863</v>
      </c>
      <c r="AE642" s="101">
        <v>-323.39290000000619</v>
      </c>
      <c r="AF642" s="101">
        <v>0</v>
      </c>
      <c r="AG642" s="101">
        <v>-225.11200000000002</v>
      </c>
      <c r="AH642" s="101">
        <v>0</v>
      </c>
      <c r="AI642" s="101">
        <v>-204.33839999999873</v>
      </c>
      <c r="AJ642" s="101">
        <v>0</v>
      </c>
      <c r="AK642" s="101">
        <v>0</v>
      </c>
      <c r="AL642" s="101">
        <v>0</v>
      </c>
      <c r="AM642" s="101">
        <v>99.596224367916705</v>
      </c>
      <c r="AN642" s="101">
        <v>99.809044938015006</v>
      </c>
      <c r="AO642" s="101">
        <v>100</v>
      </c>
      <c r="AP642" s="101">
        <v>64.935825545171326</v>
      </c>
      <c r="AQ642" s="101">
        <v>0</v>
      </c>
      <c r="AR642" s="101">
        <v>97.824428261147318</v>
      </c>
      <c r="AS642" s="101">
        <v>0</v>
      </c>
      <c r="AT642" s="101">
        <v>0</v>
      </c>
      <c r="AU642" s="101">
        <v>0</v>
      </c>
      <c r="AV642" s="199"/>
    </row>
    <row r="643" spans="1:48" s="200" customFormat="1" ht="12.75" customHeight="1">
      <c r="A643" s="205">
        <v>21</v>
      </c>
      <c r="B643" s="206">
        <v>226000</v>
      </c>
      <c r="C643" s="205"/>
      <c r="D643" s="175">
        <v>634</v>
      </c>
      <c r="E643" s="196" t="s">
        <v>1242</v>
      </c>
      <c r="F643" s="197">
        <v>73307.5</v>
      </c>
      <c r="G643" s="197">
        <v>73104.7</v>
      </c>
      <c r="H643" s="197">
        <v>0</v>
      </c>
      <c r="I643" s="197">
        <v>202.8</v>
      </c>
      <c r="J643" s="197">
        <v>0</v>
      </c>
      <c r="K643" s="197">
        <v>0</v>
      </c>
      <c r="L643" s="197">
        <v>76876.200000000012</v>
      </c>
      <c r="M643" s="197">
        <v>76652.700000000012</v>
      </c>
      <c r="N643" s="197">
        <v>0</v>
      </c>
      <c r="O643" s="197">
        <v>223.5</v>
      </c>
      <c r="P643" s="197">
        <v>0</v>
      </c>
      <c r="Q643" s="197">
        <v>0</v>
      </c>
      <c r="R643" s="197">
        <v>0</v>
      </c>
      <c r="S643" s="197">
        <v>0</v>
      </c>
      <c r="T643" s="197">
        <v>0</v>
      </c>
      <c r="U643" s="198">
        <v>76094.525299999979</v>
      </c>
      <c r="V643" s="197">
        <v>75934.529999999984</v>
      </c>
      <c r="W643" s="197">
        <v>0</v>
      </c>
      <c r="X643" s="197">
        <v>159.99529999999999</v>
      </c>
      <c r="Y643" s="197">
        <v>0</v>
      </c>
      <c r="Z643" s="197">
        <v>0</v>
      </c>
      <c r="AA643" s="197">
        <v>0</v>
      </c>
      <c r="AB643" s="197">
        <v>0</v>
      </c>
      <c r="AC643" s="197">
        <v>0</v>
      </c>
      <c r="AD643" s="101">
        <v>-781.67470000003232</v>
      </c>
      <c r="AE643" s="101">
        <v>-718.17000000002736</v>
      </c>
      <c r="AF643" s="101">
        <v>0</v>
      </c>
      <c r="AG643" s="101">
        <v>-63.504700000000014</v>
      </c>
      <c r="AH643" s="101">
        <v>0</v>
      </c>
      <c r="AI643" s="101">
        <v>0</v>
      </c>
      <c r="AJ643" s="101">
        <v>0</v>
      </c>
      <c r="AK643" s="101">
        <v>0</v>
      </c>
      <c r="AL643" s="101">
        <v>0</v>
      </c>
      <c r="AM643" s="101">
        <v>98.983203254062985</v>
      </c>
      <c r="AN643" s="101">
        <v>99.063085840420456</v>
      </c>
      <c r="AO643" s="101">
        <v>0</v>
      </c>
      <c r="AP643" s="101">
        <v>71.586263982102906</v>
      </c>
      <c r="AQ643" s="101">
        <v>0</v>
      </c>
      <c r="AR643" s="101">
        <v>0</v>
      </c>
      <c r="AS643" s="101">
        <v>0</v>
      </c>
      <c r="AT643" s="101">
        <v>0</v>
      </c>
      <c r="AU643" s="101">
        <v>0</v>
      </c>
      <c r="AV643" s="199"/>
    </row>
    <row r="644" spans="1:48" ht="12.75" customHeight="1">
      <c r="A644" s="205">
        <v>22</v>
      </c>
      <c r="B644" s="206">
        <v>226000</v>
      </c>
      <c r="C644" s="207">
        <v>1574</v>
      </c>
      <c r="D644" s="175">
        <v>635</v>
      </c>
      <c r="E644" s="201" t="s">
        <v>1267</v>
      </c>
      <c r="F644" s="197">
        <v>169377.6</v>
      </c>
      <c r="G644" s="202">
        <v>152362.20000000001</v>
      </c>
      <c r="H644" s="202">
        <v>7061</v>
      </c>
      <c r="I644" s="202">
        <v>562</v>
      </c>
      <c r="J644" s="202">
        <v>0</v>
      </c>
      <c r="K644" s="202">
        <v>9392.4</v>
      </c>
      <c r="L644" s="197">
        <v>186450.9</v>
      </c>
      <c r="M644" s="203">
        <v>169355.5</v>
      </c>
      <c r="N644" s="203">
        <v>7061</v>
      </c>
      <c r="O644" s="203">
        <v>642</v>
      </c>
      <c r="P644" s="203">
        <v>0</v>
      </c>
      <c r="Q644" s="203">
        <v>9392.4</v>
      </c>
      <c r="R644" s="245">
        <v>0</v>
      </c>
      <c r="S644" s="245">
        <v>0</v>
      </c>
      <c r="T644" s="245">
        <v>0</v>
      </c>
      <c r="U644" s="198">
        <v>185698.05670000002</v>
      </c>
      <c r="V644" s="203">
        <v>169032.10709999999</v>
      </c>
      <c r="W644" s="203">
        <v>7061</v>
      </c>
      <c r="X644" s="203">
        <v>416.88799999999998</v>
      </c>
      <c r="Y644" s="203">
        <v>0</v>
      </c>
      <c r="Z644" s="204">
        <v>9188.0616000000009</v>
      </c>
      <c r="AA644" s="246">
        <v>0</v>
      </c>
      <c r="AB644" s="246">
        <v>0</v>
      </c>
      <c r="AC644" s="246">
        <v>0</v>
      </c>
      <c r="AD644" s="204">
        <v>-752.84329999997863</v>
      </c>
      <c r="AE644" s="204">
        <v>-323.39290000000619</v>
      </c>
      <c r="AF644" s="204">
        <v>0</v>
      </c>
      <c r="AG644" s="204">
        <v>-225.11200000000002</v>
      </c>
      <c r="AH644" s="204">
        <v>0</v>
      </c>
      <c r="AI644" s="101">
        <v>-204.33839999999873</v>
      </c>
      <c r="AJ644" s="101">
        <v>0</v>
      </c>
      <c r="AK644" s="101">
        <v>0</v>
      </c>
      <c r="AL644" s="204">
        <v>0</v>
      </c>
      <c r="AM644" s="204">
        <v>99.596224367916705</v>
      </c>
      <c r="AN644" s="204">
        <v>99.809044938015006</v>
      </c>
      <c r="AO644" s="204">
        <v>100</v>
      </c>
      <c r="AP644" s="204">
        <v>64.935825545171326</v>
      </c>
      <c r="AQ644" s="204">
        <v>0</v>
      </c>
      <c r="AR644" s="204">
        <v>97.824428261147318</v>
      </c>
      <c r="AS644" s="204">
        <v>0</v>
      </c>
      <c r="AT644" s="204">
        <v>0</v>
      </c>
      <c r="AU644" s="204">
        <v>0</v>
      </c>
    </row>
    <row r="645" spans="1:48" ht="12.75" customHeight="1">
      <c r="A645" s="205">
        <v>21</v>
      </c>
      <c r="B645" s="206">
        <v>226000</v>
      </c>
      <c r="C645" s="207">
        <v>1576</v>
      </c>
      <c r="D645" s="175">
        <v>636</v>
      </c>
      <c r="E645" s="201" t="s">
        <v>1751</v>
      </c>
      <c r="F645" s="197">
        <v>2846.4</v>
      </c>
      <c r="G645" s="202">
        <v>2846.4</v>
      </c>
      <c r="H645" s="202">
        <v>0</v>
      </c>
      <c r="I645" s="202">
        <v>0</v>
      </c>
      <c r="J645" s="202">
        <v>0</v>
      </c>
      <c r="K645" s="202">
        <v>0</v>
      </c>
      <c r="L645" s="197">
        <v>3103.3</v>
      </c>
      <c r="M645" s="203">
        <v>3103.3</v>
      </c>
      <c r="N645" s="203">
        <v>0</v>
      </c>
      <c r="O645" s="203">
        <v>0</v>
      </c>
      <c r="P645" s="203">
        <v>0</v>
      </c>
      <c r="Q645" s="203">
        <v>0</v>
      </c>
      <c r="R645" s="245">
        <v>0</v>
      </c>
      <c r="S645" s="245">
        <v>0</v>
      </c>
      <c r="T645" s="245">
        <v>0</v>
      </c>
      <c r="U645" s="198">
        <v>3103.3</v>
      </c>
      <c r="V645" s="203">
        <v>3103.3</v>
      </c>
      <c r="W645" s="203">
        <v>0</v>
      </c>
      <c r="X645" s="203">
        <v>0</v>
      </c>
      <c r="Y645" s="203">
        <v>0</v>
      </c>
      <c r="Z645" s="204">
        <v>0</v>
      </c>
      <c r="AA645" s="246">
        <v>0</v>
      </c>
      <c r="AB645" s="246">
        <v>0</v>
      </c>
      <c r="AC645" s="246">
        <v>0</v>
      </c>
      <c r="AD645" s="204">
        <v>0</v>
      </c>
      <c r="AE645" s="204">
        <v>0</v>
      </c>
      <c r="AF645" s="204">
        <v>0</v>
      </c>
      <c r="AG645" s="204">
        <v>0</v>
      </c>
      <c r="AH645" s="204">
        <v>0</v>
      </c>
      <c r="AI645" s="101">
        <v>0</v>
      </c>
      <c r="AJ645" s="101">
        <v>0</v>
      </c>
      <c r="AK645" s="101">
        <v>0</v>
      </c>
      <c r="AL645" s="204">
        <v>0</v>
      </c>
      <c r="AM645" s="204">
        <v>100</v>
      </c>
      <c r="AN645" s="204">
        <v>100</v>
      </c>
      <c r="AO645" s="204">
        <v>0</v>
      </c>
      <c r="AP645" s="204">
        <v>0</v>
      </c>
      <c r="AQ645" s="204">
        <v>0</v>
      </c>
      <c r="AR645" s="204">
        <v>0</v>
      </c>
      <c r="AS645" s="204">
        <v>0</v>
      </c>
      <c r="AT645" s="204">
        <v>0</v>
      </c>
      <c r="AU645" s="204">
        <v>0</v>
      </c>
    </row>
    <row r="646" spans="1:48" ht="12.75" customHeight="1">
      <c r="A646" s="205">
        <v>21</v>
      </c>
      <c r="B646" s="206">
        <v>226000</v>
      </c>
      <c r="C646" s="207">
        <v>1575</v>
      </c>
      <c r="D646" s="175">
        <v>637</v>
      </c>
      <c r="E646" s="201" t="s">
        <v>1752</v>
      </c>
      <c r="F646" s="197">
        <v>2144.9</v>
      </c>
      <c r="G646" s="202">
        <v>2144.9</v>
      </c>
      <c r="H646" s="202">
        <v>0</v>
      </c>
      <c r="I646" s="202">
        <v>0</v>
      </c>
      <c r="J646" s="202">
        <v>0</v>
      </c>
      <c r="K646" s="202">
        <v>0</v>
      </c>
      <c r="L646" s="197">
        <v>2144.9</v>
      </c>
      <c r="M646" s="203">
        <v>2144.9</v>
      </c>
      <c r="N646" s="203">
        <v>0</v>
      </c>
      <c r="O646" s="203">
        <v>0</v>
      </c>
      <c r="P646" s="203">
        <v>0</v>
      </c>
      <c r="Q646" s="203">
        <v>0</v>
      </c>
      <c r="R646" s="245">
        <v>0</v>
      </c>
      <c r="S646" s="245">
        <v>0</v>
      </c>
      <c r="T646" s="245">
        <v>0</v>
      </c>
      <c r="U646" s="198">
        <v>1971.8157000000001</v>
      </c>
      <c r="V646" s="203">
        <v>1971.8157000000001</v>
      </c>
      <c r="W646" s="203">
        <v>0</v>
      </c>
      <c r="X646" s="203">
        <v>0</v>
      </c>
      <c r="Y646" s="203">
        <v>0</v>
      </c>
      <c r="Z646" s="204">
        <v>0</v>
      </c>
      <c r="AA646" s="246">
        <v>0</v>
      </c>
      <c r="AB646" s="246">
        <v>0</v>
      </c>
      <c r="AC646" s="246">
        <v>0</v>
      </c>
      <c r="AD646" s="204">
        <v>-173.08429999999998</v>
      </c>
      <c r="AE646" s="204">
        <v>-173.08429999999998</v>
      </c>
      <c r="AF646" s="204">
        <v>0</v>
      </c>
      <c r="AG646" s="204">
        <v>0</v>
      </c>
      <c r="AH646" s="204">
        <v>0</v>
      </c>
      <c r="AI646" s="101">
        <v>0</v>
      </c>
      <c r="AJ646" s="101">
        <v>0</v>
      </c>
      <c r="AK646" s="101">
        <v>0</v>
      </c>
      <c r="AL646" s="204">
        <v>0</v>
      </c>
      <c r="AM646" s="204">
        <v>91.930425660869972</v>
      </c>
      <c r="AN646" s="204">
        <v>91.930425660869972</v>
      </c>
      <c r="AO646" s="204">
        <v>0</v>
      </c>
      <c r="AP646" s="204">
        <v>0</v>
      </c>
      <c r="AQ646" s="204">
        <v>0</v>
      </c>
      <c r="AR646" s="204">
        <v>0</v>
      </c>
      <c r="AS646" s="204">
        <v>0</v>
      </c>
      <c r="AT646" s="204">
        <v>0</v>
      </c>
      <c r="AU646" s="204">
        <v>0</v>
      </c>
    </row>
    <row r="647" spans="1:48" ht="12.75" customHeight="1">
      <c r="A647" s="205">
        <v>21</v>
      </c>
      <c r="B647" s="206">
        <v>226000</v>
      </c>
      <c r="C647" s="207">
        <v>1577</v>
      </c>
      <c r="D647" s="175">
        <v>638</v>
      </c>
      <c r="E647" s="201" t="s">
        <v>1753</v>
      </c>
      <c r="F647" s="197">
        <v>1451.1</v>
      </c>
      <c r="G647" s="202">
        <v>1451.1</v>
      </c>
      <c r="H647" s="202">
        <v>0</v>
      </c>
      <c r="I647" s="202">
        <v>0</v>
      </c>
      <c r="J647" s="202">
        <v>0</v>
      </c>
      <c r="K647" s="202">
        <v>0</v>
      </c>
      <c r="L647" s="197">
        <v>1451.1</v>
      </c>
      <c r="M647" s="203">
        <v>1451.1</v>
      </c>
      <c r="N647" s="203">
        <v>0</v>
      </c>
      <c r="O647" s="203">
        <v>0</v>
      </c>
      <c r="P647" s="203">
        <v>0</v>
      </c>
      <c r="Q647" s="203">
        <v>0</v>
      </c>
      <c r="R647" s="245">
        <v>0</v>
      </c>
      <c r="S647" s="245">
        <v>0</v>
      </c>
      <c r="T647" s="245">
        <v>0</v>
      </c>
      <c r="U647" s="198">
        <v>1444.3525</v>
      </c>
      <c r="V647" s="203">
        <v>1444.3525</v>
      </c>
      <c r="W647" s="203">
        <v>0</v>
      </c>
      <c r="X647" s="203">
        <v>0</v>
      </c>
      <c r="Y647" s="203">
        <v>0</v>
      </c>
      <c r="Z647" s="204">
        <v>0</v>
      </c>
      <c r="AA647" s="246">
        <v>0</v>
      </c>
      <c r="AB647" s="246">
        <v>0</v>
      </c>
      <c r="AC647" s="246">
        <v>0</v>
      </c>
      <c r="AD647" s="204">
        <v>-6.7474999999999454</v>
      </c>
      <c r="AE647" s="204">
        <v>-6.7474999999999454</v>
      </c>
      <c r="AF647" s="204">
        <v>0</v>
      </c>
      <c r="AG647" s="204">
        <v>0</v>
      </c>
      <c r="AH647" s="204">
        <v>0</v>
      </c>
      <c r="AI647" s="101">
        <v>0</v>
      </c>
      <c r="AJ647" s="101">
        <v>0</v>
      </c>
      <c r="AK647" s="101">
        <v>0</v>
      </c>
      <c r="AL647" s="204">
        <v>0</v>
      </c>
      <c r="AM647" s="204">
        <v>99.535007925022398</v>
      </c>
      <c r="AN647" s="204">
        <v>99.535007925022398</v>
      </c>
      <c r="AO647" s="204">
        <v>0</v>
      </c>
      <c r="AP647" s="204">
        <v>0</v>
      </c>
      <c r="AQ647" s="204">
        <v>0</v>
      </c>
      <c r="AR647" s="204">
        <v>0</v>
      </c>
      <c r="AS647" s="204">
        <v>0</v>
      </c>
      <c r="AT647" s="204">
        <v>0</v>
      </c>
      <c r="AU647" s="204">
        <v>0</v>
      </c>
    </row>
    <row r="648" spans="1:48" ht="12.75" customHeight="1">
      <c r="A648" s="205">
        <v>21</v>
      </c>
      <c r="B648" s="206">
        <v>226000</v>
      </c>
      <c r="C648" s="207">
        <v>1578</v>
      </c>
      <c r="D648" s="175">
        <v>639</v>
      </c>
      <c r="E648" s="201" t="s">
        <v>1754</v>
      </c>
      <c r="F648" s="197">
        <v>3010</v>
      </c>
      <c r="G648" s="202">
        <v>2960.6</v>
      </c>
      <c r="H648" s="202">
        <v>0</v>
      </c>
      <c r="I648" s="202">
        <v>49.4</v>
      </c>
      <c r="J648" s="202">
        <v>0</v>
      </c>
      <c r="K648" s="202">
        <v>0</v>
      </c>
      <c r="L648" s="197">
        <v>3010</v>
      </c>
      <c r="M648" s="203">
        <v>2960.6</v>
      </c>
      <c r="N648" s="203">
        <v>0</v>
      </c>
      <c r="O648" s="203">
        <v>49.4</v>
      </c>
      <c r="P648" s="203">
        <v>0</v>
      </c>
      <c r="Q648" s="203">
        <v>0</v>
      </c>
      <c r="R648" s="245">
        <v>0</v>
      </c>
      <c r="S648" s="245">
        <v>0</v>
      </c>
      <c r="T648" s="245">
        <v>0</v>
      </c>
      <c r="U648" s="198">
        <v>2960.6</v>
      </c>
      <c r="V648" s="203">
        <v>2960.6</v>
      </c>
      <c r="W648" s="203">
        <v>0</v>
      </c>
      <c r="X648" s="203">
        <v>0</v>
      </c>
      <c r="Y648" s="203">
        <v>0</v>
      </c>
      <c r="Z648" s="204">
        <v>0</v>
      </c>
      <c r="AA648" s="246">
        <v>0</v>
      </c>
      <c r="AB648" s="246">
        <v>0</v>
      </c>
      <c r="AC648" s="246">
        <v>0</v>
      </c>
      <c r="AD648" s="204">
        <v>-49.400000000000091</v>
      </c>
      <c r="AE648" s="204">
        <v>0</v>
      </c>
      <c r="AF648" s="204">
        <v>0</v>
      </c>
      <c r="AG648" s="204">
        <v>-49.4</v>
      </c>
      <c r="AH648" s="204">
        <v>0</v>
      </c>
      <c r="AI648" s="101">
        <v>0</v>
      </c>
      <c r="AJ648" s="101">
        <v>0</v>
      </c>
      <c r="AK648" s="101">
        <v>0</v>
      </c>
      <c r="AL648" s="204">
        <v>0</v>
      </c>
      <c r="AM648" s="204">
        <v>98.358803986710967</v>
      </c>
      <c r="AN648" s="204">
        <v>100</v>
      </c>
      <c r="AO648" s="204">
        <v>0</v>
      </c>
      <c r="AP648" s="204">
        <v>0</v>
      </c>
      <c r="AQ648" s="204">
        <v>0</v>
      </c>
      <c r="AR648" s="204">
        <v>0</v>
      </c>
      <c r="AS648" s="204">
        <v>0</v>
      </c>
      <c r="AT648" s="204">
        <v>0</v>
      </c>
      <c r="AU648" s="204">
        <v>0</v>
      </c>
    </row>
    <row r="649" spans="1:48" ht="12.75" customHeight="1">
      <c r="A649" s="205">
        <v>21</v>
      </c>
      <c r="B649" s="206">
        <v>226000</v>
      </c>
      <c r="C649" s="207">
        <v>1579</v>
      </c>
      <c r="D649" s="175">
        <v>640</v>
      </c>
      <c r="E649" s="201" t="s">
        <v>1755</v>
      </c>
      <c r="F649" s="197">
        <v>2115.1999999999998</v>
      </c>
      <c r="G649" s="202">
        <v>2115.1999999999998</v>
      </c>
      <c r="H649" s="202">
        <v>0</v>
      </c>
      <c r="I649" s="202">
        <v>0</v>
      </c>
      <c r="J649" s="202">
        <v>0</v>
      </c>
      <c r="K649" s="202">
        <v>0</v>
      </c>
      <c r="L649" s="197">
        <v>2115.1999999999998</v>
      </c>
      <c r="M649" s="203">
        <v>2115.1999999999998</v>
      </c>
      <c r="N649" s="203">
        <v>0</v>
      </c>
      <c r="O649" s="203">
        <v>0</v>
      </c>
      <c r="P649" s="203">
        <v>0</v>
      </c>
      <c r="Q649" s="203">
        <v>0</v>
      </c>
      <c r="R649" s="245">
        <v>0</v>
      </c>
      <c r="S649" s="245">
        <v>0</v>
      </c>
      <c r="T649" s="245">
        <v>0</v>
      </c>
      <c r="U649" s="198">
        <v>2115.1999999999998</v>
      </c>
      <c r="V649" s="203">
        <v>2115.1999999999998</v>
      </c>
      <c r="W649" s="203">
        <v>0</v>
      </c>
      <c r="X649" s="203">
        <v>0</v>
      </c>
      <c r="Y649" s="203">
        <v>0</v>
      </c>
      <c r="Z649" s="204">
        <v>0</v>
      </c>
      <c r="AA649" s="246">
        <v>0</v>
      </c>
      <c r="AB649" s="246">
        <v>0</v>
      </c>
      <c r="AC649" s="246">
        <v>0</v>
      </c>
      <c r="AD649" s="204">
        <v>0</v>
      </c>
      <c r="AE649" s="204">
        <v>0</v>
      </c>
      <c r="AF649" s="204">
        <v>0</v>
      </c>
      <c r="AG649" s="204">
        <v>0</v>
      </c>
      <c r="AH649" s="204">
        <v>0</v>
      </c>
      <c r="AI649" s="101">
        <v>0</v>
      </c>
      <c r="AJ649" s="101">
        <v>0</v>
      </c>
      <c r="AK649" s="101">
        <v>0</v>
      </c>
      <c r="AL649" s="204">
        <v>0</v>
      </c>
      <c r="AM649" s="204">
        <v>100</v>
      </c>
      <c r="AN649" s="204">
        <v>100</v>
      </c>
      <c r="AO649" s="204">
        <v>0</v>
      </c>
      <c r="AP649" s="204">
        <v>0</v>
      </c>
      <c r="AQ649" s="204">
        <v>0</v>
      </c>
      <c r="AR649" s="204">
        <v>0</v>
      </c>
      <c r="AS649" s="204">
        <v>0</v>
      </c>
      <c r="AT649" s="204">
        <v>0</v>
      </c>
      <c r="AU649" s="204">
        <v>0</v>
      </c>
    </row>
    <row r="650" spans="1:48" ht="12.75" customHeight="1">
      <c r="A650" s="205">
        <v>21</v>
      </c>
      <c r="B650" s="206">
        <v>226000</v>
      </c>
      <c r="C650" s="207">
        <v>1580</v>
      </c>
      <c r="D650" s="175">
        <v>641</v>
      </c>
      <c r="E650" s="201" t="s">
        <v>1756</v>
      </c>
      <c r="F650" s="197">
        <v>2457.3000000000002</v>
      </c>
      <c r="G650" s="202">
        <v>2457.3000000000002</v>
      </c>
      <c r="H650" s="202">
        <v>0</v>
      </c>
      <c r="I650" s="202">
        <v>0</v>
      </c>
      <c r="J650" s="202">
        <v>0</v>
      </c>
      <c r="K650" s="202">
        <v>0</v>
      </c>
      <c r="L650" s="197">
        <v>2552.1</v>
      </c>
      <c r="M650" s="203">
        <v>2552.1</v>
      </c>
      <c r="N650" s="203">
        <v>0</v>
      </c>
      <c r="O650" s="203">
        <v>0</v>
      </c>
      <c r="P650" s="203">
        <v>0</v>
      </c>
      <c r="Q650" s="203">
        <v>0</v>
      </c>
      <c r="R650" s="245">
        <v>0</v>
      </c>
      <c r="S650" s="245">
        <v>0</v>
      </c>
      <c r="T650" s="245">
        <v>0</v>
      </c>
      <c r="U650" s="198">
        <v>2552.1</v>
      </c>
      <c r="V650" s="203">
        <v>2552.1</v>
      </c>
      <c r="W650" s="203">
        <v>0</v>
      </c>
      <c r="X650" s="203">
        <v>0</v>
      </c>
      <c r="Y650" s="203">
        <v>0</v>
      </c>
      <c r="Z650" s="204">
        <v>0</v>
      </c>
      <c r="AA650" s="246">
        <v>0</v>
      </c>
      <c r="AB650" s="246">
        <v>0</v>
      </c>
      <c r="AC650" s="246">
        <v>0</v>
      </c>
      <c r="AD650" s="204">
        <v>0</v>
      </c>
      <c r="AE650" s="204">
        <v>0</v>
      </c>
      <c r="AF650" s="204">
        <v>0</v>
      </c>
      <c r="AG650" s="204">
        <v>0</v>
      </c>
      <c r="AH650" s="204">
        <v>0</v>
      </c>
      <c r="AI650" s="101">
        <v>0</v>
      </c>
      <c r="AJ650" s="101">
        <v>0</v>
      </c>
      <c r="AK650" s="101">
        <v>0</v>
      </c>
      <c r="AL650" s="204">
        <v>0</v>
      </c>
      <c r="AM650" s="204">
        <v>100</v>
      </c>
      <c r="AN650" s="204">
        <v>100</v>
      </c>
      <c r="AO650" s="204">
        <v>0</v>
      </c>
      <c r="AP650" s="204">
        <v>0</v>
      </c>
      <c r="AQ650" s="204">
        <v>0</v>
      </c>
      <c r="AR650" s="204">
        <v>0</v>
      </c>
      <c r="AS650" s="204">
        <v>0</v>
      </c>
      <c r="AT650" s="204">
        <v>0</v>
      </c>
      <c r="AU650" s="204">
        <v>0</v>
      </c>
    </row>
    <row r="651" spans="1:48" ht="12.75" customHeight="1">
      <c r="A651" s="205">
        <v>21</v>
      </c>
      <c r="B651" s="206">
        <v>226000</v>
      </c>
      <c r="C651" s="207">
        <v>1581</v>
      </c>
      <c r="D651" s="175">
        <v>642</v>
      </c>
      <c r="E651" s="201" t="s">
        <v>1757</v>
      </c>
      <c r="F651" s="197">
        <v>1158.7</v>
      </c>
      <c r="G651" s="202">
        <v>1096.5</v>
      </c>
      <c r="H651" s="202">
        <v>0</v>
      </c>
      <c r="I651" s="202">
        <v>62.2</v>
      </c>
      <c r="J651" s="202">
        <v>0</v>
      </c>
      <c r="K651" s="202">
        <v>0</v>
      </c>
      <c r="L651" s="197">
        <v>1215.4000000000001</v>
      </c>
      <c r="M651" s="203">
        <v>1153.2</v>
      </c>
      <c r="N651" s="203">
        <v>0</v>
      </c>
      <c r="O651" s="203">
        <v>62.2</v>
      </c>
      <c r="P651" s="203">
        <v>0</v>
      </c>
      <c r="Q651" s="203">
        <v>0</v>
      </c>
      <c r="R651" s="245">
        <v>0</v>
      </c>
      <c r="S651" s="245">
        <v>0</v>
      </c>
      <c r="T651" s="245">
        <v>0</v>
      </c>
      <c r="U651" s="198">
        <v>1179.1766</v>
      </c>
      <c r="V651" s="203">
        <v>1131.0800999999999</v>
      </c>
      <c r="W651" s="203">
        <v>0</v>
      </c>
      <c r="X651" s="203">
        <v>48.096499999999999</v>
      </c>
      <c r="Y651" s="203">
        <v>0</v>
      </c>
      <c r="Z651" s="204">
        <v>0</v>
      </c>
      <c r="AA651" s="246">
        <v>0</v>
      </c>
      <c r="AB651" s="246">
        <v>0</v>
      </c>
      <c r="AC651" s="246">
        <v>0</v>
      </c>
      <c r="AD651" s="204">
        <v>-36.223400000000083</v>
      </c>
      <c r="AE651" s="204">
        <v>-22.119900000000143</v>
      </c>
      <c r="AF651" s="204">
        <v>0</v>
      </c>
      <c r="AG651" s="204">
        <v>-14.103500000000004</v>
      </c>
      <c r="AH651" s="204">
        <v>0</v>
      </c>
      <c r="AI651" s="101">
        <v>0</v>
      </c>
      <c r="AJ651" s="101">
        <v>0</v>
      </c>
      <c r="AK651" s="101">
        <v>0</v>
      </c>
      <c r="AL651" s="204">
        <v>0</v>
      </c>
      <c r="AM651" s="204">
        <v>97.01963139707091</v>
      </c>
      <c r="AN651" s="204">
        <v>98.081867845993742</v>
      </c>
      <c r="AO651" s="204">
        <v>0</v>
      </c>
      <c r="AP651" s="204">
        <v>77.325562700964625</v>
      </c>
      <c r="AQ651" s="204">
        <v>0</v>
      </c>
      <c r="AR651" s="204">
        <v>0</v>
      </c>
      <c r="AS651" s="204">
        <v>0</v>
      </c>
      <c r="AT651" s="204">
        <v>0</v>
      </c>
      <c r="AU651" s="204">
        <v>0</v>
      </c>
    </row>
    <row r="652" spans="1:48" ht="12.75" customHeight="1">
      <c r="A652" s="205">
        <v>21</v>
      </c>
      <c r="B652" s="206">
        <v>226000</v>
      </c>
      <c r="C652" s="207">
        <v>1582</v>
      </c>
      <c r="D652" s="175">
        <v>643</v>
      </c>
      <c r="E652" s="201" t="s">
        <v>1758</v>
      </c>
      <c r="F652" s="197">
        <v>1493.6</v>
      </c>
      <c r="G652" s="202">
        <v>1493.6</v>
      </c>
      <c r="H652" s="202">
        <v>0</v>
      </c>
      <c r="I652" s="202">
        <v>0</v>
      </c>
      <c r="J652" s="202">
        <v>0</v>
      </c>
      <c r="K652" s="202">
        <v>0</v>
      </c>
      <c r="L652" s="197">
        <v>1649.2</v>
      </c>
      <c r="M652" s="203">
        <v>1649.2</v>
      </c>
      <c r="N652" s="203">
        <v>0</v>
      </c>
      <c r="O652" s="203">
        <v>0</v>
      </c>
      <c r="P652" s="203">
        <v>0</v>
      </c>
      <c r="Q652" s="203">
        <v>0</v>
      </c>
      <c r="R652" s="245">
        <v>0</v>
      </c>
      <c r="S652" s="245">
        <v>0</v>
      </c>
      <c r="T652" s="245">
        <v>0</v>
      </c>
      <c r="U652" s="198">
        <v>1649.1921</v>
      </c>
      <c r="V652" s="203">
        <v>1649.1921</v>
      </c>
      <c r="W652" s="203">
        <v>0</v>
      </c>
      <c r="X652" s="203">
        <v>0</v>
      </c>
      <c r="Y652" s="203">
        <v>0</v>
      </c>
      <c r="Z652" s="204">
        <v>0</v>
      </c>
      <c r="AA652" s="246">
        <v>0</v>
      </c>
      <c r="AB652" s="246">
        <v>0</v>
      </c>
      <c r="AC652" s="246">
        <v>0</v>
      </c>
      <c r="AD652" s="204">
        <v>-7.9000000000633008E-3</v>
      </c>
      <c r="AE652" s="204">
        <v>-7.9000000000633008E-3</v>
      </c>
      <c r="AF652" s="204">
        <v>0</v>
      </c>
      <c r="AG652" s="204">
        <v>0</v>
      </c>
      <c r="AH652" s="204">
        <v>0</v>
      </c>
      <c r="AI652" s="101">
        <v>0</v>
      </c>
      <c r="AJ652" s="101">
        <v>0</v>
      </c>
      <c r="AK652" s="101">
        <v>0</v>
      </c>
      <c r="AL652" s="204">
        <v>0</v>
      </c>
      <c r="AM652" s="204">
        <v>99.999520979869033</v>
      </c>
      <c r="AN652" s="204">
        <v>99.999520979869033</v>
      </c>
      <c r="AO652" s="204">
        <v>0</v>
      </c>
      <c r="AP652" s="204">
        <v>0</v>
      </c>
      <c r="AQ652" s="204">
        <v>0</v>
      </c>
      <c r="AR652" s="204">
        <v>0</v>
      </c>
      <c r="AS652" s="204">
        <v>0</v>
      </c>
      <c r="AT652" s="204">
        <v>0</v>
      </c>
      <c r="AU652" s="204">
        <v>0</v>
      </c>
    </row>
    <row r="653" spans="1:48" ht="12.75" customHeight="1">
      <c r="A653" s="205">
        <v>21</v>
      </c>
      <c r="B653" s="206">
        <v>226000</v>
      </c>
      <c r="C653" s="207">
        <v>1583</v>
      </c>
      <c r="D653" s="175">
        <v>644</v>
      </c>
      <c r="E653" s="201" t="s">
        <v>1759</v>
      </c>
      <c r="F653" s="197">
        <v>3825.7</v>
      </c>
      <c r="G653" s="202">
        <v>3734.5</v>
      </c>
      <c r="H653" s="202">
        <v>0</v>
      </c>
      <c r="I653" s="202">
        <v>91.2</v>
      </c>
      <c r="J653" s="202">
        <v>0</v>
      </c>
      <c r="K653" s="202">
        <v>0</v>
      </c>
      <c r="L653" s="197">
        <v>3846.4</v>
      </c>
      <c r="M653" s="203">
        <v>3734.5</v>
      </c>
      <c r="N653" s="203">
        <v>0</v>
      </c>
      <c r="O653" s="203">
        <v>111.9</v>
      </c>
      <c r="P653" s="203">
        <v>0</v>
      </c>
      <c r="Q653" s="203">
        <v>0</v>
      </c>
      <c r="R653" s="245">
        <v>0</v>
      </c>
      <c r="S653" s="245">
        <v>0</v>
      </c>
      <c r="T653" s="245">
        <v>0</v>
      </c>
      <c r="U653" s="198">
        <v>3846.3987999999999</v>
      </c>
      <c r="V653" s="203">
        <v>3734.5</v>
      </c>
      <c r="W653" s="203">
        <v>0</v>
      </c>
      <c r="X653" s="203">
        <v>111.89879999999999</v>
      </c>
      <c r="Y653" s="203">
        <v>0</v>
      </c>
      <c r="Z653" s="204">
        <v>0</v>
      </c>
      <c r="AA653" s="246">
        <v>0</v>
      </c>
      <c r="AB653" s="246">
        <v>0</v>
      </c>
      <c r="AC653" s="246">
        <v>0</v>
      </c>
      <c r="AD653" s="204">
        <v>-1.2000000001535227E-3</v>
      </c>
      <c r="AE653" s="204">
        <v>0</v>
      </c>
      <c r="AF653" s="204">
        <v>0</v>
      </c>
      <c r="AG653" s="204">
        <v>-1.2000000000114142E-3</v>
      </c>
      <c r="AH653" s="204">
        <v>0</v>
      </c>
      <c r="AI653" s="101">
        <v>0</v>
      </c>
      <c r="AJ653" s="101">
        <v>0</v>
      </c>
      <c r="AK653" s="101">
        <v>0</v>
      </c>
      <c r="AL653" s="204">
        <v>0</v>
      </c>
      <c r="AM653" s="204">
        <v>99.999968801996658</v>
      </c>
      <c r="AN653" s="204">
        <v>100</v>
      </c>
      <c r="AO653" s="204">
        <v>0</v>
      </c>
      <c r="AP653" s="204">
        <v>99.998927613941007</v>
      </c>
      <c r="AQ653" s="204">
        <v>0</v>
      </c>
      <c r="AR653" s="204">
        <v>0</v>
      </c>
      <c r="AS653" s="204">
        <v>0</v>
      </c>
      <c r="AT653" s="204">
        <v>0</v>
      </c>
      <c r="AU653" s="204">
        <v>0</v>
      </c>
    </row>
    <row r="654" spans="1:48" ht="12.75" customHeight="1">
      <c r="A654" s="205">
        <v>21</v>
      </c>
      <c r="B654" s="206">
        <v>226000</v>
      </c>
      <c r="C654" s="207">
        <v>1584</v>
      </c>
      <c r="D654" s="175">
        <v>645</v>
      </c>
      <c r="E654" s="201" t="s">
        <v>1760</v>
      </c>
      <c r="F654" s="197">
        <v>1739.1</v>
      </c>
      <c r="G654" s="202">
        <v>1739.1</v>
      </c>
      <c r="H654" s="202">
        <v>0</v>
      </c>
      <c r="I654" s="202">
        <v>0</v>
      </c>
      <c r="J654" s="202">
        <v>0</v>
      </c>
      <c r="K654" s="202">
        <v>0</v>
      </c>
      <c r="L654" s="197">
        <v>1739.1</v>
      </c>
      <c r="M654" s="203">
        <v>1739.1</v>
      </c>
      <c r="N654" s="203">
        <v>0</v>
      </c>
      <c r="O654" s="203">
        <v>0</v>
      </c>
      <c r="P654" s="203">
        <v>0</v>
      </c>
      <c r="Q654" s="203">
        <v>0</v>
      </c>
      <c r="R654" s="245">
        <v>0</v>
      </c>
      <c r="S654" s="245">
        <v>0</v>
      </c>
      <c r="T654" s="245">
        <v>0</v>
      </c>
      <c r="U654" s="198">
        <v>1704.4940999999999</v>
      </c>
      <c r="V654" s="203">
        <v>1704.4940999999999</v>
      </c>
      <c r="W654" s="203">
        <v>0</v>
      </c>
      <c r="X654" s="203">
        <v>0</v>
      </c>
      <c r="Y654" s="203">
        <v>0</v>
      </c>
      <c r="Z654" s="204">
        <v>0</v>
      </c>
      <c r="AA654" s="246">
        <v>0</v>
      </c>
      <c r="AB654" s="246">
        <v>0</v>
      </c>
      <c r="AC654" s="246">
        <v>0</v>
      </c>
      <c r="AD654" s="204">
        <v>-34.60590000000002</v>
      </c>
      <c r="AE654" s="204">
        <v>-34.60590000000002</v>
      </c>
      <c r="AF654" s="204">
        <v>0</v>
      </c>
      <c r="AG654" s="204">
        <v>0</v>
      </c>
      <c r="AH654" s="204">
        <v>0</v>
      </c>
      <c r="AI654" s="101">
        <v>0</v>
      </c>
      <c r="AJ654" s="101">
        <v>0</v>
      </c>
      <c r="AK654" s="101">
        <v>0</v>
      </c>
      <c r="AL654" s="204">
        <v>0</v>
      </c>
      <c r="AM654" s="204">
        <v>98.010125927203731</v>
      </c>
      <c r="AN654" s="204">
        <v>98.010125927203731</v>
      </c>
      <c r="AO654" s="204">
        <v>0</v>
      </c>
      <c r="AP654" s="204">
        <v>0</v>
      </c>
      <c r="AQ654" s="204">
        <v>0</v>
      </c>
      <c r="AR654" s="204">
        <v>0</v>
      </c>
      <c r="AS654" s="204">
        <v>0</v>
      </c>
      <c r="AT654" s="204">
        <v>0</v>
      </c>
      <c r="AU654" s="204">
        <v>0</v>
      </c>
    </row>
    <row r="655" spans="1:48" ht="12.75" customHeight="1">
      <c r="A655" s="205">
        <v>21</v>
      </c>
      <c r="B655" s="206">
        <v>226000</v>
      </c>
      <c r="C655" s="207">
        <v>1585</v>
      </c>
      <c r="D655" s="175">
        <v>646</v>
      </c>
      <c r="E655" s="201" t="s">
        <v>1761</v>
      </c>
      <c r="F655" s="197">
        <v>1951.1</v>
      </c>
      <c r="G655" s="202">
        <v>1951.1</v>
      </c>
      <c r="H655" s="202">
        <v>0</v>
      </c>
      <c r="I655" s="202">
        <v>0</v>
      </c>
      <c r="J655" s="202">
        <v>0</v>
      </c>
      <c r="K655" s="202">
        <v>0</v>
      </c>
      <c r="L655" s="197">
        <v>2111.3000000000002</v>
      </c>
      <c r="M655" s="203">
        <v>2111.3000000000002</v>
      </c>
      <c r="N655" s="203">
        <v>0</v>
      </c>
      <c r="O655" s="203">
        <v>0</v>
      </c>
      <c r="P655" s="203">
        <v>0</v>
      </c>
      <c r="Q655" s="203">
        <v>0</v>
      </c>
      <c r="R655" s="245">
        <v>0</v>
      </c>
      <c r="S655" s="245">
        <v>0</v>
      </c>
      <c r="T655" s="245">
        <v>0</v>
      </c>
      <c r="U655" s="198">
        <v>2111.3000000000002</v>
      </c>
      <c r="V655" s="203">
        <v>2111.3000000000002</v>
      </c>
      <c r="W655" s="203">
        <v>0</v>
      </c>
      <c r="X655" s="203">
        <v>0</v>
      </c>
      <c r="Y655" s="203">
        <v>0</v>
      </c>
      <c r="Z655" s="204">
        <v>0</v>
      </c>
      <c r="AA655" s="246">
        <v>0</v>
      </c>
      <c r="AB655" s="246">
        <v>0</v>
      </c>
      <c r="AC655" s="246">
        <v>0</v>
      </c>
      <c r="AD655" s="204">
        <v>0</v>
      </c>
      <c r="AE655" s="204">
        <v>0</v>
      </c>
      <c r="AF655" s="204">
        <v>0</v>
      </c>
      <c r="AG655" s="204">
        <v>0</v>
      </c>
      <c r="AH655" s="204">
        <v>0</v>
      </c>
      <c r="AI655" s="101">
        <v>0</v>
      </c>
      <c r="AJ655" s="101">
        <v>0</v>
      </c>
      <c r="AK655" s="101">
        <v>0</v>
      </c>
      <c r="AL655" s="204">
        <v>0</v>
      </c>
      <c r="AM655" s="204">
        <v>100</v>
      </c>
      <c r="AN655" s="204">
        <v>100</v>
      </c>
      <c r="AO655" s="204">
        <v>0</v>
      </c>
      <c r="AP655" s="204">
        <v>0</v>
      </c>
      <c r="AQ655" s="204">
        <v>0</v>
      </c>
      <c r="AR655" s="204">
        <v>0</v>
      </c>
      <c r="AS655" s="204">
        <v>0</v>
      </c>
      <c r="AT655" s="204">
        <v>0</v>
      </c>
      <c r="AU655" s="204">
        <v>0</v>
      </c>
    </row>
    <row r="656" spans="1:48" ht="12.75" customHeight="1">
      <c r="A656" s="205">
        <v>21</v>
      </c>
      <c r="B656" s="206">
        <v>226000</v>
      </c>
      <c r="C656" s="207">
        <v>1586</v>
      </c>
      <c r="D656" s="175">
        <v>647</v>
      </c>
      <c r="E656" s="201" t="s">
        <v>1762</v>
      </c>
      <c r="F656" s="197">
        <v>2125.9</v>
      </c>
      <c r="G656" s="202">
        <v>2125.9</v>
      </c>
      <c r="H656" s="202">
        <v>0</v>
      </c>
      <c r="I656" s="202">
        <v>0</v>
      </c>
      <c r="J656" s="202">
        <v>0</v>
      </c>
      <c r="K656" s="202">
        <v>0</v>
      </c>
      <c r="L656" s="197">
        <v>2208.6</v>
      </c>
      <c r="M656" s="203">
        <v>2208.6</v>
      </c>
      <c r="N656" s="203">
        <v>0</v>
      </c>
      <c r="O656" s="203">
        <v>0</v>
      </c>
      <c r="P656" s="203">
        <v>0</v>
      </c>
      <c r="Q656" s="203">
        <v>0</v>
      </c>
      <c r="R656" s="245">
        <v>0</v>
      </c>
      <c r="S656" s="245">
        <v>0</v>
      </c>
      <c r="T656" s="245">
        <v>0</v>
      </c>
      <c r="U656" s="198">
        <v>2208.6</v>
      </c>
      <c r="V656" s="203">
        <v>2208.6</v>
      </c>
      <c r="W656" s="203">
        <v>0</v>
      </c>
      <c r="X656" s="203">
        <v>0</v>
      </c>
      <c r="Y656" s="203">
        <v>0</v>
      </c>
      <c r="Z656" s="204">
        <v>0</v>
      </c>
      <c r="AA656" s="246">
        <v>0</v>
      </c>
      <c r="AB656" s="246">
        <v>0</v>
      </c>
      <c r="AC656" s="246">
        <v>0</v>
      </c>
      <c r="AD656" s="204">
        <v>0</v>
      </c>
      <c r="AE656" s="204">
        <v>0</v>
      </c>
      <c r="AF656" s="204">
        <v>0</v>
      </c>
      <c r="AG656" s="204">
        <v>0</v>
      </c>
      <c r="AH656" s="204">
        <v>0</v>
      </c>
      <c r="AI656" s="101">
        <v>0</v>
      </c>
      <c r="AJ656" s="101">
        <v>0</v>
      </c>
      <c r="AK656" s="101">
        <v>0</v>
      </c>
      <c r="AL656" s="204">
        <v>0</v>
      </c>
      <c r="AM656" s="204">
        <v>100</v>
      </c>
      <c r="AN656" s="204">
        <v>100</v>
      </c>
      <c r="AO656" s="204">
        <v>0</v>
      </c>
      <c r="AP656" s="204">
        <v>0</v>
      </c>
      <c r="AQ656" s="204">
        <v>0</v>
      </c>
      <c r="AR656" s="204">
        <v>0</v>
      </c>
      <c r="AS656" s="204">
        <v>0</v>
      </c>
      <c r="AT656" s="204">
        <v>0</v>
      </c>
      <c r="AU656" s="204">
        <v>0</v>
      </c>
    </row>
    <row r="657" spans="1:48" ht="12.75" customHeight="1">
      <c r="A657" s="205">
        <v>21</v>
      </c>
      <c r="B657" s="206">
        <v>226000</v>
      </c>
      <c r="C657" s="207">
        <v>1587</v>
      </c>
      <c r="D657" s="175">
        <v>648</v>
      </c>
      <c r="E657" s="201" t="s">
        <v>1763</v>
      </c>
      <c r="F657" s="197">
        <v>2777.5</v>
      </c>
      <c r="G657" s="202">
        <v>2777.5</v>
      </c>
      <c r="H657" s="202">
        <v>0</v>
      </c>
      <c r="I657" s="202">
        <v>0</v>
      </c>
      <c r="J657" s="202">
        <v>0</v>
      </c>
      <c r="K657" s="202">
        <v>0</v>
      </c>
      <c r="L657" s="197">
        <v>2901.5</v>
      </c>
      <c r="M657" s="203">
        <v>2901.5</v>
      </c>
      <c r="N657" s="203">
        <v>0</v>
      </c>
      <c r="O657" s="203">
        <v>0</v>
      </c>
      <c r="P657" s="203">
        <v>0</v>
      </c>
      <c r="Q657" s="203">
        <v>0</v>
      </c>
      <c r="R657" s="245">
        <v>0</v>
      </c>
      <c r="S657" s="245">
        <v>0</v>
      </c>
      <c r="T657" s="245">
        <v>0</v>
      </c>
      <c r="U657" s="198">
        <v>2901.5</v>
      </c>
      <c r="V657" s="203">
        <v>2901.5</v>
      </c>
      <c r="W657" s="203">
        <v>0</v>
      </c>
      <c r="X657" s="203">
        <v>0</v>
      </c>
      <c r="Y657" s="203">
        <v>0</v>
      </c>
      <c r="Z657" s="204">
        <v>0</v>
      </c>
      <c r="AA657" s="246">
        <v>0</v>
      </c>
      <c r="AB657" s="246">
        <v>0</v>
      </c>
      <c r="AC657" s="246">
        <v>0</v>
      </c>
      <c r="AD657" s="204">
        <v>0</v>
      </c>
      <c r="AE657" s="204">
        <v>0</v>
      </c>
      <c r="AF657" s="204">
        <v>0</v>
      </c>
      <c r="AG657" s="204">
        <v>0</v>
      </c>
      <c r="AH657" s="204">
        <v>0</v>
      </c>
      <c r="AI657" s="101">
        <v>0</v>
      </c>
      <c r="AJ657" s="101">
        <v>0</v>
      </c>
      <c r="AK657" s="101">
        <v>0</v>
      </c>
      <c r="AL657" s="204">
        <v>0</v>
      </c>
      <c r="AM657" s="204">
        <v>100</v>
      </c>
      <c r="AN657" s="204">
        <v>100</v>
      </c>
      <c r="AO657" s="204">
        <v>0</v>
      </c>
      <c r="AP657" s="204">
        <v>0</v>
      </c>
      <c r="AQ657" s="204">
        <v>0</v>
      </c>
      <c r="AR657" s="204">
        <v>0</v>
      </c>
      <c r="AS657" s="204">
        <v>0</v>
      </c>
      <c r="AT657" s="204">
        <v>0</v>
      </c>
      <c r="AU657" s="204">
        <v>0</v>
      </c>
    </row>
    <row r="658" spans="1:48" ht="12.75" customHeight="1">
      <c r="A658" s="205">
        <v>21</v>
      </c>
      <c r="B658" s="206">
        <v>226000</v>
      </c>
      <c r="C658" s="207">
        <v>1588</v>
      </c>
      <c r="D658" s="175">
        <v>649</v>
      </c>
      <c r="E658" s="201" t="s">
        <v>1764</v>
      </c>
      <c r="F658" s="197">
        <v>2887</v>
      </c>
      <c r="G658" s="202">
        <v>2887</v>
      </c>
      <c r="H658" s="202">
        <v>0</v>
      </c>
      <c r="I658" s="202">
        <v>0</v>
      </c>
      <c r="J658" s="202">
        <v>0</v>
      </c>
      <c r="K658" s="202">
        <v>0</v>
      </c>
      <c r="L658" s="197">
        <v>2993</v>
      </c>
      <c r="M658" s="203">
        <v>2993</v>
      </c>
      <c r="N658" s="203">
        <v>0</v>
      </c>
      <c r="O658" s="203">
        <v>0</v>
      </c>
      <c r="P658" s="203">
        <v>0</v>
      </c>
      <c r="Q658" s="203">
        <v>0</v>
      </c>
      <c r="R658" s="245">
        <v>0</v>
      </c>
      <c r="S658" s="245">
        <v>0</v>
      </c>
      <c r="T658" s="245">
        <v>0</v>
      </c>
      <c r="U658" s="198">
        <v>2871.5879</v>
      </c>
      <c r="V658" s="203">
        <v>2871.5879</v>
      </c>
      <c r="W658" s="203">
        <v>0</v>
      </c>
      <c r="X658" s="203">
        <v>0</v>
      </c>
      <c r="Y658" s="203">
        <v>0</v>
      </c>
      <c r="Z658" s="204">
        <v>0</v>
      </c>
      <c r="AA658" s="246">
        <v>0</v>
      </c>
      <c r="AB658" s="246">
        <v>0</v>
      </c>
      <c r="AC658" s="246">
        <v>0</v>
      </c>
      <c r="AD658" s="204">
        <v>-121.41210000000001</v>
      </c>
      <c r="AE658" s="204">
        <v>-121.41210000000001</v>
      </c>
      <c r="AF658" s="204">
        <v>0</v>
      </c>
      <c r="AG658" s="204">
        <v>0</v>
      </c>
      <c r="AH658" s="204">
        <v>0</v>
      </c>
      <c r="AI658" s="101">
        <v>0</v>
      </c>
      <c r="AJ658" s="101">
        <v>0</v>
      </c>
      <c r="AK658" s="101">
        <v>0</v>
      </c>
      <c r="AL658" s="204">
        <v>0</v>
      </c>
      <c r="AM658" s="204">
        <v>95.94346475108587</v>
      </c>
      <c r="AN658" s="204">
        <v>95.94346475108587</v>
      </c>
      <c r="AO658" s="204">
        <v>0</v>
      </c>
      <c r="AP658" s="204">
        <v>0</v>
      </c>
      <c r="AQ658" s="204">
        <v>0</v>
      </c>
      <c r="AR658" s="204">
        <v>0</v>
      </c>
      <c r="AS658" s="204">
        <v>0</v>
      </c>
      <c r="AT658" s="204">
        <v>0</v>
      </c>
      <c r="AU658" s="204">
        <v>0</v>
      </c>
    </row>
    <row r="659" spans="1:48" ht="12.75" customHeight="1">
      <c r="A659" s="205">
        <v>21</v>
      </c>
      <c r="B659" s="206">
        <v>226000</v>
      </c>
      <c r="C659" s="207">
        <v>1589</v>
      </c>
      <c r="D659" s="175">
        <v>650</v>
      </c>
      <c r="E659" s="201" t="s">
        <v>1765</v>
      </c>
      <c r="F659" s="197">
        <v>3239.2</v>
      </c>
      <c r="G659" s="202">
        <v>3239.2</v>
      </c>
      <c r="H659" s="202">
        <v>0</v>
      </c>
      <c r="I659" s="202">
        <v>0</v>
      </c>
      <c r="J659" s="202">
        <v>0</v>
      </c>
      <c r="K659" s="202">
        <v>0</v>
      </c>
      <c r="L659" s="197">
        <v>3360.3</v>
      </c>
      <c r="M659" s="203">
        <v>3360.3</v>
      </c>
      <c r="N659" s="203">
        <v>0</v>
      </c>
      <c r="O659" s="203">
        <v>0</v>
      </c>
      <c r="P659" s="203">
        <v>0</v>
      </c>
      <c r="Q659" s="203">
        <v>0</v>
      </c>
      <c r="R659" s="245">
        <v>0</v>
      </c>
      <c r="S659" s="245">
        <v>0</v>
      </c>
      <c r="T659" s="245">
        <v>0</v>
      </c>
      <c r="U659" s="198">
        <v>3202.4555</v>
      </c>
      <c r="V659" s="203">
        <v>3202.4555</v>
      </c>
      <c r="W659" s="203">
        <v>0</v>
      </c>
      <c r="X659" s="203">
        <v>0</v>
      </c>
      <c r="Y659" s="203">
        <v>0</v>
      </c>
      <c r="Z659" s="204">
        <v>0</v>
      </c>
      <c r="AA659" s="246">
        <v>0</v>
      </c>
      <c r="AB659" s="246">
        <v>0</v>
      </c>
      <c r="AC659" s="246">
        <v>0</v>
      </c>
      <c r="AD659" s="204">
        <v>-157.84450000000015</v>
      </c>
      <c r="AE659" s="204">
        <v>-157.84450000000015</v>
      </c>
      <c r="AF659" s="204">
        <v>0</v>
      </c>
      <c r="AG659" s="204">
        <v>0</v>
      </c>
      <c r="AH659" s="204">
        <v>0</v>
      </c>
      <c r="AI659" s="101">
        <v>0</v>
      </c>
      <c r="AJ659" s="101">
        <v>0</v>
      </c>
      <c r="AK659" s="101">
        <v>0</v>
      </c>
      <c r="AL659" s="204">
        <v>0</v>
      </c>
      <c r="AM659" s="204">
        <v>95.302666428592687</v>
      </c>
      <c r="AN659" s="204">
        <v>95.302666428592687</v>
      </c>
      <c r="AO659" s="204">
        <v>0</v>
      </c>
      <c r="AP659" s="204">
        <v>0</v>
      </c>
      <c r="AQ659" s="204">
        <v>0</v>
      </c>
      <c r="AR659" s="204">
        <v>0</v>
      </c>
      <c r="AS659" s="204">
        <v>0</v>
      </c>
      <c r="AT659" s="204">
        <v>0</v>
      </c>
      <c r="AU659" s="204">
        <v>0</v>
      </c>
    </row>
    <row r="660" spans="1:48" ht="12.75" customHeight="1">
      <c r="A660" s="205">
        <v>21</v>
      </c>
      <c r="B660" s="206">
        <v>226000</v>
      </c>
      <c r="C660" s="207">
        <v>1590</v>
      </c>
      <c r="D660" s="175">
        <v>651</v>
      </c>
      <c r="E660" s="201" t="s">
        <v>1750</v>
      </c>
      <c r="F660" s="197">
        <v>18280.5</v>
      </c>
      <c r="G660" s="202">
        <v>18280.5</v>
      </c>
      <c r="H660" s="202">
        <v>0</v>
      </c>
      <c r="I660" s="202">
        <v>0</v>
      </c>
      <c r="J660" s="202">
        <v>0</v>
      </c>
      <c r="K660" s="202">
        <v>0</v>
      </c>
      <c r="L660" s="197">
        <v>19779.5</v>
      </c>
      <c r="M660" s="203">
        <v>19779.5</v>
      </c>
      <c r="N660" s="203">
        <v>0</v>
      </c>
      <c r="O660" s="203">
        <v>0</v>
      </c>
      <c r="P660" s="203">
        <v>0</v>
      </c>
      <c r="Q660" s="203">
        <v>0</v>
      </c>
      <c r="R660" s="245">
        <v>0</v>
      </c>
      <c r="S660" s="245">
        <v>0</v>
      </c>
      <c r="T660" s="245">
        <v>0</v>
      </c>
      <c r="U660" s="198">
        <v>19779.5</v>
      </c>
      <c r="V660" s="203">
        <v>19779.5</v>
      </c>
      <c r="W660" s="203">
        <v>0</v>
      </c>
      <c r="X660" s="203">
        <v>0</v>
      </c>
      <c r="Y660" s="203">
        <v>0</v>
      </c>
      <c r="Z660" s="204">
        <v>0</v>
      </c>
      <c r="AA660" s="246">
        <v>0</v>
      </c>
      <c r="AB660" s="246">
        <v>0</v>
      </c>
      <c r="AC660" s="246">
        <v>0</v>
      </c>
      <c r="AD660" s="204">
        <v>0</v>
      </c>
      <c r="AE660" s="204">
        <v>0</v>
      </c>
      <c r="AF660" s="204">
        <v>0</v>
      </c>
      <c r="AG660" s="204">
        <v>0</v>
      </c>
      <c r="AH660" s="204">
        <v>0</v>
      </c>
      <c r="AI660" s="101">
        <v>0</v>
      </c>
      <c r="AJ660" s="101">
        <v>0</v>
      </c>
      <c r="AK660" s="101">
        <v>0</v>
      </c>
      <c r="AL660" s="204">
        <v>0</v>
      </c>
      <c r="AM660" s="204">
        <v>100</v>
      </c>
      <c r="AN660" s="204">
        <v>100</v>
      </c>
      <c r="AO660" s="204">
        <v>0</v>
      </c>
      <c r="AP660" s="204">
        <v>0</v>
      </c>
      <c r="AQ660" s="204">
        <v>0</v>
      </c>
      <c r="AR660" s="204">
        <v>0</v>
      </c>
      <c r="AS660" s="204">
        <v>0</v>
      </c>
      <c r="AT660" s="204">
        <v>0</v>
      </c>
      <c r="AU660" s="204">
        <v>0</v>
      </c>
    </row>
    <row r="661" spans="1:48" ht="12.75" customHeight="1">
      <c r="A661" s="205">
        <v>21</v>
      </c>
      <c r="B661" s="206">
        <v>226000</v>
      </c>
      <c r="C661" s="207">
        <v>1591</v>
      </c>
      <c r="D661" s="175">
        <v>652</v>
      </c>
      <c r="E661" s="201" t="s">
        <v>1766</v>
      </c>
      <c r="F661" s="197">
        <v>2140.1</v>
      </c>
      <c r="G661" s="202">
        <v>2140.1</v>
      </c>
      <c r="H661" s="202">
        <v>0</v>
      </c>
      <c r="I661" s="202">
        <v>0</v>
      </c>
      <c r="J661" s="202">
        <v>0</v>
      </c>
      <c r="K661" s="202">
        <v>0</v>
      </c>
      <c r="L661" s="197">
        <v>2203.3000000000002</v>
      </c>
      <c r="M661" s="203">
        <v>2203.3000000000002</v>
      </c>
      <c r="N661" s="203">
        <v>0</v>
      </c>
      <c r="O661" s="203">
        <v>0</v>
      </c>
      <c r="P661" s="203">
        <v>0</v>
      </c>
      <c r="Q661" s="203">
        <v>0</v>
      </c>
      <c r="R661" s="245">
        <v>0</v>
      </c>
      <c r="S661" s="245">
        <v>0</v>
      </c>
      <c r="T661" s="245">
        <v>0</v>
      </c>
      <c r="U661" s="198">
        <v>2203.2644</v>
      </c>
      <c r="V661" s="203">
        <v>2203.2644</v>
      </c>
      <c r="W661" s="203">
        <v>0</v>
      </c>
      <c r="X661" s="203">
        <v>0</v>
      </c>
      <c r="Y661" s="203">
        <v>0</v>
      </c>
      <c r="Z661" s="204">
        <v>0</v>
      </c>
      <c r="AA661" s="246">
        <v>0</v>
      </c>
      <c r="AB661" s="246">
        <v>0</v>
      </c>
      <c r="AC661" s="246">
        <v>0</v>
      </c>
      <c r="AD661" s="204">
        <v>-3.5600000000158616E-2</v>
      </c>
      <c r="AE661" s="204">
        <v>-3.5600000000158616E-2</v>
      </c>
      <c r="AF661" s="204">
        <v>0</v>
      </c>
      <c r="AG661" s="204">
        <v>0</v>
      </c>
      <c r="AH661" s="204">
        <v>0</v>
      </c>
      <c r="AI661" s="101">
        <v>0</v>
      </c>
      <c r="AJ661" s="101">
        <v>0</v>
      </c>
      <c r="AK661" s="101">
        <v>0</v>
      </c>
      <c r="AL661" s="204">
        <v>0</v>
      </c>
      <c r="AM661" s="204">
        <v>99.998384241819082</v>
      </c>
      <c r="AN661" s="204">
        <v>99.998384241819082</v>
      </c>
      <c r="AO661" s="204">
        <v>0</v>
      </c>
      <c r="AP661" s="204">
        <v>0</v>
      </c>
      <c r="AQ661" s="204">
        <v>0</v>
      </c>
      <c r="AR661" s="204">
        <v>0</v>
      </c>
      <c r="AS661" s="204">
        <v>0</v>
      </c>
      <c r="AT661" s="204">
        <v>0</v>
      </c>
      <c r="AU661" s="204">
        <v>0</v>
      </c>
    </row>
    <row r="662" spans="1:48" ht="12.75" customHeight="1">
      <c r="A662" s="205">
        <v>21</v>
      </c>
      <c r="B662" s="206">
        <v>226000</v>
      </c>
      <c r="C662" s="207">
        <v>1593</v>
      </c>
      <c r="D662" s="175">
        <v>653</v>
      </c>
      <c r="E662" s="201" t="s">
        <v>1767</v>
      </c>
      <c r="F662" s="197">
        <v>2264.5</v>
      </c>
      <c r="G662" s="202">
        <v>2264.5</v>
      </c>
      <c r="H662" s="202">
        <v>0</v>
      </c>
      <c r="I662" s="202">
        <v>0</v>
      </c>
      <c r="J662" s="202">
        <v>0</v>
      </c>
      <c r="K662" s="202">
        <v>0</v>
      </c>
      <c r="L662" s="197">
        <v>2515.4</v>
      </c>
      <c r="M662" s="203">
        <v>2515.4</v>
      </c>
      <c r="N662" s="203">
        <v>0</v>
      </c>
      <c r="O662" s="203">
        <v>0</v>
      </c>
      <c r="P662" s="203">
        <v>0</v>
      </c>
      <c r="Q662" s="203">
        <v>0</v>
      </c>
      <c r="R662" s="245">
        <v>0</v>
      </c>
      <c r="S662" s="245">
        <v>0</v>
      </c>
      <c r="T662" s="245">
        <v>0</v>
      </c>
      <c r="U662" s="198">
        <v>2318.0082000000002</v>
      </c>
      <c r="V662" s="203">
        <v>2318.0082000000002</v>
      </c>
      <c r="W662" s="203">
        <v>0</v>
      </c>
      <c r="X662" s="203">
        <v>0</v>
      </c>
      <c r="Y662" s="203">
        <v>0</v>
      </c>
      <c r="Z662" s="204">
        <v>0</v>
      </c>
      <c r="AA662" s="246">
        <v>0</v>
      </c>
      <c r="AB662" s="246">
        <v>0</v>
      </c>
      <c r="AC662" s="246">
        <v>0</v>
      </c>
      <c r="AD662" s="204">
        <v>-197.39179999999988</v>
      </c>
      <c r="AE662" s="204">
        <v>-197.39179999999988</v>
      </c>
      <c r="AF662" s="204">
        <v>0</v>
      </c>
      <c r="AG662" s="204">
        <v>0</v>
      </c>
      <c r="AH662" s="204">
        <v>0</v>
      </c>
      <c r="AI662" s="101">
        <v>0</v>
      </c>
      <c r="AJ662" s="101">
        <v>0</v>
      </c>
      <c r="AK662" s="101">
        <v>0</v>
      </c>
      <c r="AL662" s="204">
        <v>0</v>
      </c>
      <c r="AM662" s="204">
        <v>92.152667567782458</v>
      </c>
      <c r="AN662" s="204">
        <v>92.152667567782458</v>
      </c>
      <c r="AO662" s="204">
        <v>0</v>
      </c>
      <c r="AP662" s="204">
        <v>0</v>
      </c>
      <c r="AQ662" s="204">
        <v>0</v>
      </c>
      <c r="AR662" s="204">
        <v>0</v>
      </c>
      <c r="AS662" s="204">
        <v>0</v>
      </c>
      <c r="AT662" s="204">
        <v>0</v>
      </c>
      <c r="AU662" s="204">
        <v>0</v>
      </c>
    </row>
    <row r="663" spans="1:48" ht="12.75" customHeight="1">
      <c r="A663" s="205">
        <v>21</v>
      </c>
      <c r="B663" s="206">
        <v>226000</v>
      </c>
      <c r="C663" s="207">
        <v>1592</v>
      </c>
      <c r="D663" s="175">
        <v>654</v>
      </c>
      <c r="E663" s="201" t="s">
        <v>1768</v>
      </c>
      <c r="F663" s="197">
        <v>3995.4</v>
      </c>
      <c r="G663" s="202">
        <v>3995.4</v>
      </c>
      <c r="H663" s="202">
        <v>0</v>
      </c>
      <c r="I663" s="202">
        <v>0</v>
      </c>
      <c r="J663" s="202">
        <v>0</v>
      </c>
      <c r="K663" s="202">
        <v>0</v>
      </c>
      <c r="L663" s="197">
        <v>4221.7</v>
      </c>
      <c r="M663" s="203">
        <v>4221.7</v>
      </c>
      <c r="N663" s="203">
        <v>0</v>
      </c>
      <c r="O663" s="203">
        <v>0</v>
      </c>
      <c r="P663" s="203">
        <v>0</v>
      </c>
      <c r="Q663" s="203">
        <v>0</v>
      </c>
      <c r="R663" s="245">
        <v>0</v>
      </c>
      <c r="S663" s="245">
        <v>0</v>
      </c>
      <c r="T663" s="245">
        <v>0</v>
      </c>
      <c r="U663" s="198">
        <v>4221.7</v>
      </c>
      <c r="V663" s="203">
        <v>4221.7</v>
      </c>
      <c r="W663" s="203">
        <v>0</v>
      </c>
      <c r="X663" s="203">
        <v>0</v>
      </c>
      <c r="Y663" s="203">
        <v>0</v>
      </c>
      <c r="Z663" s="204">
        <v>0</v>
      </c>
      <c r="AA663" s="246">
        <v>0</v>
      </c>
      <c r="AB663" s="246">
        <v>0</v>
      </c>
      <c r="AC663" s="246">
        <v>0</v>
      </c>
      <c r="AD663" s="204">
        <v>0</v>
      </c>
      <c r="AE663" s="204">
        <v>0</v>
      </c>
      <c r="AF663" s="204">
        <v>0</v>
      </c>
      <c r="AG663" s="204">
        <v>0</v>
      </c>
      <c r="AH663" s="204">
        <v>0</v>
      </c>
      <c r="AI663" s="101">
        <v>0</v>
      </c>
      <c r="AJ663" s="101">
        <v>0</v>
      </c>
      <c r="AK663" s="101">
        <v>0</v>
      </c>
      <c r="AL663" s="204">
        <v>0</v>
      </c>
      <c r="AM663" s="204">
        <v>100</v>
      </c>
      <c r="AN663" s="204">
        <v>100</v>
      </c>
      <c r="AO663" s="204">
        <v>0</v>
      </c>
      <c r="AP663" s="204">
        <v>0</v>
      </c>
      <c r="AQ663" s="204">
        <v>0</v>
      </c>
      <c r="AR663" s="204">
        <v>0</v>
      </c>
      <c r="AS663" s="204">
        <v>0</v>
      </c>
      <c r="AT663" s="204">
        <v>0</v>
      </c>
      <c r="AU663" s="204">
        <v>0</v>
      </c>
    </row>
    <row r="664" spans="1:48" ht="12.75" customHeight="1">
      <c r="A664" s="205">
        <v>21</v>
      </c>
      <c r="B664" s="206">
        <v>226000</v>
      </c>
      <c r="C664" s="207">
        <v>1594</v>
      </c>
      <c r="D664" s="175">
        <v>655</v>
      </c>
      <c r="E664" s="201" t="s">
        <v>1769</v>
      </c>
      <c r="F664" s="197">
        <v>871.7</v>
      </c>
      <c r="G664" s="202">
        <v>871.7</v>
      </c>
      <c r="H664" s="202">
        <v>0</v>
      </c>
      <c r="I664" s="202">
        <v>0</v>
      </c>
      <c r="J664" s="202">
        <v>0</v>
      </c>
      <c r="K664" s="202">
        <v>0</v>
      </c>
      <c r="L664" s="197">
        <v>892.3</v>
      </c>
      <c r="M664" s="203">
        <v>892.3</v>
      </c>
      <c r="N664" s="203">
        <v>0</v>
      </c>
      <c r="O664" s="203">
        <v>0</v>
      </c>
      <c r="P664" s="203">
        <v>0</v>
      </c>
      <c r="Q664" s="203">
        <v>0</v>
      </c>
      <c r="R664" s="245">
        <v>0</v>
      </c>
      <c r="S664" s="245">
        <v>0</v>
      </c>
      <c r="T664" s="245">
        <v>0</v>
      </c>
      <c r="U664" s="198">
        <v>887.37950000000001</v>
      </c>
      <c r="V664" s="203">
        <v>887.37950000000001</v>
      </c>
      <c r="W664" s="203">
        <v>0</v>
      </c>
      <c r="X664" s="203">
        <v>0</v>
      </c>
      <c r="Y664" s="203">
        <v>0</v>
      </c>
      <c r="Z664" s="204">
        <v>0</v>
      </c>
      <c r="AA664" s="246">
        <v>0</v>
      </c>
      <c r="AB664" s="246">
        <v>0</v>
      </c>
      <c r="AC664" s="246">
        <v>0</v>
      </c>
      <c r="AD664" s="204">
        <v>-4.9204999999999472</v>
      </c>
      <c r="AE664" s="204">
        <v>-4.9204999999999472</v>
      </c>
      <c r="AF664" s="204">
        <v>0</v>
      </c>
      <c r="AG664" s="204">
        <v>0</v>
      </c>
      <c r="AH664" s="204">
        <v>0</v>
      </c>
      <c r="AI664" s="101">
        <v>0</v>
      </c>
      <c r="AJ664" s="101">
        <v>0</v>
      </c>
      <c r="AK664" s="101">
        <v>0</v>
      </c>
      <c r="AL664" s="204">
        <v>0</v>
      </c>
      <c r="AM664" s="204">
        <v>99.448559901378459</v>
      </c>
      <c r="AN664" s="204">
        <v>99.448559901378459</v>
      </c>
      <c r="AO664" s="204">
        <v>0</v>
      </c>
      <c r="AP664" s="204">
        <v>0</v>
      </c>
      <c r="AQ664" s="204">
        <v>0</v>
      </c>
      <c r="AR664" s="204">
        <v>0</v>
      </c>
      <c r="AS664" s="204">
        <v>0</v>
      </c>
      <c r="AT664" s="204">
        <v>0</v>
      </c>
      <c r="AU664" s="204">
        <v>0</v>
      </c>
    </row>
    <row r="665" spans="1:48" ht="12.75" customHeight="1">
      <c r="A665" s="205">
        <v>21</v>
      </c>
      <c r="B665" s="206">
        <v>226000</v>
      </c>
      <c r="C665" s="207">
        <v>1595</v>
      </c>
      <c r="D665" s="175">
        <v>656</v>
      </c>
      <c r="E665" s="201" t="s">
        <v>1770</v>
      </c>
      <c r="F665" s="197">
        <v>7524.7</v>
      </c>
      <c r="G665" s="202">
        <v>7524.7</v>
      </c>
      <c r="H665" s="202">
        <v>0</v>
      </c>
      <c r="I665" s="202">
        <v>0</v>
      </c>
      <c r="J665" s="202">
        <v>0</v>
      </c>
      <c r="K665" s="202">
        <v>0</v>
      </c>
      <c r="L665" s="197">
        <v>7674.8</v>
      </c>
      <c r="M665" s="203">
        <v>7674.8</v>
      </c>
      <c r="N665" s="203">
        <v>0</v>
      </c>
      <c r="O665" s="203">
        <v>0</v>
      </c>
      <c r="P665" s="203">
        <v>0</v>
      </c>
      <c r="Q665" s="203">
        <v>0</v>
      </c>
      <c r="R665" s="245">
        <v>0</v>
      </c>
      <c r="S665" s="245">
        <v>0</v>
      </c>
      <c r="T665" s="245">
        <v>0</v>
      </c>
      <c r="U665" s="198">
        <v>7674.8</v>
      </c>
      <c r="V665" s="203">
        <v>7674.8</v>
      </c>
      <c r="W665" s="203">
        <v>0</v>
      </c>
      <c r="X665" s="203">
        <v>0</v>
      </c>
      <c r="Y665" s="203">
        <v>0</v>
      </c>
      <c r="Z665" s="204">
        <v>0</v>
      </c>
      <c r="AA665" s="246">
        <v>0</v>
      </c>
      <c r="AB665" s="246">
        <v>0</v>
      </c>
      <c r="AC665" s="246">
        <v>0</v>
      </c>
      <c r="AD665" s="204">
        <v>0</v>
      </c>
      <c r="AE665" s="204">
        <v>0</v>
      </c>
      <c r="AF665" s="204">
        <v>0</v>
      </c>
      <c r="AG665" s="204">
        <v>0</v>
      </c>
      <c r="AH665" s="204">
        <v>0</v>
      </c>
      <c r="AI665" s="101">
        <v>0</v>
      </c>
      <c r="AJ665" s="101">
        <v>0</v>
      </c>
      <c r="AK665" s="101">
        <v>0</v>
      </c>
      <c r="AL665" s="204">
        <v>0</v>
      </c>
      <c r="AM665" s="204">
        <v>100</v>
      </c>
      <c r="AN665" s="204">
        <v>100</v>
      </c>
      <c r="AO665" s="204">
        <v>0</v>
      </c>
      <c r="AP665" s="204">
        <v>0</v>
      </c>
      <c r="AQ665" s="204">
        <v>0</v>
      </c>
      <c r="AR665" s="204">
        <v>0</v>
      </c>
      <c r="AS665" s="204">
        <v>0</v>
      </c>
      <c r="AT665" s="204">
        <v>0</v>
      </c>
      <c r="AU665" s="204">
        <v>0</v>
      </c>
    </row>
    <row r="666" spans="1:48" ht="12.75" customHeight="1">
      <c r="A666" s="205">
        <v>21</v>
      </c>
      <c r="B666" s="206">
        <v>226000</v>
      </c>
      <c r="C666" s="207">
        <v>1596</v>
      </c>
      <c r="D666" s="175">
        <v>657</v>
      </c>
      <c r="E666" s="201" t="s">
        <v>1771</v>
      </c>
      <c r="F666" s="197">
        <v>1169.0999999999999</v>
      </c>
      <c r="G666" s="202">
        <v>1169.0999999999999</v>
      </c>
      <c r="H666" s="202">
        <v>0</v>
      </c>
      <c r="I666" s="202">
        <v>0</v>
      </c>
      <c r="J666" s="202">
        <v>0</v>
      </c>
      <c r="K666" s="202">
        <v>0</v>
      </c>
      <c r="L666" s="197">
        <v>1349</v>
      </c>
      <c r="M666" s="203">
        <v>1349</v>
      </c>
      <c r="N666" s="203">
        <v>0</v>
      </c>
      <c r="O666" s="203">
        <v>0</v>
      </c>
      <c r="P666" s="203">
        <v>0</v>
      </c>
      <c r="Q666" s="203">
        <v>0</v>
      </c>
      <c r="R666" s="245">
        <v>0</v>
      </c>
      <c r="S666" s="245">
        <v>0</v>
      </c>
      <c r="T666" s="245">
        <v>0</v>
      </c>
      <c r="U666" s="198">
        <v>1349</v>
      </c>
      <c r="V666" s="203">
        <v>1349</v>
      </c>
      <c r="W666" s="203">
        <v>0</v>
      </c>
      <c r="X666" s="203">
        <v>0</v>
      </c>
      <c r="Y666" s="203">
        <v>0</v>
      </c>
      <c r="Z666" s="204">
        <v>0</v>
      </c>
      <c r="AA666" s="246">
        <v>0</v>
      </c>
      <c r="AB666" s="246">
        <v>0</v>
      </c>
      <c r="AC666" s="246">
        <v>0</v>
      </c>
      <c r="AD666" s="204">
        <v>0</v>
      </c>
      <c r="AE666" s="204">
        <v>0</v>
      </c>
      <c r="AF666" s="204">
        <v>0</v>
      </c>
      <c r="AG666" s="204">
        <v>0</v>
      </c>
      <c r="AH666" s="204">
        <v>0</v>
      </c>
      <c r="AI666" s="101">
        <v>0</v>
      </c>
      <c r="AJ666" s="101">
        <v>0</v>
      </c>
      <c r="AK666" s="101">
        <v>0</v>
      </c>
      <c r="AL666" s="204">
        <v>0</v>
      </c>
      <c r="AM666" s="204">
        <v>100</v>
      </c>
      <c r="AN666" s="204">
        <v>100</v>
      </c>
      <c r="AO666" s="204">
        <v>0</v>
      </c>
      <c r="AP666" s="204">
        <v>0</v>
      </c>
      <c r="AQ666" s="204">
        <v>0</v>
      </c>
      <c r="AR666" s="204">
        <v>0</v>
      </c>
      <c r="AS666" s="204">
        <v>0</v>
      </c>
      <c r="AT666" s="204">
        <v>0</v>
      </c>
      <c r="AU666" s="204">
        <v>0</v>
      </c>
    </row>
    <row r="667" spans="1:48" ht="12.75" customHeight="1">
      <c r="A667" s="205">
        <v>21</v>
      </c>
      <c r="B667" s="206">
        <v>226000</v>
      </c>
      <c r="C667" s="207">
        <v>1597</v>
      </c>
      <c r="D667" s="175">
        <v>658</v>
      </c>
      <c r="E667" s="201" t="s">
        <v>1772</v>
      </c>
      <c r="F667" s="197">
        <v>1838.8</v>
      </c>
      <c r="G667" s="202">
        <v>1838.8</v>
      </c>
      <c r="H667" s="202">
        <v>0</v>
      </c>
      <c r="I667" s="202">
        <v>0</v>
      </c>
      <c r="J667" s="202">
        <v>0</v>
      </c>
      <c r="K667" s="202">
        <v>0</v>
      </c>
      <c r="L667" s="197">
        <v>1838.8</v>
      </c>
      <c r="M667" s="203">
        <v>1838.8</v>
      </c>
      <c r="N667" s="203">
        <v>0</v>
      </c>
      <c r="O667" s="203">
        <v>0</v>
      </c>
      <c r="P667" s="203">
        <v>0</v>
      </c>
      <c r="Q667" s="203">
        <v>0</v>
      </c>
      <c r="R667" s="245">
        <v>0</v>
      </c>
      <c r="S667" s="245">
        <v>0</v>
      </c>
      <c r="T667" s="245">
        <v>0</v>
      </c>
      <c r="U667" s="198">
        <v>1838.8</v>
      </c>
      <c r="V667" s="203">
        <v>1838.8</v>
      </c>
      <c r="W667" s="203">
        <v>0</v>
      </c>
      <c r="X667" s="203">
        <v>0</v>
      </c>
      <c r="Y667" s="203">
        <v>0</v>
      </c>
      <c r="Z667" s="204">
        <v>0</v>
      </c>
      <c r="AA667" s="246">
        <v>0</v>
      </c>
      <c r="AB667" s="246">
        <v>0</v>
      </c>
      <c r="AC667" s="246">
        <v>0</v>
      </c>
      <c r="AD667" s="204">
        <v>0</v>
      </c>
      <c r="AE667" s="204">
        <v>0</v>
      </c>
      <c r="AF667" s="204">
        <v>0</v>
      </c>
      <c r="AG667" s="204">
        <v>0</v>
      </c>
      <c r="AH667" s="204">
        <v>0</v>
      </c>
      <c r="AI667" s="101">
        <v>0</v>
      </c>
      <c r="AJ667" s="101">
        <v>0</v>
      </c>
      <c r="AK667" s="101">
        <v>0</v>
      </c>
      <c r="AL667" s="204">
        <v>0</v>
      </c>
      <c r="AM667" s="204">
        <v>100</v>
      </c>
      <c r="AN667" s="204">
        <v>100</v>
      </c>
      <c r="AO667" s="204">
        <v>0</v>
      </c>
      <c r="AP667" s="204">
        <v>0</v>
      </c>
      <c r="AQ667" s="204">
        <v>0</v>
      </c>
      <c r="AR667" s="204">
        <v>0</v>
      </c>
      <c r="AS667" s="204">
        <v>0</v>
      </c>
      <c r="AT667" s="204">
        <v>0</v>
      </c>
      <c r="AU667" s="204">
        <v>0</v>
      </c>
    </row>
    <row r="668" spans="1:48" ht="12.75" customHeight="1">
      <c r="A668" s="205">
        <v>0</v>
      </c>
      <c r="B668" s="205"/>
      <c r="C668" s="205"/>
      <c r="D668" s="175">
        <v>659</v>
      </c>
      <c r="E668" s="201"/>
      <c r="F668" s="202"/>
      <c r="G668" s="202"/>
      <c r="H668" s="202"/>
      <c r="I668" s="202"/>
      <c r="J668" s="202"/>
      <c r="K668" s="202"/>
      <c r="L668" s="197"/>
      <c r="M668" s="203"/>
      <c r="N668" s="203"/>
      <c r="O668" s="203"/>
      <c r="P668" s="203"/>
      <c r="Q668" s="203"/>
      <c r="R668" s="245"/>
      <c r="S668" s="245"/>
      <c r="T668" s="245"/>
      <c r="U668" s="198"/>
      <c r="V668" s="203"/>
      <c r="W668" s="203"/>
      <c r="X668" s="203"/>
      <c r="Y668" s="203"/>
      <c r="Z668" s="204"/>
      <c r="AA668" s="246"/>
      <c r="AB668" s="246"/>
      <c r="AC668" s="246"/>
      <c r="AD668" s="204"/>
      <c r="AE668" s="204"/>
      <c r="AF668" s="204"/>
      <c r="AG668" s="204"/>
      <c r="AH668" s="204"/>
      <c r="AI668" s="101">
        <v>0</v>
      </c>
      <c r="AJ668" s="101">
        <v>0</v>
      </c>
      <c r="AK668" s="101">
        <v>0</v>
      </c>
      <c r="AL668" s="204"/>
      <c r="AM668" s="204"/>
      <c r="AN668" s="204"/>
      <c r="AO668" s="204"/>
      <c r="AP668" s="204"/>
      <c r="AQ668" s="204"/>
      <c r="AR668" s="204"/>
      <c r="AS668" s="204"/>
      <c r="AT668" s="204"/>
      <c r="AU668" s="204"/>
    </row>
    <row r="669" spans="1:48" ht="12.75" customHeight="1">
      <c r="A669" s="205">
        <v>20</v>
      </c>
      <c r="B669" s="206">
        <v>226200</v>
      </c>
      <c r="C669" s="205"/>
      <c r="D669" s="175">
        <v>660</v>
      </c>
      <c r="E669" s="196" t="s">
        <v>1773</v>
      </c>
      <c r="F669" s="197">
        <v>180090.5</v>
      </c>
      <c r="G669" s="197">
        <v>164757.5</v>
      </c>
      <c r="H669" s="197">
        <v>3785.4</v>
      </c>
      <c r="I669" s="197">
        <v>360.9</v>
      </c>
      <c r="J669" s="197">
        <v>0</v>
      </c>
      <c r="K669" s="197">
        <v>11186.7</v>
      </c>
      <c r="L669" s="197">
        <v>197689</v>
      </c>
      <c r="M669" s="197">
        <v>182158.8</v>
      </c>
      <c r="N669" s="197">
        <v>3848.7</v>
      </c>
      <c r="O669" s="197">
        <v>412.3</v>
      </c>
      <c r="P669" s="197">
        <v>0</v>
      </c>
      <c r="Q669" s="197">
        <v>11186.7</v>
      </c>
      <c r="R669" s="197">
        <v>82.5</v>
      </c>
      <c r="S669" s="197">
        <v>0</v>
      </c>
      <c r="T669" s="197">
        <v>0</v>
      </c>
      <c r="U669" s="198">
        <v>194623.95570000002</v>
      </c>
      <c r="V669" s="197">
        <v>179212.8751</v>
      </c>
      <c r="W669" s="197">
        <v>3848.7</v>
      </c>
      <c r="X669" s="197">
        <v>293.18180000000001</v>
      </c>
      <c r="Y669" s="197">
        <v>0</v>
      </c>
      <c r="Z669" s="197">
        <v>11186.6988</v>
      </c>
      <c r="AA669" s="197">
        <v>82.5</v>
      </c>
      <c r="AB669" s="197">
        <v>0</v>
      </c>
      <c r="AC669" s="197">
        <v>0</v>
      </c>
      <c r="AD669" s="101">
        <v>-3065.0442999999796</v>
      </c>
      <c r="AE669" s="101">
        <v>-2945.9248999999836</v>
      </c>
      <c r="AF669" s="101">
        <v>0</v>
      </c>
      <c r="AG669" s="101">
        <v>-119.1182</v>
      </c>
      <c r="AH669" s="101">
        <v>0</v>
      </c>
      <c r="AI669" s="101">
        <v>-1.2000000006082701E-3</v>
      </c>
      <c r="AJ669" s="101">
        <v>0</v>
      </c>
      <c r="AK669" s="101">
        <v>0</v>
      </c>
      <c r="AL669" s="101">
        <v>0</v>
      </c>
      <c r="AM669" s="101">
        <v>98.449562545209915</v>
      </c>
      <c r="AN669" s="101">
        <v>98.382771021767837</v>
      </c>
      <c r="AO669" s="101">
        <v>100</v>
      </c>
      <c r="AP669" s="101">
        <v>71.108852777104048</v>
      </c>
      <c r="AQ669" s="101">
        <v>0</v>
      </c>
      <c r="AR669" s="101">
        <v>99.999989272975938</v>
      </c>
      <c r="AS669" s="101">
        <v>100</v>
      </c>
      <c r="AT669" s="101">
        <v>0</v>
      </c>
      <c r="AU669" s="101">
        <v>0</v>
      </c>
    </row>
    <row r="670" spans="1:48" s="200" customFormat="1" ht="12.75" customHeight="1">
      <c r="A670" s="205">
        <v>22</v>
      </c>
      <c r="B670" s="206">
        <v>226200</v>
      </c>
      <c r="C670" s="205"/>
      <c r="D670" s="175">
        <v>661</v>
      </c>
      <c r="E670" s="196" t="s">
        <v>1241</v>
      </c>
      <c r="F670" s="197">
        <v>133983.29999999999</v>
      </c>
      <c r="G670" s="197">
        <v>118835.9</v>
      </c>
      <c r="H670" s="197">
        <v>3785.4</v>
      </c>
      <c r="I670" s="197">
        <v>175.3</v>
      </c>
      <c r="J670" s="197">
        <v>0</v>
      </c>
      <c r="K670" s="197">
        <v>11186.7</v>
      </c>
      <c r="L670" s="197">
        <v>148012.1</v>
      </c>
      <c r="M670" s="197">
        <v>132801.4</v>
      </c>
      <c r="N670" s="197">
        <v>3848.7</v>
      </c>
      <c r="O670" s="197">
        <v>175.3</v>
      </c>
      <c r="P670" s="197">
        <v>0</v>
      </c>
      <c r="Q670" s="197">
        <v>11186.7</v>
      </c>
      <c r="R670" s="197">
        <v>0</v>
      </c>
      <c r="S670" s="197">
        <v>0</v>
      </c>
      <c r="T670" s="197">
        <v>0</v>
      </c>
      <c r="U670" s="198">
        <v>147358.60290000003</v>
      </c>
      <c r="V670" s="197">
        <v>132266.4945</v>
      </c>
      <c r="W670" s="197">
        <v>3848.7</v>
      </c>
      <c r="X670" s="197">
        <v>56.709600000000002</v>
      </c>
      <c r="Y670" s="197">
        <v>0</v>
      </c>
      <c r="Z670" s="197">
        <v>11186.6988</v>
      </c>
      <c r="AA670" s="197">
        <v>0</v>
      </c>
      <c r="AB670" s="197">
        <v>0</v>
      </c>
      <c r="AC670" s="197">
        <v>0</v>
      </c>
      <c r="AD670" s="101">
        <v>-653.49709999997867</v>
      </c>
      <c r="AE670" s="101">
        <v>-534.90549999999348</v>
      </c>
      <c r="AF670" s="101">
        <v>0</v>
      </c>
      <c r="AG670" s="101">
        <v>-118.59040000000002</v>
      </c>
      <c r="AH670" s="101">
        <v>0</v>
      </c>
      <c r="AI670" s="101">
        <v>-1.2000000006082701E-3</v>
      </c>
      <c r="AJ670" s="101">
        <v>0</v>
      </c>
      <c r="AK670" s="101">
        <v>0</v>
      </c>
      <c r="AL670" s="101">
        <v>0</v>
      </c>
      <c r="AM670" s="101">
        <v>99.55848400232145</v>
      </c>
      <c r="AN670" s="101">
        <v>99.597213960093796</v>
      </c>
      <c r="AO670" s="101">
        <v>100</v>
      </c>
      <c r="AP670" s="101">
        <v>32.350028522532796</v>
      </c>
      <c r="AQ670" s="101">
        <v>0</v>
      </c>
      <c r="AR670" s="101">
        <v>99.999989272975938</v>
      </c>
      <c r="AS670" s="101">
        <v>0</v>
      </c>
      <c r="AT670" s="101">
        <v>0</v>
      </c>
      <c r="AU670" s="101">
        <v>0</v>
      </c>
      <c r="AV670" s="199"/>
    </row>
    <row r="671" spans="1:48" s="200" customFormat="1" ht="12.75" customHeight="1">
      <c r="A671" s="205">
        <v>21</v>
      </c>
      <c r="B671" s="206">
        <v>226200</v>
      </c>
      <c r="C671" s="205"/>
      <c r="D671" s="175">
        <v>662</v>
      </c>
      <c r="E671" s="196" t="s">
        <v>1242</v>
      </c>
      <c r="F671" s="197">
        <v>46107.199999999997</v>
      </c>
      <c r="G671" s="197">
        <v>45921.599999999999</v>
      </c>
      <c r="H671" s="197">
        <v>0</v>
      </c>
      <c r="I671" s="197">
        <v>185.6</v>
      </c>
      <c r="J671" s="197">
        <v>0</v>
      </c>
      <c r="K671" s="197">
        <v>0</v>
      </c>
      <c r="L671" s="197">
        <v>49676.899999999994</v>
      </c>
      <c r="M671" s="197">
        <v>49357.399999999994</v>
      </c>
      <c r="N671" s="197">
        <v>0</v>
      </c>
      <c r="O671" s="197">
        <v>237</v>
      </c>
      <c r="P671" s="197">
        <v>0</v>
      </c>
      <c r="Q671" s="197">
        <v>0</v>
      </c>
      <c r="R671" s="197">
        <v>82.5</v>
      </c>
      <c r="S671" s="197">
        <v>0</v>
      </c>
      <c r="T671" s="197">
        <v>0</v>
      </c>
      <c r="U671" s="198">
        <v>47265.352799999986</v>
      </c>
      <c r="V671" s="197">
        <v>46946.380599999989</v>
      </c>
      <c r="W671" s="197">
        <v>0</v>
      </c>
      <c r="X671" s="197">
        <v>236.47219999999999</v>
      </c>
      <c r="Y671" s="197">
        <v>0</v>
      </c>
      <c r="Z671" s="197">
        <v>0</v>
      </c>
      <c r="AA671" s="197">
        <v>82.5</v>
      </c>
      <c r="AB671" s="197">
        <v>0</v>
      </c>
      <c r="AC671" s="197">
        <v>0</v>
      </c>
      <c r="AD671" s="101">
        <v>-2411.5472000000082</v>
      </c>
      <c r="AE671" s="101">
        <v>-2411.0194000000047</v>
      </c>
      <c r="AF671" s="101">
        <v>0</v>
      </c>
      <c r="AG671" s="101">
        <v>-0.52780000000001337</v>
      </c>
      <c r="AH671" s="101">
        <v>0</v>
      </c>
      <c r="AI671" s="101">
        <v>0</v>
      </c>
      <c r="AJ671" s="101">
        <v>0</v>
      </c>
      <c r="AK671" s="101">
        <v>0</v>
      </c>
      <c r="AL671" s="101">
        <v>0</v>
      </c>
      <c r="AM671" s="101">
        <v>95.145536053980805</v>
      </c>
      <c r="AN671" s="101">
        <v>95.115181512802522</v>
      </c>
      <c r="AO671" s="101">
        <v>0</v>
      </c>
      <c r="AP671" s="101">
        <v>99.777299578059058</v>
      </c>
      <c r="AQ671" s="101">
        <v>0</v>
      </c>
      <c r="AR671" s="101">
        <v>0</v>
      </c>
      <c r="AS671" s="101">
        <v>100</v>
      </c>
      <c r="AT671" s="101">
        <v>0</v>
      </c>
      <c r="AU671" s="101">
        <v>0</v>
      </c>
      <c r="AV671" s="199"/>
    </row>
    <row r="672" spans="1:48" ht="12.75" customHeight="1">
      <c r="A672" s="205">
        <v>22</v>
      </c>
      <c r="B672" s="206">
        <v>226200</v>
      </c>
      <c r="C672" s="207">
        <v>1598</v>
      </c>
      <c r="D672" s="175">
        <v>663</v>
      </c>
      <c r="E672" s="201" t="s">
        <v>1267</v>
      </c>
      <c r="F672" s="197">
        <v>133983.29999999999</v>
      </c>
      <c r="G672" s="202">
        <v>118835.9</v>
      </c>
      <c r="H672" s="202">
        <v>3785.4</v>
      </c>
      <c r="I672" s="202">
        <v>175.3</v>
      </c>
      <c r="J672" s="202">
        <v>0</v>
      </c>
      <c r="K672" s="202">
        <v>11186.7</v>
      </c>
      <c r="L672" s="197">
        <v>148012.1</v>
      </c>
      <c r="M672" s="203">
        <v>132801.4</v>
      </c>
      <c r="N672" s="203">
        <v>3848.7</v>
      </c>
      <c r="O672" s="203">
        <v>175.3</v>
      </c>
      <c r="P672" s="203">
        <v>0</v>
      </c>
      <c r="Q672" s="203">
        <v>11186.7</v>
      </c>
      <c r="R672" s="245">
        <v>0</v>
      </c>
      <c r="S672" s="245">
        <v>0</v>
      </c>
      <c r="T672" s="245">
        <v>0</v>
      </c>
      <c r="U672" s="198">
        <v>147358.60290000003</v>
      </c>
      <c r="V672" s="203">
        <v>132266.4945</v>
      </c>
      <c r="W672" s="203">
        <v>3848.7</v>
      </c>
      <c r="X672" s="203">
        <v>56.709600000000002</v>
      </c>
      <c r="Y672" s="203">
        <v>0</v>
      </c>
      <c r="Z672" s="204">
        <v>11186.6988</v>
      </c>
      <c r="AA672" s="246">
        <v>0</v>
      </c>
      <c r="AB672" s="246">
        <v>0</v>
      </c>
      <c r="AC672" s="246">
        <v>0</v>
      </c>
      <c r="AD672" s="204">
        <v>-653.49709999997867</v>
      </c>
      <c r="AE672" s="204">
        <v>-534.90549999999348</v>
      </c>
      <c r="AF672" s="204">
        <v>0</v>
      </c>
      <c r="AG672" s="204">
        <v>-118.59040000000002</v>
      </c>
      <c r="AH672" s="204">
        <v>0</v>
      </c>
      <c r="AI672" s="101">
        <v>-1.2000000006082701E-3</v>
      </c>
      <c r="AJ672" s="101">
        <v>0</v>
      </c>
      <c r="AK672" s="101">
        <v>0</v>
      </c>
      <c r="AL672" s="204">
        <v>0</v>
      </c>
      <c r="AM672" s="204">
        <v>99.55848400232145</v>
      </c>
      <c r="AN672" s="204">
        <v>99.597213960093796</v>
      </c>
      <c r="AO672" s="204">
        <v>100</v>
      </c>
      <c r="AP672" s="204">
        <v>32.350028522532796</v>
      </c>
      <c r="AQ672" s="204">
        <v>0</v>
      </c>
      <c r="AR672" s="204">
        <v>99.999989272975938</v>
      </c>
      <c r="AS672" s="204">
        <v>0</v>
      </c>
      <c r="AT672" s="204">
        <v>0</v>
      </c>
      <c r="AU672" s="204">
        <v>0</v>
      </c>
    </row>
    <row r="673" spans="1:47" ht="12.75" customHeight="1">
      <c r="A673" s="205">
        <v>21</v>
      </c>
      <c r="B673" s="206">
        <v>226200</v>
      </c>
      <c r="C673" s="207">
        <v>1599</v>
      </c>
      <c r="D673" s="175">
        <v>664</v>
      </c>
      <c r="E673" s="201" t="s">
        <v>1774</v>
      </c>
      <c r="F673" s="197">
        <v>3900.3</v>
      </c>
      <c r="G673" s="202">
        <v>3900.3</v>
      </c>
      <c r="H673" s="202">
        <v>0</v>
      </c>
      <c r="I673" s="202">
        <v>0</v>
      </c>
      <c r="J673" s="202">
        <v>0</v>
      </c>
      <c r="K673" s="202">
        <v>0</v>
      </c>
      <c r="L673" s="197">
        <v>3967.8</v>
      </c>
      <c r="M673" s="203">
        <v>3967.8</v>
      </c>
      <c r="N673" s="203">
        <v>0</v>
      </c>
      <c r="O673" s="203">
        <v>0</v>
      </c>
      <c r="P673" s="203">
        <v>0</v>
      </c>
      <c r="Q673" s="203">
        <v>0</v>
      </c>
      <c r="R673" s="245">
        <v>0</v>
      </c>
      <c r="S673" s="245">
        <v>0</v>
      </c>
      <c r="T673" s="245">
        <v>0</v>
      </c>
      <c r="U673" s="198">
        <v>3967.8</v>
      </c>
      <c r="V673" s="203">
        <v>3967.8</v>
      </c>
      <c r="W673" s="203">
        <v>0</v>
      </c>
      <c r="X673" s="203">
        <v>0</v>
      </c>
      <c r="Y673" s="203">
        <v>0</v>
      </c>
      <c r="Z673" s="204">
        <v>0</v>
      </c>
      <c r="AA673" s="246">
        <v>0</v>
      </c>
      <c r="AB673" s="246">
        <v>0</v>
      </c>
      <c r="AC673" s="246">
        <v>0</v>
      </c>
      <c r="AD673" s="204">
        <v>0</v>
      </c>
      <c r="AE673" s="204">
        <v>0</v>
      </c>
      <c r="AF673" s="204">
        <v>0</v>
      </c>
      <c r="AG673" s="204">
        <v>0</v>
      </c>
      <c r="AH673" s="204">
        <v>0</v>
      </c>
      <c r="AI673" s="101">
        <v>0</v>
      </c>
      <c r="AJ673" s="101">
        <v>0</v>
      </c>
      <c r="AK673" s="101">
        <v>0</v>
      </c>
      <c r="AL673" s="204">
        <v>0</v>
      </c>
      <c r="AM673" s="204">
        <v>100</v>
      </c>
      <c r="AN673" s="204">
        <v>100</v>
      </c>
      <c r="AO673" s="204">
        <v>0</v>
      </c>
      <c r="AP673" s="204">
        <v>0</v>
      </c>
      <c r="AQ673" s="204">
        <v>0</v>
      </c>
      <c r="AR673" s="204">
        <v>0</v>
      </c>
      <c r="AS673" s="204">
        <v>0</v>
      </c>
      <c r="AT673" s="204">
        <v>0</v>
      </c>
      <c r="AU673" s="204">
        <v>0</v>
      </c>
    </row>
    <row r="674" spans="1:47" ht="12.75" customHeight="1">
      <c r="A674" s="205">
        <v>21</v>
      </c>
      <c r="B674" s="206">
        <v>226200</v>
      </c>
      <c r="C674" s="207">
        <v>1600</v>
      </c>
      <c r="D674" s="175">
        <v>665</v>
      </c>
      <c r="E674" s="201" t="s">
        <v>1775</v>
      </c>
      <c r="F674" s="197">
        <v>2498</v>
      </c>
      <c r="G674" s="202">
        <v>2498</v>
      </c>
      <c r="H674" s="202">
        <v>0</v>
      </c>
      <c r="I674" s="202">
        <v>0</v>
      </c>
      <c r="J674" s="202">
        <v>0</v>
      </c>
      <c r="K674" s="202">
        <v>0</v>
      </c>
      <c r="L674" s="197">
        <v>2636</v>
      </c>
      <c r="M674" s="203">
        <v>2636</v>
      </c>
      <c r="N674" s="203">
        <v>0</v>
      </c>
      <c r="O674" s="203">
        <v>0</v>
      </c>
      <c r="P674" s="203">
        <v>0</v>
      </c>
      <c r="Q674" s="203">
        <v>0</v>
      </c>
      <c r="R674" s="245">
        <v>0</v>
      </c>
      <c r="S674" s="245">
        <v>0</v>
      </c>
      <c r="T674" s="245">
        <v>0</v>
      </c>
      <c r="U674" s="198">
        <v>2636</v>
      </c>
      <c r="V674" s="203">
        <v>2636</v>
      </c>
      <c r="W674" s="203">
        <v>0</v>
      </c>
      <c r="X674" s="203">
        <v>0</v>
      </c>
      <c r="Y674" s="203">
        <v>0</v>
      </c>
      <c r="Z674" s="204">
        <v>0</v>
      </c>
      <c r="AA674" s="246">
        <v>0</v>
      </c>
      <c r="AB674" s="246">
        <v>0</v>
      </c>
      <c r="AC674" s="246">
        <v>0</v>
      </c>
      <c r="AD674" s="204">
        <v>0</v>
      </c>
      <c r="AE674" s="204">
        <v>0</v>
      </c>
      <c r="AF674" s="204">
        <v>0</v>
      </c>
      <c r="AG674" s="204">
        <v>0</v>
      </c>
      <c r="AH674" s="204">
        <v>0</v>
      </c>
      <c r="AI674" s="101">
        <v>0</v>
      </c>
      <c r="AJ674" s="101">
        <v>0</v>
      </c>
      <c r="AK674" s="101">
        <v>0</v>
      </c>
      <c r="AL674" s="204">
        <v>0</v>
      </c>
      <c r="AM674" s="204">
        <v>100</v>
      </c>
      <c r="AN674" s="204">
        <v>100</v>
      </c>
      <c r="AO674" s="204">
        <v>0</v>
      </c>
      <c r="AP674" s="204">
        <v>0</v>
      </c>
      <c r="AQ674" s="204">
        <v>0</v>
      </c>
      <c r="AR674" s="204">
        <v>0</v>
      </c>
      <c r="AS674" s="204">
        <v>0</v>
      </c>
      <c r="AT674" s="204">
        <v>0</v>
      </c>
      <c r="AU674" s="204">
        <v>0</v>
      </c>
    </row>
    <row r="675" spans="1:47" ht="12.75" customHeight="1">
      <c r="A675" s="205">
        <v>21</v>
      </c>
      <c r="B675" s="206">
        <v>226200</v>
      </c>
      <c r="C675" s="207">
        <v>1601</v>
      </c>
      <c r="D675" s="175">
        <v>666</v>
      </c>
      <c r="E675" s="201" t="s">
        <v>1776</v>
      </c>
      <c r="F675" s="197">
        <v>1224.4000000000001</v>
      </c>
      <c r="G675" s="202">
        <v>1224.4000000000001</v>
      </c>
      <c r="H675" s="202">
        <v>0</v>
      </c>
      <c r="I675" s="202">
        <v>0</v>
      </c>
      <c r="J675" s="202">
        <v>0</v>
      </c>
      <c r="K675" s="202">
        <v>0</v>
      </c>
      <c r="L675" s="197">
        <v>1273</v>
      </c>
      <c r="M675" s="203">
        <v>1273</v>
      </c>
      <c r="N675" s="203">
        <v>0</v>
      </c>
      <c r="O675" s="203">
        <v>0</v>
      </c>
      <c r="P675" s="203">
        <v>0</v>
      </c>
      <c r="Q675" s="203">
        <v>0</v>
      </c>
      <c r="R675" s="245">
        <v>0</v>
      </c>
      <c r="S675" s="245">
        <v>0</v>
      </c>
      <c r="T675" s="245">
        <v>0</v>
      </c>
      <c r="U675" s="198">
        <v>1011.0448</v>
      </c>
      <c r="V675" s="203">
        <v>1011.0448</v>
      </c>
      <c r="W675" s="203">
        <v>0</v>
      </c>
      <c r="X675" s="203">
        <v>0</v>
      </c>
      <c r="Y675" s="203">
        <v>0</v>
      </c>
      <c r="Z675" s="204">
        <v>0</v>
      </c>
      <c r="AA675" s="246">
        <v>0</v>
      </c>
      <c r="AB675" s="246">
        <v>0</v>
      </c>
      <c r="AC675" s="246">
        <v>0</v>
      </c>
      <c r="AD675" s="204">
        <v>-261.95519999999999</v>
      </c>
      <c r="AE675" s="204">
        <v>-261.95519999999999</v>
      </c>
      <c r="AF675" s="204">
        <v>0</v>
      </c>
      <c r="AG675" s="204">
        <v>0</v>
      </c>
      <c r="AH675" s="204">
        <v>0</v>
      </c>
      <c r="AI675" s="101">
        <v>0</v>
      </c>
      <c r="AJ675" s="101">
        <v>0</v>
      </c>
      <c r="AK675" s="101">
        <v>0</v>
      </c>
      <c r="AL675" s="204">
        <v>0</v>
      </c>
      <c r="AM675" s="204">
        <v>79.422215239591523</v>
      </c>
      <c r="AN675" s="204">
        <v>79.422215239591523</v>
      </c>
      <c r="AO675" s="204">
        <v>0</v>
      </c>
      <c r="AP675" s="204">
        <v>0</v>
      </c>
      <c r="AQ675" s="204">
        <v>0</v>
      </c>
      <c r="AR675" s="204">
        <v>0</v>
      </c>
      <c r="AS675" s="204">
        <v>0</v>
      </c>
      <c r="AT675" s="204">
        <v>0</v>
      </c>
      <c r="AU675" s="204">
        <v>0</v>
      </c>
    </row>
    <row r="676" spans="1:47" ht="12.75" customHeight="1">
      <c r="A676" s="205">
        <v>21</v>
      </c>
      <c r="B676" s="206">
        <v>226200</v>
      </c>
      <c r="C676" s="207">
        <v>1602</v>
      </c>
      <c r="D676" s="175">
        <v>667</v>
      </c>
      <c r="E676" s="201" t="s">
        <v>1777</v>
      </c>
      <c r="F676" s="197">
        <v>2366.6</v>
      </c>
      <c r="G676" s="202">
        <v>2366.6</v>
      </c>
      <c r="H676" s="202">
        <v>0</v>
      </c>
      <c r="I676" s="202">
        <v>0</v>
      </c>
      <c r="J676" s="202">
        <v>0</v>
      </c>
      <c r="K676" s="202">
        <v>0</v>
      </c>
      <c r="L676" s="197">
        <v>2366.6</v>
      </c>
      <c r="M676" s="203">
        <v>2366.6</v>
      </c>
      <c r="N676" s="203">
        <v>0</v>
      </c>
      <c r="O676" s="203">
        <v>0</v>
      </c>
      <c r="P676" s="203">
        <v>0</v>
      </c>
      <c r="Q676" s="203">
        <v>0</v>
      </c>
      <c r="R676" s="245">
        <v>0</v>
      </c>
      <c r="S676" s="245">
        <v>0</v>
      </c>
      <c r="T676" s="245">
        <v>0</v>
      </c>
      <c r="U676" s="198">
        <v>2349.4692</v>
      </c>
      <c r="V676" s="203">
        <v>2349.4692</v>
      </c>
      <c r="W676" s="203">
        <v>0</v>
      </c>
      <c r="X676" s="203">
        <v>0</v>
      </c>
      <c r="Y676" s="203">
        <v>0</v>
      </c>
      <c r="Z676" s="204">
        <v>0</v>
      </c>
      <c r="AA676" s="246">
        <v>0</v>
      </c>
      <c r="AB676" s="246">
        <v>0</v>
      </c>
      <c r="AC676" s="246">
        <v>0</v>
      </c>
      <c r="AD676" s="204">
        <v>-17.130799999999908</v>
      </c>
      <c r="AE676" s="204">
        <v>-17.130799999999908</v>
      </c>
      <c r="AF676" s="204">
        <v>0</v>
      </c>
      <c r="AG676" s="204">
        <v>0</v>
      </c>
      <c r="AH676" s="204">
        <v>0</v>
      </c>
      <c r="AI676" s="101">
        <v>0</v>
      </c>
      <c r="AJ676" s="101">
        <v>0</v>
      </c>
      <c r="AK676" s="101">
        <v>0</v>
      </c>
      <c r="AL676" s="204">
        <v>0</v>
      </c>
      <c r="AM676" s="204">
        <v>99.276142989943381</v>
      </c>
      <c r="AN676" s="204">
        <v>99.276142989943381</v>
      </c>
      <c r="AO676" s="204">
        <v>0</v>
      </c>
      <c r="AP676" s="204">
        <v>0</v>
      </c>
      <c r="AQ676" s="204">
        <v>0</v>
      </c>
      <c r="AR676" s="204">
        <v>0</v>
      </c>
      <c r="AS676" s="204">
        <v>0</v>
      </c>
      <c r="AT676" s="204">
        <v>0</v>
      </c>
      <c r="AU676" s="204">
        <v>0</v>
      </c>
    </row>
    <row r="677" spans="1:47" ht="12.75" customHeight="1">
      <c r="A677" s="205">
        <v>21</v>
      </c>
      <c r="B677" s="206">
        <v>226200</v>
      </c>
      <c r="C677" s="207">
        <v>1603</v>
      </c>
      <c r="D677" s="175">
        <v>668</v>
      </c>
      <c r="E677" s="201" t="s">
        <v>1778</v>
      </c>
      <c r="F677" s="197">
        <v>1048.5999999999999</v>
      </c>
      <c r="G677" s="202">
        <v>1048.5999999999999</v>
      </c>
      <c r="H677" s="202">
        <v>0</v>
      </c>
      <c r="I677" s="202">
        <v>0</v>
      </c>
      <c r="J677" s="202">
        <v>0</v>
      </c>
      <c r="K677" s="202">
        <v>0</v>
      </c>
      <c r="L677" s="197">
        <v>1175.4000000000001</v>
      </c>
      <c r="M677" s="203">
        <v>1175.4000000000001</v>
      </c>
      <c r="N677" s="203">
        <v>0</v>
      </c>
      <c r="O677" s="203">
        <v>0</v>
      </c>
      <c r="P677" s="203">
        <v>0</v>
      </c>
      <c r="Q677" s="203">
        <v>0</v>
      </c>
      <c r="R677" s="245">
        <v>0</v>
      </c>
      <c r="S677" s="245">
        <v>0</v>
      </c>
      <c r="T677" s="245">
        <v>0</v>
      </c>
      <c r="U677" s="198">
        <v>1136.8359</v>
      </c>
      <c r="V677" s="203">
        <v>1136.8359</v>
      </c>
      <c r="W677" s="203">
        <v>0</v>
      </c>
      <c r="X677" s="203">
        <v>0</v>
      </c>
      <c r="Y677" s="203">
        <v>0</v>
      </c>
      <c r="Z677" s="204">
        <v>0</v>
      </c>
      <c r="AA677" s="246">
        <v>0</v>
      </c>
      <c r="AB677" s="246">
        <v>0</v>
      </c>
      <c r="AC677" s="246">
        <v>0</v>
      </c>
      <c r="AD677" s="204">
        <v>-38.564100000000053</v>
      </c>
      <c r="AE677" s="204">
        <v>-38.564100000000053</v>
      </c>
      <c r="AF677" s="204">
        <v>0</v>
      </c>
      <c r="AG677" s="204">
        <v>0</v>
      </c>
      <c r="AH677" s="204">
        <v>0</v>
      </c>
      <c r="AI677" s="101">
        <v>0</v>
      </c>
      <c r="AJ677" s="101">
        <v>0</v>
      </c>
      <c r="AK677" s="101">
        <v>0</v>
      </c>
      <c r="AL677" s="204">
        <v>0</v>
      </c>
      <c r="AM677" s="204">
        <v>96.719065849923425</v>
      </c>
      <c r="AN677" s="204">
        <v>96.719065849923425</v>
      </c>
      <c r="AO677" s="204">
        <v>0</v>
      </c>
      <c r="AP677" s="204">
        <v>0</v>
      </c>
      <c r="AQ677" s="204">
        <v>0</v>
      </c>
      <c r="AR677" s="204">
        <v>0</v>
      </c>
      <c r="AS677" s="204">
        <v>0</v>
      </c>
      <c r="AT677" s="204">
        <v>0</v>
      </c>
      <c r="AU677" s="204">
        <v>0</v>
      </c>
    </row>
    <row r="678" spans="1:47" ht="12.75" customHeight="1">
      <c r="A678" s="205">
        <v>21</v>
      </c>
      <c r="B678" s="206">
        <v>226200</v>
      </c>
      <c r="C678" s="207">
        <v>1604</v>
      </c>
      <c r="D678" s="175">
        <v>669</v>
      </c>
      <c r="E678" s="201" t="s">
        <v>1779</v>
      </c>
      <c r="F678" s="197">
        <v>1458.8</v>
      </c>
      <c r="G678" s="202">
        <v>1458.8</v>
      </c>
      <c r="H678" s="202">
        <v>0</v>
      </c>
      <c r="I678" s="202">
        <v>0</v>
      </c>
      <c r="J678" s="202">
        <v>0</v>
      </c>
      <c r="K678" s="202">
        <v>0</v>
      </c>
      <c r="L678" s="197">
        <v>1569</v>
      </c>
      <c r="M678" s="203">
        <v>1519.9</v>
      </c>
      <c r="N678" s="203">
        <v>0</v>
      </c>
      <c r="O678" s="203">
        <v>0</v>
      </c>
      <c r="P678" s="203">
        <v>0</v>
      </c>
      <c r="Q678" s="203">
        <v>0</v>
      </c>
      <c r="R678" s="245">
        <v>49.1</v>
      </c>
      <c r="S678" s="245">
        <v>0</v>
      </c>
      <c r="T678" s="245">
        <v>0</v>
      </c>
      <c r="U678" s="198">
        <v>1555.5096999999998</v>
      </c>
      <c r="V678" s="203">
        <v>1506.4096999999999</v>
      </c>
      <c r="W678" s="203">
        <v>0</v>
      </c>
      <c r="X678" s="203">
        <v>0</v>
      </c>
      <c r="Y678" s="203">
        <v>0</v>
      </c>
      <c r="Z678" s="204">
        <v>0</v>
      </c>
      <c r="AA678" s="246">
        <v>49.1</v>
      </c>
      <c r="AB678" s="246">
        <v>0</v>
      </c>
      <c r="AC678" s="246">
        <v>0</v>
      </c>
      <c r="AD678" s="204">
        <v>-13.490300000000161</v>
      </c>
      <c r="AE678" s="204">
        <v>-13.490300000000161</v>
      </c>
      <c r="AF678" s="204">
        <v>0</v>
      </c>
      <c r="AG678" s="204">
        <v>0</v>
      </c>
      <c r="AH678" s="204">
        <v>0</v>
      </c>
      <c r="AI678" s="101">
        <v>0</v>
      </c>
      <c r="AJ678" s="101">
        <v>0</v>
      </c>
      <c r="AK678" s="101">
        <v>0</v>
      </c>
      <c r="AL678" s="204">
        <v>0</v>
      </c>
      <c r="AM678" s="204">
        <v>99.140197578075203</v>
      </c>
      <c r="AN678" s="204">
        <v>99.112421869859844</v>
      </c>
      <c r="AO678" s="204">
        <v>0</v>
      </c>
      <c r="AP678" s="204">
        <v>0</v>
      </c>
      <c r="AQ678" s="204">
        <v>0</v>
      </c>
      <c r="AR678" s="204">
        <v>0</v>
      </c>
      <c r="AS678" s="204">
        <v>100</v>
      </c>
      <c r="AT678" s="204">
        <v>0</v>
      </c>
      <c r="AU678" s="204">
        <v>0</v>
      </c>
    </row>
    <row r="679" spans="1:47" ht="12.75" customHeight="1">
      <c r="A679" s="205">
        <v>21</v>
      </c>
      <c r="B679" s="206">
        <v>226200</v>
      </c>
      <c r="C679" s="207">
        <v>1613</v>
      </c>
      <c r="D679" s="175">
        <v>670</v>
      </c>
      <c r="E679" s="201" t="s">
        <v>1780</v>
      </c>
      <c r="F679" s="197">
        <v>0</v>
      </c>
      <c r="G679" s="202">
        <v>0</v>
      </c>
      <c r="H679" s="202">
        <v>0</v>
      </c>
      <c r="I679" s="202">
        <v>0</v>
      </c>
      <c r="J679" s="202">
        <v>0</v>
      </c>
      <c r="K679" s="202">
        <v>0</v>
      </c>
      <c r="L679" s="197">
        <v>0</v>
      </c>
      <c r="M679" s="203">
        <v>0</v>
      </c>
      <c r="N679" s="203">
        <v>0</v>
      </c>
      <c r="O679" s="203">
        <v>0</v>
      </c>
      <c r="P679" s="203">
        <v>0</v>
      </c>
      <c r="Q679" s="203">
        <v>0</v>
      </c>
      <c r="R679" s="245">
        <v>0</v>
      </c>
      <c r="S679" s="245">
        <v>0</v>
      </c>
      <c r="T679" s="245">
        <v>0</v>
      </c>
      <c r="U679" s="198">
        <v>0</v>
      </c>
      <c r="V679" s="203">
        <v>0</v>
      </c>
      <c r="W679" s="203">
        <v>0</v>
      </c>
      <c r="X679" s="203">
        <v>0</v>
      </c>
      <c r="Y679" s="203">
        <v>0</v>
      </c>
      <c r="Z679" s="204">
        <v>0</v>
      </c>
      <c r="AA679" s="246">
        <v>0</v>
      </c>
      <c r="AB679" s="246">
        <v>0</v>
      </c>
      <c r="AC679" s="246">
        <v>0</v>
      </c>
      <c r="AD679" s="204">
        <v>0</v>
      </c>
      <c r="AE679" s="204">
        <v>0</v>
      </c>
      <c r="AF679" s="204">
        <v>0</v>
      </c>
      <c r="AG679" s="204">
        <v>0</v>
      </c>
      <c r="AH679" s="204">
        <v>0</v>
      </c>
      <c r="AI679" s="101">
        <v>0</v>
      </c>
      <c r="AJ679" s="101">
        <v>0</v>
      </c>
      <c r="AK679" s="101">
        <v>0</v>
      </c>
      <c r="AL679" s="204">
        <v>0</v>
      </c>
      <c r="AM679" s="204">
        <v>0</v>
      </c>
      <c r="AN679" s="204">
        <v>0</v>
      </c>
      <c r="AO679" s="204">
        <v>0</v>
      </c>
      <c r="AP679" s="204">
        <v>0</v>
      </c>
      <c r="AQ679" s="204">
        <v>0</v>
      </c>
      <c r="AR679" s="204">
        <v>0</v>
      </c>
      <c r="AS679" s="204">
        <v>0</v>
      </c>
      <c r="AT679" s="204">
        <v>0</v>
      </c>
      <c r="AU679" s="204">
        <v>0</v>
      </c>
    </row>
    <row r="680" spans="1:47" ht="12.75" customHeight="1">
      <c r="A680" s="205">
        <v>21</v>
      </c>
      <c r="B680" s="206">
        <v>226200</v>
      </c>
      <c r="C680" s="207">
        <v>1605</v>
      </c>
      <c r="D680" s="175">
        <v>671</v>
      </c>
      <c r="E680" s="201" t="s">
        <v>1781</v>
      </c>
      <c r="F680" s="197">
        <v>1374.2</v>
      </c>
      <c r="G680" s="202">
        <v>1374.2</v>
      </c>
      <c r="H680" s="202">
        <v>0</v>
      </c>
      <c r="I680" s="202">
        <v>0</v>
      </c>
      <c r="J680" s="202">
        <v>0</v>
      </c>
      <c r="K680" s="202">
        <v>0</v>
      </c>
      <c r="L680" s="197">
        <v>1640.9</v>
      </c>
      <c r="M680" s="203">
        <v>1640.9</v>
      </c>
      <c r="N680" s="203">
        <v>0</v>
      </c>
      <c r="O680" s="203">
        <v>0</v>
      </c>
      <c r="P680" s="203">
        <v>0</v>
      </c>
      <c r="Q680" s="203">
        <v>0</v>
      </c>
      <c r="R680" s="245">
        <v>0</v>
      </c>
      <c r="S680" s="245">
        <v>0</v>
      </c>
      <c r="T680" s="245">
        <v>0</v>
      </c>
      <c r="U680" s="198">
        <v>1615.7782</v>
      </c>
      <c r="V680" s="203">
        <v>1615.7782</v>
      </c>
      <c r="W680" s="203">
        <v>0</v>
      </c>
      <c r="X680" s="203">
        <v>0</v>
      </c>
      <c r="Y680" s="203">
        <v>0</v>
      </c>
      <c r="Z680" s="204">
        <v>0</v>
      </c>
      <c r="AA680" s="246">
        <v>0</v>
      </c>
      <c r="AB680" s="246">
        <v>0</v>
      </c>
      <c r="AC680" s="246">
        <v>0</v>
      </c>
      <c r="AD680" s="204">
        <v>-25.121800000000121</v>
      </c>
      <c r="AE680" s="204">
        <v>-25.121800000000121</v>
      </c>
      <c r="AF680" s="204">
        <v>0</v>
      </c>
      <c r="AG680" s="204">
        <v>0</v>
      </c>
      <c r="AH680" s="204">
        <v>0</v>
      </c>
      <c r="AI680" s="101">
        <v>0</v>
      </c>
      <c r="AJ680" s="101">
        <v>0</v>
      </c>
      <c r="AK680" s="101">
        <v>0</v>
      </c>
      <c r="AL680" s="204">
        <v>0</v>
      </c>
      <c r="AM680" s="204">
        <v>98.469023097080864</v>
      </c>
      <c r="AN680" s="204">
        <v>98.469023097080864</v>
      </c>
      <c r="AO680" s="204">
        <v>0</v>
      </c>
      <c r="AP680" s="204">
        <v>0</v>
      </c>
      <c r="AQ680" s="204">
        <v>0</v>
      </c>
      <c r="AR680" s="204">
        <v>0</v>
      </c>
      <c r="AS680" s="204">
        <v>0</v>
      </c>
      <c r="AT680" s="204">
        <v>0</v>
      </c>
      <c r="AU680" s="204">
        <v>0</v>
      </c>
    </row>
    <row r="681" spans="1:47" ht="12.75" customHeight="1">
      <c r="A681" s="205">
        <v>21</v>
      </c>
      <c r="B681" s="206">
        <v>226200</v>
      </c>
      <c r="C681" s="207">
        <v>1606</v>
      </c>
      <c r="D681" s="175">
        <v>672</v>
      </c>
      <c r="E681" s="201" t="s">
        <v>1782</v>
      </c>
      <c r="F681" s="197">
        <v>1860.7</v>
      </c>
      <c r="G681" s="202">
        <v>1860.7</v>
      </c>
      <c r="H681" s="202">
        <v>0</v>
      </c>
      <c r="I681" s="202">
        <v>0</v>
      </c>
      <c r="J681" s="202">
        <v>0</v>
      </c>
      <c r="K681" s="202">
        <v>0</v>
      </c>
      <c r="L681" s="197">
        <v>1988</v>
      </c>
      <c r="M681" s="203">
        <v>1988</v>
      </c>
      <c r="N681" s="203">
        <v>0</v>
      </c>
      <c r="O681" s="203">
        <v>0</v>
      </c>
      <c r="P681" s="203">
        <v>0</v>
      </c>
      <c r="Q681" s="203">
        <v>0</v>
      </c>
      <c r="R681" s="245">
        <v>0</v>
      </c>
      <c r="S681" s="245">
        <v>0</v>
      </c>
      <c r="T681" s="245">
        <v>0</v>
      </c>
      <c r="U681" s="198">
        <v>1964.3032000000001</v>
      </c>
      <c r="V681" s="203">
        <v>1964.3032000000001</v>
      </c>
      <c r="W681" s="203">
        <v>0</v>
      </c>
      <c r="X681" s="203">
        <v>0</v>
      </c>
      <c r="Y681" s="203">
        <v>0</v>
      </c>
      <c r="Z681" s="204">
        <v>0</v>
      </c>
      <c r="AA681" s="246">
        <v>0</v>
      </c>
      <c r="AB681" s="246">
        <v>0</v>
      </c>
      <c r="AC681" s="246">
        <v>0</v>
      </c>
      <c r="AD681" s="204">
        <v>-23.696799999999939</v>
      </c>
      <c r="AE681" s="204">
        <v>-23.696799999999939</v>
      </c>
      <c r="AF681" s="204">
        <v>0</v>
      </c>
      <c r="AG681" s="204">
        <v>0</v>
      </c>
      <c r="AH681" s="204">
        <v>0</v>
      </c>
      <c r="AI681" s="101">
        <v>0</v>
      </c>
      <c r="AJ681" s="101">
        <v>0</v>
      </c>
      <c r="AK681" s="101">
        <v>0</v>
      </c>
      <c r="AL681" s="204">
        <v>0</v>
      </c>
      <c r="AM681" s="204">
        <v>98.808008048289736</v>
      </c>
      <c r="AN681" s="204">
        <v>98.808008048289736</v>
      </c>
      <c r="AO681" s="204">
        <v>0</v>
      </c>
      <c r="AP681" s="204">
        <v>0</v>
      </c>
      <c r="AQ681" s="204">
        <v>0</v>
      </c>
      <c r="AR681" s="204">
        <v>0</v>
      </c>
      <c r="AS681" s="204">
        <v>0</v>
      </c>
      <c r="AT681" s="204">
        <v>0</v>
      </c>
      <c r="AU681" s="204">
        <v>0</v>
      </c>
    </row>
    <row r="682" spans="1:47" ht="12.75" customHeight="1">
      <c r="A682" s="205">
        <v>21</v>
      </c>
      <c r="B682" s="206">
        <v>226200</v>
      </c>
      <c r="C682" s="207">
        <v>1607</v>
      </c>
      <c r="D682" s="175">
        <v>673</v>
      </c>
      <c r="E682" s="201" t="s">
        <v>1783</v>
      </c>
      <c r="F682" s="197">
        <v>0</v>
      </c>
      <c r="G682" s="202">
        <v>0</v>
      </c>
      <c r="H682" s="202">
        <v>0</v>
      </c>
      <c r="I682" s="202">
        <v>0</v>
      </c>
      <c r="J682" s="202">
        <v>0</v>
      </c>
      <c r="K682" s="202">
        <v>0</v>
      </c>
      <c r="L682" s="197">
        <v>0</v>
      </c>
      <c r="M682" s="203">
        <v>0</v>
      </c>
      <c r="N682" s="203">
        <v>0</v>
      </c>
      <c r="O682" s="203">
        <v>0</v>
      </c>
      <c r="P682" s="203">
        <v>0</v>
      </c>
      <c r="Q682" s="203">
        <v>0</v>
      </c>
      <c r="R682" s="245">
        <v>0</v>
      </c>
      <c r="S682" s="245">
        <v>0</v>
      </c>
      <c r="T682" s="245">
        <v>0</v>
      </c>
      <c r="U682" s="198">
        <v>0</v>
      </c>
      <c r="V682" s="203">
        <v>0</v>
      </c>
      <c r="W682" s="203">
        <v>0</v>
      </c>
      <c r="X682" s="203">
        <v>0</v>
      </c>
      <c r="Y682" s="203">
        <v>0</v>
      </c>
      <c r="Z682" s="204">
        <v>0</v>
      </c>
      <c r="AA682" s="246">
        <v>0</v>
      </c>
      <c r="AB682" s="246">
        <v>0</v>
      </c>
      <c r="AC682" s="246">
        <v>0</v>
      </c>
      <c r="AD682" s="204">
        <v>0</v>
      </c>
      <c r="AE682" s="204">
        <v>0</v>
      </c>
      <c r="AF682" s="204">
        <v>0</v>
      </c>
      <c r="AG682" s="204">
        <v>0</v>
      </c>
      <c r="AH682" s="204">
        <v>0</v>
      </c>
      <c r="AI682" s="101">
        <v>0</v>
      </c>
      <c r="AJ682" s="101">
        <v>0</v>
      </c>
      <c r="AK682" s="101">
        <v>0</v>
      </c>
      <c r="AL682" s="204">
        <v>0</v>
      </c>
      <c r="AM682" s="204">
        <v>0</v>
      </c>
      <c r="AN682" s="204">
        <v>0</v>
      </c>
      <c r="AO682" s="204">
        <v>0</v>
      </c>
      <c r="AP682" s="204">
        <v>0</v>
      </c>
      <c r="AQ682" s="204">
        <v>0</v>
      </c>
      <c r="AR682" s="204">
        <v>0</v>
      </c>
      <c r="AS682" s="204">
        <v>0</v>
      </c>
      <c r="AT682" s="204">
        <v>0</v>
      </c>
      <c r="AU682" s="204">
        <v>0</v>
      </c>
    </row>
    <row r="683" spans="1:47" ht="12.75" customHeight="1">
      <c r="A683" s="205">
        <v>21</v>
      </c>
      <c r="B683" s="206">
        <v>226200</v>
      </c>
      <c r="C683" s="207">
        <v>1608</v>
      </c>
      <c r="D683" s="175">
        <v>674</v>
      </c>
      <c r="E683" s="201" t="s">
        <v>1784</v>
      </c>
      <c r="F683" s="197">
        <v>1149.9000000000001</v>
      </c>
      <c r="G683" s="202">
        <v>1149.9000000000001</v>
      </c>
      <c r="H683" s="202">
        <v>0</v>
      </c>
      <c r="I683" s="202">
        <v>0</v>
      </c>
      <c r="J683" s="202">
        <v>0</v>
      </c>
      <c r="K683" s="202">
        <v>0</v>
      </c>
      <c r="L683" s="197">
        <v>1241.4000000000001</v>
      </c>
      <c r="M683" s="203">
        <v>1241.4000000000001</v>
      </c>
      <c r="N683" s="203">
        <v>0</v>
      </c>
      <c r="O683" s="203">
        <v>0</v>
      </c>
      <c r="P683" s="203">
        <v>0</v>
      </c>
      <c r="Q683" s="203">
        <v>0</v>
      </c>
      <c r="R683" s="245">
        <v>0</v>
      </c>
      <c r="S683" s="245">
        <v>0</v>
      </c>
      <c r="T683" s="245">
        <v>0</v>
      </c>
      <c r="U683" s="198">
        <v>1079.8352</v>
      </c>
      <c r="V683" s="203">
        <v>1079.8352</v>
      </c>
      <c r="W683" s="203">
        <v>0</v>
      </c>
      <c r="X683" s="203">
        <v>0</v>
      </c>
      <c r="Y683" s="203">
        <v>0</v>
      </c>
      <c r="Z683" s="204">
        <v>0</v>
      </c>
      <c r="AA683" s="246">
        <v>0</v>
      </c>
      <c r="AB683" s="246">
        <v>0</v>
      </c>
      <c r="AC683" s="246">
        <v>0</v>
      </c>
      <c r="AD683" s="204">
        <v>-161.5648000000001</v>
      </c>
      <c r="AE683" s="204">
        <v>-161.5648000000001</v>
      </c>
      <c r="AF683" s="204">
        <v>0</v>
      </c>
      <c r="AG683" s="204">
        <v>0</v>
      </c>
      <c r="AH683" s="204">
        <v>0</v>
      </c>
      <c r="AI683" s="101">
        <v>0</v>
      </c>
      <c r="AJ683" s="101">
        <v>0</v>
      </c>
      <c r="AK683" s="101">
        <v>0</v>
      </c>
      <c r="AL683" s="204">
        <v>0</v>
      </c>
      <c r="AM683" s="204">
        <v>86.985274689866273</v>
      </c>
      <c r="AN683" s="204">
        <v>86.985274689866273</v>
      </c>
      <c r="AO683" s="204">
        <v>0</v>
      </c>
      <c r="AP683" s="204">
        <v>0</v>
      </c>
      <c r="AQ683" s="204">
        <v>0</v>
      </c>
      <c r="AR683" s="204">
        <v>0</v>
      </c>
      <c r="AS683" s="204">
        <v>0</v>
      </c>
      <c r="AT683" s="204">
        <v>0</v>
      </c>
      <c r="AU683" s="204">
        <v>0</v>
      </c>
    </row>
    <row r="684" spans="1:47" ht="12.75" customHeight="1">
      <c r="A684" s="205">
        <v>21</v>
      </c>
      <c r="B684" s="206">
        <v>226200</v>
      </c>
      <c r="C684" s="207">
        <v>1609</v>
      </c>
      <c r="D684" s="175">
        <v>675</v>
      </c>
      <c r="E684" s="201" t="s">
        <v>1785</v>
      </c>
      <c r="F684" s="197">
        <v>2234.6</v>
      </c>
      <c r="G684" s="202">
        <v>2234.6</v>
      </c>
      <c r="H684" s="202">
        <v>0</v>
      </c>
      <c r="I684" s="202">
        <v>0</v>
      </c>
      <c r="J684" s="202">
        <v>0</v>
      </c>
      <c r="K684" s="202">
        <v>0</v>
      </c>
      <c r="L684" s="197">
        <v>2348.8000000000002</v>
      </c>
      <c r="M684" s="203">
        <v>2348.8000000000002</v>
      </c>
      <c r="N684" s="203">
        <v>0</v>
      </c>
      <c r="O684" s="203">
        <v>0</v>
      </c>
      <c r="P684" s="203">
        <v>0</v>
      </c>
      <c r="Q684" s="203">
        <v>0</v>
      </c>
      <c r="R684" s="245">
        <v>0</v>
      </c>
      <c r="S684" s="245">
        <v>0</v>
      </c>
      <c r="T684" s="245">
        <v>0</v>
      </c>
      <c r="U684" s="198">
        <v>2348.8000000000002</v>
      </c>
      <c r="V684" s="203">
        <v>2348.8000000000002</v>
      </c>
      <c r="W684" s="203">
        <v>0</v>
      </c>
      <c r="X684" s="203">
        <v>0</v>
      </c>
      <c r="Y684" s="203">
        <v>0</v>
      </c>
      <c r="Z684" s="204">
        <v>0</v>
      </c>
      <c r="AA684" s="246">
        <v>0</v>
      </c>
      <c r="AB684" s="246">
        <v>0</v>
      </c>
      <c r="AC684" s="246">
        <v>0</v>
      </c>
      <c r="AD684" s="204">
        <v>0</v>
      </c>
      <c r="AE684" s="204">
        <v>0</v>
      </c>
      <c r="AF684" s="204">
        <v>0</v>
      </c>
      <c r="AG684" s="204">
        <v>0</v>
      </c>
      <c r="AH684" s="204">
        <v>0</v>
      </c>
      <c r="AI684" s="101">
        <v>0</v>
      </c>
      <c r="AJ684" s="101">
        <v>0</v>
      </c>
      <c r="AK684" s="101">
        <v>0</v>
      </c>
      <c r="AL684" s="204">
        <v>0</v>
      </c>
      <c r="AM684" s="204">
        <v>100</v>
      </c>
      <c r="AN684" s="204">
        <v>100</v>
      </c>
      <c r="AO684" s="204">
        <v>0</v>
      </c>
      <c r="AP684" s="204">
        <v>0</v>
      </c>
      <c r="AQ684" s="204">
        <v>0</v>
      </c>
      <c r="AR684" s="204">
        <v>0</v>
      </c>
      <c r="AS684" s="204">
        <v>0</v>
      </c>
      <c r="AT684" s="204">
        <v>0</v>
      </c>
      <c r="AU684" s="204">
        <v>0</v>
      </c>
    </row>
    <row r="685" spans="1:47" ht="12.75" customHeight="1">
      <c r="A685" s="205">
        <v>21</v>
      </c>
      <c r="B685" s="206">
        <v>226200</v>
      </c>
      <c r="C685" s="207">
        <v>1610</v>
      </c>
      <c r="D685" s="175">
        <v>676</v>
      </c>
      <c r="E685" s="201" t="s">
        <v>1786</v>
      </c>
      <c r="F685" s="197">
        <v>1911.6</v>
      </c>
      <c r="G685" s="202">
        <v>1911.6</v>
      </c>
      <c r="H685" s="202">
        <v>0</v>
      </c>
      <c r="I685" s="202">
        <v>0</v>
      </c>
      <c r="J685" s="202">
        <v>0</v>
      </c>
      <c r="K685" s="202">
        <v>0</v>
      </c>
      <c r="L685" s="197">
        <v>2075.1999999999998</v>
      </c>
      <c r="M685" s="203">
        <v>2075.1999999999998</v>
      </c>
      <c r="N685" s="203">
        <v>0</v>
      </c>
      <c r="O685" s="203">
        <v>0</v>
      </c>
      <c r="P685" s="203">
        <v>0</v>
      </c>
      <c r="Q685" s="203">
        <v>0</v>
      </c>
      <c r="R685" s="245">
        <v>0</v>
      </c>
      <c r="S685" s="245">
        <v>0</v>
      </c>
      <c r="T685" s="245">
        <v>0</v>
      </c>
      <c r="U685" s="198">
        <v>2045.8136</v>
      </c>
      <c r="V685" s="203">
        <v>2045.8136</v>
      </c>
      <c r="W685" s="203">
        <v>0</v>
      </c>
      <c r="X685" s="203">
        <v>0</v>
      </c>
      <c r="Y685" s="203">
        <v>0</v>
      </c>
      <c r="Z685" s="204">
        <v>0</v>
      </c>
      <c r="AA685" s="246">
        <v>0</v>
      </c>
      <c r="AB685" s="246">
        <v>0</v>
      </c>
      <c r="AC685" s="246">
        <v>0</v>
      </c>
      <c r="AD685" s="204">
        <v>-29.386399999999867</v>
      </c>
      <c r="AE685" s="204">
        <v>-29.386399999999867</v>
      </c>
      <c r="AF685" s="204">
        <v>0</v>
      </c>
      <c r="AG685" s="204">
        <v>0</v>
      </c>
      <c r="AH685" s="204">
        <v>0</v>
      </c>
      <c r="AI685" s="101">
        <v>0</v>
      </c>
      <c r="AJ685" s="101">
        <v>0</v>
      </c>
      <c r="AK685" s="101">
        <v>0</v>
      </c>
      <c r="AL685" s="204">
        <v>0</v>
      </c>
      <c r="AM685" s="204">
        <v>98.583924441017729</v>
      </c>
      <c r="AN685" s="204">
        <v>98.583924441017729</v>
      </c>
      <c r="AO685" s="204">
        <v>0</v>
      </c>
      <c r="AP685" s="204">
        <v>0</v>
      </c>
      <c r="AQ685" s="204">
        <v>0</v>
      </c>
      <c r="AR685" s="204">
        <v>0</v>
      </c>
      <c r="AS685" s="204">
        <v>0</v>
      </c>
      <c r="AT685" s="204">
        <v>0</v>
      </c>
      <c r="AU685" s="204">
        <v>0</v>
      </c>
    </row>
    <row r="686" spans="1:47" ht="12.75" customHeight="1">
      <c r="A686" s="205">
        <v>21</v>
      </c>
      <c r="B686" s="206">
        <v>226200</v>
      </c>
      <c r="C686" s="207">
        <v>1611</v>
      </c>
      <c r="D686" s="175">
        <v>677</v>
      </c>
      <c r="E686" s="201" t="s">
        <v>1787</v>
      </c>
      <c r="F686" s="197">
        <v>1725.8</v>
      </c>
      <c r="G686" s="202">
        <v>1725.8</v>
      </c>
      <c r="H686" s="202">
        <v>0</v>
      </c>
      <c r="I686" s="202">
        <v>0</v>
      </c>
      <c r="J686" s="202">
        <v>0</v>
      </c>
      <c r="K686" s="202">
        <v>0</v>
      </c>
      <c r="L686" s="197">
        <v>1725.8</v>
      </c>
      <c r="M686" s="203">
        <v>1725.8</v>
      </c>
      <c r="N686" s="203">
        <v>0</v>
      </c>
      <c r="O686" s="203">
        <v>0</v>
      </c>
      <c r="P686" s="203">
        <v>0</v>
      </c>
      <c r="Q686" s="203">
        <v>0</v>
      </c>
      <c r="R686" s="245">
        <v>0</v>
      </c>
      <c r="S686" s="245">
        <v>0</v>
      </c>
      <c r="T686" s="245">
        <v>0</v>
      </c>
      <c r="U686" s="198">
        <v>1550.6172999999999</v>
      </c>
      <c r="V686" s="203">
        <v>1550.6172999999999</v>
      </c>
      <c r="W686" s="203">
        <v>0</v>
      </c>
      <c r="X686" s="203">
        <v>0</v>
      </c>
      <c r="Y686" s="203">
        <v>0</v>
      </c>
      <c r="Z686" s="204">
        <v>0</v>
      </c>
      <c r="AA686" s="246">
        <v>0</v>
      </c>
      <c r="AB686" s="246">
        <v>0</v>
      </c>
      <c r="AC686" s="246">
        <v>0</v>
      </c>
      <c r="AD686" s="204">
        <v>-175.18270000000007</v>
      </c>
      <c r="AE686" s="204">
        <v>-175.18270000000007</v>
      </c>
      <c r="AF686" s="204">
        <v>0</v>
      </c>
      <c r="AG686" s="204">
        <v>0</v>
      </c>
      <c r="AH686" s="204">
        <v>0</v>
      </c>
      <c r="AI686" s="101">
        <v>0</v>
      </c>
      <c r="AJ686" s="101">
        <v>0</v>
      </c>
      <c r="AK686" s="101">
        <v>0</v>
      </c>
      <c r="AL686" s="204">
        <v>0</v>
      </c>
      <c r="AM686" s="204">
        <v>89.849188782014139</v>
      </c>
      <c r="AN686" s="204">
        <v>89.849188782014139</v>
      </c>
      <c r="AO686" s="204">
        <v>0</v>
      </c>
      <c r="AP686" s="204">
        <v>0</v>
      </c>
      <c r="AQ686" s="204">
        <v>0</v>
      </c>
      <c r="AR686" s="204">
        <v>0</v>
      </c>
      <c r="AS686" s="204">
        <v>0</v>
      </c>
      <c r="AT686" s="204">
        <v>0</v>
      </c>
      <c r="AU686" s="204">
        <v>0</v>
      </c>
    </row>
    <row r="687" spans="1:47" ht="12.75" customHeight="1">
      <c r="A687" s="205">
        <v>21</v>
      </c>
      <c r="B687" s="206">
        <v>226200</v>
      </c>
      <c r="C687" s="207">
        <v>1612</v>
      </c>
      <c r="D687" s="175">
        <v>678</v>
      </c>
      <c r="E687" s="201" t="s">
        <v>1788</v>
      </c>
      <c r="F687" s="197">
        <v>0</v>
      </c>
      <c r="G687" s="202">
        <v>0</v>
      </c>
      <c r="H687" s="202">
        <v>0</v>
      </c>
      <c r="I687" s="202">
        <v>0</v>
      </c>
      <c r="J687" s="202">
        <v>0</v>
      </c>
      <c r="K687" s="202">
        <v>0</v>
      </c>
      <c r="L687" s="197">
        <v>0</v>
      </c>
      <c r="M687" s="203">
        <v>0</v>
      </c>
      <c r="N687" s="203">
        <v>0</v>
      </c>
      <c r="O687" s="203">
        <v>0</v>
      </c>
      <c r="P687" s="203">
        <v>0</v>
      </c>
      <c r="Q687" s="203">
        <v>0</v>
      </c>
      <c r="R687" s="245">
        <v>0</v>
      </c>
      <c r="S687" s="245">
        <v>0</v>
      </c>
      <c r="T687" s="245">
        <v>0</v>
      </c>
      <c r="U687" s="198">
        <v>0</v>
      </c>
      <c r="V687" s="203">
        <v>0</v>
      </c>
      <c r="W687" s="203">
        <v>0</v>
      </c>
      <c r="X687" s="203">
        <v>0</v>
      </c>
      <c r="Y687" s="203">
        <v>0</v>
      </c>
      <c r="Z687" s="204">
        <v>0</v>
      </c>
      <c r="AA687" s="246">
        <v>0</v>
      </c>
      <c r="AB687" s="246">
        <v>0</v>
      </c>
      <c r="AC687" s="246">
        <v>0</v>
      </c>
      <c r="AD687" s="204">
        <v>0</v>
      </c>
      <c r="AE687" s="204">
        <v>0</v>
      </c>
      <c r="AF687" s="204">
        <v>0</v>
      </c>
      <c r="AG687" s="204">
        <v>0</v>
      </c>
      <c r="AH687" s="204">
        <v>0</v>
      </c>
      <c r="AI687" s="101">
        <v>0</v>
      </c>
      <c r="AJ687" s="101">
        <v>0</v>
      </c>
      <c r="AK687" s="101">
        <v>0</v>
      </c>
      <c r="AL687" s="204">
        <v>0</v>
      </c>
      <c r="AM687" s="204">
        <v>0</v>
      </c>
      <c r="AN687" s="204">
        <v>0</v>
      </c>
      <c r="AO687" s="204">
        <v>0</v>
      </c>
      <c r="AP687" s="204">
        <v>0</v>
      </c>
      <c r="AQ687" s="204">
        <v>0</v>
      </c>
      <c r="AR687" s="204">
        <v>0</v>
      </c>
      <c r="AS687" s="204">
        <v>0</v>
      </c>
      <c r="AT687" s="204">
        <v>0</v>
      </c>
      <c r="AU687" s="204">
        <v>0</v>
      </c>
    </row>
    <row r="688" spans="1:47" ht="12.75" customHeight="1">
      <c r="A688" s="205">
        <v>21</v>
      </c>
      <c r="B688" s="206">
        <v>226200</v>
      </c>
      <c r="C688" s="207">
        <v>1616</v>
      </c>
      <c r="D688" s="175">
        <v>679</v>
      </c>
      <c r="E688" s="201" t="s">
        <v>1773</v>
      </c>
      <c r="F688" s="197">
        <v>3963.5</v>
      </c>
      <c r="G688" s="202">
        <v>3963.5</v>
      </c>
      <c r="H688" s="202">
        <v>0</v>
      </c>
      <c r="I688" s="202">
        <v>0</v>
      </c>
      <c r="J688" s="202">
        <v>0</v>
      </c>
      <c r="K688" s="202">
        <v>0</v>
      </c>
      <c r="L688" s="197">
        <v>4178</v>
      </c>
      <c r="M688" s="203">
        <v>4178</v>
      </c>
      <c r="N688" s="203">
        <v>0</v>
      </c>
      <c r="O688" s="203">
        <v>0</v>
      </c>
      <c r="P688" s="203">
        <v>0</v>
      </c>
      <c r="Q688" s="203">
        <v>0</v>
      </c>
      <c r="R688" s="245">
        <v>0</v>
      </c>
      <c r="S688" s="245">
        <v>0</v>
      </c>
      <c r="T688" s="245">
        <v>0</v>
      </c>
      <c r="U688" s="198">
        <v>4077.42</v>
      </c>
      <c r="V688" s="203">
        <v>4077.42</v>
      </c>
      <c r="W688" s="203">
        <v>0</v>
      </c>
      <c r="X688" s="203">
        <v>0</v>
      </c>
      <c r="Y688" s="203">
        <v>0</v>
      </c>
      <c r="Z688" s="204">
        <v>0</v>
      </c>
      <c r="AA688" s="246">
        <v>0</v>
      </c>
      <c r="AB688" s="246">
        <v>0</v>
      </c>
      <c r="AC688" s="246">
        <v>0</v>
      </c>
      <c r="AD688" s="204">
        <v>-100.57999999999993</v>
      </c>
      <c r="AE688" s="204">
        <v>-100.57999999999993</v>
      </c>
      <c r="AF688" s="204">
        <v>0</v>
      </c>
      <c r="AG688" s="204">
        <v>0</v>
      </c>
      <c r="AH688" s="204">
        <v>0</v>
      </c>
      <c r="AI688" s="101">
        <v>0</v>
      </c>
      <c r="AJ688" s="101">
        <v>0</v>
      </c>
      <c r="AK688" s="101">
        <v>0</v>
      </c>
      <c r="AL688" s="204">
        <v>0</v>
      </c>
      <c r="AM688" s="204">
        <v>97.592628051699378</v>
      </c>
      <c r="AN688" s="204">
        <v>97.592628051699378</v>
      </c>
      <c r="AO688" s="204">
        <v>0</v>
      </c>
      <c r="AP688" s="204">
        <v>0</v>
      </c>
      <c r="AQ688" s="204">
        <v>0</v>
      </c>
      <c r="AR688" s="204">
        <v>0</v>
      </c>
      <c r="AS688" s="204">
        <v>0</v>
      </c>
      <c r="AT688" s="204">
        <v>0</v>
      </c>
      <c r="AU688" s="204">
        <v>0</v>
      </c>
    </row>
    <row r="689" spans="1:48" ht="12.75" customHeight="1">
      <c r="A689" s="205">
        <v>21</v>
      </c>
      <c r="B689" s="206">
        <v>226200</v>
      </c>
      <c r="C689" s="207">
        <v>1614</v>
      </c>
      <c r="D689" s="175">
        <v>680</v>
      </c>
      <c r="E689" s="201" t="s">
        <v>1789</v>
      </c>
      <c r="F689" s="197">
        <v>8430</v>
      </c>
      <c r="G689" s="202">
        <v>8430</v>
      </c>
      <c r="H689" s="202">
        <v>0</v>
      </c>
      <c r="I689" s="202">
        <v>0</v>
      </c>
      <c r="J689" s="202">
        <v>0</v>
      </c>
      <c r="K689" s="202">
        <v>0</v>
      </c>
      <c r="L689" s="197">
        <v>9719.7999999999993</v>
      </c>
      <c r="M689" s="203">
        <v>9686.4</v>
      </c>
      <c r="N689" s="203">
        <v>0</v>
      </c>
      <c r="O689" s="203">
        <v>0</v>
      </c>
      <c r="P689" s="203">
        <v>0</v>
      </c>
      <c r="Q689" s="203">
        <v>0</v>
      </c>
      <c r="R689" s="245">
        <v>33.4</v>
      </c>
      <c r="S689" s="245">
        <v>0</v>
      </c>
      <c r="T689" s="245">
        <v>0</v>
      </c>
      <c r="U689" s="198">
        <v>8681.202299999999</v>
      </c>
      <c r="V689" s="203">
        <v>8647.8022999999994</v>
      </c>
      <c r="W689" s="203">
        <v>0</v>
      </c>
      <c r="X689" s="203">
        <v>0</v>
      </c>
      <c r="Y689" s="203">
        <v>0</v>
      </c>
      <c r="Z689" s="204">
        <v>0</v>
      </c>
      <c r="AA689" s="246">
        <v>33.4</v>
      </c>
      <c r="AB689" s="246">
        <v>0</v>
      </c>
      <c r="AC689" s="246">
        <v>0</v>
      </c>
      <c r="AD689" s="204">
        <v>-1038.5977000000003</v>
      </c>
      <c r="AE689" s="204">
        <v>-1038.5977000000003</v>
      </c>
      <c r="AF689" s="204">
        <v>0</v>
      </c>
      <c r="AG689" s="204">
        <v>0</v>
      </c>
      <c r="AH689" s="204">
        <v>0</v>
      </c>
      <c r="AI689" s="101">
        <v>0</v>
      </c>
      <c r="AJ689" s="101">
        <v>0</v>
      </c>
      <c r="AK689" s="101">
        <v>0</v>
      </c>
      <c r="AL689" s="204">
        <v>0</v>
      </c>
      <c r="AM689" s="204">
        <v>89.314618613551715</v>
      </c>
      <c r="AN689" s="204">
        <v>89.277773992401706</v>
      </c>
      <c r="AO689" s="204">
        <v>0</v>
      </c>
      <c r="AP689" s="204">
        <v>0</v>
      </c>
      <c r="AQ689" s="204">
        <v>0</v>
      </c>
      <c r="AR689" s="204">
        <v>0</v>
      </c>
      <c r="AS689" s="204">
        <v>100</v>
      </c>
      <c r="AT689" s="204">
        <v>0</v>
      </c>
      <c r="AU689" s="204">
        <v>0</v>
      </c>
    </row>
    <row r="690" spans="1:48" ht="12.75" customHeight="1">
      <c r="A690" s="205">
        <v>21</v>
      </c>
      <c r="B690" s="206">
        <v>226200</v>
      </c>
      <c r="C690" s="207">
        <v>1615</v>
      </c>
      <c r="D690" s="175">
        <v>681</v>
      </c>
      <c r="E690" s="201" t="s">
        <v>1790</v>
      </c>
      <c r="F690" s="197">
        <v>5599.1</v>
      </c>
      <c r="G690" s="202">
        <v>5413.5</v>
      </c>
      <c r="H690" s="202">
        <v>0</v>
      </c>
      <c r="I690" s="202">
        <v>185.6</v>
      </c>
      <c r="J690" s="202">
        <v>0</v>
      </c>
      <c r="K690" s="202">
        <v>0</v>
      </c>
      <c r="L690" s="197">
        <v>5929.7</v>
      </c>
      <c r="M690" s="203">
        <v>5692.7</v>
      </c>
      <c r="N690" s="203">
        <v>0</v>
      </c>
      <c r="O690" s="203">
        <v>237</v>
      </c>
      <c r="P690" s="203">
        <v>0</v>
      </c>
      <c r="Q690" s="203">
        <v>0</v>
      </c>
      <c r="R690" s="245">
        <v>0</v>
      </c>
      <c r="S690" s="245">
        <v>0</v>
      </c>
      <c r="T690" s="245">
        <v>0</v>
      </c>
      <c r="U690" s="198">
        <v>5834.8780999999999</v>
      </c>
      <c r="V690" s="203">
        <v>5598.4058999999997</v>
      </c>
      <c r="W690" s="203">
        <v>0</v>
      </c>
      <c r="X690" s="203">
        <v>236.47219999999999</v>
      </c>
      <c r="Y690" s="203">
        <v>0</v>
      </c>
      <c r="Z690" s="204">
        <v>0</v>
      </c>
      <c r="AA690" s="246">
        <v>0</v>
      </c>
      <c r="AB690" s="246">
        <v>0</v>
      </c>
      <c r="AC690" s="246">
        <v>0</v>
      </c>
      <c r="AD690" s="204">
        <v>-94.821899999999914</v>
      </c>
      <c r="AE690" s="204">
        <v>-94.294100000000071</v>
      </c>
      <c r="AF690" s="204">
        <v>0</v>
      </c>
      <c r="AG690" s="204">
        <v>-0.52780000000001337</v>
      </c>
      <c r="AH690" s="204">
        <v>0</v>
      </c>
      <c r="AI690" s="101">
        <v>0</v>
      </c>
      <c r="AJ690" s="101">
        <v>0</v>
      </c>
      <c r="AK690" s="101">
        <v>0</v>
      </c>
      <c r="AL690" s="204">
        <v>0</v>
      </c>
      <c r="AM690" s="204">
        <v>98.40089886503533</v>
      </c>
      <c r="AN690" s="204">
        <v>98.343596184587284</v>
      </c>
      <c r="AO690" s="204">
        <v>0</v>
      </c>
      <c r="AP690" s="204">
        <v>99.777299578059058</v>
      </c>
      <c r="AQ690" s="204">
        <v>0</v>
      </c>
      <c r="AR690" s="204">
        <v>0</v>
      </c>
      <c r="AS690" s="204">
        <v>0</v>
      </c>
      <c r="AT690" s="204">
        <v>0</v>
      </c>
      <c r="AU690" s="204">
        <v>0</v>
      </c>
    </row>
    <row r="691" spans="1:48" ht="12.75" customHeight="1">
      <c r="A691" s="205">
        <v>21</v>
      </c>
      <c r="B691" s="206">
        <v>226200</v>
      </c>
      <c r="C691" s="207">
        <v>1617</v>
      </c>
      <c r="D691" s="175">
        <v>682</v>
      </c>
      <c r="E691" s="201" t="s">
        <v>1791</v>
      </c>
      <c r="F691" s="197">
        <v>2251.1</v>
      </c>
      <c r="G691" s="202">
        <v>2251.1</v>
      </c>
      <c r="H691" s="202">
        <v>0</v>
      </c>
      <c r="I691" s="202">
        <v>0</v>
      </c>
      <c r="J691" s="202">
        <v>0</v>
      </c>
      <c r="K691" s="202">
        <v>0</v>
      </c>
      <c r="L691" s="197">
        <v>2388.4</v>
      </c>
      <c r="M691" s="203">
        <v>2388.4</v>
      </c>
      <c r="N691" s="203">
        <v>0</v>
      </c>
      <c r="O691" s="203">
        <v>0</v>
      </c>
      <c r="P691" s="203">
        <v>0</v>
      </c>
      <c r="Q691" s="203">
        <v>0</v>
      </c>
      <c r="R691" s="245">
        <v>0</v>
      </c>
      <c r="S691" s="245">
        <v>0</v>
      </c>
      <c r="T691" s="245">
        <v>0</v>
      </c>
      <c r="U691" s="198">
        <v>2132.9223000000002</v>
      </c>
      <c r="V691" s="203">
        <v>2132.9223000000002</v>
      </c>
      <c r="W691" s="203">
        <v>0</v>
      </c>
      <c r="X691" s="203">
        <v>0</v>
      </c>
      <c r="Y691" s="203">
        <v>0</v>
      </c>
      <c r="Z691" s="204">
        <v>0</v>
      </c>
      <c r="AA691" s="246">
        <v>0</v>
      </c>
      <c r="AB691" s="246">
        <v>0</v>
      </c>
      <c r="AC691" s="246">
        <v>0</v>
      </c>
      <c r="AD691" s="204">
        <v>-255.47769999999991</v>
      </c>
      <c r="AE691" s="204">
        <v>-255.47769999999991</v>
      </c>
      <c r="AF691" s="204">
        <v>0</v>
      </c>
      <c r="AG691" s="204">
        <v>0</v>
      </c>
      <c r="AH691" s="204">
        <v>0</v>
      </c>
      <c r="AI691" s="101">
        <v>0</v>
      </c>
      <c r="AJ691" s="101">
        <v>0</v>
      </c>
      <c r="AK691" s="101">
        <v>0</v>
      </c>
      <c r="AL691" s="204">
        <v>0</v>
      </c>
      <c r="AM691" s="204">
        <v>89.303395578630045</v>
      </c>
      <c r="AN691" s="204">
        <v>89.303395578630045</v>
      </c>
      <c r="AO691" s="204">
        <v>0</v>
      </c>
      <c r="AP691" s="204">
        <v>0</v>
      </c>
      <c r="AQ691" s="204">
        <v>0</v>
      </c>
      <c r="AR691" s="204">
        <v>0</v>
      </c>
      <c r="AS691" s="204">
        <v>0</v>
      </c>
      <c r="AT691" s="204">
        <v>0</v>
      </c>
      <c r="AU691" s="204">
        <v>0</v>
      </c>
    </row>
    <row r="692" spans="1:48" ht="12.75" customHeight="1">
      <c r="A692" s="205">
        <v>21</v>
      </c>
      <c r="B692" s="206">
        <v>226200</v>
      </c>
      <c r="C692" s="207">
        <v>1618</v>
      </c>
      <c r="D692" s="175">
        <v>683</v>
      </c>
      <c r="E692" s="201" t="s">
        <v>1792</v>
      </c>
      <c r="F692" s="197">
        <v>1416.8</v>
      </c>
      <c r="G692" s="202">
        <v>1416.8</v>
      </c>
      <c r="H692" s="202">
        <v>0</v>
      </c>
      <c r="I692" s="202">
        <v>0</v>
      </c>
      <c r="J692" s="202">
        <v>0</v>
      </c>
      <c r="K692" s="202">
        <v>0</v>
      </c>
      <c r="L692" s="197">
        <v>1573.6</v>
      </c>
      <c r="M692" s="203">
        <v>1573.6</v>
      </c>
      <c r="N692" s="203">
        <v>0</v>
      </c>
      <c r="O692" s="203">
        <v>0</v>
      </c>
      <c r="P692" s="203">
        <v>0</v>
      </c>
      <c r="Q692" s="203">
        <v>0</v>
      </c>
      <c r="R692" s="245">
        <v>0</v>
      </c>
      <c r="S692" s="245">
        <v>0</v>
      </c>
      <c r="T692" s="245">
        <v>0</v>
      </c>
      <c r="U692" s="198">
        <v>1515.1432</v>
      </c>
      <c r="V692" s="203">
        <v>1515.1432</v>
      </c>
      <c r="W692" s="203">
        <v>0</v>
      </c>
      <c r="X692" s="203">
        <v>0</v>
      </c>
      <c r="Y692" s="203">
        <v>0</v>
      </c>
      <c r="Z692" s="204">
        <v>0</v>
      </c>
      <c r="AA692" s="246">
        <v>0</v>
      </c>
      <c r="AB692" s="246">
        <v>0</v>
      </c>
      <c r="AC692" s="246">
        <v>0</v>
      </c>
      <c r="AD692" s="204">
        <v>-58.45679999999993</v>
      </c>
      <c r="AE692" s="204">
        <v>-58.45679999999993</v>
      </c>
      <c r="AF692" s="204">
        <v>0</v>
      </c>
      <c r="AG692" s="204">
        <v>0</v>
      </c>
      <c r="AH692" s="204">
        <v>0</v>
      </c>
      <c r="AI692" s="101">
        <v>0</v>
      </c>
      <c r="AJ692" s="101">
        <v>0</v>
      </c>
      <c r="AK692" s="101">
        <v>0</v>
      </c>
      <c r="AL692" s="204">
        <v>0</v>
      </c>
      <c r="AM692" s="204">
        <v>96.285155058464667</v>
      </c>
      <c r="AN692" s="204">
        <v>96.285155058464667</v>
      </c>
      <c r="AO692" s="204">
        <v>0</v>
      </c>
      <c r="AP692" s="204">
        <v>0</v>
      </c>
      <c r="AQ692" s="204">
        <v>0</v>
      </c>
      <c r="AR692" s="204">
        <v>0</v>
      </c>
      <c r="AS692" s="204">
        <v>0</v>
      </c>
      <c r="AT692" s="204">
        <v>0</v>
      </c>
      <c r="AU692" s="204">
        <v>0</v>
      </c>
    </row>
    <row r="693" spans="1:48" ht="12.75" customHeight="1">
      <c r="A693" s="205">
        <v>21</v>
      </c>
      <c r="B693" s="206">
        <v>226200</v>
      </c>
      <c r="C693" s="207">
        <v>1619</v>
      </c>
      <c r="D693" s="175">
        <v>684</v>
      </c>
      <c r="E693" s="201" t="s">
        <v>1417</v>
      </c>
      <c r="F693" s="197">
        <v>1693.2</v>
      </c>
      <c r="G693" s="202">
        <v>1693.2</v>
      </c>
      <c r="H693" s="202">
        <v>0</v>
      </c>
      <c r="I693" s="202">
        <v>0</v>
      </c>
      <c r="J693" s="202">
        <v>0</v>
      </c>
      <c r="K693" s="202">
        <v>0</v>
      </c>
      <c r="L693" s="197">
        <v>1879.5</v>
      </c>
      <c r="M693" s="203">
        <v>1879.5</v>
      </c>
      <c r="N693" s="203">
        <v>0</v>
      </c>
      <c r="O693" s="203">
        <v>0</v>
      </c>
      <c r="P693" s="203">
        <v>0</v>
      </c>
      <c r="Q693" s="203">
        <v>0</v>
      </c>
      <c r="R693" s="245">
        <v>0</v>
      </c>
      <c r="S693" s="245">
        <v>0</v>
      </c>
      <c r="T693" s="245">
        <v>0</v>
      </c>
      <c r="U693" s="198">
        <v>1761.9798000000001</v>
      </c>
      <c r="V693" s="203">
        <v>1761.9798000000001</v>
      </c>
      <c r="W693" s="203">
        <v>0</v>
      </c>
      <c r="X693" s="203">
        <v>0</v>
      </c>
      <c r="Y693" s="203">
        <v>0</v>
      </c>
      <c r="Z693" s="204">
        <v>0</v>
      </c>
      <c r="AA693" s="246">
        <v>0</v>
      </c>
      <c r="AB693" s="246">
        <v>0</v>
      </c>
      <c r="AC693" s="246">
        <v>0</v>
      </c>
      <c r="AD693" s="204">
        <v>-117.52019999999993</v>
      </c>
      <c r="AE693" s="204">
        <v>-117.52019999999993</v>
      </c>
      <c r="AF693" s="204">
        <v>0</v>
      </c>
      <c r="AG693" s="204">
        <v>0</v>
      </c>
      <c r="AH693" s="204">
        <v>0</v>
      </c>
      <c r="AI693" s="101">
        <v>0</v>
      </c>
      <c r="AJ693" s="101">
        <v>0</v>
      </c>
      <c r="AK693" s="101">
        <v>0</v>
      </c>
      <c r="AL693" s="204">
        <v>0</v>
      </c>
      <c r="AM693" s="204">
        <v>93.747262569832401</v>
      </c>
      <c r="AN693" s="204">
        <v>93.747262569832401</v>
      </c>
      <c r="AO693" s="204">
        <v>0</v>
      </c>
      <c r="AP693" s="204">
        <v>0</v>
      </c>
      <c r="AQ693" s="204">
        <v>0</v>
      </c>
      <c r="AR693" s="204">
        <v>0</v>
      </c>
      <c r="AS693" s="204">
        <v>0</v>
      </c>
      <c r="AT693" s="204">
        <v>0</v>
      </c>
      <c r="AU693" s="204">
        <v>0</v>
      </c>
    </row>
    <row r="694" spans="1:48" ht="12.75" customHeight="1">
      <c r="A694" s="205">
        <v>0</v>
      </c>
      <c r="B694" s="205"/>
      <c r="C694" s="205"/>
      <c r="D694" s="175">
        <v>685</v>
      </c>
      <c r="E694" s="201"/>
      <c r="F694" s="202"/>
      <c r="G694" s="202"/>
      <c r="H694" s="202"/>
      <c r="I694" s="202"/>
      <c r="J694" s="202"/>
      <c r="K694" s="202"/>
      <c r="L694" s="197"/>
      <c r="M694" s="203"/>
      <c r="N694" s="203"/>
      <c r="O694" s="203"/>
      <c r="P694" s="203"/>
      <c r="Q694" s="203"/>
      <c r="R694" s="245"/>
      <c r="S694" s="245"/>
      <c r="T694" s="245"/>
      <c r="U694" s="198"/>
      <c r="V694" s="203"/>
      <c r="W694" s="203"/>
      <c r="X694" s="203"/>
      <c r="Y694" s="203"/>
      <c r="Z694" s="204"/>
      <c r="AA694" s="246"/>
      <c r="AB694" s="246"/>
      <c r="AC694" s="246"/>
      <c r="AD694" s="204"/>
      <c r="AE694" s="204"/>
      <c r="AF694" s="204"/>
      <c r="AG694" s="204"/>
      <c r="AH694" s="204"/>
      <c r="AI694" s="101">
        <v>0</v>
      </c>
      <c r="AJ694" s="101">
        <v>0</v>
      </c>
      <c r="AK694" s="101">
        <v>0</v>
      </c>
      <c r="AL694" s="204"/>
      <c r="AM694" s="204"/>
      <c r="AN694" s="204"/>
      <c r="AO694" s="204"/>
      <c r="AP694" s="204"/>
      <c r="AQ694" s="204"/>
      <c r="AR694" s="204"/>
      <c r="AS694" s="204"/>
      <c r="AT694" s="204"/>
      <c r="AU694" s="204"/>
    </row>
    <row r="695" spans="1:48" ht="12.75" customHeight="1">
      <c r="A695" s="205">
        <v>20</v>
      </c>
      <c r="B695" s="206">
        <v>226400</v>
      </c>
      <c r="C695" s="205"/>
      <c r="D695" s="175">
        <v>686</v>
      </c>
      <c r="E695" s="196" t="s">
        <v>1793</v>
      </c>
      <c r="F695" s="197">
        <v>486029.29999999987</v>
      </c>
      <c r="G695" s="197">
        <v>460763.39999999991</v>
      </c>
      <c r="H695" s="197">
        <v>6187.3</v>
      </c>
      <c r="I695" s="197">
        <v>2547.6</v>
      </c>
      <c r="J695" s="197">
        <v>0</v>
      </c>
      <c r="K695" s="197">
        <v>16531</v>
      </c>
      <c r="L695" s="197">
        <v>505011.5</v>
      </c>
      <c r="M695" s="197">
        <v>479190.4</v>
      </c>
      <c r="N695" s="197">
        <v>6712.5</v>
      </c>
      <c r="O695" s="197">
        <v>2577.6</v>
      </c>
      <c r="P695" s="197">
        <v>0</v>
      </c>
      <c r="Q695" s="197">
        <v>16531</v>
      </c>
      <c r="R695" s="197">
        <v>0</v>
      </c>
      <c r="S695" s="197">
        <v>0</v>
      </c>
      <c r="T695" s="197">
        <v>0</v>
      </c>
      <c r="U695" s="198">
        <v>502847.96879999997</v>
      </c>
      <c r="V695" s="197">
        <v>478214.1128</v>
      </c>
      <c r="W695" s="197">
        <v>6710.7865000000002</v>
      </c>
      <c r="X695" s="197">
        <v>1395.3365999999999</v>
      </c>
      <c r="Y695" s="197">
        <v>0</v>
      </c>
      <c r="Z695" s="197">
        <v>16527.732899999999</v>
      </c>
      <c r="AA695" s="197">
        <v>0</v>
      </c>
      <c r="AB695" s="197">
        <v>0</v>
      </c>
      <c r="AC695" s="197">
        <v>0</v>
      </c>
      <c r="AD695" s="101">
        <v>-2163.5312000000267</v>
      </c>
      <c r="AE695" s="101">
        <v>-976.28720000002068</v>
      </c>
      <c r="AF695" s="101">
        <v>-1.7134999999998399</v>
      </c>
      <c r="AG695" s="101">
        <v>-1182.2634</v>
      </c>
      <c r="AH695" s="101">
        <v>0</v>
      </c>
      <c r="AI695" s="101">
        <v>-3.2671000000009371</v>
      </c>
      <c r="AJ695" s="101">
        <v>0</v>
      </c>
      <c r="AK695" s="101">
        <v>0</v>
      </c>
      <c r="AL695" s="101">
        <v>0</v>
      </c>
      <c r="AM695" s="101">
        <v>99.571587736120861</v>
      </c>
      <c r="AN695" s="101">
        <v>99.796263197259378</v>
      </c>
      <c r="AO695" s="101">
        <v>99.974472998137813</v>
      </c>
      <c r="AP695" s="101">
        <v>54.133170391061448</v>
      </c>
      <c r="AQ695" s="101">
        <v>0</v>
      </c>
      <c r="AR695" s="101">
        <v>99.980236525316073</v>
      </c>
      <c r="AS695" s="101">
        <v>0</v>
      </c>
      <c r="AT695" s="101">
        <v>0</v>
      </c>
      <c r="AU695" s="101">
        <v>0</v>
      </c>
    </row>
    <row r="696" spans="1:48" s="200" customFormat="1" ht="12.75" customHeight="1">
      <c r="A696" s="205">
        <v>22</v>
      </c>
      <c r="B696" s="206">
        <v>226400</v>
      </c>
      <c r="C696" s="205"/>
      <c r="D696" s="175">
        <v>687</v>
      </c>
      <c r="E696" s="196" t="s">
        <v>1241</v>
      </c>
      <c r="F696" s="197">
        <v>319537.39999999997</v>
      </c>
      <c r="G696" s="197">
        <v>294561.59999999998</v>
      </c>
      <c r="H696" s="197">
        <v>6187.3</v>
      </c>
      <c r="I696" s="197">
        <v>2257.5</v>
      </c>
      <c r="J696" s="197">
        <v>0</v>
      </c>
      <c r="K696" s="197">
        <v>16531</v>
      </c>
      <c r="L696" s="197">
        <v>328931.5</v>
      </c>
      <c r="M696" s="197">
        <v>303400.5</v>
      </c>
      <c r="N696" s="197">
        <v>6712.5</v>
      </c>
      <c r="O696" s="197">
        <v>2287.5</v>
      </c>
      <c r="P696" s="197">
        <v>0</v>
      </c>
      <c r="Q696" s="197">
        <v>16531</v>
      </c>
      <c r="R696" s="197">
        <v>0</v>
      </c>
      <c r="S696" s="197">
        <v>0</v>
      </c>
      <c r="T696" s="197">
        <v>0</v>
      </c>
      <c r="U696" s="198">
        <v>327185.44579999999</v>
      </c>
      <c r="V696" s="197">
        <v>302820.18959999998</v>
      </c>
      <c r="W696" s="197">
        <v>6710.7865000000002</v>
      </c>
      <c r="X696" s="197">
        <v>1126.7367999999999</v>
      </c>
      <c r="Y696" s="197">
        <v>0</v>
      </c>
      <c r="Z696" s="197">
        <v>16527.732899999999</v>
      </c>
      <c r="AA696" s="197">
        <v>0</v>
      </c>
      <c r="AB696" s="197">
        <v>0</v>
      </c>
      <c r="AC696" s="197">
        <v>0</v>
      </c>
      <c r="AD696" s="101">
        <v>-1746.0542000000132</v>
      </c>
      <c r="AE696" s="101">
        <v>-580.31040000001667</v>
      </c>
      <c r="AF696" s="101">
        <v>-1.7134999999998399</v>
      </c>
      <c r="AG696" s="101">
        <v>-1160.7632000000001</v>
      </c>
      <c r="AH696" s="101">
        <v>0</v>
      </c>
      <c r="AI696" s="101">
        <v>-3.2671000000009371</v>
      </c>
      <c r="AJ696" s="101">
        <v>0</v>
      </c>
      <c r="AK696" s="101">
        <v>0</v>
      </c>
      <c r="AL696" s="101">
        <v>0</v>
      </c>
      <c r="AM696" s="101">
        <v>99.469173916149714</v>
      </c>
      <c r="AN696" s="101">
        <v>99.808731231491038</v>
      </c>
      <c r="AO696" s="101">
        <v>99.974472998137813</v>
      </c>
      <c r="AP696" s="101">
        <v>49.256253551912565</v>
      </c>
      <c r="AQ696" s="101">
        <v>0</v>
      </c>
      <c r="AR696" s="101">
        <v>99.980236525316073</v>
      </c>
      <c r="AS696" s="101">
        <v>0</v>
      </c>
      <c r="AT696" s="101">
        <v>0</v>
      </c>
      <c r="AU696" s="101">
        <v>0</v>
      </c>
      <c r="AV696" s="199"/>
    </row>
    <row r="697" spans="1:48" s="200" customFormat="1" ht="12.75" customHeight="1">
      <c r="A697" s="205">
        <v>21</v>
      </c>
      <c r="B697" s="206">
        <v>226400</v>
      </c>
      <c r="C697" s="205"/>
      <c r="D697" s="175">
        <v>688</v>
      </c>
      <c r="E697" s="196" t="s">
        <v>1242</v>
      </c>
      <c r="F697" s="197">
        <v>166491.89999999997</v>
      </c>
      <c r="G697" s="197">
        <v>166201.79999999996</v>
      </c>
      <c r="H697" s="197">
        <v>0</v>
      </c>
      <c r="I697" s="197">
        <v>290.10000000000002</v>
      </c>
      <c r="J697" s="197">
        <v>0</v>
      </c>
      <c r="K697" s="197">
        <v>0</v>
      </c>
      <c r="L697" s="197">
        <v>176080</v>
      </c>
      <c r="M697" s="197">
        <v>175789.9</v>
      </c>
      <c r="N697" s="197">
        <v>0</v>
      </c>
      <c r="O697" s="197">
        <v>290.10000000000002</v>
      </c>
      <c r="P697" s="197">
        <v>0</v>
      </c>
      <c r="Q697" s="197">
        <v>0</v>
      </c>
      <c r="R697" s="197">
        <v>0</v>
      </c>
      <c r="S697" s="197">
        <v>0</v>
      </c>
      <c r="T697" s="197">
        <v>0</v>
      </c>
      <c r="U697" s="198">
        <v>175662.52299999999</v>
      </c>
      <c r="V697" s="197">
        <v>175393.92319999999</v>
      </c>
      <c r="W697" s="197">
        <v>0</v>
      </c>
      <c r="X697" s="197">
        <v>268.59980000000002</v>
      </c>
      <c r="Y697" s="197">
        <v>0</v>
      </c>
      <c r="Z697" s="197">
        <v>0</v>
      </c>
      <c r="AA697" s="197">
        <v>0</v>
      </c>
      <c r="AB697" s="197">
        <v>0</v>
      </c>
      <c r="AC697" s="197">
        <v>0</v>
      </c>
      <c r="AD697" s="101">
        <v>-417.4770000000135</v>
      </c>
      <c r="AE697" s="101">
        <v>-395.976800000004</v>
      </c>
      <c r="AF697" s="101">
        <v>0</v>
      </c>
      <c r="AG697" s="101">
        <v>-21.500200000000007</v>
      </c>
      <c r="AH697" s="101">
        <v>0</v>
      </c>
      <c r="AI697" s="101">
        <v>0</v>
      </c>
      <c r="AJ697" s="101">
        <v>0</v>
      </c>
      <c r="AK697" s="101">
        <v>0</v>
      </c>
      <c r="AL697" s="101">
        <v>0</v>
      </c>
      <c r="AM697" s="101">
        <v>99.762904929577459</v>
      </c>
      <c r="AN697" s="101">
        <v>99.774744282805784</v>
      </c>
      <c r="AO697" s="101">
        <v>0</v>
      </c>
      <c r="AP697" s="101">
        <v>92.588693553946911</v>
      </c>
      <c r="AQ697" s="101">
        <v>0</v>
      </c>
      <c r="AR697" s="101">
        <v>0</v>
      </c>
      <c r="AS697" s="101">
        <v>0</v>
      </c>
      <c r="AT697" s="101">
        <v>0</v>
      </c>
      <c r="AU697" s="101">
        <v>0</v>
      </c>
      <c r="AV697" s="199"/>
    </row>
    <row r="698" spans="1:48" ht="12.75" customHeight="1">
      <c r="A698" s="205">
        <v>22</v>
      </c>
      <c r="B698" s="206">
        <v>226400</v>
      </c>
      <c r="C698" s="207">
        <v>1620</v>
      </c>
      <c r="D698" s="175">
        <v>689</v>
      </c>
      <c r="E698" s="201" t="s">
        <v>1267</v>
      </c>
      <c r="F698" s="197">
        <v>319537.39999999997</v>
      </c>
      <c r="G698" s="202">
        <v>294561.59999999998</v>
      </c>
      <c r="H698" s="202">
        <v>6187.3</v>
      </c>
      <c r="I698" s="202">
        <v>2257.5</v>
      </c>
      <c r="J698" s="202">
        <v>0</v>
      </c>
      <c r="K698" s="202">
        <v>16531</v>
      </c>
      <c r="L698" s="197">
        <v>328931.5</v>
      </c>
      <c r="M698" s="203">
        <v>303400.5</v>
      </c>
      <c r="N698" s="203">
        <v>6712.5</v>
      </c>
      <c r="O698" s="203">
        <v>2287.5</v>
      </c>
      <c r="P698" s="203">
        <v>0</v>
      </c>
      <c r="Q698" s="203">
        <v>16531</v>
      </c>
      <c r="R698" s="245">
        <v>0</v>
      </c>
      <c r="S698" s="245">
        <v>0</v>
      </c>
      <c r="T698" s="245">
        <v>0</v>
      </c>
      <c r="U698" s="198">
        <v>327185.44579999999</v>
      </c>
      <c r="V698" s="203">
        <v>302820.18959999998</v>
      </c>
      <c r="W698" s="203">
        <v>6710.7865000000002</v>
      </c>
      <c r="X698" s="203">
        <v>1126.7367999999999</v>
      </c>
      <c r="Y698" s="203">
        <v>0</v>
      </c>
      <c r="Z698" s="204">
        <v>16527.732899999999</v>
      </c>
      <c r="AA698" s="246">
        <v>0</v>
      </c>
      <c r="AB698" s="246">
        <v>0</v>
      </c>
      <c r="AC698" s="246">
        <v>0</v>
      </c>
      <c r="AD698" s="204">
        <v>-1746.0542000000132</v>
      </c>
      <c r="AE698" s="204">
        <v>-580.31040000001667</v>
      </c>
      <c r="AF698" s="204">
        <v>-1.7134999999998399</v>
      </c>
      <c r="AG698" s="204">
        <v>-1160.7632000000001</v>
      </c>
      <c r="AH698" s="204">
        <v>0</v>
      </c>
      <c r="AI698" s="101">
        <v>-3.2671000000009371</v>
      </c>
      <c r="AJ698" s="101">
        <v>0</v>
      </c>
      <c r="AK698" s="101">
        <v>0</v>
      </c>
      <c r="AL698" s="204">
        <v>0</v>
      </c>
      <c r="AM698" s="204">
        <v>99.469173916149714</v>
      </c>
      <c r="AN698" s="204">
        <v>99.808731231491038</v>
      </c>
      <c r="AO698" s="204">
        <v>99.974472998137813</v>
      </c>
      <c r="AP698" s="204">
        <v>49.256253551912565</v>
      </c>
      <c r="AQ698" s="204">
        <v>0</v>
      </c>
      <c r="AR698" s="204">
        <v>99.980236525316073</v>
      </c>
      <c r="AS698" s="204">
        <v>0</v>
      </c>
      <c r="AT698" s="204">
        <v>0</v>
      </c>
      <c r="AU698" s="204">
        <v>0</v>
      </c>
    </row>
    <row r="699" spans="1:48" ht="12.75" customHeight="1">
      <c r="A699" s="205">
        <v>21</v>
      </c>
      <c r="B699" s="206">
        <v>226400</v>
      </c>
      <c r="C699" s="207">
        <v>1621</v>
      </c>
      <c r="D699" s="175">
        <v>690</v>
      </c>
      <c r="E699" s="201" t="s">
        <v>1794</v>
      </c>
      <c r="F699" s="197">
        <v>2356.1</v>
      </c>
      <c r="G699" s="202">
        <v>2356.1</v>
      </c>
      <c r="H699" s="202">
        <v>0</v>
      </c>
      <c r="I699" s="202">
        <v>0</v>
      </c>
      <c r="J699" s="202">
        <v>0</v>
      </c>
      <c r="K699" s="202">
        <v>0</v>
      </c>
      <c r="L699" s="197">
        <v>2445.1</v>
      </c>
      <c r="M699" s="203">
        <v>2445.1</v>
      </c>
      <c r="N699" s="203">
        <v>0</v>
      </c>
      <c r="O699" s="203">
        <v>0</v>
      </c>
      <c r="P699" s="203">
        <v>0</v>
      </c>
      <c r="Q699" s="203">
        <v>0</v>
      </c>
      <c r="R699" s="245">
        <v>0</v>
      </c>
      <c r="S699" s="245">
        <v>0</v>
      </c>
      <c r="T699" s="245">
        <v>0</v>
      </c>
      <c r="U699" s="198">
        <v>2445.1</v>
      </c>
      <c r="V699" s="203">
        <v>2445.1</v>
      </c>
      <c r="W699" s="203">
        <v>0</v>
      </c>
      <c r="X699" s="203">
        <v>0</v>
      </c>
      <c r="Y699" s="203">
        <v>0</v>
      </c>
      <c r="Z699" s="204">
        <v>0</v>
      </c>
      <c r="AA699" s="246">
        <v>0</v>
      </c>
      <c r="AB699" s="246">
        <v>0</v>
      </c>
      <c r="AC699" s="246">
        <v>0</v>
      </c>
      <c r="AD699" s="204">
        <v>0</v>
      </c>
      <c r="AE699" s="204">
        <v>0</v>
      </c>
      <c r="AF699" s="204">
        <v>0</v>
      </c>
      <c r="AG699" s="204">
        <v>0</v>
      </c>
      <c r="AH699" s="204">
        <v>0</v>
      </c>
      <c r="AI699" s="101">
        <v>0</v>
      </c>
      <c r="AJ699" s="101">
        <v>0</v>
      </c>
      <c r="AK699" s="101">
        <v>0</v>
      </c>
      <c r="AL699" s="204">
        <v>0</v>
      </c>
      <c r="AM699" s="204">
        <v>100</v>
      </c>
      <c r="AN699" s="204">
        <v>100</v>
      </c>
      <c r="AO699" s="204">
        <v>0</v>
      </c>
      <c r="AP699" s="204">
        <v>0</v>
      </c>
      <c r="AQ699" s="204">
        <v>0</v>
      </c>
      <c r="AR699" s="204">
        <v>0</v>
      </c>
      <c r="AS699" s="204">
        <v>0</v>
      </c>
      <c r="AT699" s="204">
        <v>0</v>
      </c>
      <c r="AU699" s="204">
        <v>0</v>
      </c>
    </row>
    <row r="700" spans="1:48" ht="12.75" customHeight="1">
      <c r="A700" s="205">
        <v>21</v>
      </c>
      <c r="B700" s="206">
        <v>226400</v>
      </c>
      <c r="C700" s="207">
        <v>1622</v>
      </c>
      <c r="D700" s="175">
        <v>691</v>
      </c>
      <c r="E700" s="201" t="s">
        <v>1795</v>
      </c>
      <c r="F700" s="197">
        <v>3021.6</v>
      </c>
      <c r="G700" s="202">
        <v>3021.6</v>
      </c>
      <c r="H700" s="202">
        <v>0</v>
      </c>
      <c r="I700" s="202">
        <v>0</v>
      </c>
      <c r="J700" s="202">
        <v>0</v>
      </c>
      <c r="K700" s="202">
        <v>0</v>
      </c>
      <c r="L700" s="197">
        <v>3175</v>
      </c>
      <c r="M700" s="203">
        <v>3175</v>
      </c>
      <c r="N700" s="203">
        <v>0</v>
      </c>
      <c r="O700" s="203">
        <v>0</v>
      </c>
      <c r="P700" s="203">
        <v>0</v>
      </c>
      <c r="Q700" s="203">
        <v>0</v>
      </c>
      <c r="R700" s="245">
        <v>0</v>
      </c>
      <c r="S700" s="245">
        <v>0</v>
      </c>
      <c r="T700" s="245">
        <v>0</v>
      </c>
      <c r="U700" s="198">
        <v>3153.558</v>
      </c>
      <c r="V700" s="203">
        <v>3153.558</v>
      </c>
      <c r="W700" s="203">
        <v>0</v>
      </c>
      <c r="X700" s="203">
        <v>0</v>
      </c>
      <c r="Y700" s="203">
        <v>0</v>
      </c>
      <c r="Z700" s="204">
        <v>0</v>
      </c>
      <c r="AA700" s="246">
        <v>0</v>
      </c>
      <c r="AB700" s="246">
        <v>0</v>
      </c>
      <c r="AC700" s="246">
        <v>0</v>
      </c>
      <c r="AD700" s="204">
        <v>-21.442000000000007</v>
      </c>
      <c r="AE700" s="204">
        <v>-21.442000000000007</v>
      </c>
      <c r="AF700" s="204">
        <v>0</v>
      </c>
      <c r="AG700" s="204">
        <v>0</v>
      </c>
      <c r="AH700" s="204">
        <v>0</v>
      </c>
      <c r="AI700" s="101">
        <v>0</v>
      </c>
      <c r="AJ700" s="101">
        <v>0</v>
      </c>
      <c r="AK700" s="101">
        <v>0</v>
      </c>
      <c r="AL700" s="204">
        <v>0</v>
      </c>
      <c r="AM700" s="204">
        <v>99.324661417322829</v>
      </c>
      <c r="AN700" s="204">
        <v>99.324661417322829</v>
      </c>
      <c r="AO700" s="204">
        <v>0</v>
      </c>
      <c r="AP700" s="204">
        <v>0</v>
      </c>
      <c r="AQ700" s="204">
        <v>0</v>
      </c>
      <c r="AR700" s="204">
        <v>0</v>
      </c>
      <c r="AS700" s="204">
        <v>0</v>
      </c>
      <c r="AT700" s="204">
        <v>0</v>
      </c>
      <c r="AU700" s="204">
        <v>0</v>
      </c>
    </row>
    <row r="701" spans="1:48" ht="12.75" customHeight="1">
      <c r="A701" s="205">
        <v>21</v>
      </c>
      <c r="B701" s="206">
        <v>226400</v>
      </c>
      <c r="C701" s="207">
        <v>1623</v>
      </c>
      <c r="D701" s="175">
        <v>692</v>
      </c>
      <c r="E701" s="201" t="s">
        <v>1796</v>
      </c>
      <c r="F701" s="197">
        <v>2164.9</v>
      </c>
      <c r="G701" s="202">
        <v>2164.9</v>
      </c>
      <c r="H701" s="202">
        <v>0</v>
      </c>
      <c r="I701" s="202">
        <v>0</v>
      </c>
      <c r="J701" s="202">
        <v>0</v>
      </c>
      <c r="K701" s="202">
        <v>0</v>
      </c>
      <c r="L701" s="197">
        <v>2164.9</v>
      </c>
      <c r="M701" s="203">
        <v>2164.9</v>
      </c>
      <c r="N701" s="203">
        <v>0</v>
      </c>
      <c r="O701" s="203">
        <v>0</v>
      </c>
      <c r="P701" s="203">
        <v>0</v>
      </c>
      <c r="Q701" s="203">
        <v>0</v>
      </c>
      <c r="R701" s="245">
        <v>0</v>
      </c>
      <c r="S701" s="245">
        <v>0</v>
      </c>
      <c r="T701" s="245">
        <v>0</v>
      </c>
      <c r="U701" s="198">
        <v>2132.4775</v>
      </c>
      <c r="V701" s="203">
        <v>2132.4775</v>
      </c>
      <c r="W701" s="203">
        <v>0</v>
      </c>
      <c r="X701" s="203">
        <v>0</v>
      </c>
      <c r="Y701" s="203">
        <v>0</v>
      </c>
      <c r="Z701" s="204">
        <v>0</v>
      </c>
      <c r="AA701" s="246">
        <v>0</v>
      </c>
      <c r="AB701" s="246">
        <v>0</v>
      </c>
      <c r="AC701" s="246">
        <v>0</v>
      </c>
      <c r="AD701" s="204">
        <v>-32.422500000000127</v>
      </c>
      <c r="AE701" s="204">
        <v>-32.422500000000127</v>
      </c>
      <c r="AF701" s="204">
        <v>0</v>
      </c>
      <c r="AG701" s="204">
        <v>0</v>
      </c>
      <c r="AH701" s="204">
        <v>0</v>
      </c>
      <c r="AI701" s="101">
        <v>0</v>
      </c>
      <c r="AJ701" s="101">
        <v>0</v>
      </c>
      <c r="AK701" s="101">
        <v>0</v>
      </c>
      <c r="AL701" s="204">
        <v>0</v>
      </c>
      <c r="AM701" s="204">
        <v>98.502355767010016</v>
      </c>
      <c r="AN701" s="204">
        <v>98.502355767010016</v>
      </c>
      <c r="AO701" s="204">
        <v>0</v>
      </c>
      <c r="AP701" s="204">
        <v>0</v>
      </c>
      <c r="AQ701" s="204">
        <v>0</v>
      </c>
      <c r="AR701" s="204">
        <v>0</v>
      </c>
      <c r="AS701" s="204">
        <v>0</v>
      </c>
      <c r="AT701" s="204">
        <v>0</v>
      </c>
      <c r="AU701" s="204">
        <v>0</v>
      </c>
    </row>
    <row r="702" spans="1:48" ht="12.75" customHeight="1">
      <c r="A702" s="205">
        <v>21</v>
      </c>
      <c r="B702" s="206">
        <v>226400</v>
      </c>
      <c r="C702" s="207">
        <v>1624</v>
      </c>
      <c r="D702" s="175">
        <v>693</v>
      </c>
      <c r="E702" s="201" t="s">
        <v>1797</v>
      </c>
      <c r="F702" s="197">
        <v>2586.1999999999998</v>
      </c>
      <c r="G702" s="202">
        <v>2586.1999999999998</v>
      </c>
      <c r="H702" s="202">
        <v>0</v>
      </c>
      <c r="I702" s="202">
        <v>0</v>
      </c>
      <c r="J702" s="202">
        <v>0</v>
      </c>
      <c r="K702" s="202">
        <v>0</v>
      </c>
      <c r="L702" s="197">
        <v>2586.1999999999998</v>
      </c>
      <c r="M702" s="203">
        <v>2586.1999999999998</v>
      </c>
      <c r="N702" s="203">
        <v>0</v>
      </c>
      <c r="O702" s="203">
        <v>0</v>
      </c>
      <c r="P702" s="203">
        <v>0</v>
      </c>
      <c r="Q702" s="203">
        <v>0</v>
      </c>
      <c r="R702" s="245">
        <v>0</v>
      </c>
      <c r="S702" s="245">
        <v>0</v>
      </c>
      <c r="T702" s="245">
        <v>0</v>
      </c>
      <c r="U702" s="198">
        <v>2586.1999999999998</v>
      </c>
      <c r="V702" s="203">
        <v>2586.1999999999998</v>
      </c>
      <c r="W702" s="203">
        <v>0</v>
      </c>
      <c r="X702" s="203">
        <v>0</v>
      </c>
      <c r="Y702" s="203">
        <v>0</v>
      </c>
      <c r="Z702" s="204">
        <v>0</v>
      </c>
      <c r="AA702" s="246">
        <v>0</v>
      </c>
      <c r="AB702" s="246">
        <v>0</v>
      </c>
      <c r="AC702" s="246">
        <v>0</v>
      </c>
      <c r="AD702" s="204">
        <v>0</v>
      </c>
      <c r="AE702" s="204">
        <v>0</v>
      </c>
      <c r="AF702" s="204">
        <v>0</v>
      </c>
      <c r="AG702" s="204">
        <v>0</v>
      </c>
      <c r="AH702" s="204">
        <v>0</v>
      </c>
      <c r="AI702" s="101">
        <v>0</v>
      </c>
      <c r="AJ702" s="101">
        <v>0</v>
      </c>
      <c r="AK702" s="101">
        <v>0</v>
      </c>
      <c r="AL702" s="204">
        <v>0</v>
      </c>
      <c r="AM702" s="204">
        <v>100</v>
      </c>
      <c r="AN702" s="204">
        <v>100</v>
      </c>
      <c r="AO702" s="204">
        <v>0</v>
      </c>
      <c r="AP702" s="204">
        <v>0</v>
      </c>
      <c r="AQ702" s="204">
        <v>0</v>
      </c>
      <c r="AR702" s="204">
        <v>0</v>
      </c>
      <c r="AS702" s="204">
        <v>0</v>
      </c>
      <c r="AT702" s="204">
        <v>0</v>
      </c>
      <c r="AU702" s="204">
        <v>0</v>
      </c>
    </row>
    <row r="703" spans="1:48" ht="12.75" customHeight="1">
      <c r="A703" s="205">
        <v>21</v>
      </c>
      <c r="B703" s="206">
        <v>226400</v>
      </c>
      <c r="C703" s="207">
        <v>1625</v>
      </c>
      <c r="D703" s="175">
        <v>694</v>
      </c>
      <c r="E703" s="201" t="s">
        <v>1798</v>
      </c>
      <c r="F703" s="197">
        <v>0</v>
      </c>
      <c r="G703" s="202">
        <v>0</v>
      </c>
      <c r="H703" s="202">
        <v>0</v>
      </c>
      <c r="I703" s="202">
        <v>0</v>
      </c>
      <c r="J703" s="202">
        <v>0</v>
      </c>
      <c r="K703" s="202">
        <v>0</v>
      </c>
      <c r="L703" s="197">
        <v>0</v>
      </c>
      <c r="M703" s="203">
        <v>0</v>
      </c>
      <c r="N703" s="203">
        <v>0</v>
      </c>
      <c r="O703" s="203">
        <v>0</v>
      </c>
      <c r="P703" s="203">
        <v>0</v>
      </c>
      <c r="Q703" s="203">
        <v>0</v>
      </c>
      <c r="R703" s="245">
        <v>0</v>
      </c>
      <c r="S703" s="245">
        <v>0</v>
      </c>
      <c r="T703" s="245">
        <v>0</v>
      </c>
      <c r="U703" s="198">
        <v>0</v>
      </c>
      <c r="V703" s="203">
        <v>0</v>
      </c>
      <c r="W703" s="203">
        <v>0</v>
      </c>
      <c r="X703" s="203">
        <v>0</v>
      </c>
      <c r="Y703" s="203">
        <v>0</v>
      </c>
      <c r="Z703" s="204">
        <v>0</v>
      </c>
      <c r="AA703" s="246">
        <v>0</v>
      </c>
      <c r="AB703" s="246">
        <v>0</v>
      </c>
      <c r="AC703" s="246">
        <v>0</v>
      </c>
      <c r="AD703" s="204">
        <v>0</v>
      </c>
      <c r="AE703" s="204">
        <v>0</v>
      </c>
      <c r="AF703" s="204">
        <v>0</v>
      </c>
      <c r="AG703" s="204">
        <v>0</v>
      </c>
      <c r="AH703" s="204">
        <v>0</v>
      </c>
      <c r="AI703" s="101">
        <v>0</v>
      </c>
      <c r="AJ703" s="101">
        <v>0</v>
      </c>
      <c r="AK703" s="101">
        <v>0</v>
      </c>
      <c r="AL703" s="204">
        <v>0</v>
      </c>
      <c r="AM703" s="204">
        <v>0</v>
      </c>
      <c r="AN703" s="204">
        <v>0</v>
      </c>
      <c r="AO703" s="204">
        <v>0</v>
      </c>
      <c r="AP703" s="204">
        <v>0</v>
      </c>
      <c r="AQ703" s="204">
        <v>0</v>
      </c>
      <c r="AR703" s="204">
        <v>0</v>
      </c>
      <c r="AS703" s="204">
        <v>0</v>
      </c>
      <c r="AT703" s="204">
        <v>0</v>
      </c>
      <c r="AU703" s="204">
        <v>0</v>
      </c>
    </row>
    <row r="704" spans="1:48" ht="12.75" customHeight="1">
      <c r="A704" s="205">
        <v>21</v>
      </c>
      <c r="B704" s="206">
        <v>226400</v>
      </c>
      <c r="C704" s="207">
        <v>1626</v>
      </c>
      <c r="D704" s="175">
        <v>695</v>
      </c>
      <c r="E704" s="201" t="s">
        <v>1799</v>
      </c>
      <c r="F704" s="197">
        <v>3847.5</v>
      </c>
      <c r="G704" s="202">
        <v>3847.5</v>
      </c>
      <c r="H704" s="202">
        <v>0</v>
      </c>
      <c r="I704" s="202">
        <v>0</v>
      </c>
      <c r="J704" s="202">
        <v>0</v>
      </c>
      <c r="K704" s="202">
        <v>0</v>
      </c>
      <c r="L704" s="197">
        <v>4055.3</v>
      </c>
      <c r="M704" s="203">
        <v>4055.3</v>
      </c>
      <c r="N704" s="203">
        <v>0</v>
      </c>
      <c r="O704" s="203">
        <v>0</v>
      </c>
      <c r="P704" s="203">
        <v>0</v>
      </c>
      <c r="Q704" s="203">
        <v>0</v>
      </c>
      <c r="R704" s="245">
        <v>0</v>
      </c>
      <c r="S704" s="245">
        <v>0</v>
      </c>
      <c r="T704" s="245">
        <v>0</v>
      </c>
      <c r="U704" s="198">
        <v>4055.3</v>
      </c>
      <c r="V704" s="203">
        <v>4055.3</v>
      </c>
      <c r="W704" s="203">
        <v>0</v>
      </c>
      <c r="X704" s="203">
        <v>0</v>
      </c>
      <c r="Y704" s="203">
        <v>0</v>
      </c>
      <c r="Z704" s="204">
        <v>0</v>
      </c>
      <c r="AA704" s="246">
        <v>0</v>
      </c>
      <c r="AB704" s="246">
        <v>0</v>
      </c>
      <c r="AC704" s="246">
        <v>0</v>
      </c>
      <c r="AD704" s="204">
        <v>0</v>
      </c>
      <c r="AE704" s="204">
        <v>0</v>
      </c>
      <c r="AF704" s="204">
        <v>0</v>
      </c>
      <c r="AG704" s="204">
        <v>0</v>
      </c>
      <c r="AH704" s="204">
        <v>0</v>
      </c>
      <c r="AI704" s="101">
        <v>0</v>
      </c>
      <c r="AJ704" s="101">
        <v>0</v>
      </c>
      <c r="AK704" s="101">
        <v>0</v>
      </c>
      <c r="AL704" s="204">
        <v>0</v>
      </c>
      <c r="AM704" s="204">
        <v>100</v>
      </c>
      <c r="AN704" s="204">
        <v>100</v>
      </c>
      <c r="AO704" s="204">
        <v>0</v>
      </c>
      <c r="AP704" s="204">
        <v>0</v>
      </c>
      <c r="AQ704" s="204">
        <v>0</v>
      </c>
      <c r="AR704" s="204">
        <v>0</v>
      </c>
      <c r="AS704" s="204">
        <v>0</v>
      </c>
      <c r="AT704" s="204">
        <v>0</v>
      </c>
      <c r="AU704" s="204">
        <v>0</v>
      </c>
    </row>
    <row r="705" spans="1:47" ht="12.75" customHeight="1">
      <c r="A705" s="205">
        <v>21</v>
      </c>
      <c r="B705" s="206">
        <v>226400</v>
      </c>
      <c r="C705" s="207">
        <v>1627</v>
      </c>
      <c r="D705" s="175">
        <v>696</v>
      </c>
      <c r="E705" s="201" t="s">
        <v>1800</v>
      </c>
      <c r="F705" s="197">
        <v>3729.3</v>
      </c>
      <c r="G705" s="202">
        <v>3638.3</v>
      </c>
      <c r="H705" s="202">
        <v>0</v>
      </c>
      <c r="I705" s="202">
        <v>91</v>
      </c>
      <c r="J705" s="202">
        <v>0</v>
      </c>
      <c r="K705" s="202">
        <v>0</v>
      </c>
      <c r="L705" s="197">
        <v>4084.7</v>
      </c>
      <c r="M705" s="203">
        <v>3993.7</v>
      </c>
      <c r="N705" s="203">
        <v>0</v>
      </c>
      <c r="O705" s="203">
        <v>91</v>
      </c>
      <c r="P705" s="203">
        <v>0</v>
      </c>
      <c r="Q705" s="203">
        <v>0</v>
      </c>
      <c r="R705" s="245">
        <v>0</v>
      </c>
      <c r="S705" s="245">
        <v>0</v>
      </c>
      <c r="T705" s="245">
        <v>0</v>
      </c>
      <c r="U705" s="198">
        <v>4084.6985</v>
      </c>
      <c r="V705" s="203">
        <v>3993.7</v>
      </c>
      <c r="W705" s="203">
        <v>0</v>
      </c>
      <c r="X705" s="203">
        <v>90.998500000000007</v>
      </c>
      <c r="Y705" s="203">
        <v>0</v>
      </c>
      <c r="Z705" s="204">
        <v>0</v>
      </c>
      <c r="AA705" s="246">
        <v>0</v>
      </c>
      <c r="AB705" s="246">
        <v>0</v>
      </c>
      <c r="AC705" s="246">
        <v>0</v>
      </c>
      <c r="AD705" s="204">
        <v>-1.4999999998508429E-3</v>
      </c>
      <c r="AE705" s="204">
        <v>0</v>
      </c>
      <c r="AF705" s="204">
        <v>0</v>
      </c>
      <c r="AG705" s="204">
        <v>-1.4999999999929514E-3</v>
      </c>
      <c r="AH705" s="204">
        <v>0</v>
      </c>
      <c r="AI705" s="101">
        <v>0</v>
      </c>
      <c r="AJ705" s="101">
        <v>0</v>
      </c>
      <c r="AK705" s="101">
        <v>0</v>
      </c>
      <c r="AL705" s="204">
        <v>0</v>
      </c>
      <c r="AM705" s="204">
        <v>99.999963277596891</v>
      </c>
      <c r="AN705" s="204">
        <v>100</v>
      </c>
      <c r="AO705" s="204">
        <v>0</v>
      </c>
      <c r="AP705" s="204">
        <v>99.998351648351658</v>
      </c>
      <c r="AQ705" s="204">
        <v>0</v>
      </c>
      <c r="AR705" s="204">
        <v>0</v>
      </c>
      <c r="AS705" s="204">
        <v>0</v>
      </c>
      <c r="AT705" s="204">
        <v>0</v>
      </c>
      <c r="AU705" s="204">
        <v>0</v>
      </c>
    </row>
    <row r="706" spans="1:47" ht="12.75" customHeight="1">
      <c r="A706" s="205">
        <v>21</v>
      </c>
      <c r="B706" s="206">
        <v>226400</v>
      </c>
      <c r="C706" s="207">
        <v>1628</v>
      </c>
      <c r="D706" s="175">
        <v>697</v>
      </c>
      <c r="E706" s="201" t="s">
        <v>1801</v>
      </c>
      <c r="F706" s="197">
        <v>1257</v>
      </c>
      <c r="G706" s="202">
        <v>1257</v>
      </c>
      <c r="H706" s="202">
        <v>0</v>
      </c>
      <c r="I706" s="202">
        <v>0</v>
      </c>
      <c r="J706" s="202">
        <v>0</v>
      </c>
      <c r="K706" s="202">
        <v>0</v>
      </c>
      <c r="L706" s="197">
        <v>1408.8</v>
      </c>
      <c r="M706" s="203">
        <v>1408.8</v>
      </c>
      <c r="N706" s="203">
        <v>0</v>
      </c>
      <c r="O706" s="203">
        <v>0</v>
      </c>
      <c r="P706" s="203">
        <v>0</v>
      </c>
      <c r="Q706" s="203">
        <v>0</v>
      </c>
      <c r="R706" s="245">
        <v>0</v>
      </c>
      <c r="S706" s="245">
        <v>0</v>
      </c>
      <c r="T706" s="245">
        <v>0</v>
      </c>
      <c r="U706" s="198">
        <v>1407.5661</v>
      </c>
      <c r="V706" s="203">
        <v>1407.5661</v>
      </c>
      <c r="W706" s="203">
        <v>0</v>
      </c>
      <c r="X706" s="203">
        <v>0</v>
      </c>
      <c r="Y706" s="203">
        <v>0</v>
      </c>
      <c r="Z706" s="204">
        <v>0</v>
      </c>
      <c r="AA706" s="246">
        <v>0</v>
      </c>
      <c r="AB706" s="246">
        <v>0</v>
      </c>
      <c r="AC706" s="246">
        <v>0</v>
      </c>
      <c r="AD706" s="204">
        <v>-1.2338999999999487</v>
      </c>
      <c r="AE706" s="204">
        <v>-1.2338999999999487</v>
      </c>
      <c r="AF706" s="204">
        <v>0</v>
      </c>
      <c r="AG706" s="204">
        <v>0</v>
      </c>
      <c r="AH706" s="204">
        <v>0</v>
      </c>
      <c r="AI706" s="101">
        <v>0</v>
      </c>
      <c r="AJ706" s="101">
        <v>0</v>
      </c>
      <c r="AK706" s="101">
        <v>0</v>
      </c>
      <c r="AL706" s="204">
        <v>0</v>
      </c>
      <c r="AM706" s="204">
        <v>99.912414821124358</v>
      </c>
      <c r="AN706" s="204">
        <v>99.912414821124358</v>
      </c>
      <c r="AO706" s="204">
        <v>0</v>
      </c>
      <c r="AP706" s="204">
        <v>0</v>
      </c>
      <c r="AQ706" s="204">
        <v>0</v>
      </c>
      <c r="AR706" s="204">
        <v>0</v>
      </c>
      <c r="AS706" s="204">
        <v>0</v>
      </c>
      <c r="AT706" s="204">
        <v>0</v>
      </c>
      <c r="AU706" s="204">
        <v>0</v>
      </c>
    </row>
    <row r="707" spans="1:47" ht="12.75" customHeight="1">
      <c r="A707" s="205">
        <v>21</v>
      </c>
      <c r="B707" s="206">
        <v>226400</v>
      </c>
      <c r="C707" s="207">
        <v>1629</v>
      </c>
      <c r="D707" s="175">
        <v>698</v>
      </c>
      <c r="E707" s="201" t="s">
        <v>1802</v>
      </c>
      <c r="F707" s="197">
        <v>832.2</v>
      </c>
      <c r="G707" s="202">
        <v>832.2</v>
      </c>
      <c r="H707" s="202">
        <v>0</v>
      </c>
      <c r="I707" s="202">
        <v>0</v>
      </c>
      <c r="J707" s="202">
        <v>0</v>
      </c>
      <c r="K707" s="202">
        <v>0</v>
      </c>
      <c r="L707" s="197">
        <v>893.3</v>
      </c>
      <c r="M707" s="203">
        <v>893.3</v>
      </c>
      <c r="N707" s="203">
        <v>0</v>
      </c>
      <c r="O707" s="203">
        <v>0</v>
      </c>
      <c r="P707" s="203">
        <v>0</v>
      </c>
      <c r="Q707" s="203">
        <v>0</v>
      </c>
      <c r="R707" s="245">
        <v>0</v>
      </c>
      <c r="S707" s="245">
        <v>0</v>
      </c>
      <c r="T707" s="245">
        <v>0</v>
      </c>
      <c r="U707" s="198">
        <v>808.75469999999996</v>
      </c>
      <c r="V707" s="203">
        <v>808.75469999999996</v>
      </c>
      <c r="W707" s="203">
        <v>0</v>
      </c>
      <c r="X707" s="203">
        <v>0</v>
      </c>
      <c r="Y707" s="203">
        <v>0</v>
      </c>
      <c r="Z707" s="204">
        <v>0</v>
      </c>
      <c r="AA707" s="246">
        <v>0</v>
      </c>
      <c r="AB707" s="246">
        <v>0</v>
      </c>
      <c r="AC707" s="246">
        <v>0</v>
      </c>
      <c r="AD707" s="204">
        <v>-84.545299999999997</v>
      </c>
      <c r="AE707" s="204">
        <v>-84.545299999999997</v>
      </c>
      <c r="AF707" s="204">
        <v>0</v>
      </c>
      <c r="AG707" s="204">
        <v>0</v>
      </c>
      <c r="AH707" s="204">
        <v>0</v>
      </c>
      <c r="AI707" s="101">
        <v>0</v>
      </c>
      <c r="AJ707" s="101">
        <v>0</v>
      </c>
      <c r="AK707" s="101">
        <v>0</v>
      </c>
      <c r="AL707" s="204">
        <v>0</v>
      </c>
      <c r="AM707" s="204">
        <v>90.535620732116868</v>
      </c>
      <c r="AN707" s="204">
        <v>90.535620732116868</v>
      </c>
      <c r="AO707" s="204">
        <v>0</v>
      </c>
      <c r="AP707" s="204">
        <v>0</v>
      </c>
      <c r="AQ707" s="204">
        <v>0</v>
      </c>
      <c r="AR707" s="204">
        <v>0</v>
      </c>
      <c r="AS707" s="204">
        <v>0</v>
      </c>
      <c r="AT707" s="204">
        <v>0</v>
      </c>
      <c r="AU707" s="204">
        <v>0</v>
      </c>
    </row>
    <row r="708" spans="1:47" ht="12.75" customHeight="1">
      <c r="A708" s="205">
        <v>21</v>
      </c>
      <c r="B708" s="206">
        <v>226400</v>
      </c>
      <c r="C708" s="207">
        <v>1630</v>
      </c>
      <c r="D708" s="175">
        <v>699</v>
      </c>
      <c r="E708" s="201" t="s">
        <v>1803</v>
      </c>
      <c r="F708" s="197">
        <v>2219.9</v>
      </c>
      <c r="G708" s="202">
        <v>2219.9</v>
      </c>
      <c r="H708" s="202">
        <v>0</v>
      </c>
      <c r="I708" s="202">
        <v>0</v>
      </c>
      <c r="J708" s="202">
        <v>0</v>
      </c>
      <c r="K708" s="202">
        <v>0</v>
      </c>
      <c r="L708" s="197">
        <v>2357.9</v>
      </c>
      <c r="M708" s="203">
        <v>2357.9</v>
      </c>
      <c r="N708" s="203">
        <v>0</v>
      </c>
      <c r="O708" s="203">
        <v>0</v>
      </c>
      <c r="P708" s="203">
        <v>0</v>
      </c>
      <c r="Q708" s="203">
        <v>0</v>
      </c>
      <c r="R708" s="245">
        <v>0</v>
      </c>
      <c r="S708" s="245">
        <v>0</v>
      </c>
      <c r="T708" s="245">
        <v>0</v>
      </c>
      <c r="U708" s="198">
        <v>2357.9</v>
      </c>
      <c r="V708" s="203">
        <v>2357.9</v>
      </c>
      <c r="W708" s="203">
        <v>0</v>
      </c>
      <c r="X708" s="203">
        <v>0</v>
      </c>
      <c r="Y708" s="203">
        <v>0</v>
      </c>
      <c r="Z708" s="204">
        <v>0</v>
      </c>
      <c r="AA708" s="246">
        <v>0</v>
      </c>
      <c r="AB708" s="246">
        <v>0</v>
      </c>
      <c r="AC708" s="246">
        <v>0</v>
      </c>
      <c r="AD708" s="204">
        <v>0</v>
      </c>
      <c r="AE708" s="204">
        <v>0</v>
      </c>
      <c r="AF708" s="204">
        <v>0</v>
      </c>
      <c r="AG708" s="204">
        <v>0</v>
      </c>
      <c r="AH708" s="204">
        <v>0</v>
      </c>
      <c r="AI708" s="101">
        <v>0</v>
      </c>
      <c r="AJ708" s="101">
        <v>0</v>
      </c>
      <c r="AK708" s="101">
        <v>0</v>
      </c>
      <c r="AL708" s="204">
        <v>0</v>
      </c>
      <c r="AM708" s="204">
        <v>100</v>
      </c>
      <c r="AN708" s="204">
        <v>100</v>
      </c>
      <c r="AO708" s="204">
        <v>0</v>
      </c>
      <c r="AP708" s="204">
        <v>0</v>
      </c>
      <c r="AQ708" s="204">
        <v>0</v>
      </c>
      <c r="AR708" s="204">
        <v>0</v>
      </c>
      <c r="AS708" s="204">
        <v>0</v>
      </c>
      <c r="AT708" s="204">
        <v>0</v>
      </c>
      <c r="AU708" s="204">
        <v>0</v>
      </c>
    </row>
    <row r="709" spans="1:47" ht="12.75" customHeight="1">
      <c r="A709" s="205">
        <v>21</v>
      </c>
      <c r="B709" s="206">
        <v>226400</v>
      </c>
      <c r="C709" s="207">
        <v>1631</v>
      </c>
      <c r="D709" s="175">
        <v>700</v>
      </c>
      <c r="E709" s="201" t="s">
        <v>1804</v>
      </c>
      <c r="F709" s="197">
        <v>2745</v>
      </c>
      <c r="G709" s="202">
        <v>2745</v>
      </c>
      <c r="H709" s="202">
        <v>0</v>
      </c>
      <c r="I709" s="202">
        <v>0</v>
      </c>
      <c r="J709" s="202">
        <v>0</v>
      </c>
      <c r="K709" s="202">
        <v>0</v>
      </c>
      <c r="L709" s="197">
        <v>2886.8</v>
      </c>
      <c r="M709" s="203">
        <v>2886.8</v>
      </c>
      <c r="N709" s="203">
        <v>0</v>
      </c>
      <c r="O709" s="203">
        <v>0</v>
      </c>
      <c r="P709" s="203">
        <v>0</v>
      </c>
      <c r="Q709" s="203">
        <v>0</v>
      </c>
      <c r="R709" s="245">
        <v>0</v>
      </c>
      <c r="S709" s="245">
        <v>0</v>
      </c>
      <c r="T709" s="245">
        <v>0</v>
      </c>
      <c r="U709" s="198">
        <v>2879.654</v>
      </c>
      <c r="V709" s="203">
        <v>2879.654</v>
      </c>
      <c r="W709" s="203">
        <v>0</v>
      </c>
      <c r="X709" s="203">
        <v>0</v>
      </c>
      <c r="Y709" s="203">
        <v>0</v>
      </c>
      <c r="Z709" s="204">
        <v>0</v>
      </c>
      <c r="AA709" s="246">
        <v>0</v>
      </c>
      <c r="AB709" s="246">
        <v>0</v>
      </c>
      <c r="AC709" s="246">
        <v>0</v>
      </c>
      <c r="AD709" s="204">
        <v>-7.1460000000001855</v>
      </c>
      <c r="AE709" s="204">
        <v>-7.1460000000001855</v>
      </c>
      <c r="AF709" s="204">
        <v>0</v>
      </c>
      <c r="AG709" s="204">
        <v>0</v>
      </c>
      <c r="AH709" s="204">
        <v>0</v>
      </c>
      <c r="AI709" s="101">
        <v>0</v>
      </c>
      <c r="AJ709" s="101">
        <v>0</v>
      </c>
      <c r="AK709" s="101">
        <v>0</v>
      </c>
      <c r="AL709" s="204">
        <v>0</v>
      </c>
      <c r="AM709" s="204">
        <v>99.752459470694191</v>
      </c>
      <c r="AN709" s="204">
        <v>99.752459470694191</v>
      </c>
      <c r="AO709" s="204">
        <v>0</v>
      </c>
      <c r="AP709" s="204">
        <v>0</v>
      </c>
      <c r="AQ709" s="204">
        <v>0</v>
      </c>
      <c r="AR709" s="204">
        <v>0</v>
      </c>
      <c r="AS709" s="204">
        <v>0</v>
      </c>
      <c r="AT709" s="204">
        <v>0</v>
      </c>
      <c r="AU709" s="204">
        <v>0</v>
      </c>
    </row>
    <row r="710" spans="1:47" ht="12.75" customHeight="1">
      <c r="A710" s="205">
        <v>21</v>
      </c>
      <c r="B710" s="206">
        <v>226400</v>
      </c>
      <c r="C710" s="207">
        <v>1632</v>
      </c>
      <c r="D710" s="175">
        <v>701</v>
      </c>
      <c r="E710" s="201" t="s">
        <v>1805</v>
      </c>
      <c r="F710" s="197">
        <v>3365.6</v>
      </c>
      <c r="G710" s="202">
        <v>3365.6</v>
      </c>
      <c r="H710" s="202">
        <v>0</v>
      </c>
      <c r="I710" s="202">
        <v>0</v>
      </c>
      <c r="J710" s="202">
        <v>0</v>
      </c>
      <c r="K710" s="202">
        <v>0</v>
      </c>
      <c r="L710" s="197">
        <v>3365.6</v>
      </c>
      <c r="M710" s="203">
        <v>3365.6</v>
      </c>
      <c r="N710" s="203">
        <v>0</v>
      </c>
      <c r="O710" s="203">
        <v>0</v>
      </c>
      <c r="P710" s="203">
        <v>0</v>
      </c>
      <c r="Q710" s="203">
        <v>0</v>
      </c>
      <c r="R710" s="245">
        <v>0</v>
      </c>
      <c r="S710" s="245">
        <v>0</v>
      </c>
      <c r="T710" s="245">
        <v>0</v>
      </c>
      <c r="U710" s="198">
        <v>3356.8479000000002</v>
      </c>
      <c r="V710" s="203">
        <v>3356.8479000000002</v>
      </c>
      <c r="W710" s="203">
        <v>0</v>
      </c>
      <c r="X710" s="203">
        <v>0</v>
      </c>
      <c r="Y710" s="203">
        <v>0</v>
      </c>
      <c r="Z710" s="204">
        <v>0</v>
      </c>
      <c r="AA710" s="246">
        <v>0</v>
      </c>
      <c r="AB710" s="246">
        <v>0</v>
      </c>
      <c r="AC710" s="246">
        <v>0</v>
      </c>
      <c r="AD710" s="204">
        <v>-8.7520999999997002</v>
      </c>
      <c r="AE710" s="204">
        <v>-8.7520999999997002</v>
      </c>
      <c r="AF710" s="204">
        <v>0</v>
      </c>
      <c r="AG710" s="204">
        <v>0</v>
      </c>
      <c r="AH710" s="204">
        <v>0</v>
      </c>
      <c r="AI710" s="101">
        <v>0</v>
      </c>
      <c r="AJ710" s="101">
        <v>0</v>
      </c>
      <c r="AK710" s="101">
        <v>0</v>
      </c>
      <c r="AL710" s="204">
        <v>0</v>
      </c>
      <c r="AM710" s="204">
        <v>99.739954242928462</v>
      </c>
      <c r="AN710" s="204">
        <v>99.739954242928462</v>
      </c>
      <c r="AO710" s="204">
        <v>0</v>
      </c>
      <c r="AP710" s="204">
        <v>0</v>
      </c>
      <c r="AQ710" s="204">
        <v>0</v>
      </c>
      <c r="AR710" s="204">
        <v>0</v>
      </c>
      <c r="AS710" s="204">
        <v>0</v>
      </c>
      <c r="AT710" s="204">
        <v>0</v>
      </c>
      <c r="AU710" s="204">
        <v>0</v>
      </c>
    </row>
    <row r="711" spans="1:47" ht="12.75" customHeight="1">
      <c r="A711" s="205">
        <v>21</v>
      </c>
      <c r="B711" s="206">
        <v>226400</v>
      </c>
      <c r="C711" s="207">
        <v>1633</v>
      </c>
      <c r="D711" s="175">
        <v>702</v>
      </c>
      <c r="E711" s="201" t="s">
        <v>1806</v>
      </c>
      <c r="F711" s="197">
        <v>1677.3</v>
      </c>
      <c r="G711" s="202">
        <v>1677.3</v>
      </c>
      <c r="H711" s="202">
        <v>0</v>
      </c>
      <c r="I711" s="202">
        <v>0</v>
      </c>
      <c r="J711" s="202">
        <v>0</v>
      </c>
      <c r="K711" s="202">
        <v>0</v>
      </c>
      <c r="L711" s="197">
        <v>1786</v>
      </c>
      <c r="M711" s="203">
        <v>1786</v>
      </c>
      <c r="N711" s="203">
        <v>0</v>
      </c>
      <c r="O711" s="203">
        <v>0</v>
      </c>
      <c r="P711" s="203">
        <v>0</v>
      </c>
      <c r="Q711" s="203">
        <v>0</v>
      </c>
      <c r="R711" s="245">
        <v>0</v>
      </c>
      <c r="S711" s="245">
        <v>0</v>
      </c>
      <c r="T711" s="245">
        <v>0</v>
      </c>
      <c r="U711" s="198">
        <v>1777.5458000000001</v>
      </c>
      <c r="V711" s="203">
        <v>1777.5458000000001</v>
      </c>
      <c r="W711" s="203">
        <v>0</v>
      </c>
      <c r="X711" s="203">
        <v>0</v>
      </c>
      <c r="Y711" s="203">
        <v>0</v>
      </c>
      <c r="Z711" s="204">
        <v>0</v>
      </c>
      <c r="AA711" s="246">
        <v>0</v>
      </c>
      <c r="AB711" s="246">
        <v>0</v>
      </c>
      <c r="AC711" s="246">
        <v>0</v>
      </c>
      <c r="AD711" s="204">
        <v>-8.4541999999999007</v>
      </c>
      <c r="AE711" s="204">
        <v>-8.4541999999999007</v>
      </c>
      <c r="AF711" s="204">
        <v>0</v>
      </c>
      <c r="AG711" s="204">
        <v>0</v>
      </c>
      <c r="AH711" s="204">
        <v>0</v>
      </c>
      <c r="AI711" s="101">
        <v>0</v>
      </c>
      <c r="AJ711" s="101">
        <v>0</v>
      </c>
      <c r="AK711" s="101">
        <v>0</v>
      </c>
      <c r="AL711" s="204">
        <v>0</v>
      </c>
      <c r="AM711" s="204">
        <v>99.526640537513998</v>
      </c>
      <c r="AN711" s="204">
        <v>99.526640537513998</v>
      </c>
      <c r="AO711" s="204">
        <v>0</v>
      </c>
      <c r="AP711" s="204">
        <v>0</v>
      </c>
      <c r="AQ711" s="204">
        <v>0</v>
      </c>
      <c r="AR711" s="204">
        <v>0</v>
      </c>
      <c r="AS711" s="204">
        <v>0</v>
      </c>
      <c r="AT711" s="204">
        <v>0</v>
      </c>
      <c r="AU711" s="204">
        <v>0</v>
      </c>
    </row>
    <row r="712" spans="1:47" ht="12.75" customHeight="1">
      <c r="A712" s="205">
        <v>21</v>
      </c>
      <c r="B712" s="206">
        <v>226400</v>
      </c>
      <c r="C712" s="207">
        <v>1634</v>
      </c>
      <c r="D712" s="175">
        <v>703</v>
      </c>
      <c r="E712" s="201" t="s">
        <v>1807</v>
      </c>
      <c r="F712" s="197">
        <v>5450.9</v>
      </c>
      <c r="G712" s="202">
        <v>5450.9</v>
      </c>
      <c r="H712" s="202">
        <v>0</v>
      </c>
      <c r="I712" s="202">
        <v>0</v>
      </c>
      <c r="J712" s="202">
        <v>0</v>
      </c>
      <c r="K712" s="202">
        <v>0</v>
      </c>
      <c r="L712" s="197">
        <v>5750.8</v>
      </c>
      <c r="M712" s="203">
        <v>5750.8</v>
      </c>
      <c r="N712" s="203">
        <v>0</v>
      </c>
      <c r="O712" s="203">
        <v>0</v>
      </c>
      <c r="P712" s="203">
        <v>0</v>
      </c>
      <c r="Q712" s="203">
        <v>0</v>
      </c>
      <c r="R712" s="245">
        <v>0</v>
      </c>
      <c r="S712" s="245">
        <v>0</v>
      </c>
      <c r="T712" s="245">
        <v>0</v>
      </c>
      <c r="U712" s="198">
        <v>5744.7617</v>
      </c>
      <c r="V712" s="203">
        <v>5744.7617</v>
      </c>
      <c r="W712" s="203">
        <v>0</v>
      </c>
      <c r="X712" s="203">
        <v>0</v>
      </c>
      <c r="Y712" s="203">
        <v>0</v>
      </c>
      <c r="Z712" s="204">
        <v>0</v>
      </c>
      <c r="AA712" s="246">
        <v>0</v>
      </c>
      <c r="AB712" s="246">
        <v>0</v>
      </c>
      <c r="AC712" s="246">
        <v>0</v>
      </c>
      <c r="AD712" s="204">
        <v>-6.038300000000163</v>
      </c>
      <c r="AE712" s="204">
        <v>-6.038300000000163</v>
      </c>
      <c r="AF712" s="204">
        <v>0</v>
      </c>
      <c r="AG712" s="204">
        <v>0</v>
      </c>
      <c r="AH712" s="204">
        <v>0</v>
      </c>
      <c r="AI712" s="101">
        <v>0</v>
      </c>
      <c r="AJ712" s="101">
        <v>0</v>
      </c>
      <c r="AK712" s="101">
        <v>0</v>
      </c>
      <c r="AL712" s="204">
        <v>0</v>
      </c>
      <c r="AM712" s="204">
        <v>99.895000695555396</v>
      </c>
      <c r="AN712" s="204">
        <v>99.895000695555396</v>
      </c>
      <c r="AO712" s="204">
        <v>0</v>
      </c>
      <c r="AP712" s="204">
        <v>0</v>
      </c>
      <c r="AQ712" s="204">
        <v>0</v>
      </c>
      <c r="AR712" s="204">
        <v>0</v>
      </c>
      <c r="AS712" s="204">
        <v>0</v>
      </c>
      <c r="AT712" s="204">
        <v>0</v>
      </c>
      <c r="AU712" s="204">
        <v>0</v>
      </c>
    </row>
    <row r="713" spans="1:47" ht="12.75" customHeight="1">
      <c r="A713" s="205">
        <v>21</v>
      </c>
      <c r="B713" s="206">
        <v>226400</v>
      </c>
      <c r="C713" s="207">
        <v>1635</v>
      </c>
      <c r="D713" s="175">
        <v>704</v>
      </c>
      <c r="E713" s="201" t="s">
        <v>1808</v>
      </c>
      <c r="F713" s="197">
        <v>5743</v>
      </c>
      <c r="G713" s="202">
        <v>5743</v>
      </c>
      <c r="H713" s="202">
        <v>0</v>
      </c>
      <c r="I713" s="202">
        <v>0</v>
      </c>
      <c r="J713" s="202">
        <v>0</v>
      </c>
      <c r="K713" s="202">
        <v>0</v>
      </c>
      <c r="L713" s="197">
        <v>6106.1</v>
      </c>
      <c r="M713" s="203">
        <v>6106.1</v>
      </c>
      <c r="N713" s="203">
        <v>0</v>
      </c>
      <c r="O713" s="203">
        <v>0</v>
      </c>
      <c r="P713" s="203">
        <v>0</v>
      </c>
      <c r="Q713" s="203">
        <v>0</v>
      </c>
      <c r="R713" s="245">
        <v>0</v>
      </c>
      <c r="S713" s="245">
        <v>0</v>
      </c>
      <c r="T713" s="245">
        <v>0</v>
      </c>
      <c r="U713" s="198">
        <v>6074.8708999999999</v>
      </c>
      <c r="V713" s="203">
        <v>6074.8708999999999</v>
      </c>
      <c r="W713" s="203">
        <v>0</v>
      </c>
      <c r="X713" s="203">
        <v>0</v>
      </c>
      <c r="Y713" s="203">
        <v>0</v>
      </c>
      <c r="Z713" s="204">
        <v>0</v>
      </c>
      <c r="AA713" s="246">
        <v>0</v>
      </c>
      <c r="AB713" s="246">
        <v>0</v>
      </c>
      <c r="AC713" s="246">
        <v>0</v>
      </c>
      <c r="AD713" s="204">
        <v>-31.229100000000471</v>
      </c>
      <c r="AE713" s="204">
        <v>-31.229100000000471</v>
      </c>
      <c r="AF713" s="204">
        <v>0</v>
      </c>
      <c r="AG713" s="204">
        <v>0</v>
      </c>
      <c r="AH713" s="204">
        <v>0</v>
      </c>
      <c r="AI713" s="101">
        <v>0</v>
      </c>
      <c r="AJ713" s="101">
        <v>0</v>
      </c>
      <c r="AK713" s="101">
        <v>0</v>
      </c>
      <c r="AL713" s="204">
        <v>0</v>
      </c>
      <c r="AM713" s="204">
        <v>99.488558982001592</v>
      </c>
      <c r="AN713" s="204">
        <v>99.488558982001592</v>
      </c>
      <c r="AO713" s="204">
        <v>0</v>
      </c>
      <c r="AP713" s="204">
        <v>0</v>
      </c>
      <c r="AQ713" s="204">
        <v>0</v>
      </c>
      <c r="AR713" s="204">
        <v>0</v>
      </c>
      <c r="AS713" s="204">
        <v>0</v>
      </c>
      <c r="AT713" s="204">
        <v>0</v>
      </c>
      <c r="AU713" s="204">
        <v>0</v>
      </c>
    </row>
    <row r="714" spans="1:47" ht="12.75" customHeight="1">
      <c r="A714" s="205">
        <v>21</v>
      </c>
      <c r="B714" s="206">
        <v>226400</v>
      </c>
      <c r="C714" s="207">
        <v>1636</v>
      </c>
      <c r="D714" s="175">
        <v>705</v>
      </c>
      <c r="E714" s="201" t="s">
        <v>1809</v>
      </c>
      <c r="F714" s="197">
        <v>2542.4</v>
      </c>
      <c r="G714" s="202">
        <v>2542.4</v>
      </c>
      <c r="H714" s="202">
        <v>0</v>
      </c>
      <c r="I714" s="202">
        <v>0</v>
      </c>
      <c r="J714" s="202">
        <v>0</v>
      </c>
      <c r="K714" s="202">
        <v>0</v>
      </c>
      <c r="L714" s="197">
        <v>2542.4</v>
      </c>
      <c r="M714" s="203">
        <v>2542.4</v>
      </c>
      <c r="N714" s="203">
        <v>0</v>
      </c>
      <c r="O714" s="203">
        <v>0</v>
      </c>
      <c r="P714" s="203">
        <v>0</v>
      </c>
      <c r="Q714" s="203">
        <v>0</v>
      </c>
      <c r="R714" s="245">
        <v>0</v>
      </c>
      <c r="S714" s="245">
        <v>0</v>
      </c>
      <c r="T714" s="245">
        <v>0</v>
      </c>
      <c r="U714" s="198">
        <v>2500.8852999999999</v>
      </c>
      <c r="V714" s="203">
        <v>2500.8852999999999</v>
      </c>
      <c r="W714" s="203">
        <v>0</v>
      </c>
      <c r="X714" s="203">
        <v>0</v>
      </c>
      <c r="Y714" s="203">
        <v>0</v>
      </c>
      <c r="Z714" s="204">
        <v>0</v>
      </c>
      <c r="AA714" s="246">
        <v>0</v>
      </c>
      <c r="AB714" s="246">
        <v>0</v>
      </c>
      <c r="AC714" s="246">
        <v>0</v>
      </c>
      <c r="AD714" s="204">
        <v>-41.514700000000175</v>
      </c>
      <c r="AE714" s="204">
        <v>-41.514700000000175</v>
      </c>
      <c r="AF714" s="204">
        <v>0</v>
      </c>
      <c r="AG714" s="204">
        <v>0</v>
      </c>
      <c r="AH714" s="204">
        <v>0</v>
      </c>
      <c r="AI714" s="101">
        <v>0</v>
      </c>
      <c r="AJ714" s="101">
        <v>0</v>
      </c>
      <c r="AK714" s="101">
        <v>0</v>
      </c>
      <c r="AL714" s="204">
        <v>0</v>
      </c>
      <c r="AM714" s="204">
        <v>98.367105884203895</v>
      </c>
      <c r="AN714" s="204">
        <v>98.367105884203895</v>
      </c>
      <c r="AO714" s="204">
        <v>0</v>
      </c>
      <c r="AP714" s="204">
        <v>0</v>
      </c>
      <c r="AQ714" s="204">
        <v>0</v>
      </c>
      <c r="AR714" s="204">
        <v>0</v>
      </c>
      <c r="AS714" s="204">
        <v>0</v>
      </c>
      <c r="AT714" s="204">
        <v>0</v>
      </c>
      <c r="AU714" s="204">
        <v>0</v>
      </c>
    </row>
    <row r="715" spans="1:47" ht="12.75" customHeight="1">
      <c r="A715" s="205">
        <v>21</v>
      </c>
      <c r="B715" s="206">
        <v>226400</v>
      </c>
      <c r="C715" s="207">
        <v>1638</v>
      </c>
      <c r="D715" s="175">
        <v>706</v>
      </c>
      <c r="E715" s="201" t="s">
        <v>1810</v>
      </c>
      <c r="F715" s="197">
        <v>2262.6999999999998</v>
      </c>
      <c r="G715" s="202">
        <v>2262.6999999999998</v>
      </c>
      <c r="H715" s="202">
        <v>0</v>
      </c>
      <c r="I715" s="202">
        <v>0</v>
      </c>
      <c r="J715" s="202">
        <v>0</v>
      </c>
      <c r="K715" s="202">
        <v>0</v>
      </c>
      <c r="L715" s="197">
        <v>2262.6999999999998</v>
      </c>
      <c r="M715" s="203">
        <v>2262.6999999999998</v>
      </c>
      <c r="N715" s="203">
        <v>0</v>
      </c>
      <c r="O715" s="203">
        <v>0</v>
      </c>
      <c r="P715" s="203">
        <v>0</v>
      </c>
      <c r="Q715" s="203">
        <v>0</v>
      </c>
      <c r="R715" s="245">
        <v>0</v>
      </c>
      <c r="S715" s="245">
        <v>0</v>
      </c>
      <c r="T715" s="245">
        <v>0</v>
      </c>
      <c r="U715" s="198">
        <v>2262.6934999999999</v>
      </c>
      <c r="V715" s="203">
        <v>2262.6934999999999</v>
      </c>
      <c r="W715" s="203">
        <v>0</v>
      </c>
      <c r="X715" s="203">
        <v>0</v>
      </c>
      <c r="Y715" s="203">
        <v>0</v>
      </c>
      <c r="Z715" s="204">
        <v>0</v>
      </c>
      <c r="AA715" s="246">
        <v>0</v>
      </c>
      <c r="AB715" s="246">
        <v>0</v>
      </c>
      <c r="AC715" s="246">
        <v>0</v>
      </c>
      <c r="AD715" s="204">
        <v>-6.4999999999599822E-3</v>
      </c>
      <c r="AE715" s="204">
        <v>-6.4999999999599822E-3</v>
      </c>
      <c r="AF715" s="204">
        <v>0</v>
      </c>
      <c r="AG715" s="204">
        <v>0</v>
      </c>
      <c r="AH715" s="204">
        <v>0</v>
      </c>
      <c r="AI715" s="101">
        <v>0</v>
      </c>
      <c r="AJ715" s="101">
        <v>0</v>
      </c>
      <c r="AK715" s="101">
        <v>0</v>
      </c>
      <c r="AL715" s="204">
        <v>0</v>
      </c>
      <c r="AM715" s="204">
        <v>99.999712732576128</v>
      </c>
      <c r="AN715" s="204">
        <v>99.999712732576128</v>
      </c>
      <c r="AO715" s="204">
        <v>0</v>
      </c>
      <c r="AP715" s="204">
        <v>0</v>
      </c>
      <c r="AQ715" s="204">
        <v>0</v>
      </c>
      <c r="AR715" s="204">
        <v>0</v>
      </c>
      <c r="AS715" s="204">
        <v>0</v>
      </c>
      <c r="AT715" s="204">
        <v>0</v>
      </c>
      <c r="AU715" s="204">
        <v>0</v>
      </c>
    </row>
    <row r="716" spans="1:47" ht="12.75" customHeight="1">
      <c r="A716" s="205">
        <v>21</v>
      </c>
      <c r="B716" s="206">
        <v>226400</v>
      </c>
      <c r="C716" s="207">
        <v>1637</v>
      </c>
      <c r="D716" s="175">
        <v>707</v>
      </c>
      <c r="E716" s="201" t="s">
        <v>1811</v>
      </c>
      <c r="F716" s="197">
        <v>0</v>
      </c>
      <c r="G716" s="202">
        <v>0</v>
      </c>
      <c r="H716" s="202">
        <v>0</v>
      </c>
      <c r="I716" s="202">
        <v>0</v>
      </c>
      <c r="J716" s="202">
        <v>0</v>
      </c>
      <c r="K716" s="202">
        <v>0</v>
      </c>
      <c r="L716" s="197">
        <v>0</v>
      </c>
      <c r="M716" s="203">
        <v>0</v>
      </c>
      <c r="N716" s="203">
        <v>0</v>
      </c>
      <c r="O716" s="203">
        <v>0</v>
      </c>
      <c r="P716" s="203">
        <v>0</v>
      </c>
      <c r="Q716" s="203">
        <v>0</v>
      </c>
      <c r="R716" s="245">
        <v>0</v>
      </c>
      <c r="S716" s="245">
        <v>0</v>
      </c>
      <c r="T716" s="245">
        <v>0</v>
      </c>
      <c r="U716" s="198">
        <v>0</v>
      </c>
      <c r="V716" s="203">
        <v>0</v>
      </c>
      <c r="W716" s="203">
        <v>0</v>
      </c>
      <c r="X716" s="203">
        <v>0</v>
      </c>
      <c r="Y716" s="203">
        <v>0</v>
      </c>
      <c r="Z716" s="204">
        <v>0</v>
      </c>
      <c r="AA716" s="246">
        <v>0</v>
      </c>
      <c r="AB716" s="246">
        <v>0</v>
      </c>
      <c r="AC716" s="246">
        <v>0</v>
      </c>
      <c r="AD716" s="204">
        <v>0</v>
      </c>
      <c r="AE716" s="204">
        <v>0</v>
      </c>
      <c r="AF716" s="204">
        <v>0</v>
      </c>
      <c r="AG716" s="204">
        <v>0</v>
      </c>
      <c r="AH716" s="204">
        <v>0</v>
      </c>
      <c r="AI716" s="101">
        <v>0</v>
      </c>
      <c r="AJ716" s="101">
        <v>0</v>
      </c>
      <c r="AK716" s="101">
        <v>0</v>
      </c>
      <c r="AL716" s="204">
        <v>0</v>
      </c>
      <c r="AM716" s="204">
        <v>0</v>
      </c>
      <c r="AN716" s="204">
        <v>0</v>
      </c>
      <c r="AO716" s="204">
        <v>0</v>
      </c>
      <c r="AP716" s="204">
        <v>0</v>
      </c>
      <c r="AQ716" s="204">
        <v>0</v>
      </c>
      <c r="AR716" s="204">
        <v>0</v>
      </c>
      <c r="AS716" s="204">
        <v>0</v>
      </c>
      <c r="AT716" s="204">
        <v>0</v>
      </c>
      <c r="AU716" s="204">
        <v>0</v>
      </c>
    </row>
    <row r="717" spans="1:47" ht="12.75" customHeight="1">
      <c r="A717" s="205">
        <v>21</v>
      </c>
      <c r="B717" s="206">
        <v>226400</v>
      </c>
      <c r="C717" s="207">
        <v>1639</v>
      </c>
      <c r="D717" s="175">
        <v>708</v>
      </c>
      <c r="E717" s="201" t="s">
        <v>1812</v>
      </c>
      <c r="F717" s="197">
        <v>2188.6999999999998</v>
      </c>
      <c r="G717" s="202">
        <v>2188.6999999999998</v>
      </c>
      <c r="H717" s="202">
        <v>0</v>
      </c>
      <c r="I717" s="202">
        <v>0</v>
      </c>
      <c r="J717" s="202">
        <v>0</v>
      </c>
      <c r="K717" s="202">
        <v>0</v>
      </c>
      <c r="L717" s="197">
        <v>2476.1999999999998</v>
      </c>
      <c r="M717" s="203">
        <v>2476.1999999999998</v>
      </c>
      <c r="N717" s="203">
        <v>0</v>
      </c>
      <c r="O717" s="203">
        <v>0</v>
      </c>
      <c r="P717" s="203">
        <v>0</v>
      </c>
      <c r="Q717" s="203">
        <v>0</v>
      </c>
      <c r="R717" s="245">
        <v>0</v>
      </c>
      <c r="S717" s="245">
        <v>0</v>
      </c>
      <c r="T717" s="245">
        <v>0</v>
      </c>
      <c r="U717" s="198">
        <v>2476.1999999999998</v>
      </c>
      <c r="V717" s="203">
        <v>2476.1999999999998</v>
      </c>
      <c r="W717" s="203">
        <v>0</v>
      </c>
      <c r="X717" s="203">
        <v>0</v>
      </c>
      <c r="Y717" s="203">
        <v>0</v>
      </c>
      <c r="Z717" s="204">
        <v>0</v>
      </c>
      <c r="AA717" s="246">
        <v>0</v>
      </c>
      <c r="AB717" s="246">
        <v>0</v>
      </c>
      <c r="AC717" s="246">
        <v>0</v>
      </c>
      <c r="AD717" s="204">
        <v>0</v>
      </c>
      <c r="AE717" s="204">
        <v>0</v>
      </c>
      <c r="AF717" s="204">
        <v>0</v>
      </c>
      <c r="AG717" s="204">
        <v>0</v>
      </c>
      <c r="AH717" s="204">
        <v>0</v>
      </c>
      <c r="AI717" s="101">
        <v>0</v>
      </c>
      <c r="AJ717" s="101">
        <v>0</v>
      </c>
      <c r="AK717" s="101">
        <v>0</v>
      </c>
      <c r="AL717" s="204">
        <v>0</v>
      </c>
      <c r="AM717" s="204">
        <v>100</v>
      </c>
      <c r="AN717" s="204">
        <v>100</v>
      </c>
      <c r="AO717" s="204">
        <v>0</v>
      </c>
      <c r="AP717" s="204">
        <v>0</v>
      </c>
      <c r="AQ717" s="204">
        <v>0</v>
      </c>
      <c r="AR717" s="204">
        <v>0</v>
      </c>
      <c r="AS717" s="204">
        <v>0</v>
      </c>
      <c r="AT717" s="204">
        <v>0</v>
      </c>
      <c r="AU717" s="204">
        <v>0</v>
      </c>
    </row>
    <row r="718" spans="1:47" ht="12.75" customHeight="1">
      <c r="A718" s="205">
        <v>21</v>
      </c>
      <c r="B718" s="206">
        <v>226400</v>
      </c>
      <c r="C718" s="207">
        <v>1640</v>
      </c>
      <c r="D718" s="175">
        <v>709</v>
      </c>
      <c r="E718" s="201" t="s">
        <v>1813</v>
      </c>
      <c r="F718" s="197">
        <v>0</v>
      </c>
      <c r="G718" s="202">
        <v>0</v>
      </c>
      <c r="H718" s="202">
        <v>0</v>
      </c>
      <c r="I718" s="202">
        <v>0</v>
      </c>
      <c r="J718" s="202">
        <v>0</v>
      </c>
      <c r="K718" s="202">
        <v>0</v>
      </c>
      <c r="L718" s="197">
        <v>0</v>
      </c>
      <c r="M718" s="203">
        <v>0</v>
      </c>
      <c r="N718" s="203">
        <v>0</v>
      </c>
      <c r="O718" s="203">
        <v>0</v>
      </c>
      <c r="P718" s="203">
        <v>0</v>
      </c>
      <c r="Q718" s="203">
        <v>0</v>
      </c>
      <c r="R718" s="245">
        <v>0</v>
      </c>
      <c r="S718" s="245">
        <v>0</v>
      </c>
      <c r="T718" s="245">
        <v>0</v>
      </c>
      <c r="U718" s="198">
        <v>0</v>
      </c>
      <c r="V718" s="203">
        <v>0</v>
      </c>
      <c r="W718" s="203">
        <v>0</v>
      </c>
      <c r="X718" s="203">
        <v>0</v>
      </c>
      <c r="Y718" s="203">
        <v>0</v>
      </c>
      <c r="Z718" s="204">
        <v>0</v>
      </c>
      <c r="AA718" s="246">
        <v>0</v>
      </c>
      <c r="AB718" s="246">
        <v>0</v>
      </c>
      <c r="AC718" s="246">
        <v>0</v>
      </c>
      <c r="AD718" s="204">
        <v>0</v>
      </c>
      <c r="AE718" s="204">
        <v>0</v>
      </c>
      <c r="AF718" s="204">
        <v>0</v>
      </c>
      <c r="AG718" s="204">
        <v>0</v>
      </c>
      <c r="AH718" s="204">
        <v>0</v>
      </c>
      <c r="AI718" s="101">
        <v>0</v>
      </c>
      <c r="AJ718" s="101">
        <v>0</v>
      </c>
      <c r="AK718" s="101">
        <v>0</v>
      </c>
      <c r="AL718" s="204">
        <v>0</v>
      </c>
      <c r="AM718" s="204">
        <v>0</v>
      </c>
      <c r="AN718" s="204">
        <v>0</v>
      </c>
      <c r="AO718" s="204">
        <v>0</v>
      </c>
      <c r="AP718" s="204">
        <v>0</v>
      </c>
      <c r="AQ718" s="204">
        <v>0</v>
      </c>
      <c r="AR718" s="204">
        <v>0</v>
      </c>
      <c r="AS718" s="204">
        <v>0</v>
      </c>
      <c r="AT718" s="204">
        <v>0</v>
      </c>
      <c r="AU718" s="204">
        <v>0</v>
      </c>
    </row>
    <row r="719" spans="1:47" ht="12.75" customHeight="1">
      <c r="A719" s="205">
        <v>21</v>
      </c>
      <c r="B719" s="206">
        <v>226400</v>
      </c>
      <c r="C719" s="207">
        <v>1641</v>
      </c>
      <c r="D719" s="175">
        <v>710</v>
      </c>
      <c r="E719" s="201" t="s">
        <v>1793</v>
      </c>
      <c r="F719" s="197">
        <v>59805.600000000006</v>
      </c>
      <c r="G719" s="202">
        <v>59703.8</v>
      </c>
      <c r="H719" s="202">
        <v>0</v>
      </c>
      <c r="I719" s="202">
        <v>101.8</v>
      </c>
      <c r="J719" s="202">
        <v>0</v>
      </c>
      <c r="K719" s="202">
        <v>0</v>
      </c>
      <c r="L719" s="197">
        <v>63633.5</v>
      </c>
      <c r="M719" s="203">
        <v>63531.7</v>
      </c>
      <c r="N719" s="203">
        <v>0</v>
      </c>
      <c r="O719" s="203">
        <v>101.8</v>
      </c>
      <c r="P719" s="203">
        <v>0</v>
      </c>
      <c r="Q719" s="203">
        <v>0</v>
      </c>
      <c r="R719" s="245">
        <v>0</v>
      </c>
      <c r="S719" s="245">
        <v>0</v>
      </c>
      <c r="T719" s="245">
        <v>0</v>
      </c>
      <c r="U719" s="198">
        <v>63615.2281</v>
      </c>
      <c r="V719" s="203">
        <v>63531.7</v>
      </c>
      <c r="W719" s="203">
        <v>0</v>
      </c>
      <c r="X719" s="203">
        <v>83.528099999999995</v>
      </c>
      <c r="Y719" s="203">
        <v>0</v>
      </c>
      <c r="Z719" s="204">
        <v>0</v>
      </c>
      <c r="AA719" s="246">
        <v>0</v>
      </c>
      <c r="AB719" s="246">
        <v>0</v>
      </c>
      <c r="AC719" s="246">
        <v>0</v>
      </c>
      <c r="AD719" s="204">
        <v>-18.271899999999732</v>
      </c>
      <c r="AE719" s="204">
        <v>0</v>
      </c>
      <c r="AF719" s="204">
        <v>0</v>
      </c>
      <c r="AG719" s="204">
        <v>-18.271900000000002</v>
      </c>
      <c r="AH719" s="204">
        <v>0</v>
      </c>
      <c r="AI719" s="101">
        <v>0</v>
      </c>
      <c r="AJ719" s="101">
        <v>0</v>
      </c>
      <c r="AK719" s="101">
        <v>0</v>
      </c>
      <c r="AL719" s="204">
        <v>0</v>
      </c>
      <c r="AM719" s="204">
        <v>99.971285722143207</v>
      </c>
      <c r="AN719" s="204">
        <v>100</v>
      </c>
      <c r="AO719" s="204">
        <v>0</v>
      </c>
      <c r="AP719" s="204">
        <v>82.051178781925344</v>
      </c>
      <c r="AQ719" s="204">
        <v>0</v>
      </c>
      <c r="AR719" s="204">
        <v>0</v>
      </c>
      <c r="AS719" s="204">
        <v>0</v>
      </c>
      <c r="AT719" s="204">
        <v>0</v>
      </c>
      <c r="AU719" s="204">
        <v>0</v>
      </c>
    </row>
    <row r="720" spans="1:47" ht="12.75" customHeight="1">
      <c r="A720" s="205">
        <v>21</v>
      </c>
      <c r="B720" s="206">
        <v>226400</v>
      </c>
      <c r="C720" s="207">
        <v>1642</v>
      </c>
      <c r="D720" s="175">
        <v>711</v>
      </c>
      <c r="E720" s="201" t="s">
        <v>1814</v>
      </c>
      <c r="F720" s="197">
        <v>5329.3</v>
      </c>
      <c r="G720" s="202">
        <v>5329.3</v>
      </c>
      <c r="H720" s="202">
        <v>0</v>
      </c>
      <c r="I720" s="202">
        <v>0</v>
      </c>
      <c r="J720" s="202">
        <v>0</v>
      </c>
      <c r="K720" s="202">
        <v>0</v>
      </c>
      <c r="L720" s="197">
        <v>5746.5</v>
      </c>
      <c r="M720" s="203">
        <v>5746.5</v>
      </c>
      <c r="N720" s="203">
        <v>0</v>
      </c>
      <c r="O720" s="203">
        <v>0</v>
      </c>
      <c r="P720" s="203">
        <v>0</v>
      </c>
      <c r="Q720" s="203">
        <v>0</v>
      </c>
      <c r="R720" s="245">
        <v>0</v>
      </c>
      <c r="S720" s="245">
        <v>0</v>
      </c>
      <c r="T720" s="245">
        <v>0</v>
      </c>
      <c r="U720" s="198">
        <v>5659.8074999999999</v>
      </c>
      <c r="V720" s="203">
        <v>5659.8074999999999</v>
      </c>
      <c r="W720" s="203">
        <v>0</v>
      </c>
      <c r="X720" s="203">
        <v>0</v>
      </c>
      <c r="Y720" s="203">
        <v>0</v>
      </c>
      <c r="Z720" s="204">
        <v>0</v>
      </c>
      <c r="AA720" s="246">
        <v>0</v>
      </c>
      <c r="AB720" s="246">
        <v>0</v>
      </c>
      <c r="AC720" s="246">
        <v>0</v>
      </c>
      <c r="AD720" s="204">
        <v>-86.692500000000109</v>
      </c>
      <c r="AE720" s="204">
        <v>-86.692500000000109</v>
      </c>
      <c r="AF720" s="204">
        <v>0</v>
      </c>
      <c r="AG720" s="204">
        <v>0</v>
      </c>
      <c r="AH720" s="204">
        <v>0</v>
      </c>
      <c r="AI720" s="101">
        <v>0</v>
      </c>
      <c r="AJ720" s="101">
        <v>0</v>
      </c>
      <c r="AK720" s="101">
        <v>0</v>
      </c>
      <c r="AL720" s="204">
        <v>0</v>
      </c>
      <c r="AM720" s="204">
        <v>98.491386061080661</v>
      </c>
      <c r="AN720" s="204">
        <v>98.491386061080661</v>
      </c>
      <c r="AO720" s="204">
        <v>0</v>
      </c>
      <c r="AP720" s="204">
        <v>0</v>
      </c>
      <c r="AQ720" s="204">
        <v>0</v>
      </c>
      <c r="AR720" s="204">
        <v>0</v>
      </c>
      <c r="AS720" s="204">
        <v>0</v>
      </c>
      <c r="AT720" s="204">
        <v>0</v>
      </c>
      <c r="AU720" s="204">
        <v>0</v>
      </c>
    </row>
    <row r="721" spans="1:47" ht="12.75" customHeight="1">
      <c r="A721" s="205">
        <v>21</v>
      </c>
      <c r="B721" s="206">
        <v>226400</v>
      </c>
      <c r="C721" s="207">
        <v>1643</v>
      </c>
      <c r="D721" s="175">
        <v>712</v>
      </c>
      <c r="E721" s="201" t="s">
        <v>1815</v>
      </c>
      <c r="F721" s="197">
        <v>10632.4</v>
      </c>
      <c r="G721" s="202">
        <v>10632.4</v>
      </c>
      <c r="H721" s="202">
        <v>0</v>
      </c>
      <c r="I721" s="202">
        <v>0</v>
      </c>
      <c r="J721" s="202">
        <v>0</v>
      </c>
      <c r="K721" s="202">
        <v>0</v>
      </c>
      <c r="L721" s="197">
        <v>11377.6</v>
      </c>
      <c r="M721" s="203">
        <v>11377.6</v>
      </c>
      <c r="N721" s="203">
        <v>0</v>
      </c>
      <c r="O721" s="203">
        <v>0</v>
      </c>
      <c r="P721" s="203">
        <v>0</v>
      </c>
      <c r="Q721" s="203">
        <v>0</v>
      </c>
      <c r="R721" s="245">
        <v>0</v>
      </c>
      <c r="S721" s="245">
        <v>0</v>
      </c>
      <c r="T721" s="245">
        <v>0</v>
      </c>
      <c r="U721" s="198">
        <v>11377.6</v>
      </c>
      <c r="V721" s="203">
        <v>11377.6</v>
      </c>
      <c r="W721" s="203">
        <v>0</v>
      </c>
      <c r="X721" s="203">
        <v>0</v>
      </c>
      <c r="Y721" s="203">
        <v>0</v>
      </c>
      <c r="Z721" s="204">
        <v>0</v>
      </c>
      <c r="AA721" s="246">
        <v>0</v>
      </c>
      <c r="AB721" s="246">
        <v>0</v>
      </c>
      <c r="AC721" s="246">
        <v>0</v>
      </c>
      <c r="AD721" s="204">
        <v>0</v>
      </c>
      <c r="AE721" s="204">
        <v>0</v>
      </c>
      <c r="AF721" s="204">
        <v>0</v>
      </c>
      <c r="AG721" s="204">
        <v>0</v>
      </c>
      <c r="AH721" s="204">
        <v>0</v>
      </c>
      <c r="AI721" s="101">
        <v>0</v>
      </c>
      <c r="AJ721" s="101">
        <v>0</v>
      </c>
      <c r="AK721" s="101">
        <v>0</v>
      </c>
      <c r="AL721" s="204">
        <v>0</v>
      </c>
      <c r="AM721" s="204">
        <v>100</v>
      </c>
      <c r="AN721" s="204">
        <v>100</v>
      </c>
      <c r="AO721" s="204">
        <v>0</v>
      </c>
      <c r="AP721" s="204">
        <v>0</v>
      </c>
      <c r="AQ721" s="204">
        <v>0</v>
      </c>
      <c r="AR721" s="204">
        <v>0</v>
      </c>
      <c r="AS721" s="204">
        <v>0</v>
      </c>
      <c r="AT721" s="204">
        <v>0</v>
      </c>
      <c r="AU721" s="204">
        <v>0</v>
      </c>
    </row>
    <row r="722" spans="1:47" ht="12.75" customHeight="1">
      <c r="A722" s="205">
        <v>21</v>
      </c>
      <c r="B722" s="206">
        <v>226400</v>
      </c>
      <c r="C722" s="207">
        <v>1644</v>
      </c>
      <c r="D722" s="175">
        <v>713</v>
      </c>
      <c r="E722" s="201" t="s">
        <v>1816</v>
      </c>
      <c r="F722" s="197">
        <v>3537.1</v>
      </c>
      <c r="G722" s="202">
        <v>3537.1</v>
      </c>
      <c r="H722" s="202">
        <v>0</v>
      </c>
      <c r="I722" s="202">
        <v>0</v>
      </c>
      <c r="J722" s="202">
        <v>0</v>
      </c>
      <c r="K722" s="202">
        <v>0</v>
      </c>
      <c r="L722" s="197">
        <v>3875.7</v>
      </c>
      <c r="M722" s="203">
        <v>3875.7</v>
      </c>
      <c r="N722" s="203">
        <v>0</v>
      </c>
      <c r="O722" s="203">
        <v>0</v>
      </c>
      <c r="P722" s="203">
        <v>0</v>
      </c>
      <c r="Q722" s="203">
        <v>0</v>
      </c>
      <c r="R722" s="245">
        <v>0</v>
      </c>
      <c r="S722" s="245">
        <v>0</v>
      </c>
      <c r="T722" s="245">
        <v>0</v>
      </c>
      <c r="U722" s="198">
        <v>3875.7</v>
      </c>
      <c r="V722" s="203">
        <v>3875.7</v>
      </c>
      <c r="W722" s="203">
        <v>0</v>
      </c>
      <c r="X722" s="203">
        <v>0</v>
      </c>
      <c r="Y722" s="203">
        <v>0</v>
      </c>
      <c r="Z722" s="204">
        <v>0</v>
      </c>
      <c r="AA722" s="246">
        <v>0</v>
      </c>
      <c r="AB722" s="246">
        <v>0</v>
      </c>
      <c r="AC722" s="246">
        <v>0</v>
      </c>
      <c r="AD722" s="204">
        <v>0</v>
      </c>
      <c r="AE722" s="204">
        <v>0</v>
      </c>
      <c r="AF722" s="204">
        <v>0</v>
      </c>
      <c r="AG722" s="204">
        <v>0</v>
      </c>
      <c r="AH722" s="204">
        <v>0</v>
      </c>
      <c r="AI722" s="101">
        <v>0</v>
      </c>
      <c r="AJ722" s="101">
        <v>0</v>
      </c>
      <c r="AK722" s="101">
        <v>0</v>
      </c>
      <c r="AL722" s="204">
        <v>0</v>
      </c>
      <c r="AM722" s="204">
        <v>100</v>
      </c>
      <c r="AN722" s="204">
        <v>100</v>
      </c>
      <c r="AO722" s="204">
        <v>0</v>
      </c>
      <c r="AP722" s="204">
        <v>0</v>
      </c>
      <c r="AQ722" s="204">
        <v>0</v>
      </c>
      <c r="AR722" s="204">
        <v>0</v>
      </c>
      <c r="AS722" s="204">
        <v>0</v>
      </c>
      <c r="AT722" s="204">
        <v>0</v>
      </c>
      <c r="AU722" s="204">
        <v>0</v>
      </c>
    </row>
    <row r="723" spans="1:47" ht="12.75" customHeight="1">
      <c r="A723" s="205">
        <v>21</v>
      </c>
      <c r="B723" s="206">
        <v>226400</v>
      </c>
      <c r="C723" s="207">
        <v>1645</v>
      </c>
      <c r="D723" s="175">
        <v>714</v>
      </c>
      <c r="E723" s="201" t="s">
        <v>1817</v>
      </c>
      <c r="F723" s="197">
        <v>1344.5</v>
      </c>
      <c r="G723" s="202">
        <v>1344.5</v>
      </c>
      <c r="H723" s="202">
        <v>0</v>
      </c>
      <c r="I723" s="202">
        <v>0</v>
      </c>
      <c r="J723" s="202">
        <v>0</v>
      </c>
      <c r="K723" s="202">
        <v>0</v>
      </c>
      <c r="L723" s="197">
        <v>1344.5</v>
      </c>
      <c r="M723" s="203">
        <v>1344.5</v>
      </c>
      <c r="N723" s="203">
        <v>0</v>
      </c>
      <c r="O723" s="203">
        <v>0</v>
      </c>
      <c r="P723" s="203">
        <v>0</v>
      </c>
      <c r="Q723" s="203">
        <v>0</v>
      </c>
      <c r="R723" s="245">
        <v>0</v>
      </c>
      <c r="S723" s="245">
        <v>0</v>
      </c>
      <c r="T723" s="245">
        <v>0</v>
      </c>
      <c r="U723" s="198">
        <v>1311.6583000000001</v>
      </c>
      <c r="V723" s="203">
        <v>1311.6583000000001</v>
      </c>
      <c r="W723" s="203">
        <v>0</v>
      </c>
      <c r="X723" s="203">
        <v>0</v>
      </c>
      <c r="Y723" s="203">
        <v>0</v>
      </c>
      <c r="Z723" s="204">
        <v>0</v>
      </c>
      <c r="AA723" s="246">
        <v>0</v>
      </c>
      <c r="AB723" s="246">
        <v>0</v>
      </c>
      <c r="AC723" s="246">
        <v>0</v>
      </c>
      <c r="AD723" s="204">
        <v>-32.841699999999946</v>
      </c>
      <c r="AE723" s="204">
        <v>-32.841699999999946</v>
      </c>
      <c r="AF723" s="204">
        <v>0</v>
      </c>
      <c r="AG723" s="204">
        <v>0</v>
      </c>
      <c r="AH723" s="204">
        <v>0</v>
      </c>
      <c r="AI723" s="101">
        <v>0</v>
      </c>
      <c r="AJ723" s="101">
        <v>0</v>
      </c>
      <c r="AK723" s="101">
        <v>0</v>
      </c>
      <c r="AL723" s="204">
        <v>0</v>
      </c>
      <c r="AM723" s="204">
        <v>97.557329862402383</v>
      </c>
      <c r="AN723" s="204">
        <v>97.557329862402383</v>
      </c>
      <c r="AO723" s="204">
        <v>0</v>
      </c>
      <c r="AP723" s="204">
        <v>0</v>
      </c>
      <c r="AQ723" s="204">
        <v>0</v>
      </c>
      <c r="AR723" s="204">
        <v>0</v>
      </c>
      <c r="AS723" s="204">
        <v>0</v>
      </c>
      <c r="AT723" s="204">
        <v>0</v>
      </c>
      <c r="AU723" s="204">
        <v>0</v>
      </c>
    </row>
    <row r="724" spans="1:47" ht="12.75" customHeight="1">
      <c r="A724" s="205">
        <v>21</v>
      </c>
      <c r="B724" s="206">
        <v>226400</v>
      </c>
      <c r="C724" s="207">
        <v>1646</v>
      </c>
      <c r="D724" s="175">
        <v>715</v>
      </c>
      <c r="E724" s="201" t="s">
        <v>1818</v>
      </c>
      <c r="F724" s="197">
        <v>1775.7</v>
      </c>
      <c r="G724" s="202">
        <v>1775.7</v>
      </c>
      <c r="H724" s="202">
        <v>0</v>
      </c>
      <c r="I724" s="202">
        <v>0</v>
      </c>
      <c r="J724" s="202">
        <v>0</v>
      </c>
      <c r="K724" s="202">
        <v>0</v>
      </c>
      <c r="L724" s="197">
        <v>1775.7</v>
      </c>
      <c r="M724" s="203">
        <v>1775.7</v>
      </c>
      <c r="N724" s="203">
        <v>0</v>
      </c>
      <c r="O724" s="203">
        <v>0</v>
      </c>
      <c r="P724" s="203">
        <v>0</v>
      </c>
      <c r="Q724" s="203">
        <v>0</v>
      </c>
      <c r="R724" s="245">
        <v>0</v>
      </c>
      <c r="S724" s="245">
        <v>0</v>
      </c>
      <c r="T724" s="245">
        <v>0</v>
      </c>
      <c r="U724" s="198">
        <v>1760.0715</v>
      </c>
      <c r="V724" s="203">
        <v>1760.0715</v>
      </c>
      <c r="W724" s="203">
        <v>0</v>
      </c>
      <c r="X724" s="203">
        <v>0</v>
      </c>
      <c r="Y724" s="203">
        <v>0</v>
      </c>
      <c r="Z724" s="204">
        <v>0</v>
      </c>
      <c r="AA724" s="246">
        <v>0</v>
      </c>
      <c r="AB724" s="246">
        <v>0</v>
      </c>
      <c r="AC724" s="246">
        <v>0</v>
      </c>
      <c r="AD724" s="204">
        <v>-15.628500000000031</v>
      </c>
      <c r="AE724" s="204">
        <v>-15.628500000000031</v>
      </c>
      <c r="AF724" s="204">
        <v>0</v>
      </c>
      <c r="AG724" s="204">
        <v>0</v>
      </c>
      <c r="AH724" s="204">
        <v>0</v>
      </c>
      <c r="AI724" s="101">
        <v>0</v>
      </c>
      <c r="AJ724" s="101">
        <v>0</v>
      </c>
      <c r="AK724" s="101">
        <v>0</v>
      </c>
      <c r="AL724" s="204">
        <v>0</v>
      </c>
      <c r="AM724" s="204">
        <v>99.119868220983278</v>
      </c>
      <c r="AN724" s="204">
        <v>99.119868220983278</v>
      </c>
      <c r="AO724" s="204">
        <v>0</v>
      </c>
      <c r="AP724" s="204">
        <v>0</v>
      </c>
      <c r="AQ724" s="204">
        <v>0</v>
      </c>
      <c r="AR724" s="204">
        <v>0</v>
      </c>
      <c r="AS724" s="204">
        <v>0</v>
      </c>
      <c r="AT724" s="204">
        <v>0</v>
      </c>
      <c r="AU724" s="204">
        <v>0</v>
      </c>
    </row>
    <row r="725" spans="1:47" ht="12.75" customHeight="1">
      <c r="A725" s="205">
        <v>21</v>
      </c>
      <c r="B725" s="206">
        <v>226400</v>
      </c>
      <c r="C725" s="207">
        <v>1647</v>
      </c>
      <c r="D725" s="175">
        <v>716</v>
      </c>
      <c r="E725" s="201" t="s">
        <v>1819</v>
      </c>
      <c r="F725" s="197">
        <v>4079.4</v>
      </c>
      <c r="G725" s="202">
        <v>4079.4</v>
      </c>
      <c r="H725" s="202">
        <v>0</v>
      </c>
      <c r="I725" s="202">
        <v>0</v>
      </c>
      <c r="J725" s="202">
        <v>0</v>
      </c>
      <c r="K725" s="202">
        <v>0</v>
      </c>
      <c r="L725" s="197">
        <v>4497.6000000000004</v>
      </c>
      <c r="M725" s="203">
        <v>4497.6000000000004</v>
      </c>
      <c r="N725" s="203">
        <v>0</v>
      </c>
      <c r="O725" s="203">
        <v>0</v>
      </c>
      <c r="P725" s="203">
        <v>0</v>
      </c>
      <c r="Q725" s="203">
        <v>0</v>
      </c>
      <c r="R725" s="245">
        <v>0</v>
      </c>
      <c r="S725" s="245">
        <v>0</v>
      </c>
      <c r="T725" s="245">
        <v>0</v>
      </c>
      <c r="U725" s="198">
        <v>4497.6000000000004</v>
      </c>
      <c r="V725" s="203">
        <v>4497.6000000000004</v>
      </c>
      <c r="W725" s="203">
        <v>0</v>
      </c>
      <c r="X725" s="203">
        <v>0</v>
      </c>
      <c r="Y725" s="203">
        <v>0</v>
      </c>
      <c r="Z725" s="204">
        <v>0</v>
      </c>
      <c r="AA725" s="246">
        <v>0</v>
      </c>
      <c r="AB725" s="246">
        <v>0</v>
      </c>
      <c r="AC725" s="246">
        <v>0</v>
      </c>
      <c r="AD725" s="204">
        <v>0</v>
      </c>
      <c r="AE725" s="204">
        <v>0</v>
      </c>
      <c r="AF725" s="204">
        <v>0</v>
      </c>
      <c r="AG725" s="204">
        <v>0</v>
      </c>
      <c r="AH725" s="204">
        <v>0</v>
      </c>
      <c r="AI725" s="101">
        <v>0</v>
      </c>
      <c r="AJ725" s="101">
        <v>0</v>
      </c>
      <c r="AK725" s="101">
        <v>0</v>
      </c>
      <c r="AL725" s="204">
        <v>0</v>
      </c>
      <c r="AM725" s="204">
        <v>100</v>
      </c>
      <c r="AN725" s="204">
        <v>100</v>
      </c>
      <c r="AO725" s="204">
        <v>0</v>
      </c>
      <c r="AP725" s="204">
        <v>0</v>
      </c>
      <c r="AQ725" s="204">
        <v>0</v>
      </c>
      <c r="AR725" s="204">
        <v>0</v>
      </c>
      <c r="AS725" s="204">
        <v>0</v>
      </c>
      <c r="AT725" s="204">
        <v>0</v>
      </c>
      <c r="AU725" s="204">
        <v>0</v>
      </c>
    </row>
    <row r="726" spans="1:47" ht="12.75" customHeight="1">
      <c r="A726" s="205">
        <v>21</v>
      </c>
      <c r="B726" s="206">
        <v>226400</v>
      </c>
      <c r="C726" s="207">
        <v>1648</v>
      </c>
      <c r="D726" s="175">
        <v>717</v>
      </c>
      <c r="E726" s="201" t="s">
        <v>1820</v>
      </c>
      <c r="F726" s="197">
        <v>3299.5</v>
      </c>
      <c r="G726" s="202">
        <v>3299.5</v>
      </c>
      <c r="H726" s="202">
        <v>0</v>
      </c>
      <c r="I726" s="202">
        <v>0</v>
      </c>
      <c r="J726" s="202">
        <v>0</v>
      </c>
      <c r="K726" s="202">
        <v>0</v>
      </c>
      <c r="L726" s="197">
        <v>3547.1</v>
      </c>
      <c r="M726" s="203">
        <v>3547.1</v>
      </c>
      <c r="N726" s="203">
        <v>0</v>
      </c>
      <c r="O726" s="203">
        <v>0</v>
      </c>
      <c r="P726" s="203">
        <v>0</v>
      </c>
      <c r="Q726" s="203">
        <v>0</v>
      </c>
      <c r="R726" s="245">
        <v>0</v>
      </c>
      <c r="S726" s="245">
        <v>0</v>
      </c>
      <c r="T726" s="245">
        <v>0</v>
      </c>
      <c r="U726" s="198">
        <v>3547.1</v>
      </c>
      <c r="V726" s="203">
        <v>3547.1</v>
      </c>
      <c r="W726" s="203">
        <v>0</v>
      </c>
      <c r="X726" s="203">
        <v>0</v>
      </c>
      <c r="Y726" s="203">
        <v>0</v>
      </c>
      <c r="Z726" s="204">
        <v>0</v>
      </c>
      <c r="AA726" s="246">
        <v>0</v>
      </c>
      <c r="AB726" s="246">
        <v>0</v>
      </c>
      <c r="AC726" s="246">
        <v>0</v>
      </c>
      <c r="AD726" s="204">
        <v>0</v>
      </c>
      <c r="AE726" s="204">
        <v>0</v>
      </c>
      <c r="AF726" s="204">
        <v>0</v>
      </c>
      <c r="AG726" s="204">
        <v>0</v>
      </c>
      <c r="AH726" s="204">
        <v>0</v>
      </c>
      <c r="AI726" s="101">
        <v>0</v>
      </c>
      <c r="AJ726" s="101">
        <v>0</v>
      </c>
      <c r="AK726" s="101">
        <v>0</v>
      </c>
      <c r="AL726" s="204">
        <v>0</v>
      </c>
      <c r="AM726" s="204">
        <v>100</v>
      </c>
      <c r="AN726" s="204">
        <v>100</v>
      </c>
      <c r="AO726" s="204">
        <v>0</v>
      </c>
      <c r="AP726" s="204">
        <v>0</v>
      </c>
      <c r="AQ726" s="204">
        <v>0</v>
      </c>
      <c r="AR726" s="204">
        <v>0</v>
      </c>
      <c r="AS726" s="204">
        <v>0</v>
      </c>
      <c r="AT726" s="204">
        <v>0</v>
      </c>
      <c r="AU726" s="204">
        <v>0</v>
      </c>
    </row>
    <row r="727" spans="1:47" ht="12.75" customHeight="1">
      <c r="A727" s="205">
        <v>21</v>
      </c>
      <c r="B727" s="206">
        <v>226400</v>
      </c>
      <c r="C727" s="207">
        <v>1649</v>
      </c>
      <c r="D727" s="175">
        <v>718</v>
      </c>
      <c r="E727" s="201" t="s">
        <v>1821</v>
      </c>
      <c r="F727" s="197">
        <v>1527.5</v>
      </c>
      <c r="G727" s="202">
        <v>1527.5</v>
      </c>
      <c r="H727" s="202">
        <v>0</v>
      </c>
      <c r="I727" s="202">
        <v>0</v>
      </c>
      <c r="J727" s="202">
        <v>0</v>
      </c>
      <c r="K727" s="202">
        <v>0</v>
      </c>
      <c r="L727" s="197">
        <v>1598.5</v>
      </c>
      <c r="M727" s="203">
        <v>1598.5</v>
      </c>
      <c r="N727" s="203">
        <v>0</v>
      </c>
      <c r="O727" s="203">
        <v>0</v>
      </c>
      <c r="P727" s="203">
        <v>0</v>
      </c>
      <c r="Q727" s="203">
        <v>0</v>
      </c>
      <c r="R727" s="245">
        <v>0</v>
      </c>
      <c r="S727" s="245">
        <v>0</v>
      </c>
      <c r="T727" s="245">
        <v>0</v>
      </c>
      <c r="U727" s="198">
        <v>1598.5</v>
      </c>
      <c r="V727" s="203">
        <v>1598.5</v>
      </c>
      <c r="W727" s="203">
        <v>0</v>
      </c>
      <c r="X727" s="203">
        <v>0</v>
      </c>
      <c r="Y727" s="203">
        <v>0</v>
      </c>
      <c r="Z727" s="204">
        <v>0</v>
      </c>
      <c r="AA727" s="246">
        <v>0</v>
      </c>
      <c r="AB727" s="246">
        <v>0</v>
      </c>
      <c r="AC727" s="246">
        <v>0</v>
      </c>
      <c r="AD727" s="204">
        <v>0</v>
      </c>
      <c r="AE727" s="204">
        <v>0</v>
      </c>
      <c r="AF727" s="204">
        <v>0</v>
      </c>
      <c r="AG727" s="204">
        <v>0</v>
      </c>
      <c r="AH727" s="204">
        <v>0</v>
      </c>
      <c r="AI727" s="101">
        <v>0</v>
      </c>
      <c r="AJ727" s="101">
        <v>0</v>
      </c>
      <c r="AK727" s="101">
        <v>0</v>
      </c>
      <c r="AL727" s="204">
        <v>0</v>
      </c>
      <c r="AM727" s="204">
        <v>100</v>
      </c>
      <c r="AN727" s="204">
        <v>100</v>
      </c>
      <c r="AO727" s="204">
        <v>0</v>
      </c>
      <c r="AP727" s="204">
        <v>0</v>
      </c>
      <c r="AQ727" s="204">
        <v>0</v>
      </c>
      <c r="AR727" s="204">
        <v>0</v>
      </c>
      <c r="AS727" s="204">
        <v>0</v>
      </c>
      <c r="AT727" s="204">
        <v>0</v>
      </c>
      <c r="AU727" s="204">
        <v>0</v>
      </c>
    </row>
    <row r="728" spans="1:47" ht="12.75" customHeight="1">
      <c r="A728" s="205">
        <v>21</v>
      </c>
      <c r="B728" s="206">
        <v>226400</v>
      </c>
      <c r="C728" s="207">
        <v>1650</v>
      </c>
      <c r="D728" s="175">
        <v>719</v>
      </c>
      <c r="E728" s="201" t="s">
        <v>1766</v>
      </c>
      <c r="F728" s="197">
        <v>6514.2</v>
      </c>
      <c r="G728" s="202">
        <v>6416.9</v>
      </c>
      <c r="H728" s="202">
        <v>0</v>
      </c>
      <c r="I728" s="202">
        <v>97.3</v>
      </c>
      <c r="J728" s="202">
        <v>0</v>
      </c>
      <c r="K728" s="202">
        <v>0</v>
      </c>
      <c r="L728" s="197">
        <v>6514.2</v>
      </c>
      <c r="M728" s="203">
        <v>6416.9</v>
      </c>
      <c r="N728" s="203">
        <v>0</v>
      </c>
      <c r="O728" s="203">
        <v>97.3</v>
      </c>
      <c r="P728" s="203">
        <v>0</v>
      </c>
      <c r="Q728" s="203">
        <v>0</v>
      </c>
      <c r="R728" s="245">
        <v>0</v>
      </c>
      <c r="S728" s="245">
        <v>0</v>
      </c>
      <c r="T728" s="245">
        <v>0</v>
      </c>
      <c r="U728" s="198">
        <v>6510.9731999999995</v>
      </c>
      <c r="V728" s="203">
        <v>6416.9</v>
      </c>
      <c r="W728" s="203">
        <v>0</v>
      </c>
      <c r="X728" s="203">
        <v>94.0732</v>
      </c>
      <c r="Y728" s="203">
        <v>0</v>
      </c>
      <c r="Z728" s="204">
        <v>0</v>
      </c>
      <c r="AA728" s="246">
        <v>0</v>
      </c>
      <c r="AB728" s="246">
        <v>0</v>
      </c>
      <c r="AC728" s="246">
        <v>0</v>
      </c>
      <c r="AD728" s="204">
        <v>-3.2268000000003667</v>
      </c>
      <c r="AE728" s="204">
        <v>0</v>
      </c>
      <c r="AF728" s="204">
        <v>0</v>
      </c>
      <c r="AG728" s="204">
        <v>-3.2267999999999972</v>
      </c>
      <c r="AH728" s="204">
        <v>0</v>
      </c>
      <c r="AI728" s="101">
        <v>0</v>
      </c>
      <c r="AJ728" s="101">
        <v>0</v>
      </c>
      <c r="AK728" s="101">
        <v>0</v>
      </c>
      <c r="AL728" s="204">
        <v>0</v>
      </c>
      <c r="AM728" s="204">
        <v>99.950465137699169</v>
      </c>
      <c r="AN728" s="204">
        <v>100</v>
      </c>
      <c r="AO728" s="204">
        <v>0</v>
      </c>
      <c r="AP728" s="204">
        <v>96.683658787255908</v>
      </c>
      <c r="AQ728" s="204">
        <v>0</v>
      </c>
      <c r="AR728" s="204">
        <v>0</v>
      </c>
      <c r="AS728" s="204">
        <v>0</v>
      </c>
      <c r="AT728" s="204">
        <v>0</v>
      </c>
      <c r="AU728" s="204">
        <v>0</v>
      </c>
    </row>
    <row r="729" spans="1:47" ht="12.75" customHeight="1">
      <c r="A729" s="205">
        <v>21</v>
      </c>
      <c r="B729" s="206">
        <v>226400</v>
      </c>
      <c r="C729" s="207">
        <v>1652</v>
      </c>
      <c r="D729" s="175">
        <v>720</v>
      </c>
      <c r="E729" s="201" t="s">
        <v>1822</v>
      </c>
      <c r="F729" s="197">
        <v>4657.3999999999996</v>
      </c>
      <c r="G729" s="202">
        <v>4657.3999999999996</v>
      </c>
      <c r="H729" s="202">
        <v>0</v>
      </c>
      <c r="I729" s="202">
        <v>0</v>
      </c>
      <c r="J729" s="202">
        <v>0</v>
      </c>
      <c r="K729" s="202">
        <v>0</v>
      </c>
      <c r="L729" s="197">
        <v>4657.3999999999996</v>
      </c>
      <c r="M729" s="203">
        <v>4657.3999999999996</v>
      </c>
      <c r="N729" s="203">
        <v>0</v>
      </c>
      <c r="O729" s="203">
        <v>0</v>
      </c>
      <c r="P729" s="203">
        <v>0</v>
      </c>
      <c r="Q729" s="203">
        <v>0</v>
      </c>
      <c r="R729" s="245">
        <v>0</v>
      </c>
      <c r="S729" s="245">
        <v>0</v>
      </c>
      <c r="T729" s="245">
        <v>0</v>
      </c>
      <c r="U729" s="198">
        <v>4657.3999999999996</v>
      </c>
      <c r="V729" s="203">
        <v>4657.3999999999996</v>
      </c>
      <c r="W729" s="203">
        <v>0</v>
      </c>
      <c r="X729" s="203">
        <v>0</v>
      </c>
      <c r="Y729" s="203">
        <v>0</v>
      </c>
      <c r="Z729" s="204">
        <v>0</v>
      </c>
      <c r="AA729" s="246">
        <v>0</v>
      </c>
      <c r="AB729" s="246">
        <v>0</v>
      </c>
      <c r="AC729" s="246">
        <v>0</v>
      </c>
      <c r="AD729" s="204">
        <v>0</v>
      </c>
      <c r="AE729" s="204">
        <v>0</v>
      </c>
      <c r="AF729" s="204">
        <v>0</v>
      </c>
      <c r="AG729" s="204">
        <v>0</v>
      </c>
      <c r="AH729" s="204">
        <v>0</v>
      </c>
      <c r="AI729" s="101">
        <v>0</v>
      </c>
      <c r="AJ729" s="101">
        <v>0</v>
      </c>
      <c r="AK729" s="101">
        <v>0</v>
      </c>
      <c r="AL729" s="204">
        <v>0</v>
      </c>
      <c r="AM729" s="204">
        <v>100</v>
      </c>
      <c r="AN729" s="204">
        <v>100</v>
      </c>
      <c r="AO729" s="204">
        <v>0</v>
      </c>
      <c r="AP729" s="204">
        <v>0</v>
      </c>
      <c r="AQ729" s="204">
        <v>0</v>
      </c>
      <c r="AR729" s="204">
        <v>0</v>
      </c>
      <c r="AS729" s="204">
        <v>0</v>
      </c>
      <c r="AT729" s="204">
        <v>0</v>
      </c>
      <c r="AU729" s="204">
        <v>0</v>
      </c>
    </row>
    <row r="730" spans="1:47" ht="12.75" customHeight="1">
      <c r="A730" s="205">
        <v>21</v>
      </c>
      <c r="B730" s="206">
        <v>226400</v>
      </c>
      <c r="C730" s="207">
        <v>1651</v>
      </c>
      <c r="D730" s="175">
        <v>721</v>
      </c>
      <c r="E730" s="201" t="s">
        <v>1823</v>
      </c>
      <c r="F730" s="197">
        <v>2327</v>
      </c>
      <c r="G730" s="202">
        <v>2327</v>
      </c>
      <c r="H730" s="202">
        <v>0</v>
      </c>
      <c r="I730" s="202">
        <v>0</v>
      </c>
      <c r="J730" s="202">
        <v>0</v>
      </c>
      <c r="K730" s="202">
        <v>0</v>
      </c>
      <c r="L730" s="197">
        <v>2589.9</v>
      </c>
      <c r="M730" s="203">
        <v>2589.9</v>
      </c>
      <c r="N730" s="203">
        <v>0</v>
      </c>
      <c r="O730" s="203">
        <v>0</v>
      </c>
      <c r="P730" s="203">
        <v>0</v>
      </c>
      <c r="Q730" s="203">
        <v>0</v>
      </c>
      <c r="R730" s="245">
        <v>0</v>
      </c>
      <c r="S730" s="245">
        <v>0</v>
      </c>
      <c r="T730" s="245">
        <v>0</v>
      </c>
      <c r="U730" s="198">
        <v>2588.9474</v>
      </c>
      <c r="V730" s="203">
        <v>2588.9474</v>
      </c>
      <c r="W730" s="203">
        <v>0</v>
      </c>
      <c r="X730" s="203">
        <v>0</v>
      </c>
      <c r="Y730" s="203">
        <v>0</v>
      </c>
      <c r="Z730" s="204">
        <v>0</v>
      </c>
      <c r="AA730" s="246">
        <v>0</v>
      </c>
      <c r="AB730" s="246">
        <v>0</v>
      </c>
      <c r="AC730" s="246">
        <v>0</v>
      </c>
      <c r="AD730" s="204">
        <v>-0.95260000000007494</v>
      </c>
      <c r="AE730" s="204">
        <v>-0.95260000000007494</v>
      </c>
      <c r="AF730" s="204">
        <v>0</v>
      </c>
      <c r="AG730" s="204">
        <v>0</v>
      </c>
      <c r="AH730" s="204">
        <v>0</v>
      </c>
      <c r="AI730" s="101">
        <v>0</v>
      </c>
      <c r="AJ730" s="101">
        <v>0</v>
      </c>
      <c r="AK730" s="101">
        <v>0</v>
      </c>
      <c r="AL730" s="204">
        <v>0</v>
      </c>
      <c r="AM730" s="204">
        <v>99.963218657091005</v>
      </c>
      <c r="AN730" s="204">
        <v>99.963218657091005</v>
      </c>
      <c r="AO730" s="204">
        <v>0</v>
      </c>
      <c r="AP730" s="204">
        <v>0</v>
      </c>
      <c r="AQ730" s="204">
        <v>0</v>
      </c>
      <c r="AR730" s="204">
        <v>0</v>
      </c>
      <c r="AS730" s="204">
        <v>0</v>
      </c>
      <c r="AT730" s="204">
        <v>0</v>
      </c>
      <c r="AU730" s="204">
        <v>0</v>
      </c>
    </row>
    <row r="731" spans="1:47" ht="12.75" customHeight="1">
      <c r="A731" s="205">
        <v>21</v>
      </c>
      <c r="B731" s="206">
        <v>226400</v>
      </c>
      <c r="C731" s="207">
        <v>1653</v>
      </c>
      <c r="D731" s="175">
        <v>722</v>
      </c>
      <c r="E731" s="201" t="s">
        <v>1824</v>
      </c>
      <c r="F731" s="197">
        <v>2472.9</v>
      </c>
      <c r="G731" s="202">
        <v>2472.9</v>
      </c>
      <c r="H731" s="202">
        <v>0</v>
      </c>
      <c r="I731" s="202">
        <v>0</v>
      </c>
      <c r="J731" s="202">
        <v>0</v>
      </c>
      <c r="K731" s="202">
        <v>0</v>
      </c>
      <c r="L731" s="197">
        <v>2713.3</v>
      </c>
      <c r="M731" s="203">
        <v>2713.3</v>
      </c>
      <c r="N731" s="203">
        <v>0</v>
      </c>
      <c r="O731" s="203">
        <v>0</v>
      </c>
      <c r="P731" s="203">
        <v>0</v>
      </c>
      <c r="Q731" s="203">
        <v>0</v>
      </c>
      <c r="R731" s="245">
        <v>0</v>
      </c>
      <c r="S731" s="245">
        <v>0</v>
      </c>
      <c r="T731" s="245">
        <v>0</v>
      </c>
      <c r="U731" s="198">
        <v>2712.1338000000001</v>
      </c>
      <c r="V731" s="203">
        <v>2712.1338000000001</v>
      </c>
      <c r="W731" s="203">
        <v>0</v>
      </c>
      <c r="X731" s="203">
        <v>0</v>
      </c>
      <c r="Y731" s="203">
        <v>0</v>
      </c>
      <c r="Z731" s="204">
        <v>0</v>
      </c>
      <c r="AA731" s="246">
        <v>0</v>
      </c>
      <c r="AB731" s="246">
        <v>0</v>
      </c>
      <c r="AC731" s="246">
        <v>0</v>
      </c>
      <c r="AD731" s="204">
        <v>-1.1662000000001171</v>
      </c>
      <c r="AE731" s="204">
        <v>-1.1662000000001171</v>
      </c>
      <c r="AF731" s="204">
        <v>0</v>
      </c>
      <c r="AG731" s="204">
        <v>0</v>
      </c>
      <c r="AH731" s="204">
        <v>0</v>
      </c>
      <c r="AI731" s="101">
        <v>0</v>
      </c>
      <c r="AJ731" s="101">
        <v>0</v>
      </c>
      <c r="AK731" s="101">
        <v>0</v>
      </c>
      <c r="AL731" s="204">
        <v>0</v>
      </c>
      <c r="AM731" s="204">
        <v>99.957019127999118</v>
      </c>
      <c r="AN731" s="204">
        <v>99.957019127999118</v>
      </c>
      <c r="AO731" s="204">
        <v>0</v>
      </c>
      <c r="AP731" s="204">
        <v>0</v>
      </c>
      <c r="AQ731" s="204">
        <v>0</v>
      </c>
      <c r="AR731" s="204">
        <v>0</v>
      </c>
      <c r="AS731" s="204">
        <v>0</v>
      </c>
      <c r="AT731" s="204">
        <v>0</v>
      </c>
      <c r="AU731" s="204">
        <v>0</v>
      </c>
    </row>
    <row r="732" spans="1:47" ht="12.75" customHeight="1">
      <c r="A732" s="205">
        <v>21</v>
      </c>
      <c r="B732" s="206">
        <v>226400</v>
      </c>
      <c r="C732" s="207">
        <v>1654</v>
      </c>
      <c r="D732" s="175">
        <v>723</v>
      </c>
      <c r="E732" s="201" t="s">
        <v>1825</v>
      </c>
      <c r="F732" s="197">
        <v>1758.8</v>
      </c>
      <c r="G732" s="202">
        <v>1758.8</v>
      </c>
      <c r="H732" s="202">
        <v>0</v>
      </c>
      <c r="I732" s="202">
        <v>0</v>
      </c>
      <c r="J732" s="202">
        <v>0</v>
      </c>
      <c r="K732" s="202">
        <v>0</v>
      </c>
      <c r="L732" s="197">
        <v>1930.3</v>
      </c>
      <c r="M732" s="203">
        <v>1930.3</v>
      </c>
      <c r="N732" s="203">
        <v>0</v>
      </c>
      <c r="O732" s="203">
        <v>0</v>
      </c>
      <c r="P732" s="203">
        <v>0</v>
      </c>
      <c r="Q732" s="203">
        <v>0</v>
      </c>
      <c r="R732" s="245">
        <v>0</v>
      </c>
      <c r="S732" s="245">
        <v>0</v>
      </c>
      <c r="T732" s="245">
        <v>0</v>
      </c>
      <c r="U732" s="198">
        <v>1930.3</v>
      </c>
      <c r="V732" s="203">
        <v>1930.3</v>
      </c>
      <c r="W732" s="203">
        <v>0</v>
      </c>
      <c r="X732" s="203">
        <v>0</v>
      </c>
      <c r="Y732" s="203">
        <v>0</v>
      </c>
      <c r="Z732" s="204">
        <v>0</v>
      </c>
      <c r="AA732" s="246">
        <v>0</v>
      </c>
      <c r="AB732" s="246">
        <v>0</v>
      </c>
      <c r="AC732" s="246">
        <v>0</v>
      </c>
      <c r="AD732" s="204">
        <v>0</v>
      </c>
      <c r="AE732" s="204">
        <v>0</v>
      </c>
      <c r="AF732" s="204">
        <v>0</v>
      </c>
      <c r="AG732" s="204">
        <v>0</v>
      </c>
      <c r="AH732" s="204">
        <v>0</v>
      </c>
      <c r="AI732" s="101">
        <v>0</v>
      </c>
      <c r="AJ732" s="101">
        <v>0</v>
      </c>
      <c r="AK732" s="101">
        <v>0</v>
      </c>
      <c r="AL732" s="204">
        <v>0</v>
      </c>
      <c r="AM732" s="204">
        <v>100</v>
      </c>
      <c r="AN732" s="204">
        <v>100</v>
      </c>
      <c r="AO732" s="204">
        <v>0</v>
      </c>
      <c r="AP732" s="204">
        <v>0</v>
      </c>
      <c r="AQ732" s="204">
        <v>0</v>
      </c>
      <c r="AR732" s="204">
        <v>0</v>
      </c>
      <c r="AS732" s="204">
        <v>0</v>
      </c>
      <c r="AT732" s="204">
        <v>0</v>
      </c>
      <c r="AU732" s="204">
        <v>0</v>
      </c>
    </row>
    <row r="733" spans="1:47" ht="12.75" customHeight="1">
      <c r="A733" s="205">
        <v>21</v>
      </c>
      <c r="B733" s="206">
        <v>226400</v>
      </c>
      <c r="C733" s="207">
        <v>1655</v>
      </c>
      <c r="D733" s="175">
        <v>724</v>
      </c>
      <c r="E733" s="201" t="s">
        <v>1826</v>
      </c>
      <c r="F733" s="197">
        <v>3896.1</v>
      </c>
      <c r="G733" s="202">
        <v>3896.1</v>
      </c>
      <c r="H733" s="202">
        <v>0</v>
      </c>
      <c r="I733" s="202">
        <v>0</v>
      </c>
      <c r="J733" s="202">
        <v>0</v>
      </c>
      <c r="K733" s="202">
        <v>0</v>
      </c>
      <c r="L733" s="197">
        <v>3990.1</v>
      </c>
      <c r="M733" s="203">
        <v>3990.1</v>
      </c>
      <c r="N733" s="203">
        <v>0</v>
      </c>
      <c r="O733" s="203">
        <v>0</v>
      </c>
      <c r="P733" s="203">
        <v>0</v>
      </c>
      <c r="Q733" s="203">
        <v>0</v>
      </c>
      <c r="R733" s="245">
        <v>0</v>
      </c>
      <c r="S733" s="245">
        <v>0</v>
      </c>
      <c r="T733" s="245">
        <v>0</v>
      </c>
      <c r="U733" s="198">
        <v>3990.1</v>
      </c>
      <c r="V733" s="203">
        <v>3990.1</v>
      </c>
      <c r="W733" s="203">
        <v>0</v>
      </c>
      <c r="X733" s="203">
        <v>0</v>
      </c>
      <c r="Y733" s="203">
        <v>0</v>
      </c>
      <c r="Z733" s="204">
        <v>0</v>
      </c>
      <c r="AA733" s="246">
        <v>0</v>
      </c>
      <c r="AB733" s="246">
        <v>0</v>
      </c>
      <c r="AC733" s="246">
        <v>0</v>
      </c>
      <c r="AD733" s="204">
        <v>0</v>
      </c>
      <c r="AE733" s="204">
        <v>0</v>
      </c>
      <c r="AF733" s="204">
        <v>0</v>
      </c>
      <c r="AG733" s="204">
        <v>0</v>
      </c>
      <c r="AH733" s="204">
        <v>0</v>
      </c>
      <c r="AI733" s="101">
        <v>0</v>
      </c>
      <c r="AJ733" s="101">
        <v>0</v>
      </c>
      <c r="AK733" s="101">
        <v>0</v>
      </c>
      <c r="AL733" s="204">
        <v>0</v>
      </c>
      <c r="AM733" s="204">
        <v>100</v>
      </c>
      <c r="AN733" s="204">
        <v>100</v>
      </c>
      <c r="AO733" s="204">
        <v>0</v>
      </c>
      <c r="AP733" s="204">
        <v>0</v>
      </c>
      <c r="AQ733" s="204">
        <v>0</v>
      </c>
      <c r="AR733" s="204">
        <v>0</v>
      </c>
      <c r="AS733" s="204">
        <v>0</v>
      </c>
      <c r="AT733" s="204">
        <v>0</v>
      </c>
      <c r="AU733" s="204">
        <v>0</v>
      </c>
    </row>
    <row r="734" spans="1:47" ht="12.75" customHeight="1">
      <c r="A734" s="205">
        <v>21</v>
      </c>
      <c r="B734" s="206">
        <v>226400</v>
      </c>
      <c r="C734" s="207">
        <v>1656</v>
      </c>
      <c r="D734" s="175">
        <v>725</v>
      </c>
      <c r="E734" s="201" t="s">
        <v>1827</v>
      </c>
      <c r="F734" s="197">
        <v>2044</v>
      </c>
      <c r="G734" s="202">
        <v>2044</v>
      </c>
      <c r="H734" s="202">
        <v>0</v>
      </c>
      <c r="I734" s="202">
        <v>0</v>
      </c>
      <c r="J734" s="202">
        <v>0</v>
      </c>
      <c r="K734" s="202">
        <v>0</v>
      </c>
      <c r="L734" s="197">
        <v>2157.9</v>
      </c>
      <c r="M734" s="203">
        <v>2157.9</v>
      </c>
      <c r="N734" s="203">
        <v>0</v>
      </c>
      <c r="O734" s="203">
        <v>0</v>
      </c>
      <c r="P734" s="203">
        <v>0</v>
      </c>
      <c r="Q734" s="203">
        <v>0</v>
      </c>
      <c r="R734" s="245">
        <v>0</v>
      </c>
      <c r="S734" s="245">
        <v>0</v>
      </c>
      <c r="T734" s="245">
        <v>0</v>
      </c>
      <c r="U734" s="198">
        <v>2157.9</v>
      </c>
      <c r="V734" s="203">
        <v>2157.9</v>
      </c>
      <c r="W734" s="203">
        <v>0</v>
      </c>
      <c r="X734" s="203">
        <v>0</v>
      </c>
      <c r="Y734" s="203">
        <v>0</v>
      </c>
      <c r="Z734" s="204">
        <v>0</v>
      </c>
      <c r="AA734" s="246">
        <v>0</v>
      </c>
      <c r="AB734" s="246">
        <v>0</v>
      </c>
      <c r="AC734" s="246">
        <v>0</v>
      </c>
      <c r="AD734" s="204">
        <v>0</v>
      </c>
      <c r="AE734" s="204">
        <v>0</v>
      </c>
      <c r="AF734" s="204">
        <v>0</v>
      </c>
      <c r="AG734" s="204">
        <v>0</v>
      </c>
      <c r="AH734" s="204">
        <v>0</v>
      </c>
      <c r="AI734" s="101">
        <v>0</v>
      </c>
      <c r="AJ734" s="101">
        <v>0</v>
      </c>
      <c r="AK734" s="101">
        <v>0</v>
      </c>
      <c r="AL734" s="204">
        <v>0</v>
      </c>
      <c r="AM734" s="204">
        <v>100</v>
      </c>
      <c r="AN734" s="204">
        <v>100</v>
      </c>
      <c r="AO734" s="204">
        <v>0</v>
      </c>
      <c r="AP734" s="204">
        <v>0</v>
      </c>
      <c r="AQ734" s="204">
        <v>0</v>
      </c>
      <c r="AR734" s="204">
        <v>0</v>
      </c>
      <c r="AS734" s="204">
        <v>0</v>
      </c>
      <c r="AT734" s="204">
        <v>0</v>
      </c>
      <c r="AU734" s="204">
        <v>0</v>
      </c>
    </row>
    <row r="735" spans="1:47" ht="12.75" customHeight="1">
      <c r="A735" s="205">
        <v>21</v>
      </c>
      <c r="B735" s="206">
        <v>226400</v>
      </c>
      <c r="C735" s="207">
        <v>1657</v>
      </c>
      <c r="D735" s="175">
        <v>726</v>
      </c>
      <c r="E735" s="201" t="s">
        <v>1828</v>
      </c>
      <c r="F735" s="197">
        <v>1869.8</v>
      </c>
      <c r="G735" s="202">
        <v>1869.8</v>
      </c>
      <c r="H735" s="202">
        <v>0</v>
      </c>
      <c r="I735" s="202">
        <v>0</v>
      </c>
      <c r="J735" s="202">
        <v>0</v>
      </c>
      <c r="K735" s="202">
        <v>0</v>
      </c>
      <c r="L735" s="197">
        <v>2087.5</v>
      </c>
      <c r="M735" s="203">
        <v>2087.5</v>
      </c>
      <c r="N735" s="203">
        <v>0</v>
      </c>
      <c r="O735" s="203">
        <v>0</v>
      </c>
      <c r="P735" s="203">
        <v>0</v>
      </c>
      <c r="Q735" s="203">
        <v>0</v>
      </c>
      <c r="R735" s="245">
        <v>0</v>
      </c>
      <c r="S735" s="245">
        <v>0</v>
      </c>
      <c r="T735" s="245">
        <v>0</v>
      </c>
      <c r="U735" s="198">
        <v>2087.5</v>
      </c>
      <c r="V735" s="203">
        <v>2087.5</v>
      </c>
      <c r="W735" s="203">
        <v>0</v>
      </c>
      <c r="X735" s="203">
        <v>0</v>
      </c>
      <c r="Y735" s="203">
        <v>0</v>
      </c>
      <c r="Z735" s="204">
        <v>0</v>
      </c>
      <c r="AA735" s="246">
        <v>0</v>
      </c>
      <c r="AB735" s="246">
        <v>0</v>
      </c>
      <c r="AC735" s="246">
        <v>0</v>
      </c>
      <c r="AD735" s="204">
        <v>0</v>
      </c>
      <c r="AE735" s="204">
        <v>0</v>
      </c>
      <c r="AF735" s="204">
        <v>0</v>
      </c>
      <c r="AG735" s="204">
        <v>0</v>
      </c>
      <c r="AH735" s="204">
        <v>0</v>
      </c>
      <c r="AI735" s="101">
        <v>0</v>
      </c>
      <c r="AJ735" s="101">
        <v>0</v>
      </c>
      <c r="AK735" s="101">
        <v>0</v>
      </c>
      <c r="AL735" s="204">
        <v>0</v>
      </c>
      <c r="AM735" s="204">
        <v>100</v>
      </c>
      <c r="AN735" s="204">
        <v>100</v>
      </c>
      <c r="AO735" s="204">
        <v>0</v>
      </c>
      <c r="AP735" s="204">
        <v>0</v>
      </c>
      <c r="AQ735" s="204">
        <v>0</v>
      </c>
      <c r="AR735" s="204">
        <v>0</v>
      </c>
      <c r="AS735" s="204">
        <v>0</v>
      </c>
      <c r="AT735" s="204">
        <v>0</v>
      </c>
      <c r="AU735" s="204">
        <v>0</v>
      </c>
    </row>
    <row r="736" spans="1:47" ht="12.75" customHeight="1">
      <c r="A736" s="205">
        <v>21</v>
      </c>
      <c r="B736" s="206">
        <v>226400</v>
      </c>
      <c r="C736" s="207">
        <v>1658</v>
      </c>
      <c r="D736" s="175">
        <v>727</v>
      </c>
      <c r="E736" s="201" t="s">
        <v>1829</v>
      </c>
      <c r="F736" s="197">
        <v>1630.4</v>
      </c>
      <c r="G736" s="202">
        <v>1630.4</v>
      </c>
      <c r="H736" s="202">
        <v>0</v>
      </c>
      <c r="I736" s="202">
        <v>0</v>
      </c>
      <c r="J736" s="202">
        <v>0</v>
      </c>
      <c r="K736" s="202">
        <v>0</v>
      </c>
      <c r="L736" s="197">
        <v>1694.9</v>
      </c>
      <c r="M736" s="203">
        <v>1694.9</v>
      </c>
      <c r="N736" s="203">
        <v>0</v>
      </c>
      <c r="O736" s="203">
        <v>0</v>
      </c>
      <c r="P736" s="203">
        <v>0</v>
      </c>
      <c r="Q736" s="203">
        <v>0</v>
      </c>
      <c r="R736" s="245">
        <v>0</v>
      </c>
      <c r="S736" s="245">
        <v>0</v>
      </c>
      <c r="T736" s="245">
        <v>0</v>
      </c>
      <c r="U736" s="198">
        <v>1678.9893</v>
      </c>
      <c r="V736" s="203">
        <v>1678.9893</v>
      </c>
      <c r="W736" s="203">
        <v>0</v>
      </c>
      <c r="X736" s="203">
        <v>0</v>
      </c>
      <c r="Y736" s="203">
        <v>0</v>
      </c>
      <c r="Z736" s="204">
        <v>0</v>
      </c>
      <c r="AA736" s="246">
        <v>0</v>
      </c>
      <c r="AB736" s="246">
        <v>0</v>
      </c>
      <c r="AC736" s="246">
        <v>0</v>
      </c>
      <c r="AD736" s="204">
        <v>-15.910700000000134</v>
      </c>
      <c r="AE736" s="204">
        <v>-15.910700000000134</v>
      </c>
      <c r="AF736" s="204">
        <v>0</v>
      </c>
      <c r="AG736" s="204">
        <v>0</v>
      </c>
      <c r="AH736" s="204">
        <v>0</v>
      </c>
      <c r="AI736" s="101">
        <v>0</v>
      </c>
      <c r="AJ736" s="101">
        <v>0</v>
      </c>
      <c r="AK736" s="101">
        <v>0</v>
      </c>
      <c r="AL736" s="204">
        <v>0</v>
      </c>
      <c r="AM736" s="204">
        <v>99.061260251342247</v>
      </c>
      <c r="AN736" s="204">
        <v>99.061260251342247</v>
      </c>
      <c r="AO736" s="204">
        <v>0</v>
      </c>
      <c r="AP736" s="204">
        <v>0</v>
      </c>
      <c r="AQ736" s="204">
        <v>0</v>
      </c>
      <c r="AR736" s="204">
        <v>0</v>
      </c>
      <c r="AS736" s="204">
        <v>0</v>
      </c>
      <c r="AT736" s="204">
        <v>0</v>
      </c>
      <c r="AU736" s="204">
        <v>0</v>
      </c>
    </row>
    <row r="737" spans="1:48" ht="12.75" customHeight="1">
      <c r="A737" s="205">
        <v>0</v>
      </c>
      <c r="B737" s="205"/>
      <c r="C737" s="205"/>
      <c r="D737" s="175">
        <v>728</v>
      </c>
      <c r="E737" s="201"/>
      <c r="F737" s="202"/>
      <c r="G737" s="202"/>
      <c r="H737" s="202"/>
      <c r="I737" s="202"/>
      <c r="J737" s="202"/>
      <c r="K737" s="202"/>
      <c r="L737" s="197"/>
      <c r="M737" s="203"/>
      <c r="N737" s="203"/>
      <c r="O737" s="203"/>
      <c r="P737" s="203"/>
      <c r="Q737" s="203"/>
      <c r="R737" s="245"/>
      <c r="S737" s="245"/>
      <c r="T737" s="245"/>
      <c r="U737" s="198"/>
      <c r="V737" s="203"/>
      <c r="W737" s="203"/>
      <c r="X737" s="203"/>
      <c r="Y737" s="203"/>
      <c r="Z737" s="204"/>
      <c r="AA737" s="246"/>
      <c r="AB737" s="246"/>
      <c r="AC737" s="246"/>
      <c r="AD737" s="204"/>
      <c r="AE737" s="204"/>
      <c r="AF737" s="204"/>
      <c r="AG737" s="204"/>
      <c r="AH737" s="204"/>
      <c r="AI737" s="101">
        <v>0</v>
      </c>
      <c r="AJ737" s="101">
        <v>0</v>
      </c>
      <c r="AK737" s="101">
        <v>0</v>
      </c>
      <c r="AL737" s="204"/>
      <c r="AM737" s="204"/>
      <c r="AN737" s="204"/>
      <c r="AO737" s="204"/>
      <c r="AP737" s="204"/>
      <c r="AQ737" s="204"/>
      <c r="AR737" s="204"/>
      <c r="AS737" s="204"/>
      <c r="AT737" s="204"/>
      <c r="AU737" s="204"/>
    </row>
    <row r="738" spans="1:48" ht="12.75" customHeight="1">
      <c r="A738" s="205">
        <v>20</v>
      </c>
      <c r="B738" s="206">
        <v>226700</v>
      </c>
      <c r="C738" s="205"/>
      <c r="D738" s="175">
        <v>729</v>
      </c>
      <c r="E738" s="196" t="s">
        <v>1830</v>
      </c>
      <c r="F738" s="197">
        <v>219436.2</v>
      </c>
      <c r="G738" s="197">
        <v>200118</v>
      </c>
      <c r="H738" s="197">
        <v>3703.1</v>
      </c>
      <c r="I738" s="197">
        <v>1015.5</v>
      </c>
      <c r="J738" s="197">
        <v>0</v>
      </c>
      <c r="K738" s="197">
        <v>14599.6</v>
      </c>
      <c r="L738" s="197">
        <v>234632.80000000002</v>
      </c>
      <c r="M738" s="197">
        <v>215314.6</v>
      </c>
      <c r="N738" s="197">
        <v>3703.1</v>
      </c>
      <c r="O738" s="197">
        <v>1015.5</v>
      </c>
      <c r="P738" s="197">
        <v>0</v>
      </c>
      <c r="Q738" s="197">
        <v>14599.6</v>
      </c>
      <c r="R738" s="197">
        <v>0</v>
      </c>
      <c r="S738" s="197">
        <v>0</v>
      </c>
      <c r="T738" s="197">
        <v>0</v>
      </c>
      <c r="U738" s="198">
        <v>231744.8579</v>
      </c>
      <c r="V738" s="197">
        <v>213089.17120000001</v>
      </c>
      <c r="W738" s="197">
        <v>3694.2995000000001</v>
      </c>
      <c r="X738" s="197">
        <v>613.67240000000004</v>
      </c>
      <c r="Y738" s="197">
        <v>0</v>
      </c>
      <c r="Z738" s="197">
        <v>14347.7148</v>
      </c>
      <c r="AA738" s="197">
        <v>0</v>
      </c>
      <c r="AB738" s="197">
        <v>0</v>
      </c>
      <c r="AC738" s="197">
        <v>0</v>
      </c>
      <c r="AD738" s="101">
        <v>-2887.9421000000148</v>
      </c>
      <c r="AE738" s="101">
        <v>-2225.4287999999942</v>
      </c>
      <c r="AF738" s="101">
        <v>-8.800499999999829</v>
      </c>
      <c r="AG738" s="101">
        <v>-401.82759999999996</v>
      </c>
      <c r="AH738" s="101">
        <v>0</v>
      </c>
      <c r="AI738" s="101">
        <v>-251.88520000000062</v>
      </c>
      <c r="AJ738" s="101">
        <v>0</v>
      </c>
      <c r="AK738" s="101">
        <v>0</v>
      </c>
      <c r="AL738" s="101">
        <v>0</v>
      </c>
      <c r="AM738" s="101">
        <v>98.769165223276531</v>
      </c>
      <c r="AN738" s="101">
        <v>98.966429215668612</v>
      </c>
      <c r="AO738" s="101">
        <v>99.762347762685323</v>
      </c>
      <c r="AP738" s="101">
        <v>60.430566223535209</v>
      </c>
      <c r="AQ738" s="101">
        <v>0</v>
      </c>
      <c r="AR738" s="101">
        <v>98.274711635935233</v>
      </c>
      <c r="AS738" s="101">
        <v>0</v>
      </c>
      <c r="AT738" s="101">
        <v>0</v>
      </c>
      <c r="AU738" s="101">
        <v>0</v>
      </c>
    </row>
    <row r="739" spans="1:48" s="200" customFormat="1" ht="12.75" customHeight="1">
      <c r="A739" s="205">
        <v>22</v>
      </c>
      <c r="B739" s="206">
        <v>226700</v>
      </c>
      <c r="C739" s="205"/>
      <c r="D739" s="175">
        <v>730</v>
      </c>
      <c r="E739" s="196" t="s">
        <v>1241</v>
      </c>
      <c r="F739" s="197">
        <v>154958.1</v>
      </c>
      <c r="G739" s="197">
        <v>135735.4</v>
      </c>
      <c r="H739" s="197">
        <v>3703.1</v>
      </c>
      <c r="I739" s="197">
        <v>920</v>
      </c>
      <c r="J739" s="197">
        <v>0</v>
      </c>
      <c r="K739" s="197">
        <v>14599.6</v>
      </c>
      <c r="L739" s="197">
        <v>166291.90000000002</v>
      </c>
      <c r="M739" s="197">
        <v>147069.20000000001</v>
      </c>
      <c r="N739" s="197">
        <v>3703.1</v>
      </c>
      <c r="O739" s="197">
        <v>920</v>
      </c>
      <c r="P739" s="197">
        <v>0</v>
      </c>
      <c r="Q739" s="197">
        <v>14599.6</v>
      </c>
      <c r="R739" s="197">
        <v>0</v>
      </c>
      <c r="S739" s="197">
        <v>0</v>
      </c>
      <c r="T739" s="197">
        <v>0</v>
      </c>
      <c r="U739" s="198">
        <v>165517.55799999999</v>
      </c>
      <c r="V739" s="197">
        <v>146957.3713</v>
      </c>
      <c r="W739" s="197">
        <v>3694.2995000000001</v>
      </c>
      <c r="X739" s="197">
        <v>518.17240000000004</v>
      </c>
      <c r="Y739" s="197">
        <v>0</v>
      </c>
      <c r="Z739" s="197">
        <v>14347.7148</v>
      </c>
      <c r="AA739" s="197">
        <v>0</v>
      </c>
      <c r="AB739" s="197">
        <v>0</v>
      </c>
      <c r="AC739" s="197">
        <v>0</v>
      </c>
      <c r="AD739" s="101">
        <v>-774.34200000003329</v>
      </c>
      <c r="AE739" s="101">
        <v>-111.82870000001276</v>
      </c>
      <c r="AF739" s="101">
        <v>-8.800499999999829</v>
      </c>
      <c r="AG739" s="101">
        <v>-401.82759999999996</v>
      </c>
      <c r="AH739" s="101">
        <v>0</v>
      </c>
      <c r="AI739" s="101">
        <v>-251.88520000000062</v>
      </c>
      <c r="AJ739" s="101">
        <v>0</v>
      </c>
      <c r="AK739" s="101">
        <v>0</v>
      </c>
      <c r="AL739" s="101">
        <v>0</v>
      </c>
      <c r="AM739" s="101">
        <v>99.534347734315361</v>
      </c>
      <c r="AN739" s="101">
        <v>99.92396184925191</v>
      </c>
      <c r="AO739" s="101">
        <v>99.762347762685323</v>
      </c>
      <c r="AP739" s="101">
        <v>56.323086956521742</v>
      </c>
      <c r="AQ739" s="101">
        <v>0</v>
      </c>
      <c r="AR739" s="101">
        <v>98.274711635935233</v>
      </c>
      <c r="AS739" s="101">
        <v>0</v>
      </c>
      <c r="AT739" s="101">
        <v>0</v>
      </c>
      <c r="AU739" s="101">
        <v>0</v>
      </c>
      <c r="AV739" s="199"/>
    </row>
    <row r="740" spans="1:48" s="200" customFormat="1" ht="12.75" customHeight="1">
      <c r="A740" s="205">
        <v>21</v>
      </c>
      <c r="B740" s="206">
        <v>226700</v>
      </c>
      <c r="C740" s="205"/>
      <c r="D740" s="175">
        <v>731</v>
      </c>
      <c r="E740" s="196" t="s">
        <v>1242</v>
      </c>
      <c r="F740" s="197">
        <v>64478.100000000006</v>
      </c>
      <c r="G740" s="197">
        <v>64382.600000000006</v>
      </c>
      <c r="H740" s="197">
        <v>0</v>
      </c>
      <c r="I740" s="197">
        <v>95.5</v>
      </c>
      <c r="J740" s="197">
        <v>0</v>
      </c>
      <c r="K740" s="197">
        <v>0</v>
      </c>
      <c r="L740" s="197">
        <v>68340.899999999994</v>
      </c>
      <c r="M740" s="197">
        <v>68245.399999999994</v>
      </c>
      <c r="N740" s="197">
        <v>0</v>
      </c>
      <c r="O740" s="197">
        <v>95.5</v>
      </c>
      <c r="P740" s="197">
        <v>0</v>
      </c>
      <c r="Q740" s="197">
        <v>0</v>
      </c>
      <c r="R740" s="197">
        <v>0</v>
      </c>
      <c r="S740" s="197">
        <v>0</v>
      </c>
      <c r="T740" s="197">
        <v>0</v>
      </c>
      <c r="U740" s="198">
        <v>66227.299900000013</v>
      </c>
      <c r="V740" s="197">
        <v>66131.799900000013</v>
      </c>
      <c r="W740" s="197">
        <v>0</v>
      </c>
      <c r="X740" s="197">
        <v>95.5</v>
      </c>
      <c r="Y740" s="197">
        <v>0</v>
      </c>
      <c r="Z740" s="197">
        <v>0</v>
      </c>
      <c r="AA740" s="197">
        <v>0</v>
      </c>
      <c r="AB740" s="197">
        <v>0</v>
      </c>
      <c r="AC740" s="197">
        <v>0</v>
      </c>
      <c r="AD740" s="101">
        <v>-2113.6000999999815</v>
      </c>
      <c r="AE740" s="101">
        <v>-2113.6000999999815</v>
      </c>
      <c r="AF740" s="101">
        <v>0</v>
      </c>
      <c r="AG740" s="101">
        <v>0</v>
      </c>
      <c r="AH740" s="101">
        <v>0</v>
      </c>
      <c r="AI740" s="101">
        <v>0</v>
      </c>
      <c r="AJ740" s="101">
        <v>0</v>
      </c>
      <c r="AK740" s="101">
        <v>0</v>
      </c>
      <c r="AL740" s="101">
        <v>0</v>
      </c>
      <c r="AM740" s="101">
        <v>96.907269146294567</v>
      </c>
      <c r="AN740" s="101">
        <v>96.902941297142391</v>
      </c>
      <c r="AO740" s="101">
        <v>0</v>
      </c>
      <c r="AP740" s="101">
        <v>100</v>
      </c>
      <c r="AQ740" s="101">
        <v>0</v>
      </c>
      <c r="AR740" s="101">
        <v>0</v>
      </c>
      <c r="AS740" s="101">
        <v>0</v>
      </c>
      <c r="AT740" s="101">
        <v>0</v>
      </c>
      <c r="AU740" s="101">
        <v>0</v>
      </c>
      <c r="AV740" s="199"/>
    </row>
    <row r="741" spans="1:48" ht="12.75" customHeight="1">
      <c r="A741" s="205">
        <v>22</v>
      </c>
      <c r="B741" s="206">
        <v>226700</v>
      </c>
      <c r="C741" s="207">
        <v>1659</v>
      </c>
      <c r="D741" s="175">
        <v>732</v>
      </c>
      <c r="E741" s="201" t="s">
        <v>1267</v>
      </c>
      <c r="F741" s="197">
        <v>154958.1</v>
      </c>
      <c r="G741" s="202">
        <v>135735.4</v>
      </c>
      <c r="H741" s="202">
        <v>3703.1</v>
      </c>
      <c r="I741" s="202">
        <v>920</v>
      </c>
      <c r="J741" s="202">
        <v>0</v>
      </c>
      <c r="K741" s="202">
        <v>14599.6</v>
      </c>
      <c r="L741" s="197">
        <v>166291.90000000002</v>
      </c>
      <c r="M741" s="203">
        <v>147069.20000000001</v>
      </c>
      <c r="N741" s="203">
        <v>3703.1</v>
      </c>
      <c r="O741" s="203">
        <v>920</v>
      </c>
      <c r="P741" s="203">
        <v>0</v>
      </c>
      <c r="Q741" s="203">
        <v>14599.6</v>
      </c>
      <c r="R741" s="245">
        <v>0</v>
      </c>
      <c r="S741" s="245">
        <v>0</v>
      </c>
      <c r="T741" s="245">
        <v>0</v>
      </c>
      <c r="U741" s="198">
        <v>165517.55799999999</v>
      </c>
      <c r="V741" s="203">
        <v>146957.3713</v>
      </c>
      <c r="W741" s="203">
        <v>3694.2995000000001</v>
      </c>
      <c r="X741" s="203">
        <v>518.17240000000004</v>
      </c>
      <c r="Y741" s="203">
        <v>0</v>
      </c>
      <c r="Z741" s="204">
        <v>14347.7148</v>
      </c>
      <c r="AA741" s="246">
        <v>0</v>
      </c>
      <c r="AB741" s="246">
        <v>0</v>
      </c>
      <c r="AC741" s="246">
        <v>0</v>
      </c>
      <c r="AD741" s="204">
        <v>-774.34200000003329</v>
      </c>
      <c r="AE741" s="204">
        <v>-111.82870000001276</v>
      </c>
      <c r="AF741" s="204">
        <v>-8.800499999999829</v>
      </c>
      <c r="AG741" s="204">
        <v>-401.82759999999996</v>
      </c>
      <c r="AH741" s="204">
        <v>0</v>
      </c>
      <c r="AI741" s="101">
        <v>-251.88520000000062</v>
      </c>
      <c r="AJ741" s="101">
        <v>0</v>
      </c>
      <c r="AK741" s="101">
        <v>0</v>
      </c>
      <c r="AL741" s="204">
        <v>0</v>
      </c>
      <c r="AM741" s="204">
        <v>99.534347734315361</v>
      </c>
      <c r="AN741" s="204">
        <v>99.92396184925191</v>
      </c>
      <c r="AO741" s="204">
        <v>99.762347762685323</v>
      </c>
      <c r="AP741" s="204">
        <v>56.323086956521742</v>
      </c>
      <c r="AQ741" s="204">
        <v>0</v>
      </c>
      <c r="AR741" s="204">
        <v>98.274711635935233</v>
      </c>
      <c r="AS741" s="204">
        <v>0</v>
      </c>
      <c r="AT741" s="204">
        <v>0</v>
      </c>
      <c r="AU741" s="204">
        <v>0</v>
      </c>
    </row>
    <row r="742" spans="1:48" ht="12.75" customHeight="1">
      <c r="A742" s="205">
        <v>21</v>
      </c>
      <c r="B742" s="206">
        <v>226700</v>
      </c>
      <c r="C742" s="207">
        <v>1660</v>
      </c>
      <c r="D742" s="175">
        <v>733</v>
      </c>
      <c r="E742" s="201" t="s">
        <v>1831</v>
      </c>
      <c r="F742" s="197">
        <v>0</v>
      </c>
      <c r="G742" s="202">
        <v>0</v>
      </c>
      <c r="H742" s="202">
        <v>0</v>
      </c>
      <c r="I742" s="202">
        <v>0</v>
      </c>
      <c r="J742" s="202">
        <v>0</v>
      </c>
      <c r="K742" s="202">
        <v>0</v>
      </c>
      <c r="L742" s="197">
        <v>0</v>
      </c>
      <c r="M742" s="203">
        <v>0</v>
      </c>
      <c r="N742" s="203">
        <v>0</v>
      </c>
      <c r="O742" s="203">
        <v>0</v>
      </c>
      <c r="P742" s="203">
        <v>0</v>
      </c>
      <c r="Q742" s="203">
        <v>0</v>
      </c>
      <c r="R742" s="245">
        <v>0</v>
      </c>
      <c r="S742" s="245">
        <v>0</v>
      </c>
      <c r="T742" s="245">
        <v>0</v>
      </c>
      <c r="U742" s="198">
        <v>0</v>
      </c>
      <c r="V742" s="203">
        <v>0</v>
      </c>
      <c r="W742" s="203">
        <v>0</v>
      </c>
      <c r="X742" s="203">
        <v>0</v>
      </c>
      <c r="Y742" s="203">
        <v>0</v>
      </c>
      <c r="Z742" s="204">
        <v>0</v>
      </c>
      <c r="AA742" s="246">
        <v>0</v>
      </c>
      <c r="AB742" s="246">
        <v>0</v>
      </c>
      <c r="AC742" s="246">
        <v>0</v>
      </c>
      <c r="AD742" s="204">
        <v>0</v>
      </c>
      <c r="AE742" s="204">
        <v>0</v>
      </c>
      <c r="AF742" s="204">
        <v>0</v>
      </c>
      <c r="AG742" s="204">
        <v>0</v>
      </c>
      <c r="AH742" s="204">
        <v>0</v>
      </c>
      <c r="AI742" s="101">
        <v>0</v>
      </c>
      <c r="AJ742" s="101">
        <v>0</v>
      </c>
      <c r="AK742" s="101">
        <v>0</v>
      </c>
      <c r="AL742" s="204">
        <v>0</v>
      </c>
      <c r="AM742" s="204">
        <v>0</v>
      </c>
      <c r="AN742" s="204">
        <v>0</v>
      </c>
      <c r="AO742" s="204">
        <v>0</v>
      </c>
      <c r="AP742" s="204">
        <v>0</v>
      </c>
      <c r="AQ742" s="204">
        <v>0</v>
      </c>
      <c r="AR742" s="204">
        <v>0</v>
      </c>
      <c r="AS742" s="204">
        <v>0</v>
      </c>
      <c r="AT742" s="204">
        <v>0</v>
      </c>
      <c r="AU742" s="204">
        <v>0</v>
      </c>
    </row>
    <row r="743" spans="1:48" ht="12.75" customHeight="1">
      <c r="A743" s="205">
        <v>21</v>
      </c>
      <c r="B743" s="206">
        <v>226700</v>
      </c>
      <c r="C743" s="207">
        <v>1661</v>
      </c>
      <c r="D743" s="175">
        <v>734</v>
      </c>
      <c r="E743" s="201" t="s">
        <v>1832</v>
      </c>
      <c r="F743" s="197">
        <v>4552.3999999999996</v>
      </c>
      <c r="G743" s="202">
        <v>4456.8999999999996</v>
      </c>
      <c r="H743" s="202">
        <v>0</v>
      </c>
      <c r="I743" s="202">
        <v>95.5</v>
      </c>
      <c r="J743" s="202">
        <v>0</v>
      </c>
      <c r="K743" s="202">
        <v>0</v>
      </c>
      <c r="L743" s="197">
        <v>4552.3999999999996</v>
      </c>
      <c r="M743" s="203">
        <v>4456.8999999999996</v>
      </c>
      <c r="N743" s="203">
        <v>0</v>
      </c>
      <c r="O743" s="203">
        <v>95.5</v>
      </c>
      <c r="P743" s="203">
        <v>0</v>
      </c>
      <c r="Q743" s="203">
        <v>0</v>
      </c>
      <c r="R743" s="245">
        <v>0</v>
      </c>
      <c r="S743" s="245">
        <v>0</v>
      </c>
      <c r="T743" s="245">
        <v>0</v>
      </c>
      <c r="U743" s="198">
        <v>4552.3999999999996</v>
      </c>
      <c r="V743" s="203">
        <v>4456.8999999999996</v>
      </c>
      <c r="W743" s="203">
        <v>0</v>
      </c>
      <c r="X743" s="203">
        <v>95.5</v>
      </c>
      <c r="Y743" s="203">
        <v>0</v>
      </c>
      <c r="Z743" s="204">
        <v>0</v>
      </c>
      <c r="AA743" s="246">
        <v>0</v>
      </c>
      <c r="AB743" s="246">
        <v>0</v>
      </c>
      <c r="AC743" s="246">
        <v>0</v>
      </c>
      <c r="AD743" s="204">
        <v>0</v>
      </c>
      <c r="AE743" s="204">
        <v>0</v>
      </c>
      <c r="AF743" s="204">
        <v>0</v>
      </c>
      <c r="AG743" s="204">
        <v>0</v>
      </c>
      <c r="AH743" s="204">
        <v>0</v>
      </c>
      <c r="AI743" s="101">
        <v>0</v>
      </c>
      <c r="AJ743" s="101">
        <v>0</v>
      </c>
      <c r="AK743" s="101">
        <v>0</v>
      </c>
      <c r="AL743" s="204">
        <v>0</v>
      </c>
      <c r="AM743" s="204">
        <v>100</v>
      </c>
      <c r="AN743" s="204">
        <v>100</v>
      </c>
      <c r="AO743" s="204">
        <v>0</v>
      </c>
      <c r="AP743" s="204">
        <v>100</v>
      </c>
      <c r="AQ743" s="204">
        <v>0</v>
      </c>
      <c r="AR743" s="204">
        <v>0</v>
      </c>
      <c r="AS743" s="204">
        <v>0</v>
      </c>
      <c r="AT743" s="204">
        <v>0</v>
      </c>
      <c r="AU743" s="204">
        <v>0</v>
      </c>
    </row>
    <row r="744" spans="1:48" ht="12.75" customHeight="1">
      <c r="A744" s="205">
        <v>21</v>
      </c>
      <c r="B744" s="206">
        <v>226700</v>
      </c>
      <c r="C744" s="207">
        <v>1662</v>
      </c>
      <c r="D744" s="175">
        <v>735</v>
      </c>
      <c r="E744" s="201" t="s">
        <v>1833</v>
      </c>
      <c r="F744" s="197">
        <v>1622</v>
      </c>
      <c r="G744" s="202">
        <v>1622</v>
      </c>
      <c r="H744" s="202">
        <v>0</v>
      </c>
      <c r="I744" s="202">
        <v>0</v>
      </c>
      <c r="J744" s="202">
        <v>0</v>
      </c>
      <c r="K744" s="202">
        <v>0</v>
      </c>
      <c r="L744" s="197">
        <v>1780</v>
      </c>
      <c r="M744" s="203">
        <v>1780</v>
      </c>
      <c r="N744" s="203">
        <v>0</v>
      </c>
      <c r="O744" s="203">
        <v>0</v>
      </c>
      <c r="P744" s="203">
        <v>0</v>
      </c>
      <c r="Q744" s="203">
        <v>0</v>
      </c>
      <c r="R744" s="245">
        <v>0</v>
      </c>
      <c r="S744" s="245">
        <v>0</v>
      </c>
      <c r="T744" s="245">
        <v>0</v>
      </c>
      <c r="U744" s="198">
        <v>1638.0018</v>
      </c>
      <c r="V744" s="203">
        <v>1638.0018</v>
      </c>
      <c r="W744" s="203">
        <v>0</v>
      </c>
      <c r="X744" s="203">
        <v>0</v>
      </c>
      <c r="Y744" s="203">
        <v>0</v>
      </c>
      <c r="Z744" s="204">
        <v>0</v>
      </c>
      <c r="AA744" s="246">
        <v>0</v>
      </c>
      <c r="AB744" s="246">
        <v>0</v>
      </c>
      <c r="AC744" s="246">
        <v>0</v>
      </c>
      <c r="AD744" s="204">
        <v>-141.9982</v>
      </c>
      <c r="AE744" s="204">
        <v>-141.9982</v>
      </c>
      <c r="AF744" s="204">
        <v>0</v>
      </c>
      <c r="AG744" s="204">
        <v>0</v>
      </c>
      <c r="AH744" s="204">
        <v>0</v>
      </c>
      <c r="AI744" s="101">
        <v>0</v>
      </c>
      <c r="AJ744" s="101">
        <v>0</v>
      </c>
      <c r="AK744" s="101">
        <v>0</v>
      </c>
      <c r="AL744" s="204">
        <v>0</v>
      </c>
      <c r="AM744" s="204">
        <v>92.022573033707872</v>
      </c>
      <c r="AN744" s="204">
        <v>92.022573033707872</v>
      </c>
      <c r="AO744" s="204">
        <v>0</v>
      </c>
      <c r="AP744" s="204">
        <v>0</v>
      </c>
      <c r="AQ744" s="204">
        <v>0</v>
      </c>
      <c r="AR744" s="204">
        <v>0</v>
      </c>
      <c r="AS744" s="204">
        <v>0</v>
      </c>
      <c r="AT744" s="204">
        <v>0</v>
      </c>
      <c r="AU744" s="204">
        <v>0</v>
      </c>
    </row>
    <row r="745" spans="1:48" ht="12.75" customHeight="1">
      <c r="A745" s="205">
        <v>21</v>
      </c>
      <c r="B745" s="206">
        <v>226700</v>
      </c>
      <c r="C745" s="207">
        <v>1663</v>
      </c>
      <c r="D745" s="175">
        <v>736</v>
      </c>
      <c r="E745" s="201" t="s">
        <v>1834</v>
      </c>
      <c r="F745" s="197">
        <v>2190.3000000000002</v>
      </c>
      <c r="G745" s="202">
        <v>2190.3000000000002</v>
      </c>
      <c r="H745" s="202">
        <v>0</v>
      </c>
      <c r="I745" s="202">
        <v>0</v>
      </c>
      <c r="J745" s="202">
        <v>0</v>
      </c>
      <c r="K745" s="202">
        <v>0</v>
      </c>
      <c r="L745" s="197">
        <v>2220.5</v>
      </c>
      <c r="M745" s="203">
        <v>2220.5</v>
      </c>
      <c r="N745" s="203">
        <v>0</v>
      </c>
      <c r="O745" s="203">
        <v>0</v>
      </c>
      <c r="P745" s="203">
        <v>0</v>
      </c>
      <c r="Q745" s="203">
        <v>0</v>
      </c>
      <c r="R745" s="245">
        <v>0</v>
      </c>
      <c r="S745" s="245">
        <v>0</v>
      </c>
      <c r="T745" s="245">
        <v>0</v>
      </c>
      <c r="U745" s="198">
        <v>2220.5</v>
      </c>
      <c r="V745" s="203">
        <v>2220.5</v>
      </c>
      <c r="W745" s="203">
        <v>0</v>
      </c>
      <c r="X745" s="203">
        <v>0</v>
      </c>
      <c r="Y745" s="203">
        <v>0</v>
      </c>
      <c r="Z745" s="204">
        <v>0</v>
      </c>
      <c r="AA745" s="246">
        <v>0</v>
      </c>
      <c r="AB745" s="246">
        <v>0</v>
      </c>
      <c r="AC745" s="246">
        <v>0</v>
      </c>
      <c r="AD745" s="204">
        <v>0</v>
      </c>
      <c r="AE745" s="204">
        <v>0</v>
      </c>
      <c r="AF745" s="204">
        <v>0</v>
      </c>
      <c r="AG745" s="204">
        <v>0</v>
      </c>
      <c r="AH745" s="204">
        <v>0</v>
      </c>
      <c r="AI745" s="101">
        <v>0</v>
      </c>
      <c r="AJ745" s="101">
        <v>0</v>
      </c>
      <c r="AK745" s="101">
        <v>0</v>
      </c>
      <c r="AL745" s="204">
        <v>0</v>
      </c>
      <c r="AM745" s="204">
        <v>100</v>
      </c>
      <c r="AN745" s="204">
        <v>100</v>
      </c>
      <c r="AO745" s="204">
        <v>0</v>
      </c>
      <c r="AP745" s="204">
        <v>0</v>
      </c>
      <c r="AQ745" s="204">
        <v>0</v>
      </c>
      <c r="AR745" s="204">
        <v>0</v>
      </c>
      <c r="AS745" s="204">
        <v>0</v>
      </c>
      <c r="AT745" s="204">
        <v>0</v>
      </c>
      <c r="AU745" s="204">
        <v>0</v>
      </c>
    </row>
    <row r="746" spans="1:48" ht="12.75" customHeight="1">
      <c r="A746" s="205">
        <v>21</v>
      </c>
      <c r="B746" s="206">
        <v>226700</v>
      </c>
      <c r="C746" s="207">
        <v>1664</v>
      </c>
      <c r="D746" s="175">
        <v>737</v>
      </c>
      <c r="E746" s="201" t="s">
        <v>1835</v>
      </c>
      <c r="F746" s="197">
        <v>2514.9</v>
      </c>
      <c r="G746" s="202">
        <v>2514.9</v>
      </c>
      <c r="H746" s="202">
        <v>0</v>
      </c>
      <c r="I746" s="202">
        <v>0</v>
      </c>
      <c r="J746" s="202">
        <v>0</v>
      </c>
      <c r="K746" s="202">
        <v>0</v>
      </c>
      <c r="L746" s="197">
        <v>2560</v>
      </c>
      <c r="M746" s="203">
        <v>2560</v>
      </c>
      <c r="N746" s="203">
        <v>0</v>
      </c>
      <c r="O746" s="203">
        <v>0</v>
      </c>
      <c r="P746" s="203">
        <v>0</v>
      </c>
      <c r="Q746" s="203">
        <v>0</v>
      </c>
      <c r="R746" s="245">
        <v>0</v>
      </c>
      <c r="S746" s="245">
        <v>0</v>
      </c>
      <c r="T746" s="245">
        <v>0</v>
      </c>
      <c r="U746" s="198">
        <v>2387.5437000000002</v>
      </c>
      <c r="V746" s="203">
        <v>2387.5437000000002</v>
      </c>
      <c r="W746" s="203">
        <v>0</v>
      </c>
      <c r="X746" s="203">
        <v>0</v>
      </c>
      <c r="Y746" s="203">
        <v>0</v>
      </c>
      <c r="Z746" s="204">
        <v>0</v>
      </c>
      <c r="AA746" s="246">
        <v>0</v>
      </c>
      <c r="AB746" s="246">
        <v>0</v>
      </c>
      <c r="AC746" s="246">
        <v>0</v>
      </c>
      <c r="AD746" s="204">
        <v>-172.45629999999983</v>
      </c>
      <c r="AE746" s="204">
        <v>-172.45629999999983</v>
      </c>
      <c r="AF746" s="204">
        <v>0</v>
      </c>
      <c r="AG746" s="204">
        <v>0</v>
      </c>
      <c r="AH746" s="204">
        <v>0</v>
      </c>
      <c r="AI746" s="101">
        <v>0</v>
      </c>
      <c r="AJ746" s="101">
        <v>0</v>
      </c>
      <c r="AK746" s="101">
        <v>0</v>
      </c>
      <c r="AL746" s="204">
        <v>0</v>
      </c>
      <c r="AM746" s="204">
        <v>93.263425781250007</v>
      </c>
      <c r="AN746" s="204">
        <v>93.263425781250007</v>
      </c>
      <c r="AO746" s="204">
        <v>0</v>
      </c>
      <c r="AP746" s="204">
        <v>0</v>
      </c>
      <c r="AQ746" s="204">
        <v>0</v>
      </c>
      <c r="AR746" s="204">
        <v>0</v>
      </c>
      <c r="AS746" s="204">
        <v>0</v>
      </c>
      <c r="AT746" s="204">
        <v>0</v>
      </c>
      <c r="AU746" s="204">
        <v>0</v>
      </c>
    </row>
    <row r="747" spans="1:48" ht="12.75" customHeight="1">
      <c r="A747" s="205">
        <v>21</v>
      </c>
      <c r="B747" s="206">
        <v>226700</v>
      </c>
      <c r="C747" s="207">
        <v>1665</v>
      </c>
      <c r="D747" s="175">
        <v>738</v>
      </c>
      <c r="E747" s="201" t="s">
        <v>1836</v>
      </c>
      <c r="F747" s="197">
        <v>0</v>
      </c>
      <c r="G747" s="202">
        <v>0</v>
      </c>
      <c r="H747" s="202">
        <v>0</v>
      </c>
      <c r="I747" s="202">
        <v>0</v>
      </c>
      <c r="J747" s="202">
        <v>0</v>
      </c>
      <c r="K747" s="202">
        <v>0</v>
      </c>
      <c r="L747" s="197">
        <v>0</v>
      </c>
      <c r="M747" s="203">
        <v>0</v>
      </c>
      <c r="N747" s="203">
        <v>0</v>
      </c>
      <c r="O747" s="203">
        <v>0</v>
      </c>
      <c r="P747" s="203">
        <v>0</v>
      </c>
      <c r="Q747" s="203">
        <v>0</v>
      </c>
      <c r="R747" s="245">
        <v>0</v>
      </c>
      <c r="S747" s="245">
        <v>0</v>
      </c>
      <c r="T747" s="245">
        <v>0</v>
      </c>
      <c r="U747" s="198">
        <v>0</v>
      </c>
      <c r="V747" s="203">
        <v>0</v>
      </c>
      <c r="W747" s="203">
        <v>0</v>
      </c>
      <c r="X747" s="203">
        <v>0</v>
      </c>
      <c r="Y747" s="203">
        <v>0</v>
      </c>
      <c r="Z747" s="204">
        <v>0</v>
      </c>
      <c r="AA747" s="246">
        <v>0</v>
      </c>
      <c r="AB747" s="246">
        <v>0</v>
      </c>
      <c r="AC747" s="246">
        <v>0</v>
      </c>
      <c r="AD747" s="204">
        <v>0</v>
      </c>
      <c r="AE747" s="204">
        <v>0</v>
      </c>
      <c r="AF747" s="204">
        <v>0</v>
      </c>
      <c r="AG747" s="204">
        <v>0</v>
      </c>
      <c r="AH747" s="204">
        <v>0</v>
      </c>
      <c r="AI747" s="101">
        <v>0</v>
      </c>
      <c r="AJ747" s="101">
        <v>0</v>
      </c>
      <c r="AK747" s="101">
        <v>0</v>
      </c>
      <c r="AL747" s="204">
        <v>0</v>
      </c>
      <c r="AM747" s="204">
        <v>0</v>
      </c>
      <c r="AN747" s="204">
        <v>0</v>
      </c>
      <c r="AO747" s="204">
        <v>0</v>
      </c>
      <c r="AP747" s="204">
        <v>0</v>
      </c>
      <c r="AQ747" s="204">
        <v>0</v>
      </c>
      <c r="AR747" s="204">
        <v>0</v>
      </c>
      <c r="AS747" s="204">
        <v>0</v>
      </c>
      <c r="AT747" s="204">
        <v>0</v>
      </c>
      <c r="AU747" s="204">
        <v>0</v>
      </c>
    </row>
    <row r="748" spans="1:48" ht="12.75" customHeight="1">
      <c r="A748" s="205">
        <v>21</v>
      </c>
      <c r="B748" s="206">
        <v>226700</v>
      </c>
      <c r="C748" s="207">
        <v>1666</v>
      </c>
      <c r="D748" s="175">
        <v>739</v>
      </c>
      <c r="E748" s="201" t="s">
        <v>1568</v>
      </c>
      <c r="F748" s="197">
        <v>995.4</v>
      </c>
      <c r="G748" s="202">
        <v>995.4</v>
      </c>
      <c r="H748" s="202">
        <v>0</v>
      </c>
      <c r="I748" s="202">
        <v>0</v>
      </c>
      <c r="J748" s="202">
        <v>0</v>
      </c>
      <c r="K748" s="202">
        <v>0</v>
      </c>
      <c r="L748" s="197">
        <v>1327.5</v>
      </c>
      <c r="M748" s="203">
        <v>1327.5</v>
      </c>
      <c r="N748" s="203">
        <v>0</v>
      </c>
      <c r="O748" s="203">
        <v>0</v>
      </c>
      <c r="P748" s="203">
        <v>0</v>
      </c>
      <c r="Q748" s="203">
        <v>0</v>
      </c>
      <c r="R748" s="245">
        <v>0</v>
      </c>
      <c r="S748" s="245">
        <v>0</v>
      </c>
      <c r="T748" s="245">
        <v>0</v>
      </c>
      <c r="U748" s="198">
        <v>1217.6335999999999</v>
      </c>
      <c r="V748" s="203">
        <v>1217.6335999999999</v>
      </c>
      <c r="W748" s="203">
        <v>0</v>
      </c>
      <c r="X748" s="203">
        <v>0</v>
      </c>
      <c r="Y748" s="203">
        <v>0</v>
      </c>
      <c r="Z748" s="204">
        <v>0</v>
      </c>
      <c r="AA748" s="246">
        <v>0</v>
      </c>
      <c r="AB748" s="246">
        <v>0</v>
      </c>
      <c r="AC748" s="246">
        <v>0</v>
      </c>
      <c r="AD748" s="204">
        <v>-109.86640000000011</v>
      </c>
      <c r="AE748" s="204">
        <v>-109.86640000000011</v>
      </c>
      <c r="AF748" s="204">
        <v>0</v>
      </c>
      <c r="AG748" s="204">
        <v>0</v>
      </c>
      <c r="AH748" s="204">
        <v>0</v>
      </c>
      <c r="AI748" s="101">
        <v>0</v>
      </c>
      <c r="AJ748" s="101">
        <v>0</v>
      </c>
      <c r="AK748" s="101">
        <v>0</v>
      </c>
      <c r="AL748" s="204">
        <v>0</v>
      </c>
      <c r="AM748" s="204">
        <v>91.72381167608286</v>
      </c>
      <c r="AN748" s="204">
        <v>91.72381167608286</v>
      </c>
      <c r="AO748" s="204">
        <v>0</v>
      </c>
      <c r="AP748" s="204">
        <v>0</v>
      </c>
      <c r="AQ748" s="204">
        <v>0</v>
      </c>
      <c r="AR748" s="204">
        <v>0</v>
      </c>
      <c r="AS748" s="204">
        <v>0</v>
      </c>
      <c r="AT748" s="204">
        <v>0</v>
      </c>
      <c r="AU748" s="204">
        <v>0</v>
      </c>
    </row>
    <row r="749" spans="1:48" ht="12.75" customHeight="1">
      <c r="A749" s="205">
        <v>21</v>
      </c>
      <c r="B749" s="206">
        <v>226700</v>
      </c>
      <c r="C749" s="207">
        <v>1667</v>
      </c>
      <c r="D749" s="175">
        <v>740</v>
      </c>
      <c r="E749" s="201" t="s">
        <v>1401</v>
      </c>
      <c r="F749" s="197">
        <v>2248.5</v>
      </c>
      <c r="G749" s="202">
        <v>2248.5</v>
      </c>
      <c r="H749" s="202">
        <v>0</v>
      </c>
      <c r="I749" s="202">
        <v>0</v>
      </c>
      <c r="J749" s="202">
        <v>0</v>
      </c>
      <c r="K749" s="202">
        <v>0</v>
      </c>
      <c r="L749" s="197">
        <v>2428.9</v>
      </c>
      <c r="M749" s="203">
        <v>2428.9</v>
      </c>
      <c r="N749" s="203">
        <v>0</v>
      </c>
      <c r="O749" s="203">
        <v>0</v>
      </c>
      <c r="P749" s="203">
        <v>0</v>
      </c>
      <c r="Q749" s="203">
        <v>0</v>
      </c>
      <c r="R749" s="245">
        <v>0</v>
      </c>
      <c r="S749" s="245">
        <v>0</v>
      </c>
      <c r="T749" s="245">
        <v>0</v>
      </c>
      <c r="U749" s="198">
        <v>2119.3649</v>
      </c>
      <c r="V749" s="203">
        <v>2119.3649</v>
      </c>
      <c r="W749" s="203">
        <v>0</v>
      </c>
      <c r="X749" s="203">
        <v>0</v>
      </c>
      <c r="Y749" s="203">
        <v>0</v>
      </c>
      <c r="Z749" s="204">
        <v>0</v>
      </c>
      <c r="AA749" s="246">
        <v>0</v>
      </c>
      <c r="AB749" s="246">
        <v>0</v>
      </c>
      <c r="AC749" s="246">
        <v>0</v>
      </c>
      <c r="AD749" s="204">
        <v>-309.53510000000006</v>
      </c>
      <c r="AE749" s="204">
        <v>-309.53510000000006</v>
      </c>
      <c r="AF749" s="204">
        <v>0</v>
      </c>
      <c r="AG749" s="204">
        <v>0</v>
      </c>
      <c r="AH749" s="204">
        <v>0</v>
      </c>
      <c r="AI749" s="101">
        <v>0</v>
      </c>
      <c r="AJ749" s="101">
        <v>0</v>
      </c>
      <c r="AK749" s="101">
        <v>0</v>
      </c>
      <c r="AL749" s="204">
        <v>0</v>
      </c>
      <c r="AM749" s="204">
        <v>87.256161225246004</v>
      </c>
      <c r="AN749" s="204">
        <v>87.256161225246004</v>
      </c>
      <c r="AO749" s="204">
        <v>0</v>
      </c>
      <c r="AP749" s="204">
        <v>0</v>
      </c>
      <c r="AQ749" s="204">
        <v>0</v>
      </c>
      <c r="AR749" s="204">
        <v>0</v>
      </c>
      <c r="AS749" s="204">
        <v>0</v>
      </c>
      <c r="AT749" s="204">
        <v>0</v>
      </c>
      <c r="AU749" s="204">
        <v>0</v>
      </c>
    </row>
    <row r="750" spans="1:48" ht="12.75" customHeight="1">
      <c r="A750" s="205">
        <v>21</v>
      </c>
      <c r="B750" s="206">
        <v>226700</v>
      </c>
      <c r="C750" s="207">
        <v>1668</v>
      </c>
      <c r="D750" s="175">
        <v>741</v>
      </c>
      <c r="E750" s="201" t="s">
        <v>1837</v>
      </c>
      <c r="F750" s="197">
        <v>3599</v>
      </c>
      <c r="G750" s="202">
        <v>3599</v>
      </c>
      <c r="H750" s="202">
        <v>0</v>
      </c>
      <c r="I750" s="202">
        <v>0</v>
      </c>
      <c r="J750" s="202">
        <v>0</v>
      </c>
      <c r="K750" s="202">
        <v>0</v>
      </c>
      <c r="L750" s="197">
        <v>3702.8</v>
      </c>
      <c r="M750" s="203">
        <v>3702.8</v>
      </c>
      <c r="N750" s="203">
        <v>0</v>
      </c>
      <c r="O750" s="203">
        <v>0</v>
      </c>
      <c r="P750" s="203">
        <v>0</v>
      </c>
      <c r="Q750" s="203">
        <v>0</v>
      </c>
      <c r="R750" s="245">
        <v>0</v>
      </c>
      <c r="S750" s="245">
        <v>0</v>
      </c>
      <c r="T750" s="245">
        <v>0</v>
      </c>
      <c r="U750" s="198">
        <v>3553.4587000000001</v>
      </c>
      <c r="V750" s="203">
        <v>3553.4587000000001</v>
      </c>
      <c r="W750" s="203">
        <v>0</v>
      </c>
      <c r="X750" s="203">
        <v>0</v>
      </c>
      <c r="Y750" s="203">
        <v>0</v>
      </c>
      <c r="Z750" s="204">
        <v>0</v>
      </c>
      <c r="AA750" s="246">
        <v>0</v>
      </c>
      <c r="AB750" s="246">
        <v>0</v>
      </c>
      <c r="AC750" s="246">
        <v>0</v>
      </c>
      <c r="AD750" s="204">
        <v>-149.34130000000005</v>
      </c>
      <c r="AE750" s="204">
        <v>-149.34130000000005</v>
      </c>
      <c r="AF750" s="204">
        <v>0</v>
      </c>
      <c r="AG750" s="204">
        <v>0</v>
      </c>
      <c r="AH750" s="204">
        <v>0</v>
      </c>
      <c r="AI750" s="101">
        <v>0</v>
      </c>
      <c r="AJ750" s="101">
        <v>0</v>
      </c>
      <c r="AK750" s="101">
        <v>0</v>
      </c>
      <c r="AL750" s="204">
        <v>0</v>
      </c>
      <c r="AM750" s="204">
        <v>95.966800799395045</v>
      </c>
      <c r="AN750" s="204">
        <v>95.966800799395045</v>
      </c>
      <c r="AO750" s="204">
        <v>0</v>
      </c>
      <c r="AP750" s="204">
        <v>0</v>
      </c>
      <c r="AQ750" s="204">
        <v>0</v>
      </c>
      <c r="AR750" s="204">
        <v>0</v>
      </c>
      <c r="AS750" s="204">
        <v>0</v>
      </c>
      <c r="AT750" s="204">
        <v>0</v>
      </c>
      <c r="AU750" s="204">
        <v>0</v>
      </c>
    </row>
    <row r="751" spans="1:48" ht="12.75" customHeight="1">
      <c r="A751" s="205">
        <v>21</v>
      </c>
      <c r="B751" s="206">
        <v>226700</v>
      </c>
      <c r="C751" s="207">
        <v>1669</v>
      </c>
      <c r="D751" s="175">
        <v>742</v>
      </c>
      <c r="E751" s="201" t="s">
        <v>1838</v>
      </c>
      <c r="F751" s="197">
        <v>1219.2</v>
      </c>
      <c r="G751" s="202">
        <v>1219.2</v>
      </c>
      <c r="H751" s="202">
        <v>0</v>
      </c>
      <c r="I751" s="202">
        <v>0</v>
      </c>
      <c r="J751" s="202">
        <v>0</v>
      </c>
      <c r="K751" s="202">
        <v>0</v>
      </c>
      <c r="L751" s="197">
        <v>1219.2</v>
      </c>
      <c r="M751" s="203">
        <v>1219.2</v>
      </c>
      <c r="N751" s="203">
        <v>0</v>
      </c>
      <c r="O751" s="203">
        <v>0</v>
      </c>
      <c r="P751" s="203">
        <v>0</v>
      </c>
      <c r="Q751" s="203">
        <v>0</v>
      </c>
      <c r="R751" s="245">
        <v>0</v>
      </c>
      <c r="S751" s="245">
        <v>0</v>
      </c>
      <c r="T751" s="245">
        <v>0</v>
      </c>
      <c r="U751" s="198">
        <v>1219.2</v>
      </c>
      <c r="V751" s="203">
        <v>1219.2</v>
      </c>
      <c r="W751" s="203">
        <v>0</v>
      </c>
      <c r="X751" s="203">
        <v>0</v>
      </c>
      <c r="Y751" s="203">
        <v>0</v>
      </c>
      <c r="Z751" s="204">
        <v>0</v>
      </c>
      <c r="AA751" s="246">
        <v>0</v>
      </c>
      <c r="AB751" s="246">
        <v>0</v>
      </c>
      <c r="AC751" s="246">
        <v>0</v>
      </c>
      <c r="AD751" s="204">
        <v>0</v>
      </c>
      <c r="AE751" s="204">
        <v>0</v>
      </c>
      <c r="AF751" s="204">
        <v>0</v>
      </c>
      <c r="AG751" s="204">
        <v>0</v>
      </c>
      <c r="AH751" s="204">
        <v>0</v>
      </c>
      <c r="AI751" s="101">
        <v>0</v>
      </c>
      <c r="AJ751" s="101">
        <v>0</v>
      </c>
      <c r="AK751" s="101">
        <v>0</v>
      </c>
      <c r="AL751" s="204">
        <v>0</v>
      </c>
      <c r="AM751" s="204">
        <v>100</v>
      </c>
      <c r="AN751" s="204">
        <v>100</v>
      </c>
      <c r="AO751" s="204">
        <v>0</v>
      </c>
      <c r="AP751" s="204">
        <v>0</v>
      </c>
      <c r="AQ751" s="204">
        <v>0</v>
      </c>
      <c r="AR751" s="204">
        <v>0</v>
      </c>
      <c r="AS751" s="204">
        <v>0</v>
      </c>
      <c r="AT751" s="204">
        <v>0</v>
      </c>
      <c r="AU751" s="204">
        <v>0</v>
      </c>
    </row>
    <row r="752" spans="1:48" ht="12.75" customHeight="1">
      <c r="A752" s="205">
        <v>21</v>
      </c>
      <c r="B752" s="206">
        <v>226700</v>
      </c>
      <c r="C752" s="207">
        <v>1670</v>
      </c>
      <c r="D752" s="175">
        <v>743</v>
      </c>
      <c r="E752" s="201" t="s">
        <v>1839</v>
      </c>
      <c r="F752" s="197">
        <v>898.4</v>
      </c>
      <c r="G752" s="202">
        <v>898.4</v>
      </c>
      <c r="H752" s="202">
        <v>0</v>
      </c>
      <c r="I752" s="202">
        <v>0</v>
      </c>
      <c r="J752" s="202">
        <v>0</v>
      </c>
      <c r="K752" s="202">
        <v>0</v>
      </c>
      <c r="L752" s="197">
        <v>921.1</v>
      </c>
      <c r="M752" s="203">
        <v>921.1</v>
      </c>
      <c r="N752" s="203">
        <v>0</v>
      </c>
      <c r="O752" s="203">
        <v>0</v>
      </c>
      <c r="P752" s="203">
        <v>0</v>
      </c>
      <c r="Q752" s="203">
        <v>0</v>
      </c>
      <c r="R752" s="245">
        <v>0</v>
      </c>
      <c r="S752" s="245">
        <v>0</v>
      </c>
      <c r="T752" s="245">
        <v>0</v>
      </c>
      <c r="U752" s="198">
        <v>921.1</v>
      </c>
      <c r="V752" s="203">
        <v>921.1</v>
      </c>
      <c r="W752" s="203">
        <v>0</v>
      </c>
      <c r="X752" s="203">
        <v>0</v>
      </c>
      <c r="Y752" s="203">
        <v>0</v>
      </c>
      <c r="Z752" s="204">
        <v>0</v>
      </c>
      <c r="AA752" s="246">
        <v>0</v>
      </c>
      <c r="AB752" s="246">
        <v>0</v>
      </c>
      <c r="AC752" s="246">
        <v>0</v>
      </c>
      <c r="AD752" s="204">
        <v>0</v>
      </c>
      <c r="AE752" s="204">
        <v>0</v>
      </c>
      <c r="AF752" s="204">
        <v>0</v>
      </c>
      <c r="AG752" s="204">
        <v>0</v>
      </c>
      <c r="AH752" s="204">
        <v>0</v>
      </c>
      <c r="AI752" s="101">
        <v>0</v>
      </c>
      <c r="AJ752" s="101">
        <v>0</v>
      </c>
      <c r="AK752" s="101">
        <v>0</v>
      </c>
      <c r="AL752" s="204">
        <v>0</v>
      </c>
      <c r="AM752" s="204">
        <v>100</v>
      </c>
      <c r="AN752" s="204">
        <v>100</v>
      </c>
      <c r="AO752" s="204">
        <v>0</v>
      </c>
      <c r="AP752" s="204">
        <v>0</v>
      </c>
      <c r="AQ752" s="204">
        <v>0</v>
      </c>
      <c r="AR752" s="204">
        <v>0</v>
      </c>
      <c r="AS752" s="204">
        <v>0</v>
      </c>
      <c r="AT752" s="204">
        <v>0</v>
      </c>
      <c r="AU752" s="204">
        <v>0</v>
      </c>
    </row>
    <row r="753" spans="1:47" ht="12.75" customHeight="1">
      <c r="A753" s="205">
        <v>21</v>
      </c>
      <c r="B753" s="206">
        <v>226700</v>
      </c>
      <c r="C753" s="207">
        <v>1671</v>
      </c>
      <c r="D753" s="175">
        <v>744</v>
      </c>
      <c r="E753" s="201" t="s">
        <v>1840</v>
      </c>
      <c r="F753" s="197">
        <v>2713</v>
      </c>
      <c r="G753" s="202">
        <v>2713</v>
      </c>
      <c r="H753" s="202">
        <v>0</v>
      </c>
      <c r="I753" s="202">
        <v>0</v>
      </c>
      <c r="J753" s="202">
        <v>0</v>
      </c>
      <c r="K753" s="202">
        <v>0</v>
      </c>
      <c r="L753" s="197">
        <v>2713</v>
      </c>
      <c r="M753" s="203">
        <v>2713</v>
      </c>
      <c r="N753" s="203">
        <v>0</v>
      </c>
      <c r="O753" s="203">
        <v>0</v>
      </c>
      <c r="P753" s="203">
        <v>0</v>
      </c>
      <c r="Q753" s="203">
        <v>0</v>
      </c>
      <c r="R753" s="245">
        <v>0</v>
      </c>
      <c r="S753" s="245">
        <v>0</v>
      </c>
      <c r="T753" s="245">
        <v>0</v>
      </c>
      <c r="U753" s="198">
        <v>2713</v>
      </c>
      <c r="V753" s="203">
        <v>2713</v>
      </c>
      <c r="W753" s="203">
        <v>0</v>
      </c>
      <c r="X753" s="203">
        <v>0</v>
      </c>
      <c r="Y753" s="203">
        <v>0</v>
      </c>
      <c r="Z753" s="204">
        <v>0</v>
      </c>
      <c r="AA753" s="246">
        <v>0</v>
      </c>
      <c r="AB753" s="246">
        <v>0</v>
      </c>
      <c r="AC753" s="246">
        <v>0</v>
      </c>
      <c r="AD753" s="204">
        <v>0</v>
      </c>
      <c r="AE753" s="204">
        <v>0</v>
      </c>
      <c r="AF753" s="204">
        <v>0</v>
      </c>
      <c r="AG753" s="204">
        <v>0</v>
      </c>
      <c r="AH753" s="204">
        <v>0</v>
      </c>
      <c r="AI753" s="101">
        <v>0</v>
      </c>
      <c r="AJ753" s="101">
        <v>0</v>
      </c>
      <c r="AK753" s="101">
        <v>0</v>
      </c>
      <c r="AL753" s="204">
        <v>0</v>
      </c>
      <c r="AM753" s="204">
        <v>100</v>
      </c>
      <c r="AN753" s="204">
        <v>100</v>
      </c>
      <c r="AO753" s="204">
        <v>0</v>
      </c>
      <c r="AP753" s="204">
        <v>0</v>
      </c>
      <c r="AQ753" s="204">
        <v>0</v>
      </c>
      <c r="AR753" s="204">
        <v>0</v>
      </c>
      <c r="AS753" s="204">
        <v>0</v>
      </c>
      <c r="AT753" s="204">
        <v>0</v>
      </c>
      <c r="AU753" s="204">
        <v>0</v>
      </c>
    </row>
    <row r="754" spans="1:47" ht="12.75" customHeight="1">
      <c r="A754" s="205">
        <v>21</v>
      </c>
      <c r="B754" s="206">
        <v>226700</v>
      </c>
      <c r="C754" s="207">
        <v>1672</v>
      </c>
      <c r="D754" s="175">
        <v>745</v>
      </c>
      <c r="E754" s="201" t="s">
        <v>1841</v>
      </c>
      <c r="F754" s="197">
        <v>1617.8</v>
      </c>
      <c r="G754" s="202">
        <v>1617.8</v>
      </c>
      <c r="H754" s="202">
        <v>0</v>
      </c>
      <c r="I754" s="202">
        <v>0</v>
      </c>
      <c r="J754" s="202">
        <v>0</v>
      </c>
      <c r="K754" s="202">
        <v>0</v>
      </c>
      <c r="L754" s="197">
        <v>1617.8</v>
      </c>
      <c r="M754" s="203">
        <v>1617.8</v>
      </c>
      <c r="N754" s="203">
        <v>0</v>
      </c>
      <c r="O754" s="203">
        <v>0</v>
      </c>
      <c r="P754" s="203">
        <v>0</v>
      </c>
      <c r="Q754" s="203">
        <v>0</v>
      </c>
      <c r="R754" s="245">
        <v>0</v>
      </c>
      <c r="S754" s="245">
        <v>0</v>
      </c>
      <c r="T754" s="245">
        <v>0</v>
      </c>
      <c r="U754" s="198">
        <v>1323.5141000000001</v>
      </c>
      <c r="V754" s="203">
        <v>1323.5141000000001</v>
      </c>
      <c r="W754" s="203">
        <v>0</v>
      </c>
      <c r="X754" s="203">
        <v>0</v>
      </c>
      <c r="Y754" s="203">
        <v>0</v>
      </c>
      <c r="Z754" s="204">
        <v>0</v>
      </c>
      <c r="AA754" s="246">
        <v>0</v>
      </c>
      <c r="AB754" s="246">
        <v>0</v>
      </c>
      <c r="AC754" s="246">
        <v>0</v>
      </c>
      <c r="AD754" s="204">
        <v>-294.28589999999986</v>
      </c>
      <c r="AE754" s="204">
        <v>-294.28589999999986</v>
      </c>
      <c r="AF754" s="204">
        <v>0</v>
      </c>
      <c r="AG754" s="204">
        <v>0</v>
      </c>
      <c r="AH754" s="204">
        <v>0</v>
      </c>
      <c r="AI754" s="101">
        <v>0</v>
      </c>
      <c r="AJ754" s="101">
        <v>0</v>
      </c>
      <c r="AK754" s="101">
        <v>0</v>
      </c>
      <c r="AL754" s="204">
        <v>0</v>
      </c>
      <c r="AM754" s="204">
        <v>81.809500556311036</v>
      </c>
      <c r="AN754" s="204">
        <v>81.809500556311036</v>
      </c>
      <c r="AO754" s="204">
        <v>0</v>
      </c>
      <c r="AP754" s="204">
        <v>0</v>
      </c>
      <c r="AQ754" s="204">
        <v>0</v>
      </c>
      <c r="AR754" s="204">
        <v>0</v>
      </c>
      <c r="AS754" s="204">
        <v>0</v>
      </c>
      <c r="AT754" s="204">
        <v>0</v>
      </c>
      <c r="AU754" s="204">
        <v>0</v>
      </c>
    </row>
    <row r="755" spans="1:47" ht="12.75" customHeight="1">
      <c r="A755" s="205">
        <v>21</v>
      </c>
      <c r="B755" s="206">
        <v>226700</v>
      </c>
      <c r="C755" s="207">
        <v>1673</v>
      </c>
      <c r="D755" s="175">
        <v>746</v>
      </c>
      <c r="E755" s="201" t="s">
        <v>1842</v>
      </c>
      <c r="F755" s="197">
        <v>411.8</v>
      </c>
      <c r="G755" s="202">
        <v>411.8</v>
      </c>
      <c r="H755" s="202">
        <v>0</v>
      </c>
      <c r="I755" s="202">
        <v>0</v>
      </c>
      <c r="J755" s="202">
        <v>0</v>
      </c>
      <c r="K755" s="202">
        <v>0</v>
      </c>
      <c r="L755" s="197">
        <v>646.4</v>
      </c>
      <c r="M755" s="203">
        <v>646.4</v>
      </c>
      <c r="N755" s="203">
        <v>0</v>
      </c>
      <c r="O755" s="203">
        <v>0</v>
      </c>
      <c r="P755" s="203">
        <v>0</v>
      </c>
      <c r="Q755" s="203">
        <v>0</v>
      </c>
      <c r="R755" s="245">
        <v>0</v>
      </c>
      <c r="S755" s="245">
        <v>0</v>
      </c>
      <c r="T755" s="245">
        <v>0</v>
      </c>
      <c r="U755" s="198">
        <v>644.00900000000001</v>
      </c>
      <c r="V755" s="203">
        <v>644.00900000000001</v>
      </c>
      <c r="W755" s="203">
        <v>0</v>
      </c>
      <c r="X755" s="203">
        <v>0</v>
      </c>
      <c r="Y755" s="203">
        <v>0</v>
      </c>
      <c r="Z755" s="204">
        <v>0</v>
      </c>
      <c r="AA755" s="246">
        <v>0</v>
      </c>
      <c r="AB755" s="246">
        <v>0</v>
      </c>
      <c r="AC755" s="246">
        <v>0</v>
      </c>
      <c r="AD755" s="204">
        <v>-2.3909999999999627</v>
      </c>
      <c r="AE755" s="204">
        <v>-2.3909999999999627</v>
      </c>
      <c r="AF755" s="204">
        <v>0</v>
      </c>
      <c r="AG755" s="204">
        <v>0</v>
      </c>
      <c r="AH755" s="204">
        <v>0</v>
      </c>
      <c r="AI755" s="101">
        <v>0</v>
      </c>
      <c r="AJ755" s="101">
        <v>0</v>
      </c>
      <c r="AK755" s="101">
        <v>0</v>
      </c>
      <c r="AL755" s="204">
        <v>0</v>
      </c>
      <c r="AM755" s="204">
        <v>99.630105198019805</v>
      </c>
      <c r="AN755" s="204">
        <v>99.630105198019805</v>
      </c>
      <c r="AO755" s="204">
        <v>0</v>
      </c>
      <c r="AP755" s="204">
        <v>0</v>
      </c>
      <c r="AQ755" s="204">
        <v>0</v>
      </c>
      <c r="AR755" s="204">
        <v>0</v>
      </c>
      <c r="AS755" s="204">
        <v>0</v>
      </c>
      <c r="AT755" s="204">
        <v>0</v>
      </c>
      <c r="AU755" s="204">
        <v>0</v>
      </c>
    </row>
    <row r="756" spans="1:47" ht="12.75" customHeight="1">
      <c r="A756" s="205">
        <v>21</v>
      </c>
      <c r="B756" s="206">
        <v>226700</v>
      </c>
      <c r="C756" s="207">
        <v>1675</v>
      </c>
      <c r="D756" s="175">
        <v>747</v>
      </c>
      <c r="E756" s="201" t="s">
        <v>1843</v>
      </c>
      <c r="F756" s="197">
        <v>562.1</v>
      </c>
      <c r="G756" s="202">
        <v>562.1</v>
      </c>
      <c r="H756" s="202">
        <v>0</v>
      </c>
      <c r="I756" s="202">
        <v>0</v>
      </c>
      <c r="J756" s="202">
        <v>0</v>
      </c>
      <c r="K756" s="202">
        <v>0</v>
      </c>
      <c r="L756" s="197">
        <v>585.5</v>
      </c>
      <c r="M756" s="203">
        <v>585.5</v>
      </c>
      <c r="N756" s="203">
        <v>0</v>
      </c>
      <c r="O756" s="203">
        <v>0</v>
      </c>
      <c r="P756" s="203">
        <v>0</v>
      </c>
      <c r="Q756" s="203">
        <v>0</v>
      </c>
      <c r="R756" s="245">
        <v>0</v>
      </c>
      <c r="S756" s="245">
        <v>0</v>
      </c>
      <c r="T756" s="245">
        <v>0</v>
      </c>
      <c r="U756" s="198">
        <v>545.94470000000001</v>
      </c>
      <c r="V756" s="203">
        <v>545.94470000000001</v>
      </c>
      <c r="W756" s="203">
        <v>0</v>
      </c>
      <c r="X756" s="203">
        <v>0</v>
      </c>
      <c r="Y756" s="203">
        <v>0</v>
      </c>
      <c r="Z756" s="204">
        <v>0</v>
      </c>
      <c r="AA756" s="246">
        <v>0</v>
      </c>
      <c r="AB756" s="246">
        <v>0</v>
      </c>
      <c r="AC756" s="246">
        <v>0</v>
      </c>
      <c r="AD756" s="204">
        <v>-39.555299999999988</v>
      </c>
      <c r="AE756" s="204">
        <v>-39.555299999999988</v>
      </c>
      <c r="AF756" s="204">
        <v>0</v>
      </c>
      <c r="AG756" s="204">
        <v>0</v>
      </c>
      <c r="AH756" s="204">
        <v>0</v>
      </c>
      <c r="AI756" s="101">
        <v>0</v>
      </c>
      <c r="AJ756" s="101">
        <v>0</v>
      </c>
      <c r="AK756" s="101">
        <v>0</v>
      </c>
      <c r="AL756" s="204">
        <v>0</v>
      </c>
      <c r="AM756" s="204">
        <v>93.244184457728437</v>
      </c>
      <c r="AN756" s="204">
        <v>93.244184457728437</v>
      </c>
      <c r="AO756" s="204">
        <v>0</v>
      </c>
      <c r="AP756" s="204">
        <v>0</v>
      </c>
      <c r="AQ756" s="204">
        <v>0</v>
      </c>
      <c r="AR756" s="204">
        <v>0</v>
      </c>
      <c r="AS756" s="204">
        <v>0</v>
      </c>
      <c r="AT756" s="204">
        <v>0</v>
      </c>
      <c r="AU756" s="204">
        <v>0</v>
      </c>
    </row>
    <row r="757" spans="1:47" ht="12.75" customHeight="1">
      <c r="A757" s="205">
        <v>21</v>
      </c>
      <c r="B757" s="206">
        <v>226700</v>
      </c>
      <c r="C757" s="207">
        <v>1676</v>
      </c>
      <c r="D757" s="175">
        <v>748</v>
      </c>
      <c r="E757" s="201" t="s">
        <v>1844</v>
      </c>
      <c r="F757" s="197">
        <v>2351.9</v>
      </c>
      <c r="G757" s="202">
        <v>2351.9</v>
      </c>
      <c r="H757" s="202">
        <v>0</v>
      </c>
      <c r="I757" s="202">
        <v>0</v>
      </c>
      <c r="J757" s="202">
        <v>0</v>
      </c>
      <c r="K757" s="202">
        <v>0</v>
      </c>
      <c r="L757" s="197">
        <v>2464.4</v>
      </c>
      <c r="M757" s="203">
        <v>2464.4</v>
      </c>
      <c r="N757" s="203">
        <v>0</v>
      </c>
      <c r="O757" s="203">
        <v>0</v>
      </c>
      <c r="P757" s="203">
        <v>0</v>
      </c>
      <c r="Q757" s="203">
        <v>0</v>
      </c>
      <c r="R757" s="245">
        <v>0</v>
      </c>
      <c r="S757" s="245">
        <v>0</v>
      </c>
      <c r="T757" s="245">
        <v>0</v>
      </c>
      <c r="U757" s="198">
        <v>2326.7851000000001</v>
      </c>
      <c r="V757" s="203">
        <v>2326.7851000000001</v>
      </c>
      <c r="W757" s="203">
        <v>0</v>
      </c>
      <c r="X757" s="203">
        <v>0</v>
      </c>
      <c r="Y757" s="203">
        <v>0</v>
      </c>
      <c r="Z757" s="204">
        <v>0</v>
      </c>
      <c r="AA757" s="246">
        <v>0</v>
      </c>
      <c r="AB757" s="246">
        <v>0</v>
      </c>
      <c r="AC757" s="246">
        <v>0</v>
      </c>
      <c r="AD757" s="204">
        <v>-137.61490000000003</v>
      </c>
      <c r="AE757" s="204">
        <v>-137.61490000000003</v>
      </c>
      <c r="AF757" s="204">
        <v>0</v>
      </c>
      <c r="AG757" s="204">
        <v>0</v>
      </c>
      <c r="AH757" s="204">
        <v>0</v>
      </c>
      <c r="AI757" s="101">
        <v>0</v>
      </c>
      <c r="AJ757" s="101">
        <v>0</v>
      </c>
      <c r="AK757" s="101">
        <v>0</v>
      </c>
      <c r="AL757" s="204">
        <v>0</v>
      </c>
      <c r="AM757" s="204">
        <v>94.415886219769519</v>
      </c>
      <c r="AN757" s="204">
        <v>94.415886219769519</v>
      </c>
      <c r="AO757" s="204">
        <v>0</v>
      </c>
      <c r="AP757" s="204">
        <v>0</v>
      </c>
      <c r="AQ757" s="204">
        <v>0</v>
      </c>
      <c r="AR757" s="204">
        <v>0</v>
      </c>
      <c r="AS757" s="204">
        <v>0</v>
      </c>
      <c r="AT757" s="204">
        <v>0</v>
      </c>
      <c r="AU757" s="204">
        <v>0</v>
      </c>
    </row>
    <row r="758" spans="1:47" ht="12.75" customHeight="1">
      <c r="A758" s="205">
        <v>21</v>
      </c>
      <c r="B758" s="206">
        <v>226700</v>
      </c>
      <c r="C758" s="207">
        <v>1677</v>
      </c>
      <c r="D758" s="175">
        <v>749</v>
      </c>
      <c r="E758" s="201" t="s">
        <v>1845</v>
      </c>
      <c r="F758" s="197">
        <v>2690.4</v>
      </c>
      <c r="G758" s="202">
        <v>2690.4</v>
      </c>
      <c r="H758" s="202">
        <v>0</v>
      </c>
      <c r="I758" s="202">
        <v>0</v>
      </c>
      <c r="J758" s="202">
        <v>0</v>
      </c>
      <c r="K758" s="202">
        <v>0</v>
      </c>
      <c r="L758" s="197">
        <v>2711.2</v>
      </c>
      <c r="M758" s="203">
        <v>2711.2</v>
      </c>
      <c r="N758" s="203">
        <v>0</v>
      </c>
      <c r="O758" s="203">
        <v>0</v>
      </c>
      <c r="P758" s="203">
        <v>0</v>
      </c>
      <c r="Q758" s="203">
        <v>0</v>
      </c>
      <c r="R758" s="245">
        <v>0</v>
      </c>
      <c r="S758" s="245">
        <v>0</v>
      </c>
      <c r="T758" s="245">
        <v>0</v>
      </c>
      <c r="U758" s="198">
        <v>2472.8081000000002</v>
      </c>
      <c r="V758" s="203">
        <v>2472.8081000000002</v>
      </c>
      <c r="W758" s="203">
        <v>0</v>
      </c>
      <c r="X758" s="203">
        <v>0</v>
      </c>
      <c r="Y758" s="203">
        <v>0</v>
      </c>
      <c r="Z758" s="204">
        <v>0</v>
      </c>
      <c r="AA758" s="246">
        <v>0</v>
      </c>
      <c r="AB758" s="246">
        <v>0</v>
      </c>
      <c r="AC758" s="246">
        <v>0</v>
      </c>
      <c r="AD758" s="204">
        <v>-238.39189999999962</v>
      </c>
      <c r="AE758" s="204">
        <v>-238.39189999999962</v>
      </c>
      <c r="AF758" s="204">
        <v>0</v>
      </c>
      <c r="AG758" s="204">
        <v>0</v>
      </c>
      <c r="AH758" s="204">
        <v>0</v>
      </c>
      <c r="AI758" s="101">
        <v>0</v>
      </c>
      <c r="AJ758" s="101">
        <v>0</v>
      </c>
      <c r="AK758" s="101">
        <v>0</v>
      </c>
      <c r="AL758" s="204">
        <v>0</v>
      </c>
      <c r="AM758" s="204">
        <v>91.207144437887294</v>
      </c>
      <c r="AN758" s="204">
        <v>91.207144437887294</v>
      </c>
      <c r="AO758" s="204">
        <v>0</v>
      </c>
      <c r="AP758" s="204">
        <v>0</v>
      </c>
      <c r="AQ758" s="204">
        <v>0</v>
      </c>
      <c r="AR758" s="204">
        <v>0</v>
      </c>
      <c r="AS758" s="204">
        <v>0</v>
      </c>
      <c r="AT758" s="204">
        <v>0</v>
      </c>
      <c r="AU758" s="204">
        <v>0</v>
      </c>
    </row>
    <row r="759" spans="1:47" ht="12.75" customHeight="1">
      <c r="A759" s="205">
        <v>21</v>
      </c>
      <c r="B759" s="206">
        <v>226700</v>
      </c>
      <c r="C759" s="207">
        <v>1678</v>
      </c>
      <c r="D759" s="175">
        <v>750</v>
      </c>
      <c r="E759" s="201" t="s">
        <v>1846</v>
      </c>
      <c r="F759" s="197">
        <v>1262</v>
      </c>
      <c r="G759" s="202">
        <v>1262</v>
      </c>
      <c r="H759" s="202">
        <v>0</v>
      </c>
      <c r="I759" s="202">
        <v>0</v>
      </c>
      <c r="J759" s="202">
        <v>0</v>
      </c>
      <c r="K759" s="202">
        <v>0</v>
      </c>
      <c r="L759" s="197">
        <v>1300.0999999999999</v>
      </c>
      <c r="M759" s="203">
        <v>1300.0999999999999</v>
      </c>
      <c r="N759" s="203">
        <v>0</v>
      </c>
      <c r="O759" s="203">
        <v>0</v>
      </c>
      <c r="P759" s="203">
        <v>0</v>
      </c>
      <c r="Q759" s="203">
        <v>0</v>
      </c>
      <c r="R759" s="245">
        <v>0</v>
      </c>
      <c r="S759" s="245">
        <v>0</v>
      </c>
      <c r="T759" s="245">
        <v>0</v>
      </c>
      <c r="U759" s="198">
        <v>1235.2438999999999</v>
      </c>
      <c r="V759" s="203">
        <v>1235.2438999999999</v>
      </c>
      <c r="W759" s="203">
        <v>0</v>
      </c>
      <c r="X759" s="203">
        <v>0</v>
      </c>
      <c r="Y759" s="203">
        <v>0</v>
      </c>
      <c r="Z759" s="204">
        <v>0</v>
      </c>
      <c r="AA759" s="246">
        <v>0</v>
      </c>
      <c r="AB759" s="246">
        <v>0</v>
      </c>
      <c r="AC759" s="246">
        <v>0</v>
      </c>
      <c r="AD759" s="204">
        <v>-64.856099999999969</v>
      </c>
      <c r="AE759" s="204">
        <v>-64.856099999999969</v>
      </c>
      <c r="AF759" s="204">
        <v>0</v>
      </c>
      <c r="AG759" s="204">
        <v>0</v>
      </c>
      <c r="AH759" s="204">
        <v>0</v>
      </c>
      <c r="AI759" s="101">
        <v>0</v>
      </c>
      <c r="AJ759" s="101">
        <v>0</v>
      </c>
      <c r="AK759" s="101">
        <v>0</v>
      </c>
      <c r="AL759" s="204">
        <v>0</v>
      </c>
      <c r="AM759" s="204">
        <v>95.011452965156522</v>
      </c>
      <c r="AN759" s="204">
        <v>95.011452965156522</v>
      </c>
      <c r="AO759" s="204">
        <v>0</v>
      </c>
      <c r="AP759" s="204">
        <v>0</v>
      </c>
      <c r="AQ759" s="204">
        <v>0</v>
      </c>
      <c r="AR759" s="204">
        <v>0</v>
      </c>
      <c r="AS759" s="204">
        <v>0</v>
      </c>
      <c r="AT759" s="204">
        <v>0</v>
      </c>
      <c r="AU759" s="204">
        <v>0</v>
      </c>
    </row>
    <row r="760" spans="1:47" ht="12.75" customHeight="1">
      <c r="A760" s="205">
        <v>21</v>
      </c>
      <c r="B760" s="206">
        <v>226700</v>
      </c>
      <c r="C760" s="207">
        <v>1679</v>
      </c>
      <c r="D760" s="175">
        <v>751</v>
      </c>
      <c r="E760" s="201" t="s">
        <v>1847</v>
      </c>
      <c r="F760" s="197">
        <v>2285.9</v>
      </c>
      <c r="G760" s="202">
        <v>2285.9</v>
      </c>
      <c r="H760" s="202">
        <v>0</v>
      </c>
      <c r="I760" s="202">
        <v>0</v>
      </c>
      <c r="J760" s="202">
        <v>0</v>
      </c>
      <c r="K760" s="202">
        <v>0</v>
      </c>
      <c r="L760" s="197">
        <v>2440.8000000000002</v>
      </c>
      <c r="M760" s="203">
        <v>2440.8000000000002</v>
      </c>
      <c r="N760" s="203">
        <v>0</v>
      </c>
      <c r="O760" s="203">
        <v>0</v>
      </c>
      <c r="P760" s="203">
        <v>0</v>
      </c>
      <c r="Q760" s="203">
        <v>0</v>
      </c>
      <c r="R760" s="245">
        <v>0</v>
      </c>
      <c r="S760" s="245">
        <v>0</v>
      </c>
      <c r="T760" s="245">
        <v>0</v>
      </c>
      <c r="U760" s="198">
        <v>2423.7529</v>
      </c>
      <c r="V760" s="203">
        <v>2423.7529</v>
      </c>
      <c r="W760" s="203">
        <v>0</v>
      </c>
      <c r="X760" s="203">
        <v>0</v>
      </c>
      <c r="Y760" s="203">
        <v>0</v>
      </c>
      <c r="Z760" s="204">
        <v>0</v>
      </c>
      <c r="AA760" s="246">
        <v>0</v>
      </c>
      <c r="AB760" s="246">
        <v>0</v>
      </c>
      <c r="AC760" s="246">
        <v>0</v>
      </c>
      <c r="AD760" s="204">
        <v>-17.047100000000228</v>
      </c>
      <c r="AE760" s="204">
        <v>-17.047100000000228</v>
      </c>
      <c r="AF760" s="204">
        <v>0</v>
      </c>
      <c r="AG760" s="204">
        <v>0</v>
      </c>
      <c r="AH760" s="204">
        <v>0</v>
      </c>
      <c r="AI760" s="101">
        <v>0</v>
      </c>
      <c r="AJ760" s="101">
        <v>0</v>
      </c>
      <c r="AK760" s="101">
        <v>0</v>
      </c>
      <c r="AL760" s="204">
        <v>0</v>
      </c>
      <c r="AM760" s="204">
        <v>99.301577351687968</v>
      </c>
      <c r="AN760" s="204">
        <v>99.301577351687968</v>
      </c>
      <c r="AO760" s="204">
        <v>0</v>
      </c>
      <c r="AP760" s="204">
        <v>0</v>
      </c>
      <c r="AQ760" s="204">
        <v>0</v>
      </c>
      <c r="AR760" s="204">
        <v>0</v>
      </c>
      <c r="AS760" s="204">
        <v>0</v>
      </c>
      <c r="AT760" s="204">
        <v>0</v>
      </c>
      <c r="AU760" s="204">
        <v>0</v>
      </c>
    </row>
    <row r="761" spans="1:47" ht="12.75" customHeight="1">
      <c r="A761" s="205">
        <v>21</v>
      </c>
      <c r="B761" s="206">
        <v>226700</v>
      </c>
      <c r="C761" s="207">
        <v>1674</v>
      </c>
      <c r="D761" s="175">
        <v>752</v>
      </c>
      <c r="E761" s="201" t="s">
        <v>1830</v>
      </c>
      <c r="F761" s="197">
        <v>23426.5</v>
      </c>
      <c r="G761" s="202">
        <v>23426.5</v>
      </c>
      <c r="H761" s="202">
        <v>0</v>
      </c>
      <c r="I761" s="202">
        <v>0</v>
      </c>
      <c r="J761" s="202">
        <v>0</v>
      </c>
      <c r="K761" s="202">
        <v>0</v>
      </c>
      <c r="L761" s="197">
        <v>25010.3</v>
      </c>
      <c r="M761" s="203">
        <v>25010.3</v>
      </c>
      <c r="N761" s="203">
        <v>0</v>
      </c>
      <c r="O761" s="203">
        <v>0</v>
      </c>
      <c r="P761" s="203">
        <v>0</v>
      </c>
      <c r="Q761" s="203">
        <v>0</v>
      </c>
      <c r="R761" s="245">
        <v>0</v>
      </c>
      <c r="S761" s="245">
        <v>0</v>
      </c>
      <c r="T761" s="245">
        <v>0</v>
      </c>
      <c r="U761" s="198">
        <v>24999.688900000001</v>
      </c>
      <c r="V761" s="203">
        <v>24999.688900000001</v>
      </c>
      <c r="W761" s="203">
        <v>0</v>
      </c>
      <c r="X761" s="203">
        <v>0</v>
      </c>
      <c r="Y761" s="203">
        <v>0</v>
      </c>
      <c r="Z761" s="204">
        <v>0</v>
      </c>
      <c r="AA761" s="246">
        <v>0</v>
      </c>
      <c r="AB761" s="246">
        <v>0</v>
      </c>
      <c r="AC761" s="246">
        <v>0</v>
      </c>
      <c r="AD761" s="204">
        <v>-10.61109999999826</v>
      </c>
      <c r="AE761" s="204">
        <v>-10.61109999999826</v>
      </c>
      <c r="AF761" s="204">
        <v>0</v>
      </c>
      <c r="AG761" s="204">
        <v>0</v>
      </c>
      <c r="AH761" s="204">
        <v>0</v>
      </c>
      <c r="AI761" s="101">
        <v>0</v>
      </c>
      <c r="AJ761" s="101">
        <v>0</v>
      </c>
      <c r="AK761" s="101">
        <v>0</v>
      </c>
      <c r="AL761" s="204">
        <v>0</v>
      </c>
      <c r="AM761" s="204">
        <v>99.957573079891091</v>
      </c>
      <c r="AN761" s="204">
        <v>99.957573079891091</v>
      </c>
      <c r="AO761" s="204">
        <v>0</v>
      </c>
      <c r="AP761" s="204">
        <v>0</v>
      </c>
      <c r="AQ761" s="204">
        <v>0</v>
      </c>
      <c r="AR761" s="204">
        <v>0</v>
      </c>
      <c r="AS761" s="204">
        <v>0</v>
      </c>
      <c r="AT761" s="204">
        <v>0</v>
      </c>
      <c r="AU761" s="204">
        <v>0</v>
      </c>
    </row>
    <row r="762" spans="1:47" ht="12.75" customHeight="1">
      <c r="A762" s="205">
        <v>21</v>
      </c>
      <c r="B762" s="206">
        <v>226700</v>
      </c>
      <c r="C762" s="207">
        <v>1680</v>
      </c>
      <c r="D762" s="175">
        <v>753</v>
      </c>
      <c r="E762" s="201" t="s">
        <v>1848</v>
      </c>
      <c r="F762" s="197">
        <v>875.7</v>
      </c>
      <c r="G762" s="202">
        <v>875.7</v>
      </c>
      <c r="H762" s="202">
        <v>0</v>
      </c>
      <c r="I762" s="202">
        <v>0</v>
      </c>
      <c r="J762" s="202">
        <v>0</v>
      </c>
      <c r="K762" s="202">
        <v>0</v>
      </c>
      <c r="L762" s="197">
        <v>977.9</v>
      </c>
      <c r="M762" s="203">
        <v>977.9</v>
      </c>
      <c r="N762" s="203">
        <v>0</v>
      </c>
      <c r="O762" s="203">
        <v>0</v>
      </c>
      <c r="P762" s="203">
        <v>0</v>
      </c>
      <c r="Q762" s="203">
        <v>0</v>
      </c>
      <c r="R762" s="245">
        <v>0</v>
      </c>
      <c r="S762" s="245">
        <v>0</v>
      </c>
      <c r="T762" s="245">
        <v>0</v>
      </c>
      <c r="U762" s="198">
        <v>959.28099999999995</v>
      </c>
      <c r="V762" s="203">
        <v>959.28099999999995</v>
      </c>
      <c r="W762" s="203">
        <v>0</v>
      </c>
      <c r="X762" s="203">
        <v>0</v>
      </c>
      <c r="Y762" s="203">
        <v>0</v>
      </c>
      <c r="Z762" s="204">
        <v>0</v>
      </c>
      <c r="AA762" s="246">
        <v>0</v>
      </c>
      <c r="AB762" s="246">
        <v>0</v>
      </c>
      <c r="AC762" s="246">
        <v>0</v>
      </c>
      <c r="AD762" s="204">
        <v>-18.619000000000028</v>
      </c>
      <c r="AE762" s="204">
        <v>-18.619000000000028</v>
      </c>
      <c r="AF762" s="204">
        <v>0</v>
      </c>
      <c r="AG762" s="204">
        <v>0</v>
      </c>
      <c r="AH762" s="204">
        <v>0</v>
      </c>
      <c r="AI762" s="101">
        <v>0</v>
      </c>
      <c r="AJ762" s="101">
        <v>0</v>
      </c>
      <c r="AK762" s="101">
        <v>0</v>
      </c>
      <c r="AL762" s="204">
        <v>0</v>
      </c>
      <c r="AM762" s="204">
        <v>98.096022088148075</v>
      </c>
      <c r="AN762" s="204">
        <v>98.096022088148075</v>
      </c>
      <c r="AO762" s="204">
        <v>0</v>
      </c>
      <c r="AP762" s="204">
        <v>0</v>
      </c>
      <c r="AQ762" s="204">
        <v>0</v>
      </c>
      <c r="AR762" s="204">
        <v>0</v>
      </c>
      <c r="AS762" s="204">
        <v>0</v>
      </c>
      <c r="AT762" s="204">
        <v>0</v>
      </c>
      <c r="AU762" s="204">
        <v>0</v>
      </c>
    </row>
    <row r="763" spans="1:47" ht="12.75" customHeight="1">
      <c r="A763" s="205">
        <v>21</v>
      </c>
      <c r="B763" s="206">
        <v>226700</v>
      </c>
      <c r="C763" s="207">
        <v>1681</v>
      </c>
      <c r="D763" s="175">
        <v>754</v>
      </c>
      <c r="E763" s="201" t="s">
        <v>1849</v>
      </c>
      <c r="F763" s="197">
        <v>2372.3000000000002</v>
      </c>
      <c r="G763" s="202">
        <v>2372.3000000000002</v>
      </c>
      <c r="H763" s="202">
        <v>0</v>
      </c>
      <c r="I763" s="202">
        <v>0</v>
      </c>
      <c r="J763" s="202">
        <v>0</v>
      </c>
      <c r="K763" s="202">
        <v>0</v>
      </c>
      <c r="L763" s="197">
        <v>2963.9</v>
      </c>
      <c r="M763" s="203">
        <v>2963.9</v>
      </c>
      <c r="N763" s="203">
        <v>0</v>
      </c>
      <c r="O763" s="203">
        <v>0</v>
      </c>
      <c r="P763" s="203">
        <v>0</v>
      </c>
      <c r="Q763" s="203">
        <v>0</v>
      </c>
      <c r="R763" s="245">
        <v>0</v>
      </c>
      <c r="S763" s="245">
        <v>0</v>
      </c>
      <c r="T763" s="245">
        <v>0</v>
      </c>
      <c r="U763" s="198">
        <v>2585.4585000000002</v>
      </c>
      <c r="V763" s="203">
        <v>2585.4585000000002</v>
      </c>
      <c r="W763" s="203">
        <v>0</v>
      </c>
      <c r="X763" s="203">
        <v>0</v>
      </c>
      <c r="Y763" s="203">
        <v>0</v>
      </c>
      <c r="Z763" s="204">
        <v>0</v>
      </c>
      <c r="AA763" s="246">
        <v>0</v>
      </c>
      <c r="AB763" s="246">
        <v>0</v>
      </c>
      <c r="AC763" s="246">
        <v>0</v>
      </c>
      <c r="AD763" s="204">
        <v>-378.44149999999991</v>
      </c>
      <c r="AE763" s="204">
        <v>-378.44149999999991</v>
      </c>
      <c r="AF763" s="204">
        <v>0</v>
      </c>
      <c r="AG763" s="204">
        <v>0</v>
      </c>
      <c r="AH763" s="204">
        <v>0</v>
      </c>
      <c r="AI763" s="101">
        <v>0</v>
      </c>
      <c r="AJ763" s="101">
        <v>0</v>
      </c>
      <c r="AK763" s="101">
        <v>0</v>
      </c>
      <c r="AL763" s="204">
        <v>0</v>
      </c>
      <c r="AM763" s="204">
        <v>87.231637369681849</v>
      </c>
      <c r="AN763" s="204">
        <v>87.231637369681849</v>
      </c>
      <c r="AO763" s="204">
        <v>0</v>
      </c>
      <c r="AP763" s="204">
        <v>0</v>
      </c>
      <c r="AQ763" s="204">
        <v>0</v>
      </c>
      <c r="AR763" s="204">
        <v>0</v>
      </c>
      <c r="AS763" s="204">
        <v>0</v>
      </c>
      <c r="AT763" s="204">
        <v>0</v>
      </c>
      <c r="AU763" s="204">
        <v>0</v>
      </c>
    </row>
    <row r="764" spans="1:47" ht="12.75" customHeight="1">
      <c r="A764" s="205">
        <v>21</v>
      </c>
      <c r="B764" s="206">
        <v>226700</v>
      </c>
      <c r="C764" s="207">
        <v>1682</v>
      </c>
      <c r="D764" s="175">
        <v>755</v>
      </c>
      <c r="E764" s="201" t="s">
        <v>1850</v>
      </c>
      <c r="F764" s="197">
        <v>573.79999999999995</v>
      </c>
      <c r="G764" s="202">
        <v>573.79999999999995</v>
      </c>
      <c r="H764" s="202">
        <v>0</v>
      </c>
      <c r="I764" s="202">
        <v>0</v>
      </c>
      <c r="J764" s="202">
        <v>0</v>
      </c>
      <c r="K764" s="202">
        <v>0</v>
      </c>
      <c r="L764" s="197">
        <v>702.4</v>
      </c>
      <c r="M764" s="203">
        <v>702.4</v>
      </c>
      <c r="N764" s="203">
        <v>0</v>
      </c>
      <c r="O764" s="203">
        <v>0</v>
      </c>
      <c r="P764" s="203">
        <v>0</v>
      </c>
      <c r="Q764" s="203">
        <v>0</v>
      </c>
      <c r="R764" s="245">
        <v>0</v>
      </c>
      <c r="S764" s="245">
        <v>0</v>
      </c>
      <c r="T764" s="245">
        <v>0</v>
      </c>
      <c r="U764" s="198">
        <v>695.28710000000001</v>
      </c>
      <c r="V764" s="203">
        <v>695.28710000000001</v>
      </c>
      <c r="W764" s="203">
        <v>0</v>
      </c>
      <c r="X764" s="203">
        <v>0</v>
      </c>
      <c r="Y764" s="203">
        <v>0</v>
      </c>
      <c r="Z764" s="204">
        <v>0</v>
      </c>
      <c r="AA764" s="246">
        <v>0</v>
      </c>
      <c r="AB764" s="246">
        <v>0</v>
      </c>
      <c r="AC764" s="246">
        <v>0</v>
      </c>
      <c r="AD764" s="204">
        <v>-7.1128999999999678</v>
      </c>
      <c r="AE764" s="204">
        <v>-7.1128999999999678</v>
      </c>
      <c r="AF764" s="204">
        <v>0</v>
      </c>
      <c r="AG764" s="204">
        <v>0</v>
      </c>
      <c r="AH764" s="204">
        <v>0</v>
      </c>
      <c r="AI764" s="101">
        <v>0</v>
      </c>
      <c r="AJ764" s="101">
        <v>0</v>
      </c>
      <c r="AK764" s="101">
        <v>0</v>
      </c>
      <c r="AL764" s="204">
        <v>0</v>
      </c>
      <c r="AM764" s="204">
        <v>98.987343394077456</v>
      </c>
      <c r="AN764" s="204">
        <v>98.987343394077456</v>
      </c>
      <c r="AO764" s="204">
        <v>0</v>
      </c>
      <c r="AP764" s="204">
        <v>0</v>
      </c>
      <c r="AQ764" s="204">
        <v>0</v>
      </c>
      <c r="AR764" s="204">
        <v>0</v>
      </c>
      <c r="AS764" s="204">
        <v>0</v>
      </c>
      <c r="AT764" s="204">
        <v>0</v>
      </c>
      <c r="AU764" s="204">
        <v>0</v>
      </c>
    </row>
    <row r="765" spans="1:47" ht="12.75" customHeight="1">
      <c r="A765" s="205">
        <v>21</v>
      </c>
      <c r="B765" s="206">
        <v>226700</v>
      </c>
      <c r="C765" s="207">
        <v>1683</v>
      </c>
      <c r="D765" s="175">
        <v>756</v>
      </c>
      <c r="E765" s="201" t="s">
        <v>1851</v>
      </c>
      <c r="F765" s="197">
        <v>3494.8</v>
      </c>
      <c r="G765" s="202">
        <v>3494.8</v>
      </c>
      <c r="H765" s="202">
        <v>0</v>
      </c>
      <c r="I765" s="202">
        <v>0</v>
      </c>
      <c r="J765" s="202">
        <v>0</v>
      </c>
      <c r="K765" s="202">
        <v>0</v>
      </c>
      <c r="L765" s="197">
        <v>3494.8</v>
      </c>
      <c r="M765" s="203">
        <v>3494.8</v>
      </c>
      <c r="N765" s="203">
        <v>0</v>
      </c>
      <c r="O765" s="203">
        <v>0</v>
      </c>
      <c r="P765" s="203">
        <v>0</v>
      </c>
      <c r="Q765" s="203">
        <v>0</v>
      </c>
      <c r="R765" s="245">
        <v>0</v>
      </c>
      <c r="S765" s="245">
        <v>0</v>
      </c>
      <c r="T765" s="245">
        <v>0</v>
      </c>
      <c r="U765" s="198">
        <v>3473.3238999999999</v>
      </c>
      <c r="V765" s="203">
        <v>3473.3238999999999</v>
      </c>
      <c r="W765" s="203">
        <v>0</v>
      </c>
      <c r="X765" s="203">
        <v>0</v>
      </c>
      <c r="Y765" s="203">
        <v>0</v>
      </c>
      <c r="Z765" s="204">
        <v>0</v>
      </c>
      <c r="AA765" s="246">
        <v>0</v>
      </c>
      <c r="AB765" s="246">
        <v>0</v>
      </c>
      <c r="AC765" s="246">
        <v>0</v>
      </c>
      <c r="AD765" s="204">
        <v>-21.476100000000315</v>
      </c>
      <c r="AE765" s="204">
        <v>-21.476100000000315</v>
      </c>
      <c r="AF765" s="204">
        <v>0</v>
      </c>
      <c r="AG765" s="204">
        <v>0</v>
      </c>
      <c r="AH765" s="204">
        <v>0</v>
      </c>
      <c r="AI765" s="101">
        <v>0</v>
      </c>
      <c r="AJ765" s="101">
        <v>0</v>
      </c>
      <c r="AK765" s="101">
        <v>0</v>
      </c>
      <c r="AL765" s="204">
        <v>0</v>
      </c>
      <c r="AM765" s="204">
        <v>99.385484147876838</v>
      </c>
      <c r="AN765" s="204">
        <v>99.385484147876838</v>
      </c>
      <c r="AO765" s="204">
        <v>0</v>
      </c>
      <c r="AP765" s="204">
        <v>0</v>
      </c>
      <c r="AQ765" s="204">
        <v>0</v>
      </c>
      <c r="AR765" s="204">
        <v>0</v>
      </c>
      <c r="AS765" s="204">
        <v>0</v>
      </c>
      <c r="AT765" s="204">
        <v>0</v>
      </c>
      <c r="AU765" s="204">
        <v>0</v>
      </c>
    </row>
    <row r="766" spans="1:47" ht="12.75" customHeight="1">
      <c r="A766" s="205">
        <v>21</v>
      </c>
      <c r="B766" s="206">
        <v>226700</v>
      </c>
      <c r="C766" s="207">
        <v>1684</v>
      </c>
      <c r="D766" s="175">
        <v>757</v>
      </c>
      <c r="E766" s="201" t="s">
        <v>1852</v>
      </c>
      <c r="F766" s="197">
        <v>0</v>
      </c>
      <c r="G766" s="202">
        <v>0</v>
      </c>
      <c r="H766" s="202">
        <v>0</v>
      </c>
      <c r="I766" s="202">
        <v>0</v>
      </c>
      <c r="J766" s="202">
        <v>0</v>
      </c>
      <c r="K766" s="202">
        <v>0</v>
      </c>
      <c r="L766" s="197">
        <v>0</v>
      </c>
      <c r="M766" s="203">
        <v>0</v>
      </c>
      <c r="N766" s="203">
        <v>0</v>
      </c>
      <c r="O766" s="203">
        <v>0</v>
      </c>
      <c r="P766" s="203">
        <v>0</v>
      </c>
      <c r="Q766" s="203">
        <v>0</v>
      </c>
      <c r="R766" s="245">
        <v>0</v>
      </c>
      <c r="S766" s="245">
        <v>0</v>
      </c>
      <c r="T766" s="245">
        <v>0</v>
      </c>
      <c r="U766" s="198">
        <v>0</v>
      </c>
      <c r="V766" s="203">
        <v>0</v>
      </c>
      <c r="W766" s="203">
        <v>0</v>
      </c>
      <c r="X766" s="203">
        <v>0</v>
      </c>
      <c r="Y766" s="203">
        <v>0</v>
      </c>
      <c r="Z766" s="204">
        <v>0</v>
      </c>
      <c r="AA766" s="246">
        <v>0</v>
      </c>
      <c r="AB766" s="246">
        <v>0</v>
      </c>
      <c r="AC766" s="246">
        <v>0</v>
      </c>
      <c r="AD766" s="204">
        <v>0</v>
      </c>
      <c r="AE766" s="204">
        <v>0</v>
      </c>
      <c r="AF766" s="204">
        <v>0</v>
      </c>
      <c r="AG766" s="204">
        <v>0</v>
      </c>
      <c r="AH766" s="204">
        <v>0</v>
      </c>
      <c r="AI766" s="101">
        <v>0</v>
      </c>
      <c r="AJ766" s="101">
        <v>0</v>
      </c>
      <c r="AK766" s="101">
        <v>0</v>
      </c>
      <c r="AL766" s="204">
        <v>0</v>
      </c>
      <c r="AM766" s="204">
        <v>0</v>
      </c>
      <c r="AN766" s="204">
        <v>0</v>
      </c>
      <c r="AO766" s="204">
        <v>0</v>
      </c>
      <c r="AP766" s="204">
        <v>0</v>
      </c>
      <c r="AQ766" s="204">
        <v>0</v>
      </c>
      <c r="AR766" s="204">
        <v>0</v>
      </c>
      <c r="AS766" s="204">
        <v>0</v>
      </c>
      <c r="AT766" s="204">
        <v>0</v>
      </c>
      <c r="AU766" s="204">
        <v>0</v>
      </c>
    </row>
    <row r="767" spans="1:47" ht="12.75" customHeight="1">
      <c r="A767" s="205">
        <v>0</v>
      </c>
      <c r="B767" s="205"/>
      <c r="C767" s="205"/>
      <c r="D767" s="175">
        <v>758</v>
      </c>
      <c r="E767" s="201"/>
      <c r="F767" s="202"/>
      <c r="G767" s="202"/>
      <c r="H767" s="202"/>
      <c r="I767" s="202"/>
      <c r="J767" s="202"/>
      <c r="K767" s="202"/>
      <c r="L767" s="197"/>
      <c r="M767" s="203"/>
      <c r="N767" s="203"/>
      <c r="O767" s="203"/>
      <c r="P767" s="203"/>
      <c r="Q767" s="203"/>
      <c r="R767" s="245"/>
      <c r="S767" s="245"/>
      <c r="T767" s="245"/>
      <c r="U767" s="198"/>
      <c r="V767" s="203"/>
      <c r="W767" s="203"/>
      <c r="X767" s="203"/>
      <c r="Y767" s="203"/>
      <c r="Z767" s="204"/>
      <c r="AA767" s="246"/>
      <c r="AB767" s="246"/>
      <c r="AC767" s="246"/>
      <c r="AD767" s="204"/>
      <c r="AE767" s="204"/>
      <c r="AF767" s="204"/>
      <c r="AG767" s="204"/>
      <c r="AH767" s="204"/>
      <c r="AI767" s="101">
        <v>0</v>
      </c>
      <c r="AJ767" s="101">
        <v>0</v>
      </c>
      <c r="AK767" s="101">
        <v>0</v>
      </c>
      <c r="AL767" s="204"/>
      <c r="AM767" s="204"/>
      <c r="AN767" s="204"/>
      <c r="AO767" s="204"/>
      <c r="AP767" s="204"/>
      <c r="AQ767" s="204"/>
      <c r="AR767" s="204"/>
      <c r="AS767" s="204"/>
      <c r="AT767" s="204"/>
      <c r="AU767" s="204"/>
    </row>
    <row r="768" spans="1:47" ht="12.75" customHeight="1">
      <c r="A768" s="205">
        <v>20</v>
      </c>
      <c r="B768" s="206">
        <v>227100</v>
      </c>
      <c r="C768" s="205"/>
      <c r="D768" s="175">
        <v>759</v>
      </c>
      <c r="E768" s="196" t="s">
        <v>1853</v>
      </c>
      <c r="F768" s="197">
        <v>269894.69999999995</v>
      </c>
      <c r="G768" s="197">
        <v>244459.4</v>
      </c>
      <c r="H768" s="197">
        <v>5961.8</v>
      </c>
      <c r="I768" s="197">
        <v>608.79999999999995</v>
      </c>
      <c r="J768" s="197">
        <v>0</v>
      </c>
      <c r="K768" s="197">
        <v>18864.7</v>
      </c>
      <c r="L768" s="197">
        <v>287236.20000000007</v>
      </c>
      <c r="M768" s="197">
        <v>260902.90000000002</v>
      </c>
      <c r="N768" s="197">
        <v>6748.4</v>
      </c>
      <c r="O768" s="197">
        <v>648.79999999999995</v>
      </c>
      <c r="P768" s="197">
        <v>0</v>
      </c>
      <c r="Q768" s="197">
        <v>18864.7</v>
      </c>
      <c r="R768" s="197">
        <v>71.400000000000006</v>
      </c>
      <c r="S768" s="197">
        <v>0</v>
      </c>
      <c r="T768" s="197">
        <v>0</v>
      </c>
      <c r="U768" s="198">
        <v>284579.41390000004</v>
      </c>
      <c r="V768" s="197">
        <v>258572.92170000001</v>
      </c>
      <c r="W768" s="197">
        <v>6748.4</v>
      </c>
      <c r="X768" s="197">
        <v>393.7749</v>
      </c>
      <c r="Y768" s="197">
        <v>0</v>
      </c>
      <c r="Z768" s="197">
        <v>18864.317299999999</v>
      </c>
      <c r="AA768" s="197">
        <v>0</v>
      </c>
      <c r="AB768" s="197">
        <v>0</v>
      </c>
      <c r="AC768" s="197">
        <v>0</v>
      </c>
      <c r="AD768" s="101">
        <v>-2656.7861000000266</v>
      </c>
      <c r="AE768" s="101">
        <v>-2329.978300000017</v>
      </c>
      <c r="AF768" s="101">
        <v>0</v>
      </c>
      <c r="AG768" s="101">
        <v>-255.02509999999995</v>
      </c>
      <c r="AH768" s="101">
        <v>0</v>
      </c>
      <c r="AI768" s="101">
        <v>-0.38270000000193249</v>
      </c>
      <c r="AJ768" s="101">
        <v>-71.400000000000006</v>
      </c>
      <c r="AK768" s="101">
        <v>0</v>
      </c>
      <c r="AL768" s="101">
        <v>0</v>
      </c>
      <c r="AM768" s="101">
        <v>99.075051786648046</v>
      </c>
      <c r="AN768" s="101">
        <v>99.106955767835458</v>
      </c>
      <c r="AO768" s="101">
        <v>100</v>
      </c>
      <c r="AP768" s="101">
        <v>60.692802096177566</v>
      </c>
      <c r="AQ768" s="101">
        <v>0</v>
      </c>
      <c r="AR768" s="101">
        <v>99.997971343302567</v>
      </c>
      <c r="AS768" s="101">
        <v>0</v>
      </c>
      <c r="AT768" s="101">
        <v>0</v>
      </c>
      <c r="AU768" s="101">
        <v>0</v>
      </c>
    </row>
    <row r="769" spans="1:48" s="200" customFormat="1" ht="12.75" customHeight="1">
      <c r="A769" s="205">
        <v>22</v>
      </c>
      <c r="B769" s="206">
        <v>227100</v>
      </c>
      <c r="C769" s="205"/>
      <c r="D769" s="175">
        <v>760</v>
      </c>
      <c r="E769" s="196" t="s">
        <v>1241</v>
      </c>
      <c r="F769" s="197">
        <v>185715.9</v>
      </c>
      <c r="G769" s="197">
        <v>160461.9</v>
      </c>
      <c r="H769" s="197">
        <v>5961.8</v>
      </c>
      <c r="I769" s="197">
        <v>427.5</v>
      </c>
      <c r="J769" s="197">
        <v>0</v>
      </c>
      <c r="K769" s="197">
        <v>18864.7</v>
      </c>
      <c r="L769" s="197">
        <v>197587.6</v>
      </c>
      <c r="M769" s="197">
        <v>171507</v>
      </c>
      <c r="N769" s="197">
        <v>6748.4</v>
      </c>
      <c r="O769" s="197">
        <v>467.5</v>
      </c>
      <c r="P769" s="197">
        <v>0</v>
      </c>
      <c r="Q769" s="197">
        <v>18864.7</v>
      </c>
      <c r="R769" s="197">
        <v>0</v>
      </c>
      <c r="S769" s="197">
        <v>0</v>
      </c>
      <c r="T769" s="197">
        <v>0</v>
      </c>
      <c r="U769" s="198">
        <v>196792.87689999997</v>
      </c>
      <c r="V769" s="197">
        <v>170962.90059999999</v>
      </c>
      <c r="W769" s="197">
        <v>6748.4</v>
      </c>
      <c r="X769" s="197">
        <v>217.25899999999999</v>
      </c>
      <c r="Y769" s="197">
        <v>0</v>
      </c>
      <c r="Z769" s="197">
        <v>18864.317299999999</v>
      </c>
      <c r="AA769" s="197">
        <v>0</v>
      </c>
      <c r="AB769" s="197">
        <v>0</v>
      </c>
      <c r="AC769" s="197">
        <v>0</v>
      </c>
      <c r="AD769" s="101">
        <v>-794.72310000003199</v>
      </c>
      <c r="AE769" s="101">
        <v>-544.09940000000643</v>
      </c>
      <c r="AF769" s="101">
        <v>0</v>
      </c>
      <c r="AG769" s="101">
        <v>-250.24100000000001</v>
      </c>
      <c r="AH769" s="101">
        <v>0</v>
      </c>
      <c r="AI769" s="101">
        <v>-0.38270000000193249</v>
      </c>
      <c r="AJ769" s="101">
        <v>0</v>
      </c>
      <c r="AK769" s="101">
        <v>0</v>
      </c>
      <c r="AL769" s="101">
        <v>0</v>
      </c>
      <c r="AM769" s="101">
        <v>99.597786956266461</v>
      </c>
      <c r="AN769" s="101">
        <v>99.682753823459095</v>
      </c>
      <c r="AO769" s="101">
        <v>100</v>
      </c>
      <c r="AP769" s="101">
        <v>46.472513368983954</v>
      </c>
      <c r="AQ769" s="101">
        <v>0</v>
      </c>
      <c r="AR769" s="101">
        <v>99.997971343302567</v>
      </c>
      <c r="AS769" s="101">
        <v>0</v>
      </c>
      <c r="AT769" s="101">
        <v>0</v>
      </c>
      <c r="AU769" s="101">
        <v>0</v>
      </c>
      <c r="AV769" s="199"/>
    </row>
    <row r="770" spans="1:48" s="200" customFormat="1" ht="12.75" customHeight="1">
      <c r="A770" s="205">
        <v>21</v>
      </c>
      <c r="B770" s="206">
        <v>227100</v>
      </c>
      <c r="C770" s="205"/>
      <c r="D770" s="175">
        <v>761</v>
      </c>
      <c r="E770" s="196" t="s">
        <v>1242</v>
      </c>
      <c r="F770" s="197">
        <v>84178.8</v>
      </c>
      <c r="G770" s="197">
        <v>83997.5</v>
      </c>
      <c r="H770" s="197">
        <v>0</v>
      </c>
      <c r="I770" s="197">
        <v>181.3</v>
      </c>
      <c r="J770" s="197">
        <v>0</v>
      </c>
      <c r="K770" s="197">
        <v>0</v>
      </c>
      <c r="L770" s="197">
        <v>89648.60000000002</v>
      </c>
      <c r="M770" s="197">
        <v>89395.900000000023</v>
      </c>
      <c r="N770" s="197">
        <v>0</v>
      </c>
      <c r="O770" s="197">
        <v>181.3</v>
      </c>
      <c r="P770" s="197">
        <v>0</v>
      </c>
      <c r="Q770" s="197">
        <v>0</v>
      </c>
      <c r="R770" s="197">
        <v>71.400000000000006</v>
      </c>
      <c r="S770" s="197">
        <v>0</v>
      </c>
      <c r="T770" s="197">
        <v>0</v>
      </c>
      <c r="U770" s="198">
        <v>87786.537000000011</v>
      </c>
      <c r="V770" s="197">
        <v>87610.021100000013</v>
      </c>
      <c r="W770" s="197">
        <v>0</v>
      </c>
      <c r="X770" s="197">
        <v>176.51589999999999</v>
      </c>
      <c r="Y770" s="197">
        <v>0</v>
      </c>
      <c r="Z770" s="197">
        <v>0</v>
      </c>
      <c r="AA770" s="197">
        <v>0</v>
      </c>
      <c r="AB770" s="197">
        <v>0</v>
      </c>
      <c r="AC770" s="197">
        <v>0</v>
      </c>
      <c r="AD770" s="101">
        <v>-1862.0630000000092</v>
      </c>
      <c r="AE770" s="101">
        <v>-1785.8789000000106</v>
      </c>
      <c r="AF770" s="101">
        <v>0</v>
      </c>
      <c r="AG770" s="101">
        <v>-4.7841000000000236</v>
      </c>
      <c r="AH770" s="101">
        <v>0</v>
      </c>
      <c r="AI770" s="101">
        <v>0</v>
      </c>
      <c r="AJ770" s="101">
        <v>-71.400000000000006</v>
      </c>
      <c r="AK770" s="101">
        <v>0</v>
      </c>
      <c r="AL770" s="101">
        <v>0</v>
      </c>
      <c r="AM770" s="101">
        <v>97.922931311810771</v>
      </c>
      <c r="AN770" s="101">
        <v>98.002280977091786</v>
      </c>
      <c r="AO770" s="101">
        <v>0</v>
      </c>
      <c r="AP770" s="101">
        <v>97.361224489795902</v>
      </c>
      <c r="AQ770" s="101">
        <v>0</v>
      </c>
      <c r="AR770" s="101">
        <v>0</v>
      </c>
      <c r="AS770" s="101">
        <v>0</v>
      </c>
      <c r="AT770" s="101">
        <v>0</v>
      </c>
      <c r="AU770" s="101">
        <v>0</v>
      </c>
      <c r="AV770" s="199"/>
    </row>
    <row r="771" spans="1:48" ht="12.75" customHeight="1">
      <c r="A771" s="205">
        <v>22</v>
      </c>
      <c r="B771" s="206">
        <v>227100</v>
      </c>
      <c r="C771" s="207">
        <v>1685</v>
      </c>
      <c r="D771" s="175">
        <v>762</v>
      </c>
      <c r="E771" s="201" t="s">
        <v>1267</v>
      </c>
      <c r="F771" s="197">
        <v>185715.9</v>
      </c>
      <c r="G771" s="202">
        <v>160461.9</v>
      </c>
      <c r="H771" s="202">
        <v>5961.8</v>
      </c>
      <c r="I771" s="202">
        <v>427.5</v>
      </c>
      <c r="J771" s="202">
        <v>0</v>
      </c>
      <c r="K771" s="202">
        <v>18864.7</v>
      </c>
      <c r="L771" s="197">
        <v>197587.6</v>
      </c>
      <c r="M771" s="203">
        <v>171507</v>
      </c>
      <c r="N771" s="203">
        <v>6748.4</v>
      </c>
      <c r="O771" s="203">
        <v>467.5</v>
      </c>
      <c r="P771" s="203">
        <v>0</v>
      </c>
      <c r="Q771" s="203">
        <v>18864.7</v>
      </c>
      <c r="R771" s="245">
        <v>0</v>
      </c>
      <c r="S771" s="245">
        <v>0</v>
      </c>
      <c r="T771" s="245">
        <v>0</v>
      </c>
      <c r="U771" s="198">
        <v>196792.87689999997</v>
      </c>
      <c r="V771" s="203">
        <v>170962.90059999999</v>
      </c>
      <c r="W771" s="203">
        <v>6748.4</v>
      </c>
      <c r="X771" s="203">
        <v>217.25899999999999</v>
      </c>
      <c r="Y771" s="203">
        <v>0</v>
      </c>
      <c r="Z771" s="204">
        <v>18864.317299999999</v>
      </c>
      <c r="AA771" s="246">
        <v>0</v>
      </c>
      <c r="AB771" s="246">
        <v>0</v>
      </c>
      <c r="AC771" s="246">
        <v>0</v>
      </c>
      <c r="AD771" s="204">
        <v>-794.72310000003199</v>
      </c>
      <c r="AE771" s="204">
        <v>-544.09940000000643</v>
      </c>
      <c r="AF771" s="204">
        <v>0</v>
      </c>
      <c r="AG771" s="204">
        <v>-250.24100000000001</v>
      </c>
      <c r="AH771" s="204">
        <v>0</v>
      </c>
      <c r="AI771" s="101">
        <v>-0.38270000000193249</v>
      </c>
      <c r="AJ771" s="101">
        <v>0</v>
      </c>
      <c r="AK771" s="101">
        <v>0</v>
      </c>
      <c r="AL771" s="204">
        <v>0</v>
      </c>
      <c r="AM771" s="204">
        <v>99.597786956266461</v>
      </c>
      <c r="AN771" s="204">
        <v>99.682753823459095</v>
      </c>
      <c r="AO771" s="204">
        <v>100</v>
      </c>
      <c r="AP771" s="204">
        <v>46.472513368983954</v>
      </c>
      <c r="AQ771" s="204">
        <v>0</v>
      </c>
      <c r="AR771" s="204">
        <v>99.997971343302567</v>
      </c>
      <c r="AS771" s="204">
        <v>0</v>
      </c>
      <c r="AT771" s="204">
        <v>0</v>
      </c>
      <c r="AU771" s="204">
        <v>0</v>
      </c>
    </row>
    <row r="772" spans="1:48" ht="12.75" customHeight="1">
      <c r="A772" s="205">
        <v>21</v>
      </c>
      <c r="B772" s="206">
        <v>227100</v>
      </c>
      <c r="C772" s="207">
        <v>1687</v>
      </c>
      <c r="D772" s="175">
        <v>763</v>
      </c>
      <c r="E772" s="201" t="s">
        <v>1854</v>
      </c>
      <c r="F772" s="197">
        <v>1001</v>
      </c>
      <c r="G772" s="202">
        <v>1001</v>
      </c>
      <c r="H772" s="202">
        <v>0</v>
      </c>
      <c r="I772" s="202">
        <v>0</v>
      </c>
      <c r="J772" s="202">
        <v>0</v>
      </c>
      <c r="K772" s="202">
        <v>0</v>
      </c>
      <c r="L772" s="197">
        <v>1058.4000000000001</v>
      </c>
      <c r="M772" s="203">
        <v>1058.4000000000001</v>
      </c>
      <c r="N772" s="203">
        <v>0</v>
      </c>
      <c r="O772" s="203">
        <v>0</v>
      </c>
      <c r="P772" s="203">
        <v>0</v>
      </c>
      <c r="Q772" s="203">
        <v>0</v>
      </c>
      <c r="R772" s="245">
        <v>0</v>
      </c>
      <c r="S772" s="245">
        <v>0</v>
      </c>
      <c r="T772" s="245">
        <v>0</v>
      </c>
      <c r="U772" s="198">
        <v>1008.261</v>
      </c>
      <c r="V772" s="203">
        <v>1008.261</v>
      </c>
      <c r="W772" s="203">
        <v>0</v>
      </c>
      <c r="X772" s="203">
        <v>0</v>
      </c>
      <c r="Y772" s="203">
        <v>0</v>
      </c>
      <c r="Z772" s="204">
        <v>0</v>
      </c>
      <c r="AA772" s="246">
        <v>0</v>
      </c>
      <c r="AB772" s="246">
        <v>0</v>
      </c>
      <c r="AC772" s="246">
        <v>0</v>
      </c>
      <c r="AD772" s="204">
        <v>-50.139000000000124</v>
      </c>
      <c r="AE772" s="204">
        <v>-50.139000000000124</v>
      </c>
      <c r="AF772" s="204">
        <v>0</v>
      </c>
      <c r="AG772" s="204">
        <v>0</v>
      </c>
      <c r="AH772" s="204">
        <v>0</v>
      </c>
      <c r="AI772" s="101">
        <v>0</v>
      </c>
      <c r="AJ772" s="101">
        <v>0</v>
      </c>
      <c r="AK772" s="101">
        <v>0</v>
      </c>
      <c r="AL772" s="204">
        <v>0</v>
      </c>
      <c r="AM772" s="204">
        <v>95.262755102040813</v>
      </c>
      <c r="AN772" s="204">
        <v>95.262755102040813</v>
      </c>
      <c r="AO772" s="204">
        <v>0</v>
      </c>
      <c r="AP772" s="204">
        <v>0</v>
      </c>
      <c r="AQ772" s="204">
        <v>0</v>
      </c>
      <c r="AR772" s="204">
        <v>0</v>
      </c>
      <c r="AS772" s="204">
        <v>0</v>
      </c>
      <c r="AT772" s="204">
        <v>0</v>
      </c>
      <c r="AU772" s="204">
        <v>0</v>
      </c>
    </row>
    <row r="773" spans="1:48" ht="12.75" customHeight="1">
      <c r="A773" s="205">
        <v>21</v>
      </c>
      <c r="B773" s="206">
        <v>227100</v>
      </c>
      <c r="C773" s="207">
        <v>1688</v>
      </c>
      <c r="D773" s="175">
        <v>764</v>
      </c>
      <c r="E773" s="201" t="s">
        <v>1855</v>
      </c>
      <c r="F773" s="197">
        <v>2435.9</v>
      </c>
      <c r="G773" s="202">
        <v>2435.9</v>
      </c>
      <c r="H773" s="202">
        <v>0</v>
      </c>
      <c r="I773" s="202">
        <v>0</v>
      </c>
      <c r="J773" s="202">
        <v>0</v>
      </c>
      <c r="K773" s="202">
        <v>0</v>
      </c>
      <c r="L773" s="197">
        <v>2631.2</v>
      </c>
      <c r="M773" s="203">
        <v>2631.2</v>
      </c>
      <c r="N773" s="203">
        <v>0</v>
      </c>
      <c r="O773" s="203">
        <v>0</v>
      </c>
      <c r="P773" s="203">
        <v>0</v>
      </c>
      <c r="Q773" s="203">
        <v>0</v>
      </c>
      <c r="R773" s="245">
        <v>0</v>
      </c>
      <c r="S773" s="245">
        <v>0</v>
      </c>
      <c r="T773" s="245">
        <v>0</v>
      </c>
      <c r="U773" s="198">
        <v>2631.2</v>
      </c>
      <c r="V773" s="203">
        <v>2631.2</v>
      </c>
      <c r="W773" s="203">
        <v>0</v>
      </c>
      <c r="X773" s="203">
        <v>0</v>
      </c>
      <c r="Y773" s="203">
        <v>0</v>
      </c>
      <c r="Z773" s="204">
        <v>0</v>
      </c>
      <c r="AA773" s="246">
        <v>0</v>
      </c>
      <c r="AB773" s="246">
        <v>0</v>
      </c>
      <c r="AC773" s="246">
        <v>0</v>
      </c>
      <c r="AD773" s="204">
        <v>0</v>
      </c>
      <c r="AE773" s="204">
        <v>0</v>
      </c>
      <c r="AF773" s="204">
        <v>0</v>
      </c>
      <c r="AG773" s="204">
        <v>0</v>
      </c>
      <c r="AH773" s="204">
        <v>0</v>
      </c>
      <c r="AI773" s="101">
        <v>0</v>
      </c>
      <c r="AJ773" s="101">
        <v>0</v>
      </c>
      <c r="AK773" s="101">
        <v>0</v>
      </c>
      <c r="AL773" s="204">
        <v>0</v>
      </c>
      <c r="AM773" s="204">
        <v>100</v>
      </c>
      <c r="AN773" s="204">
        <v>100</v>
      </c>
      <c r="AO773" s="204">
        <v>0</v>
      </c>
      <c r="AP773" s="204">
        <v>0</v>
      </c>
      <c r="AQ773" s="204">
        <v>0</v>
      </c>
      <c r="AR773" s="204">
        <v>0</v>
      </c>
      <c r="AS773" s="204">
        <v>0</v>
      </c>
      <c r="AT773" s="204">
        <v>0</v>
      </c>
      <c r="AU773" s="204">
        <v>0</v>
      </c>
    </row>
    <row r="774" spans="1:48" ht="12.75" customHeight="1">
      <c r="A774" s="205">
        <v>21</v>
      </c>
      <c r="B774" s="206">
        <v>227100</v>
      </c>
      <c r="C774" s="207">
        <v>1689</v>
      </c>
      <c r="D774" s="175">
        <v>765</v>
      </c>
      <c r="E774" s="201" t="s">
        <v>1856</v>
      </c>
      <c r="F774" s="197">
        <v>1291.4000000000001</v>
      </c>
      <c r="G774" s="202">
        <v>1291.4000000000001</v>
      </c>
      <c r="H774" s="202">
        <v>0</v>
      </c>
      <c r="I774" s="202">
        <v>0</v>
      </c>
      <c r="J774" s="202">
        <v>0</v>
      </c>
      <c r="K774" s="202">
        <v>0</v>
      </c>
      <c r="L774" s="197">
        <v>1360.4</v>
      </c>
      <c r="M774" s="203">
        <v>1360.4</v>
      </c>
      <c r="N774" s="203">
        <v>0</v>
      </c>
      <c r="O774" s="203">
        <v>0</v>
      </c>
      <c r="P774" s="203">
        <v>0</v>
      </c>
      <c r="Q774" s="203">
        <v>0</v>
      </c>
      <c r="R774" s="245">
        <v>0</v>
      </c>
      <c r="S774" s="245">
        <v>0</v>
      </c>
      <c r="T774" s="245">
        <v>0</v>
      </c>
      <c r="U774" s="198">
        <v>1360.4</v>
      </c>
      <c r="V774" s="203">
        <v>1360.4</v>
      </c>
      <c r="W774" s="203">
        <v>0</v>
      </c>
      <c r="X774" s="203">
        <v>0</v>
      </c>
      <c r="Y774" s="203">
        <v>0</v>
      </c>
      <c r="Z774" s="204">
        <v>0</v>
      </c>
      <c r="AA774" s="246">
        <v>0</v>
      </c>
      <c r="AB774" s="246">
        <v>0</v>
      </c>
      <c r="AC774" s="246">
        <v>0</v>
      </c>
      <c r="AD774" s="204">
        <v>0</v>
      </c>
      <c r="AE774" s="204">
        <v>0</v>
      </c>
      <c r="AF774" s="204">
        <v>0</v>
      </c>
      <c r="AG774" s="204">
        <v>0</v>
      </c>
      <c r="AH774" s="204">
        <v>0</v>
      </c>
      <c r="AI774" s="101">
        <v>0</v>
      </c>
      <c r="AJ774" s="101">
        <v>0</v>
      </c>
      <c r="AK774" s="101">
        <v>0</v>
      </c>
      <c r="AL774" s="204">
        <v>0</v>
      </c>
      <c r="AM774" s="204">
        <v>100</v>
      </c>
      <c r="AN774" s="204">
        <v>100</v>
      </c>
      <c r="AO774" s="204">
        <v>0</v>
      </c>
      <c r="AP774" s="204">
        <v>0</v>
      </c>
      <c r="AQ774" s="204">
        <v>0</v>
      </c>
      <c r="AR774" s="204">
        <v>0</v>
      </c>
      <c r="AS774" s="204">
        <v>0</v>
      </c>
      <c r="AT774" s="204">
        <v>0</v>
      </c>
      <c r="AU774" s="204">
        <v>0</v>
      </c>
    </row>
    <row r="775" spans="1:48" ht="12.75" customHeight="1">
      <c r="A775" s="205">
        <v>21</v>
      </c>
      <c r="B775" s="206">
        <v>227100</v>
      </c>
      <c r="C775" s="207">
        <v>1690</v>
      </c>
      <c r="D775" s="175">
        <v>766</v>
      </c>
      <c r="E775" s="201" t="s">
        <v>1857</v>
      </c>
      <c r="F775" s="197">
        <v>1298.9000000000001</v>
      </c>
      <c r="G775" s="202">
        <v>1298.9000000000001</v>
      </c>
      <c r="H775" s="202">
        <v>0</v>
      </c>
      <c r="I775" s="202">
        <v>0</v>
      </c>
      <c r="J775" s="202">
        <v>0</v>
      </c>
      <c r="K775" s="202">
        <v>0</v>
      </c>
      <c r="L775" s="197">
        <v>1483.5</v>
      </c>
      <c r="M775" s="203">
        <v>1483.5</v>
      </c>
      <c r="N775" s="203">
        <v>0</v>
      </c>
      <c r="O775" s="203">
        <v>0</v>
      </c>
      <c r="P775" s="203">
        <v>0</v>
      </c>
      <c r="Q775" s="203">
        <v>0</v>
      </c>
      <c r="R775" s="245">
        <v>0</v>
      </c>
      <c r="S775" s="245">
        <v>0</v>
      </c>
      <c r="T775" s="245">
        <v>0</v>
      </c>
      <c r="U775" s="198">
        <v>1375.4898000000001</v>
      </c>
      <c r="V775" s="203">
        <v>1375.4898000000001</v>
      </c>
      <c r="W775" s="203">
        <v>0</v>
      </c>
      <c r="X775" s="203">
        <v>0</v>
      </c>
      <c r="Y775" s="203">
        <v>0</v>
      </c>
      <c r="Z775" s="204">
        <v>0</v>
      </c>
      <c r="AA775" s="246">
        <v>0</v>
      </c>
      <c r="AB775" s="246">
        <v>0</v>
      </c>
      <c r="AC775" s="246">
        <v>0</v>
      </c>
      <c r="AD775" s="204">
        <v>-108.01019999999994</v>
      </c>
      <c r="AE775" s="204">
        <v>-108.01019999999994</v>
      </c>
      <c r="AF775" s="204">
        <v>0</v>
      </c>
      <c r="AG775" s="204">
        <v>0</v>
      </c>
      <c r="AH775" s="204">
        <v>0</v>
      </c>
      <c r="AI775" s="101">
        <v>0</v>
      </c>
      <c r="AJ775" s="101">
        <v>0</v>
      </c>
      <c r="AK775" s="101">
        <v>0</v>
      </c>
      <c r="AL775" s="204">
        <v>0</v>
      </c>
      <c r="AM775" s="204">
        <v>92.719231547017188</v>
      </c>
      <c r="AN775" s="204">
        <v>92.719231547017188</v>
      </c>
      <c r="AO775" s="204">
        <v>0</v>
      </c>
      <c r="AP775" s="204">
        <v>0</v>
      </c>
      <c r="AQ775" s="204">
        <v>0</v>
      </c>
      <c r="AR775" s="204">
        <v>0</v>
      </c>
      <c r="AS775" s="204">
        <v>0</v>
      </c>
      <c r="AT775" s="204">
        <v>0</v>
      </c>
      <c r="AU775" s="204">
        <v>0</v>
      </c>
    </row>
    <row r="776" spans="1:48" ht="12.75" customHeight="1">
      <c r="A776" s="205">
        <v>21</v>
      </c>
      <c r="B776" s="206">
        <v>227100</v>
      </c>
      <c r="C776" s="207">
        <v>1691</v>
      </c>
      <c r="D776" s="175">
        <v>767</v>
      </c>
      <c r="E776" s="201" t="s">
        <v>1858</v>
      </c>
      <c r="F776" s="197">
        <v>7406.4</v>
      </c>
      <c r="G776" s="202">
        <v>7406.4</v>
      </c>
      <c r="H776" s="202">
        <v>0</v>
      </c>
      <c r="I776" s="202">
        <v>0</v>
      </c>
      <c r="J776" s="202">
        <v>0</v>
      </c>
      <c r="K776" s="202">
        <v>0</v>
      </c>
      <c r="L776" s="197">
        <v>7556.9</v>
      </c>
      <c r="M776" s="203">
        <v>7556.9</v>
      </c>
      <c r="N776" s="203">
        <v>0</v>
      </c>
      <c r="O776" s="203">
        <v>0</v>
      </c>
      <c r="P776" s="203">
        <v>0</v>
      </c>
      <c r="Q776" s="203">
        <v>0</v>
      </c>
      <c r="R776" s="245">
        <v>0</v>
      </c>
      <c r="S776" s="245">
        <v>0</v>
      </c>
      <c r="T776" s="245">
        <v>0</v>
      </c>
      <c r="U776" s="198">
        <v>6912.8459000000003</v>
      </c>
      <c r="V776" s="203">
        <v>6912.8459000000003</v>
      </c>
      <c r="W776" s="203">
        <v>0</v>
      </c>
      <c r="X776" s="203">
        <v>0</v>
      </c>
      <c r="Y776" s="203">
        <v>0</v>
      </c>
      <c r="Z776" s="204">
        <v>0</v>
      </c>
      <c r="AA776" s="246">
        <v>0</v>
      </c>
      <c r="AB776" s="246">
        <v>0</v>
      </c>
      <c r="AC776" s="246">
        <v>0</v>
      </c>
      <c r="AD776" s="204">
        <v>-644.05409999999938</v>
      </c>
      <c r="AE776" s="204">
        <v>-644.05409999999938</v>
      </c>
      <c r="AF776" s="204">
        <v>0</v>
      </c>
      <c r="AG776" s="204">
        <v>0</v>
      </c>
      <c r="AH776" s="204">
        <v>0</v>
      </c>
      <c r="AI776" s="101">
        <v>0</v>
      </c>
      <c r="AJ776" s="101">
        <v>0</v>
      </c>
      <c r="AK776" s="101">
        <v>0</v>
      </c>
      <c r="AL776" s="204">
        <v>0</v>
      </c>
      <c r="AM776" s="204">
        <v>91.47727110323018</v>
      </c>
      <c r="AN776" s="204">
        <v>91.47727110323018</v>
      </c>
      <c r="AO776" s="204">
        <v>0</v>
      </c>
      <c r="AP776" s="204">
        <v>0</v>
      </c>
      <c r="AQ776" s="204">
        <v>0</v>
      </c>
      <c r="AR776" s="204">
        <v>0</v>
      </c>
      <c r="AS776" s="204">
        <v>0</v>
      </c>
      <c r="AT776" s="204">
        <v>0</v>
      </c>
      <c r="AU776" s="204">
        <v>0</v>
      </c>
    </row>
    <row r="777" spans="1:48" ht="12.75" customHeight="1">
      <c r="A777" s="205">
        <v>21</v>
      </c>
      <c r="B777" s="206">
        <v>227100</v>
      </c>
      <c r="C777" s="207">
        <v>1699</v>
      </c>
      <c r="D777" s="175">
        <v>768</v>
      </c>
      <c r="E777" s="201" t="s">
        <v>1705</v>
      </c>
      <c r="F777" s="197">
        <v>4432.3</v>
      </c>
      <c r="G777" s="202">
        <v>4432.3</v>
      </c>
      <c r="H777" s="202">
        <v>0</v>
      </c>
      <c r="I777" s="202">
        <v>0</v>
      </c>
      <c r="J777" s="202">
        <v>0</v>
      </c>
      <c r="K777" s="202">
        <v>0</v>
      </c>
      <c r="L777" s="197">
        <v>4796</v>
      </c>
      <c r="M777" s="203">
        <v>4796</v>
      </c>
      <c r="N777" s="203">
        <v>0</v>
      </c>
      <c r="O777" s="203">
        <v>0</v>
      </c>
      <c r="P777" s="203">
        <v>0</v>
      </c>
      <c r="Q777" s="203">
        <v>0</v>
      </c>
      <c r="R777" s="245">
        <v>0</v>
      </c>
      <c r="S777" s="245">
        <v>0</v>
      </c>
      <c r="T777" s="245">
        <v>0</v>
      </c>
      <c r="U777" s="198">
        <v>4651.9357</v>
      </c>
      <c r="V777" s="203">
        <v>4651.9357</v>
      </c>
      <c r="W777" s="203">
        <v>0</v>
      </c>
      <c r="X777" s="203">
        <v>0</v>
      </c>
      <c r="Y777" s="203">
        <v>0</v>
      </c>
      <c r="Z777" s="204">
        <v>0</v>
      </c>
      <c r="AA777" s="246">
        <v>0</v>
      </c>
      <c r="AB777" s="246">
        <v>0</v>
      </c>
      <c r="AC777" s="246">
        <v>0</v>
      </c>
      <c r="AD777" s="204">
        <v>-144.0643</v>
      </c>
      <c r="AE777" s="204">
        <v>-144.0643</v>
      </c>
      <c r="AF777" s="204">
        <v>0</v>
      </c>
      <c r="AG777" s="204">
        <v>0</v>
      </c>
      <c r="AH777" s="204">
        <v>0</v>
      </c>
      <c r="AI777" s="101">
        <v>0</v>
      </c>
      <c r="AJ777" s="101">
        <v>0</v>
      </c>
      <c r="AK777" s="101">
        <v>0</v>
      </c>
      <c r="AL777" s="204">
        <v>0</v>
      </c>
      <c r="AM777" s="204">
        <v>96.996157214345288</v>
      </c>
      <c r="AN777" s="204">
        <v>96.996157214345288</v>
      </c>
      <c r="AO777" s="204">
        <v>0</v>
      </c>
      <c r="AP777" s="204">
        <v>0</v>
      </c>
      <c r="AQ777" s="204">
        <v>0</v>
      </c>
      <c r="AR777" s="204">
        <v>0</v>
      </c>
      <c r="AS777" s="204">
        <v>0</v>
      </c>
      <c r="AT777" s="204">
        <v>0</v>
      </c>
      <c r="AU777" s="204">
        <v>0</v>
      </c>
    </row>
    <row r="778" spans="1:48" ht="12.75" customHeight="1">
      <c r="A778" s="205">
        <v>21</v>
      </c>
      <c r="B778" s="206">
        <v>227100</v>
      </c>
      <c r="C778" s="207">
        <v>1692</v>
      </c>
      <c r="D778" s="175">
        <v>769</v>
      </c>
      <c r="E778" s="201" t="s">
        <v>1859</v>
      </c>
      <c r="F778" s="197">
        <v>2238.6</v>
      </c>
      <c r="G778" s="202">
        <v>2238.6</v>
      </c>
      <c r="H778" s="202">
        <v>0</v>
      </c>
      <c r="I778" s="202">
        <v>0</v>
      </c>
      <c r="J778" s="202">
        <v>0</v>
      </c>
      <c r="K778" s="202">
        <v>0</v>
      </c>
      <c r="L778" s="197">
        <v>2505.1</v>
      </c>
      <c r="M778" s="203">
        <v>2505.1</v>
      </c>
      <c r="N778" s="203">
        <v>0</v>
      </c>
      <c r="O778" s="203">
        <v>0</v>
      </c>
      <c r="P778" s="203">
        <v>0</v>
      </c>
      <c r="Q778" s="203">
        <v>0</v>
      </c>
      <c r="R778" s="245">
        <v>0</v>
      </c>
      <c r="S778" s="245">
        <v>0</v>
      </c>
      <c r="T778" s="245">
        <v>0</v>
      </c>
      <c r="U778" s="198">
        <v>2472.7734</v>
      </c>
      <c r="V778" s="203">
        <v>2472.7734</v>
      </c>
      <c r="W778" s="203">
        <v>0</v>
      </c>
      <c r="X778" s="203">
        <v>0</v>
      </c>
      <c r="Y778" s="203">
        <v>0</v>
      </c>
      <c r="Z778" s="204">
        <v>0</v>
      </c>
      <c r="AA778" s="246">
        <v>0</v>
      </c>
      <c r="AB778" s="246">
        <v>0</v>
      </c>
      <c r="AC778" s="246">
        <v>0</v>
      </c>
      <c r="AD778" s="204">
        <v>-32.326599999999871</v>
      </c>
      <c r="AE778" s="204">
        <v>-32.326599999999871</v>
      </c>
      <c r="AF778" s="204">
        <v>0</v>
      </c>
      <c r="AG778" s="204">
        <v>0</v>
      </c>
      <c r="AH778" s="204">
        <v>0</v>
      </c>
      <c r="AI778" s="101">
        <v>0</v>
      </c>
      <c r="AJ778" s="101">
        <v>0</v>
      </c>
      <c r="AK778" s="101">
        <v>0</v>
      </c>
      <c r="AL778" s="204">
        <v>0</v>
      </c>
      <c r="AM778" s="204">
        <v>98.709568480300192</v>
      </c>
      <c r="AN778" s="204">
        <v>98.709568480300192</v>
      </c>
      <c r="AO778" s="204">
        <v>0</v>
      </c>
      <c r="AP778" s="204">
        <v>0</v>
      </c>
      <c r="AQ778" s="204">
        <v>0</v>
      </c>
      <c r="AR778" s="204">
        <v>0</v>
      </c>
      <c r="AS778" s="204">
        <v>0</v>
      </c>
      <c r="AT778" s="204">
        <v>0</v>
      </c>
      <c r="AU778" s="204">
        <v>0</v>
      </c>
    </row>
    <row r="779" spans="1:48" ht="12.75" customHeight="1">
      <c r="A779" s="205">
        <v>21</v>
      </c>
      <c r="B779" s="206">
        <v>227100</v>
      </c>
      <c r="C779" s="207">
        <v>1686</v>
      </c>
      <c r="D779" s="175">
        <v>770</v>
      </c>
      <c r="E779" s="201" t="s">
        <v>1860</v>
      </c>
      <c r="F779" s="197">
        <v>1820.6</v>
      </c>
      <c r="G779" s="202">
        <v>1820.6</v>
      </c>
      <c r="H779" s="202">
        <v>0</v>
      </c>
      <c r="I779" s="202">
        <v>0</v>
      </c>
      <c r="J779" s="202">
        <v>0</v>
      </c>
      <c r="K779" s="202">
        <v>0</v>
      </c>
      <c r="L779" s="197">
        <v>2040.2</v>
      </c>
      <c r="M779" s="203">
        <v>2040.2</v>
      </c>
      <c r="N779" s="203">
        <v>0</v>
      </c>
      <c r="O779" s="203">
        <v>0</v>
      </c>
      <c r="P779" s="203">
        <v>0</v>
      </c>
      <c r="Q779" s="203">
        <v>0</v>
      </c>
      <c r="R779" s="245">
        <v>0</v>
      </c>
      <c r="S779" s="245">
        <v>0</v>
      </c>
      <c r="T779" s="245">
        <v>0</v>
      </c>
      <c r="U779" s="198">
        <v>1990.7021</v>
      </c>
      <c r="V779" s="203">
        <v>1990.7021</v>
      </c>
      <c r="W779" s="203">
        <v>0</v>
      </c>
      <c r="X779" s="203">
        <v>0</v>
      </c>
      <c r="Y779" s="203">
        <v>0</v>
      </c>
      <c r="Z779" s="204">
        <v>0</v>
      </c>
      <c r="AA779" s="246">
        <v>0</v>
      </c>
      <c r="AB779" s="246">
        <v>0</v>
      </c>
      <c r="AC779" s="246">
        <v>0</v>
      </c>
      <c r="AD779" s="204">
        <v>-49.497900000000072</v>
      </c>
      <c r="AE779" s="204">
        <v>-49.497900000000072</v>
      </c>
      <c r="AF779" s="204">
        <v>0</v>
      </c>
      <c r="AG779" s="204">
        <v>0</v>
      </c>
      <c r="AH779" s="204">
        <v>0</v>
      </c>
      <c r="AI779" s="101">
        <v>0</v>
      </c>
      <c r="AJ779" s="101">
        <v>0</v>
      </c>
      <c r="AK779" s="101">
        <v>0</v>
      </c>
      <c r="AL779" s="204">
        <v>0</v>
      </c>
      <c r="AM779" s="204">
        <v>97.573870208803058</v>
      </c>
      <c r="AN779" s="204">
        <v>97.573870208803058</v>
      </c>
      <c r="AO779" s="204">
        <v>0</v>
      </c>
      <c r="AP779" s="204">
        <v>0</v>
      </c>
      <c r="AQ779" s="204">
        <v>0</v>
      </c>
      <c r="AR779" s="204">
        <v>0</v>
      </c>
      <c r="AS779" s="204">
        <v>0</v>
      </c>
      <c r="AT779" s="204">
        <v>0</v>
      </c>
      <c r="AU779" s="204">
        <v>0</v>
      </c>
    </row>
    <row r="780" spans="1:48" ht="12.75" customHeight="1">
      <c r="A780" s="205">
        <v>21</v>
      </c>
      <c r="B780" s="206">
        <v>227100</v>
      </c>
      <c r="C780" s="207">
        <v>1693</v>
      </c>
      <c r="D780" s="175">
        <v>771</v>
      </c>
      <c r="E780" s="201" t="s">
        <v>1861</v>
      </c>
      <c r="F780" s="197">
        <v>1341.7</v>
      </c>
      <c r="G780" s="202">
        <v>1341.7</v>
      </c>
      <c r="H780" s="202">
        <v>0</v>
      </c>
      <c r="I780" s="202">
        <v>0</v>
      </c>
      <c r="J780" s="202">
        <v>0</v>
      </c>
      <c r="K780" s="202">
        <v>0</v>
      </c>
      <c r="L780" s="197">
        <v>1560.9</v>
      </c>
      <c r="M780" s="203">
        <v>1560.9</v>
      </c>
      <c r="N780" s="203">
        <v>0</v>
      </c>
      <c r="O780" s="203">
        <v>0</v>
      </c>
      <c r="P780" s="203">
        <v>0</v>
      </c>
      <c r="Q780" s="203">
        <v>0</v>
      </c>
      <c r="R780" s="245">
        <v>0</v>
      </c>
      <c r="S780" s="245">
        <v>0</v>
      </c>
      <c r="T780" s="245">
        <v>0</v>
      </c>
      <c r="U780" s="198">
        <v>1499.6780000000001</v>
      </c>
      <c r="V780" s="203">
        <v>1499.6780000000001</v>
      </c>
      <c r="W780" s="203">
        <v>0</v>
      </c>
      <c r="X780" s="203">
        <v>0</v>
      </c>
      <c r="Y780" s="203">
        <v>0</v>
      </c>
      <c r="Z780" s="204">
        <v>0</v>
      </c>
      <c r="AA780" s="246">
        <v>0</v>
      </c>
      <c r="AB780" s="246">
        <v>0</v>
      </c>
      <c r="AC780" s="246">
        <v>0</v>
      </c>
      <c r="AD780" s="204">
        <v>-61.22199999999998</v>
      </c>
      <c r="AE780" s="204">
        <v>-61.22199999999998</v>
      </c>
      <c r="AF780" s="204">
        <v>0</v>
      </c>
      <c r="AG780" s="204">
        <v>0</v>
      </c>
      <c r="AH780" s="204">
        <v>0</v>
      </c>
      <c r="AI780" s="101">
        <v>0</v>
      </c>
      <c r="AJ780" s="101">
        <v>0</v>
      </c>
      <c r="AK780" s="101">
        <v>0</v>
      </c>
      <c r="AL780" s="204">
        <v>0</v>
      </c>
      <c r="AM780" s="204">
        <v>96.077775642257663</v>
      </c>
      <c r="AN780" s="204">
        <v>96.077775642257663</v>
      </c>
      <c r="AO780" s="204">
        <v>0</v>
      </c>
      <c r="AP780" s="204">
        <v>0</v>
      </c>
      <c r="AQ780" s="204">
        <v>0</v>
      </c>
      <c r="AR780" s="204">
        <v>0</v>
      </c>
      <c r="AS780" s="204">
        <v>0</v>
      </c>
      <c r="AT780" s="204">
        <v>0</v>
      </c>
      <c r="AU780" s="204">
        <v>0</v>
      </c>
    </row>
    <row r="781" spans="1:48" ht="12.75" customHeight="1">
      <c r="A781" s="205">
        <v>21</v>
      </c>
      <c r="B781" s="206">
        <v>227100</v>
      </c>
      <c r="C781" s="207">
        <v>1694</v>
      </c>
      <c r="D781" s="175">
        <v>772</v>
      </c>
      <c r="E781" s="201" t="s">
        <v>1593</v>
      </c>
      <c r="F781" s="197">
        <v>1581.8</v>
      </c>
      <c r="G781" s="202">
        <v>1581.8</v>
      </c>
      <c r="H781" s="202">
        <v>0</v>
      </c>
      <c r="I781" s="202">
        <v>0</v>
      </c>
      <c r="J781" s="202">
        <v>0</v>
      </c>
      <c r="K781" s="202">
        <v>0</v>
      </c>
      <c r="L781" s="197">
        <v>1598.2</v>
      </c>
      <c r="M781" s="203">
        <v>1598.2</v>
      </c>
      <c r="N781" s="203">
        <v>0</v>
      </c>
      <c r="O781" s="203">
        <v>0</v>
      </c>
      <c r="P781" s="203">
        <v>0</v>
      </c>
      <c r="Q781" s="203">
        <v>0</v>
      </c>
      <c r="R781" s="245">
        <v>0</v>
      </c>
      <c r="S781" s="245">
        <v>0</v>
      </c>
      <c r="T781" s="245">
        <v>0</v>
      </c>
      <c r="U781" s="198">
        <v>1501.9195999999999</v>
      </c>
      <c r="V781" s="203">
        <v>1501.9195999999999</v>
      </c>
      <c r="W781" s="203">
        <v>0</v>
      </c>
      <c r="X781" s="203">
        <v>0</v>
      </c>
      <c r="Y781" s="203">
        <v>0</v>
      </c>
      <c r="Z781" s="204">
        <v>0</v>
      </c>
      <c r="AA781" s="246">
        <v>0</v>
      </c>
      <c r="AB781" s="246">
        <v>0</v>
      </c>
      <c r="AC781" s="246">
        <v>0</v>
      </c>
      <c r="AD781" s="204">
        <v>-96.2804000000001</v>
      </c>
      <c r="AE781" s="204">
        <v>-96.2804000000001</v>
      </c>
      <c r="AF781" s="204">
        <v>0</v>
      </c>
      <c r="AG781" s="204">
        <v>0</v>
      </c>
      <c r="AH781" s="204">
        <v>0</v>
      </c>
      <c r="AI781" s="101">
        <v>0</v>
      </c>
      <c r="AJ781" s="101">
        <v>0</v>
      </c>
      <c r="AK781" s="101">
        <v>0</v>
      </c>
      <c r="AL781" s="204">
        <v>0</v>
      </c>
      <c r="AM781" s="204">
        <v>93.975697659867336</v>
      </c>
      <c r="AN781" s="204">
        <v>93.975697659867336</v>
      </c>
      <c r="AO781" s="204">
        <v>0</v>
      </c>
      <c r="AP781" s="204">
        <v>0</v>
      </c>
      <c r="AQ781" s="204">
        <v>0</v>
      </c>
      <c r="AR781" s="204">
        <v>0</v>
      </c>
      <c r="AS781" s="204">
        <v>0</v>
      </c>
      <c r="AT781" s="204">
        <v>0</v>
      </c>
      <c r="AU781" s="204">
        <v>0</v>
      </c>
    </row>
    <row r="782" spans="1:48" ht="12.75" customHeight="1">
      <c r="A782" s="205">
        <v>21</v>
      </c>
      <c r="B782" s="206">
        <v>227100</v>
      </c>
      <c r="C782" s="207">
        <v>1695</v>
      </c>
      <c r="D782" s="175">
        <v>773</v>
      </c>
      <c r="E782" s="201" t="s">
        <v>1401</v>
      </c>
      <c r="F782" s="197">
        <v>926.1</v>
      </c>
      <c r="G782" s="202">
        <v>926.1</v>
      </c>
      <c r="H782" s="202">
        <v>0</v>
      </c>
      <c r="I782" s="202">
        <v>0</v>
      </c>
      <c r="J782" s="202">
        <v>0</v>
      </c>
      <c r="K782" s="202">
        <v>0</v>
      </c>
      <c r="L782" s="197">
        <v>1059</v>
      </c>
      <c r="M782" s="203">
        <v>1059</v>
      </c>
      <c r="N782" s="203">
        <v>0</v>
      </c>
      <c r="O782" s="203">
        <v>0</v>
      </c>
      <c r="P782" s="203">
        <v>0</v>
      </c>
      <c r="Q782" s="203">
        <v>0</v>
      </c>
      <c r="R782" s="245">
        <v>0</v>
      </c>
      <c r="S782" s="245">
        <v>0</v>
      </c>
      <c r="T782" s="245">
        <v>0</v>
      </c>
      <c r="U782" s="198">
        <v>967.50189999999998</v>
      </c>
      <c r="V782" s="203">
        <v>967.50189999999998</v>
      </c>
      <c r="W782" s="203">
        <v>0</v>
      </c>
      <c r="X782" s="203">
        <v>0</v>
      </c>
      <c r="Y782" s="203">
        <v>0</v>
      </c>
      <c r="Z782" s="204">
        <v>0</v>
      </c>
      <c r="AA782" s="246">
        <v>0</v>
      </c>
      <c r="AB782" s="246">
        <v>0</v>
      </c>
      <c r="AC782" s="246">
        <v>0</v>
      </c>
      <c r="AD782" s="204">
        <v>-91.498100000000022</v>
      </c>
      <c r="AE782" s="204">
        <v>-91.498100000000022</v>
      </c>
      <c r="AF782" s="204">
        <v>0</v>
      </c>
      <c r="AG782" s="204">
        <v>0</v>
      </c>
      <c r="AH782" s="204">
        <v>0</v>
      </c>
      <c r="AI782" s="101">
        <v>0</v>
      </c>
      <c r="AJ782" s="101">
        <v>0</v>
      </c>
      <c r="AK782" s="101">
        <v>0</v>
      </c>
      <c r="AL782" s="204">
        <v>0</v>
      </c>
      <c r="AM782" s="204">
        <v>91.35995278564684</v>
      </c>
      <c r="AN782" s="204">
        <v>91.35995278564684</v>
      </c>
      <c r="AO782" s="204">
        <v>0</v>
      </c>
      <c r="AP782" s="204">
        <v>0</v>
      </c>
      <c r="AQ782" s="204">
        <v>0</v>
      </c>
      <c r="AR782" s="204">
        <v>0</v>
      </c>
      <c r="AS782" s="204">
        <v>0</v>
      </c>
      <c r="AT782" s="204">
        <v>0</v>
      </c>
      <c r="AU782" s="204">
        <v>0</v>
      </c>
    </row>
    <row r="783" spans="1:48" ht="12.75" customHeight="1">
      <c r="A783" s="205">
        <v>21</v>
      </c>
      <c r="B783" s="206">
        <v>227100</v>
      </c>
      <c r="C783" s="207">
        <v>1696</v>
      </c>
      <c r="D783" s="175">
        <v>774</v>
      </c>
      <c r="E783" s="201" t="s">
        <v>1862</v>
      </c>
      <c r="F783" s="197">
        <v>895.9</v>
      </c>
      <c r="G783" s="202">
        <v>895.9</v>
      </c>
      <c r="H783" s="202">
        <v>0</v>
      </c>
      <c r="I783" s="202">
        <v>0</v>
      </c>
      <c r="J783" s="202">
        <v>0</v>
      </c>
      <c r="K783" s="202">
        <v>0</v>
      </c>
      <c r="L783" s="197">
        <v>895.9</v>
      </c>
      <c r="M783" s="203">
        <v>895.9</v>
      </c>
      <c r="N783" s="203">
        <v>0</v>
      </c>
      <c r="O783" s="203">
        <v>0</v>
      </c>
      <c r="P783" s="203">
        <v>0</v>
      </c>
      <c r="Q783" s="203">
        <v>0</v>
      </c>
      <c r="R783" s="245">
        <v>0</v>
      </c>
      <c r="S783" s="245">
        <v>0</v>
      </c>
      <c r="T783" s="245">
        <v>0</v>
      </c>
      <c r="U783" s="198">
        <v>895.9</v>
      </c>
      <c r="V783" s="203">
        <v>895.9</v>
      </c>
      <c r="W783" s="203">
        <v>0</v>
      </c>
      <c r="X783" s="203">
        <v>0</v>
      </c>
      <c r="Y783" s="203">
        <v>0</v>
      </c>
      <c r="Z783" s="204">
        <v>0</v>
      </c>
      <c r="AA783" s="246">
        <v>0</v>
      </c>
      <c r="AB783" s="246">
        <v>0</v>
      </c>
      <c r="AC783" s="246">
        <v>0</v>
      </c>
      <c r="AD783" s="204">
        <v>0</v>
      </c>
      <c r="AE783" s="204">
        <v>0</v>
      </c>
      <c r="AF783" s="204">
        <v>0</v>
      </c>
      <c r="AG783" s="204">
        <v>0</v>
      </c>
      <c r="AH783" s="204">
        <v>0</v>
      </c>
      <c r="AI783" s="101">
        <v>0</v>
      </c>
      <c r="AJ783" s="101">
        <v>0</v>
      </c>
      <c r="AK783" s="101">
        <v>0</v>
      </c>
      <c r="AL783" s="204">
        <v>0</v>
      </c>
      <c r="AM783" s="204">
        <v>100</v>
      </c>
      <c r="AN783" s="204">
        <v>100</v>
      </c>
      <c r="AO783" s="204">
        <v>0</v>
      </c>
      <c r="AP783" s="204">
        <v>0</v>
      </c>
      <c r="AQ783" s="204">
        <v>0</v>
      </c>
      <c r="AR783" s="204">
        <v>0</v>
      </c>
      <c r="AS783" s="204">
        <v>0</v>
      </c>
      <c r="AT783" s="204">
        <v>0</v>
      </c>
      <c r="AU783" s="204">
        <v>0</v>
      </c>
    </row>
    <row r="784" spans="1:48" ht="12.75" customHeight="1">
      <c r="A784" s="205">
        <v>21</v>
      </c>
      <c r="B784" s="206">
        <v>227100</v>
      </c>
      <c r="C784" s="207">
        <v>1697</v>
      </c>
      <c r="D784" s="175">
        <v>775</v>
      </c>
      <c r="E784" s="201" t="s">
        <v>1320</v>
      </c>
      <c r="F784" s="197">
        <v>5205.7</v>
      </c>
      <c r="G784" s="202">
        <v>5131.7</v>
      </c>
      <c r="H784" s="202">
        <v>0</v>
      </c>
      <c r="I784" s="202">
        <v>74</v>
      </c>
      <c r="J784" s="202">
        <v>0</v>
      </c>
      <c r="K784" s="202">
        <v>0</v>
      </c>
      <c r="L784" s="197">
        <v>5512.9</v>
      </c>
      <c r="M784" s="203">
        <v>5367.5</v>
      </c>
      <c r="N784" s="203">
        <v>0</v>
      </c>
      <c r="O784" s="203">
        <v>74</v>
      </c>
      <c r="P784" s="203">
        <v>0</v>
      </c>
      <c r="Q784" s="203">
        <v>0</v>
      </c>
      <c r="R784" s="245">
        <v>71.400000000000006</v>
      </c>
      <c r="S784" s="245">
        <v>0</v>
      </c>
      <c r="T784" s="245">
        <v>0</v>
      </c>
      <c r="U784" s="198">
        <v>5419.2843999999996</v>
      </c>
      <c r="V784" s="203">
        <v>5345.6238999999996</v>
      </c>
      <c r="W784" s="203">
        <v>0</v>
      </c>
      <c r="X784" s="203">
        <v>73.660499999999999</v>
      </c>
      <c r="Y784" s="203">
        <v>0</v>
      </c>
      <c r="Z784" s="204">
        <v>0</v>
      </c>
      <c r="AA784" s="246">
        <v>0</v>
      </c>
      <c r="AB784" s="246">
        <v>0</v>
      </c>
      <c r="AC784" s="246">
        <v>0</v>
      </c>
      <c r="AD784" s="204">
        <v>-93.615600000000086</v>
      </c>
      <c r="AE784" s="204">
        <v>-21.876100000000406</v>
      </c>
      <c r="AF784" s="204">
        <v>0</v>
      </c>
      <c r="AG784" s="204">
        <v>-0.33950000000000102</v>
      </c>
      <c r="AH784" s="204">
        <v>0</v>
      </c>
      <c r="AI784" s="101">
        <v>0</v>
      </c>
      <c r="AJ784" s="101">
        <v>-71.400000000000006</v>
      </c>
      <c r="AK784" s="101">
        <v>0</v>
      </c>
      <c r="AL784" s="204">
        <v>0</v>
      </c>
      <c r="AM784" s="204">
        <v>98.301881042645434</v>
      </c>
      <c r="AN784" s="204">
        <v>99.592434094084751</v>
      </c>
      <c r="AO784" s="204">
        <v>0</v>
      </c>
      <c r="AP784" s="204">
        <v>99.541216216216213</v>
      </c>
      <c r="AQ784" s="204">
        <v>0</v>
      </c>
      <c r="AR784" s="204">
        <v>0</v>
      </c>
      <c r="AS784" s="204">
        <v>0</v>
      </c>
      <c r="AT784" s="204">
        <v>0</v>
      </c>
      <c r="AU784" s="204">
        <v>0</v>
      </c>
    </row>
    <row r="785" spans="1:47" ht="12.75" customHeight="1">
      <c r="A785" s="205">
        <v>21</v>
      </c>
      <c r="B785" s="206">
        <v>227100</v>
      </c>
      <c r="C785" s="207">
        <v>1698</v>
      </c>
      <c r="D785" s="175">
        <v>776</v>
      </c>
      <c r="E785" s="201" t="s">
        <v>1863</v>
      </c>
      <c r="F785" s="197">
        <v>3234.5</v>
      </c>
      <c r="G785" s="202">
        <v>3234.5</v>
      </c>
      <c r="H785" s="202">
        <v>0</v>
      </c>
      <c r="I785" s="202">
        <v>0</v>
      </c>
      <c r="J785" s="202">
        <v>0</v>
      </c>
      <c r="K785" s="202">
        <v>0</v>
      </c>
      <c r="L785" s="197">
        <v>3432.5</v>
      </c>
      <c r="M785" s="203">
        <v>3432.5</v>
      </c>
      <c r="N785" s="203">
        <v>0</v>
      </c>
      <c r="O785" s="203">
        <v>0</v>
      </c>
      <c r="P785" s="203">
        <v>0</v>
      </c>
      <c r="Q785" s="203">
        <v>0</v>
      </c>
      <c r="R785" s="245">
        <v>0</v>
      </c>
      <c r="S785" s="245">
        <v>0</v>
      </c>
      <c r="T785" s="245">
        <v>0</v>
      </c>
      <c r="U785" s="198">
        <v>3410.5048000000002</v>
      </c>
      <c r="V785" s="203">
        <v>3410.5048000000002</v>
      </c>
      <c r="W785" s="203">
        <v>0</v>
      </c>
      <c r="X785" s="203">
        <v>0</v>
      </c>
      <c r="Y785" s="203">
        <v>0</v>
      </c>
      <c r="Z785" s="204">
        <v>0</v>
      </c>
      <c r="AA785" s="246">
        <v>0</v>
      </c>
      <c r="AB785" s="246">
        <v>0</v>
      </c>
      <c r="AC785" s="246">
        <v>0</v>
      </c>
      <c r="AD785" s="204">
        <v>-21.995199999999841</v>
      </c>
      <c r="AE785" s="204">
        <v>-21.995199999999841</v>
      </c>
      <c r="AF785" s="204">
        <v>0</v>
      </c>
      <c r="AG785" s="204">
        <v>0</v>
      </c>
      <c r="AH785" s="204">
        <v>0</v>
      </c>
      <c r="AI785" s="101">
        <v>0</v>
      </c>
      <c r="AJ785" s="101">
        <v>0</v>
      </c>
      <c r="AK785" s="101">
        <v>0</v>
      </c>
      <c r="AL785" s="204">
        <v>0</v>
      </c>
      <c r="AM785" s="204">
        <v>99.35920757465405</v>
      </c>
      <c r="AN785" s="204">
        <v>99.35920757465405</v>
      </c>
      <c r="AO785" s="204">
        <v>0</v>
      </c>
      <c r="AP785" s="204">
        <v>0</v>
      </c>
      <c r="AQ785" s="204">
        <v>0</v>
      </c>
      <c r="AR785" s="204">
        <v>0</v>
      </c>
      <c r="AS785" s="204">
        <v>0</v>
      </c>
      <c r="AT785" s="204">
        <v>0</v>
      </c>
      <c r="AU785" s="204">
        <v>0</v>
      </c>
    </row>
    <row r="786" spans="1:47" ht="12.75" customHeight="1">
      <c r="A786" s="205">
        <v>21</v>
      </c>
      <c r="B786" s="206">
        <v>227100</v>
      </c>
      <c r="C786" s="207">
        <v>1701</v>
      </c>
      <c r="D786" s="175">
        <v>777</v>
      </c>
      <c r="E786" s="201" t="s">
        <v>1864</v>
      </c>
      <c r="F786" s="197">
        <v>1015.9</v>
      </c>
      <c r="G786" s="202">
        <v>1015.9</v>
      </c>
      <c r="H786" s="202">
        <v>0</v>
      </c>
      <c r="I786" s="202">
        <v>0</v>
      </c>
      <c r="J786" s="202">
        <v>0</v>
      </c>
      <c r="K786" s="202">
        <v>0</v>
      </c>
      <c r="L786" s="197">
        <v>1015.9</v>
      </c>
      <c r="M786" s="203">
        <v>1015.9</v>
      </c>
      <c r="N786" s="203">
        <v>0</v>
      </c>
      <c r="O786" s="203">
        <v>0</v>
      </c>
      <c r="P786" s="203">
        <v>0</v>
      </c>
      <c r="Q786" s="203">
        <v>0</v>
      </c>
      <c r="R786" s="245">
        <v>0</v>
      </c>
      <c r="S786" s="245">
        <v>0</v>
      </c>
      <c r="T786" s="245">
        <v>0</v>
      </c>
      <c r="U786" s="198">
        <v>1014.7131000000001</v>
      </c>
      <c r="V786" s="203">
        <v>1014.7131000000001</v>
      </c>
      <c r="W786" s="203">
        <v>0</v>
      </c>
      <c r="X786" s="203">
        <v>0</v>
      </c>
      <c r="Y786" s="203">
        <v>0</v>
      </c>
      <c r="Z786" s="204">
        <v>0</v>
      </c>
      <c r="AA786" s="246">
        <v>0</v>
      </c>
      <c r="AB786" s="246">
        <v>0</v>
      </c>
      <c r="AC786" s="246">
        <v>0</v>
      </c>
      <c r="AD786" s="204">
        <v>-1.1868999999999232</v>
      </c>
      <c r="AE786" s="204">
        <v>-1.1868999999999232</v>
      </c>
      <c r="AF786" s="204">
        <v>0</v>
      </c>
      <c r="AG786" s="204">
        <v>0</v>
      </c>
      <c r="AH786" s="204">
        <v>0</v>
      </c>
      <c r="AI786" s="101">
        <v>0</v>
      </c>
      <c r="AJ786" s="101">
        <v>0</v>
      </c>
      <c r="AK786" s="101">
        <v>0</v>
      </c>
      <c r="AL786" s="204">
        <v>0</v>
      </c>
      <c r="AM786" s="204">
        <v>99.88316763460972</v>
      </c>
      <c r="AN786" s="204">
        <v>99.88316763460972</v>
      </c>
      <c r="AO786" s="204">
        <v>0</v>
      </c>
      <c r="AP786" s="204">
        <v>0</v>
      </c>
      <c r="AQ786" s="204">
        <v>0</v>
      </c>
      <c r="AR786" s="204">
        <v>0</v>
      </c>
      <c r="AS786" s="204">
        <v>0</v>
      </c>
      <c r="AT786" s="204">
        <v>0</v>
      </c>
      <c r="AU786" s="204">
        <v>0</v>
      </c>
    </row>
    <row r="787" spans="1:47" ht="12.75" customHeight="1">
      <c r="A787" s="205">
        <v>21</v>
      </c>
      <c r="B787" s="206">
        <v>227100</v>
      </c>
      <c r="C787" s="207">
        <v>1703</v>
      </c>
      <c r="D787" s="175">
        <v>778</v>
      </c>
      <c r="E787" s="201" t="s">
        <v>1865</v>
      </c>
      <c r="F787" s="197">
        <v>721.5</v>
      </c>
      <c r="G787" s="202">
        <v>721.5</v>
      </c>
      <c r="H787" s="202">
        <v>0</v>
      </c>
      <c r="I787" s="202">
        <v>0</v>
      </c>
      <c r="J787" s="202">
        <v>0</v>
      </c>
      <c r="K787" s="202">
        <v>0</v>
      </c>
      <c r="L787" s="197">
        <v>761.3</v>
      </c>
      <c r="M787" s="203">
        <v>761.3</v>
      </c>
      <c r="N787" s="203">
        <v>0</v>
      </c>
      <c r="O787" s="203">
        <v>0</v>
      </c>
      <c r="P787" s="203">
        <v>0</v>
      </c>
      <c r="Q787" s="203">
        <v>0</v>
      </c>
      <c r="R787" s="245">
        <v>0</v>
      </c>
      <c r="S787" s="245">
        <v>0</v>
      </c>
      <c r="T787" s="245">
        <v>0</v>
      </c>
      <c r="U787" s="198">
        <v>745.88520000000005</v>
      </c>
      <c r="V787" s="203">
        <v>745.88520000000005</v>
      </c>
      <c r="W787" s="203">
        <v>0</v>
      </c>
      <c r="X787" s="203">
        <v>0</v>
      </c>
      <c r="Y787" s="203">
        <v>0</v>
      </c>
      <c r="Z787" s="204">
        <v>0</v>
      </c>
      <c r="AA787" s="246">
        <v>0</v>
      </c>
      <c r="AB787" s="246">
        <v>0</v>
      </c>
      <c r="AC787" s="246">
        <v>0</v>
      </c>
      <c r="AD787" s="204">
        <v>-15.4147999999999</v>
      </c>
      <c r="AE787" s="204">
        <v>-15.4147999999999</v>
      </c>
      <c r="AF787" s="204">
        <v>0</v>
      </c>
      <c r="AG787" s="204">
        <v>0</v>
      </c>
      <c r="AH787" s="204">
        <v>0</v>
      </c>
      <c r="AI787" s="101">
        <v>0</v>
      </c>
      <c r="AJ787" s="101">
        <v>0</v>
      </c>
      <c r="AK787" s="101">
        <v>0</v>
      </c>
      <c r="AL787" s="204">
        <v>0</v>
      </c>
      <c r="AM787" s="204">
        <v>97.975200315250248</v>
      </c>
      <c r="AN787" s="204">
        <v>97.975200315250248</v>
      </c>
      <c r="AO787" s="204">
        <v>0</v>
      </c>
      <c r="AP787" s="204">
        <v>0</v>
      </c>
      <c r="AQ787" s="204">
        <v>0</v>
      </c>
      <c r="AR787" s="204">
        <v>0</v>
      </c>
      <c r="AS787" s="204">
        <v>0</v>
      </c>
      <c r="AT787" s="204">
        <v>0</v>
      </c>
      <c r="AU787" s="204">
        <v>0</v>
      </c>
    </row>
    <row r="788" spans="1:47" ht="12.75" customHeight="1">
      <c r="A788" s="205">
        <v>21</v>
      </c>
      <c r="B788" s="206">
        <v>227100</v>
      </c>
      <c r="C788" s="207">
        <v>1704</v>
      </c>
      <c r="D788" s="175">
        <v>779</v>
      </c>
      <c r="E788" s="201" t="s">
        <v>1866</v>
      </c>
      <c r="F788" s="197">
        <v>2039.7</v>
      </c>
      <c r="G788" s="202">
        <v>2039.7</v>
      </c>
      <c r="H788" s="202">
        <v>0</v>
      </c>
      <c r="I788" s="202">
        <v>0</v>
      </c>
      <c r="J788" s="202">
        <v>0</v>
      </c>
      <c r="K788" s="202">
        <v>0</v>
      </c>
      <c r="L788" s="197">
        <v>2274.5</v>
      </c>
      <c r="M788" s="203">
        <v>2274.5</v>
      </c>
      <c r="N788" s="203">
        <v>0</v>
      </c>
      <c r="O788" s="203">
        <v>0</v>
      </c>
      <c r="P788" s="203">
        <v>0</v>
      </c>
      <c r="Q788" s="203">
        <v>0</v>
      </c>
      <c r="R788" s="245">
        <v>0</v>
      </c>
      <c r="S788" s="245">
        <v>0</v>
      </c>
      <c r="T788" s="245">
        <v>0</v>
      </c>
      <c r="U788" s="198">
        <v>1998.4204999999999</v>
      </c>
      <c r="V788" s="203">
        <v>1998.4204999999999</v>
      </c>
      <c r="W788" s="203">
        <v>0</v>
      </c>
      <c r="X788" s="203">
        <v>0</v>
      </c>
      <c r="Y788" s="203">
        <v>0</v>
      </c>
      <c r="Z788" s="204">
        <v>0</v>
      </c>
      <c r="AA788" s="246">
        <v>0</v>
      </c>
      <c r="AB788" s="246">
        <v>0</v>
      </c>
      <c r="AC788" s="246">
        <v>0</v>
      </c>
      <c r="AD788" s="204">
        <v>-276.07950000000005</v>
      </c>
      <c r="AE788" s="204">
        <v>-276.07950000000005</v>
      </c>
      <c r="AF788" s="204">
        <v>0</v>
      </c>
      <c r="AG788" s="204">
        <v>0</v>
      </c>
      <c r="AH788" s="204">
        <v>0</v>
      </c>
      <c r="AI788" s="101">
        <v>0</v>
      </c>
      <c r="AJ788" s="101">
        <v>0</v>
      </c>
      <c r="AK788" s="101">
        <v>0</v>
      </c>
      <c r="AL788" s="204">
        <v>0</v>
      </c>
      <c r="AM788" s="204">
        <v>87.861969663662336</v>
      </c>
      <c r="AN788" s="204">
        <v>87.861969663662336</v>
      </c>
      <c r="AO788" s="204">
        <v>0</v>
      </c>
      <c r="AP788" s="204">
        <v>0</v>
      </c>
      <c r="AQ788" s="204">
        <v>0</v>
      </c>
      <c r="AR788" s="204">
        <v>0</v>
      </c>
      <c r="AS788" s="204">
        <v>0</v>
      </c>
      <c r="AT788" s="204">
        <v>0</v>
      </c>
      <c r="AU788" s="204">
        <v>0</v>
      </c>
    </row>
    <row r="789" spans="1:47" ht="12.75" customHeight="1">
      <c r="A789" s="205">
        <v>21</v>
      </c>
      <c r="B789" s="206">
        <v>227100</v>
      </c>
      <c r="C789" s="207">
        <v>1702</v>
      </c>
      <c r="D789" s="175">
        <v>780</v>
      </c>
      <c r="E789" s="201" t="s">
        <v>1867</v>
      </c>
      <c r="F789" s="197">
        <v>1270.4000000000001</v>
      </c>
      <c r="G789" s="202">
        <v>1270.4000000000001</v>
      </c>
      <c r="H789" s="202">
        <v>0</v>
      </c>
      <c r="I789" s="202">
        <v>0</v>
      </c>
      <c r="J789" s="202">
        <v>0</v>
      </c>
      <c r="K789" s="202">
        <v>0</v>
      </c>
      <c r="L789" s="197">
        <v>1270.4000000000001</v>
      </c>
      <c r="M789" s="203">
        <v>1270.4000000000001</v>
      </c>
      <c r="N789" s="203">
        <v>0</v>
      </c>
      <c r="O789" s="203">
        <v>0</v>
      </c>
      <c r="P789" s="203">
        <v>0</v>
      </c>
      <c r="Q789" s="203">
        <v>0</v>
      </c>
      <c r="R789" s="245">
        <v>0</v>
      </c>
      <c r="S789" s="245">
        <v>0</v>
      </c>
      <c r="T789" s="245">
        <v>0</v>
      </c>
      <c r="U789" s="198">
        <v>1270.4000000000001</v>
      </c>
      <c r="V789" s="203">
        <v>1270.4000000000001</v>
      </c>
      <c r="W789" s="203">
        <v>0</v>
      </c>
      <c r="X789" s="203">
        <v>0</v>
      </c>
      <c r="Y789" s="203">
        <v>0</v>
      </c>
      <c r="Z789" s="204">
        <v>0</v>
      </c>
      <c r="AA789" s="246">
        <v>0</v>
      </c>
      <c r="AB789" s="246">
        <v>0</v>
      </c>
      <c r="AC789" s="246">
        <v>0</v>
      </c>
      <c r="AD789" s="204">
        <v>0</v>
      </c>
      <c r="AE789" s="204">
        <v>0</v>
      </c>
      <c r="AF789" s="204">
        <v>0</v>
      </c>
      <c r="AG789" s="204">
        <v>0</v>
      </c>
      <c r="AH789" s="204">
        <v>0</v>
      </c>
      <c r="AI789" s="101">
        <v>0</v>
      </c>
      <c r="AJ789" s="101">
        <v>0</v>
      </c>
      <c r="AK789" s="101">
        <v>0</v>
      </c>
      <c r="AL789" s="204">
        <v>0</v>
      </c>
      <c r="AM789" s="204">
        <v>100</v>
      </c>
      <c r="AN789" s="204">
        <v>100</v>
      </c>
      <c r="AO789" s="204">
        <v>0</v>
      </c>
      <c r="AP789" s="204">
        <v>0</v>
      </c>
      <c r="AQ789" s="204">
        <v>0</v>
      </c>
      <c r="AR789" s="204">
        <v>0</v>
      </c>
      <c r="AS789" s="204">
        <v>0</v>
      </c>
      <c r="AT789" s="204">
        <v>0</v>
      </c>
      <c r="AU789" s="204">
        <v>0</v>
      </c>
    </row>
    <row r="790" spans="1:47" ht="12.75" customHeight="1">
      <c r="A790" s="205">
        <v>21</v>
      </c>
      <c r="B790" s="206">
        <v>227100</v>
      </c>
      <c r="C790" s="207">
        <v>1705</v>
      </c>
      <c r="D790" s="175">
        <v>781</v>
      </c>
      <c r="E790" s="201" t="s">
        <v>1868</v>
      </c>
      <c r="F790" s="197">
        <v>2763.3</v>
      </c>
      <c r="G790" s="202">
        <v>2763.3</v>
      </c>
      <c r="H790" s="202">
        <v>0</v>
      </c>
      <c r="I790" s="202">
        <v>0</v>
      </c>
      <c r="J790" s="202">
        <v>0</v>
      </c>
      <c r="K790" s="202">
        <v>0</v>
      </c>
      <c r="L790" s="197">
        <v>2782.2</v>
      </c>
      <c r="M790" s="203">
        <v>2782.2</v>
      </c>
      <c r="N790" s="203">
        <v>0</v>
      </c>
      <c r="O790" s="203">
        <v>0</v>
      </c>
      <c r="P790" s="203">
        <v>0</v>
      </c>
      <c r="Q790" s="203">
        <v>0</v>
      </c>
      <c r="R790" s="245">
        <v>0</v>
      </c>
      <c r="S790" s="245">
        <v>0</v>
      </c>
      <c r="T790" s="245">
        <v>0</v>
      </c>
      <c r="U790" s="198">
        <v>2782.2</v>
      </c>
      <c r="V790" s="203">
        <v>2782.2</v>
      </c>
      <c r="W790" s="203">
        <v>0</v>
      </c>
      <c r="X790" s="203">
        <v>0</v>
      </c>
      <c r="Y790" s="203">
        <v>0</v>
      </c>
      <c r="Z790" s="204">
        <v>0</v>
      </c>
      <c r="AA790" s="246">
        <v>0</v>
      </c>
      <c r="AB790" s="246">
        <v>0</v>
      </c>
      <c r="AC790" s="246">
        <v>0</v>
      </c>
      <c r="AD790" s="204">
        <v>0</v>
      </c>
      <c r="AE790" s="204">
        <v>0</v>
      </c>
      <c r="AF790" s="204">
        <v>0</v>
      </c>
      <c r="AG790" s="204">
        <v>0</v>
      </c>
      <c r="AH790" s="204">
        <v>0</v>
      </c>
      <c r="AI790" s="101">
        <v>0</v>
      </c>
      <c r="AJ790" s="101">
        <v>0</v>
      </c>
      <c r="AK790" s="101">
        <v>0</v>
      </c>
      <c r="AL790" s="204">
        <v>0</v>
      </c>
      <c r="AM790" s="204">
        <v>100</v>
      </c>
      <c r="AN790" s="204">
        <v>100</v>
      </c>
      <c r="AO790" s="204">
        <v>0</v>
      </c>
      <c r="AP790" s="204">
        <v>0</v>
      </c>
      <c r="AQ790" s="204">
        <v>0</v>
      </c>
      <c r="AR790" s="204">
        <v>0</v>
      </c>
      <c r="AS790" s="204">
        <v>0</v>
      </c>
      <c r="AT790" s="204">
        <v>0</v>
      </c>
      <c r="AU790" s="204">
        <v>0</v>
      </c>
    </row>
    <row r="791" spans="1:47" ht="12.75" customHeight="1">
      <c r="A791" s="205">
        <v>21</v>
      </c>
      <c r="B791" s="206">
        <v>227100</v>
      </c>
      <c r="C791" s="207">
        <v>1706</v>
      </c>
      <c r="D791" s="175">
        <v>782</v>
      </c>
      <c r="E791" s="201" t="s">
        <v>1869</v>
      </c>
      <c r="F791" s="197">
        <v>4680.5</v>
      </c>
      <c r="G791" s="202">
        <v>4680.5</v>
      </c>
      <c r="H791" s="202">
        <v>0</v>
      </c>
      <c r="I791" s="202">
        <v>0</v>
      </c>
      <c r="J791" s="202">
        <v>0</v>
      </c>
      <c r="K791" s="202">
        <v>0</v>
      </c>
      <c r="L791" s="197">
        <v>4917.5</v>
      </c>
      <c r="M791" s="203">
        <v>4917.5</v>
      </c>
      <c r="N791" s="203">
        <v>0</v>
      </c>
      <c r="O791" s="203">
        <v>0</v>
      </c>
      <c r="P791" s="203">
        <v>0</v>
      </c>
      <c r="Q791" s="203">
        <v>0</v>
      </c>
      <c r="R791" s="245">
        <v>0</v>
      </c>
      <c r="S791" s="245">
        <v>0</v>
      </c>
      <c r="T791" s="245">
        <v>0</v>
      </c>
      <c r="U791" s="198">
        <v>4908.3904000000002</v>
      </c>
      <c r="V791" s="203">
        <v>4908.3904000000002</v>
      </c>
      <c r="W791" s="203">
        <v>0</v>
      </c>
      <c r="X791" s="203">
        <v>0</v>
      </c>
      <c r="Y791" s="203">
        <v>0</v>
      </c>
      <c r="Z791" s="204">
        <v>0</v>
      </c>
      <c r="AA791" s="246">
        <v>0</v>
      </c>
      <c r="AB791" s="246">
        <v>0</v>
      </c>
      <c r="AC791" s="246">
        <v>0</v>
      </c>
      <c r="AD791" s="204">
        <v>-9.109599999999773</v>
      </c>
      <c r="AE791" s="204">
        <v>-9.109599999999773</v>
      </c>
      <c r="AF791" s="204">
        <v>0</v>
      </c>
      <c r="AG791" s="204">
        <v>0</v>
      </c>
      <c r="AH791" s="204">
        <v>0</v>
      </c>
      <c r="AI791" s="101">
        <v>0</v>
      </c>
      <c r="AJ791" s="101">
        <v>0</v>
      </c>
      <c r="AK791" s="101">
        <v>0</v>
      </c>
      <c r="AL791" s="204">
        <v>0</v>
      </c>
      <c r="AM791" s="204">
        <v>99.814751398068125</v>
      </c>
      <c r="AN791" s="204">
        <v>99.814751398068125</v>
      </c>
      <c r="AO791" s="204">
        <v>0</v>
      </c>
      <c r="AP791" s="204">
        <v>0</v>
      </c>
      <c r="AQ791" s="204">
        <v>0</v>
      </c>
      <c r="AR791" s="204">
        <v>0</v>
      </c>
      <c r="AS791" s="204">
        <v>0</v>
      </c>
      <c r="AT791" s="204">
        <v>0</v>
      </c>
      <c r="AU791" s="204">
        <v>0</v>
      </c>
    </row>
    <row r="792" spans="1:47" ht="12.75" customHeight="1">
      <c r="A792" s="205">
        <v>21</v>
      </c>
      <c r="B792" s="206">
        <v>227100</v>
      </c>
      <c r="C792" s="207">
        <v>1700</v>
      </c>
      <c r="D792" s="175">
        <v>783</v>
      </c>
      <c r="E792" s="201" t="s">
        <v>1870</v>
      </c>
      <c r="F792" s="197">
        <v>23187.599999999999</v>
      </c>
      <c r="G792" s="202">
        <v>23080.3</v>
      </c>
      <c r="H792" s="202">
        <v>0</v>
      </c>
      <c r="I792" s="202">
        <v>107.3</v>
      </c>
      <c r="J792" s="202">
        <v>0</v>
      </c>
      <c r="K792" s="202">
        <v>0</v>
      </c>
      <c r="L792" s="197">
        <v>24752</v>
      </c>
      <c r="M792" s="203">
        <v>24644.7</v>
      </c>
      <c r="N792" s="203">
        <v>0</v>
      </c>
      <c r="O792" s="203">
        <v>107.3</v>
      </c>
      <c r="P792" s="203">
        <v>0</v>
      </c>
      <c r="Q792" s="203">
        <v>0</v>
      </c>
      <c r="R792" s="245">
        <v>0</v>
      </c>
      <c r="S792" s="245">
        <v>0</v>
      </c>
      <c r="T792" s="245">
        <v>0</v>
      </c>
      <c r="U792" s="198">
        <v>24664.483800000002</v>
      </c>
      <c r="V792" s="203">
        <v>24561.628400000001</v>
      </c>
      <c r="W792" s="203">
        <v>0</v>
      </c>
      <c r="X792" s="203">
        <v>102.8554</v>
      </c>
      <c r="Y792" s="203">
        <v>0</v>
      </c>
      <c r="Z792" s="204">
        <v>0</v>
      </c>
      <c r="AA792" s="246">
        <v>0</v>
      </c>
      <c r="AB792" s="246">
        <v>0</v>
      </c>
      <c r="AC792" s="246">
        <v>0</v>
      </c>
      <c r="AD792" s="204">
        <v>-87.516199999998207</v>
      </c>
      <c r="AE792" s="204">
        <v>-83.071599999999307</v>
      </c>
      <c r="AF792" s="204">
        <v>0</v>
      </c>
      <c r="AG792" s="204">
        <v>-4.4445999999999941</v>
      </c>
      <c r="AH792" s="204">
        <v>0</v>
      </c>
      <c r="AI792" s="101">
        <v>0</v>
      </c>
      <c r="AJ792" s="101">
        <v>0</v>
      </c>
      <c r="AK792" s="101">
        <v>0</v>
      </c>
      <c r="AL792" s="204">
        <v>0</v>
      </c>
      <c r="AM792" s="204">
        <v>99.646427763413072</v>
      </c>
      <c r="AN792" s="204">
        <v>99.662923062565184</v>
      </c>
      <c r="AO792" s="204">
        <v>0</v>
      </c>
      <c r="AP792" s="204">
        <v>95.857781919850893</v>
      </c>
      <c r="AQ792" s="204">
        <v>0</v>
      </c>
      <c r="AR792" s="204">
        <v>0</v>
      </c>
      <c r="AS792" s="204">
        <v>0</v>
      </c>
      <c r="AT792" s="204">
        <v>0</v>
      </c>
      <c r="AU792" s="204">
        <v>0</v>
      </c>
    </row>
    <row r="793" spans="1:47" ht="12.75" customHeight="1">
      <c r="A793" s="205">
        <v>21</v>
      </c>
      <c r="B793" s="206">
        <v>227100</v>
      </c>
      <c r="C793" s="207">
        <v>1708</v>
      </c>
      <c r="D793" s="175">
        <v>784</v>
      </c>
      <c r="E793" s="201" t="s">
        <v>1871</v>
      </c>
      <c r="F793" s="197">
        <v>2265.4</v>
      </c>
      <c r="G793" s="202">
        <v>2265.4</v>
      </c>
      <c r="H793" s="202">
        <v>0</v>
      </c>
      <c r="I793" s="202">
        <v>0</v>
      </c>
      <c r="J793" s="202">
        <v>0</v>
      </c>
      <c r="K793" s="202">
        <v>0</v>
      </c>
      <c r="L793" s="197">
        <v>2265.4</v>
      </c>
      <c r="M793" s="203">
        <v>2265.4</v>
      </c>
      <c r="N793" s="203">
        <v>0</v>
      </c>
      <c r="O793" s="203">
        <v>0</v>
      </c>
      <c r="P793" s="203">
        <v>0</v>
      </c>
      <c r="Q793" s="203">
        <v>0</v>
      </c>
      <c r="R793" s="245">
        <v>0</v>
      </c>
      <c r="S793" s="245">
        <v>0</v>
      </c>
      <c r="T793" s="245">
        <v>0</v>
      </c>
      <c r="U793" s="198">
        <v>2237.7487999999998</v>
      </c>
      <c r="V793" s="203">
        <v>2237.7487999999998</v>
      </c>
      <c r="W793" s="203">
        <v>0</v>
      </c>
      <c r="X793" s="203">
        <v>0</v>
      </c>
      <c r="Y793" s="203">
        <v>0</v>
      </c>
      <c r="Z793" s="204">
        <v>0</v>
      </c>
      <c r="AA793" s="246">
        <v>0</v>
      </c>
      <c r="AB793" s="246">
        <v>0</v>
      </c>
      <c r="AC793" s="246">
        <v>0</v>
      </c>
      <c r="AD793" s="204">
        <v>-27.651200000000244</v>
      </c>
      <c r="AE793" s="204">
        <v>-27.651200000000244</v>
      </c>
      <c r="AF793" s="204">
        <v>0</v>
      </c>
      <c r="AG793" s="204">
        <v>0</v>
      </c>
      <c r="AH793" s="204">
        <v>0</v>
      </c>
      <c r="AI793" s="101">
        <v>0</v>
      </c>
      <c r="AJ793" s="101">
        <v>0</v>
      </c>
      <c r="AK793" s="101">
        <v>0</v>
      </c>
      <c r="AL793" s="204">
        <v>0</v>
      </c>
      <c r="AM793" s="204">
        <v>98.779412024366536</v>
      </c>
      <c r="AN793" s="204">
        <v>98.779412024366536</v>
      </c>
      <c r="AO793" s="204">
        <v>0</v>
      </c>
      <c r="AP793" s="204">
        <v>0</v>
      </c>
      <c r="AQ793" s="204">
        <v>0</v>
      </c>
      <c r="AR793" s="204">
        <v>0</v>
      </c>
      <c r="AS793" s="204">
        <v>0</v>
      </c>
      <c r="AT793" s="204">
        <v>0</v>
      </c>
      <c r="AU793" s="204">
        <v>0</v>
      </c>
    </row>
    <row r="794" spans="1:47" ht="12.75" customHeight="1">
      <c r="A794" s="205">
        <v>21</v>
      </c>
      <c r="B794" s="206">
        <v>227100</v>
      </c>
      <c r="C794" s="207">
        <v>1709</v>
      </c>
      <c r="D794" s="175">
        <v>785</v>
      </c>
      <c r="E794" s="201" t="s">
        <v>1872</v>
      </c>
      <c r="F794" s="197">
        <v>887.9</v>
      </c>
      <c r="G794" s="202">
        <v>887.9</v>
      </c>
      <c r="H794" s="202">
        <v>0</v>
      </c>
      <c r="I794" s="202">
        <v>0</v>
      </c>
      <c r="J794" s="202">
        <v>0</v>
      </c>
      <c r="K794" s="202">
        <v>0</v>
      </c>
      <c r="L794" s="197">
        <v>904.8</v>
      </c>
      <c r="M794" s="203">
        <v>904.8</v>
      </c>
      <c r="N794" s="203">
        <v>0</v>
      </c>
      <c r="O794" s="203">
        <v>0</v>
      </c>
      <c r="P794" s="203">
        <v>0</v>
      </c>
      <c r="Q794" s="203">
        <v>0</v>
      </c>
      <c r="R794" s="245">
        <v>0</v>
      </c>
      <c r="S794" s="245">
        <v>0</v>
      </c>
      <c r="T794" s="245">
        <v>0</v>
      </c>
      <c r="U794" s="198">
        <v>890.5575</v>
      </c>
      <c r="V794" s="203">
        <v>890.5575</v>
      </c>
      <c r="W794" s="203">
        <v>0</v>
      </c>
      <c r="X794" s="203">
        <v>0</v>
      </c>
      <c r="Y794" s="203">
        <v>0</v>
      </c>
      <c r="Z794" s="204">
        <v>0</v>
      </c>
      <c r="AA794" s="246">
        <v>0</v>
      </c>
      <c r="AB794" s="246">
        <v>0</v>
      </c>
      <c r="AC794" s="246">
        <v>0</v>
      </c>
      <c r="AD794" s="204">
        <v>-14.24249999999995</v>
      </c>
      <c r="AE794" s="204">
        <v>-14.24249999999995</v>
      </c>
      <c r="AF794" s="204">
        <v>0</v>
      </c>
      <c r="AG794" s="204">
        <v>0</v>
      </c>
      <c r="AH794" s="204">
        <v>0</v>
      </c>
      <c r="AI794" s="101">
        <v>0</v>
      </c>
      <c r="AJ794" s="101">
        <v>0</v>
      </c>
      <c r="AK794" s="101">
        <v>0</v>
      </c>
      <c r="AL794" s="204">
        <v>0</v>
      </c>
      <c r="AM794" s="204">
        <v>98.425895225464203</v>
      </c>
      <c r="AN794" s="204">
        <v>98.425895225464203</v>
      </c>
      <c r="AO794" s="204">
        <v>0</v>
      </c>
      <c r="AP794" s="204">
        <v>0</v>
      </c>
      <c r="AQ794" s="204">
        <v>0</v>
      </c>
      <c r="AR794" s="204">
        <v>0</v>
      </c>
      <c r="AS794" s="204">
        <v>0</v>
      </c>
      <c r="AT794" s="204">
        <v>0</v>
      </c>
      <c r="AU794" s="204">
        <v>0</v>
      </c>
    </row>
    <row r="795" spans="1:47" ht="12.75" customHeight="1">
      <c r="A795" s="205">
        <v>21</v>
      </c>
      <c r="B795" s="206">
        <v>227100</v>
      </c>
      <c r="C795" s="207">
        <v>1710</v>
      </c>
      <c r="D795" s="175">
        <v>786</v>
      </c>
      <c r="E795" s="201" t="s">
        <v>1873</v>
      </c>
      <c r="F795" s="197">
        <v>536.20000000000005</v>
      </c>
      <c r="G795" s="202">
        <v>536.20000000000005</v>
      </c>
      <c r="H795" s="202">
        <v>0</v>
      </c>
      <c r="I795" s="202">
        <v>0</v>
      </c>
      <c r="J795" s="202">
        <v>0</v>
      </c>
      <c r="K795" s="202">
        <v>0</v>
      </c>
      <c r="L795" s="197">
        <v>622.1</v>
      </c>
      <c r="M795" s="203">
        <v>622.1</v>
      </c>
      <c r="N795" s="203">
        <v>0</v>
      </c>
      <c r="O795" s="203">
        <v>0</v>
      </c>
      <c r="P795" s="203">
        <v>0</v>
      </c>
      <c r="Q795" s="203">
        <v>0</v>
      </c>
      <c r="R795" s="245">
        <v>0</v>
      </c>
      <c r="S795" s="245">
        <v>0</v>
      </c>
      <c r="T795" s="245">
        <v>0</v>
      </c>
      <c r="U795" s="198">
        <v>598.8768</v>
      </c>
      <c r="V795" s="203">
        <v>598.8768</v>
      </c>
      <c r="W795" s="203">
        <v>0</v>
      </c>
      <c r="X795" s="203">
        <v>0</v>
      </c>
      <c r="Y795" s="203">
        <v>0</v>
      </c>
      <c r="Z795" s="204">
        <v>0</v>
      </c>
      <c r="AA795" s="246">
        <v>0</v>
      </c>
      <c r="AB795" s="246">
        <v>0</v>
      </c>
      <c r="AC795" s="246">
        <v>0</v>
      </c>
      <c r="AD795" s="204">
        <v>-23.22320000000002</v>
      </c>
      <c r="AE795" s="204">
        <v>-23.22320000000002</v>
      </c>
      <c r="AF795" s="204">
        <v>0</v>
      </c>
      <c r="AG795" s="204">
        <v>0</v>
      </c>
      <c r="AH795" s="204">
        <v>0</v>
      </c>
      <c r="AI795" s="101">
        <v>0</v>
      </c>
      <c r="AJ795" s="101">
        <v>0</v>
      </c>
      <c r="AK795" s="101">
        <v>0</v>
      </c>
      <c r="AL795" s="204">
        <v>0</v>
      </c>
      <c r="AM795" s="204">
        <v>96.266966725606821</v>
      </c>
      <c r="AN795" s="204">
        <v>96.266966725606821</v>
      </c>
      <c r="AO795" s="204">
        <v>0</v>
      </c>
      <c r="AP795" s="204">
        <v>0</v>
      </c>
      <c r="AQ795" s="204">
        <v>0</v>
      </c>
      <c r="AR795" s="204">
        <v>0</v>
      </c>
      <c r="AS795" s="204">
        <v>0</v>
      </c>
      <c r="AT795" s="204">
        <v>0</v>
      </c>
      <c r="AU795" s="204">
        <v>0</v>
      </c>
    </row>
    <row r="796" spans="1:47" ht="12.75" customHeight="1">
      <c r="A796" s="205">
        <v>21</v>
      </c>
      <c r="B796" s="206">
        <v>227100</v>
      </c>
      <c r="C796" s="207">
        <v>1707</v>
      </c>
      <c r="D796" s="175">
        <v>787</v>
      </c>
      <c r="E796" s="201" t="s">
        <v>1874</v>
      </c>
      <c r="F796" s="197">
        <v>1174.4000000000001</v>
      </c>
      <c r="G796" s="202">
        <v>1174.4000000000001</v>
      </c>
      <c r="H796" s="202">
        <v>0</v>
      </c>
      <c r="I796" s="202">
        <v>0</v>
      </c>
      <c r="J796" s="202">
        <v>0</v>
      </c>
      <c r="K796" s="202">
        <v>0</v>
      </c>
      <c r="L796" s="197">
        <v>1249.0999999999999</v>
      </c>
      <c r="M796" s="203">
        <v>1249.0999999999999</v>
      </c>
      <c r="N796" s="203">
        <v>0</v>
      </c>
      <c r="O796" s="203">
        <v>0</v>
      </c>
      <c r="P796" s="203">
        <v>0</v>
      </c>
      <c r="Q796" s="203">
        <v>0</v>
      </c>
      <c r="R796" s="245">
        <v>0</v>
      </c>
      <c r="S796" s="245">
        <v>0</v>
      </c>
      <c r="T796" s="245">
        <v>0</v>
      </c>
      <c r="U796" s="198">
        <v>1235.6686</v>
      </c>
      <c r="V796" s="203">
        <v>1235.6686</v>
      </c>
      <c r="W796" s="203">
        <v>0</v>
      </c>
      <c r="X796" s="203">
        <v>0</v>
      </c>
      <c r="Y796" s="203">
        <v>0</v>
      </c>
      <c r="Z796" s="204">
        <v>0</v>
      </c>
      <c r="AA796" s="246">
        <v>0</v>
      </c>
      <c r="AB796" s="246">
        <v>0</v>
      </c>
      <c r="AC796" s="246">
        <v>0</v>
      </c>
      <c r="AD796" s="204">
        <v>-13.43139999999994</v>
      </c>
      <c r="AE796" s="204">
        <v>-13.43139999999994</v>
      </c>
      <c r="AF796" s="204">
        <v>0</v>
      </c>
      <c r="AG796" s="204">
        <v>0</v>
      </c>
      <c r="AH796" s="204">
        <v>0</v>
      </c>
      <c r="AI796" s="101">
        <v>0</v>
      </c>
      <c r="AJ796" s="101">
        <v>0</v>
      </c>
      <c r="AK796" s="101">
        <v>0</v>
      </c>
      <c r="AL796" s="204">
        <v>0</v>
      </c>
      <c r="AM796" s="204">
        <v>98.924713793931645</v>
      </c>
      <c r="AN796" s="204">
        <v>98.924713793931645</v>
      </c>
      <c r="AO796" s="204">
        <v>0</v>
      </c>
      <c r="AP796" s="204">
        <v>0</v>
      </c>
      <c r="AQ796" s="204">
        <v>0</v>
      </c>
      <c r="AR796" s="204">
        <v>0</v>
      </c>
      <c r="AS796" s="204">
        <v>0</v>
      </c>
      <c r="AT796" s="204">
        <v>0</v>
      </c>
      <c r="AU796" s="204">
        <v>0</v>
      </c>
    </row>
    <row r="797" spans="1:47" ht="12.75" customHeight="1">
      <c r="A797" s="205">
        <v>21</v>
      </c>
      <c r="B797" s="206">
        <v>227100</v>
      </c>
      <c r="C797" s="207">
        <v>1712</v>
      </c>
      <c r="D797" s="175">
        <v>788</v>
      </c>
      <c r="E797" s="201" t="s">
        <v>1875</v>
      </c>
      <c r="F797" s="197">
        <v>3009.1</v>
      </c>
      <c r="G797" s="202">
        <v>3009.1</v>
      </c>
      <c r="H797" s="202">
        <v>0</v>
      </c>
      <c r="I797" s="202">
        <v>0</v>
      </c>
      <c r="J797" s="202">
        <v>0</v>
      </c>
      <c r="K797" s="202">
        <v>0</v>
      </c>
      <c r="L797" s="197">
        <v>3338.9</v>
      </c>
      <c r="M797" s="203">
        <v>3338.9</v>
      </c>
      <c r="N797" s="203">
        <v>0</v>
      </c>
      <c r="O797" s="203">
        <v>0</v>
      </c>
      <c r="P797" s="203">
        <v>0</v>
      </c>
      <c r="Q797" s="203">
        <v>0</v>
      </c>
      <c r="R797" s="245">
        <v>0</v>
      </c>
      <c r="S797" s="245">
        <v>0</v>
      </c>
      <c r="T797" s="245">
        <v>0</v>
      </c>
      <c r="U797" s="198">
        <v>3338.8206</v>
      </c>
      <c r="V797" s="203">
        <v>3338.8206</v>
      </c>
      <c r="W797" s="203">
        <v>0</v>
      </c>
      <c r="X797" s="203">
        <v>0</v>
      </c>
      <c r="Y797" s="203">
        <v>0</v>
      </c>
      <c r="Z797" s="204">
        <v>0</v>
      </c>
      <c r="AA797" s="246">
        <v>0</v>
      </c>
      <c r="AB797" s="246">
        <v>0</v>
      </c>
      <c r="AC797" s="246">
        <v>0</v>
      </c>
      <c r="AD797" s="204">
        <v>-7.9400000000077853E-2</v>
      </c>
      <c r="AE797" s="204">
        <v>-7.9400000000077853E-2</v>
      </c>
      <c r="AF797" s="204">
        <v>0</v>
      </c>
      <c r="AG797" s="204">
        <v>0</v>
      </c>
      <c r="AH797" s="204">
        <v>0</v>
      </c>
      <c r="AI797" s="101">
        <v>0</v>
      </c>
      <c r="AJ797" s="101">
        <v>0</v>
      </c>
      <c r="AK797" s="101">
        <v>0</v>
      </c>
      <c r="AL797" s="204">
        <v>0</v>
      </c>
      <c r="AM797" s="204">
        <v>99.997621971307922</v>
      </c>
      <c r="AN797" s="204">
        <v>99.997621971307922</v>
      </c>
      <c r="AO797" s="204">
        <v>0</v>
      </c>
      <c r="AP797" s="204">
        <v>0</v>
      </c>
      <c r="AQ797" s="204">
        <v>0</v>
      </c>
      <c r="AR797" s="204">
        <v>0</v>
      </c>
      <c r="AS797" s="204">
        <v>0</v>
      </c>
      <c r="AT797" s="204">
        <v>0</v>
      </c>
      <c r="AU797" s="204">
        <v>0</v>
      </c>
    </row>
    <row r="798" spans="1:47" ht="12.75" customHeight="1">
      <c r="A798" s="205">
        <v>21</v>
      </c>
      <c r="B798" s="206">
        <v>227100</v>
      </c>
      <c r="C798" s="207">
        <v>1711</v>
      </c>
      <c r="D798" s="175">
        <v>789</v>
      </c>
      <c r="E798" s="201" t="s">
        <v>1723</v>
      </c>
      <c r="F798" s="197">
        <v>3070.1</v>
      </c>
      <c r="G798" s="202">
        <v>3070.1</v>
      </c>
      <c r="H798" s="202">
        <v>0</v>
      </c>
      <c r="I798" s="202">
        <v>0</v>
      </c>
      <c r="J798" s="202">
        <v>0</v>
      </c>
      <c r="K798" s="202">
        <v>0</v>
      </c>
      <c r="L798" s="197">
        <v>3366.1</v>
      </c>
      <c r="M798" s="203">
        <v>3366.1</v>
      </c>
      <c r="N798" s="203">
        <v>0</v>
      </c>
      <c r="O798" s="203">
        <v>0</v>
      </c>
      <c r="P798" s="203">
        <v>0</v>
      </c>
      <c r="Q798" s="203">
        <v>0</v>
      </c>
      <c r="R798" s="245">
        <v>0</v>
      </c>
      <c r="S798" s="245">
        <v>0</v>
      </c>
      <c r="T798" s="245">
        <v>0</v>
      </c>
      <c r="U798" s="198">
        <v>3366.1</v>
      </c>
      <c r="V798" s="203">
        <v>3366.1</v>
      </c>
      <c r="W798" s="203">
        <v>0</v>
      </c>
      <c r="X798" s="203">
        <v>0</v>
      </c>
      <c r="Y798" s="203">
        <v>0</v>
      </c>
      <c r="Z798" s="204">
        <v>0</v>
      </c>
      <c r="AA798" s="246">
        <v>0</v>
      </c>
      <c r="AB798" s="246">
        <v>0</v>
      </c>
      <c r="AC798" s="246">
        <v>0</v>
      </c>
      <c r="AD798" s="204">
        <v>0</v>
      </c>
      <c r="AE798" s="204">
        <v>0</v>
      </c>
      <c r="AF798" s="204">
        <v>0</v>
      </c>
      <c r="AG798" s="204">
        <v>0</v>
      </c>
      <c r="AH798" s="204">
        <v>0</v>
      </c>
      <c r="AI798" s="101">
        <v>0</v>
      </c>
      <c r="AJ798" s="101">
        <v>0</v>
      </c>
      <c r="AK798" s="101">
        <v>0</v>
      </c>
      <c r="AL798" s="204">
        <v>0</v>
      </c>
      <c r="AM798" s="204">
        <v>100</v>
      </c>
      <c r="AN798" s="204">
        <v>100</v>
      </c>
      <c r="AO798" s="204">
        <v>0</v>
      </c>
      <c r="AP798" s="204">
        <v>0</v>
      </c>
      <c r="AQ798" s="204">
        <v>0</v>
      </c>
      <c r="AR798" s="204">
        <v>0</v>
      </c>
      <c r="AS798" s="204">
        <v>0</v>
      </c>
      <c r="AT798" s="204">
        <v>0</v>
      </c>
      <c r="AU798" s="204">
        <v>0</v>
      </c>
    </row>
    <row r="799" spans="1:47" ht="12.75" customHeight="1">
      <c r="A799" s="205">
        <v>21</v>
      </c>
      <c r="B799" s="206">
        <v>227100</v>
      </c>
      <c r="C799" s="207">
        <v>1713</v>
      </c>
      <c r="D799" s="175">
        <v>790</v>
      </c>
      <c r="E799" s="201" t="s">
        <v>1876</v>
      </c>
      <c r="F799" s="197">
        <v>2446</v>
      </c>
      <c r="G799" s="202">
        <v>2446</v>
      </c>
      <c r="H799" s="202">
        <v>0</v>
      </c>
      <c r="I799" s="202">
        <v>0</v>
      </c>
      <c r="J799" s="202">
        <v>0</v>
      </c>
      <c r="K799" s="202">
        <v>0</v>
      </c>
      <c r="L799" s="197">
        <v>2637.3</v>
      </c>
      <c r="M799" s="203">
        <v>2637.3</v>
      </c>
      <c r="N799" s="203">
        <v>0</v>
      </c>
      <c r="O799" s="203">
        <v>0</v>
      </c>
      <c r="P799" s="203">
        <v>0</v>
      </c>
      <c r="Q799" s="203">
        <v>0</v>
      </c>
      <c r="R799" s="245">
        <v>0</v>
      </c>
      <c r="S799" s="245">
        <v>0</v>
      </c>
      <c r="T799" s="245">
        <v>0</v>
      </c>
      <c r="U799" s="198">
        <v>2635.8751000000002</v>
      </c>
      <c r="V799" s="203">
        <v>2635.8751000000002</v>
      </c>
      <c r="W799" s="203">
        <v>0</v>
      </c>
      <c r="X799" s="203">
        <v>0</v>
      </c>
      <c r="Y799" s="203">
        <v>0</v>
      </c>
      <c r="Z799" s="204">
        <v>0</v>
      </c>
      <c r="AA799" s="246">
        <v>0</v>
      </c>
      <c r="AB799" s="246">
        <v>0</v>
      </c>
      <c r="AC799" s="246">
        <v>0</v>
      </c>
      <c r="AD799" s="204">
        <v>-1.4248999999999796</v>
      </c>
      <c r="AE799" s="204">
        <v>-1.4248999999999796</v>
      </c>
      <c r="AF799" s="204">
        <v>0</v>
      </c>
      <c r="AG799" s="204">
        <v>0</v>
      </c>
      <c r="AH799" s="204">
        <v>0</v>
      </c>
      <c r="AI799" s="101">
        <v>0</v>
      </c>
      <c r="AJ799" s="101">
        <v>0</v>
      </c>
      <c r="AK799" s="101">
        <v>0</v>
      </c>
      <c r="AL799" s="204">
        <v>0</v>
      </c>
      <c r="AM799" s="204">
        <v>99.94597125848405</v>
      </c>
      <c r="AN799" s="204">
        <v>99.94597125848405</v>
      </c>
      <c r="AO799" s="204">
        <v>0</v>
      </c>
      <c r="AP799" s="204">
        <v>0</v>
      </c>
      <c r="AQ799" s="204">
        <v>0</v>
      </c>
      <c r="AR799" s="204">
        <v>0</v>
      </c>
      <c r="AS799" s="204">
        <v>0</v>
      </c>
      <c r="AT799" s="204">
        <v>0</v>
      </c>
      <c r="AU799" s="204">
        <v>0</v>
      </c>
    </row>
    <row r="800" spans="1:47" ht="12.75" customHeight="1">
      <c r="A800" s="205">
        <v>0</v>
      </c>
      <c r="B800" s="205"/>
      <c r="C800" s="205"/>
      <c r="D800" s="175">
        <v>791</v>
      </c>
      <c r="E800" s="201"/>
      <c r="F800" s="202"/>
      <c r="G800" s="202"/>
      <c r="H800" s="202"/>
      <c r="I800" s="202"/>
      <c r="J800" s="202"/>
      <c r="K800" s="202"/>
      <c r="L800" s="197"/>
      <c r="M800" s="203"/>
      <c r="N800" s="203"/>
      <c r="O800" s="203"/>
      <c r="P800" s="203"/>
      <c r="Q800" s="203"/>
      <c r="R800" s="245"/>
      <c r="S800" s="245"/>
      <c r="T800" s="245"/>
      <c r="U800" s="198"/>
      <c r="V800" s="203"/>
      <c r="W800" s="203"/>
      <c r="X800" s="203"/>
      <c r="Y800" s="203"/>
      <c r="Z800" s="204"/>
      <c r="AA800" s="246"/>
      <c r="AB800" s="246"/>
      <c r="AC800" s="246"/>
      <c r="AD800" s="204"/>
      <c r="AE800" s="204"/>
      <c r="AF800" s="204"/>
      <c r="AG800" s="204"/>
      <c r="AH800" s="204"/>
      <c r="AI800" s="101">
        <v>0</v>
      </c>
      <c r="AJ800" s="101">
        <v>0</v>
      </c>
      <c r="AK800" s="101">
        <v>0</v>
      </c>
      <c r="AL800" s="204"/>
      <c r="AM800" s="204"/>
      <c r="AN800" s="204"/>
      <c r="AO800" s="204"/>
      <c r="AP800" s="204"/>
      <c r="AQ800" s="204"/>
      <c r="AR800" s="204"/>
      <c r="AS800" s="204"/>
      <c r="AT800" s="204"/>
      <c r="AU800" s="204"/>
    </row>
    <row r="801" spans="1:48" ht="12.75" customHeight="1">
      <c r="A801" s="205">
        <v>20</v>
      </c>
      <c r="B801" s="206">
        <v>227400</v>
      </c>
      <c r="C801" s="205"/>
      <c r="D801" s="175">
        <v>792</v>
      </c>
      <c r="E801" s="196" t="s">
        <v>1877</v>
      </c>
      <c r="F801" s="197">
        <v>369613.2</v>
      </c>
      <c r="G801" s="197">
        <v>340972.1</v>
      </c>
      <c r="H801" s="197">
        <v>4458.8999999999996</v>
      </c>
      <c r="I801" s="197">
        <v>2113.1999999999998</v>
      </c>
      <c r="J801" s="197">
        <v>0</v>
      </c>
      <c r="K801" s="197">
        <v>22069</v>
      </c>
      <c r="L801" s="197">
        <v>395419.5</v>
      </c>
      <c r="M801" s="197">
        <v>366525</v>
      </c>
      <c r="N801" s="197">
        <v>4712.3</v>
      </c>
      <c r="O801" s="197">
        <v>2113.1999999999998</v>
      </c>
      <c r="P801" s="197">
        <v>0</v>
      </c>
      <c r="Q801" s="197">
        <v>22069</v>
      </c>
      <c r="R801" s="197">
        <v>0</v>
      </c>
      <c r="S801" s="197">
        <v>0</v>
      </c>
      <c r="T801" s="197">
        <v>0</v>
      </c>
      <c r="U801" s="198">
        <v>392880.6851</v>
      </c>
      <c r="V801" s="197">
        <v>364951.62659999996</v>
      </c>
      <c r="W801" s="197">
        <v>4708.9417000000003</v>
      </c>
      <c r="X801" s="197">
        <v>1151.1169</v>
      </c>
      <c r="Y801" s="197">
        <v>0</v>
      </c>
      <c r="Z801" s="197">
        <v>22068.999899999999</v>
      </c>
      <c r="AA801" s="197">
        <v>0</v>
      </c>
      <c r="AB801" s="197">
        <v>0</v>
      </c>
      <c r="AC801" s="197">
        <v>0</v>
      </c>
      <c r="AD801" s="101">
        <v>-2538.8148999999976</v>
      </c>
      <c r="AE801" s="101">
        <v>-1573.3734000000404</v>
      </c>
      <c r="AF801" s="101">
        <v>-3.3582999999998719</v>
      </c>
      <c r="AG801" s="101">
        <v>-962.08309999999983</v>
      </c>
      <c r="AH801" s="101">
        <v>0</v>
      </c>
      <c r="AI801" s="101">
        <v>-1.0000000111176632E-4</v>
      </c>
      <c r="AJ801" s="101">
        <v>0</v>
      </c>
      <c r="AK801" s="101">
        <v>0</v>
      </c>
      <c r="AL801" s="101">
        <v>0</v>
      </c>
      <c r="AM801" s="101">
        <v>99.357943930433379</v>
      </c>
      <c r="AN801" s="101">
        <v>99.570732310210758</v>
      </c>
      <c r="AO801" s="101">
        <v>99.928733314941752</v>
      </c>
      <c r="AP801" s="101">
        <v>54.472690706038243</v>
      </c>
      <c r="AQ801" s="101">
        <v>0</v>
      </c>
      <c r="AR801" s="101">
        <v>99.999999546875699</v>
      </c>
      <c r="AS801" s="101">
        <v>0</v>
      </c>
      <c r="AT801" s="101">
        <v>0</v>
      </c>
      <c r="AU801" s="101">
        <v>0</v>
      </c>
    </row>
    <row r="802" spans="1:48" s="200" customFormat="1" ht="12.75" customHeight="1">
      <c r="A802" s="205">
        <v>22</v>
      </c>
      <c r="B802" s="206">
        <v>227400</v>
      </c>
      <c r="C802" s="205"/>
      <c r="D802" s="175">
        <v>793</v>
      </c>
      <c r="E802" s="196" t="s">
        <v>1241</v>
      </c>
      <c r="F802" s="197">
        <v>254416.5</v>
      </c>
      <c r="G802" s="197">
        <v>225852.6</v>
      </c>
      <c r="H802" s="197">
        <v>4458.8999999999996</v>
      </c>
      <c r="I802" s="197">
        <v>2036</v>
      </c>
      <c r="J802" s="197">
        <v>0</v>
      </c>
      <c r="K802" s="197">
        <v>22069</v>
      </c>
      <c r="L802" s="197">
        <v>274135.69999999995</v>
      </c>
      <c r="M802" s="197">
        <v>245318.39999999999</v>
      </c>
      <c r="N802" s="197">
        <v>4712.3</v>
      </c>
      <c r="O802" s="197">
        <v>2036</v>
      </c>
      <c r="P802" s="197">
        <v>0</v>
      </c>
      <c r="Q802" s="197">
        <v>22069</v>
      </c>
      <c r="R802" s="197">
        <v>0</v>
      </c>
      <c r="S802" s="197">
        <v>0</v>
      </c>
      <c r="T802" s="197">
        <v>0</v>
      </c>
      <c r="U802" s="198">
        <v>273170.2585</v>
      </c>
      <c r="V802" s="197">
        <v>245318.39999999999</v>
      </c>
      <c r="W802" s="197">
        <v>4708.9417000000003</v>
      </c>
      <c r="X802" s="197">
        <v>1073.9168999999999</v>
      </c>
      <c r="Y802" s="197">
        <v>0</v>
      </c>
      <c r="Z802" s="197">
        <v>22068.999899999999</v>
      </c>
      <c r="AA802" s="197">
        <v>0</v>
      </c>
      <c r="AB802" s="197">
        <v>0</v>
      </c>
      <c r="AC802" s="197">
        <v>0</v>
      </c>
      <c r="AD802" s="101">
        <v>-965.44149999995716</v>
      </c>
      <c r="AE802" s="101">
        <v>0</v>
      </c>
      <c r="AF802" s="101">
        <v>-3.3582999999998719</v>
      </c>
      <c r="AG802" s="101">
        <v>-962.08310000000006</v>
      </c>
      <c r="AH802" s="101">
        <v>0</v>
      </c>
      <c r="AI802" s="101">
        <v>-1.0000000111176632E-4</v>
      </c>
      <c r="AJ802" s="101">
        <v>0</v>
      </c>
      <c r="AK802" s="101">
        <v>0</v>
      </c>
      <c r="AL802" s="101">
        <v>0</v>
      </c>
      <c r="AM802" s="101">
        <v>99.647823504928411</v>
      </c>
      <c r="AN802" s="101">
        <v>100</v>
      </c>
      <c r="AO802" s="101">
        <v>99.928733314941752</v>
      </c>
      <c r="AP802" s="101">
        <v>52.746409626719057</v>
      </c>
      <c r="AQ802" s="101">
        <v>0</v>
      </c>
      <c r="AR802" s="101">
        <v>99.999999546875699</v>
      </c>
      <c r="AS802" s="101">
        <v>0</v>
      </c>
      <c r="AT802" s="101">
        <v>0</v>
      </c>
      <c r="AU802" s="101">
        <v>0</v>
      </c>
      <c r="AV802" s="199"/>
    </row>
    <row r="803" spans="1:48" s="200" customFormat="1" ht="12.75" customHeight="1">
      <c r="A803" s="205">
        <v>21</v>
      </c>
      <c r="B803" s="206">
        <v>227400</v>
      </c>
      <c r="C803" s="205"/>
      <c r="D803" s="175">
        <v>794</v>
      </c>
      <c r="E803" s="196" t="s">
        <v>1242</v>
      </c>
      <c r="F803" s="197">
        <v>115196.69999999998</v>
      </c>
      <c r="G803" s="197">
        <v>115119.49999999999</v>
      </c>
      <c r="H803" s="197">
        <v>0</v>
      </c>
      <c r="I803" s="197">
        <v>77.2</v>
      </c>
      <c r="J803" s="197">
        <v>0</v>
      </c>
      <c r="K803" s="197">
        <v>0</v>
      </c>
      <c r="L803" s="197">
        <v>121283.79999999999</v>
      </c>
      <c r="M803" s="197">
        <v>121206.59999999999</v>
      </c>
      <c r="N803" s="197">
        <v>0</v>
      </c>
      <c r="O803" s="197">
        <v>77.2</v>
      </c>
      <c r="P803" s="197">
        <v>0</v>
      </c>
      <c r="Q803" s="197">
        <v>0</v>
      </c>
      <c r="R803" s="197">
        <v>0</v>
      </c>
      <c r="S803" s="197">
        <v>0</v>
      </c>
      <c r="T803" s="197">
        <v>0</v>
      </c>
      <c r="U803" s="198">
        <v>119710.42659999999</v>
      </c>
      <c r="V803" s="197">
        <v>119633.22659999999</v>
      </c>
      <c r="W803" s="197">
        <v>0</v>
      </c>
      <c r="X803" s="197">
        <v>77.2</v>
      </c>
      <c r="Y803" s="197">
        <v>0</v>
      </c>
      <c r="Z803" s="197">
        <v>0</v>
      </c>
      <c r="AA803" s="197">
        <v>0</v>
      </c>
      <c r="AB803" s="197">
        <v>0</v>
      </c>
      <c r="AC803" s="197">
        <v>0</v>
      </c>
      <c r="AD803" s="101">
        <v>-1573.3733999999968</v>
      </c>
      <c r="AE803" s="101">
        <v>-1573.3733999999968</v>
      </c>
      <c r="AF803" s="101">
        <v>0</v>
      </c>
      <c r="AG803" s="101">
        <v>0</v>
      </c>
      <c r="AH803" s="101">
        <v>0</v>
      </c>
      <c r="AI803" s="101">
        <v>0</v>
      </c>
      <c r="AJ803" s="101">
        <v>0</v>
      </c>
      <c r="AK803" s="101">
        <v>0</v>
      </c>
      <c r="AL803" s="101">
        <v>0</v>
      </c>
      <c r="AM803" s="101">
        <v>98.7027340831999</v>
      </c>
      <c r="AN803" s="101">
        <v>98.701907816901056</v>
      </c>
      <c r="AO803" s="101">
        <v>0</v>
      </c>
      <c r="AP803" s="101">
        <v>100</v>
      </c>
      <c r="AQ803" s="101">
        <v>0</v>
      </c>
      <c r="AR803" s="101">
        <v>0</v>
      </c>
      <c r="AS803" s="101">
        <v>0</v>
      </c>
      <c r="AT803" s="101">
        <v>0</v>
      </c>
      <c r="AU803" s="101">
        <v>0</v>
      </c>
      <c r="AV803" s="199"/>
    </row>
    <row r="804" spans="1:48" ht="12.75" customHeight="1">
      <c r="A804" s="205">
        <v>22</v>
      </c>
      <c r="B804" s="206">
        <v>227400</v>
      </c>
      <c r="C804" s="207">
        <v>1714</v>
      </c>
      <c r="D804" s="175">
        <v>795</v>
      </c>
      <c r="E804" s="201" t="s">
        <v>1267</v>
      </c>
      <c r="F804" s="197">
        <v>254416.5</v>
      </c>
      <c r="G804" s="202">
        <v>225852.6</v>
      </c>
      <c r="H804" s="202">
        <v>4458.8999999999996</v>
      </c>
      <c r="I804" s="202">
        <v>2036</v>
      </c>
      <c r="J804" s="202">
        <v>0</v>
      </c>
      <c r="K804" s="202">
        <v>22069</v>
      </c>
      <c r="L804" s="197">
        <v>274135.69999999995</v>
      </c>
      <c r="M804" s="203">
        <v>245318.39999999999</v>
      </c>
      <c r="N804" s="203">
        <v>4712.3</v>
      </c>
      <c r="O804" s="203">
        <v>2036</v>
      </c>
      <c r="P804" s="203">
        <v>0</v>
      </c>
      <c r="Q804" s="203">
        <v>22069</v>
      </c>
      <c r="R804" s="245">
        <v>0</v>
      </c>
      <c r="S804" s="245">
        <v>0</v>
      </c>
      <c r="T804" s="245">
        <v>0</v>
      </c>
      <c r="U804" s="198">
        <v>273170.2585</v>
      </c>
      <c r="V804" s="203">
        <v>245318.39999999999</v>
      </c>
      <c r="W804" s="203">
        <v>4708.9417000000003</v>
      </c>
      <c r="X804" s="203">
        <v>1073.9168999999999</v>
      </c>
      <c r="Y804" s="203">
        <v>0</v>
      </c>
      <c r="Z804" s="204">
        <v>22068.999899999999</v>
      </c>
      <c r="AA804" s="246">
        <v>0</v>
      </c>
      <c r="AB804" s="246">
        <v>0</v>
      </c>
      <c r="AC804" s="246">
        <v>0</v>
      </c>
      <c r="AD804" s="204">
        <v>-965.44149999995716</v>
      </c>
      <c r="AE804" s="204">
        <v>0</v>
      </c>
      <c r="AF804" s="204">
        <v>-3.3582999999998719</v>
      </c>
      <c r="AG804" s="204">
        <v>-962.08310000000006</v>
      </c>
      <c r="AH804" s="204">
        <v>0</v>
      </c>
      <c r="AI804" s="101">
        <v>-1.0000000111176632E-4</v>
      </c>
      <c r="AJ804" s="101">
        <v>0</v>
      </c>
      <c r="AK804" s="101">
        <v>0</v>
      </c>
      <c r="AL804" s="204">
        <v>0</v>
      </c>
      <c r="AM804" s="204">
        <v>99.647823504928411</v>
      </c>
      <c r="AN804" s="204">
        <v>100</v>
      </c>
      <c r="AO804" s="204">
        <v>99.928733314941752</v>
      </c>
      <c r="AP804" s="204">
        <v>52.746409626719057</v>
      </c>
      <c r="AQ804" s="204">
        <v>0</v>
      </c>
      <c r="AR804" s="204">
        <v>99.999999546875699</v>
      </c>
      <c r="AS804" s="204">
        <v>0</v>
      </c>
      <c r="AT804" s="204">
        <v>0</v>
      </c>
      <c r="AU804" s="204">
        <v>0</v>
      </c>
    </row>
    <row r="805" spans="1:48" ht="12.75" customHeight="1">
      <c r="A805" s="205">
        <v>21</v>
      </c>
      <c r="B805" s="206">
        <v>227400</v>
      </c>
      <c r="C805" s="207">
        <v>1715</v>
      </c>
      <c r="D805" s="175">
        <v>796</v>
      </c>
      <c r="E805" s="201" t="s">
        <v>1878</v>
      </c>
      <c r="F805" s="197">
        <v>7181.9</v>
      </c>
      <c r="G805" s="202">
        <v>7181.9</v>
      </c>
      <c r="H805" s="202">
        <v>0</v>
      </c>
      <c r="I805" s="202">
        <v>0</v>
      </c>
      <c r="J805" s="202">
        <v>0</v>
      </c>
      <c r="K805" s="202">
        <v>0</v>
      </c>
      <c r="L805" s="197">
        <v>7569.4</v>
      </c>
      <c r="M805" s="203">
        <v>7569.4</v>
      </c>
      <c r="N805" s="203">
        <v>0</v>
      </c>
      <c r="O805" s="203">
        <v>0</v>
      </c>
      <c r="P805" s="203">
        <v>0</v>
      </c>
      <c r="Q805" s="203">
        <v>0</v>
      </c>
      <c r="R805" s="245">
        <v>0</v>
      </c>
      <c r="S805" s="245">
        <v>0</v>
      </c>
      <c r="T805" s="245">
        <v>0</v>
      </c>
      <c r="U805" s="198">
        <v>7550.5389999999998</v>
      </c>
      <c r="V805" s="203">
        <v>7550.5389999999998</v>
      </c>
      <c r="W805" s="203">
        <v>0</v>
      </c>
      <c r="X805" s="203">
        <v>0</v>
      </c>
      <c r="Y805" s="203">
        <v>0</v>
      </c>
      <c r="Z805" s="204">
        <v>0</v>
      </c>
      <c r="AA805" s="246">
        <v>0</v>
      </c>
      <c r="AB805" s="246">
        <v>0</v>
      </c>
      <c r="AC805" s="246">
        <v>0</v>
      </c>
      <c r="AD805" s="204">
        <v>-18.860999999999876</v>
      </c>
      <c r="AE805" s="204">
        <v>-18.860999999999876</v>
      </c>
      <c r="AF805" s="204">
        <v>0</v>
      </c>
      <c r="AG805" s="204">
        <v>0</v>
      </c>
      <c r="AH805" s="204">
        <v>0</v>
      </c>
      <c r="AI805" s="101">
        <v>0</v>
      </c>
      <c r="AJ805" s="101">
        <v>0</v>
      </c>
      <c r="AK805" s="101">
        <v>0</v>
      </c>
      <c r="AL805" s="204">
        <v>0</v>
      </c>
      <c r="AM805" s="204">
        <v>99.750825692921495</v>
      </c>
      <c r="AN805" s="204">
        <v>99.750825692921495</v>
      </c>
      <c r="AO805" s="204">
        <v>0</v>
      </c>
      <c r="AP805" s="204">
        <v>0</v>
      </c>
      <c r="AQ805" s="204">
        <v>0</v>
      </c>
      <c r="AR805" s="204">
        <v>0</v>
      </c>
      <c r="AS805" s="204">
        <v>0</v>
      </c>
      <c r="AT805" s="204">
        <v>0</v>
      </c>
      <c r="AU805" s="204">
        <v>0</v>
      </c>
    </row>
    <row r="806" spans="1:48" ht="12.75" customHeight="1">
      <c r="A806" s="205">
        <v>21</v>
      </c>
      <c r="B806" s="206">
        <v>227400</v>
      </c>
      <c r="C806" s="207">
        <v>1716</v>
      </c>
      <c r="D806" s="175">
        <v>797</v>
      </c>
      <c r="E806" s="201" t="s">
        <v>1879</v>
      </c>
      <c r="F806" s="197">
        <v>4033.9</v>
      </c>
      <c r="G806" s="202">
        <v>4033.9</v>
      </c>
      <c r="H806" s="202">
        <v>0</v>
      </c>
      <c r="I806" s="202">
        <v>0</v>
      </c>
      <c r="J806" s="202">
        <v>0</v>
      </c>
      <c r="K806" s="202">
        <v>0</v>
      </c>
      <c r="L806" s="197">
        <v>4159.5</v>
      </c>
      <c r="M806" s="203">
        <v>4159.5</v>
      </c>
      <c r="N806" s="203">
        <v>0</v>
      </c>
      <c r="O806" s="203">
        <v>0</v>
      </c>
      <c r="P806" s="203">
        <v>0</v>
      </c>
      <c r="Q806" s="203">
        <v>0</v>
      </c>
      <c r="R806" s="245">
        <v>0</v>
      </c>
      <c r="S806" s="245">
        <v>0</v>
      </c>
      <c r="T806" s="245">
        <v>0</v>
      </c>
      <c r="U806" s="198">
        <v>4061.4956000000002</v>
      </c>
      <c r="V806" s="203">
        <v>4061.4956000000002</v>
      </c>
      <c r="W806" s="203">
        <v>0</v>
      </c>
      <c r="X806" s="203">
        <v>0</v>
      </c>
      <c r="Y806" s="203">
        <v>0</v>
      </c>
      <c r="Z806" s="204">
        <v>0</v>
      </c>
      <c r="AA806" s="246">
        <v>0</v>
      </c>
      <c r="AB806" s="246">
        <v>0</v>
      </c>
      <c r="AC806" s="246">
        <v>0</v>
      </c>
      <c r="AD806" s="204">
        <v>-98.004399999999805</v>
      </c>
      <c r="AE806" s="204">
        <v>-98.004399999999805</v>
      </c>
      <c r="AF806" s="204">
        <v>0</v>
      </c>
      <c r="AG806" s="204">
        <v>0</v>
      </c>
      <c r="AH806" s="204">
        <v>0</v>
      </c>
      <c r="AI806" s="101">
        <v>0</v>
      </c>
      <c r="AJ806" s="101">
        <v>0</v>
      </c>
      <c r="AK806" s="101">
        <v>0</v>
      </c>
      <c r="AL806" s="204">
        <v>0</v>
      </c>
      <c r="AM806" s="204">
        <v>97.64384180790961</v>
      </c>
      <c r="AN806" s="204">
        <v>97.64384180790961</v>
      </c>
      <c r="AO806" s="204">
        <v>0</v>
      </c>
      <c r="AP806" s="204">
        <v>0</v>
      </c>
      <c r="AQ806" s="204">
        <v>0</v>
      </c>
      <c r="AR806" s="204">
        <v>0</v>
      </c>
      <c r="AS806" s="204">
        <v>0</v>
      </c>
      <c r="AT806" s="204">
        <v>0</v>
      </c>
      <c r="AU806" s="204">
        <v>0</v>
      </c>
    </row>
    <row r="807" spans="1:48" ht="12.75" customHeight="1">
      <c r="A807" s="205">
        <v>21</v>
      </c>
      <c r="B807" s="206">
        <v>227400</v>
      </c>
      <c r="C807" s="207">
        <v>1717</v>
      </c>
      <c r="D807" s="175">
        <v>798</v>
      </c>
      <c r="E807" s="201" t="s">
        <v>1880</v>
      </c>
      <c r="F807" s="197">
        <v>2085.1999999999998</v>
      </c>
      <c r="G807" s="202">
        <v>2085.1999999999998</v>
      </c>
      <c r="H807" s="202">
        <v>0</v>
      </c>
      <c r="I807" s="202">
        <v>0</v>
      </c>
      <c r="J807" s="202">
        <v>0</v>
      </c>
      <c r="K807" s="202">
        <v>0</v>
      </c>
      <c r="L807" s="197">
        <v>2150.8000000000002</v>
      </c>
      <c r="M807" s="203">
        <v>2150.8000000000002</v>
      </c>
      <c r="N807" s="203">
        <v>0</v>
      </c>
      <c r="O807" s="203">
        <v>0</v>
      </c>
      <c r="P807" s="203">
        <v>0</v>
      </c>
      <c r="Q807" s="203">
        <v>0</v>
      </c>
      <c r="R807" s="245">
        <v>0</v>
      </c>
      <c r="S807" s="245">
        <v>0</v>
      </c>
      <c r="T807" s="245">
        <v>0</v>
      </c>
      <c r="U807" s="198">
        <v>2150.8000000000002</v>
      </c>
      <c r="V807" s="203">
        <v>2150.8000000000002</v>
      </c>
      <c r="W807" s="203">
        <v>0</v>
      </c>
      <c r="X807" s="203">
        <v>0</v>
      </c>
      <c r="Y807" s="203">
        <v>0</v>
      </c>
      <c r="Z807" s="204">
        <v>0</v>
      </c>
      <c r="AA807" s="246">
        <v>0</v>
      </c>
      <c r="AB807" s="246">
        <v>0</v>
      </c>
      <c r="AC807" s="246">
        <v>0</v>
      </c>
      <c r="AD807" s="204">
        <v>0</v>
      </c>
      <c r="AE807" s="204">
        <v>0</v>
      </c>
      <c r="AF807" s="204">
        <v>0</v>
      </c>
      <c r="AG807" s="204">
        <v>0</v>
      </c>
      <c r="AH807" s="204">
        <v>0</v>
      </c>
      <c r="AI807" s="101">
        <v>0</v>
      </c>
      <c r="AJ807" s="101">
        <v>0</v>
      </c>
      <c r="AK807" s="101">
        <v>0</v>
      </c>
      <c r="AL807" s="204">
        <v>0</v>
      </c>
      <c r="AM807" s="204">
        <v>100</v>
      </c>
      <c r="AN807" s="204">
        <v>100</v>
      </c>
      <c r="AO807" s="204">
        <v>0</v>
      </c>
      <c r="AP807" s="204">
        <v>0</v>
      </c>
      <c r="AQ807" s="204">
        <v>0</v>
      </c>
      <c r="AR807" s="204">
        <v>0</v>
      </c>
      <c r="AS807" s="204">
        <v>0</v>
      </c>
      <c r="AT807" s="204">
        <v>0</v>
      </c>
      <c r="AU807" s="204">
        <v>0</v>
      </c>
    </row>
    <row r="808" spans="1:48" ht="12.75" customHeight="1">
      <c r="A808" s="205">
        <v>21</v>
      </c>
      <c r="B808" s="206">
        <v>227400</v>
      </c>
      <c r="C808" s="207">
        <v>1718</v>
      </c>
      <c r="D808" s="175">
        <v>799</v>
      </c>
      <c r="E808" s="201" t="s">
        <v>1881</v>
      </c>
      <c r="F808" s="197">
        <v>5293.1</v>
      </c>
      <c r="G808" s="202">
        <v>5293.1</v>
      </c>
      <c r="H808" s="202">
        <v>0</v>
      </c>
      <c r="I808" s="202">
        <v>0</v>
      </c>
      <c r="J808" s="202">
        <v>0</v>
      </c>
      <c r="K808" s="202">
        <v>0</v>
      </c>
      <c r="L808" s="197">
        <v>5345.5</v>
      </c>
      <c r="M808" s="203">
        <v>5345.5</v>
      </c>
      <c r="N808" s="203">
        <v>0</v>
      </c>
      <c r="O808" s="203">
        <v>0</v>
      </c>
      <c r="P808" s="203">
        <v>0</v>
      </c>
      <c r="Q808" s="203">
        <v>0</v>
      </c>
      <c r="R808" s="245">
        <v>0</v>
      </c>
      <c r="S808" s="245">
        <v>0</v>
      </c>
      <c r="T808" s="245">
        <v>0</v>
      </c>
      <c r="U808" s="198">
        <v>5053.2331999999997</v>
      </c>
      <c r="V808" s="203">
        <v>5053.2331999999997</v>
      </c>
      <c r="W808" s="203">
        <v>0</v>
      </c>
      <c r="X808" s="203">
        <v>0</v>
      </c>
      <c r="Y808" s="203">
        <v>0</v>
      </c>
      <c r="Z808" s="204">
        <v>0</v>
      </c>
      <c r="AA808" s="246">
        <v>0</v>
      </c>
      <c r="AB808" s="246">
        <v>0</v>
      </c>
      <c r="AC808" s="246">
        <v>0</v>
      </c>
      <c r="AD808" s="204">
        <v>-292.26680000000033</v>
      </c>
      <c r="AE808" s="204">
        <v>-292.26680000000033</v>
      </c>
      <c r="AF808" s="204">
        <v>0</v>
      </c>
      <c r="AG808" s="204">
        <v>0</v>
      </c>
      <c r="AH808" s="204">
        <v>0</v>
      </c>
      <c r="AI808" s="101">
        <v>0</v>
      </c>
      <c r="AJ808" s="101">
        <v>0</v>
      </c>
      <c r="AK808" s="101">
        <v>0</v>
      </c>
      <c r="AL808" s="204">
        <v>0</v>
      </c>
      <c r="AM808" s="204">
        <v>94.532470302123272</v>
      </c>
      <c r="AN808" s="204">
        <v>94.532470302123272</v>
      </c>
      <c r="AO808" s="204">
        <v>0</v>
      </c>
      <c r="AP808" s="204">
        <v>0</v>
      </c>
      <c r="AQ808" s="204">
        <v>0</v>
      </c>
      <c r="AR808" s="204">
        <v>0</v>
      </c>
      <c r="AS808" s="204">
        <v>0</v>
      </c>
      <c r="AT808" s="204">
        <v>0</v>
      </c>
      <c r="AU808" s="204">
        <v>0</v>
      </c>
    </row>
    <row r="809" spans="1:48" ht="12.75" customHeight="1">
      <c r="A809" s="205">
        <v>21</v>
      </c>
      <c r="B809" s="206">
        <v>227400</v>
      </c>
      <c r="C809" s="207">
        <v>1733</v>
      </c>
      <c r="D809" s="175">
        <v>800</v>
      </c>
      <c r="E809" s="201" t="s">
        <v>1882</v>
      </c>
      <c r="F809" s="197">
        <v>7007.1</v>
      </c>
      <c r="G809" s="202">
        <v>7007.1</v>
      </c>
      <c r="H809" s="202">
        <v>0</v>
      </c>
      <c r="I809" s="202">
        <v>0</v>
      </c>
      <c r="J809" s="202">
        <v>0</v>
      </c>
      <c r="K809" s="202">
        <v>0</v>
      </c>
      <c r="L809" s="197">
        <v>7043.2</v>
      </c>
      <c r="M809" s="203">
        <v>7043.2</v>
      </c>
      <c r="N809" s="203">
        <v>0</v>
      </c>
      <c r="O809" s="203">
        <v>0</v>
      </c>
      <c r="P809" s="203">
        <v>0</v>
      </c>
      <c r="Q809" s="203">
        <v>0</v>
      </c>
      <c r="R809" s="245">
        <v>0</v>
      </c>
      <c r="S809" s="245">
        <v>0</v>
      </c>
      <c r="T809" s="245">
        <v>0</v>
      </c>
      <c r="U809" s="198">
        <v>6950.0450000000001</v>
      </c>
      <c r="V809" s="203">
        <v>6950.0450000000001</v>
      </c>
      <c r="W809" s="203">
        <v>0</v>
      </c>
      <c r="X809" s="203">
        <v>0</v>
      </c>
      <c r="Y809" s="203">
        <v>0</v>
      </c>
      <c r="Z809" s="204">
        <v>0</v>
      </c>
      <c r="AA809" s="246">
        <v>0</v>
      </c>
      <c r="AB809" s="246">
        <v>0</v>
      </c>
      <c r="AC809" s="246">
        <v>0</v>
      </c>
      <c r="AD809" s="204">
        <v>-93.154999999999745</v>
      </c>
      <c r="AE809" s="204">
        <v>-93.154999999999745</v>
      </c>
      <c r="AF809" s="204">
        <v>0</v>
      </c>
      <c r="AG809" s="204">
        <v>0</v>
      </c>
      <c r="AH809" s="204">
        <v>0</v>
      </c>
      <c r="AI809" s="101">
        <v>0</v>
      </c>
      <c r="AJ809" s="101">
        <v>0</v>
      </c>
      <c r="AK809" s="101">
        <v>0</v>
      </c>
      <c r="AL809" s="204">
        <v>0</v>
      </c>
      <c r="AM809" s="204">
        <v>98.677376760563391</v>
      </c>
      <c r="AN809" s="204">
        <v>98.677376760563391</v>
      </c>
      <c r="AO809" s="204">
        <v>0</v>
      </c>
      <c r="AP809" s="204">
        <v>0</v>
      </c>
      <c r="AQ809" s="204">
        <v>0</v>
      </c>
      <c r="AR809" s="204">
        <v>0</v>
      </c>
      <c r="AS809" s="204">
        <v>0</v>
      </c>
      <c r="AT809" s="204">
        <v>0</v>
      </c>
      <c r="AU809" s="204">
        <v>0</v>
      </c>
    </row>
    <row r="810" spans="1:48" ht="12.75" customHeight="1">
      <c r="A810" s="205">
        <v>21</v>
      </c>
      <c r="B810" s="206">
        <v>227400</v>
      </c>
      <c r="C810" s="207">
        <v>1719</v>
      </c>
      <c r="D810" s="175">
        <v>801</v>
      </c>
      <c r="E810" s="201" t="s">
        <v>1883</v>
      </c>
      <c r="F810" s="197">
        <v>1443.3</v>
      </c>
      <c r="G810" s="202">
        <v>1443.3</v>
      </c>
      <c r="H810" s="202">
        <v>0</v>
      </c>
      <c r="I810" s="202">
        <v>0</v>
      </c>
      <c r="J810" s="202">
        <v>0</v>
      </c>
      <c r="K810" s="202">
        <v>0</v>
      </c>
      <c r="L810" s="197">
        <v>1483.8</v>
      </c>
      <c r="M810" s="203">
        <v>1483.8</v>
      </c>
      <c r="N810" s="203">
        <v>0</v>
      </c>
      <c r="O810" s="203">
        <v>0</v>
      </c>
      <c r="P810" s="203">
        <v>0</v>
      </c>
      <c r="Q810" s="203">
        <v>0</v>
      </c>
      <c r="R810" s="245">
        <v>0</v>
      </c>
      <c r="S810" s="245">
        <v>0</v>
      </c>
      <c r="T810" s="245">
        <v>0</v>
      </c>
      <c r="U810" s="198">
        <v>1483.8</v>
      </c>
      <c r="V810" s="203">
        <v>1483.8</v>
      </c>
      <c r="W810" s="203">
        <v>0</v>
      </c>
      <c r="X810" s="203">
        <v>0</v>
      </c>
      <c r="Y810" s="203">
        <v>0</v>
      </c>
      <c r="Z810" s="204">
        <v>0</v>
      </c>
      <c r="AA810" s="246">
        <v>0</v>
      </c>
      <c r="AB810" s="246">
        <v>0</v>
      </c>
      <c r="AC810" s="246">
        <v>0</v>
      </c>
      <c r="AD810" s="204">
        <v>0</v>
      </c>
      <c r="AE810" s="204">
        <v>0</v>
      </c>
      <c r="AF810" s="204">
        <v>0</v>
      </c>
      <c r="AG810" s="204">
        <v>0</v>
      </c>
      <c r="AH810" s="204">
        <v>0</v>
      </c>
      <c r="AI810" s="101">
        <v>0</v>
      </c>
      <c r="AJ810" s="101">
        <v>0</v>
      </c>
      <c r="AK810" s="101">
        <v>0</v>
      </c>
      <c r="AL810" s="204">
        <v>0</v>
      </c>
      <c r="AM810" s="204">
        <v>100</v>
      </c>
      <c r="AN810" s="204">
        <v>100</v>
      </c>
      <c r="AO810" s="204">
        <v>0</v>
      </c>
      <c r="AP810" s="204">
        <v>0</v>
      </c>
      <c r="AQ810" s="204">
        <v>0</v>
      </c>
      <c r="AR810" s="204">
        <v>0</v>
      </c>
      <c r="AS810" s="204">
        <v>0</v>
      </c>
      <c r="AT810" s="204">
        <v>0</v>
      </c>
      <c r="AU810" s="204">
        <v>0</v>
      </c>
    </row>
    <row r="811" spans="1:48" ht="12.75" customHeight="1">
      <c r="A811" s="205">
        <v>21</v>
      </c>
      <c r="B811" s="206">
        <v>227400</v>
      </c>
      <c r="C811" s="207">
        <v>1720</v>
      </c>
      <c r="D811" s="175">
        <v>802</v>
      </c>
      <c r="E811" s="201" t="s">
        <v>1884</v>
      </c>
      <c r="F811" s="197">
        <v>5889.4</v>
      </c>
      <c r="G811" s="202">
        <v>5889.4</v>
      </c>
      <c r="H811" s="202">
        <v>0</v>
      </c>
      <c r="I811" s="202">
        <v>0</v>
      </c>
      <c r="J811" s="202">
        <v>0</v>
      </c>
      <c r="K811" s="202">
        <v>0</v>
      </c>
      <c r="L811" s="197">
        <v>5889.4</v>
      </c>
      <c r="M811" s="203">
        <v>5889.4</v>
      </c>
      <c r="N811" s="203">
        <v>0</v>
      </c>
      <c r="O811" s="203">
        <v>0</v>
      </c>
      <c r="P811" s="203">
        <v>0</v>
      </c>
      <c r="Q811" s="203">
        <v>0</v>
      </c>
      <c r="R811" s="245">
        <v>0</v>
      </c>
      <c r="S811" s="245">
        <v>0</v>
      </c>
      <c r="T811" s="245">
        <v>0</v>
      </c>
      <c r="U811" s="198">
        <v>5889.4</v>
      </c>
      <c r="V811" s="203">
        <v>5889.4</v>
      </c>
      <c r="W811" s="203">
        <v>0</v>
      </c>
      <c r="X811" s="203">
        <v>0</v>
      </c>
      <c r="Y811" s="203">
        <v>0</v>
      </c>
      <c r="Z811" s="204">
        <v>0</v>
      </c>
      <c r="AA811" s="246">
        <v>0</v>
      </c>
      <c r="AB811" s="246">
        <v>0</v>
      </c>
      <c r="AC811" s="246">
        <v>0</v>
      </c>
      <c r="AD811" s="204">
        <v>0</v>
      </c>
      <c r="AE811" s="204">
        <v>0</v>
      </c>
      <c r="AF811" s="204">
        <v>0</v>
      </c>
      <c r="AG811" s="204">
        <v>0</v>
      </c>
      <c r="AH811" s="204">
        <v>0</v>
      </c>
      <c r="AI811" s="101">
        <v>0</v>
      </c>
      <c r="AJ811" s="101">
        <v>0</v>
      </c>
      <c r="AK811" s="101">
        <v>0</v>
      </c>
      <c r="AL811" s="204">
        <v>0</v>
      </c>
      <c r="AM811" s="204">
        <v>100</v>
      </c>
      <c r="AN811" s="204">
        <v>100</v>
      </c>
      <c r="AO811" s="204">
        <v>0</v>
      </c>
      <c r="AP811" s="204">
        <v>0</v>
      </c>
      <c r="AQ811" s="204">
        <v>0</v>
      </c>
      <c r="AR811" s="204">
        <v>0</v>
      </c>
      <c r="AS811" s="204">
        <v>0</v>
      </c>
      <c r="AT811" s="204">
        <v>0</v>
      </c>
      <c r="AU811" s="204">
        <v>0</v>
      </c>
    </row>
    <row r="812" spans="1:48" ht="12.75" customHeight="1">
      <c r="A812" s="205">
        <v>21</v>
      </c>
      <c r="B812" s="206">
        <v>227400</v>
      </c>
      <c r="C812" s="207">
        <v>1721</v>
      </c>
      <c r="D812" s="175">
        <v>803</v>
      </c>
      <c r="E812" s="201" t="s">
        <v>1885</v>
      </c>
      <c r="F812" s="197">
        <v>1499.6</v>
      </c>
      <c r="G812" s="202">
        <v>1499.6</v>
      </c>
      <c r="H812" s="202">
        <v>0</v>
      </c>
      <c r="I812" s="202">
        <v>0</v>
      </c>
      <c r="J812" s="202">
        <v>0</v>
      </c>
      <c r="K812" s="202">
        <v>0</v>
      </c>
      <c r="L812" s="197">
        <v>1526.8</v>
      </c>
      <c r="M812" s="203">
        <v>1526.8</v>
      </c>
      <c r="N812" s="203">
        <v>0</v>
      </c>
      <c r="O812" s="203">
        <v>0</v>
      </c>
      <c r="P812" s="203">
        <v>0</v>
      </c>
      <c r="Q812" s="203">
        <v>0</v>
      </c>
      <c r="R812" s="245">
        <v>0</v>
      </c>
      <c r="S812" s="245">
        <v>0</v>
      </c>
      <c r="T812" s="245">
        <v>0</v>
      </c>
      <c r="U812" s="198">
        <v>1526.8</v>
      </c>
      <c r="V812" s="203">
        <v>1526.8</v>
      </c>
      <c r="W812" s="203">
        <v>0</v>
      </c>
      <c r="X812" s="203">
        <v>0</v>
      </c>
      <c r="Y812" s="203">
        <v>0</v>
      </c>
      <c r="Z812" s="204">
        <v>0</v>
      </c>
      <c r="AA812" s="246">
        <v>0</v>
      </c>
      <c r="AB812" s="246">
        <v>0</v>
      </c>
      <c r="AC812" s="246">
        <v>0</v>
      </c>
      <c r="AD812" s="204">
        <v>0</v>
      </c>
      <c r="AE812" s="204">
        <v>0</v>
      </c>
      <c r="AF812" s="204">
        <v>0</v>
      </c>
      <c r="AG812" s="204">
        <v>0</v>
      </c>
      <c r="AH812" s="204">
        <v>0</v>
      </c>
      <c r="AI812" s="101">
        <v>0</v>
      </c>
      <c r="AJ812" s="101">
        <v>0</v>
      </c>
      <c r="AK812" s="101">
        <v>0</v>
      </c>
      <c r="AL812" s="204">
        <v>0</v>
      </c>
      <c r="AM812" s="204">
        <v>100</v>
      </c>
      <c r="AN812" s="204">
        <v>100</v>
      </c>
      <c r="AO812" s="204">
        <v>0</v>
      </c>
      <c r="AP812" s="204">
        <v>0</v>
      </c>
      <c r="AQ812" s="204">
        <v>0</v>
      </c>
      <c r="AR812" s="204">
        <v>0</v>
      </c>
      <c r="AS812" s="204">
        <v>0</v>
      </c>
      <c r="AT812" s="204">
        <v>0</v>
      </c>
      <c r="AU812" s="204">
        <v>0</v>
      </c>
    </row>
    <row r="813" spans="1:48" ht="12.75" customHeight="1">
      <c r="A813" s="205">
        <v>21</v>
      </c>
      <c r="B813" s="206">
        <v>227400</v>
      </c>
      <c r="C813" s="207">
        <v>1722</v>
      </c>
      <c r="D813" s="175">
        <v>804</v>
      </c>
      <c r="E813" s="201" t="s">
        <v>1886</v>
      </c>
      <c r="F813" s="197">
        <v>2762</v>
      </c>
      <c r="G813" s="202">
        <v>2762</v>
      </c>
      <c r="H813" s="202">
        <v>0</v>
      </c>
      <c r="I813" s="202">
        <v>0</v>
      </c>
      <c r="J813" s="202">
        <v>0</v>
      </c>
      <c r="K813" s="202">
        <v>0</v>
      </c>
      <c r="L813" s="197">
        <v>2762</v>
      </c>
      <c r="M813" s="203">
        <v>2762</v>
      </c>
      <c r="N813" s="203">
        <v>0</v>
      </c>
      <c r="O813" s="203">
        <v>0</v>
      </c>
      <c r="P813" s="203">
        <v>0</v>
      </c>
      <c r="Q813" s="203">
        <v>0</v>
      </c>
      <c r="R813" s="245">
        <v>0</v>
      </c>
      <c r="S813" s="245">
        <v>0</v>
      </c>
      <c r="T813" s="245">
        <v>0</v>
      </c>
      <c r="U813" s="198">
        <v>2762</v>
      </c>
      <c r="V813" s="203">
        <v>2762</v>
      </c>
      <c r="W813" s="203">
        <v>0</v>
      </c>
      <c r="X813" s="203">
        <v>0</v>
      </c>
      <c r="Y813" s="203">
        <v>0</v>
      </c>
      <c r="Z813" s="204">
        <v>0</v>
      </c>
      <c r="AA813" s="246">
        <v>0</v>
      </c>
      <c r="AB813" s="246">
        <v>0</v>
      </c>
      <c r="AC813" s="246">
        <v>0</v>
      </c>
      <c r="AD813" s="204">
        <v>0</v>
      </c>
      <c r="AE813" s="204">
        <v>0</v>
      </c>
      <c r="AF813" s="204">
        <v>0</v>
      </c>
      <c r="AG813" s="204">
        <v>0</v>
      </c>
      <c r="AH813" s="204">
        <v>0</v>
      </c>
      <c r="AI813" s="101">
        <v>0</v>
      </c>
      <c r="AJ813" s="101">
        <v>0</v>
      </c>
      <c r="AK813" s="101">
        <v>0</v>
      </c>
      <c r="AL813" s="204">
        <v>0</v>
      </c>
      <c r="AM813" s="204">
        <v>100</v>
      </c>
      <c r="AN813" s="204">
        <v>100</v>
      </c>
      <c r="AO813" s="204">
        <v>0</v>
      </c>
      <c r="AP813" s="204">
        <v>0</v>
      </c>
      <c r="AQ813" s="204">
        <v>0</v>
      </c>
      <c r="AR813" s="204">
        <v>0</v>
      </c>
      <c r="AS813" s="204">
        <v>0</v>
      </c>
      <c r="AT813" s="204">
        <v>0</v>
      </c>
      <c r="AU813" s="204">
        <v>0</v>
      </c>
    </row>
    <row r="814" spans="1:48" ht="12.75" customHeight="1">
      <c r="A814" s="205">
        <v>21</v>
      </c>
      <c r="B814" s="206">
        <v>227400</v>
      </c>
      <c r="C814" s="207">
        <v>1723</v>
      </c>
      <c r="D814" s="175">
        <v>805</v>
      </c>
      <c r="E814" s="201" t="s">
        <v>1887</v>
      </c>
      <c r="F814" s="197">
        <v>3158.5</v>
      </c>
      <c r="G814" s="202">
        <v>3158.5</v>
      </c>
      <c r="H814" s="202">
        <v>0</v>
      </c>
      <c r="I814" s="202">
        <v>0</v>
      </c>
      <c r="J814" s="202">
        <v>0</v>
      </c>
      <c r="K814" s="202">
        <v>0</v>
      </c>
      <c r="L814" s="197">
        <v>3600.3</v>
      </c>
      <c r="M814" s="203">
        <v>3600.3</v>
      </c>
      <c r="N814" s="203">
        <v>0</v>
      </c>
      <c r="O814" s="203">
        <v>0</v>
      </c>
      <c r="P814" s="203">
        <v>0</v>
      </c>
      <c r="Q814" s="203">
        <v>0</v>
      </c>
      <c r="R814" s="245">
        <v>0</v>
      </c>
      <c r="S814" s="245">
        <v>0</v>
      </c>
      <c r="T814" s="245">
        <v>0</v>
      </c>
      <c r="U814" s="198">
        <v>3576.8624</v>
      </c>
      <c r="V814" s="203">
        <v>3576.8624</v>
      </c>
      <c r="W814" s="203">
        <v>0</v>
      </c>
      <c r="X814" s="203">
        <v>0</v>
      </c>
      <c r="Y814" s="203">
        <v>0</v>
      </c>
      <c r="Z814" s="204">
        <v>0</v>
      </c>
      <c r="AA814" s="246">
        <v>0</v>
      </c>
      <c r="AB814" s="246">
        <v>0</v>
      </c>
      <c r="AC814" s="246">
        <v>0</v>
      </c>
      <c r="AD814" s="204">
        <v>-23.437600000000202</v>
      </c>
      <c r="AE814" s="204">
        <v>-23.437600000000202</v>
      </c>
      <c r="AF814" s="204">
        <v>0</v>
      </c>
      <c r="AG814" s="204">
        <v>0</v>
      </c>
      <c r="AH814" s="204">
        <v>0</v>
      </c>
      <c r="AI814" s="101">
        <v>0</v>
      </c>
      <c r="AJ814" s="101">
        <v>0</v>
      </c>
      <c r="AK814" s="101">
        <v>0</v>
      </c>
      <c r="AL814" s="204">
        <v>0</v>
      </c>
      <c r="AM814" s="204">
        <v>99.349009804738486</v>
      </c>
      <c r="AN814" s="204">
        <v>99.349009804738486</v>
      </c>
      <c r="AO814" s="204">
        <v>0</v>
      </c>
      <c r="AP814" s="204">
        <v>0</v>
      </c>
      <c r="AQ814" s="204">
        <v>0</v>
      </c>
      <c r="AR814" s="204">
        <v>0</v>
      </c>
      <c r="AS814" s="204">
        <v>0</v>
      </c>
      <c r="AT814" s="204">
        <v>0</v>
      </c>
      <c r="AU814" s="204">
        <v>0</v>
      </c>
    </row>
    <row r="815" spans="1:48" ht="12.75" customHeight="1">
      <c r="A815" s="205">
        <v>21</v>
      </c>
      <c r="B815" s="206">
        <v>227400</v>
      </c>
      <c r="C815" s="207">
        <v>1724</v>
      </c>
      <c r="D815" s="175">
        <v>806</v>
      </c>
      <c r="E815" s="201" t="s">
        <v>1888</v>
      </c>
      <c r="F815" s="197">
        <v>1137.5</v>
      </c>
      <c r="G815" s="202">
        <v>1137.5</v>
      </c>
      <c r="H815" s="202">
        <v>0</v>
      </c>
      <c r="I815" s="202">
        <v>0</v>
      </c>
      <c r="J815" s="202">
        <v>0</v>
      </c>
      <c r="K815" s="202">
        <v>0</v>
      </c>
      <c r="L815" s="197">
        <v>1585.5</v>
      </c>
      <c r="M815" s="203">
        <v>1585.5</v>
      </c>
      <c r="N815" s="203">
        <v>0</v>
      </c>
      <c r="O815" s="203">
        <v>0</v>
      </c>
      <c r="P815" s="203">
        <v>0</v>
      </c>
      <c r="Q815" s="203">
        <v>0</v>
      </c>
      <c r="R815" s="245">
        <v>0</v>
      </c>
      <c r="S815" s="245">
        <v>0</v>
      </c>
      <c r="T815" s="245">
        <v>0</v>
      </c>
      <c r="U815" s="198">
        <v>1585.5</v>
      </c>
      <c r="V815" s="203">
        <v>1585.5</v>
      </c>
      <c r="W815" s="203">
        <v>0</v>
      </c>
      <c r="X815" s="203">
        <v>0</v>
      </c>
      <c r="Y815" s="203">
        <v>0</v>
      </c>
      <c r="Z815" s="204">
        <v>0</v>
      </c>
      <c r="AA815" s="246">
        <v>0</v>
      </c>
      <c r="AB815" s="246">
        <v>0</v>
      </c>
      <c r="AC815" s="246">
        <v>0</v>
      </c>
      <c r="AD815" s="204">
        <v>0</v>
      </c>
      <c r="AE815" s="204">
        <v>0</v>
      </c>
      <c r="AF815" s="204">
        <v>0</v>
      </c>
      <c r="AG815" s="204">
        <v>0</v>
      </c>
      <c r="AH815" s="204">
        <v>0</v>
      </c>
      <c r="AI815" s="101">
        <v>0</v>
      </c>
      <c r="AJ815" s="101">
        <v>0</v>
      </c>
      <c r="AK815" s="101">
        <v>0</v>
      </c>
      <c r="AL815" s="204">
        <v>0</v>
      </c>
      <c r="AM815" s="204">
        <v>100</v>
      </c>
      <c r="AN815" s="204">
        <v>100</v>
      </c>
      <c r="AO815" s="204">
        <v>0</v>
      </c>
      <c r="AP815" s="204">
        <v>0</v>
      </c>
      <c r="AQ815" s="204">
        <v>0</v>
      </c>
      <c r="AR815" s="204">
        <v>0</v>
      </c>
      <c r="AS815" s="204">
        <v>0</v>
      </c>
      <c r="AT815" s="204">
        <v>0</v>
      </c>
      <c r="AU815" s="204">
        <v>0</v>
      </c>
    </row>
    <row r="816" spans="1:48" ht="12.75" customHeight="1">
      <c r="A816" s="205">
        <v>21</v>
      </c>
      <c r="B816" s="206">
        <v>227400</v>
      </c>
      <c r="C816" s="207">
        <v>1725</v>
      </c>
      <c r="D816" s="175">
        <v>807</v>
      </c>
      <c r="E816" s="201" t="s">
        <v>1889</v>
      </c>
      <c r="F816" s="197">
        <v>2505</v>
      </c>
      <c r="G816" s="202">
        <v>2505</v>
      </c>
      <c r="H816" s="202">
        <v>0</v>
      </c>
      <c r="I816" s="202">
        <v>0</v>
      </c>
      <c r="J816" s="202">
        <v>0</v>
      </c>
      <c r="K816" s="202">
        <v>0</v>
      </c>
      <c r="L816" s="197">
        <v>2811.1</v>
      </c>
      <c r="M816" s="203">
        <v>2811.1</v>
      </c>
      <c r="N816" s="203">
        <v>0</v>
      </c>
      <c r="O816" s="203">
        <v>0</v>
      </c>
      <c r="P816" s="203">
        <v>0</v>
      </c>
      <c r="Q816" s="203">
        <v>0</v>
      </c>
      <c r="R816" s="245">
        <v>0</v>
      </c>
      <c r="S816" s="245">
        <v>0</v>
      </c>
      <c r="T816" s="245">
        <v>0</v>
      </c>
      <c r="U816" s="198">
        <v>2674.7867000000001</v>
      </c>
      <c r="V816" s="203">
        <v>2674.7867000000001</v>
      </c>
      <c r="W816" s="203">
        <v>0</v>
      </c>
      <c r="X816" s="203">
        <v>0</v>
      </c>
      <c r="Y816" s="203">
        <v>0</v>
      </c>
      <c r="Z816" s="204">
        <v>0</v>
      </c>
      <c r="AA816" s="246">
        <v>0</v>
      </c>
      <c r="AB816" s="246">
        <v>0</v>
      </c>
      <c r="AC816" s="246">
        <v>0</v>
      </c>
      <c r="AD816" s="204">
        <v>-136.3132999999998</v>
      </c>
      <c r="AE816" s="204">
        <v>-136.3132999999998</v>
      </c>
      <c r="AF816" s="204">
        <v>0</v>
      </c>
      <c r="AG816" s="204">
        <v>0</v>
      </c>
      <c r="AH816" s="204">
        <v>0</v>
      </c>
      <c r="AI816" s="101">
        <v>0</v>
      </c>
      <c r="AJ816" s="101">
        <v>0</v>
      </c>
      <c r="AK816" s="101">
        <v>0</v>
      </c>
      <c r="AL816" s="204">
        <v>0</v>
      </c>
      <c r="AM816" s="204">
        <v>95.15089111024156</v>
      </c>
      <c r="AN816" s="204">
        <v>95.15089111024156</v>
      </c>
      <c r="AO816" s="204">
        <v>0</v>
      </c>
      <c r="AP816" s="204">
        <v>0</v>
      </c>
      <c r="AQ816" s="204">
        <v>0</v>
      </c>
      <c r="AR816" s="204">
        <v>0</v>
      </c>
      <c r="AS816" s="204">
        <v>0</v>
      </c>
      <c r="AT816" s="204">
        <v>0</v>
      </c>
      <c r="AU816" s="204">
        <v>0</v>
      </c>
    </row>
    <row r="817" spans="1:47" ht="12.75" customHeight="1">
      <c r="A817" s="205">
        <v>21</v>
      </c>
      <c r="B817" s="206">
        <v>227400</v>
      </c>
      <c r="C817" s="207">
        <v>1726</v>
      </c>
      <c r="D817" s="175">
        <v>808</v>
      </c>
      <c r="E817" s="201" t="s">
        <v>1890</v>
      </c>
      <c r="F817" s="197">
        <v>2642.1</v>
      </c>
      <c r="G817" s="202">
        <v>2642.1</v>
      </c>
      <c r="H817" s="202">
        <v>0</v>
      </c>
      <c r="I817" s="202">
        <v>0</v>
      </c>
      <c r="J817" s="202">
        <v>0</v>
      </c>
      <c r="K817" s="202">
        <v>0</v>
      </c>
      <c r="L817" s="197">
        <v>2642.1</v>
      </c>
      <c r="M817" s="203">
        <v>2642.1</v>
      </c>
      <c r="N817" s="203">
        <v>0</v>
      </c>
      <c r="O817" s="203">
        <v>0</v>
      </c>
      <c r="P817" s="203">
        <v>0</v>
      </c>
      <c r="Q817" s="203">
        <v>0</v>
      </c>
      <c r="R817" s="245">
        <v>0</v>
      </c>
      <c r="S817" s="245">
        <v>0</v>
      </c>
      <c r="T817" s="245">
        <v>0</v>
      </c>
      <c r="U817" s="198">
        <v>2575.0063</v>
      </c>
      <c r="V817" s="203">
        <v>2575.0063</v>
      </c>
      <c r="W817" s="203">
        <v>0</v>
      </c>
      <c r="X817" s="203">
        <v>0</v>
      </c>
      <c r="Y817" s="203">
        <v>0</v>
      </c>
      <c r="Z817" s="204">
        <v>0</v>
      </c>
      <c r="AA817" s="246">
        <v>0</v>
      </c>
      <c r="AB817" s="246">
        <v>0</v>
      </c>
      <c r="AC817" s="246">
        <v>0</v>
      </c>
      <c r="AD817" s="204">
        <v>-67.093699999999899</v>
      </c>
      <c r="AE817" s="204">
        <v>-67.093699999999899</v>
      </c>
      <c r="AF817" s="204">
        <v>0</v>
      </c>
      <c r="AG817" s="204">
        <v>0</v>
      </c>
      <c r="AH817" s="204">
        <v>0</v>
      </c>
      <c r="AI817" s="101">
        <v>0</v>
      </c>
      <c r="AJ817" s="101">
        <v>0</v>
      </c>
      <c r="AK817" s="101">
        <v>0</v>
      </c>
      <c r="AL817" s="204">
        <v>0</v>
      </c>
      <c r="AM817" s="204">
        <v>97.460591953370425</v>
      </c>
      <c r="AN817" s="204">
        <v>97.460591953370425</v>
      </c>
      <c r="AO817" s="204">
        <v>0</v>
      </c>
      <c r="AP817" s="204">
        <v>0</v>
      </c>
      <c r="AQ817" s="204">
        <v>0</v>
      </c>
      <c r="AR817" s="204">
        <v>0</v>
      </c>
      <c r="AS817" s="204">
        <v>0</v>
      </c>
      <c r="AT817" s="204">
        <v>0</v>
      </c>
      <c r="AU817" s="204">
        <v>0</v>
      </c>
    </row>
    <row r="818" spans="1:47" ht="12.75" customHeight="1">
      <c r="A818" s="205">
        <v>21</v>
      </c>
      <c r="B818" s="206">
        <v>227400</v>
      </c>
      <c r="C818" s="207">
        <v>1727</v>
      </c>
      <c r="D818" s="175">
        <v>809</v>
      </c>
      <c r="E818" s="201" t="s">
        <v>1891</v>
      </c>
      <c r="F818" s="197">
        <v>4197.8</v>
      </c>
      <c r="G818" s="202">
        <v>4197.8</v>
      </c>
      <c r="H818" s="202">
        <v>0</v>
      </c>
      <c r="I818" s="202">
        <v>0</v>
      </c>
      <c r="J818" s="202">
        <v>0</v>
      </c>
      <c r="K818" s="202">
        <v>0</v>
      </c>
      <c r="L818" s="197">
        <v>4398.3999999999996</v>
      </c>
      <c r="M818" s="203">
        <v>4398.3999999999996</v>
      </c>
      <c r="N818" s="203">
        <v>0</v>
      </c>
      <c r="O818" s="203">
        <v>0</v>
      </c>
      <c r="P818" s="203">
        <v>0</v>
      </c>
      <c r="Q818" s="203">
        <v>0</v>
      </c>
      <c r="R818" s="245">
        <v>0</v>
      </c>
      <c r="S818" s="245">
        <v>0</v>
      </c>
      <c r="T818" s="245">
        <v>0</v>
      </c>
      <c r="U818" s="198">
        <v>4248.1610000000001</v>
      </c>
      <c r="V818" s="203">
        <v>4248.1610000000001</v>
      </c>
      <c r="W818" s="203">
        <v>0</v>
      </c>
      <c r="X818" s="203">
        <v>0</v>
      </c>
      <c r="Y818" s="203">
        <v>0</v>
      </c>
      <c r="Z818" s="204">
        <v>0</v>
      </c>
      <c r="AA818" s="246">
        <v>0</v>
      </c>
      <c r="AB818" s="246">
        <v>0</v>
      </c>
      <c r="AC818" s="246">
        <v>0</v>
      </c>
      <c r="AD818" s="204">
        <v>-150.23899999999958</v>
      </c>
      <c r="AE818" s="204">
        <v>-150.23899999999958</v>
      </c>
      <c r="AF818" s="204">
        <v>0</v>
      </c>
      <c r="AG818" s="204">
        <v>0</v>
      </c>
      <c r="AH818" s="204">
        <v>0</v>
      </c>
      <c r="AI818" s="101">
        <v>0</v>
      </c>
      <c r="AJ818" s="101">
        <v>0</v>
      </c>
      <c r="AK818" s="101">
        <v>0</v>
      </c>
      <c r="AL818" s="204">
        <v>0</v>
      </c>
      <c r="AM818" s="204">
        <v>96.584235176427796</v>
      </c>
      <c r="AN818" s="204">
        <v>96.584235176427796</v>
      </c>
      <c r="AO818" s="204">
        <v>0</v>
      </c>
      <c r="AP818" s="204">
        <v>0</v>
      </c>
      <c r="AQ818" s="204">
        <v>0</v>
      </c>
      <c r="AR818" s="204">
        <v>0</v>
      </c>
      <c r="AS818" s="204">
        <v>0</v>
      </c>
      <c r="AT818" s="204">
        <v>0</v>
      </c>
      <c r="AU818" s="204">
        <v>0</v>
      </c>
    </row>
    <row r="819" spans="1:47" ht="12.75" customHeight="1">
      <c r="A819" s="205">
        <v>21</v>
      </c>
      <c r="B819" s="206">
        <v>227400</v>
      </c>
      <c r="C819" s="207">
        <v>1728</v>
      </c>
      <c r="D819" s="175">
        <v>810</v>
      </c>
      <c r="E819" s="201" t="s">
        <v>1892</v>
      </c>
      <c r="F819" s="197">
        <v>2679.9</v>
      </c>
      <c r="G819" s="202">
        <v>2679.9</v>
      </c>
      <c r="H819" s="202">
        <v>0</v>
      </c>
      <c r="I819" s="202">
        <v>0</v>
      </c>
      <c r="J819" s="202">
        <v>0</v>
      </c>
      <c r="K819" s="202">
        <v>0</v>
      </c>
      <c r="L819" s="197">
        <v>2743.2</v>
      </c>
      <c r="M819" s="203">
        <v>2743.2</v>
      </c>
      <c r="N819" s="203">
        <v>0</v>
      </c>
      <c r="O819" s="203">
        <v>0</v>
      </c>
      <c r="P819" s="203">
        <v>0</v>
      </c>
      <c r="Q819" s="203">
        <v>0</v>
      </c>
      <c r="R819" s="245">
        <v>0</v>
      </c>
      <c r="S819" s="245">
        <v>0</v>
      </c>
      <c r="T819" s="245">
        <v>0</v>
      </c>
      <c r="U819" s="198">
        <v>2743.1979999999999</v>
      </c>
      <c r="V819" s="203">
        <v>2743.1979999999999</v>
      </c>
      <c r="W819" s="203">
        <v>0</v>
      </c>
      <c r="X819" s="203">
        <v>0</v>
      </c>
      <c r="Y819" s="203">
        <v>0</v>
      </c>
      <c r="Z819" s="204">
        <v>0</v>
      </c>
      <c r="AA819" s="246">
        <v>0</v>
      </c>
      <c r="AB819" s="246">
        <v>0</v>
      </c>
      <c r="AC819" s="246">
        <v>0</v>
      </c>
      <c r="AD819" s="204">
        <v>-1.9999999999527063E-3</v>
      </c>
      <c r="AE819" s="204">
        <v>-1.9999999999527063E-3</v>
      </c>
      <c r="AF819" s="204">
        <v>0</v>
      </c>
      <c r="AG819" s="204">
        <v>0</v>
      </c>
      <c r="AH819" s="204">
        <v>0</v>
      </c>
      <c r="AI819" s="101">
        <v>0</v>
      </c>
      <c r="AJ819" s="101">
        <v>0</v>
      </c>
      <c r="AK819" s="101">
        <v>0</v>
      </c>
      <c r="AL819" s="204">
        <v>0</v>
      </c>
      <c r="AM819" s="204">
        <v>99.999927092446782</v>
      </c>
      <c r="AN819" s="204">
        <v>99.999927092446782</v>
      </c>
      <c r="AO819" s="204">
        <v>0</v>
      </c>
      <c r="AP819" s="204">
        <v>0</v>
      </c>
      <c r="AQ819" s="204">
        <v>0</v>
      </c>
      <c r="AR819" s="204">
        <v>0</v>
      </c>
      <c r="AS819" s="204">
        <v>0</v>
      </c>
      <c r="AT819" s="204">
        <v>0</v>
      </c>
      <c r="AU819" s="204">
        <v>0</v>
      </c>
    </row>
    <row r="820" spans="1:47" ht="12.75" customHeight="1">
      <c r="A820" s="205">
        <v>21</v>
      </c>
      <c r="B820" s="206">
        <v>227400</v>
      </c>
      <c r="C820" s="207">
        <v>1729</v>
      </c>
      <c r="D820" s="175">
        <v>811</v>
      </c>
      <c r="E820" s="201" t="s">
        <v>1893</v>
      </c>
      <c r="F820" s="197">
        <v>4249.6000000000004</v>
      </c>
      <c r="G820" s="202">
        <v>4249.6000000000004</v>
      </c>
      <c r="H820" s="202">
        <v>0</v>
      </c>
      <c r="I820" s="202">
        <v>0</v>
      </c>
      <c r="J820" s="202">
        <v>0</v>
      </c>
      <c r="K820" s="202">
        <v>0</v>
      </c>
      <c r="L820" s="197">
        <v>4249.6000000000004</v>
      </c>
      <c r="M820" s="203">
        <v>4249.6000000000004</v>
      </c>
      <c r="N820" s="203">
        <v>0</v>
      </c>
      <c r="O820" s="203">
        <v>0</v>
      </c>
      <c r="P820" s="203">
        <v>0</v>
      </c>
      <c r="Q820" s="203">
        <v>0</v>
      </c>
      <c r="R820" s="245">
        <v>0</v>
      </c>
      <c r="S820" s="245">
        <v>0</v>
      </c>
      <c r="T820" s="245">
        <v>0</v>
      </c>
      <c r="U820" s="198">
        <v>4249.6000000000004</v>
      </c>
      <c r="V820" s="203">
        <v>4249.6000000000004</v>
      </c>
      <c r="W820" s="203">
        <v>0</v>
      </c>
      <c r="X820" s="203">
        <v>0</v>
      </c>
      <c r="Y820" s="203">
        <v>0</v>
      </c>
      <c r="Z820" s="204">
        <v>0</v>
      </c>
      <c r="AA820" s="246">
        <v>0</v>
      </c>
      <c r="AB820" s="246">
        <v>0</v>
      </c>
      <c r="AC820" s="246">
        <v>0</v>
      </c>
      <c r="AD820" s="204">
        <v>0</v>
      </c>
      <c r="AE820" s="204">
        <v>0</v>
      </c>
      <c r="AF820" s="204">
        <v>0</v>
      </c>
      <c r="AG820" s="204">
        <v>0</v>
      </c>
      <c r="AH820" s="204">
        <v>0</v>
      </c>
      <c r="AI820" s="101">
        <v>0</v>
      </c>
      <c r="AJ820" s="101">
        <v>0</v>
      </c>
      <c r="AK820" s="101">
        <v>0</v>
      </c>
      <c r="AL820" s="204">
        <v>0</v>
      </c>
      <c r="AM820" s="204">
        <v>100</v>
      </c>
      <c r="AN820" s="204">
        <v>100</v>
      </c>
      <c r="AO820" s="204">
        <v>0</v>
      </c>
      <c r="AP820" s="204">
        <v>0</v>
      </c>
      <c r="AQ820" s="204">
        <v>0</v>
      </c>
      <c r="AR820" s="204">
        <v>0</v>
      </c>
      <c r="AS820" s="204">
        <v>0</v>
      </c>
      <c r="AT820" s="204">
        <v>0</v>
      </c>
      <c r="AU820" s="204">
        <v>0</v>
      </c>
    </row>
    <row r="821" spans="1:47" ht="12.75" customHeight="1">
      <c r="A821" s="205">
        <v>21</v>
      </c>
      <c r="B821" s="206">
        <v>227400</v>
      </c>
      <c r="C821" s="207">
        <v>1730</v>
      </c>
      <c r="D821" s="175">
        <v>812</v>
      </c>
      <c r="E821" s="201" t="s">
        <v>1894</v>
      </c>
      <c r="F821" s="197">
        <v>4225.3999999999996</v>
      </c>
      <c r="G821" s="202">
        <v>4225.3999999999996</v>
      </c>
      <c r="H821" s="202">
        <v>0</v>
      </c>
      <c r="I821" s="202">
        <v>0</v>
      </c>
      <c r="J821" s="202">
        <v>0</v>
      </c>
      <c r="K821" s="202">
        <v>0</v>
      </c>
      <c r="L821" s="197">
        <v>4476.8</v>
      </c>
      <c r="M821" s="203">
        <v>4476.8</v>
      </c>
      <c r="N821" s="203">
        <v>0</v>
      </c>
      <c r="O821" s="203">
        <v>0</v>
      </c>
      <c r="P821" s="203">
        <v>0</v>
      </c>
      <c r="Q821" s="203">
        <v>0</v>
      </c>
      <c r="R821" s="245">
        <v>0</v>
      </c>
      <c r="S821" s="245">
        <v>0</v>
      </c>
      <c r="T821" s="245">
        <v>0</v>
      </c>
      <c r="U821" s="198">
        <v>4337.3215</v>
      </c>
      <c r="V821" s="203">
        <v>4337.3215</v>
      </c>
      <c r="W821" s="203">
        <v>0</v>
      </c>
      <c r="X821" s="203">
        <v>0</v>
      </c>
      <c r="Y821" s="203">
        <v>0</v>
      </c>
      <c r="Z821" s="204">
        <v>0</v>
      </c>
      <c r="AA821" s="246">
        <v>0</v>
      </c>
      <c r="AB821" s="246">
        <v>0</v>
      </c>
      <c r="AC821" s="246">
        <v>0</v>
      </c>
      <c r="AD821" s="204">
        <v>-139.47850000000017</v>
      </c>
      <c r="AE821" s="204">
        <v>-139.47850000000017</v>
      </c>
      <c r="AF821" s="204">
        <v>0</v>
      </c>
      <c r="AG821" s="204">
        <v>0</v>
      </c>
      <c r="AH821" s="204">
        <v>0</v>
      </c>
      <c r="AI821" s="101">
        <v>0</v>
      </c>
      <c r="AJ821" s="101">
        <v>0</v>
      </c>
      <c r="AK821" s="101">
        <v>0</v>
      </c>
      <c r="AL821" s="204">
        <v>0</v>
      </c>
      <c r="AM821" s="204">
        <v>96.884415207290914</v>
      </c>
      <c r="AN821" s="204">
        <v>96.884415207290914</v>
      </c>
      <c r="AO821" s="204">
        <v>0</v>
      </c>
      <c r="AP821" s="204">
        <v>0</v>
      </c>
      <c r="AQ821" s="204">
        <v>0</v>
      </c>
      <c r="AR821" s="204">
        <v>0</v>
      </c>
      <c r="AS821" s="204">
        <v>0</v>
      </c>
      <c r="AT821" s="204">
        <v>0</v>
      </c>
      <c r="AU821" s="204">
        <v>0</v>
      </c>
    </row>
    <row r="822" spans="1:47" ht="12.75" customHeight="1">
      <c r="A822" s="205">
        <v>21</v>
      </c>
      <c r="B822" s="206">
        <v>227400</v>
      </c>
      <c r="C822" s="207">
        <v>1731</v>
      </c>
      <c r="D822" s="175">
        <v>813</v>
      </c>
      <c r="E822" s="201" t="s">
        <v>1895</v>
      </c>
      <c r="F822" s="197">
        <v>2510.3000000000002</v>
      </c>
      <c r="G822" s="202">
        <v>2510.3000000000002</v>
      </c>
      <c r="H822" s="202">
        <v>0</v>
      </c>
      <c r="I822" s="202">
        <v>0</v>
      </c>
      <c r="J822" s="202">
        <v>0</v>
      </c>
      <c r="K822" s="202">
        <v>0</v>
      </c>
      <c r="L822" s="197">
        <v>2561</v>
      </c>
      <c r="M822" s="203">
        <v>2561</v>
      </c>
      <c r="N822" s="203">
        <v>0</v>
      </c>
      <c r="O822" s="203">
        <v>0</v>
      </c>
      <c r="P822" s="203">
        <v>0</v>
      </c>
      <c r="Q822" s="203">
        <v>0</v>
      </c>
      <c r="R822" s="245">
        <v>0</v>
      </c>
      <c r="S822" s="245">
        <v>0</v>
      </c>
      <c r="T822" s="245">
        <v>0</v>
      </c>
      <c r="U822" s="198">
        <v>2561</v>
      </c>
      <c r="V822" s="203">
        <v>2561</v>
      </c>
      <c r="W822" s="203">
        <v>0</v>
      </c>
      <c r="X822" s="203">
        <v>0</v>
      </c>
      <c r="Y822" s="203">
        <v>0</v>
      </c>
      <c r="Z822" s="204">
        <v>0</v>
      </c>
      <c r="AA822" s="246">
        <v>0</v>
      </c>
      <c r="AB822" s="246">
        <v>0</v>
      </c>
      <c r="AC822" s="246">
        <v>0</v>
      </c>
      <c r="AD822" s="204">
        <v>0</v>
      </c>
      <c r="AE822" s="204">
        <v>0</v>
      </c>
      <c r="AF822" s="204">
        <v>0</v>
      </c>
      <c r="AG822" s="204">
        <v>0</v>
      </c>
      <c r="AH822" s="204">
        <v>0</v>
      </c>
      <c r="AI822" s="101">
        <v>0</v>
      </c>
      <c r="AJ822" s="101">
        <v>0</v>
      </c>
      <c r="AK822" s="101">
        <v>0</v>
      </c>
      <c r="AL822" s="204">
        <v>0</v>
      </c>
      <c r="AM822" s="204">
        <v>100</v>
      </c>
      <c r="AN822" s="204">
        <v>100</v>
      </c>
      <c r="AO822" s="204">
        <v>0</v>
      </c>
      <c r="AP822" s="204">
        <v>0</v>
      </c>
      <c r="AQ822" s="204">
        <v>0</v>
      </c>
      <c r="AR822" s="204">
        <v>0</v>
      </c>
      <c r="AS822" s="204">
        <v>0</v>
      </c>
      <c r="AT822" s="204">
        <v>0</v>
      </c>
      <c r="AU822" s="204">
        <v>0</v>
      </c>
    </row>
    <row r="823" spans="1:47" ht="12.75" customHeight="1">
      <c r="A823" s="205">
        <v>21</v>
      </c>
      <c r="B823" s="206">
        <v>227400</v>
      </c>
      <c r="C823" s="207">
        <v>1732</v>
      </c>
      <c r="D823" s="175">
        <v>814</v>
      </c>
      <c r="E823" s="201" t="s">
        <v>1598</v>
      </c>
      <c r="F823" s="197">
        <v>1527.3</v>
      </c>
      <c r="G823" s="202">
        <v>1527.3</v>
      </c>
      <c r="H823" s="202">
        <v>0</v>
      </c>
      <c r="I823" s="202">
        <v>0</v>
      </c>
      <c r="J823" s="202">
        <v>0</v>
      </c>
      <c r="K823" s="202">
        <v>0</v>
      </c>
      <c r="L823" s="197">
        <v>1527.3</v>
      </c>
      <c r="M823" s="203">
        <v>1527.3</v>
      </c>
      <c r="N823" s="203">
        <v>0</v>
      </c>
      <c r="O823" s="203">
        <v>0</v>
      </c>
      <c r="P823" s="203">
        <v>0</v>
      </c>
      <c r="Q823" s="203">
        <v>0</v>
      </c>
      <c r="R823" s="245">
        <v>0</v>
      </c>
      <c r="S823" s="245">
        <v>0</v>
      </c>
      <c r="T823" s="245">
        <v>0</v>
      </c>
      <c r="U823" s="198">
        <v>1474.9431</v>
      </c>
      <c r="V823" s="203">
        <v>1474.9431</v>
      </c>
      <c r="W823" s="203">
        <v>0</v>
      </c>
      <c r="X823" s="203">
        <v>0</v>
      </c>
      <c r="Y823" s="203">
        <v>0</v>
      </c>
      <c r="Z823" s="204">
        <v>0</v>
      </c>
      <c r="AA823" s="246">
        <v>0</v>
      </c>
      <c r="AB823" s="246">
        <v>0</v>
      </c>
      <c r="AC823" s="246">
        <v>0</v>
      </c>
      <c r="AD823" s="204">
        <v>-52.356899999999996</v>
      </c>
      <c r="AE823" s="204">
        <v>-52.356899999999996</v>
      </c>
      <c r="AF823" s="204">
        <v>0</v>
      </c>
      <c r="AG823" s="204">
        <v>0</v>
      </c>
      <c r="AH823" s="204">
        <v>0</v>
      </c>
      <c r="AI823" s="101">
        <v>0</v>
      </c>
      <c r="AJ823" s="101">
        <v>0</v>
      </c>
      <c r="AK823" s="101">
        <v>0</v>
      </c>
      <c r="AL823" s="204">
        <v>0</v>
      </c>
      <c r="AM823" s="204">
        <v>96.571930858377527</v>
      </c>
      <c r="AN823" s="204">
        <v>96.571930858377527</v>
      </c>
      <c r="AO823" s="204">
        <v>0</v>
      </c>
      <c r="AP823" s="204">
        <v>0</v>
      </c>
      <c r="AQ823" s="204">
        <v>0</v>
      </c>
      <c r="AR823" s="204">
        <v>0</v>
      </c>
      <c r="AS823" s="204">
        <v>0</v>
      </c>
      <c r="AT823" s="204">
        <v>0</v>
      </c>
      <c r="AU823" s="204">
        <v>0</v>
      </c>
    </row>
    <row r="824" spans="1:47" ht="12.75" customHeight="1">
      <c r="A824" s="205">
        <v>21</v>
      </c>
      <c r="B824" s="206">
        <v>227400</v>
      </c>
      <c r="C824" s="207">
        <v>1735</v>
      </c>
      <c r="D824" s="175">
        <v>815</v>
      </c>
      <c r="E824" s="201" t="s">
        <v>1896</v>
      </c>
      <c r="F824" s="197">
        <v>8357.2000000000007</v>
      </c>
      <c r="G824" s="202">
        <v>8357.2000000000007</v>
      </c>
      <c r="H824" s="202">
        <v>0</v>
      </c>
      <c r="I824" s="202">
        <v>0</v>
      </c>
      <c r="J824" s="202">
        <v>0</v>
      </c>
      <c r="K824" s="202">
        <v>0</v>
      </c>
      <c r="L824" s="197">
        <v>8915.9</v>
      </c>
      <c r="M824" s="203">
        <v>8915.9</v>
      </c>
      <c r="N824" s="203">
        <v>0</v>
      </c>
      <c r="O824" s="203">
        <v>0</v>
      </c>
      <c r="P824" s="203">
        <v>0</v>
      </c>
      <c r="Q824" s="203">
        <v>0</v>
      </c>
      <c r="R824" s="245">
        <v>0</v>
      </c>
      <c r="S824" s="245">
        <v>0</v>
      </c>
      <c r="T824" s="245">
        <v>0</v>
      </c>
      <c r="U824" s="198">
        <v>8915.9</v>
      </c>
      <c r="V824" s="203">
        <v>8915.9</v>
      </c>
      <c r="W824" s="203">
        <v>0</v>
      </c>
      <c r="X824" s="203">
        <v>0</v>
      </c>
      <c r="Y824" s="203">
        <v>0</v>
      </c>
      <c r="Z824" s="204">
        <v>0</v>
      </c>
      <c r="AA824" s="246">
        <v>0</v>
      </c>
      <c r="AB824" s="246">
        <v>0</v>
      </c>
      <c r="AC824" s="246">
        <v>0</v>
      </c>
      <c r="AD824" s="204">
        <v>0</v>
      </c>
      <c r="AE824" s="204">
        <v>0</v>
      </c>
      <c r="AF824" s="204">
        <v>0</v>
      </c>
      <c r="AG824" s="204">
        <v>0</v>
      </c>
      <c r="AH824" s="204">
        <v>0</v>
      </c>
      <c r="AI824" s="101">
        <v>0</v>
      </c>
      <c r="AJ824" s="101">
        <v>0</v>
      </c>
      <c r="AK824" s="101">
        <v>0</v>
      </c>
      <c r="AL824" s="204">
        <v>0</v>
      </c>
      <c r="AM824" s="204">
        <v>100</v>
      </c>
      <c r="AN824" s="204">
        <v>100</v>
      </c>
      <c r="AO824" s="204">
        <v>0</v>
      </c>
      <c r="AP824" s="204">
        <v>0</v>
      </c>
      <c r="AQ824" s="204">
        <v>0</v>
      </c>
      <c r="AR824" s="204">
        <v>0</v>
      </c>
      <c r="AS824" s="204">
        <v>0</v>
      </c>
      <c r="AT824" s="204">
        <v>0</v>
      </c>
      <c r="AU824" s="204">
        <v>0</v>
      </c>
    </row>
    <row r="825" spans="1:47" ht="12.75" customHeight="1">
      <c r="A825" s="205">
        <v>21</v>
      </c>
      <c r="B825" s="206">
        <v>227400</v>
      </c>
      <c r="C825" s="207">
        <v>1736</v>
      </c>
      <c r="D825" s="175">
        <v>816</v>
      </c>
      <c r="E825" s="201" t="s">
        <v>1897</v>
      </c>
      <c r="F825" s="197">
        <v>4275.8</v>
      </c>
      <c r="G825" s="202">
        <v>4275.8</v>
      </c>
      <c r="H825" s="202">
        <v>0</v>
      </c>
      <c r="I825" s="202">
        <v>0</v>
      </c>
      <c r="J825" s="202">
        <v>0</v>
      </c>
      <c r="K825" s="202">
        <v>0</v>
      </c>
      <c r="L825" s="197">
        <v>4275.8</v>
      </c>
      <c r="M825" s="203">
        <v>4275.8</v>
      </c>
      <c r="N825" s="203">
        <v>0</v>
      </c>
      <c r="O825" s="203">
        <v>0</v>
      </c>
      <c r="P825" s="203">
        <v>0</v>
      </c>
      <c r="Q825" s="203">
        <v>0</v>
      </c>
      <c r="R825" s="245">
        <v>0</v>
      </c>
      <c r="S825" s="245">
        <v>0</v>
      </c>
      <c r="T825" s="245">
        <v>0</v>
      </c>
      <c r="U825" s="198">
        <v>4272.9750000000004</v>
      </c>
      <c r="V825" s="203">
        <v>4272.9750000000004</v>
      </c>
      <c r="W825" s="203">
        <v>0</v>
      </c>
      <c r="X825" s="203">
        <v>0</v>
      </c>
      <c r="Y825" s="203">
        <v>0</v>
      </c>
      <c r="Z825" s="204">
        <v>0</v>
      </c>
      <c r="AA825" s="246">
        <v>0</v>
      </c>
      <c r="AB825" s="246">
        <v>0</v>
      </c>
      <c r="AC825" s="246">
        <v>0</v>
      </c>
      <c r="AD825" s="204">
        <v>-2.8249999999998181</v>
      </c>
      <c r="AE825" s="204">
        <v>-2.8249999999998181</v>
      </c>
      <c r="AF825" s="204">
        <v>0</v>
      </c>
      <c r="AG825" s="204">
        <v>0</v>
      </c>
      <c r="AH825" s="204">
        <v>0</v>
      </c>
      <c r="AI825" s="101">
        <v>0</v>
      </c>
      <c r="AJ825" s="101">
        <v>0</v>
      </c>
      <c r="AK825" s="101">
        <v>0</v>
      </c>
      <c r="AL825" s="204">
        <v>0</v>
      </c>
      <c r="AM825" s="204">
        <v>99.933930492539417</v>
      </c>
      <c r="AN825" s="204">
        <v>99.933930492539417</v>
      </c>
      <c r="AO825" s="204">
        <v>0</v>
      </c>
      <c r="AP825" s="204">
        <v>0</v>
      </c>
      <c r="AQ825" s="204">
        <v>0</v>
      </c>
      <c r="AR825" s="204">
        <v>0</v>
      </c>
      <c r="AS825" s="204">
        <v>0</v>
      </c>
      <c r="AT825" s="204">
        <v>0</v>
      </c>
      <c r="AU825" s="204">
        <v>0</v>
      </c>
    </row>
    <row r="826" spans="1:47" ht="12.75" customHeight="1">
      <c r="A826" s="205">
        <v>21</v>
      </c>
      <c r="B826" s="206">
        <v>227400</v>
      </c>
      <c r="C826" s="207">
        <v>1737</v>
      </c>
      <c r="D826" s="175">
        <v>817</v>
      </c>
      <c r="E826" s="201" t="s">
        <v>1898</v>
      </c>
      <c r="F826" s="197">
        <v>6620.9</v>
      </c>
      <c r="G826" s="202">
        <v>6620.9</v>
      </c>
      <c r="H826" s="202">
        <v>0</v>
      </c>
      <c r="I826" s="202">
        <v>0</v>
      </c>
      <c r="J826" s="202">
        <v>0</v>
      </c>
      <c r="K826" s="202">
        <v>0</v>
      </c>
      <c r="L826" s="197">
        <v>6620.9</v>
      </c>
      <c r="M826" s="203">
        <v>6620.9</v>
      </c>
      <c r="N826" s="203">
        <v>0</v>
      </c>
      <c r="O826" s="203">
        <v>0</v>
      </c>
      <c r="P826" s="203">
        <v>0</v>
      </c>
      <c r="Q826" s="203">
        <v>0</v>
      </c>
      <c r="R826" s="245">
        <v>0</v>
      </c>
      <c r="S826" s="245">
        <v>0</v>
      </c>
      <c r="T826" s="245">
        <v>0</v>
      </c>
      <c r="U826" s="198">
        <v>6329.6989000000003</v>
      </c>
      <c r="V826" s="203">
        <v>6329.6989000000003</v>
      </c>
      <c r="W826" s="203">
        <v>0</v>
      </c>
      <c r="X826" s="203">
        <v>0</v>
      </c>
      <c r="Y826" s="203">
        <v>0</v>
      </c>
      <c r="Z826" s="204">
        <v>0</v>
      </c>
      <c r="AA826" s="246">
        <v>0</v>
      </c>
      <c r="AB826" s="246">
        <v>0</v>
      </c>
      <c r="AC826" s="246">
        <v>0</v>
      </c>
      <c r="AD826" s="204">
        <v>-291.20109999999931</v>
      </c>
      <c r="AE826" s="204">
        <v>-291.20109999999931</v>
      </c>
      <c r="AF826" s="204">
        <v>0</v>
      </c>
      <c r="AG826" s="204">
        <v>0</v>
      </c>
      <c r="AH826" s="204">
        <v>0</v>
      </c>
      <c r="AI826" s="101">
        <v>0</v>
      </c>
      <c r="AJ826" s="101">
        <v>0</v>
      </c>
      <c r="AK826" s="101">
        <v>0</v>
      </c>
      <c r="AL826" s="204">
        <v>0</v>
      </c>
      <c r="AM826" s="204">
        <v>95.601789786886997</v>
      </c>
      <c r="AN826" s="204">
        <v>95.601789786886997</v>
      </c>
      <c r="AO826" s="204">
        <v>0</v>
      </c>
      <c r="AP826" s="204">
        <v>0</v>
      </c>
      <c r="AQ826" s="204">
        <v>0</v>
      </c>
      <c r="AR826" s="204">
        <v>0</v>
      </c>
      <c r="AS826" s="204">
        <v>0</v>
      </c>
      <c r="AT826" s="204">
        <v>0</v>
      </c>
      <c r="AU826" s="204">
        <v>0</v>
      </c>
    </row>
    <row r="827" spans="1:47" ht="12.75" customHeight="1">
      <c r="A827" s="205">
        <v>21</v>
      </c>
      <c r="B827" s="206">
        <v>227400</v>
      </c>
      <c r="C827" s="207">
        <v>1734</v>
      </c>
      <c r="D827" s="175">
        <v>818</v>
      </c>
      <c r="E827" s="201" t="s">
        <v>1877</v>
      </c>
      <c r="F827" s="197">
        <v>21434.7</v>
      </c>
      <c r="G827" s="202">
        <v>21357.5</v>
      </c>
      <c r="H827" s="202">
        <v>0</v>
      </c>
      <c r="I827" s="202">
        <v>77.2</v>
      </c>
      <c r="J827" s="202">
        <v>0</v>
      </c>
      <c r="K827" s="202">
        <v>0</v>
      </c>
      <c r="L827" s="197">
        <v>24372.3</v>
      </c>
      <c r="M827" s="203">
        <v>24295.1</v>
      </c>
      <c r="N827" s="203">
        <v>0</v>
      </c>
      <c r="O827" s="203">
        <v>77.2</v>
      </c>
      <c r="P827" s="203">
        <v>0</v>
      </c>
      <c r="Q827" s="203">
        <v>0</v>
      </c>
      <c r="R827" s="245">
        <v>0</v>
      </c>
      <c r="S827" s="245">
        <v>0</v>
      </c>
      <c r="T827" s="245">
        <v>0</v>
      </c>
      <c r="U827" s="198">
        <v>24281.3403</v>
      </c>
      <c r="V827" s="203">
        <v>24204.140299999999</v>
      </c>
      <c r="W827" s="203">
        <v>0</v>
      </c>
      <c r="X827" s="203">
        <v>77.2</v>
      </c>
      <c r="Y827" s="203">
        <v>0</v>
      </c>
      <c r="Z827" s="204">
        <v>0</v>
      </c>
      <c r="AA827" s="246">
        <v>0</v>
      </c>
      <c r="AB827" s="246">
        <v>0</v>
      </c>
      <c r="AC827" s="246">
        <v>0</v>
      </c>
      <c r="AD827" s="204">
        <v>-90.95969999999943</v>
      </c>
      <c r="AE827" s="204">
        <v>-90.95969999999943</v>
      </c>
      <c r="AF827" s="204">
        <v>0</v>
      </c>
      <c r="AG827" s="204">
        <v>0</v>
      </c>
      <c r="AH827" s="204">
        <v>0</v>
      </c>
      <c r="AI827" s="101">
        <v>0</v>
      </c>
      <c r="AJ827" s="101">
        <v>0</v>
      </c>
      <c r="AK827" s="101">
        <v>0</v>
      </c>
      <c r="AL827" s="204">
        <v>0</v>
      </c>
      <c r="AM827" s="204">
        <v>99.626790659888485</v>
      </c>
      <c r="AN827" s="204">
        <v>99.625604751575423</v>
      </c>
      <c r="AO827" s="204">
        <v>0</v>
      </c>
      <c r="AP827" s="204">
        <v>100</v>
      </c>
      <c r="AQ827" s="204">
        <v>0</v>
      </c>
      <c r="AR827" s="204">
        <v>0</v>
      </c>
      <c r="AS827" s="204">
        <v>0</v>
      </c>
      <c r="AT827" s="204">
        <v>0</v>
      </c>
      <c r="AU827" s="204">
        <v>0</v>
      </c>
    </row>
    <row r="828" spans="1:47" ht="12.75" customHeight="1">
      <c r="A828" s="205">
        <v>21</v>
      </c>
      <c r="B828" s="206">
        <v>227400</v>
      </c>
      <c r="C828" s="207">
        <v>1738</v>
      </c>
      <c r="D828" s="175">
        <v>819</v>
      </c>
      <c r="E828" s="201" t="s">
        <v>1899</v>
      </c>
      <c r="F828" s="197">
        <v>6316.6</v>
      </c>
      <c r="G828" s="202">
        <v>6316.6</v>
      </c>
      <c r="H828" s="202">
        <v>0</v>
      </c>
      <c r="I828" s="202">
        <v>0</v>
      </c>
      <c r="J828" s="202">
        <v>0</v>
      </c>
      <c r="K828" s="202">
        <v>0</v>
      </c>
      <c r="L828" s="197">
        <v>6383.7</v>
      </c>
      <c r="M828" s="203">
        <v>6383.7</v>
      </c>
      <c r="N828" s="203">
        <v>0</v>
      </c>
      <c r="O828" s="203">
        <v>0</v>
      </c>
      <c r="P828" s="203">
        <v>0</v>
      </c>
      <c r="Q828" s="203">
        <v>0</v>
      </c>
      <c r="R828" s="245">
        <v>0</v>
      </c>
      <c r="S828" s="245">
        <v>0</v>
      </c>
      <c r="T828" s="245">
        <v>0</v>
      </c>
      <c r="U828" s="198">
        <v>6266.5205999999998</v>
      </c>
      <c r="V828" s="203">
        <v>6266.5205999999998</v>
      </c>
      <c r="W828" s="203">
        <v>0</v>
      </c>
      <c r="X828" s="203">
        <v>0</v>
      </c>
      <c r="Y828" s="203">
        <v>0</v>
      </c>
      <c r="Z828" s="204">
        <v>0</v>
      </c>
      <c r="AA828" s="246">
        <v>0</v>
      </c>
      <c r="AB828" s="246">
        <v>0</v>
      </c>
      <c r="AC828" s="246">
        <v>0</v>
      </c>
      <c r="AD828" s="204">
        <v>-117.17939999999999</v>
      </c>
      <c r="AE828" s="204">
        <v>-117.17939999999999</v>
      </c>
      <c r="AF828" s="204">
        <v>0</v>
      </c>
      <c r="AG828" s="204">
        <v>0</v>
      </c>
      <c r="AH828" s="204">
        <v>0</v>
      </c>
      <c r="AI828" s="101">
        <v>0</v>
      </c>
      <c r="AJ828" s="101">
        <v>0</v>
      </c>
      <c r="AK828" s="101">
        <v>0</v>
      </c>
      <c r="AL828" s="204">
        <v>0</v>
      </c>
      <c r="AM828" s="204">
        <v>98.164396823158981</v>
      </c>
      <c r="AN828" s="204">
        <v>98.164396823158981</v>
      </c>
      <c r="AO828" s="204">
        <v>0</v>
      </c>
      <c r="AP828" s="204">
        <v>0</v>
      </c>
      <c r="AQ828" s="204">
        <v>0</v>
      </c>
      <c r="AR828" s="204">
        <v>0</v>
      </c>
      <c r="AS828" s="204">
        <v>0</v>
      </c>
      <c r="AT828" s="204">
        <v>0</v>
      </c>
      <c r="AU828" s="204">
        <v>0</v>
      </c>
    </row>
    <row r="829" spans="1:47" ht="12.75" customHeight="1">
      <c r="A829" s="205">
        <v>21</v>
      </c>
      <c r="B829" s="206">
        <v>227400</v>
      </c>
      <c r="C829" s="207">
        <v>1739</v>
      </c>
      <c r="D829" s="175">
        <v>820</v>
      </c>
      <c r="E829" s="201" t="s">
        <v>1900</v>
      </c>
      <c r="F829" s="197">
        <v>1333.2</v>
      </c>
      <c r="G829" s="202">
        <v>1333.2</v>
      </c>
      <c r="H829" s="202">
        <v>0</v>
      </c>
      <c r="I829" s="202">
        <v>0</v>
      </c>
      <c r="J829" s="202">
        <v>0</v>
      </c>
      <c r="K829" s="202">
        <v>0</v>
      </c>
      <c r="L829" s="197">
        <v>1333.2</v>
      </c>
      <c r="M829" s="203">
        <v>1333.2</v>
      </c>
      <c r="N829" s="203">
        <v>0</v>
      </c>
      <c r="O829" s="203">
        <v>0</v>
      </c>
      <c r="P829" s="203">
        <v>0</v>
      </c>
      <c r="Q829" s="203">
        <v>0</v>
      </c>
      <c r="R829" s="245">
        <v>0</v>
      </c>
      <c r="S829" s="245">
        <v>0</v>
      </c>
      <c r="T829" s="245">
        <v>0</v>
      </c>
      <c r="U829" s="198">
        <v>1333.2</v>
      </c>
      <c r="V829" s="203">
        <v>1333.2</v>
      </c>
      <c r="W829" s="203">
        <v>0</v>
      </c>
      <c r="X829" s="203">
        <v>0</v>
      </c>
      <c r="Y829" s="203">
        <v>0</v>
      </c>
      <c r="Z829" s="204">
        <v>0</v>
      </c>
      <c r="AA829" s="246">
        <v>0</v>
      </c>
      <c r="AB829" s="246">
        <v>0</v>
      </c>
      <c r="AC829" s="246">
        <v>0</v>
      </c>
      <c r="AD829" s="204">
        <v>0</v>
      </c>
      <c r="AE829" s="204">
        <v>0</v>
      </c>
      <c r="AF829" s="204">
        <v>0</v>
      </c>
      <c r="AG829" s="204">
        <v>0</v>
      </c>
      <c r="AH829" s="204">
        <v>0</v>
      </c>
      <c r="AI829" s="101">
        <v>0</v>
      </c>
      <c r="AJ829" s="101">
        <v>0</v>
      </c>
      <c r="AK829" s="101">
        <v>0</v>
      </c>
      <c r="AL829" s="204">
        <v>0</v>
      </c>
      <c r="AM829" s="204">
        <v>100</v>
      </c>
      <c r="AN829" s="204">
        <v>100</v>
      </c>
      <c r="AO829" s="204">
        <v>0</v>
      </c>
      <c r="AP829" s="204">
        <v>0</v>
      </c>
      <c r="AQ829" s="204">
        <v>0</v>
      </c>
      <c r="AR829" s="204">
        <v>0</v>
      </c>
      <c r="AS829" s="204">
        <v>0</v>
      </c>
      <c r="AT829" s="204">
        <v>0</v>
      </c>
      <c r="AU829" s="204">
        <v>0</v>
      </c>
    </row>
    <row r="830" spans="1:47" ht="12.75" customHeight="1">
      <c r="A830" s="205">
        <v>21</v>
      </c>
      <c r="B830" s="206">
        <v>227400</v>
      </c>
      <c r="C830" s="207">
        <v>1740</v>
      </c>
      <c r="D830" s="175">
        <v>821</v>
      </c>
      <c r="E830" s="201" t="s">
        <v>1901</v>
      </c>
      <c r="F830" s="197">
        <v>829.4</v>
      </c>
      <c r="G830" s="202">
        <v>829.4</v>
      </c>
      <c r="H830" s="202">
        <v>0</v>
      </c>
      <c r="I830" s="202">
        <v>0</v>
      </c>
      <c r="J830" s="202">
        <v>0</v>
      </c>
      <c r="K830" s="202">
        <v>0</v>
      </c>
      <c r="L830" s="197">
        <v>856.3</v>
      </c>
      <c r="M830" s="203">
        <v>856.3</v>
      </c>
      <c r="N830" s="203">
        <v>0</v>
      </c>
      <c r="O830" s="203">
        <v>0</v>
      </c>
      <c r="P830" s="203">
        <v>0</v>
      </c>
      <c r="Q830" s="203">
        <v>0</v>
      </c>
      <c r="R830" s="245">
        <v>0</v>
      </c>
      <c r="S830" s="245">
        <v>0</v>
      </c>
      <c r="T830" s="245">
        <v>0</v>
      </c>
      <c r="U830" s="198">
        <v>856.3</v>
      </c>
      <c r="V830" s="203">
        <v>856.3</v>
      </c>
      <c r="W830" s="203">
        <v>0</v>
      </c>
      <c r="X830" s="203">
        <v>0</v>
      </c>
      <c r="Y830" s="203">
        <v>0</v>
      </c>
      <c r="Z830" s="204">
        <v>0</v>
      </c>
      <c r="AA830" s="246">
        <v>0</v>
      </c>
      <c r="AB830" s="246">
        <v>0</v>
      </c>
      <c r="AC830" s="246">
        <v>0</v>
      </c>
      <c r="AD830" s="204">
        <v>0</v>
      </c>
      <c r="AE830" s="204">
        <v>0</v>
      </c>
      <c r="AF830" s="204">
        <v>0</v>
      </c>
      <c r="AG830" s="204">
        <v>0</v>
      </c>
      <c r="AH830" s="204">
        <v>0</v>
      </c>
      <c r="AI830" s="101">
        <v>0</v>
      </c>
      <c r="AJ830" s="101">
        <v>0</v>
      </c>
      <c r="AK830" s="101">
        <v>0</v>
      </c>
      <c r="AL830" s="204">
        <v>0</v>
      </c>
      <c r="AM830" s="204">
        <v>100</v>
      </c>
      <c r="AN830" s="204">
        <v>100</v>
      </c>
      <c r="AO830" s="204">
        <v>0</v>
      </c>
      <c r="AP830" s="204">
        <v>0</v>
      </c>
      <c r="AQ830" s="204">
        <v>0</v>
      </c>
      <c r="AR830" s="204">
        <v>0</v>
      </c>
      <c r="AS830" s="204">
        <v>0</v>
      </c>
      <c r="AT830" s="204">
        <v>0</v>
      </c>
      <c r="AU830" s="204">
        <v>0</v>
      </c>
    </row>
    <row r="831" spans="1:47" ht="12.75" customHeight="1">
      <c r="A831" s="205">
        <v>0</v>
      </c>
      <c r="B831" s="205"/>
      <c r="C831" s="205"/>
      <c r="D831" s="175">
        <v>822</v>
      </c>
      <c r="E831" s="201"/>
      <c r="F831" s="202"/>
      <c r="G831" s="202"/>
      <c r="H831" s="202"/>
      <c r="I831" s="202"/>
      <c r="J831" s="202"/>
      <c r="K831" s="202"/>
      <c r="L831" s="197"/>
      <c r="M831" s="203"/>
      <c r="N831" s="203"/>
      <c r="O831" s="203"/>
      <c r="P831" s="203"/>
      <c r="Q831" s="203"/>
      <c r="R831" s="245"/>
      <c r="S831" s="245"/>
      <c r="T831" s="245"/>
      <c r="U831" s="198"/>
      <c r="V831" s="203"/>
      <c r="W831" s="203"/>
      <c r="X831" s="203"/>
      <c r="Y831" s="203"/>
      <c r="Z831" s="204"/>
      <c r="AA831" s="246"/>
      <c r="AB831" s="246"/>
      <c r="AC831" s="246"/>
      <c r="AD831" s="204"/>
      <c r="AE831" s="204"/>
      <c r="AF831" s="204"/>
      <c r="AG831" s="204"/>
      <c r="AH831" s="204"/>
      <c r="AI831" s="101">
        <v>0</v>
      </c>
      <c r="AJ831" s="101">
        <v>0</v>
      </c>
      <c r="AK831" s="101">
        <v>0</v>
      </c>
      <c r="AL831" s="204"/>
      <c r="AM831" s="204"/>
      <c r="AN831" s="204"/>
      <c r="AO831" s="204"/>
      <c r="AP831" s="204"/>
      <c r="AQ831" s="204"/>
      <c r="AR831" s="204"/>
      <c r="AS831" s="204"/>
      <c r="AT831" s="204"/>
      <c r="AU831" s="204"/>
    </row>
    <row r="832" spans="1:47" ht="12.75" customHeight="1">
      <c r="A832" s="205">
        <v>20</v>
      </c>
      <c r="B832" s="206">
        <v>227800</v>
      </c>
      <c r="C832" s="205"/>
      <c r="D832" s="175">
        <v>823</v>
      </c>
      <c r="E832" s="196" t="s">
        <v>1902</v>
      </c>
      <c r="F832" s="197">
        <v>377444.9</v>
      </c>
      <c r="G832" s="197">
        <v>338587.6</v>
      </c>
      <c r="H832" s="197">
        <v>7213.2</v>
      </c>
      <c r="I832" s="197">
        <v>1065.7</v>
      </c>
      <c r="J832" s="197">
        <v>0</v>
      </c>
      <c r="K832" s="197">
        <v>30578.400000000001</v>
      </c>
      <c r="L832" s="197">
        <v>400172.19999999995</v>
      </c>
      <c r="M832" s="197">
        <v>360990.8</v>
      </c>
      <c r="N832" s="197">
        <v>7390.1</v>
      </c>
      <c r="O832" s="197">
        <v>1142.0999999999999</v>
      </c>
      <c r="P832" s="197">
        <v>0</v>
      </c>
      <c r="Q832" s="197">
        <v>30578.400000000001</v>
      </c>
      <c r="R832" s="197">
        <v>70.8</v>
      </c>
      <c r="S832" s="197">
        <v>0</v>
      </c>
      <c r="T832" s="197">
        <v>0</v>
      </c>
      <c r="U832" s="198">
        <v>394890.80269999994</v>
      </c>
      <c r="V832" s="197">
        <v>356949.68209999998</v>
      </c>
      <c r="W832" s="197">
        <v>7390.1</v>
      </c>
      <c r="X832" s="197">
        <v>704.92290000000003</v>
      </c>
      <c r="Y832" s="197">
        <v>0</v>
      </c>
      <c r="Z832" s="197">
        <v>29785.397700000001</v>
      </c>
      <c r="AA832" s="197">
        <v>60.7</v>
      </c>
      <c r="AB832" s="197">
        <v>0</v>
      </c>
      <c r="AC832" s="197">
        <v>0</v>
      </c>
      <c r="AD832" s="101">
        <v>-5281.3973000000115</v>
      </c>
      <c r="AE832" s="101">
        <v>-4041.117900000012</v>
      </c>
      <c r="AF832" s="101">
        <v>0</v>
      </c>
      <c r="AG832" s="101">
        <v>-437.17709999999988</v>
      </c>
      <c r="AH832" s="101">
        <v>0</v>
      </c>
      <c r="AI832" s="101">
        <v>-793.0023000000001</v>
      </c>
      <c r="AJ832" s="101">
        <v>-10.099999999999994</v>
      </c>
      <c r="AK832" s="101">
        <v>0</v>
      </c>
      <c r="AL832" s="101">
        <v>0</v>
      </c>
      <c r="AM832" s="101">
        <v>98.680218840789038</v>
      </c>
      <c r="AN832" s="101">
        <v>98.880548230037988</v>
      </c>
      <c r="AO832" s="101">
        <v>100</v>
      </c>
      <c r="AP832" s="101">
        <v>61.721644339374848</v>
      </c>
      <c r="AQ832" s="101">
        <v>0</v>
      </c>
      <c r="AR832" s="101">
        <v>97.406658621772237</v>
      </c>
      <c r="AS832" s="101">
        <v>85.734463276836166</v>
      </c>
      <c r="AT832" s="101">
        <v>0</v>
      </c>
      <c r="AU832" s="101">
        <v>0</v>
      </c>
    </row>
    <row r="833" spans="1:48" s="200" customFormat="1" ht="12.75" customHeight="1">
      <c r="A833" s="205">
        <v>22</v>
      </c>
      <c r="B833" s="206">
        <v>227800</v>
      </c>
      <c r="C833" s="205"/>
      <c r="D833" s="175">
        <v>824</v>
      </c>
      <c r="E833" s="196" t="s">
        <v>1241</v>
      </c>
      <c r="F833" s="197">
        <v>258853.19999999998</v>
      </c>
      <c r="G833" s="197">
        <v>223439.9</v>
      </c>
      <c r="H833" s="197">
        <v>4040.5</v>
      </c>
      <c r="I833" s="197">
        <v>794.4</v>
      </c>
      <c r="J833" s="197">
        <v>0</v>
      </c>
      <c r="K833" s="197">
        <v>30578.400000000001</v>
      </c>
      <c r="L833" s="197">
        <v>276380.2</v>
      </c>
      <c r="M833" s="197">
        <v>240797.2</v>
      </c>
      <c r="N833" s="197">
        <v>4180.2</v>
      </c>
      <c r="O833" s="197">
        <v>824.4</v>
      </c>
      <c r="P833" s="197">
        <v>0</v>
      </c>
      <c r="Q833" s="197">
        <v>30578.400000000001</v>
      </c>
      <c r="R833" s="197">
        <v>0</v>
      </c>
      <c r="S833" s="197">
        <v>0</v>
      </c>
      <c r="T833" s="197">
        <v>0</v>
      </c>
      <c r="U833" s="198">
        <v>273620.424</v>
      </c>
      <c r="V833" s="197">
        <v>239194.8983</v>
      </c>
      <c r="W833" s="197">
        <v>4180.2</v>
      </c>
      <c r="X833" s="197">
        <v>459.928</v>
      </c>
      <c r="Y833" s="197">
        <v>0</v>
      </c>
      <c r="Z833" s="197">
        <v>29785.397700000001</v>
      </c>
      <c r="AA833" s="197">
        <v>0</v>
      </c>
      <c r="AB833" s="197">
        <v>0</v>
      </c>
      <c r="AC833" s="197">
        <v>0</v>
      </c>
      <c r="AD833" s="101">
        <v>-2759.7760000000126</v>
      </c>
      <c r="AE833" s="101">
        <v>-1602.3017000000109</v>
      </c>
      <c r="AF833" s="101">
        <v>0</v>
      </c>
      <c r="AG833" s="101">
        <v>-364.47199999999998</v>
      </c>
      <c r="AH833" s="101">
        <v>0</v>
      </c>
      <c r="AI833" s="101">
        <v>-793.0023000000001</v>
      </c>
      <c r="AJ833" s="101">
        <v>0</v>
      </c>
      <c r="AK833" s="101">
        <v>0</v>
      </c>
      <c r="AL833" s="101">
        <v>0</v>
      </c>
      <c r="AM833" s="101">
        <v>99.001456689010283</v>
      </c>
      <c r="AN833" s="101">
        <v>99.334584579887135</v>
      </c>
      <c r="AO833" s="101">
        <v>100</v>
      </c>
      <c r="AP833" s="101">
        <v>55.789422610383312</v>
      </c>
      <c r="AQ833" s="101">
        <v>0</v>
      </c>
      <c r="AR833" s="101">
        <v>97.406658621772237</v>
      </c>
      <c r="AS833" s="101">
        <v>0</v>
      </c>
      <c r="AT833" s="101">
        <v>0</v>
      </c>
      <c r="AU833" s="101">
        <v>0</v>
      </c>
      <c r="AV833" s="199"/>
    </row>
    <row r="834" spans="1:48" s="200" customFormat="1" ht="12.75" customHeight="1">
      <c r="A834" s="205">
        <v>21</v>
      </c>
      <c r="B834" s="206">
        <v>227800</v>
      </c>
      <c r="C834" s="205"/>
      <c r="D834" s="175">
        <v>825</v>
      </c>
      <c r="E834" s="196" t="s">
        <v>1242</v>
      </c>
      <c r="F834" s="197">
        <v>118591.7</v>
      </c>
      <c r="G834" s="197">
        <v>115147.7</v>
      </c>
      <c r="H834" s="197">
        <v>3172.7</v>
      </c>
      <c r="I834" s="197">
        <v>271.3</v>
      </c>
      <c r="J834" s="197">
        <v>0</v>
      </c>
      <c r="K834" s="197">
        <v>0</v>
      </c>
      <c r="L834" s="197">
        <v>123791.99999999997</v>
      </c>
      <c r="M834" s="197">
        <v>120193.59999999998</v>
      </c>
      <c r="N834" s="197">
        <v>3209.9</v>
      </c>
      <c r="O834" s="197">
        <v>317.7</v>
      </c>
      <c r="P834" s="197">
        <v>0</v>
      </c>
      <c r="Q834" s="197">
        <v>0</v>
      </c>
      <c r="R834" s="197">
        <v>70.8</v>
      </c>
      <c r="S834" s="197">
        <v>0</v>
      </c>
      <c r="T834" s="197">
        <v>0</v>
      </c>
      <c r="U834" s="198">
        <v>121270.37869999997</v>
      </c>
      <c r="V834" s="197">
        <v>117754.78379999998</v>
      </c>
      <c r="W834" s="197">
        <v>3209.9</v>
      </c>
      <c r="X834" s="197">
        <v>244.9949</v>
      </c>
      <c r="Y834" s="197">
        <v>0</v>
      </c>
      <c r="Z834" s="197">
        <v>0</v>
      </c>
      <c r="AA834" s="197">
        <v>60.7</v>
      </c>
      <c r="AB834" s="197">
        <v>0</v>
      </c>
      <c r="AC834" s="197">
        <v>0</v>
      </c>
      <c r="AD834" s="101">
        <v>-2521.6212999999989</v>
      </c>
      <c r="AE834" s="101">
        <v>-2438.8162000000011</v>
      </c>
      <c r="AF834" s="101">
        <v>0</v>
      </c>
      <c r="AG834" s="101">
        <v>-72.705099999999987</v>
      </c>
      <c r="AH834" s="101">
        <v>0</v>
      </c>
      <c r="AI834" s="101">
        <v>0</v>
      </c>
      <c r="AJ834" s="101">
        <v>-10.099999999999994</v>
      </c>
      <c r="AK834" s="101">
        <v>0</v>
      </c>
      <c r="AL834" s="101">
        <v>0</v>
      </c>
      <c r="AM834" s="101">
        <v>97.963017561716427</v>
      </c>
      <c r="AN834" s="101">
        <v>97.970926738195701</v>
      </c>
      <c r="AO834" s="101">
        <v>100</v>
      </c>
      <c r="AP834" s="101">
        <v>77.115171545483165</v>
      </c>
      <c r="AQ834" s="101">
        <v>0</v>
      </c>
      <c r="AR834" s="101">
        <v>0</v>
      </c>
      <c r="AS834" s="101">
        <v>85.734463276836166</v>
      </c>
      <c r="AT834" s="101">
        <v>0</v>
      </c>
      <c r="AU834" s="101">
        <v>0</v>
      </c>
      <c r="AV834" s="199"/>
    </row>
    <row r="835" spans="1:48" ht="12.75" customHeight="1">
      <c r="A835" s="205">
        <v>22</v>
      </c>
      <c r="B835" s="206">
        <v>227800</v>
      </c>
      <c r="C835" s="207">
        <v>1741</v>
      </c>
      <c r="D835" s="175">
        <v>826</v>
      </c>
      <c r="E835" s="201" t="s">
        <v>1267</v>
      </c>
      <c r="F835" s="197">
        <v>258853.19999999998</v>
      </c>
      <c r="G835" s="202">
        <v>223439.9</v>
      </c>
      <c r="H835" s="202">
        <v>4040.5</v>
      </c>
      <c r="I835" s="202">
        <v>794.4</v>
      </c>
      <c r="J835" s="202">
        <v>0</v>
      </c>
      <c r="K835" s="202">
        <v>30578.400000000001</v>
      </c>
      <c r="L835" s="197">
        <v>276380.2</v>
      </c>
      <c r="M835" s="203">
        <v>240797.2</v>
      </c>
      <c r="N835" s="203">
        <v>4180.2</v>
      </c>
      <c r="O835" s="203">
        <v>824.4</v>
      </c>
      <c r="P835" s="203">
        <v>0</v>
      </c>
      <c r="Q835" s="203">
        <v>30578.400000000001</v>
      </c>
      <c r="R835" s="245">
        <v>0</v>
      </c>
      <c r="S835" s="245">
        <v>0</v>
      </c>
      <c r="T835" s="245">
        <v>0</v>
      </c>
      <c r="U835" s="198">
        <v>273620.424</v>
      </c>
      <c r="V835" s="203">
        <v>239194.8983</v>
      </c>
      <c r="W835" s="203">
        <v>4180.2</v>
      </c>
      <c r="X835" s="203">
        <v>459.928</v>
      </c>
      <c r="Y835" s="203">
        <v>0</v>
      </c>
      <c r="Z835" s="204">
        <v>29785.397700000001</v>
      </c>
      <c r="AA835" s="246">
        <v>0</v>
      </c>
      <c r="AB835" s="246">
        <v>0</v>
      </c>
      <c r="AC835" s="246">
        <v>0</v>
      </c>
      <c r="AD835" s="204">
        <v>-2759.7760000000126</v>
      </c>
      <c r="AE835" s="204">
        <v>-1602.3017000000109</v>
      </c>
      <c r="AF835" s="204">
        <v>0</v>
      </c>
      <c r="AG835" s="204">
        <v>-364.47199999999998</v>
      </c>
      <c r="AH835" s="204">
        <v>0</v>
      </c>
      <c r="AI835" s="101">
        <v>-793.0023000000001</v>
      </c>
      <c r="AJ835" s="101">
        <v>0</v>
      </c>
      <c r="AK835" s="101">
        <v>0</v>
      </c>
      <c r="AL835" s="204">
        <v>0</v>
      </c>
      <c r="AM835" s="204">
        <v>99.001456689010283</v>
      </c>
      <c r="AN835" s="204">
        <v>99.334584579887135</v>
      </c>
      <c r="AO835" s="204">
        <v>100</v>
      </c>
      <c r="AP835" s="204">
        <v>55.789422610383312</v>
      </c>
      <c r="AQ835" s="204">
        <v>0</v>
      </c>
      <c r="AR835" s="204">
        <v>97.406658621772237</v>
      </c>
      <c r="AS835" s="204">
        <v>0</v>
      </c>
      <c r="AT835" s="204">
        <v>0</v>
      </c>
      <c r="AU835" s="204">
        <v>0</v>
      </c>
    </row>
    <row r="836" spans="1:48" ht="12.75" customHeight="1">
      <c r="A836" s="205">
        <v>21</v>
      </c>
      <c r="B836" s="206">
        <v>227800</v>
      </c>
      <c r="C836" s="207">
        <v>1743</v>
      </c>
      <c r="D836" s="175">
        <v>827</v>
      </c>
      <c r="E836" s="201" t="s">
        <v>1903</v>
      </c>
      <c r="F836" s="197">
        <v>1374.7</v>
      </c>
      <c r="G836" s="202">
        <v>1374.7</v>
      </c>
      <c r="H836" s="202">
        <v>0</v>
      </c>
      <c r="I836" s="202">
        <v>0</v>
      </c>
      <c r="J836" s="202">
        <v>0</v>
      </c>
      <c r="K836" s="202">
        <v>0</v>
      </c>
      <c r="L836" s="197">
        <v>1885.4</v>
      </c>
      <c r="M836" s="203">
        <v>1885.4</v>
      </c>
      <c r="N836" s="203">
        <v>0</v>
      </c>
      <c r="O836" s="203">
        <v>0</v>
      </c>
      <c r="P836" s="203">
        <v>0</v>
      </c>
      <c r="Q836" s="203">
        <v>0</v>
      </c>
      <c r="R836" s="245">
        <v>0</v>
      </c>
      <c r="S836" s="245">
        <v>0</v>
      </c>
      <c r="T836" s="245">
        <v>0</v>
      </c>
      <c r="U836" s="198">
        <v>1629.2320999999999</v>
      </c>
      <c r="V836" s="203">
        <v>1629.2320999999999</v>
      </c>
      <c r="W836" s="203">
        <v>0</v>
      </c>
      <c r="X836" s="203">
        <v>0</v>
      </c>
      <c r="Y836" s="203">
        <v>0</v>
      </c>
      <c r="Z836" s="204">
        <v>0</v>
      </c>
      <c r="AA836" s="246">
        <v>0</v>
      </c>
      <c r="AB836" s="246">
        <v>0</v>
      </c>
      <c r="AC836" s="246">
        <v>0</v>
      </c>
      <c r="AD836" s="204">
        <v>-256.16790000000015</v>
      </c>
      <c r="AE836" s="204">
        <v>-256.16790000000015</v>
      </c>
      <c r="AF836" s="204">
        <v>0</v>
      </c>
      <c r="AG836" s="204">
        <v>0</v>
      </c>
      <c r="AH836" s="204">
        <v>0</v>
      </c>
      <c r="AI836" s="101">
        <v>0</v>
      </c>
      <c r="AJ836" s="101">
        <v>0</v>
      </c>
      <c r="AK836" s="101">
        <v>0</v>
      </c>
      <c r="AL836" s="204">
        <v>0</v>
      </c>
      <c r="AM836" s="204">
        <v>86.413074148721748</v>
      </c>
      <c r="AN836" s="204">
        <v>86.413074148721748</v>
      </c>
      <c r="AO836" s="204">
        <v>0</v>
      </c>
      <c r="AP836" s="204">
        <v>0</v>
      </c>
      <c r="AQ836" s="204">
        <v>0</v>
      </c>
      <c r="AR836" s="204">
        <v>0</v>
      </c>
      <c r="AS836" s="204">
        <v>0</v>
      </c>
      <c r="AT836" s="204">
        <v>0</v>
      </c>
      <c r="AU836" s="204">
        <v>0</v>
      </c>
    </row>
    <row r="837" spans="1:48" ht="12.75" customHeight="1">
      <c r="A837" s="205">
        <v>21</v>
      </c>
      <c r="B837" s="206">
        <v>227800</v>
      </c>
      <c r="C837" s="207">
        <v>1742</v>
      </c>
      <c r="D837" s="175">
        <v>828</v>
      </c>
      <c r="E837" s="201" t="s">
        <v>1904</v>
      </c>
      <c r="F837" s="197">
        <v>3103</v>
      </c>
      <c r="G837" s="202">
        <v>3103</v>
      </c>
      <c r="H837" s="202">
        <v>0</v>
      </c>
      <c r="I837" s="202">
        <v>0</v>
      </c>
      <c r="J837" s="202">
        <v>0</v>
      </c>
      <c r="K837" s="202">
        <v>0</v>
      </c>
      <c r="L837" s="197">
        <v>3170.6</v>
      </c>
      <c r="M837" s="203">
        <v>3170.6</v>
      </c>
      <c r="N837" s="203">
        <v>0</v>
      </c>
      <c r="O837" s="203">
        <v>0</v>
      </c>
      <c r="P837" s="203">
        <v>0</v>
      </c>
      <c r="Q837" s="203">
        <v>0</v>
      </c>
      <c r="R837" s="245">
        <v>0</v>
      </c>
      <c r="S837" s="245">
        <v>0</v>
      </c>
      <c r="T837" s="245">
        <v>0</v>
      </c>
      <c r="U837" s="198">
        <v>3170.6</v>
      </c>
      <c r="V837" s="203">
        <v>3170.6</v>
      </c>
      <c r="W837" s="203">
        <v>0</v>
      </c>
      <c r="X837" s="203">
        <v>0</v>
      </c>
      <c r="Y837" s="203">
        <v>0</v>
      </c>
      <c r="Z837" s="204">
        <v>0</v>
      </c>
      <c r="AA837" s="246">
        <v>0</v>
      </c>
      <c r="AB837" s="246">
        <v>0</v>
      </c>
      <c r="AC837" s="246">
        <v>0</v>
      </c>
      <c r="AD837" s="204">
        <v>0</v>
      </c>
      <c r="AE837" s="204">
        <v>0</v>
      </c>
      <c r="AF837" s="204">
        <v>0</v>
      </c>
      <c r="AG837" s="204">
        <v>0</v>
      </c>
      <c r="AH837" s="204">
        <v>0</v>
      </c>
      <c r="AI837" s="101">
        <v>0</v>
      </c>
      <c r="AJ837" s="101">
        <v>0</v>
      </c>
      <c r="AK837" s="101">
        <v>0</v>
      </c>
      <c r="AL837" s="204">
        <v>0</v>
      </c>
      <c r="AM837" s="204">
        <v>100</v>
      </c>
      <c r="AN837" s="204">
        <v>100</v>
      </c>
      <c r="AO837" s="204">
        <v>0</v>
      </c>
      <c r="AP837" s="204">
        <v>0</v>
      </c>
      <c r="AQ837" s="204">
        <v>0</v>
      </c>
      <c r="AR837" s="204">
        <v>0</v>
      </c>
      <c r="AS837" s="204">
        <v>0</v>
      </c>
      <c r="AT837" s="204">
        <v>0</v>
      </c>
      <c r="AU837" s="204">
        <v>0</v>
      </c>
    </row>
    <row r="838" spans="1:48" ht="12.75" customHeight="1">
      <c r="A838" s="205">
        <v>21</v>
      </c>
      <c r="B838" s="206">
        <v>227800</v>
      </c>
      <c r="C838" s="207">
        <v>1744</v>
      </c>
      <c r="D838" s="175">
        <v>829</v>
      </c>
      <c r="E838" s="201" t="s">
        <v>1905</v>
      </c>
      <c r="F838" s="197">
        <v>2289.1</v>
      </c>
      <c r="G838" s="202">
        <v>2289.1</v>
      </c>
      <c r="H838" s="202">
        <v>0</v>
      </c>
      <c r="I838" s="202">
        <v>0</v>
      </c>
      <c r="J838" s="202">
        <v>0</v>
      </c>
      <c r="K838" s="202">
        <v>0</v>
      </c>
      <c r="L838" s="197">
        <v>2289.1</v>
      </c>
      <c r="M838" s="203">
        <v>2289.1</v>
      </c>
      <c r="N838" s="203">
        <v>0</v>
      </c>
      <c r="O838" s="203">
        <v>0</v>
      </c>
      <c r="P838" s="203">
        <v>0</v>
      </c>
      <c r="Q838" s="203">
        <v>0</v>
      </c>
      <c r="R838" s="245">
        <v>0</v>
      </c>
      <c r="S838" s="245">
        <v>0</v>
      </c>
      <c r="T838" s="245">
        <v>0</v>
      </c>
      <c r="U838" s="198">
        <v>2283.951</v>
      </c>
      <c r="V838" s="203">
        <v>2283.951</v>
      </c>
      <c r="W838" s="203">
        <v>0</v>
      </c>
      <c r="X838" s="203">
        <v>0</v>
      </c>
      <c r="Y838" s="203">
        <v>0</v>
      </c>
      <c r="Z838" s="204">
        <v>0</v>
      </c>
      <c r="AA838" s="246">
        <v>0</v>
      </c>
      <c r="AB838" s="246">
        <v>0</v>
      </c>
      <c r="AC838" s="246">
        <v>0</v>
      </c>
      <c r="AD838" s="204">
        <v>-5.1489999999998872</v>
      </c>
      <c r="AE838" s="204">
        <v>-5.1489999999998872</v>
      </c>
      <c r="AF838" s="204">
        <v>0</v>
      </c>
      <c r="AG838" s="204">
        <v>0</v>
      </c>
      <c r="AH838" s="204">
        <v>0</v>
      </c>
      <c r="AI838" s="101">
        <v>0</v>
      </c>
      <c r="AJ838" s="101">
        <v>0</v>
      </c>
      <c r="AK838" s="101">
        <v>0</v>
      </c>
      <c r="AL838" s="204">
        <v>0</v>
      </c>
      <c r="AM838" s="204">
        <v>99.775064435804467</v>
      </c>
      <c r="AN838" s="204">
        <v>99.775064435804467</v>
      </c>
      <c r="AO838" s="204">
        <v>0</v>
      </c>
      <c r="AP838" s="204">
        <v>0</v>
      </c>
      <c r="AQ838" s="204">
        <v>0</v>
      </c>
      <c r="AR838" s="204">
        <v>0</v>
      </c>
      <c r="AS838" s="204">
        <v>0</v>
      </c>
      <c r="AT838" s="204">
        <v>0</v>
      </c>
      <c r="AU838" s="204">
        <v>0</v>
      </c>
    </row>
    <row r="839" spans="1:48" ht="12.75" customHeight="1">
      <c r="A839" s="205">
        <v>21</v>
      </c>
      <c r="B839" s="206">
        <v>227800</v>
      </c>
      <c r="C839" s="207">
        <v>1745</v>
      </c>
      <c r="D839" s="175">
        <v>830</v>
      </c>
      <c r="E839" s="201" t="s">
        <v>1906</v>
      </c>
      <c r="F839" s="197">
        <v>2507.5</v>
      </c>
      <c r="G839" s="202">
        <v>2507.5</v>
      </c>
      <c r="H839" s="202">
        <v>0</v>
      </c>
      <c r="I839" s="202">
        <v>0</v>
      </c>
      <c r="J839" s="202">
        <v>0</v>
      </c>
      <c r="K839" s="202">
        <v>0</v>
      </c>
      <c r="L839" s="197">
        <v>2803.7</v>
      </c>
      <c r="M839" s="203">
        <v>2803.7</v>
      </c>
      <c r="N839" s="203">
        <v>0</v>
      </c>
      <c r="O839" s="203">
        <v>0</v>
      </c>
      <c r="P839" s="203">
        <v>0</v>
      </c>
      <c r="Q839" s="203">
        <v>0</v>
      </c>
      <c r="R839" s="245">
        <v>0</v>
      </c>
      <c r="S839" s="245">
        <v>0</v>
      </c>
      <c r="T839" s="245">
        <v>0</v>
      </c>
      <c r="U839" s="198">
        <v>2560.0753</v>
      </c>
      <c r="V839" s="203">
        <v>2560.0753</v>
      </c>
      <c r="W839" s="203">
        <v>0</v>
      </c>
      <c r="X839" s="203">
        <v>0</v>
      </c>
      <c r="Y839" s="203">
        <v>0</v>
      </c>
      <c r="Z839" s="204">
        <v>0</v>
      </c>
      <c r="AA839" s="246">
        <v>0</v>
      </c>
      <c r="AB839" s="246">
        <v>0</v>
      </c>
      <c r="AC839" s="246">
        <v>0</v>
      </c>
      <c r="AD839" s="204">
        <v>-243.62469999999985</v>
      </c>
      <c r="AE839" s="204">
        <v>-243.62469999999985</v>
      </c>
      <c r="AF839" s="204">
        <v>0</v>
      </c>
      <c r="AG839" s="204">
        <v>0</v>
      </c>
      <c r="AH839" s="204">
        <v>0</v>
      </c>
      <c r="AI839" s="101">
        <v>0</v>
      </c>
      <c r="AJ839" s="101">
        <v>0</v>
      </c>
      <c r="AK839" s="101">
        <v>0</v>
      </c>
      <c r="AL839" s="204">
        <v>0</v>
      </c>
      <c r="AM839" s="204">
        <v>91.310600278203808</v>
      </c>
      <c r="AN839" s="204">
        <v>91.310600278203808</v>
      </c>
      <c r="AO839" s="204">
        <v>0</v>
      </c>
      <c r="AP839" s="204">
        <v>0</v>
      </c>
      <c r="AQ839" s="204">
        <v>0</v>
      </c>
      <c r="AR839" s="204">
        <v>0</v>
      </c>
      <c r="AS839" s="204">
        <v>0</v>
      </c>
      <c r="AT839" s="204">
        <v>0</v>
      </c>
      <c r="AU839" s="204">
        <v>0</v>
      </c>
    </row>
    <row r="840" spans="1:48" ht="12.75" customHeight="1">
      <c r="A840" s="205">
        <v>21</v>
      </c>
      <c r="B840" s="206">
        <v>227800</v>
      </c>
      <c r="C840" s="207">
        <v>1746</v>
      </c>
      <c r="D840" s="175">
        <v>831</v>
      </c>
      <c r="E840" s="201" t="s">
        <v>1907</v>
      </c>
      <c r="F840" s="197">
        <v>3385.9</v>
      </c>
      <c r="G840" s="202">
        <v>3385.9</v>
      </c>
      <c r="H840" s="202">
        <v>0</v>
      </c>
      <c r="I840" s="202">
        <v>0</v>
      </c>
      <c r="J840" s="202">
        <v>0</v>
      </c>
      <c r="K840" s="202">
        <v>0</v>
      </c>
      <c r="L840" s="197">
        <v>3516.5</v>
      </c>
      <c r="M840" s="203">
        <v>3516.5</v>
      </c>
      <c r="N840" s="203">
        <v>0</v>
      </c>
      <c r="O840" s="203">
        <v>0</v>
      </c>
      <c r="P840" s="203">
        <v>0</v>
      </c>
      <c r="Q840" s="203">
        <v>0</v>
      </c>
      <c r="R840" s="245">
        <v>0</v>
      </c>
      <c r="S840" s="245">
        <v>0</v>
      </c>
      <c r="T840" s="245">
        <v>0</v>
      </c>
      <c r="U840" s="198">
        <v>3516.5</v>
      </c>
      <c r="V840" s="203">
        <v>3516.5</v>
      </c>
      <c r="W840" s="203">
        <v>0</v>
      </c>
      <c r="X840" s="203">
        <v>0</v>
      </c>
      <c r="Y840" s="203">
        <v>0</v>
      </c>
      <c r="Z840" s="204">
        <v>0</v>
      </c>
      <c r="AA840" s="246">
        <v>0</v>
      </c>
      <c r="AB840" s="246">
        <v>0</v>
      </c>
      <c r="AC840" s="246">
        <v>0</v>
      </c>
      <c r="AD840" s="204">
        <v>0</v>
      </c>
      <c r="AE840" s="204">
        <v>0</v>
      </c>
      <c r="AF840" s="204">
        <v>0</v>
      </c>
      <c r="AG840" s="204">
        <v>0</v>
      </c>
      <c r="AH840" s="204">
        <v>0</v>
      </c>
      <c r="AI840" s="101">
        <v>0</v>
      </c>
      <c r="AJ840" s="101">
        <v>0</v>
      </c>
      <c r="AK840" s="101">
        <v>0</v>
      </c>
      <c r="AL840" s="204">
        <v>0</v>
      </c>
      <c r="AM840" s="204">
        <v>100</v>
      </c>
      <c r="AN840" s="204">
        <v>100</v>
      </c>
      <c r="AO840" s="204">
        <v>0</v>
      </c>
      <c r="AP840" s="204">
        <v>0</v>
      </c>
      <c r="AQ840" s="204">
        <v>0</v>
      </c>
      <c r="AR840" s="204">
        <v>0</v>
      </c>
      <c r="AS840" s="204">
        <v>0</v>
      </c>
      <c r="AT840" s="204">
        <v>0</v>
      </c>
      <c r="AU840" s="204">
        <v>0</v>
      </c>
    </row>
    <row r="841" spans="1:48" ht="12.75" customHeight="1">
      <c r="A841" s="205">
        <v>21</v>
      </c>
      <c r="B841" s="206">
        <v>227800</v>
      </c>
      <c r="C841" s="207">
        <v>1747</v>
      </c>
      <c r="D841" s="175">
        <v>832</v>
      </c>
      <c r="E841" s="201" t="s">
        <v>1908</v>
      </c>
      <c r="F841" s="197">
        <v>1484.8</v>
      </c>
      <c r="G841" s="202">
        <v>1484.8</v>
      </c>
      <c r="H841" s="202">
        <v>0</v>
      </c>
      <c r="I841" s="202">
        <v>0</v>
      </c>
      <c r="J841" s="202">
        <v>0</v>
      </c>
      <c r="K841" s="202">
        <v>0</v>
      </c>
      <c r="L841" s="197">
        <v>1484.8</v>
      </c>
      <c r="M841" s="203">
        <v>1484.8</v>
      </c>
      <c r="N841" s="203">
        <v>0</v>
      </c>
      <c r="O841" s="203">
        <v>0</v>
      </c>
      <c r="P841" s="203">
        <v>0</v>
      </c>
      <c r="Q841" s="203">
        <v>0</v>
      </c>
      <c r="R841" s="245">
        <v>0</v>
      </c>
      <c r="S841" s="245">
        <v>0</v>
      </c>
      <c r="T841" s="245">
        <v>0</v>
      </c>
      <c r="U841" s="198">
        <v>1480.5932</v>
      </c>
      <c r="V841" s="203">
        <v>1480.5932</v>
      </c>
      <c r="W841" s="203">
        <v>0</v>
      </c>
      <c r="X841" s="203">
        <v>0</v>
      </c>
      <c r="Y841" s="203">
        <v>0</v>
      </c>
      <c r="Z841" s="204">
        <v>0</v>
      </c>
      <c r="AA841" s="246">
        <v>0</v>
      </c>
      <c r="AB841" s="246">
        <v>0</v>
      </c>
      <c r="AC841" s="246">
        <v>0</v>
      </c>
      <c r="AD841" s="204">
        <v>-4.2067999999999302</v>
      </c>
      <c r="AE841" s="204">
        <v>-4.2067999999999302</v>
      </c>
      <c r="AF841" s="204">
        <v>0</v>
      </c>
      <c r="AG841" s="204">
        <v>0</v>
      </c>
      <c r="AH841" s="204">
        <v>0</v>
      </c>
      <c r="AI841" s="101">
        <v>0</v>
      </c>
      <c r="AJ841" s="101">
        <v>0</v>
      </c>
      <c r="AK841" s="101">
        <v>0</v>
      </c>
      <c r="AL841" s="204">
        <v>0</v>
      </c>
      <c r="AM841" s="204">
        <v>99.716675646551735</v>
      </c>
      <c r="AN841" s="204">
        <v>99.716675646551735</v>
      </c>
      <c r="AO841" s="204">
        <v>0</v>
      </c>
      <c r="AP841" s="204">
        <v>0</v>
      </c>
      <c r="AQ841" s="204">
        <v>0</v>
      </c>
      <c r="AR841" s="204">
        <v>0</v>
      </c>
      <c r="AS841" s="204">
        <v>0</v>
      </c>
      <c r="AT841" s="204">
        <v>0</v>
      </c>
      <c r="AU841" s="204">
        <v>0</v>
      </c>
    </row>
    <row r="842" spans="1:48" ht="12.75" customHeight="1">
      <c r="A842" s="205">
        <v>21</v>
      </c>
      <c r="B842" s="206">
        <v>227800</v>
      </c>
      <c r="C842" s="207">
        <v>1748</v>
      </c>
      <c r="D842" s="175">
        <v>833</v>
      </c>
      <c r="E842" s="201" t="s">
        <v>1909</v>
      </c>
      <c r="F842" s="197">
        <v>2462.6999999999998</v>
      </c>
      <c r="G842" s="202">
        <v>2462.6999999999998</v>
      </c>
      <c r="H842" s="202">
        <v>0</v>
      </c>
      <c r="I842" s="202">
        <v>0</v>
      </c>
      <c r="J842" s="202">
        <v>0</v>
      </c>
      <c r="K842" s="202">
        <v>0</v>
      </c>
      <c r="L842" s="197">
        <v>2766.2</v>
      </c>
      <c r="M842" s="203">
        <v>2766.2</v>
      </c>
      <c r="N842" s="203">
        <v>0</v>
      </c>
      <c r="O842" s="203">
        <v>0</v>
      </c>
      <c r="P842" s="203">
        <v>0</v>
      </c>
      <c r="Q842" s="203">
        <v>0</v>
      </c>
      <c r="R842" s="245">
        <v>0</v>
      </c>
      <c r="S842" s="245">
        <v>0</v>
      </c>
      <c r="T842" s="245">
        <v>0</v>
      </c>
      <c r="U842" s="198">
        <v>2766.2</v>
      </c>
      <c r="V842" s="203">
        <v>2766.2</v>
      </c>
      <c r="W842" s="203">
        <v>0</v>
      </c>
      <c r="X842" s="203">
        <v>0</v>
      </c>
      <c r="Y842" s="203">
        <v>0</v>
      </c>
      <c r="Z842" s="204">
        <v>0</v>
      </c>
      <c r="AA842" s="246">
        <v>0</v>
      </c>
      <c r="AB842" s="246">
        <v>0</v>
      </c>
      <c r="AC842" s="246">
        <v>0</v>
      </c>
      <c r="AD842" s="204">
        <v>0</v>
      </c>
      <c r="AE842" s="204">
        <v>0</v>
      </c>
      <c r="AF842" s="204">
        <v>0</v>
      </c>
      <c r="AG842" s="204">
        <v>0</v>
      </c>
      <c r="AH842" s="204">
        <v>0</v>
      </c>
      <c r="AI842" s="101">
        <v>0</v>
      </c>
      <c r="AJ842" s="101">
        <v>0</v>
      </c>
      <c r="AK842" s="101">
        <v>0</v>
      </c>
      <c r="AL842" s="204">
        <v>0</v>
      </c>
      <c r="AM842" s="204">
        <v>100</v>
      </c>
      <c r="AN842" s="204">
        <v>100</v>
      </c>
      <c r="AO842" s="204">
        <v>0</v>
      </c>
      <c r="AP842" s="204">
        <v>0</v>
      </c>
      <c r="AQ842" s="204">
        <v>0</v>
      </c>
      <c r="AR842" s="204">
        <v>0</v>
      </c>
      <c r="AS842" s="204">
        <v>0</v>
      </c>
      <c r="AT842" s="204">
        <v>0</v>
      </c>
      <c r="AU842" s="204">
        <v>0</v>
      </c>
    </row>
    <row r="843" spans="1:48" ht="12.75" customHeight="1">
      <c r="A843" s="205">
        <v>21</v>
      </c>
      <c r="B843" s="206">
        <v>227800</v>
      </c>
      <c r="C843" s="207">
        <v>1749</v>
      </c>
      <c r="D843" s="175">
        <v>834</v>
      </c>
      <c r="E843" s="201" t="s">
        <v>1910</v>
      </c>
      <c r="F843" s="197">
        <v>0</v>
      </c>
      <c r="G843" s="202">
        <v>0</v>
      </c>
      <c r="H843" s="202">
        <v>0</v>
      </c>
      <c r="I843" s="202">
        <v>0</v>
      </c>
      <c r="J843" s="202">
        <v>0</v>
      </c>
      <c r="K843" s="202">
        <v>0</v>
      </c>
      <c r="L843" s="197">
        <v>0</v>
      </c>
      <c r="M843" s="203">
        <v>0</v>
      </c>
      <c r="N843" s="203">
        <v>0</v>
      </c>
      <c r="O843" s="203">
        <v>0</v>
      </c>
      <c r="P843" s="203">
        <v>0</v>
      </c>
      <c r="Q843" s="203">
        <v>0</v>
      </c>
      <c r="R843" s="245">
        <v>0</v>
      </c>
      <c r="S843" s="245">
        <v>0</v>
      </c>
      <c r="T843" s="245">
        <v>0</v>
      </c>
      <c r="U843" s="198">
        <v>0</v>
      </c>
      <c r="V843" s="203">
        <v>0</v>
      </c>
      <c r="W843" s="203">
        <v>0</v>
      </c>
      <c r="X843" s="203">
        <v>0</v>
      </c>
      <c r="Y843" s="203">
        <v>0</v>
      </c>
      <c r="Z843" s="204">
        <v>0</v>
      </c>
      <c r="AA843" s="246">
        <v>0</v>
      </c>
      <c r="AB843" s="246">
        <v>0</v>
      </c>
      <c r="AC843" s="246">
        <v>0</v>
      </c>
      <c r="AD843" s="204">
        <v>0</v>
      </c>
      <c r="AE843" s="204">
        <v>0</v>
      </c>
      <c r="AF843" s="204">
        <v>0</v>
      </c>
      <c r="AG843" s="204">
        <v>0</v>
      </c>
      <c r="AH843" s="204">
        <v>0</v>
      </c>
      <c r="AI843" s="101">
        <v>0</v>
      </c>
      <c r="AJ843" s="101">
        <v>0</v>
      </c>
      <c r="AK843" s="101">
        <v>0</v>
      </c>
      <c r="AL843" s="204">
        <v>0</v>
      </c>
      <c r="AM843" s="204">
        <v>0</v>
      </c>
      <c r="AN843" s="204">
        <v>0</v>
      </c>
      <c r="AO843" s="204">
        <v>0</v>
      </c>
      <c r="AP843" s="204">
        <v>0</v>
      </c>
      <c r="AQ843" s="204">
        <v>0</v>
      </c>
      <c r="AR843" s="204">
        <v>0</v>
      </c>
      <c r="AS843" s="204">
        <v>0</v>
      </c>
      <c r="AT843" s="204">
        <v>0</v>
      </c>
      <c r="AU843" s="204">
        <v>0</v>
      </c>
    </row>
    <row r="844" spans="1:48" ht="12.75" customHeight="1">
      <c r="A844" s="205">
        <v>21</v>
      </c>
      <c r="B844" s="206">
        <v>227800</v>
      </c>
      <c r="C844" s="207">
        <v>1750</v>
      </c>
      <c r="D844" s="175">
        <v>835</v>
      </c>
      <c r="E844" s="201" t="s">
        <v>1911</v>
      </c>
      <c r="F844" s="197">
        <v>1549.6</v>
      </c>
      <c r="G844" s="202">
        <v>1549.6</v>
      </c>
      <c r="H844" s="202">
        <v>0</v>
      </c>
      <c r="I844" s="202">
        <v>0</v>
      </c>
      <c r="J844" s="202">
        <v>0</v>
      </c>
      <c r="K844" s="202">
        <v>0</v>
      </c>
      <c r="L844" s="197">
        <v>1610.2</v>
      </c>
      <c r="M844" s="203">
        <v>1610.2</v>
      </c>
      <c r="N844" s="203">
        <v>0</v>
      </c>
      <c r="O844" s="203">
        <v>0</v>
      </c>
      <c r="P844" s="203">
        <v>0</v>
      </c>
      <c r="Q844" s="203">
        <v>0</v>
      </c>
      <c r="R844" s="245">
        <v>0</v>
      </c>
      <c r="S844" s="245">
        <v>0</v>
      </c>
      <c r="T844" s="245">
        <v>0</v>
      </c>
      <c r="U844" s="198">
        <v>1610.2</v>
      </c>
      <c r="V844" s="203">
        <v>1610.2</v>
      </c>
      <c r="W844" s="203">
        <v>0</v>
      </c>
      <c r="X844" s="203">
        <v>0</v>
      </c>
      <c r="Y844" s="203">
        <v>0</v>
      </c>
      <c r="Z844" s="204">
        <v>0</v>
      </c>
      <c r="AA844" s="246">
        <v>0</v>
      </c>
      <c r="AB844" s="246">
        <v>0</v>
      </c>
      <c r="AC844" s="246">
        <v>0</v>
      </c>
      <c r="AD844" s="204">
        <v>0</v>
      </c>
      <c r="AE844" s="204">
        <v>0</v>
      </c>
      <c r="AF844" s="204">
        <v>0</v>
      </c>
      <c r="AG844" s="204">
        <v>0</v>
      </c>
      <c r="AH844" s="204">
        <v>0</v>
      </c>
      <c r="AI844" s="101">
        <v>0</v>
      </c>
      <c r="AJ844" s="101">
        <v>0</v>
      </c>
      <c r="AK844" s="101">
        <v>0</v>
      </c>
      <c r="AL844" s="204">
        <v>0</v>
      </c>
      <c r="AM844" s="204">
        <v>100</v>
      </c>
      <c r="AN844" s="204">
        <v>100</v>
      </c>
      <c r="AO844" s="204">
        <v>0</v>
      </c>
      <c r="AP844" s="204">
        <v>0</v>
      </c>
      <c r="AQ844" s="204">
        <v>0</v>
      </c>
      <c r="AR844" s="204">
        <v>0</v>
      </c>
      <c r="AS844" s="204">
        <v>0</v>
      </c>
      <c r="AT844" s="204">
        <v>0</v>
      </c>
      <c r="AU844" s="204">
        <v>0</v>
      </c>
    </row>
    <row r="845" spans="1:48" ht="12.75" customHeight="1">
      <c r="A845" s="205">
        <v>21</v>
      </c>
      <c r="B845" s="206">
        <v>227800</v>
      </c>
      <c r="C845" s="207">
        <v>1751</v>
      </c>
      <c r="D845" s="175">
        <v>836</v>
      </c>
      <c r="E845" s="201" t="s">
        <v>1912</v>
      </c>
      <c r="F845" s="197">
        <v>2006.2</v>
      </c>
      <c r="G845" s="202">
        <v>2006.2</v>
      </c>
      <c r="H845" s="202">
        <v>0</v>
      </c>
      <c r="I845" s="202">
        <v>0</v>
      </c>
      <c r="J845" s="202">
        <v>0</v>
      </c>
      <c r="K845" s="202">
        <v>0</v>
      </c>
      <c r="L845" s="197">
        <v>2503.6</v>
      </c>
      <c r="M845" s="203">
        <v>2503.6</v>
      </c>
      <c r="N845" s="203">
        <v>0</v>
      </c>
      <c r="O845" s="203">
        <v>0</v>
      </c>
      <c r="P845" s="203">
        <v>0</v>
      </c>
      <c r="Q845" s="203">
        <v>0</v>
      </c>
      <c r="R845" s="245">
        <v>0</v>
      </c>
      <c r="S845" s="245">
        <v>0</v>
      </c>
      <c r="T845" s="245">
        <v>0</v>
      </c>
      <c r="U845" s="198">
        <v>2503.6</v>
      </c>
      <c r="V845" s="203">
        <v>2503.6</v>
      </c>
      <c r="W845" s="203">
        <v>0</v>
      </c>
      <c r="X845" s="203">
        <v>0</v>
      </c>
      <c r="Y845" s="203">
        <v>0</v>
      </c>
      <c r="Z845" s="204">
        <v>0</v>
      </c>
      <c r="AA845" s="246">
        <v>0</v>
      </c>
      <c r="AB845" s="246">
        <v>0</v>
      </c>
      <c r="AC845" s="246">
        <v>0</v>
      </c>
      <c r="AD845" s="204">
        <v>0</v>
      </c>
      <c r="AE845" s="204">
        <v>0</v>
      </c>
      <c r="AF845" s="204">
        <v>0</v>
      </c>
      <c r="AG845" s="204">
        <v>0</v>
      </c>
      <c r="AH845" s="204">
        <v>0</v>
      </c>
      <c r="AI845" s="101">
        <v>0</v>
      </c>
      <c r="AJ845" s="101">
        <v>0</v>
      </c>
      <c r="AK845" s="101">
        <v>0</v>
      </c>
      <c r="AL845" s="204">
        <v>0</v>
      </c>
      <c r="AM845" s="204">
        <v>100</v>
      </c>
      <c r="AN845" s="204">
        <v>100</v>
      </c>
      <c r="AO845" s="204">
        <v>0</v>
      </c>
      <c r="AP845" s="204">
        <v>0</v>
      </c>
      <c r="AQ845" s="204">
        <v>0</v>
      </c>
      <c r="AR845" s="204">
        <v>0</v>
      </c>
      <c r="AS845" s="204">
        <v>0</v>
      </c>
      <c r="AT845" s="204">
        <v>0</v>
      </c>
      <c r="AU845" s="204">
        <v>0</v>
      </c>
    </row>
    <row r="846" spans="1:48" ht="12.75" customHeight="1">
      <c r="A846" s="205">
        <v>21</v>
      </c>
      <c r="B846" s="206">
        <v>227800</v>
      </c>
      <c r="C846" s="207">
        <v>1752</v>
      </c>
      <c r="D846" s="175">
        <v>837</v>
      </c>
      <c r="E846" s="201" t="s">
        <v>1913</v>
      </c>
      <c r="F846" s="197">
        <v>1388.9</v>
      </c>
      <c r="G846" s="202">
        <v>1388.9</v>
      </c>
      <c r="H846" s="202">
        <v>0</v>
      </c>
      <c r="I846" s="202">
        <v>0</v>
      </c>
      <c r="J846" s="202">
        <v>0</v>
      </c>
      <c r="K846" s="202">
        <v>0</v>
      </c>
      <c r="L846" s="197">
        <v>1388.9</v>
      </c>
      <c r="M846" s="203">
        <v>1388.9</v>
      </c>
      <c r="N846" s="203">
        <v>0</v>
      </c>
      <c r="O846" s="203">
        <v>0</v>
      </c>
      <c r="P846" s="203">
        <v>0</v>
      </c>
      <c r="Q846" s="203">
        <v>0</v>
      </c>
      <c r="R846" s="245">
        <v>0</v>
      </c>
      <c r="S846" s="245">
        <v>0</v>
      </c>
      <c r="T846" s="245">
        <v>0</v>
      </c>
      <c r="U846" s="198">
        <v>1388.9</v>
      </c>
      <c r="V846" s="203">
        <v>1388.9</v>
      </c>
      <c r="W846" s="203">
        <v>0</v>
      </c>
      <c r="X846" s="203">
        <v>0</v>
      </c>
      <c r="Y846" s="203">
        <v>0</v>
      </c>
      <c r="Z846" s="204">
        <v>0</v>
      </c>
      <c r="AA846" s="246">
        <v>0</v>
      </c>
      <c r="AB846" s="246">
        <v>0</v>
      </c>
      <c r="AC846" s="246">
        <v>0</v>
      </c>
      <c r="AD846" s="204">
        <v>0</v>
      </c>
      <c r="AE846" s="204">
        <v>0</v>
      </c>
      <c r="AF846" s="204">
        <v>0</v>
      </c>
      <c r="AG846" s="204">
        <v>0</v>
      </c>
      <c r="AH846" s="204">
        <v>0</v>
      </c>
      <c r="AI846" s="101">
        <v>0</v>
      </c>
      <c r="AJ846" s="101">
        <v>0</v>
      </c>
      <c r="AK846" s="101">
        <v>0</v>
      </c>
      <c r="AL846" s="204">
        <v>0</v>
      </c>
      <c r="AM846" s="204">
        <v>100</v>
      </c>
      <c r="AN846" s="204">
        <v>100</v>
      </c>
      <c r="AO846" s="204">
        <v>0</v>
      </c>
      <c r="AP846" s="204">
        <v>0</v>
      </c>
      <c r="AQ846" s="204">
        <v>0</v>
      </c>
      <c r="AR846" s="204">
        <v>0</v>
      </c>
      <c r="AS846" s="204">
        <v>0</v>
      </c>
      <c r="AT846" s="204">
        <v>0</v>
      </c>
      <c r="AU846" s="204">
        <v>0</v>
      </c>
    </row>
    <row r="847" spans="1:48" ht="12.75" customHeight="1">
      <c r="A847" s="205">
        <v>21</v>
      </c>
      <c r="B847" s="206">
        <v>227800</v>
      </c>
      <c r="C847" s="207">
        <v>1753</v>
      </c>
      <c r="D847" s="175">
        <v>838</v>
      </c>
      <c r="E847" s="201" t="s">
        <v>1914</v>
      </c>
      <c r="F847" s="197">
        <v>0</v>
      </c>
      <c r="G847" s="202">
        <v>0</v>
      </c>
      <c r="H847" s="202">
        <v>0</v>
      </c>
      <c r="I847" s="202">
        <v>0</v>
      </c>
      <c r="J847" s="202">
        <v>0</v>
      </c>
      <c r="K847" s="202">
        <v>0</v>
      </c>
      <c r="L847" s="197">
        <v>0</v>
      </c>
      <c r="M847" s="203">
        <v>0</v>
      </c>
      <c r="N847" s="203">
        <v>0</v>
      </c>
      <c r="O847" s="203">
        <v>0</v>
      </c>
      <c r="P847" s="203">
        <v>0</v>
      </c>
      <c r="Q847" s="203">
        <v>0</v>
      </c>
      <c r="R847" s="245">
        <v>0</v>
      </c>
      <c r="S847" s="245">
        <v>0</v>
      </c>
      <c r="T847" s="245">
        <v>0</v>
      </c>
      <c r="U847" s="198">
        <v>0</v>
      </c>
      <c r="V847" s="203">
        <v>0</v>
      </c>
      <c r="W847" s="203">
        <v>0</v>
      </c>
      <c r="X847" s="203">
        <v>0</v>
      </c>
      <c r="Y847" s="203">
        <v>0</v>
      </c>
      <c r="Z847" s="204">
        <v>0</v>
      </c>
      <c r="AA847" s="246">
        <v>0</v>
      </c>
      <c r="AB847" s="246">
        <v>0</v>
      </c>
      <c r="AC847" s="246">
        <v>0</v>
      </c>
      <c r="AD847" s="204">
        <v>0</v>
      </c>
      <c r="AE847" s="204">
        <v>0</v>
      </c>
      <c r="AF847" s="204">
        <v>0</v>
      </c>
      <c r="AG847" s="204">
        <v>0</v>
      </c>
      <c r="AH847" s="204">
        <v>0</v>
      </c>
      <c r="AI847" s="101">
        <v>0</v>
      </c>
      <c r="AJ847" s="101">
        <v>0</v>
      </c>
      <c r="AK847" s="101">
        <v>0</v>
      </c>
      <c r="AL847" s="204">
        <v>0</v>
      </c>
      <c r="AM847" s="204">
        <v>0</v>
      </c>
      <c r="AN847" s="204">
        <v>0</v>
      </c>
      <c r="AO847" s="204">
        <v>0</v>
      </c>
      <c r="AP847" s="204">
        <v>0</v>
      </c>
      <c r="AQ847" s="204">
        <v>0</v>
      </c>
      <c r="AR847" s="204">
        <v>0</v>
      </c>
      <c r="AS847" s="204">
        <v>0</v>
      </c>
      <c r="AT847" s="204">
        <v>0</v>
      </c>
      <c r="AU847" s="204">
        <v>0</v>
      </c>
    </row>
    <row r="848" spans="1:48" ht="12.75" customHeight="1">
      <c r="A848" s="205">
        <v>21</v>
      </c>
      <c r="B848" s="206">
        <v>227800</v>
      </c>
      <c r="C848" s="207">
        <v>1754</v>
      </c>
      <c r="D848" s="175">
        <v>839</v>
      </c>
      <c r="E848" s="201" t="s">
        <v>1915</v>
      </c>
      <c r="F848" s="197">
        <v>3507</v>
      </c>
      <c r="G848" s="202">
        <v>3507</v>
      </c>
      <c r="H848" s="202">
        <v>0</v>
      </c>
      <c r="I848" s="202">
        <v>0</v>
      </c>
      <c r="J848" s="202">
        <v>0</v>
      </c>
      <c r="K848" s="202">
        <v>0</v>
      </c>
      <c r="L848" s="197">
        <v>3807.1</v>
      </c>
      <c r="M848" s="203">
        <v>3807.1</v>
      </c>
      <c r="N848" s="203">
        <v>0</v>
      </c>
      <c r="O848" s="203">
        <v>0</v>
      </c>
      <c r="P848" s="203">
        <v>0</v>
      </c>
      <c r="Q848" s="203">
        <v>0</v>
      </c>
      <c r="R848" s="245">
        <v>0</v>
      </c>
      <c r="S848" s="245">
        <v>0</v>
      </c>
      <c r="T848" s="245">
        <v>0</v>
      </c>
      <c r="U848" s="198">
        <v>3627.8098</v>
      </c>
      <c r="V848" s="203">
        <v>3627.8098</v>
      </c>
      <c r="W848" s="203">
        <v>0</v>
      </c>
      <c r="X848" s="203">
        <v>0</v>
      </c>
      <c r="Y848" s="203">
        <v>0</v>
      </c>
      <c r="Z848" s="204">
        <v>0</v>
      </c>
      <c r="AA848" s="246">
        <v>0</v>
      </c>
      <c r="AB848" s="246">
        <v>0</v>
      </c>
      <c r="AC848" s="246">
        <v>0</v>
      </c>
      <c r="AD848" s="204">
        <v>-179.29019999999991</v>
      </c>
      <c r="AE848" s="204">
        <v>-179.29019999999991</v>
      </c>
      <c r="AF848" s="204">
        <v>0</v>
      </c>
      <c r="AG848" s="204">
        <v>0</v>
      </c>
      <c r="AH848" s="204">
        <v>0</v>
      </c>
      <c r="AI848" s="101">
        <v>0</v>
      </c>
      <c r="AJ848" s="101">
        <v>0</v>
      </c>
      <c r="AK848" s="101">
        <v>0</v>
      </c>
      <c r="AL848" s="204">
        <v>0</v>
      </c>
      <c r="AM848" s="204">
        <v>95.290635917102264</v>
      </c>
      <c r="AN848" s="204">
        <v>95.290635917102264</v>
      </c>
      <c r="AO848" s="204">
        <v>0</v>
      </c>
      <c r="AP848" s="204">
        <v>0</v>
      </c>
      <c r="AQ848" s="204">
        <v>0</v>
      </c>
      <c r="AR848" s="204">
        <v>0</v>
      </c>
      <c r="AS848" s="204">
        <v>0</v>
      </c>
      <c r="AT848" s="204">
        <v>0</v>
      </c>
      <c r="AU848" s="204">
        <v>0</v>
      </c>
    </row>
    <row r="849" spans="1:47" ht="12.75" customHeight="1">
      <c r="A849" s="205">
        <v>21</v>
      </c>
      <c r="B849" s="206">
        <v>227800</v>
      </c>
      <c r="C849" s="207">
        <v>1755</v>
      </c>
      <c r="D849" s="175">
        <v>840</v>
      </c>
      <c r="E849" s="201" t="s">
        <v>1916</v>
      </c>
      <c r="F849" s="197">
        <v>0</v>
      </c>
      <c r="G849" s="202">
        <v>0</v>
      </c>
      <c r="H849" s="202">
        <v>0</v>
      </c>
      <c r="I849" s="202">
        <v>0</v>
      </c>
      <c r="J849" s="202">
        <v>0</v>
      </c>
      <c r="K849" s="202">
        <v>0</v>
      </c>
      <c r="L849" s="197">
        <v>0</v>
      </c>
      <c r="M849" s="203">
        <v>0</v>
      </c>
      <c r="N849" s="203">
        <v>0</v>
      </c>
      <c r="O849" s="203">
        <v>0</v>
      </c>
      <c r="P849" s="203">
        <v>0</v>
      </c>
      <c r="Q849" s="203">
        <v>0</v>
      </c>
      <c r="R849" s="245">
        <v>0</v>
      </c>
      <c r="S849" s="245">
        <v>0</v>
      </c>
      <c r="T849" s="245">
        <v>0</v>
      </c>
      <c r="U849" s="198">
        <v>0</v>
      </c>
      <c r="V849" s="203">
        <v>0</v>
      </c>
      <c r="W849" s="203">
        <v>0</v>
      </c>
      <c r="X849" s="203">
        <v>0</v>
      </c>
      <c r="Y849" s="203">
        <v>0</v>
      </c>
      <c r="Z849" s="204">
        <v>0</v>
      </c>
      <c r="AA849" s="246">
        <v>0</v>
      </c>
      <c r="AB849" s="246">
        <v>0</v>
      </c>
      <c r="AC849" s="246">
        <v>0</v>
      </c>
      <c r="AD849" s="204">
        <v>0</v>
      </c>
      <c r="AE849" s="204">
        <v>0</v>
      </c>
      <c r="AF849" s="204">
        <v>0</v>
      </c>
      <c r="AG849" s="204">
        <v>0</v>
      </c>
      <c r="AH849" s="204">
        <v>0</v>
      </c>
      <c r="AI849" s="101">
        <v>0</v>
      </c>
      <c r="AJ849" s="101">
        <v>0</v>
      </c>
      <c r="AK849" s="101">
        <v>0</v>
      </c>
      <c r="AL849" s="204">
        <v>0</v>
      </c>
      <c r="AM849" s="204">
        <v>0</v>
      </c>
      <c r="AN849" s="204">
        <v>0</v>
      </c>
      <c r="AO849" s="204">
        <v>0</v>
      </c>
      <c r="AP849" s="204">
        <v>0</v>
      </c>
      <c r="AQ849" s="204">
        <v>0</v>
      </c>
      <c r="AR849" s="204">
        <v>0</v>
      </c>
      <c r="AS849" s="204">
        <v>0</v>
      </c>
      <c r="AT849" s="204">
        <v>0</v>
      </c>
      <c r="AU849" s="204">
        <v>0</v>
      </c>
    </row>
    <row r="850" spans="1:47" ht="12.75" customHeight="1">
      <c r="A850" s="205">
        <v>21</v>
      </c>
      <c r="B850" s="206">
        <v>227800</v>
      </c>
      <c r="C850" s="207">
        <v>1756</v>
      </c>
      <c r="D850" s="175">
        <v>841</v>
      </c>
      <c r="E850" s="201" t="s">
        <v>1917</v>
      </c>
      <c r="F850" s="197">
        <v>3186.6</v>
      </c>
      <c r="G850" s="202">
        <v>3186.6</v>
      </c>
      <c r="H850" s="202">
        <v>0</v>
      </c>
      <c r="I850" s="202">
        <v>0</v>
      </c>
      <c r="J850" s="202">
        <v>0</v>
      </c>
      <c r="K850" s="202">
        <v>0</v>
      </c>
      <c r="L850" s="197">
        <v>3186.6</v>
      </c>
      <c r="M850" s="203">
        <v>3186.6</v>
      </c>
      <c r="N850" s="203">
        <v>0</v>
      </c>
      <c r="O850" s="203">
        <v>0</v>
      </c>
      <c r="P850" s="203">
        <v>0</v>
      </c>
      <c r="Q850" s="203">
        <v>0</v>
      </c>
      <c r="R850" s="245">
        <v>0</v>
      </c>
      <c r="S850" s="245">
        <v>0</v>
      </c>
      <c r="T850" s="245">
        <v>0</v>
      </c>
      <c r="U850" s="198">
        <v>3186.6</v>
      </c>
      <c r="V850" s="203">
        <v>3186.6</v>
      </c>
      <c r="W850" s="203">
        <v>0</v>
      </c>
      <c r="X850" s="203">
        <v>0</v>
      </c>
      <c r="Y850" s="203">
        <v>0</v>
      </c>
      <c r="Z850" s="204">
        <v>0</v>
      </c>
      <c r="AA850" s="246">
        <v>0</v>
      </c>
      <c r="AB850" s="246">
        <v>0</v>
      </c>
      <c r="AC850" s="246">
        <v>0</v>
      </c>
      <c r="AD850" s="204">
        <v>0</v>
      </c>
      <c r="AE850" s="204">
        <v>0</v>
      </c>
      <c r="AF850" s="204">
        <v>0</v>
      </c>
      <c r="AG850" s="204">
        <v>0</v>
      </c>
      <c r="AH850" s="204">
        <v>0</v>
      </c>
      <c r="AI850" s="101">
        <v>0</v>
      </c>
      <c r="AJ850" s="101">
        <v>0</v>
      </c>
      <c r="AK850" s="101">
        <v>0</v>
      </c>
      <c r="AL850" s="204">
        <v>0</v>
      </c>
      <c r="AM850" s="204">
        <v>100</v>
      </c>
      <c r="AN850" s="204">
        <v>100</v>
      </c>
      <c r="AO850" s="204">
        <v>0</v>
      </c>
      <c r="AP850" s="204">
        <v>0</v>
      </c>
      <c r="AQ850" s="204">
        <v>0</v>
      </c>
      <c r="AR850" s="204">
        <v>0</v>
      </c>
      <c r="AS850" s="204">
        <v>0</v>
      </c>
      <c r="AT850" s="204">
        <v>0</v>
      </c>
      <c r="AU850" s="204">
        <v>0</v>
      </c>
    </row>
    <row r="851" spans="1:47" ht="12.75" customHeight="1">
      <c r="A851" s="205">
        <v>21</v>
      </c>
      <c r="B851" s="206">
        <v>227800</v>
      </c>
      <c r="C851" s="207">
        <v>1758</v>
      </c>
      <c r="D851" s="175">
        <v>842</v>
      </c>
      <c r="E851" s="201" t="s">
        <v>1918</v>
      </c>
      <c r="F851" s="197">
        <v>1552.4</v>
      </c>
      <c r="G851" s="202">
        <v>1552.4</v>
      </c>
      <c r="H851" s="202">
        <v>0</v>
      </c>
      <c r="I851" s="202">
        <v>0</v>
      </c>
      <c r="J851" s="202">
        <v>0</v>
      </c>
      <c r="K851" s="202">
        <v>0</v>
      </c>
      <c r="L851" s="197">
        <v>1870.2</v>
      </c>
      <c r="M851" s="203">
        <v>1870.2</v>
      </c>
      <c r="N851" s="203">
        <v>0</v>
      </c>
      <c r="O851" s="203">
        <v>0</v>
      </c>
      <c r="P851" s="203">
        <v>0</v>
      </c>
      <c r="Q851" s="203">
        <v>0</v>
      </c>
      <c r="R851" s="245">
        <v>0</v>
      </c>
      <c r="S851" s="245">
        <v>0</v>
      </c>
      <c r="T851" s="245">
        <v>0</v>
      </c>
      <c r="U851" s="198">
        <v>1870.2</v>
      </c>
      <c r="V851" s="203">
        <v>1870.2</v>
      </c>
      <c r="W851" s="203">
        <v>0</v>
      </c>
      <c r="X851" s="203">
        <v>0</v>
      </c>
      <c r="Y851" s="203">
        <v>0</v>
      </c>
      <c r="Z851" s="204">
        <v>0</v>
      </c>
      <c r="AA851" s="246">
        <v>0</v>
      </c>
      <c r="AB851" s="246">
        <v>0</v>
      </c>
      <c r="AC851" s="246">
        <v>0</v>
      </c>
      <c r="AD851" s="204">
        <v>0</v>
      </c>
      <c r="AE851" s="204">
        <v>0</v>
      </c>
      <c r="AF851" s="204">
        <v>0</v>
      </c>
      <c r="AG851" s="204">
        <v>0</v>
      </c>
      <c r="AH851" s="204">
        <v>0</v>
      </c>
      <c r="AI851" s="101">
        <v>0</v>
      </c>
      <c r="AJ851" s="101">
        <v>0</v>
      </c>
      <c r="AK851" s="101">
        <v>0</v>
      </c>
      <c r="AL851" s="204">
        <v>0</v>
      </c>
      <c r="AM851" s="204">
        <v>100</v>
      </c>
      <c r="AN851" s="204">
        <v>100</v>
      </c>
      <c r="AO851" s="204">
        <v>0</v>
      </c>
      <c r="AP851" s="204">
        <v>0</v>
      </c>
      <c r="AQ851" s="204">
        <v>0</v>
      </c>
      <c r="AR851" s="204">
        <v>0</v>
      </c>
      <c r="AS851" s="204">
        <v>0</v>
      </c>
      <c r="AT851" s="204">
        <v>0</v>
      </c>
      <c r="AU851" s="204">
        <v>0</v>
      </c>
    </row>
    <row r="852" spans="1:47" ht="12.75" customHeight="1">
      <c r="A852" s="205">
        <v>21</v>
      </c>
      <c r="B852" s="206">
        <v>227800</v>
      </c>
      <c r="C852" s="207">
        <v>1759</v>
      </c>
      <c r="D852" s="175">
        <v>843</v>
      </c>
      <c r="E852" s="201" t="s">
        <v>1919</v>
      </c>
      <c r="F852" s="197">
        <v>1015.4</v>
      </c>
      <c r="G852" s="202">
        <v>1015.4</v>
      </c>
      <c r="H852" s="202">
        <v>0</v>
      </c>
      <c r="I852" s="202">
        <v>0</v>
      </c>
      <c r="J852" s="202">
        <v>0</v>
      </c>
      <c r="K852" s="202">
        <v>0</v>
      </c>
      <c r="L852" s="197">
        <v>1250.2</v>
      </c>
      <c r="M852" s="203">
        <v>1250.2</v>
      </c>
      <c r="N852" s="203">
        <v>0</v>
      </c>
      <c r="O852" s="203">
        <v>0</v>
      </c>
      <c r="P852" s="203">
        <v>0</v>
      </c>
      <c r="Q852" s="203">
        <v>0</v>
      </c>
      <c r="R852" s="245">
        <v>0</v>
      </c>
      <c r="S852" s="245">
        <v>0</v>
      </c>
      <c r="T852" s="245">
        <v>0</v>
      </c>
      <c r="U852" s="198">
        <v>1250.2</v>
      </c>
      <c r="V852" s="203">
        <v>1250.2</v>
      </c>
      <c r="W852" s="203">
        <v>0</v>
      </c>
      <c r="X852" s="203">
        <v>0</v>
      </c>
      <c r="Y852" s="203">
        <v>0</v>
      </c>
      <c r="Z852" s="204">
        <v>0</v>
      </c>
      <c r="AA852" s="246">
        <v>0</v>
      </c>
      <c r="AB852" s="246">
        <v>0</v>
      </c>
      <c r="AC852" s="246">
        <v>0</v>
      </c>
      <c r="AD852" s="204">
        <v>0</v>
      </c>
      <c r="AE852" s="204">
        <v>0</v>
      </c>
      <c r="AF852" s="204">
        <v>0</v>
      </c>
      <c r="AG852" s="204">
        <v>0</v>
      </c>
      <c r="AH852" s="204">
        <v>0</v>
      </c>
      <c r="AI852" s="101">
        <v>0</v>
      </c>
      <c r="AJ852" s="101">
        <v>0</v>
      </c>
      <c r="AK852" s="101">
        <v>0</v>
      </c>
      <c r="AL852" s="204">
        <v>0</v>
      </c>
      <c r="AM852" s="204">
        <v>100</v>
      </c>
      <c r="AN852" s="204">
        <v>100</v>
      </c>
      <c r="AO852" s="204">
        <v>0</v>
      </c>
      <c r="AP852" s="204">
        <v>0</v>
      </c>
      <c r="AQ852" s="204">
        <v>0</v>
      </c>
      <c r="AR852" s="204">
        <v>0</v>
      </c>
      <c r="AS852" s="204">
        <v>0</v>
      </c>
      <c r="AT852" s="204">
        <v>0</v>
      </c>
      <c r="AU852" s="204">
        <v>0</v>
      </c>
    </row>
    <row r="853" spans="1:47" ht="12.75" customHeight="1">
      <c r="A853" s="205">
        <v>21</v>
      </c>
      <c r="B853" s="206">
        <v>227800</v>
      </c>
      <c r="C853" s="207">
        <v>1760</v>
      </c>
      <c r="D853" s="175">
        <v>844</v>
      </c>
      <c r="E853" s="201" t="s">
        <v>1920</v>
      </c>
      <c r="F853" s="197">
        <v>4595.1000000000004</v>
      </c>
      <c r="G853" s="202">
        <v>4595.1000000000004</v>
      </c>
      <c r="H853" s="202">
        <v>0</v>
      </c>
      <c r="I853" s="202">
        <v>0</v>
      </c>
      <c r="J853" s="202">
        <v>0</v>
      </c>
      <c r="K853" s="202">
        <v>0</v>
      </c>
      <c r="L853" s="197">
        <v>5160</v>
      </c>
      <c r="M853" s="203">
        <v>5160</v>
      </c>
      <c r="N853" s="203">
        <v>0</v>
      </c>
      <c r="O853" s="203">
        <v>0</v>
      </c>
      <c r="P853" s="203">
        <v>0</v>
      </c>
      <c r="Q853" s="203">
        <v>0</v>
      </c>
      <c r="R853" s="245">
        <v>0</v>
      </c>
      <c r="S853" s="245">
        <v>0</v>
      </c>
      <c r="T853" s="245">
        <v>0</v>
      </c>
      <c r="U853" s="198">
        <v>4742.4205000000002</v>
      </c>
      <c r="V853" s="203">
        <v>4742.4205000000002</v>
      </c>
      <c r="W853" s="203">
        <v>0</v>
      </c>
      <c r="X853" s="203">
        <v>0</v>
      </c>
      <c r="Y853" s="203">
        <v>0</v>
      </c>
      <c r="Z853" s="204">
        <v>0</v>
      </c>
      <c r="AA853" s="246">
        <v>0</v>
      </c>
      <c r="AB853" s="246">
        <v>0</v>
      </c>
      <c r="AC853" s="246">
        <v>0</v>
      </c>
      <c r="AD853" s="204">
        <v>-417.57949999999983</v>
      </c>
      <c r="AE853" s="204">
        <v>-417.57949999999983</v>
      </c>
      <c r="AF853" s="204">
        <v>0</v>
      </c>
      <c r="AG853" s="204">
        <v>0</v>
      </c>
      <c r="AH853" s="204">
        <v>0</v>
      </c>
      <c r="AI853" s="101">
        <v>0</v>
      </c>
      <c r="AJ853" s="101">
        <v>0</v>
      </c>
      <c r="AK853" s="101">
        <v>0</v>
      </c>
      <c r="AL853" s="204">
        <v>0</v>
      </c>
      <c r="AM853" s="204">
        <v>91.907374031007762</v>
      </c>
      <c r="AN853" s="204">
        <v>91.907374031007762</v>
      </c>
      <c r="AO853" s="204">
        <v>0</v>
      </c>
      <c r="AP853" s="204">
        <v>0</v>
      </c>
      <c r="AQ853" s="204">
        <v>0</v>
      </c>
      <c r="AR853" s="204">
        <v>0</v>
      </c>
      <c r="AS853" s="204">
        <v>0</v>
      </c>
      <c r="AT853" s="204">
        <v>0</v>
      </c>
      <c r="AU853" s="204">
        <v>0</v>
      </c>
    </row>
    <row r="854" spans="1:47" ht="12.75" customHeight="1">
      <c r="A854" s="205">
        <v>21</v>
      </c>
      <c r="B854" s="206">
        <v>227800</v>
      </c>
      <c r="C854" s="207">
        <v>1762</v>
      </c>
      <c r="D854" s="175">
        <v>845</v>
      </c>
      <c r="E854" s="201" t="s">
        <v>1921</v>
      </c>
      <c r="F854" s="197">
        <v>1706.2</v>
      </c>
      <c r="G854" s="202">
        <v>1706.2</v>
      </c>
      <c r="H854" s="202">
        <v>0</v>
      </c>
      <c r="I854" s="202">
        <v>0</v>
      </c>
      <c r="J854" s="202">
        <v>0</v>
      </c>
      <c r="K854" s="202">
        <v>0</v>
      </c>
      <c r="L854" s="197">
        <v>1706.2</v>
      </c>
      <c r="M854" s="203">
        <v>1706.2</v>
      </c>
      <c r="N854" s="203">
        <v>0</v>
      </c>
      <c r="O854" s="203">
        <v>0</v>
      </c>
      <c r="P854" s="203">
        <v>0</v>
      </c>
      <c r="Q854" s="203">
        <v>0</v>
      </c>
      <c r="R854" s="245">
        <v>0</v>
      </c>
      <c r="S854" s="245">
        <v>0</v>
      </c>
      <c r="T854" s="245">
        <v>0</v>
      </c>
      <c r="U854" s="198">
        <v>1642.1007999999999</v>
      </c>
      <c r="V854" s="203">
        <v>1642.1007999999999</v>
      </c>
      <c r="W854" s="203">
        <v>0</v>
      </c>
      <c r="X854" s="203">
        <v>0</v>
      </c>
      <c r="Y854" s="203">
        <v>0</v>
      </c>
      <c r="Z854" s="204">
        <v>0</v>
      </c>
      <c r="AA854" s="246">
        <v>0</v>
      </c>
      <c r="AB854" s="246">
        <v>0</v>
      </c>
      <c r="AC854" s="246">
        <v>0</v>
      </c>
      <c r="AD854" s="204">
        <v>-64.09920000000011</v>
      </c>
      <c r="AE854" s="204">
        <v>-64.09920000000011</v>
      </c>
      <c r="AF854" s="204">
        <v>0</v>
      </c>
      <c r="AG854" s="204">
        <v>0</v>
      </c>
      <c r="AH854" s="204">
        <v>0</v>
      </c>
      <c r="AI854" s="101">
        <v>0</v>
      </c>
      <c r="AJ854" s="101">
        <v>0</v>
      </c>
      <c r="AK854" s="101">
        <v>0</v>
      </c>
      <c r="AL854" s="204">
        <v>0</v>
      </c>
      <c r="AM854" s="204">
        <v>96.243160239127874</v>
      </c>
      <c r="AN854" s="204">
        <v>96.243160239127874</v>
      </c>
      <c r="AO854" s="204">
        <v>0</v>
      </c>
      <c r="AP854" s="204">
        <v>0</v>
      </c>
      <c r="AQ854" s="204">
        <v>0</v>
      </c>
      <c r="AR854" s="204">
        <v>0</v>
      </c>
      <c r="AS854" s="204">
        <v>0</v>
      </c>
      <c r="AT854" s="204">
        <v>0</v>
      </c>
      <c r="AU854" s="204">
        <v>0</v>
      </c>
    </row>
    <row r="855" spans="1:47" ht="12.75" customHeight="1">
      <c r="A855" s="205">
        <v>21</v>
      </c>
      <c r="B855" s="206">
        <v>227800</v>
      </c>
      <c r="C855" s="207">
        <v>1761</v>
      </c>
      <c r="D855" s="175">
        <v>846</v>
      </c>
      <c r="E855" s="201" t="s">
        <v>1922</v>
      </c>
      <c r="F855" s="197">
        <v>801.6</v>
      </c>
      <c r="G855" s="202">
        <v>801.6</v>
      </c>
      <c r="H855" s="202">
        <v>0</v>
      </c>
      <c r="I855" s="202">
        <v>0</v>
      </c>
      <c r="J855" s="202">
        <v>0</v>
      </c>
      <c r="K855" s="202">
        <v>0</v>
      </c>
      <c r="L855" s="197">
        <v>1074.3</v>
      </c>
      <c r="M855" s="203">
        <v>1074.3</v>
      </c>
      <c r="N855" s="203">
        <v>0</v>
      </c>
      <c r="O855" s="203">
        <v>0</v>
      </c>
      <c r="P855" s="203">
        <v>0</v>
      </c>
      <c r="Q855" s="203">
        <v>0</v>
      </c>
      <c r="R855" s="245">
        <v>0</v>
      </c>
      <c r="S855" s="245">
        <v>0</v>
      </c>
      <c r="T855" s="245">
        <v>0</v>
      </c>
      <c r="U855" s="198">
        <v>959.13900000000001</v>
      </c>
      <c r="V855" s="203">
        <v>959.13900000000001</v>
      </c>
      <c r="W855" s="203">
        <v>0</v>
      </c>
      <c r="X855" s="203">
        <v>0</v>
      </c>
      <c r="Y855" s="203">
        <v>0</v>
      </c>
      <c r="Z855" s="204">
        <v>0</v>
      </c>
      <c r="AA855" s="246">
        <v>0</v>
      </c>
      <c r="AB855" s="246">
        <v>0</v>
      </c>
      <c r="AC855" s="246">
        <v>0</v>
      </c>
      <c r="AD855" s="204">
        <v>-115.16099999999994</v>
      </c>
      <c r="AE855" s="204">
        <v>-115.16099999999994</v>
      </c>
      <c r="AF855" s="204">
        <v>0</v>
      </c>
      <c r="AG855" s="204">
        <v>0</v>
      </c>
      <c r="AH855" s="204">
        <v>0</v>
      </c>
      <c r="AI855" s="101">
        <v>0</v>
      </c>
      <c r="AJ855" s="101">
        <v>0</v>
      </c>
      <c r="AK855" s="101">
        <v>0</v>
      </c>
      <c r="AL855" s="204">
        <v>0</v>
      </c>
      <c r="AM855" s="204">
        <v>89.280368612119517</v>
      </c>
      <c r="AN855" s="204">
        <v>89.280368612119517</v>
      </c>
      <c r="AO855" s="204">
        <v>0</v>
      </c>
      <c r="AP855" s="204">
        <v>0</v>
      </c>
      <c r="AQ855" s="204">
        <v>0</v>
      </c>
      <c r="AR855" s="204">
        <v>0</v>
      </c>
      <c r="AS855" s="204">
        <v>0</v>
      </c>
      <c r="AT855" s="204">
        <v>0</v>
      </c>
      <c r="AU855" s="204">
        <v>0</v>
      </c>
    </row>
    <row r="856" spans="1:47" ht="12.75" customHeight="1">
      <c r="A856" s="205">
        <v>21</v>
      </c>
      <c r="B856" s="206">
        <v>227800</v>
      </c>
      <c r="C856" s="207">
        <v>1763</v>
      </c>
      <c r="D856" s="175">
        <v>847</v>
      </c>
      <c r="E856" s="201" t="s">
        <v>1923</v>
      </c>
      <c r="F856" s="197">
        <v>4134.2</v>
      </c>
      <c r="G856" s="202">
        <v>4134.2</v>
      </c>
      <c r="H856" s="202">
        <v>0</v>
      </c>
      <c r="I856" s="202">
        <v>0</v>
      </c>
      <c r="J856" s="202">
        <v>0</v>
      </c>
      <c r="K856" s="202">
        <v>0</v>
      </c>
      <c r="L856" s="197">
        <v>4144.3</v>
      </c>
      <c r="M856" s="203">
        <v>4134.2</v>
      </c>
      <c r="N856" s="203">
        <v>0</v>
      </c>
      <c r="O856" s="203">
        <v>0</v>
      </c>
      <c r="P856" s="203">
        <v>0</v>
      </c>
      <c r="Q856" s="203">
        <v>0</v>
      </c>
      <c r="R856" s="245">
        <v>10.1</v>
      </c>
      <c r="S856" s="245">
        <v>0</v>
      </c>
      <c r="T856" s="245">
        <v>0</v>
      </c>
      <c r="U856" s="198">
        <v>4099.3926000000001</v>
      </c>
      <c r="V856" s="203">
        <v>4099.3926000000001</v>
      </c>
      <c r="W856" s="203">
        <v>0</v>
      </c>
      <c r="X856" s="203">
        <v>0</v>
      </c>
      <c r="Y856" s="203">
        <v>0</v>
      </c>
      <c r="Z856" s="204">
        <v>0</v>
      </c>
      <c r="AA856" s="246">
        <v>0</v>
      </c>
      <c r="AB856" s="246">
        <v>0</v>
      </c>
      <c r="AC856" s="246">
        <v>0</v>
      </c>
      <c r="AD856" s="204">
        <v>-44.907400000000052</v>
      </c>
      <c r="AE856" s="204">
        <v>-34.807399999999689</v>
      </c>
      <c r="AF856" s="204">
        <v>0</v>
      </c>
      <c r="AG856" s="204">
        <v>0</v>
      </c>
      <c r="AH856" s="204">
        <v>0</v>
      </c>
      <c r="AI856" s="101">
        <v>0</v>
      </c>
      <c r="AJ856" s="101">
        <v>-10.1</v>
      </c>
      <c r="AK856" s="101">
        <v>0</v>
      </c>
      <c r="AL856" s="204">
        <v>0</v>
      </c>
      <c r="AM856" s="204">
        <v>98.916405665612999</v>
      </c>
      <c r="AN856" s="204">
        <v>99.158062019254032</v>
      </c>
      <c r="AO856" s="204">
        <v>0</v>
      </c>
      <c r="AP856" s="204">
        <v>0</v>
      </c>
      <c r="AQ856" s="204">
        <v>0</v>
      </c>
      <c r="AR856" s="204">
        <v>0</v>
      </c>
      <c r="AS856" s="204">
        <v>0</v>
      </c>
      <c r="AT856" s="204">
        <v>0</v>
      </c>
      <c r="AU856" s="204">
        <v>0</v>
      </c>
    </row>
    <row r="857" spans="1:47" ht="12.75" customHeight="1">
      <c r="A857" s="205">
        <v>21</v>
      </c>
      <c r="B857" s="206">
        <v>227800</v>
      </c>
      <c r="C857" s="207">
        <v>1764</v>
      </c>
      <c r="D857" s="175">
        <v>848</v>
      </c>
      <c r="E857" s="201" t="s">
        <v>1924</v>
      </c>
      <c r="F857" s="197">
        <v>1560.3</v>
      </c>
      <c r="G857" s="202">
        <v>1560.3</v>
      </c>
      <c r="H857" s="202">
        <v>0</v>
      </c>
      <c r="I857" s="202">
        <v>0</v>
      </c>
      <c r="J857" s="202">
        <v>0</v>
      </c>
      <c r="K857" s="202">
        <v>0</v>
      </c>
      <c r="L857" s="197">
        <v>1560.3</v>
      </c>
      <c r="M857" s="203">
        <v>1560.3</v>
      </c>
      <c r="N857" s="203">
        <v>0</v>
      </c>
      <c r="O857" s="203">
        <v>0</v>
      </c>
      <c r="P857" s="203">
        <v>0</v>
      </c>
      <c r="Q857" s="203">
        <v>0</v>
      </c>
      <c r="R857" s="245">
        <v>0</v>
      </c>
      <c r="S857" s="245">
        <v>0</v>
      </c>
      <c r="T857" s="245">
        <v>0</v>
      </c>
      <c r="U857" s="198">
        <v>1560.3</v>
      </c>
      <c r="V857" s="203">
        <v>1560.3</v>
      </c>
      <c r="W857" s="203">
        <v>0</v>
      </c>
      <c r="X857" s="203">
        <v>0</v>
      </c>
      <c r="Y857" s="203">
        <v>0</v>
      </c>
      <c r="Z857" s="204">
        <v>0</v>
      </c>
      <c r="AA857" s="246">
        <v>0</v>
      </c>
      <c r="AB857" s="246">
        <v>0</v>
      </c>
      <c r="AC857" s="246">
        <v>0</v>
      </c>
      <c r="AD857" s="204">
        <v>0</v>
      </c>
      <c r="AE857" s="204">
        <v>0</v>
      </c>
      <c r="AF857" s="204">
        <v>0</v>
      </c>
      <c r="AG857" s="204">
        <v>0</v>
      </c>
      <c r="AH857" s="204">
        <v>0</v>
      </c>
      <c r="AI857" s="101">
        <v>0</v>
      </c>
      <c r="AJ857" s="101">
        <v>0</v>
      </c>
      <c r="AK857" s="101">
        <v>0</v>
      </c>
      <c r="AL857" s="204">
        <v>0</v>
      </c>
      <c r="AM857" s="204">
        <v>100</v>
      </c>
      <c r="AN857" s="204">
        <v>100</v>
      </c>
      <c r="AO857" s="204">
        <v>0</v>
      </c>
      <c r="AP857" s="204">
        <v>0</v>
      </c>
      <c r="AQ857" s="204">
        <v>0</v>
      </c>
      <c r="AR857" s="204">
        <v>0</v>
      </c>
      <c r="AS857" s="204">
        <v>0</v>
      </c>
      <c r="AT857" s="204">
        <v>0</v>
      </c>
      <c r="AU857" s="204">
        <v>0</v>
      </c>
    </row>
    <row r="858" spans="1:47" ht="12.75" customHeight="1">
      <c r="A858" s="205">
        <v>21</v>
      </c>
      <c r="B858" s="206">
        <v>227800</v>
      </c>
      <c r="C858" s="207">
        <v>1765</v>
      </c>
      <c r="D858" s="175">
        <v>849</v>
      </c>
      <c r="E858" s="201" t="s">
        <v>1925</v>
      </c>
      <c r="F858" s="197">
        <v>2523.5</v>
      </c>
      <c r="G858" s="202">
        <v>2523.5</v>
      </c>
      <c r="H858" s="202">
        <v>0</v>
      </c>
      <c r="I858" s="202">
        <v>0</v>
      </c>
      <c r="J858" s="202">
        <v>0</v>
      </c>
      <c r="K858" s="202">
        <v>0</v>
      </c>
      <c r="L858" s="197">
        <v>2734.9</v>
      </c>
      <c r="M858" s="203">
        <v>2734.9</v>
      </c>
      <c r="N858" s="203">
        <v>0</v>
      </c>
      <c r="O858" s="203">
        <v>0</v>
      </c>
      <c r="P858" s="203">
        <v>0</v>
      </c>
      <c r="Q858" s="203">
        <v>0</v>
      </c>
      <c r="R858" s="245">
        <v>0</v>
      </c>
      <c r="S858" s="245">
        <v>0</v>
      </c>
      <c r="T858" s="245">
        <v>0</v>
      </c>
      <c r="U858" s="198">
        <v>2734.9</v>
      </c>
      <c r="V858" s="203">
        <v>2734.9</v>
      </c>
      <c r="W858" s="203">
        <v>0</v>
      </c>
      <c r="X858" s="203">
        <v>0</v>
      </c>
      <c r="Y858" s="203">
        <v>0</v>
      </c>
      <c r="Z858" s="204">
        <v>0</v>
      </c>
      <c r="AA858" s="246">
        <v>0</v>
      </c>
      <c r="AB858" s="246">
        <v>0</v>
      </c>
      <c r="AC858" s="246">
        <v>0</v>
      </c>
      <c r="AD858" s="204">
        <v>0</v>
      </c>
      <c r="AE858" s="204">
        <v>0</v>
      </c>
      <c r="AF858" s="204">
        <v>0</v>
      </c>
      <c r="AG858" s="204">
        <v>0</v>
      </c>
      <c r="AH858" s="204">
        <v>0</v>
      </c>
      <c r="AI858" s="101">
        <v>0</v>
      </c>
      <c r="AJ858" s="101">
        <v>0</v>
      </c>
      <c r="AK858" s="101">
        <v>0</v>
      </c>
      <c r="AL858" s="204">
        <v>0</v>
      </c>
      <c r="AM858" s="204">
        <v>100</v>
      </c>
      <c r="AN858" s="204">
        <v>100</v>
      </c>
      <c r="AO858" s="204">
        <v>0</v>
      </c>
      <c r="AP858" s="204">
        <v>0</v>
      </c>
      <c r="AQ858" s="204">
        <v>0</v>
      </c>
      <c r="AR858" s="204">
        <v>0</v>
      </c>
      <c r="AS858" s="204">
        <v>0</v>
      </c>
      <c r="AT858" s="204">
        <v>0</v>
      </c>
      <c r="AU858" s="204">
        <v>0</v>
      </c>
    </row>
    <row r="859" spans="1:47" ht="12.75" customHeight="1">
      <c r="A859" s="205">
        <v>21</v>
      </c>
      <c r="B859" s="206">
        <v>227800</v>
      </c>
      <c r="C859" s="207">
        <v>1768</v>
      </c>
      <c r="D859" s="175">
        <v>850</v>
      </c>
      <c r="E859" s="201" t="s">
        <v>1926</v>
      </c>
      <c r="F859" s="197">
        <v>3461.2</v>
      </c>
      <c r="G859" s="202">
        <v>3461.2</v>
      </c>
      <c r="H859" s="202">
        <v>0</v>
      </c>
      <c r="I859" s="202">
        <v>0</v>
      </c>
      <c r="J859" s="202">
        <v>0</v>
      </c>
      <c r="K859" s="202">
        <v>0</v>
      </c>
      <c r="L859" s="197">
        <v>3461.2</v>
      </c>
      <c r="M859" s="203">
        <v>3461.2</v>
      </c>
      <c r="N859" s="203">
        <v>0</v>
      </c>
      <c r="O859" s="203">
        <v>0</v>
      </c>
      <c r="P859" s="203">
        <v>0</v>
      </c>
      <c r="Q859" s="203">
        <v>0</v>
      </c>
      <c r="R859" s="245">
        <v>0</v>
      </c>
      <c r="S859" s="245">
        <v>0</v>
      </c>
      <c r="T859" s="245">
        <v>0</v>
      </c>
      <c r="U859" s="198">
        <v>3333.8213999999998</v>
      </c>
      <c r="V859" s="203">
        <v>3333.8213999999998</v>
      </c>
      <c r="W859" s="203">
        <v>0</v>
      </c>
      <c r="X859" s="203">
        <v>0</v>
      </c>
      <c r="Y859" s="203">
        <v>0</v>
      </c>
      <c r="Z859" s="204">
        <v>0</v>
      </c>
      <c r="AA859" s="246">
        <v>0</v>
      </c>
      <c r="AB859" s="246">
        <v>0</v>
      </c>
      <c r="AC859" s="246">
        <v>0</v>
      </c>
      <c r="AD859" s="204">
        <v>-127.37860000000001</v>
      </c>
      <c r="AE859" s="204">
        <v>-127.37860000000001</v>
      </c>
      <c r="AF859" s="204">
        <v>0</v>
      </c>
      <c r="AG859" s="204">
        <v>0</v>
      </c>
      <c r="AH859" s="204">
        <v>0</v>
      </c>
      <c r="AI859" s="101">
        <v>0</v>
      </c>
      <c r="AJ859" s="101">
        <v>0</v>
      </c>
      <c r="AK859" s="101">
        <v>0</v>
      </c>
      <c r="AL859" s="204">
        <v>0</v>
      </c>
      <c r="AM859" s="204">
        <v>96.319813937362767</v>
      </c>
      <c r="AN859" s="204">
        <v>96.319813937362767</v>
      </c>
      <c r="AO859" s="204">
        <v>0</v>
      </c>
      <c r="AP859" s="204">
        <v>0</v>
      </c>
      <c r="AQ859" s="204">
        <v>0</v>
      </c>
      <c r="AR859" s="204">
        <v>0</v>
      </c>
      <c r="AS859" s="204">
        <v>0</v>
      </c>
      <c r="AT859" s="204">
        <v>0</v>
      </c>
      <c r="AU859" s="204">
        <v>0</v>
      </c>
    </row>
    <row r="860" spans="1:47" ht="12.75" customHeight="1">
      <c r="A860" s="205">
        <v>21</v>
      </c>
      <c r="B860" s="206">
        <v>227800</v>
      </c>
      <c r="C860" s="207">
        <v>1757</v>
      </c>
      <c r="D860" s="175">
        <v>851</v>
      </c>
      <c r="E860" s="201" t="s">
        <v>1902</v>
      </c>
      <c r="F860" s="197">
        <v>43656.3</v>
      </c>
      <c r="G860" s="202">
        <v>40212.300000000003</v>
      </c>
      <c r="H860" s="202">
        <v>3172.7</v>
      </c>
      <c r="I860" s="202">
        <v>271.3</v>
      </c>
      <c r="J860" s="202">
        <v>0</v>
      </c>
      <c r="K860" s="202">
        <v>0</v>
      </c>
      <c r="L860" s="197">
        <v>43800.6</v>
      </c>
      <c r="M860" s="203">
        <v>40212.300000000003</v>
      </c>
      <c r="N860" s="203">
        <v>3209.9</v>
      </c>
      <c r="O860" s="203">
        <v>317.7</v>
      </c>
      <c r="P860" s="203">
        <v>0</v>
      </c>
      <c r="Q860" s="203">
        <v>0</v>
      </c>
      <c r="R860" s="245">
        <v>60.7</v>
      </c>
      <c r="S860" s="245">
        <v>0</v>
      </c>
      <c r="T860" s="245">
        <v>0</v>
      </c>
      <c r="U860" s="198">
        <v>43727.894899999999</v>
      </c>
      <c r="V860" s="203">
        <v>40212.300000000003</v>
      </c>
      <c r="W860" s="203">
        <v>3209.9</v>
      </c>
      <c r="X860" s="203">
        <v>244.9949</v>
      </c>
      <c r="Y860" s="203">
        <v>0</v>
      </c>
      <c r="Z860" s="204">
        <v>0</v>
      </c>
      <c r="AA860" s="246">
        <v>60.7</v>
      </c>
      <c r="AB860" s="246">
        <v>0</v>
      </c>
      <c r="AC860" s="246">
        <v>0</v>
      </c>
      <c r="AD860" s="204">
        <v>-72.70509999999922</v>
      </c>
      <c r="AE860" s="204">
        <v>0</v>
      </c>
      <c r="AF860" s="204">
        <v>0</v>
      </c>
      <c r="AG860" s="204">
        <v>-72.705099999999987</v>
      </c>
      <c r="AH860" s="204">
        <v>0</v>
      </c>
      <c r="AI860" s="101">
        <v>0</v>
      </c>
      <c r="AJ860" s="101">
        <v>0</v>
      </c>
      <c r="AK860" s="101">
        <v>0</v>
      </c>
      <c r="AL860" s="204">
        <v>0</v>
      </c>
      <c r="AM860" s="204">
        <v>99.834008894855316</v>
      </c>
      <c r="AN860" s="204">
        <v>100</v>
      </c>
      <c r="AO860" s="204">
        <v>100</v>
      </c>
      <c r="AP860" s="204">
        <v>77.115171545483165</v>
      </c>
      <c r="AQ860" s="204">
        <v>0</v>
      </c>
      <c r="AR860" s="204">
        <v>0</v>
      </c>
      <c r="AS860" s="204">
        <v>100</v>
      </c>
      <c r="AT860" s="204">
        <v>0</v>
      </c>
      <c r="AU860" s="204">
        <v>0</v>
      </c>
    </row>
    <row r="861" spans="1:47" ht="12.75" customHeight="1">
      <c r="A861" s="205">
        <v>21</v>
      </c>
      <c r="B861" s="206">
        <v>227800</v>
      </c>
      <c r="C861" s="207">
        <v>1767</v>
      </c>
      <c r="D861" s="175">
        <v>852</v>
      </c>
      <c r="E861" s="201" t="s">
        <v>1927</v>
      </c>
      <c r="F861" s="197">
        <v>2303.5</v>
      </c>
      <c r="G861" s="202">
        <v>2303.5</v>
      </c>
      <c r="H861" s="202">
        <v>0</v>
      </c>
      <c r="I861" s="202">
        <v>0</v>
      </c>
      <c r="J861" s="202">
        <v>0</v>
      </c>
      <c r="K861" s="202">
        <v>0</v>
      </c>
      <c r="L861" s="197">
        <v>2441.6999999999998</v>
      </c>
      <c r="M861" s="203">
        <v>2441.6999999999998</v>
      </c>
      <c r="N861" s="203">
        <v>0</v>
      </c>
      <c r="O861" s="203">
        <v>0</v>
      </c>
      <c r="P861" s="203">
        <v>0</v>
      </c>
      <c r="Q861" s="203">
        <v>0</v>
      </c>
      <c r="R861" s="245">
        <v>0</v>
      </c>
      <c r="S861" s="245">
        <v>0</v>
      </c>
      <c r="T861" s="245">
        <v>0</v>
      </c>
      <c r="U861" s="198">
        <v>2441.6999999999998</v>
      </c>
      <c r="V861" s="203">
        <v>2441.6999999999998</v>
      </c>
      <c r="W861" s="203">
        <v>0</v>
      </c>
      <c r="X861" s="203">
        <v>0</v>
      </c>
      <c r="Y861" s="203">
        <v>0</v>
      </c>
      <c r="Z861" s="204">
        <v>0</v>
      </c>
      <c r="AA861" s="246">
        <v>0</v>
      </c>
      <c r="AB861" s="246">
        <v>0</v>
      </c>
      <c r="AC861" s="246">
        <v>0</v>
      </c>
      <c r="AD861" s="204">
        <v>0</v>
      </c>
      <c r="AE861" s="204">
        <v>0</v>
      </c>
      <c r="AF861" s="204">
        <v>0</v>
      </c>
      <c r="AG861" s="204">
        <v>0</v>
      </c>
      <c r="AH861" s="204">
        <v>0</v>
      </c>
      <c r="AI861" s="101">
        <v>0</v>
      </c>
      <c r="AJ861" s="101">
        <v>0</v>
      </c>
      <c r="AK861" s="101">
        <v>0</v>
      </c>
      <c r="AL861" s="204">
        <v>0</v>
      </c>
      <c r="AM861" s="204">
        <v>100</v>
      </c>
      <c r="AN861" s="204">
        <v>100</v>
      </c>
      <c r="AO861" s="204">
        <v>0</v>
      </c>
      <c r="AP861" s="204">
        <v>0</v>
      </c>
      <c r="AQ861" s="204">
        <v>0</v>
      </c>
      <c r="AR861" s="204">
        <v>0</v>
      </c>
      <c r="AS861" s="204">
        <v>0</v>
      </c>
      <c r="AT861" s="204">
        <v>0</v>
      </c>
      <c r="AU861" s="204">
        <v>0</v>
      </c>
    </row>
    <row r="862" spans="1:47" ht="12.75" customHeight="1">
      <c r="A862" s="205">
        <v>21</v>
      </c>
      <c r="B862" s="206">
        <v>227800</v>
      </c>
      <c r="C862" s="207">
        <v>1766</v>
      </c>
      <c r="D862" s="175">
        <v>853</v>
      </c>
      <c r="E862" s="201" t="s">
        <v>1928</v>
      </c>
      <c r="F862" s="197">
        <v>1898.5</v>
      </c>
      <c r="G862" s="202">
        <v>1898.5</v>
      </c>
      <c r="H862" s="202">
        <v>0</v>
      </c>
      <c r="I862" s="202">
        <v>0</v>
      </c>
      <c r="J862" s="202">
        <v>0</v>
      </c>
      <c r="K862" s="202">
        <v>0</v>
      </c>
      <c r="L862" s="197">
        <v>2035.4</v>
      </c>
      <c r="M862" s="203">
        <v>2035.4</v>
      </c>
      <c r="N862" s="203">
        <v>0</v>
      </c>
      <c r="O862" s="203">
        <v>0</v>
      </c>
      <c r="P862" s="203">
        <v>0</v>
      </c>
      <c r="Q862" s="203">
        <v>0</v>
      </c>
      <c r="R862" s="245">
        <v>0</v>
      </c>
      <c r="S862" s="245">
        <v>0</v>
      </c>
      <c r="T862" s="245">
        <v>0</v>
      </c>
      <c r="U862" s="198">
        <v>2035.4</v>
      </c>
      <c r="V862" s="203">
        <v>2035.4</v>
      </c>
      <c r="W862" s="203">
        <v>0</v>
      </c>
      <c r="X862" s="203">
        <v>0</v>
      </c>
      <c r="Y862" s="203">
        <v>0</v>
      </c>
      <c r="Z862" s="204">
        <v>0</v>
      </c>
      <c r="AA862" s="246">
        <v>0</v>
      </c>
      <c r="AB862" s="246">
        <v>0</v>
      </c>
      <c r="AC862" s="246">
        <v>0</v>
      </c>
      <c r="AD862" s="204">
        <v>0</v>
      </c>
      <c r="AE862" s="204">
        <v>0</v>
      </c>
      <c r="AF862" s="204">
        <v>0</v>
      </c>
      <c r="AG862" s="204">
        <v>0</v>
      </c>
      <c r="AH862" s="204">
        <v>0</v>
      </c>
      <c r="AI862" s="101">
        <v>0</v>
      </c>
      <c r="AJ862" s="101">
        <v>0</v>
      </c>
      <c r="AK862" s="101">
        <v>0</v>
      </c>
      <c r="AL862" s="204">
        <v>0</v>
      </c>
      <c r="AM862" s="204">
        <v>100</v>
      </c>
      <c r="AN862" s="204">
        <v>100</v>
      </c>
      <c r="AO862" s="204">
        <v>0</v>
      </c>
      <c r="AP862" s="204">
        <v>0</v>
      </c>
      <c r="AQ862" s="204">
        <v>0</v>
      </c>
      <c r="AR862" s="204">
        <v>0</v>
      </c>
      <c r="AS862" s="204">
        <v>0</v>
      </c>
      <c r="AT862" s="204">
        <v>0</v>
      </c>
      <c r="AU862" s="204">
        <v>0</v>
      </c>
    </row>
    <row r="863" spans="1:47" ht="12.75" customHeight="1">
      <c r="A863" s="205">
        <v>21</v>
      </c>
      <c r="B863" s="206">
        <v>227800</v>
      </c>
      <c r="C863" s="207">
        <v>1769</v>
      </c>
      <c r="D863" s="175">
        <v>854</v>
      </c>
      <c r="E863" s="201" t="s">
        <v>1929</v>
      </c>
      <c r="F863" s="197">
        <v>1678.1</v>
      </c>
      <c r="G863" s="202">
        <v>1678.1</v>
      </c>
      <c r="H863" s="202">
        <v>0</v>
      </c>
      <c r="I863" s="202">
        <v>0</v>
      </c>
      <c r="J863" s="202">
        <v>0</v>
      </c>
      <c r="K863" s="202">
        <v>0</v>
      </c>
      <c r="L863" s="197">
        <v>1753.8</v>
      </c>
      <c r="M863" s="203">
        <v>1753.8</v>
      </c>
      <c r="N863" s="203">
        <v>0</v>
      </c>
      <c r="O863" s="203">
        <v>0</v>
      </c>
      <c r="P863" s="203">
        <v>0</v>
      </c>
      <c r="Q863" s="203">
        <v>0</v>
      </c>
      <c r="R863" s="245">
        <v>0</v>
      </c>
      <c r="S863" s="245">
        <v>0</v>
      </c>
      <c r="T863" s="245">
        <v>0</v>
      </c>
      <c r="U863" s="198">
        <v>1688.8167000000001</v>
      </c>
      <c r="V863" s="203">
        <v>1688.8167000000001</v>
      </c>
      <c r="W863" s="203">
        <v>0</v>
      </c>
      <c r="X863" s="203">
        <v>0</v>
      </c>
      <c r="Y863" s="203">
        <v>0</v>
      </c>
      <c r="Z863" s="204">
        <v>0</v>
      </c>
      <c r="AA863" s="246">
        <v>0</v>
      </c>
      <c r="AB863" s="246">
        <v>0</v>
      </c>
      <c r="AC863" s="246">
        <v>0</v>
      </c>
      <c r="AD863" s="204">
        <v>-64.983299999999872</v>
      </c>
      <c r="AE863" s="204">
        <v>-64.983299999999872</v>
      </c>
      <c r="AF863" s="204">
        <v>0</v>
      </c>
      <c r="AG863" s="204">
        <v>0</v>
      </c>
      <c r="AH863" s="204">
        <v>0</v>
      </c>
      <c r="AI863" s="101">
        <v>0</v>
      </c>
      <c r="AJ863" s="101">
        <v>0</v>
      </c>
      <c r="AK863" s="101">
        <v>0</v>
      </c>
      <c r="AL863" s="204">
        <v>0</v>
      </c>
      <c r="AM863" s="204">
        <v>96.294714334587766</v>
      </c>
      <c r="AN863" s="204">
        <v>96.294714334587766</v>
      </c>
      <c r="AO863" s="204">
        <v>0</v>
      </c>
      <c r="AP863" s="204">
        <v>0</v>
      </c>
      <c r="AQ863" s="204">
        <v>0</v>
      </c>
      <c r="AR863" s="204">
        <v>0</v>
      </c>
      <c r="AS863" s="204">
        <v>0</v>
      </c>
      <c r="AT863" s="204">
        <v>0</v>
      </c>
      <c r="AU863" s="204">
        <v>0</v>
      </c>
    </row>
    <row r="864" spans="1:47" ht="12.75" customHeight="1">
      <c r="A864" s="205">
        <v>21</v>
      </c>
      <c r="B864" s="206">
        <v>227800</v>
      </c>
      <c r="C864" s="207">
        <v>1770</v>
      </c>
      <c r="D864" s="175">
        <v>855</v>
      </c>
      <c r="E864" s="201" t="s">
        <v>1930</v>
      </c>
      <c r="F864" s="197">
        <v>1650.5</v>
      </c>
      <c r="G864" s="202">
        <v>1650.5</v>
      </c>
      <c r="H864" s="202">
        <v>0</v>
      </c>
      <c r="I864" s="202">
        <v>0</v>
      </c>
      <c r="J864" s="202">
        <v>0</v>
      </c>
      <c r="K864" s="202">
        <v>0</v>
      </c>
      <c r="L864" s="197">
        <v>1730.8</v>
      </c>
      <c r="M864" s="203">
        <v>1730.8</v>
      </c>
      <c r="N864" s="203">
        <v>0</v>
      </c>
      <c r="O864" s="203">
        <v>0</v>
      </c>
      <c r="P864" s="203">
        <v>0</v>
      </c>
      <c r="Q864" s="203">
        <v>0</v>
      </c>
      <c r="R864" s="245">
        <v>0</v>
      </c>
      <c r="S864" s="245">
        <v>0</v>
      </c>
      <c r="T864" s="245">
        <v>0</v>
      </c>
      <c r="U864" s="198">
        <v>1702.2810999999999</v>
      </c>
      <c r="V864" s="203">
        <v>1702.2810999999999</v>
      </c>
      <c r="W864" s="203">
        <v>0</v>
      </c>
      <c r="X864" s="203">
        <v>0</v>
      </c>
      <c r="Y864" s="203">
        <v>0</v>
      </c>
      <c r="Z864" s="204">
        <v>0</v>
      </c>
      <c r="AA864" s="246">
        <v>0</v>
      </c>
      <c r="AB864" s="246">
        <v>0</v>
      </c>
      <c r="AC864" s="246">
        <v>0</v>
      </c>
      <c r="AD864" s="204">
        <v>-28.518900000000031</v>
      </c>
      <c r="AE864" s="204">
        <v>-28.518900000000031</v>
      </c>
      <c r="AF864" s="204">
        <v>0</v>
      </c>
      <c r="AG864" s="204">
        <v>0</v>
      </c>
      <c r="AH864" s="204">
        <v>0</v>
      </c>
      <c r="AI864" s="101">
        <v>0</v>
      </c>
      <c r="AJ864" s="101">
        <v>0</v>
      </c>
      <c r="AK864" s="101">
        <v>0</v>
      </c>
      <c r="AL864" s="204">
        <v>0</v>
      </c>
      <c r="AM864" s="204">
        <v>98.352270626299969</v>
      </c>
      <c r="AN864" s="204">
        <v>98.352270626299969</v>
      </c>
      <c r="AO864" s="204">
        <v>0</v>
      </c>
      <c r="AP864" s="204">
        <v>0</v>
      </c>
      <c r="AQ864" s="204">
        <v>0</v>
      </c>
      <c r="AR864" s="204">
        <v>0</v>
      </c>
      <c r="AS864" s="204">
        <v>0</v>
      </c>
      <c r="AT864" s="204">
        <v>0</v>
      </c>
      <c r="AU864" s="204">
        <v>0</v>
      </c>
    </row>
    <row r="865" spans="1:48" ht="12.75" customHeight="1">
      <c r="A865" s="205">
        <v>21</v>
      </c>
      <c r="B865" s="206">
        <v>227800</v>
      </c>
      <c r="C865" s="207">
        <v>1773</v>
      </c>
      <c r="D865" s="175">
        <v>856</v>
      </c>
      <c r="E865" s="201" t="s">
        <v>1931</v>
      </c>
      <c r="F865" s="197">
        <v>3560.1</v>
      </c>
      <c r="G865" s="202">
        <v>3560.1</v>
      </c>
      <c r="H865" s="202">
        <v>0</v>
      </c>
      <c r="I865" s="202">
        <v>0</v>
      </c>
      <c r="J865" s="202">
        <v>0</v>
      </c>
      <c r="K865" s="202">
        <v>0</v>
      </c>
      <c r="L865" s="197">
        <v>3768.9</v>
      </c>
      <c r="M865" s="203">
        <v>3768.9</v>
      </c>
      <c r="N865" s="203">
        <v>0</v>
      </c>
      <c r="O865" s="203">
        <v>0</v>
      </c>
      <c r="P865" s="203">
        <v>0</v>
      </c>
      <c r="Q865" s="203">
        <v>0</v>
      </c>
      <c r="R865" s="245">
        <v>0</v>
      </c>
      <c r="S865" s="245">
        <v>0</v>
      </c>
      <c r="T865" s="245">
        <v>0</v>
      </c>
      <c r="U865" s="198">
        <v>3715.7</v>
      </c>
      <c r="V865" s="203">
        <v>3715.7</v>
      </c>
      <c r="W865" s="203">
        <v>0</v>
      </c>
      <c r="X865" s="203">
        <v>0</v>
      </c>
      <c r="Y865" s="203">
        <v>0</v>
      </c>
      <c r="Z865" s="204">
        <v>0</v>
      </c>
      <c r="AA865" s="246">
        <v>0</v>
      </c>
      <c r="AB865" s="246">
        <v>0</v>
      </c>
      <c r="AC865" s="246">
        <v>0</v>
      </c>
      <c r="AD865" s="204">
        <v>-53.200000000000273</v>
      </c>
      <c r="AE865" s="204">
        <v>-53.200000000000273</v>
      </c>
      <c r="AF865" s="204">
        <v>0</v>
      </c>
      <c r="AG865" s="204">
        <v>0</v>
      </c>
      <c r="AH865" s="204">
        <v>0</v>
      </c>
      <c r="AI865" s="101">
        <v>0</v>
      </c>
      <c r="AJ865" s="101">
        <v>0</v>
      </c>
      <c r="AK865" s="101">
        <v>0</v>
      </c>
      <c r="AL865" s="204">
        <v>0</v>
      </c>
      <c r="AM865" s="204">
        <v>98.588447557642809</v>
      </c>
      <c r="AN865" s="204">
        <v>98.588447557642809</v>
      </c>
      <c r="AO865" s="204">
        <v>0</v>
      </c>
      <c r="AP865" s="204">
        <v>0</v>
      </c>
      <c r="AQ865" s="204">
        <v>0</v>
      </c>
      <c r="AR865" s="204">
        <v>0</v>
      </c>
      <c r="AS865" s="204">
        <v>0</v>
      </c>
      <c r="AT865" s="204">
        <v>0</v>
      </c>
      <c r="AU865" s="204">
        <v>0</v>
      </c>
    </row>
    <row r="866" spans="1:48" ht="12.75" customHeight="1">
      <c r="A866" s="205">
        <v>21</v>
      </c>
      <c r="B866" s="206">
        <v>227800</v>
      </c>
      <c r="C866" s="207">
        <v>1771</v>
      </c>
      <c r="D866" s="175">
        <v>857</v>
      </c>
      <c r="E866" s="201" t="s">
        <v>1932</v>
      </c>
      <c r="F866" s="197">
        <v>2261.4</v>
      </c>
      <c r="G866" s="202">
        <v>2261.4</v>
      </c>
      <c r="H866" s="202">
        <v>0</v>
      </c>
      <c r="I866" s="202">
        <v>0</v>
      </c>
      <c r="J866" s="202">
        <v>0</v>
      </c>
      <c r="K866" s="202">
        <v>0</v>
      </c>
      <c r="L866" s="197">
        <v>2261.4</v>
      </c>
      <c r="M866" s="203">
        <v>2261.4</v>
      </c>
      <c r="N866" s="203">
        <v>0</v>
      </c>
      <c r="O866" s="203">
        <v>0</v>
      </c>
      <c r="P866" s="203">
        <v>0</v>
      </c>
      <c r="Q866" s="203">
        <v>0</v>
      </c>
      <c r="R866" s="245">
        <v>0</v>
      </c>
      <c r="S866" s="245">
        <v>0</v>
      </c>
      <c r="T866" s="245">
        <v>0</v>
      </c>
      <c r="U866" s="198">
        <v>1787.3195000000001</v>
      </c>
      <c r="V866" s="203">
        <v>1787.3195000000001</v>
      </c>
      <c r="W866" s="203">
        <v>0</v>
      </c>
      <c r="X866" s="203">
        <v>0</v>
      </c>
      <c r="Y866" s="203">
        <v>0</v>
      </c>
      <c r="Z866" s="204">
        <v>0</v>
      </c>
      <c r="AA866" s="246">
        <v>0</v>
      </c>
      <c r="AB866" s="246">
        <v>0</v>
      </c>
      <c r="AC866" s="246">
        <v>0</v>
      </c>
      <c r="AD866" s="204">
        <v>-474.08050000000003</v>
      </c>
      <c r="AE866" s="204">
        <v>-474.08050000000003</v>
      </c>
      <c r="AF866" s="204">
        <v>0</v>
      </c>
      <c r="AG866" s="204">
        <v>0</v>
      </c>
      <c r="AH866" s="204">
        <v>0</v>
      </c>
      <c r="AI866" s="101">
        <v>0</v>
      </c>
      <c r="AJ866" s="101">
        <v>0</v>
      </c>
      <c r="AK866" s="101">
        <v>0</v>
      </c>
      <c r="AL866" s="204">
        <v>0</v>
      </c>
      <c r="AM866" s="204">
        <v>79.035973290881756</v>
      </c>
      <c r="AN866" s="204">
        <v>79.035973290881756</v>
      </c>
      <c r="AO866" s="204">
        <v>0</v>
      </c>
      <c r="AP866" s="204">
        <v>0</v>
      </c>
      <c r="AQ866" s="204">
        <v>0</v>
      </c>
      <c r="AR866" s="204">
        <v>0</v>
      </c>
      <c r="AS866" s="204">
        <v>0</v>
      </c>
      <c r="AT866" s="204">
        <v>0</v>
      </c>
      <c r="AU866" s="204">
        <v>0</v>
      </c>
    </row>
    <row r="867" spans="1:48" ht="12.75" customHeight="1">
      <c r="A867" s="205">
        <v>21</v>
      </c>
      <c r="B867" s="206">
        <v>227800</v>
      </c>
      <c r="C867" s="207">
        <v>1772</v>
      </c>
      <c r="D867" s="175">
        <v>858</v>
      </c>
      <c r="E867" s="201" t="s">
        <v>1933</v>
      </c>
      <c r="F867" s="197">
        <v>4062.9</v>
      </c>
      <c r="G867" s="202">
        <v>4062.9</v>
      </c>
      <c r="H867" s="202">
        <v>0</v>
      </c>
      <c r="I867" s="202">
        <v>0</v>
      </c>
      <c r="J867" s="202">
        <v>0</v>
      </c>
      <c r="K867" s="202">
        <v>0</v>
      </c>
      <c r="L867" s="197">
        <v>4608.7</v>
      </c>
      <c r="M867" s="203">
        <v>4608.7</v>
      </c>
      <c r="N867" s="203">
        <v>0</v>
      </c>
      <c r="O867" s="203">
        <v>0</v>
      </c>
      <c r="P867" s="203">
        <v>0</v>
      </c>
      <c r="Q867" s="203">
        <v>0</v>
      </c>
      <c r="R867" s="245">
        <v>0</v>
      </c>
      <c r="S867" s="245">
        <v>0</v>
      </c>
      <c r="T867" s="245">
        <v>0</v>
      </c>
      <c r="U867" s="198">
        <v>4608.7</v>
      </c>
      <c r="V867" s="203">
        <v>4608.7</v>
      </c>
      <c r="W867" s="203">
        <v>0</v>
      </c>
      <c r="X867" s="203">
        <v>0</v>
      </c>
      <c r="Y867" s="203">
        <v>0</v>
      </c>
      <c r="Z867" s="204">
        <v>0</v>
      </c>
      <c r="AA867" s="246">
        <v>0</v>
      </c>
      <c r="AB867" s="246">
        <v>0</v>
      </c>
      <c r="AC867" s="246">
        <v>0</v>
      </c>
      <c r="AD867" s="204">
        <v>0</v>
      </c>
      <c r="AE867" s="204">
        <v>0</v>
      </c>
      <c r="AF867" s="204">
        <v>0</v>
      </c>
      <c r="AG867" s="204">
        <v>0</v>
      </c>
      <c r="AH867" s="204">
        <v>0</v>
      </c>
      <c r="AI867" s="101">
        <v>0</v>
      </c>
      <c r="AJ867" s="101">
        <v>0</v>
      </c>
      <c r="AK867" s="101">
        <v>0</v>
      </c>
      <c r="AL867" s="204">
        <v>0</v>
      </c>
      <c r="AM867" s="204">
        <v>100</v>
      </c>
      <c r="AN867" s="204">
        <v>100</v>
      </c>
      <c r="AO867" s="204">
        <v>0</v>
      </c>
      <c r="AP867" s="204">
        <v>0</v>
      </c>
      <c r="AQ867" s="204">
        <v>0</v>
      </c>
      <c r="AR867" s="204">
        <v>0</v>
      </c>
      <c r="AS867" s="204">
        <v>0</v>
      </c>
      <c r="AT867" s="204">
        <v>0</v>
      </c>
      <c r="AU867" s="204">
        <v>0</v>
      </c>
    </row>
    <row r="868" spans="1:48" ht="12.75" customHeight="1">
      <c r="A868" s="205">
        <v>21</v>
      </c>
      <c r="B868" s="206">
        <v>227800</v>
      </c>
      <c r="C868" s="207">
        <v>1774</v>
      </c>
      <c r="D868" s="175">
        <v>859</v>
      </c>
      <c r="E868" s="201" t="s">
        <v>1934</v>
      </c>
      <c r="F868" s="197">
        <v>2949.7</v>
      </c>
      <c r="G868" s="202">
        <v>2949.7</v>
      </c>
      <c r="H868" s="202">
        <v>0</v>
      </c>
      <c r="I868" s="202">
        <v>0</v>
      </c>
      <c r="J868" s="202">
        <v>0</v>
      </c>
      <c r="K868" s="202">
        <v>0</v>
      </c>
      <c r="L868" s="197">
        <v>2949.7</v>
      </c>
      <c r="M868" s="203">
        <v>2949.7</v>
      </c>
      <c r="N868" s="203">
        <v>0</v>
      </c>
      <c r="O868" s="203">
        <v>0</v>
      </c>
      <c r="P868" s="203">
        <v>0</v>
      </c>
      <c r="Q868" s="203">
        <v>0</v>
      </c>
      <c r="R868" s="245">
        <v>0</v>
      </c>
      <c r="S868" s="245">
        <v>0</v>
      </c>
      <c r="T868" s="245">
        <v>0</v>
      </c>
      <c r="U868" s="198">
        <v>2579.1307999999999</v>
      </c>
      <c r="V868" s="203">
        <v>2579.1307999999999</v>
      </c>
      <c r="W868" s="203">
        <v>0</v>
      </c>
      <c r="X868" s="203">
        <v>0</v>
      </c>
      <c r="Y868" s="203">
        <v>0</v>
      </c>
      <c r="Z868" s="204">
        <v>0</v>
      </c>
      <c r="AA868" s="246">
        <v>0</v>
      </c>
      <c r="AB868" s="246">
        <v>0</v>
      </c>
      <c r="AC868" s="246">
        <v>0</v>
      </c>
      <c r="AD868" s="204">
        <v>-370.56919999999991</v>
      </c>
      <c r="AE868" s="204">
        <v>-370.56919999999991</v>
      </c>
      <c r="AF868" s="204">
        <v>0</v>
      </c>
      <c r="AG868" s="204">
        <v>0</v>
      </c>
      <c r="AH868" s="204">
        <v>0</v>
      </c>
      <c r="AI868" s="101">
        <v>0</v>
      </c>
      <c r="AJ868" s="101">
        <v>0</v>
      </c>
      <c r="AK868" s="101">
        <v>0</v>
      </c>
      <c r="AL868" s="204">
        <v>0</v>
      </c>
      <c r="AM868" s="204">
        <v>87.437054615723625</v>
      </c>
      <c r="AN868" s="204">
        <v>87.437054615723625</v>
      </c>
      <c r="AO868" s="204">
        <v>0</v>
      </c>
      <c r="AP868" s="204">
        <v>0</v>
      </c>
      <c r="AQ868" s="204">
        <v>0</v>
      </c>
      <c r="AR868" s="204">
        <v>0</v>
      </c>
      <c r="AS868" s="204">
        <v>0</v>
      </c>
      <c r="AT868" s="204">
        <v>0</v>
      </c>
      <c r="AU868" s="204">
        <v>0</v>
      </c>
    </row>
    <row r="869" spans="1:48" ht="12.75" customHeight="1">
      <c r="A869" s="205">
        <v>21</v>
      </c>
      <c r="B869" s="206">
        <v>227800</v>
      </c>
      <c r="C869" s="207">
        <v>1775</v>
      </c>
      <c r="D869" s="175">
        <v>860</v>
      </c>
      <c r="E869" s="201" t="s">
        <v>1935</v>
      </c>
      <c r="F869" s="197">
        <v>2706.2</v>
      </c>
      <c r="G869" s="202">
        <v>2706.2</v>
      </c>
      <c r="H869" s="202">
        <v>0</v>
      </c>
      <c r="I869" s="202">
        <v>0</v>
      </c>
      <c r="J869" s="202">
        <v>0</v>
      </c>
      <c r="K869" s="202">
        <v>0</v>
      </c>
      <c r="L869" s="197">
        <v>2706.2</v>
      </c>
      <c r="M869" s="203">
        <v>2706.2</v>
      </c>
      <c r="N869" s="203">
        <v>0</v>
      </c>
      <c r="O869" s="203">
        <v>0</v>
      </c>
      <c r="P869" s="203">
        <v>0</v>
      </c>
      <c r="Q869" s="203">
        <v>0</v>
      </c>
      <c r="R869" s="245">
        <v>0</v>
      </c>
      <c r="S869" s="245">
        <v>0</v>
      </c>
      <c r="T869" s="245">
        <v>0</v>
      </c>
      <c r="U869" s="198">
        <v>2706.2</v>
      </c>
      <c r="V869" s="203">
        <v>2706.2</v>
      </c>
      <c r="W869" s="203">
        <v>0</v>
      </c>
      <c r="X869" s="203">
        <v>0</v>
      </c>
      <c r="Y869" s="203">
        <v>0</v>
      </c>
      <c r="Z869" s="204">
        <v>0</v>
      </c>
      <c r="AA869" s="246">
        <v>0</v>
      </c>
      <c r="AB869" s="246">
        <v>0</v>
      </c>
      <c r="AC869" s="246">
        <v>0</v>
      </c>
      <c r="AD869" s="204">
        <v>0</v>
      </c>
      <c r="AE869" s="204">
        <v>0</v>
      </c>
      <c r="AF869" s="204">
        <v>0</v>
      </c>
      <c r="AG869" s="204">
        <v>0</v>
      </c>
      <c r="AH869" s="204">
        <v>0</v>
      </c>
      <c r="AI869" s="101">
        <v>0</v>
      </c>
      <c r="AJ869" s="101">
        <v>0</v>
      </c>
      <c r="AK869" s="101">
        <v>0</v>
      </c>
      <c r="AL869" s="204">
        <v>0</v>
      </c>
      <c r="AM869" s="204">
        <v>100</v>
      </c>
      <c r="AN869" s="204">
        <v>100</v>
      </c>
      <c r="AO869" s="204">
        <v>0</v>
      </c>
      <c r="AP869" s="204">
        <v>0</v>
      </c>
      <c r="AQ869" s="204">
        <v>0</v>
      </c>
      <c r="AR869" s="204">
        <v>0</v>
      </c>
      <c r="AS869" s="204">
        <v>0</v>
      </c>
      <c r="AT869" s="204">
        <v>0</v>
      </c>
      <c r="AU869" s="204">
        <v>0</v>
      </c>
    </row>
    <row r="870" spans="1:48" ht="12.75" customHeight="1">
      <c r="A870" s="205">
        <v>21</v>
      </c>
      <c r="B870" s="206">
        <v>227800</v>
      </c>
      <c r="C870" s="207">
        <v>1776</v>
      </c>
      <c r="D870" s="175">
        <v>861</v>
      </c>
      <c r="E870" s="201" t="s">
        <v>1936</v>
      </c>
      <c r="F870" s="197">
        <v>2268.6</v>
      </c>
      <c r="G870" s="202">
        <v>2268.6</v>
      </c>
      <c r="H870" s="202">
        <v>0</v>
      </c>
      <c r="I870" s="202">
        <v>0</v>
      </c>
      <c r="J870" s="202">
        <v>0</v>
      </c>
      <c r="K870" s="202">
        <v>0</v>
      </c>
      <c r="L870" s="197">
        <v>2360.5</v>
      </c>
      <c r="M870" s="203">
        <v>2360.5</v>
      </c>
      <c r="N870" s="203">
        <v>0</v>
      </c>
      <c r="O870" s="203">
        <v>0</v>
      </c>
      <c r="P870" s="203">
        <v>0</v>
      </c>
      <c r="Q870" s="203">
        <v>0</v>
      </c>
      <c r="R870" s="245">
        <v>0</v>
      </c>
      <c r="S870" s="245">
        <v>0</v>
      </c>
      <c r="T870" s="245">
        <v>0</v>
      </c>
      <c r="U870" s="198">
        <v>2360.5</v>
      </c>
      <c r="V870" s="203">
        <v>2360.5</v>
      </c>
      <c r="W870" s="203">
        <v>0</v>
      </c>
      <c r="X870" s="203">
        <v>0</v>
      </c>
      <c r="Y870" s="203">
        <v>0</v>
      </c>
      <c r="Z870" s="204">
        <v>0</v>
      </c>
      <c r="AA870" s="246">
        <v>0</v>
      </c>
      <c r="AB870" s="246">
        <v>0</v>
      </c>
      <c r="AC870" s="246">
        <v>0</v>
      </c>
      <c r="AD870" s="204">
        <v>0</v>
      </c>
      <c r="AE870" s="204">
        <v>0</v>
      </c>
      <c r="AF870" s="204">
        <v>0</v>
      </c>
      <c r="AG870" s="204">
        <v>0</v>
      </c>
      <c r="AH870" s="204">
        <v>0</v>
      </c>
      <c r="AI870" s="101">
        <v>0</v>
      </c>
      <c r="AJ870" s="101">
        <v>0</v>
      </c>
      <c r="AK870" s="101">
        <v>0</v>
      </c>
      <c r="AL870" s="204">
        <v>0</v>
      </c>
      <c r="AM870" s="204">
        <v>100</v>
      </c>
      <c r="AN870" s="204">
        <v>100</v>
      </c>
      <c r="AO870" s="204">
        <v>0</v>
      </c>
      <c r="AP870" s="204">
        <v>0</v>
      </c>
      <c r="AQ870" s="204">
        <v>0</v>
      </c>
      <c r="AR870" s="204">
        <v>0</v>
      </c>
      <c r="AS870" s="204">
        <v>0</v>
      </c>
      <c r="AT870" s="204">
        <v>0</v>
      </c>
      <c r="AU870" s="204">
        <v>0</v>
      </c>
    </row>
    <row r="871" spans="1:48" ht="12.75" customHeight="1">
      <c r="A871" s="205">
        <v>0</v>
      </c>
      <c r="B871" s="205"/>
      <c r="C871" s="205"/>
      <c r="D871" s="175">
        <v>862</v>
      </c>
      <c r="E871" s="201"/>
      <c r="F871" s="202"/>
      <c r="G871" s="202"/>
      <c r="H871" s="202"/>
      <c r="I871" s="202"/>
      <c r="J871" s="202"/>
      <c r="K871" s="202"/>
      <c r="L871" s="197"/>
      <c r="M871" s="203"/>
      <c r="N871" s="203"/>
      <c r="O871" s="203"/>
      <c r="P871" s="203"/>
      <c r="Q871" s="203"/>
      <c r="R871" s="245"/>
      <c r="S871" s="245"/>
      <c r="T871" s="245"/>
      <c r="U871" s="198"/>
      <c r="V871" s="203"/>
      <c r="W871" s="203"/>
      <c r="X871" s="203"/>
      <c r="Y871" s="203"/>
      <c r="Z871" s="204"/>
      <c r="AA871" s="246"/>
      <c r="AB871" s="246"/>
      <c r="AC871" s="246"/>
      <c r="AD871" s="204"/>
      <c r="AE871" s="204"/>
      <c r="AF871" s="204"/>
      <c r="AG871" s="204"/>
      <c r="AH871" s="204"/>
      <c r="AI871" s="101">
        <v>0</v>
      </c>
      <c r="AJ871" s="101">
        <v>0</v>
      </c>
      <c r="AK871" s="101">
        <v>0</v>
      </c>
      <c r="AL871" s="204"/>
      <c r="AM871" s="204"/>
      <c r="AN871" s="204"/>
      <c r="AO871" s="204"/>
      <c r="AP871" s="204"/>
      <c r="AQ871" s="204"/>
      <c r="AR871" s="204"/>
      <c r="AS871" s="204"/>
      <c r="AT871" s="204"/>
      <c r="AU871" s="204"/>
    </row>
    <row r="872" spans="1:48" ht="12.75" customHeight="1">
      <c r="A872" s="205">
        <v>20</v>
      </c>
      <c r="B872" s="206">
        <v>228000</v>
      </c>
      <c r="C872" s="205"/>
      <c r="D872" s="175">
        <v>863</v>
      </c>
      <c r="E872" s="196" t="s">
        <v>1937</v>
      </c>
      <c r="F872" s="197">
        <v>395850.7</v>
      </c>
      <c r="G872" s="197">
        <v>377771</v>
      </c>
      <c r="H872" s="197">
        <v>3995.7</v>
      </c>
      <c r="I872" s="197">
        <v>1060</v>
      </c>
      <c r="J872" s="197">
        <v>0</v>
      </c>
      <c r="K872" s="197">
        <v>13024</v>
      </c>
      <c r="L872" s="197">
        <v>430001.29999999993</v>
      </c>
      <c r="M872" s="197">
        <v>411696.1</v>
      </c>
      <c r="N872" s="197">
        <v>4069.1</v>
      </c>
      <c r="O872" s="197">
        <v>1100</v>
      </c>
      <c r="P872" s="197">
        <v>0</v>
      </c>
      <c r="Q872" s="197">
        <v>13024</v>
      </c>
      <c r="R872" s="197">
        <v>0</v>
      </c>
      <c r="S872" s="197">
        <v>0</v>
      </c>
      <c r="T872" s="197">
        <v>112.1</v>
      </c>
      <c r="U872" s="198">
        <v>427001.25169999996</v>
      </c>
      <c r="V872" s="197">
        <v>409822.83530000004</v>
      </c>
      <c r="W872" s="197">
        <v>4069.1</v>
      </c>
      <c r="X872" s="197">
        <v>418.78879999999998</v>
      </c>
      <c r="Y872" s="197">
        <v>0</v>
      </c>
      <c r="Z872" s="197">
        <v>12578.427600000001</v>
      </c>
      <c r="AA872" s="197">
        <v>0</v>
      </c>
      <c r="AB872" s="197">
        <v>0</v>
      </c>
      <c r="AC872" s="197">
        <v>112.1</v>
      </c>
      <c r="AD872" s="101">
        <v>-3000.0482999999658</v>
      </c>
      <c r="AE872" s="101">
        <v>-1873.2646999999415</v>
      </c>
      <c r="AF872" s="101">
        <v>0</v>
      </c>
      <c r="AG872" s="101">
        <v>-681.21119999999996</v>
      </c>
      <c r="AH872" s="101">
        <v>0</v>
      </c>
      <c r="AI872" s="101">
        <v>-445.57239999999911</v>
      </c>
      <c r="AJ872" s="101">
        <v>0</v>
      </c>
      <c r="AK872" s="101">
        <v>0</v>
      </c>
      <c r="AL872" s="101">
        <v>0</v>
      </c>
      <c r="AM872" s="101">
        <v>99.30231645811304</v>
      </c>
      <c r="AN872" s="101">
        <v>99.544988475722761</v>
      </c>
      <c r="AO872" s="101">
        <v>100</v>
      </c>
      <c r="AP872" s="101">
        <v>38.071709090909089</v>
      </c>
      <c r="AQ872" s="101">
        <v>0</v>
      </c>
      <c r="AR872" s="101">
        <v>96.578835995085996</v>
      </c>
      <c r="AS872" s="101">
        <v>0</v>
      </c>
      <c r="AT872" s="101">
        <v>0</v>
      </c>
      <c r="AU872" s="101">
        <v>100</v>
      </c>
    </row>
    <row r="873" spans="1:48" s="200" customFormat="1" ht="12.75" customHeight="1">
      <c r="A873" s="205">
        <v>22</v>
      </c>
      <c r="B873" s="206">
        <v>228000</v>
      </c>
      <c r="C873" s="205"/>
      <c r="D873" s="175">
        <v>864</v>
      </c>
      <c r="E873" s="196" t="s">
        <v>1241</v>
      </c>
      <c r="F873" s="197">
        <v>255588.2</v>
      </c>
      <c r="G873" s="197">
        <v>237549.2</v>
      </c>
      <c r="H873" s="197">
        <v>3995.7</v>
      </c>
      <c r="I873" s="197">
        <v>1019.3</v>
      </c>
      <c r="J873" s="197">
        <v>0</v>
      </c>
      <c r="K873" s="197">
        <v>13024</v>
      </c>
      <c r="L873" s="197">
        <v>268827.40000000002</v>
      </c>
      <c r="M873" s="197">
        <v>250675</v>
      </c>
      <c r="N873" s="197">
        <v>4069.1</v>
      </c>
      <c r="O873" s="197">
        <v>1059.3</v>
      </c>
      <c r="P873" s="197">
        <v>0</v>
      </c>
      <c r="Q873" s="197">
        <v>13024</v>
      </c>
      <c r="R873" s="197">
        <v>0</v>
      </c>
      <c r="S873" s="197">
        <v>0</v>
      </c>
      <c r="T873" s="197">
        <v>0</v>
      </c>
      <c r="U873" s="198">
        <v>267741.31640000001</v>
      </c>
      <c r="V873" s="197">
        <v>250675</v>
      </c>
      <c r="W873" s="197">
        <v>4069.1</v>
      </c>
      <c r="X873" s="197">
        <v>418.78879999999998</v>
      </c>
      <c r="Y873" s="197">
        <v>0</v>
      </c>
      <c r="Z873" s="197">
        <v>12578.427600000001</v>
      </c>
      <c r="AA873" s="197">
        <v>0</v>
      </c>
      <c r="AB873" s="197">
        <v>0</v>
      </c>
      <c r="AC873" s="197">
        <v>0</v>
      </c>
      <c r="AD873" s="101">
        <v>-1086.0836000000127</v>
      </c>
      <c r="AE873" s="101">
        <v>0</v>
      </c>
      <c r="AF873" s="101">
        <v>0</v>
      </c>
      <c r="AG873" s="101">
        <v>-640.51119999999992</v>
      </c>
      <c r="AH873" s="101">
        <v>0</v>
      </c>
      <c r="AI873" s="101">
        <v>-445.57239999999911</v>
      </c>
      <c r="AJ873" s="101">
        <v>0</v>
      </c>
      <c r="AK873" s="101">
        <v>0</v>
      </c>
      <c r="AL873" s="101">
        <v>0</v>
      </c>
      <c r="AM873" s="101">
        <v>99.59599222400692</v>
      </c>
      <c r="AN873" s="101">
        <v>100</v>
      </c>
      <c r="AO873" s="101">
        <v>100</v>
      </c>
      <c r="AP873" s="101">
        <v>39.534485037288775</v>
      </c>
      <c r="AQ873" s="101">
        <v>0</v>
      </c>
      <c r="AR873" s="101">
        <v>96.578835995085996</v>
      </c>
      <c r="AS873" s="101">
        <v>0</v>
      </c>
      <c r="AT873" s="101">
        <v>0</v>
      </c>
      <c r="AU873" s="101">
        <v>0</v>
      </c>
      <c r="AV873" s="199"/>
    </row>
    <row r="874" spans="1:48" s="200" customFormat="1" ht="12.75" customHeight="1">
      <c r="A874" s="205">
        <v>21</v>
      </c>
      <c r="B874" s="206">
        <v>228000</v>
      </c>
      <c r="C874" s="205"/>
      <c r="D874" s="175">
        <v>865</v>
      </c>
      <c r="E874" s="196" t="s">
        <v>1242</v>
      </c>
      <c r="F874" s="197">
        <v>140262.5</v>
      </c>
      <c r="G874" s="197">
        <v>140221.79999999999</v>
      </c>
      <c r="H874" s="197">
        <v>0</v>
      </c>
      <c r="I874" s="197">
        <v>40.700000000000003</v>
      </c>
      <c r="J874" s="197">
        <v>0</v>
      </c>
      <c r="K874" s="197">
        <v>0</v>
      </c>
      <c r="L874" s="197">
        <v>161173.9</v>
      </c>
      <c r="M874" s="197">
        <v>161021.09999999998</v>
      </c>
      <c r="N874" s="197">
        <v>0</v>
      </c>
      <c r="O874" s="197">
        <v>40.700000000000003</v>
      </c>
      <c r="P874" s="197">
        <v>0</v>
      </c>
      <c r="Q874" s="197">
        <v>0</v>
      </c>
      <c r="R874" s="197">
        <v>0</v>
      </c>
      <c r="S874" s="197">
        <v>0</v>
      </c>
      <c r="T874" s="197">
        <v>112.1</v>
      </c>
      <c r="U874" s="198">
        <v>159259.93530000001</v>
      </c>
      <c r="V874" s="197">
        <v>159147.83530000001</v>
      </c>
      <c r="W874" s="197">
        <v>0</v>
      </c>
      <c r="X874" s="197">
        <v>0</v>
      </c>
      <c r="Y874" s="197">
        <v>0</v>
      </c>
      <c r="Z874" s="197">
        <v>0</v>
      </c>
      <c r="AA874" s="197">
        <v>0</v>
      </c>
      <c r="AB874" s="197">
        <v>0</v>
      </c>
      <c r="AC874" s="197">
        <v>112.1</v>
      </c>
      <c r="AD874" s="101">
        <v>-1913.9646999999823</v>
      </c>
      <c r="AE874" s="101">
        <v>-1873.2646999999706</v>
      </c>
      <c r="AF874" s="101">
        <v>0</v>
      </c>
      <c r="AG874" s="101">
        <v>-40.700000000000003</v>
      </c>
      <c r="AH874" s="101">
        <v>0</v>
      </c>
      <c r="AI874" s="101">
        <v>0</v>
      </c>
      <c r="AJ874" s="101">
        <v>0</v>
      </c>
      <c r="AK874" s="101">
        <v>0</v>
      </c>
      <c r="AL874" s="101">
        <v>0</v>
      </c>
      <c r="AM874" s="101">
        <v>98.81248471371606</v>
      </c>
      <c r="AN874" s="101">
        <v>98.836634018771477</v>
      </c>
      <c r="AO874" s="101">
        <v>0</v>
      </c>
      <c r="AP874" s="101">
        <v>0</v>
      </c>
      <c r="AQ874" s="101">
        <v>0</v>
      </c>
      <c r="AR874" s="101">
        <v>0</v>
      </c>
      <c r="AS874" s="101">
        <v>0</v>
      </c>
      <c r="AT874" s="101">
        <v>0</v>
      </c>
      <c r="AU874" s="101">
        <v>100</v>
      </c>
      <c r="AV874" s="199"/>
    </row>
    <row r="875" spans="1:48" ht="12.75" customHeight="1">
      <c r="A875" s="205">
        <v>22</v>
      </c>
      <c r="B875" s="206">
        <v>228000</v>
      </c>
      <c r="C875" s="207">
        <v>1777</v>
      </c>
      <c r="D875" s="175">
        <v>866</v>
      </c>
      <c r="E875" s="201" t="s">
        <v>1267</v>
      </c>
      <c r="F875" s="197">
        <v>255588.2</v>
      </c>
      <c r="G875" s="202">
        <v>237549.2</v>
      </c>
      <c r="H875" s="202">
        <v>3995.7</v>
      </c>
      <c r="I875" s="202">
        <v>1019.3</v>
      </c>
      <c r="J875" s="202">
        <v>0</v>
      </c>
      <c r="K875" s="202">
        <v>13024</v>
      </c>
      <c r="L875" s="197">
        <v>268827.40000000002</v>
      </c>
      <c r="M875" s="203">
        <v>250675</v>
      </c>
      <c r="N875" s="203">
        <v>4069.1</v>
      </c>
      <c r="O875" s="203">
        <v>1059.3</v>
      </c>
      <c r="P875" s="203">
        <v>0</v>
      </c>
      <c r="Q875" s="203">
        <v>13024</v>
      </c>
      <c r="R875" s="245">
        <v>0</v>
      </c>
      <c r="S875" s="245">
        <v>0</v>
      </c>
      <c r="T875" s="245">
        <v>0</v>
      </c>
      <c r="U875" s="198">
        <v>267741.31640000001</v>
      </c>
      <c r="V875" s="203">
        <v>250675</v>
      </c>
      <c r="W875" s="203">
        <v>4069.1</v>
      </c>
      <c r="X875" s="203">
        <v>418.78879999999998</v>
      </c>
      <c r="Y875" s="203">
        <v>0</v>
      </c>
      <c r="Z875" s="204">
        <v>12578.427600000001</v>
      </c>
      <c r="AA875" s="246">
        <v>0</v>
      </c>
      <c r="AB875" s="246">
        <v>0</v>
      </c>
      <c r="AC875" s="246">
        <v>0</v>
      </c>
      <c r="AD875" s="204">
        <v>-1086.0836000000127</v>
      </c>
      <c r="AE875" s="204">
        <v>0</v>
      </c>
      <c r="AF875" s="204">
        <v>0</v>
      </c>
      <c r="AG875" s="204">
        <v>-640.51119999999992</v>
      </c>
      <c r="AH875" s="204">
        <v>0</v>
      </c>
      <c r="AI875" s="101">
        <v>-445.57239999999911</v>
      </c>
      <c r="AJ875" s="101">
        <v>0</v>
      </c>
      <c r="AK875" s="101">
        <v>0</v>
      </c>
      <c r="AL875" s="204">
        <v>0</v>
      </c>
      <c r="AM875" s="204">
        <v>99.59599222400692</v>
      </c>
      <c r="AN875" s="204">
        <v>100</v>
      </c>
      <c r="AO875" s="204">
        <v>100</v>
      </c>
      <c r="AP875" s="204">
        <v>39.534485037288775</v>
      </c>
      <c r="AQ875" s="204">
        <v>0</v>
      </c>
      <c r="AR875" s="204">
        <v>96.578835995085996</v>
      </c>
      <c r="AS875" s="204">
        <v>0</v>
      </c>
      <c r="AT875" s="204">
        <v>0</v>
      </c>
      <c r="AU875" s="204">
        <v>0</v>
      </c>
    </row>
    <row r="876" spans="1:48" ht="12.75" customHeight="1">
      <c r="A876" s="205">
        <v>21</v>
      </c>
      <c r="B876" s="206">
        <v>228000</v>
      </c>
      <c r="C876" s="207">
        <v>1791</v>
      </c>
      <c r="D876" s="175">
        <v>867</v>
      </c>
      <c r="E876" s="201" t="s">
        <v>1938</v>
      </c>
      <c r="F876" s="197">
        <v>1355</v>
      </c>
      <c r="G876" s="202">
        <v>1355</v>
      </c>
      <c r="H876" s="202">
        <v>0</v>
      </c>
      <c r="I876" s="202">
        <v>0</v>
      </c>
      <c r="J876" s="202">
        <v>0</v>
      </c>
      <c r="K876" s="202">
        <v>0</v>
      </c>
      <c r="L876" s="197">
        <v>1532.3</v>
      </c>
      <c r="M876" s="203">
        <v>1532.3</v>
      </c>
      <c r="N876" s="203">
        <v>0</v>
      </c>
      <c r="O876" s="203">
        <v>0</v>
      </c>
      <c r="P876" s="203">
        <v>0</v>
      </c>
      <c r="Q876" s="203">
        <v>0</v>
      </c>
      <c r="R876" s="245">
        <v>0</v>
      </c>
      <c r="S876" s="245">
        <v>0</v>
      </c>
      <c r="T876" s="245">
        <v>0</v>
      </c>
      <c r="U876" s="198">
        <v>1487.8</v>
      </c>
      <c r="V876" s="203">
        <v>1487.8</v>
      </c>
      <c r="W876" s="203">
        <v>0</v>
      </c>
      <c r="X876" s="203">
        <v>0</v>
      </c>
      <c r="Y876" s="203">
        <v>0</v>
      </c>
      <c r="Z876" s="204">
        <v>0</v>
      </c>
      <c r="AA876" s="246">
        <v>0</v>
      </c>
      <c r="AB876" s="246">
        <v>0</v>
      </c>
      <c r="AC876" s="246">
        <v>0</v>
      </c>
      <c r="AD876" s="204">
        <v>-44.5</v>
      </c>
      <c r="AE876" s="204">
        <v>-44.5</v>
      </c>
      <c r="AF876" s="204">
        <v>0</v>
      </c>
      <c r="AG876" s="204">
        <v>0</v>
      </c>
      <c r="AH876" s="204">
        <v>0</v>
      </c>
      <c r="AI876" s="101">
        <v>0</v>
      </c>
      <c r="AJ876" s="101">
        <v>0</v>
      </c>
      <c r="AK876" s="101">
        <v>0</v>
      </c>
      <c r="AL876" s="204">
        <v>0</v>
      </c>
      <c r="AM876" s="204">
        <v>97.095868955165443</v>
      </c>
      <c r="AN876" s="204">
        <v>97.095868955165443</v>
      </c>
      <c r="AO876" s="204">
        <v>0</v>
      </c>
      <c r="AP876" s="204">
        <v>0</v>
      </c>
      <c r="AQ876" s="204">
        <v>0</v>
      </c>
      <c r="AR876" s="204">
        <v>0</v>
      </c>
      <c r="AS876" s="204">
        <v>0</v>
      </c>
      <c r="AT876" s="204">
        <v>0</v>
      </c>
      <c r="AU876" s="204">
        <v>0</v>
      </c>
    </row>
    <row r="877" spans="1:48" ht="12.75" customHeight="1">
      <c r="A877" s="205">
        <v>21</v>
      </c>
      <c r="B877" s="206">
        <v>228000</v>
      </c>
      <c r="C877" s="207">
        <v>1778</v>
      </c>
      <c r="D877" s="175">
        <v>868</v>
      </c>
      <c r="E877" s="201" t="s">
        <v>1939</v>
      </c>
      <c r="F877" s="197">
        <v>4346.8999999999996</v>
      </c>
      <c r="G877" s="202">
        <v>4346.8999999999996</v>
      </c>
      <c r="H877" s="202">
        <v>0</v>
      </c>
      <c r="I877" s="202">
        <v>0</v>
      </c>
      <c r="J877" s="202">
        <v>0</v>
      </c>
      <c r="K877" s="202">
        <v>0</v>
      </c>
      <c r="L877" s="197">
        <v>5223</v>
      </c>
      <c r="M877" s="203">
        <v>5223</v>
      </c>
      <c r="N877" s="203">
        <v>0</v>
      </c>
      <c r="O877" s="203">
        <v>0</v>
      </c>
      <c r="P877" s="203">
        <v>0</v>
      </c>
      <c r="Q877" s="203">
        <v>0</v>
      </c>
      <c r="R877" s="245">
        <v>0</v>
      </c>
      <c r="S877" s="245">
        <v>0</v>
      </c>
      <c r="T877" s="245">
        <v>0</v>
      </c>
      <c r="U877" s="198">
        <v>5094.268</v>
      </c>
      <c r="V877" s="203">
        <v>5094.268</v>
      </c>
      <c r="W877" s="203">
        <v>0</v>
      </c>
      <c r="X877" s="203">
        <v>0</v>
      </c>
      <c r="Y877" s="203">
        <v>0</v>
      </c>
      <c r="Z877" s="204">
        <v>0</v>
      </c>
      <c r="AA877" s="246">
        <v>0</v>
      </c>
      <c r="AB877" s="246">
        <v>0</v>
      </c>
      <c r="AC877" s="246">
        <v>0</v>
      </c>
      <c r="AD877" s="204">
        <v>-128.73199999999997</v>
      </c>
      <c r="AE877" s="204">
        <v>-128.73199999999997</v>
      </c>
      <c r="AF877" s="204">
        <v>0</v>
      </c>
      <c r="AG877" s="204">
        <v>0</v>
      </c>
      <c r="AH877" s="204">
        <v>0</v>
      </c>
      <c r="AI877" s="101">
        <v>0</v>
      </c>
      <c r="AJ877" s="101">
        <v>0</v>
      </c>
      <c r="AK877" s="101">
        <v>0</v>
      </c>
      <c r="AL877" s="204">
        <v>0</v>
      </c>
      <c r="AM877" s="204">
        <v>97.535286233965152</v>
      </c>
      <c r="AN877" s="204">
        <v>97.535286233965152</v>
      </c>
      <c r="AO877" s="204">
        <v>0</v>
      </c>
      <c r="AP877" s="204">
        <v>0</v>
      </c>
      <c r="AQ877" s="204">
        <v>0</v>
      </c>
      <c r="AR877" s="204">
        <v>0</v>
      </c>
      <c r="AS877" s="204">
        <v>0</v>
      </c>
      <c r="AT877" s="204">
        <v>0</v>
      </c>
      <c r="AU877" s="204">
        <v>0</v>
      </c>
    </row>
    <row r="878" spans="1:48" ht="12.75" customHeight="1">
      <c r="A878" s="205">
        <v>21</v>
      </c>
      <c r="B878" s="206">
        <v>228000</v>
      </c>
      <c r="C878" s="207">
        <v>1779</v>
      </c>
      <c r="D878" s="175">
        <v>869</v>
      </c>
      <c r="E878" s="201" t="s">
        <v>1940</v>
      </c>
      <c r="F878" s="197">
        <v>1523.1</v>
      </c>
      <c r="G878" s="202">
        <v>1523.1</v>
      </c>
      <c r="H878" s="202">
        <v>0</v>
      </c>
      <c r="I878" s="202">
        <v>0</v>
      </c>
      <c r="J878" s="202">
        <v>0</v>
      </c>
      <c r="K878" s="202">
        <v>0</v>
      </c>
      <c r="L878" s="197">
        <v>1600.3</v>
      </c>
      <c r="M878" s="203">
        <v>1600.3</v>
      </c>
      <c r="N878" s="203">
        <v>0</v>
      </c>
      <c r="O878" s="203">
        <v>0</v>
      </c>
      <c r="P878" s="203">
        <v>0</v>
      </c>
      <c r="Q878" s="203">
        <v>0</v>
      </c>
      <c r="R878" s="245">
        <v>0</v>
      </c>
      <c r="S878" s="245">
        <v>0</v>
      </c>
      <c r="T878" s="245">
        <v>0</v>
      </c>
      <c r="U878" s="198">
        <v>1526.9853000000001</v>
      </c>
      <c r="V878" s="203">
        <v>1526.9853000000001</v>
      </c>
      <c r="W878" s="203">
        <v>0</v>
      </c>
      <c r="X878" s="203">
        <v>0</v>
      </c>
      <c r="Y878" s="203">
        <v>0</v>
      </c>
      <c r="Z878" s="204">
        <v>0</v>
      </c>
      <c r="AA878" s="246">
        <v>0</v>
      </c>
      <c r="AB878" s="246">
        <v>0</v>
      </c>
      <c r="AC878" s="246">
        <v>0</v>
      </c>
      <c r="AD878" s="204">
        <v>-73.314699999999903</v>
      </c>
      <c r="AE878" s="204">
        <v>-73.314699999999903</v>
      </c>
      <c r="AF878" s="204">
        <v>0</v>
      </c>
      <c r="AG878" s="204">
        <v>0</v>
      </c>
      <c r="AH878" s="204">
        <v>0</v>
      </c>
      <c r="AI878" s="101">
        <v>0</v>
      </c>
      <c r="AJ878" s="101">
        <v>0</v>
      </c>
      <c r="AK878" s="101">
        <v>0</v>
      </c>
      <c r="AL878" s="204">
        <v>0</v>
      </c>
      <c r="AM878" s="204">
        <v>95.418690245578958</v>
      </c>
      <c r="AN878" s="204">
        <v>95.418690245578958</v>
      </c>
      <c r="AO878" s="204">
        <v>0</v>
      </c>
      <c r="AP878" s="204">
        <v>0</v>
      </c>
      <c r="AQ878" s="204">
        <v>0</v>
      </c>
      <c r="AR878" s="204">
        <v>0</v>
      </c>
      <c r="AS878" s="204">
        <v>0</v>
      </c>
      <c r="AT878" s="204">
        <v>0</v>
      </c>
      <c r="AU878" s="204">
        <v>0</v>
      </c>
    </row>
    <row r="879" spans="1:48" ht="12.75" customHeight="1">
      <c r="A879" s="205">
        <v>21</v>
      </c>
      <c r="B879" s="206">
        <v>228000</v>
      </c>
      <c r="C879" s="207">
        <v>1780</v>
      </c>
      <c r="D879" s="175">
        <v>870</v>
      </c>
      <c r="E879" s="201" t="s">
        <v>1941</v>
      </c>
      <c r="F879" s="197">
        <v>3553.1</v>
      </c>
      <c r="G879" s="202">
        <v>3553.1</v>
      </c>
      <c r="H879" s="202">
        <v>0</v>
      </c>
      <c r="I879" s="202">
        <v>0</v>
      </c>
      <c r="J879" s="202">
        <v>0</v>
      </c>
      <c r="K879" s="202">
        <v>0</v>
      </c>
      <c r="L879" s="197">
        <v>3826.5</v>
      </c>
      <c r="M879" s="203">
        <v>3826.5</v>
      </c>
      <c r="N879" s="203">
        <v>0</v>
      </c>
      <c r="O879" s="203">
        <v>0</v>
      </c>
      <c r="P879" s="203">
        <v>0</v>
      </c>
      <c r="Q879" s="203">
        <v>0</v>
      </c>
      <c r="R879" s="245">
        <v>0</v>
      </c>
      <c r="S879" s="245">
        <v>0</v>
      </c>
      <c r="T879" s="245">
        <v>0</v>
      </c>
      <c r="U879" s="198">
        <v>3642.4776999999999</v>
      </c>
      <c r="V879" s="203">
        <v>3642.4776999999999</v>
      </c>
      <c r="W879" s="203">
        <v>0</v>
      </c>
      <c r="X879" s="203">
        <v>0</v>
      </c>
      <c r="Y879" s="203">
        <v>0</v>
      </c>
      <c r="Z879" s="204">
        <v>0</v>
      </c>
      <c r="AA879" s="246">
        <v>0</v>
      </c>
      <c r="AB879" s="246">
        <v>0</v>
      </c>
      <c r="AC879" s="246">
        <v>0</v>
      </c>
      <c r="AD879" s="204">
        <v>-184.02230000000009</v>
      </c>
      <c r="AE879" s="204">
        <v>-184.02230000000009</v>
      </c>
      <c r="AF879" s="204">
        <v>0</v>
      </c>
      <c r="AG879" s="204">
        <v>0</v>
      </c>
      <c r="AH879" s="204">
        <v>0</v>
      </c>
      <c r="AI879" s="101">
        <v>0</v>
      </c>
      <c r="AJ879" s="101">
        <v>0</v>
      </c>
      <c r="AK879" s="101">
        <v>0</v>
      </c>
      <c r="AL879" s="204">
        <v>0</v>
      </c>
      <c r="AM879" s="204">
        <v>95.190845420096693</v>
      </c>
      <c r="AN879" s="204">
        <v>95.190845420096693</v>
      </c>
      <c r="AO879" s="204">
        <v>0</v>
      </c>
      <c r="AP879" s="204">
        <v>0</v>
      </c>
      <c r="AQ879" s="204">
        <v>0</v>
      </c>
      <c r="AR879" s="204">
        <v>0</v>
      </c>
      <c r="AS879" s="204">
        <v>0</v>
      </c>
      <c r="AT879" s="204">
        <v>0</v>
      </c>
      <c r="AU879" s="204">
        <v>0</v>
      </c>
    </row>
    <row r="880" spans="1:48" ht="12.75" customHeight="1">
      <c r="A880" s="205">
        <v>21</v>
      </c>
      <c r="B880" s="206">
        <v>228000</v>
      </c>
      <c r="C880" s="207">
        <v>1781</v>
      </c>
      <c r="D880" s="175">
        <v>871</v>
      </c>
      <c r="E880" s="201" t="s">
        <v>1942</v>
      </c>
      <c r="F880" s="197">
        <v>12088.4</v>
      </c>
      <c r="G880" s="202">
        <v>12088.4</v>
      </c>
      <c r="H880" s="202">
        <v>0</v>
      </c>
      <c r="I880" s="202">
        <v>0</v>
      </c>
      <c r="J880" s="202">
        <v>0</v>
      </c>
      <c r="K880" s="202">
        <v>0</v>
      </c>
      <c r="L880" s="197">
        <v>14333.6</v>
      </c>
      <c r="M880" s="203">
        <v>14333.6</v>
      </c>
      <c r="N880" s="203">
        <v>0</v>
      </c>
      <c r="O880" s="203">
        <v>0</v>
      </c>
      <c r="P880" s="203">
        <v>0</v>
      </c>
      <c r="Q880" s="203">
        <v>0</v>
      </c>
      <c r="R880" s="245">
        <v>0</v>
      </c>
      <c r="S880" s="245">
        <v>0</v>
      </c>
      <c r="T880" s="245">
        <v>0</v>
      </c>
      <c r="U880" s="198">
        <v>14333.6</v>
      </c>
      <c r="V880" s="203">
        <v>14333.6</v>
      </c>
      <c r="W880" s="203">
        <v>0</v>
      </c>
      <c r="X880" s="203">
        <v>0</v>
      </c>
      <c r="Y880" s="203">
        <v>0</v>
      </c>
      <c r="Z880" s="204">
        <v>0</v>
      </c>
      <c r="AA880" s="246">
        <v>0</v>
      </c>
      <c r="AB880" s="246">
        <v>0</v>
      </c>
      <c r="AC880" s="246">
        <v>0</v>
      </c>
      <c r="AD880" s="204">
        <v>0</v>
      </c>
      <c r="AE880" s="204">
        <v>0</v>
      </c>
      <c r="AF880" s="204">
        <v>0</v>
      </c>
      <c r="AG880" s="204">
        <v>0</v>
      </c>
      <c r="AH880" s="204">
        <v>0</v>
      </c>
      <c r="AI880" s="101">
        <v>0</v>
      </c>
      <c r="AJ880" s="101">
        <v>0</v>
      </c>
      <c r="AK880" s="101">
        <v>0</v>
      </c>
      <c r="AL880" s="204">
        <v>0</v>
      </c>
      <c r="AM880" s="204">
        <v>100</v>
      </c>
      <c r="AN880" s="204">
        <v>100</v>
      </c>
      <c r="AO880" s="204">
        <v>0</v>
      </c>
      <c r="AP880" s="204">
        <v>0</v>
      </c>
      <c r="AQ880" s="204">
        <v>0</v>
      </c>
      <c r="AR880" s="204">
        <v>0</v>
      </c>
      <c r="AS880" s="204">
        <v>0</v>
      </c>
      <c r="AT880" s="204">
        <v>0</v>
      </c>
      <c r="AU880" s="204">
        <v>0</v>
      </c>
    </row>
    <row r="881" spans="1:47" ht="12.75" customHeight="1">
      <c r="A881" s="205">
        <v>21</v>
      </c>
      <c r="B881" s="206">
        <v>228000</v>
      </c>
      <c r="C881" s="207">
        <v>1782</v>
      </c>
      <c r="D881" s="175">
        <v>872</v>
      </c>
      <c r="E881" s="201" t="s">
        <v>1943</v>
      </c>
      <c r="F881" s="197">
        <v>1697.5</v>
      </c>
      <c r="G881" s="202">
        <v>1697.5</v>
      </c>
      <c r="H881" s="202">
        <v>0</v>
      </c>
      <c r="I881" s="202">
        <v>0</v>
      </c>
      <c r="J881" s="202">
        <v>0</v>
      </c>
      <c r="K881" s="202">
        <v>0</v>
      </c>
      <c r="L881" s="197">
        <v>1901.2</v>
      </c>
      <c r="M881" s="203">
        <v>1901.2</v>
      </c>
      <c r="N881" s="203">
        <v>0</v>
      </c>
      <c r="O881" s="203">
        <v>0</v>
      </c>
      <c r="P881" s="203">
        <v>0</v>
      </c>
      <c r="Q881" s="203">
        <v>0</v>
      </c>
      <c r="R881" s="245">
        <v>0</v>
      </c>
      <c r="S881" s="245">
        <v>0</v>
      </c>
      <c r="T881" s="245">
        <v>0</v>
      </c>
      <c r="U881" s="198">
        <v>1901.2</v>
      </c>
      <c r="V881" s="203">
        <v>1901.2</v>
      </c>
      <c r="W881" s="203">
        <v>0</v>
      </c>
      <c r="X881" s="203">
        <v>0</v>
      </c>
      <c r="Y881" s="203">
        <v>0</v>
      </c>
      <c r="Z881" s="204">
        <v>0</v>
      </c>
      <c r="AA881" s="246">
        <v>0</v>
      </c>
      <c r="AB881" s="246">
        <v>0</v>
      </c>
      <c r="AC881" s="246">
        <v>0</v>
      </c>
      <c r="AD881" s="204">
        <v>0</v>
      </c>
      <c r="AE881" s="204">
        <v>0</v>
      </c>
      <c r="AF881" s="204">
        <v>0</v>
      </c>
      <c r="AG881" s="204">
        <v>0</v>
      </c>
      <c r="AH881" s="204">
        <v>0</v>
      </c>
      <c r="AI881" s="101">
        <v>0</v>
      </c>
      <c r="AJ881" s="101">
        <v>0</v>
      </c>
      <c r="AK881" s="101">
        <v>0</v>
      </c>
      <c r="AL881" s="204">
        <v>0</v>
      </c>
      <c r="AM881" s="204">
        <v>100</v>
      </c>
      <c r="AN881" s="204">
        <v>100</v>
      </c>
      <c r="AO881" s="204">
        <v>0</v>
      </c>
      <c r="AP881" s="204">
        <v>0</v>
      </c>
      <c r="AQ881" s="204">
        <v>0</v>
      </c>
      <c r="AR881" s="204">
        <v>0</v>
      </c>
      <c r="AS881" s="204">
        <v>0</v>
      </c>
      <c r="AT881" s="204">
        <v>0</v>
      </c>
      <c r="AU881" s="204">
        <v>0</v>
      </c>
    </row>
    <row r="882" spans="1:47" ht="12.75" customHeight="1">
      <c r="A882" s="205">
        <v>21</v>
      </c>
      <c r="B882" s="206">
        <v>228000</v>
      </c>
      <c r="C882" s="207">
        <v>1783</v>
      </c>
      <c r="D882" s="175">
        <v>873</v>
      </c>
      <c r="E882" s="201" t="s">
        <v>1944</v>
      </c>
      <c r="F882" s="197">
        <v>2575.6999999999998</v>
      </c>
      <c r="G882" s="202">
        <v>2575.6999999999998</v>
      </c>
      <c r="H882" s="202">
        <v>0</v>
      </c>
      <c r="I882" s="202">
        <v>0</v>
      </c>
      <c r="J882" s="202">
        <v>0</v>
      </c>
      <c r="K882" s="202">
        <v>0</v>
      </c>
      <c r="L882" s="197">
        <v>2884.8</v>
      </c>
      <c r="M882" s="203">
        <v>2884.8</v>
      </c>
      <c r="N882" s="203">
        <v>0</v>
      </c>
      <c r="O882" s="203">
        <v>0</v>
      </c>
      <c r="P882" s="203">
        <v>0</v>
      </c>
      <c r="Q882" s="203">
        <v>0</v>
      </c>
      <c r="R882" s="245">
        <v>0</v>
      </c>
      <c r="S882" s="245">
        <v>0</v>
      </c>
      <c r="T882" s="245">
        <v>0</v>
      </c>
      <c r="U882" s="198">
        <v>2884.8</v>
      </c>
      <c r="V882" s="203">
        <v>2884.8</v>
      </c>
      <c r="W882" s="203">
        <v>0</v>
      </c>
      <c r="X882" s="203">
        <v>0</v>
      </c>
      <c r="Y882" s="203">
        <v>0</v>
      </c>
      <c r="Z882" s="204">
        <v>0</v>
      </c>
      <c r="AA882" s="246">
        <v>0</v>
      </c>
      <c r="AB882" s="246">
        <v>0</v>
      </c>
      <c r="AC882" s="246">
        <v>0</v>
      </c>
      <c r="AD882" s="204">
        <v>0</v>
      </c>
      <c r="AE882" s="204">
        <v>0</v>
      </c>
      <c r="AF882" s="204">
        <v>0</v>
      </c>
      <c r="AG882" s="204">
        <v>0</v>
      </c>
      <c r="AH882" s="204">
        <v>0</v>
      </c>
      <c r="AI882" s="101">
        <v>0</v>
      </c>
      <c r="AJ882" s="101">
        <v>0</v>
      </c>
      <c r="AK882" s="101">
        <v>0</v>
      </c>
      <c r="AL882" s="204">
        <v>0</v>
      </c>
      <c r="AM882" s="204">
        <v>100</v>
      </c>
      <c r="AN882" s="204">
        <v>100</v>
      </c>
      <c r="AO882" s="204">
        <v>0</v>
      </c>
      <c r="AP882" s="204">
        <v>0</v>
      </c>
      <c r="AQ882" s="204">
        <v>0</v>
      </c>
      <c r="AR882" s="204">
        <v>0</v>
      </c>
      <c r="AS882" s="204">
        <v>0</v>
      </c>
      <c r="AT882" s="204">
        <v>0</v>
      </c>
      <c r="AU882" s="204">
        <v>0</v>
      </c>
    </row>
    <row r="883" spans="1:47" ht="12.75" customHeight="1">
      <c r="A883" s="205">
        <v>21</v>
      </c>
      <c r="B883" s="206">
        <v>228000</v>
      </c>
      <c r="C883" s="207">
        <v>1784</v>
      </c>
      <c r="D883" s="175">
        <v>874</v>
      </c>
      <c r="E883" s="201" t="s">
        <v>1945</v>
      </c>
      <c r="F883" s="197">
        <v>3328.5</v>
      </c>
      <c r="G883" s="202">
        <v>3328.5</v>
      </c>
      <c r="H883" s="202">
        <v>0</v>
      </c>
      <c r="I883" s="202">
        <v>0</v>
      </c>
      <c r="J883" s="202">
        <v>0</v>
      </c>
      <c r="K883" s="202">
        <v>0</v>
      </c>
      <c r="L883" s="197">
        <v>3636.1</v>
      </c>
      <c r="M883" s="203">
        <v>3636.1</v>
      </c>
      <c r="N883" s="203">
        <v>0</v>
      </c>
      <c r="O883" s="203">
        <v>0</v>
      </c>
      <c r="P883" s="203">
        <v>0</v>
      </c>
      <c r="Q883" s="203">
        <v>0</v>
      </c>
      <c r="R883" s="245">
        <v>0</v>
      </c>
      <c r="S883" s="245">
        <v>0</v>
      </c>
      <c r="T883" s="245">
        <v>0</v>
      </c>
      <c r="U883" s="198">
        <v>3583.9232999999999</v>
      </c>
      <c r="V883" s="203">
        <v>3583.9232999999999</v>
      </c>
      <c r="W883" s="203">
        <v>0</v>
      </c>
      <c r="X883" s="203">
        <v>0</v>
      </c>
      <c r="Y883" s="203">
        <v>0</v>
      </c>
      <c r="Z883" s="204">
        <v>0</v>
      </c>
      <c r="AA883" s="246">
        <v>0</v>
      </c>
      <c r="AB883" s="246">
        <v>0</v>
      </c>
      <c r="AC883" s="246">
        <v>0</v>
      </c>
      <c r="AD883" s="204">
        <v>-52.176699999999983</v>
      </c>
      <c r="AE883" s="204">
        <v>-52.176699999999983</v>
      </c>
      <c r="AF883" s="204">
        <v>0</v>
      </c>
      <c r="AG883" s="204">
        <v>0</v>
      </c>
      <c r="AH883" s="204">
        <v>0</v>
      </c>
      <c r="AI883" s="101">
        <v>0</v>
      </c>
      <c r="AJ883" s="101">
        <v>0</v>
      </c>
      <c r="AK883" s="101">
        <v>0</v>
      </c>
      <c r="AL883" s="204">
        <v>0</v>
      </c>
      <c r="AM883" s="204">
        <v>98.565036715161852</v>
      </c>
      <c r="AN883" s="204">
        <v>98.565036715161852</v>
      </c>
      <c r="AO883" s="204">
        <v>0</v>
      </c>
      <c r="AP883" s="204">
        <v>0</v>
      </c>
      <c r="AQ883" s="204">
        <v>0</v>
      </c>
      <c r="AR883" s="204">
        <v>0</v>
      </c>
      <c r="AS883" s="204">
        <v>0</v>
      </c>
      <c r="AT883" s="204">
        <v>0</v>
      </c>
      <c r="AU883" s="204">
        <v>0</v>
      </c>
    </row>
    <row r="884" spans="1:47" ht="12.75" customHeight="1">
      <c r="A884" s="205">
        <v>21</v>
      </c>
      <c r="B884" s="206">
        <v>228000</v>
      </c>
      <c r="C884" s="207">
        <v>1785</v>
      </c>
      <c r="D884" s="175">
        <v>875</v>
      </c>
      <c r="E884" s="201" t="s">
        <v>1946</v>
      </c>
      <c r="F884" s="197">
        <v>1245.9000000000001</v>
      </c>
      <c r="G884" s="202">
        <v>1245.9000000000001</v>
      </c>
      <c r="H884" s="202">
        <v>0</v>
      </c>
      <c r="I884" s="202">
        <v>0</v>
      </c>
      <c r="J884" s="202">
        <v>0</v>
      </c>
      <c r="K884" s="202">
        <v>0</v>
      </c>
      <c r="L884" s="197">
        <v>1504.6999999999998</v>
      </c>
      <c r="M884" s="203">
        <v>1392.6</v>
      </c>
      <c r="N884" s="203">
        <v>0</v>
      </c>
      <c r="O884" s="203">
        <v>0</v>
      </c>
      <c r="P884" s="203">
        <v>0</v>
      </c>
      <c r="Q884" s="203">
        <v>0</v>
      </c>
      <c r="R884" s="245">
        <v>0</v>
      </c>
      <c r="S884" s="245">
        <v>0</v>
      </c>
      <c r="T884" s="245">
        <v>112.1</v>
      </c>
      <c r="U884" s="198">
        <v>1317.6415</v>
      </c>
      <c r="V884" s="203">
        <v>1205.5415</v>
      </c>
      <c r="W884" s="203">
        <v>0</v>
      </c>
      <c r="X884" s="203">
        <v>0</v>
      </c>
      <c r="Y884" s="203">
        <v>0</v>
      </c>
      <c r="Z884" s="204">
        <v>0</v>
      </c>
      <c r="AA884" s="246">
        <v>0</v>
      </c>
      <c r="AB884" s="246">
        <v>0</v>
      </c>
      <c r="AC884" s="246">
        <v>112.1</v>
      </c>
      <c r="AD884" s="204">
        <v>-187.05849999999987</v>
      </c>
      <c r="AE884" s="204">
        <v>-187.05849999999987</v>
      </c>
      <c r="AF884" s="204">
        <v>0</v>
      </c>
      <c r="AG884" s="204">
        <v>0</v>
      </c>
      <c r="AH884" s="204">
        <v>0</v>
      </c>
      <c r="AI884" s="101">
        <v>0</v>
      </c>
      <c r="AJ884" s="101">
        <v>0</v>
      </c>
      <c r="AK884" s="101">
        <v>0</v>
      </c>
      <c r="AL884" s="204">
        <v>0</v>
      </c>
      <c r="AM884" s="204">
        <v>87.568385724729197</v>
      </c>
      <c r="AN884" s="204">
        <v>86.567679161281063</v>
      </c>
      <c r="AO884" s="204">
        <v>0</v>
      </c>
      <c r="AP884" s="204">
        <v>0</v>
      </c>
      <c r="AQ884" s="204">
        <v>0</v>
      </c>
      <c r="AR884" s="204">
        <v>0</v>
      </c>
      <c r="AS884" s="204">
        <v>0</v>
      </c>
      <c r="AT884" s="204">
        <v>0</v>
      </c>
      <c r="AU884" s="204">
        <v>100</v>
      </c>
    </row>
    <row r="885" spans="1:47" ht="12.75" customHeight="1">
      <c r="A885" s="205">
        <v>21</v>
      </c>
      <c r="B885" s="206">
        <v>228000</v>
      </c>
      <c r="C885" s="207">
        <v>1786</v>
      </c>
      <c r="D885" s="175">
        <v>876</v>
      </c>
      <c r="E885" s="201" t="s">
        <v>1947</v>
      </c>
      <c r="F885" s="197">
        <v>6403.8</v>
      </c>
      <c r="G885" s="202">
        <v>6403.8</v>
      </c>
      <c r="H885" s="202">
        <v>0</v>
      </c>
      <c r="I885" s="202">
        <v>0</v>
      </c>
      <c r="J885" s="202">
        <v>0</v>
      </c>
      <c r="K885" s="202">
        <v>0</v>
      </c>
      <c r="L885" s="197">
        <v>7237.4</v>
      </c>
      <c r="M885" s="203">
        <v>7237.4</v>
      </c>
      <c r="N885" s="203">
        <v>0</v>
      </c>
      <c r="O885" s="203">
        <v>0</v>
      </c>
      <c r="P885" s="203">
        <v>0</v>
      </c>
      <c r="Q885" s="203">
        <v>0</v>
      </c>
      <c r="R885" s="245">
        <v>0</v>
      </c>
      <c r="S885" s="245">
        <v>0</v>
      </c>
      <c r="T885" s="245">
        <v>0</v>
      </c>
      <c r="U885" s="198">
        <v>7237.4</v>
      </c>
      <c r="V885" s="203">
        <v>7237.4</v>
      </c>
      <c r="W885" s="203">
        <v>0</v>
      </c>
      <c r="X885" s="203">
        <v>0</v>
      </c>
      <c r="Y885" s="203">
        <v>0</v>
      </c>
      <c r="Z885" s="204">
        <v>0</v>
      </c>
      <c r="AA885" s="246">
        <v>0</v>
      </c>
      <c r="AB885" s="246">
        <v>0</v>
      </c>
      <c r="AC885" s="246">
        <v>0</v>
      </c>
      <c r="AD885" s="204">
        <v>0</v>
      </c>
      <c r="AE885" s="204">
        <v>0</v>
      </c>
      <c r="AF885" s="204">
        <v>0</v>
      </c>
      <c r="AG885" s="204">
        <v>0</v>
      </c>
      <c r="AH885" s="204">
        <v>0</v>
      </c>
      <c r="AI885" s="101">
        <v>0</v>
      </c>
      <c r="AJ885" s="101">
        <v>0</v>
      </c>
      <c r="AK885" s="101">
        <v>0</v>
      </c>
      <c r="AL885" s="204">
        <v>0</v>
      </c>
      <c r="AM885" s="204">
        <v>100</v>
      </c>
      <c r="AN885" s="204">
        <v>100</v>
      </c>
      <c r="AO885" s="204">
        <v>0</v>
      </c>
      <c r="AP885" s="204">
        <v>0</v>
      </c>
      <c r="AQ885" s="204">
        <v>0</v>
      </c>
      <c r="AR885" s="204">
        <v>0</v>
      </c>
      <c r="AS885" s="204">
        <v>0</v>
      </c>
      <c r="AT885" s="204">
        <v>0</v>
      </c>
      <c r="AU885" s="204">
        <v>0</v>
      </c>
    </row>
    <row r="886" spans="1:47" ht="12.75" customHeight="1">
      <c r="A886" s="205">
        <v>21</v>
      </c>
      <c r="B886" s="206">
        <v>228000</v>
      </c>
      <c r="C886" s="207">
        <v>1787</v>
      </c>
      <c r="D886" s="175">
        <v>877</v>
      </c>
      <c r="E886" s="201" t="s">
        <v>1948</v>
      </c>
      <c r="F886" s="197">
        <v>4760.3999999999996</v>
      </c>
      <c r="G886" s="202">
        <v>4760.3999999999996</v>
      </c>
      <c r="H886" s="202">
        <v>0</v>
      </c>
      <c r="I886" s="202">
        <v>0</v>
      </c>
      <c r="J886" s="202">
        <v>0</v>
      </c>
      <c r="K886" s="202">
        <v>0</v>
      </c>
      <c r="L886" s="197">
        <v>5297.4</v>
      </c>
      <c r="M886" s="203">
        <v>5297.4</v>
      </c>
      <c r="N886" s="203">
        <v>0</v>
      </c>
      <c r="O886" s="203">
        <v>0</v>
      </c>
      <c r="P886" s="203">
        <v>0</v>
      </c>
      <c r="Q886" s="203">
        <v>0</v>
      </c>
      <c r="R886" s="245">
        <v>0</v>
      </c>
      <c r="S886" s="245">
        <v>0</v>
      </c>
      <c r="T886" s="245">
        <v>0</v>
      </c>
      <c r="U886" s="198">
        <v>5297.4</v>
      </c>
      <c r="V886" s="203">
        <v>5297.4</v>
      </c>
      <c r="W886" s="203">
        <v>0</v>
      </c>
      <c r="X886" s="203">
        <v>0</v>
      </c>
      <c r="Y886" s="203">
        <v>0</v>
      </c>
      <c r="Z886" s="204">
        <v>0</v>
      </c>
      <c r="AA886" s="246">
        <v>0</v>
      </c>
      <c r="AB886" s="246">
        <v>0</v>
      </c>
      <c r="AC886" s="246">
        <v>0</v>
      </c>
      <c r="AD886" s="204">
        <v>0</v>
      </c>
      <c r="AE886" s="204">
        <v>0</v>
      </c>
      <c r="AF886" s="204">
        <v>0</v>
      </c>
      <c r="AG886" s="204">
        <v>0</v>
      </c>
      <c r="AH886" s="204">
        <v>0</v>
      </c>
      <c r="AI886" s="101">
        <v>0</v>
      </c>
      <c r="AJ886" s="101">
        <v>0</v>
      </c>
      <c r="AK886" s="101">
        <v>0</v>
      </c>
      <c r="AL886" s="204">
        <v>0</v>
      </c>
      <c r="AM886" s="204">
        <v>100</v>
      </c>
      <c r="AN886" s="204">
        <v>100</v>
      </c>
      <c r="AO886" s="204">
        <v>0</v>
      </c>
      <c r="AP886" s="204">
        <v>0</v>
      </c>
      <c r="AQ886" s="204">
        <v>0</v>
      </c>
      <c r="AR886" s="204">
        <v>0</v>
      </c>
      <c r="AS886" s="204">
        <v>0</v>
      </c>
      <c r="AT886" s="204">
        <v>0</v>
      </c>
      <c r="AU886" s="204">
        <v>0</v>
      </c>
    </row>
    <row r="887" spans="1:47" ht="12.75" customHeight="1">
      <c r="A887" s="205">
        <v>21</v>
      </c>
      <c r="B887" s="206">
        <v>228000</v>
      </c>
      <c r="C887" s="207">
        <v>1788</v>
      </c>
      <c r="D887" s="175">
        <v>878</v>
      </c>
      <c r="E887" s="201" t="s">
        <v>1949</v>
      </c>
      <c r="F887" s="197">
        <v>2121.8000000000002</v>
      </c>
      <c r="G887" s="202">
        <v>2121.8000000000002</v>
      </c>
      <c r="H887" s="202">
        <v>0</v>
      </c>
      <c r="I887" s="202">
        <v>0</v>
      </c>
      <c r="J887" s="202">
        <v>0</v>
      </c>
      <c r="K887" s="202">
        <v>0</v>
      </c>
      <c r="L887" s="197">
        <v>2490.5</v>
      </c>
      <c r="M887" s="203">
        <v>2490.5</v>
      </c>
      <c r="N887" s="203">
        <v>0</v>
      </c>
      <c r="O887" s="203">
        <v>0</v>
      </c>
      <c r="P887" s="203">
        <v>0</v>
      </c>
      <c r="Q887" s="203">
        <v>0</v>
      </c>
      <c r="R887" s="245">
        <v>0</v>
      </c>
      <c r="S887" s="245">
        <v>0</v>
      </c>
      <c r="T887" s="245">
        <v>0</v>
      </c>
      <c r="U887" s="198">
        <v>2490.5</v>
      </c>
      <c r="V887" s="203">
        <v>2490.5</v>
      </c>
      <c r="W887" s="203">
        <v>0</v>
      </c>
      <c r="X887" s="203">
        <v>0</v>
      </c>
      <c r="Y887" s="203">
        <v>0</v>
      </c>
      <c r="Z887" s="204">
        <v>0</v>
      </c>
      <c r="AA887" s="246">
        <v>0</v>
      </c>
      <c r="AB887" s="246">
        <v>0</v>
      </c>
      <c r="AC887" s="246">
        <v>0</v>
      </c>
      <c r="AD887" s="204">
        <v>0</v>
      </c>
      <c r="AE887" s="204">
        <v>0</v>
      </c>
      <c r="AF887" s="204">
        <v>0</v>
      </c>
      <c r="AG887" s="204">
        <v>0</v>
      </c>
      <c r="AH887" s="204">
        <v>0</v>
      </c>
      <c r="AI887" s="101">
        <v>0</v>
      </c>
      <c r="AJ887" s="101">
        <v>0</v>
      </c>
      <c r="AK887" s="101">
        <v>0</v>
      </c>
      <c r="AL887" s="204">
        <v>0</v>
      </c>
      <c r="AM887" s="204">
        <v>100</v>
      </c>
      <c r="AN887" s="204">
        <v>100</v>
      </c>
      <c r="AO887" s="204">
        <v>0</v>
      </c>
      <c r="AP887" s="204">
        <v>0</v>
      </c>
      <c r="AQ887" s="204">
        <v>0</v>
      </c>
      <c r="AR887" s="204">
        <v>0</v>
      </c>
      <c r="AS887" s="204">
        <v>0</v>
      </c>
      <c r="AT887" s="204">
        <v>0</v>
      </c>
      <c r="AU887" s="204">
        <v>0</v>
      </c>
    </row>
    <row r="888" spans="1:47" ht="12.75" customHeight="1">
      <c r="A888" s="205">
        <v>21</v>
      </c>
      <c r="B888" s="206">
        <v>228000</v>
      </c>
      <c r="C888" s="207">
        <v>1789</v>
      </c>
      <c r="D888" s="175">
        <v>879</v>
      </c>
      <c r="E888" s="201" t="s">
        <v>1950</v>
      </c>
      <c r="F888" s="197">
        <v>2918.6</v>
      </c>
      <c r="G888" s="202">
        <v>2918.6</v>
      </c>
      <c r="H888" s="202">
        <v>0</v>
      </c>
      <c r="I888" s="202">
        <v>0</v>
      </c>
      <c r="J888" s="202">
        <v>0</v>
      </c>
      <c r="K888" s="202">
        <v>0</v>
      </c>
      <c r="L888" s="197">
        <v>3219.9</v>
      </c>
      <c r="M888" s="203">
        <v>3219.9</v>
      </c>
      <c r="N888" s="203">
        <v>0</v>
      </c>
      <c r="O888" s="203">
        <v>0</v>
      </c>
      <c r="P888" s="203">
        <v>0</v>
      </c>
      <c r="Q888" s="203">
        <v>0</v>
      </c>
      <c r="R888" s="245">
        <v>0</v>
      </c>
      <c r="S888" s="245">
        <v>0</v>
      </c>
      <c r="T888" s="245">
        <v>0</v>
      </c>
      <c r="U888" s="198">
        <v>3196.6273999999999</v>
      </c>
      <c r="V888" s="203">
        <v>3196.6273999999999</v>
      </c>
      <c r="W888" s="203">
        <v>0</v>
      </c>
      <c r="X888" s="203">
        <v>0</v>
      </c>
      <c r="Y888" s="203">
        <v>0</v>
      </c>
      <c r="Z888" s="204">
        <v>0</v>
      </c>
      <c r="AA888" s="246">
        <v>0</v>
      </c>
      <c r="AB888" s="246">
        <v>0</v>
      </c>
      <c r="AC888" s="246">
        <v>0</v>
      </c>
      <c r="AD888" s="204">
        <v>-23.272600000000239</v>
      </c>
      <c r="AE888" s="204">
        <v>-23.272600000000239</v>
      </c>
      <c r="AF888" s="204">
        <v>0</v>
      </c>
      <c r="AG888" s="204">
        <v>0</v>
      </c>
      <c r="AH888" s="204">
        <v>0</v>
      </c>
      <c r="AI888" s="101">
        <v>0</v>
      </c>
      <c r="AJ888" s="101">
        <v>0</v>
      </c>
      <c r="AK888" s="101">
        <v>0</v>
      </c>
      <c r="AL888" s="204">
        <v>0</v>
      </c>
      <c r="AM888" s="204">
        <v>99.277226000807474</v>
      </c>
      <c r="AN888" s="204">
        <v>99.277226000807474</v>
      </c>
      <c r="AO888" s="204">
        <v>0</v>
      </c>
      <c r="AP888" s="204">
        <v>0</v>
      </c>
      <c r="AQ888" s="204">
        <v>0</v>
      </c>
      <c r="AR888" s="204">
        <v>0</v>
      </c>
      <c r="AS888" s="204">
        <v>0</v>
      </c>
      <c r="AT888" s="204">
        <v>0</v>
      </c>
      <c r="AU888" s="204">
        <v>0</v>
      </c>
    </row>
    <row r="889" spans="1:47" ht="12.75" customHeight="1">
      <c r="A889" s="205">
        <v>21</v>
      </c>
      <c r="B889" s="206">
        <v>228000</v>
      </c>
      <c r="C889" s="207">
        <v>1790</v>
      </c>
      <c r="D889" s="175">
        <v>880</v>
      </c>
      <c r="E889" s="201" t="s">
        <v>1695</v>
      </c>
      <c r="F889" s="197">
        <v>1479.4</v>
      </c>
      <c r="G889" s="202">
        <v>1479.4</v>
      </c>
      <c r="H889" s="202">
        <v>0</v>
      </c>
      <c r="I889" s="202">
        <v>0</v>
      </c>
      <c r="J889" s="202">
        <v>0</v>
      </c>
      <c r="K889" s="202">
        <v>0</v>
      </c>
      <c r="L889" s="197">
        <v>1710.7</v>
      </c>
      <c r="M889" s="203">
        <v>1710.7</v>
      </c>
      <c r="N889" s="203">
        <v>0</v>
      </c>
      <c r="O889" s="203">
        <v>0</v>
      </c>
      <c r="P889" s="203">
        <v>0</v>
      </c>
      <c r="Q889" s="203">
        <v>0</v>
      </c>
      <c r="R889" s="245">
        <v>0</v>
      </c>
      <c r="S889" s="245">
        <v>0</v>
      </c>
      <c r="T889" s="245">
        <v>0</v>
      </c>
      <c r="U889" s="198">
        <v>1631.6655000000001</v>
      </c>
      <c r="V889" s="203">
        <v>1631.6655000000001</v>
      </c>
      <c r="W889" s="203">
        <v>0</v>
      </c>
      <c r="X889" s="203">
        <v>0</v>
      </c>
      <c r="Y889" s="203">
        <v>0</v>
      </c>
      <c r="Z889" s="204">
        <v>0</v>
      </c>
      <c r="AA889" s="246">
        <v>0</v>
      </c>
      <c r="AB889" s="246">
        <v>0</v>
      </c>
      <c r="AC889" s="246">
        <v>0</v>
      </c>
      <c r="AD889" s="204">
        <v>-79.03449999999998</v>
      </c>
      <c r="AE889" s="204">
        <v>-79.03449999999998</v>
      </c>
      <c r="AF889" s="204">
        <v>0</v>
      </c>
      <c r="AG889" s="204">
        <v>0</v>
      </c>
      <c r="AH889" s="204">
        <v>0</v>
      </c>
      <c r="AI889" s="101">
        <v>0</v>
      </c>
      <c r="AJ889" s="101">
        <v>0</v>
      </c>
      <c r="AK889" s="101">
        <v>0</v>
      </c>
      <c r="AL889" s="204">
        <v>0</v>
      </c>
      <c r="AM889" s="204">
        <v>95.379990647103526</v>
      </c>
      <c r="AN889" s="204">
        <v>95.379990647103526</v>
      </c>
      <c r="AO889" s="204">
        <v>0</v>
      </c>
      <c r="AP889" s="204">
        <v>0</v>
      </c>
      <c r="AQ889" s="204">
        <v>0</v>
      </c>
      <c r="AR889" s="204">
        <v>0</v>
      </c>
      <c r="AS889" s="204">
        <v>0</v>
      </c>
      <c r="AT889" s="204">
        <v>0</v>
      </c>
      <c r="AU889" s="204">
        <v>0</v>
      </c>
    </row>
    <row r="890" spans="1:47" ht="12.75" customHeight="1">
      <c r="A890" s="205">
        <v>21</v>
      </c>
      <c r="B890" s="206">
        <v>228000</v>
      </c>
      <c r="C890" s="207">
        <v>1793</v>
      </c>
      <c r="D890" s="175">
        <v>881</v>
      </c>
      <c r="E890" s="201" t="s">
        <v>1951</v>
      </c>
      <c r="F890" s="197">
        <v>5363.8</v>
      </c>
      <c r="G890" s="202">
        <v>5363.8</v>
      </c>
      <c r="H890" s="202">
        <v>0</v>
      </c>
      <c r="I890" s="202">
        <v>0</v>
      </c>
      <c r="J890" s="202">
        <v>0</v>
      </c>
      <c r="K890" s="202">
        <v>0</v>
      </c>
      <c r="L890" s="197">
        <v>6878</v>
      </c>
      <c r="M890" s="203">
        <v>6878</v>
      </c>
      <c r="N890" s="203">
        <v>0</v>
      </c>
      <c r="O890" s="203">
        <v>0</v>
      </c>
      <c r="P890" s="203">
        <v>0</v>
      </c>
      <c r="Q890" s="203">
        <v>0</v>
      </c>
      <c r="R890" s="245">
        <v>0</v>
      </c>
      <c r="S890" s="245">
        <v>0</v>
      </c>
      <c r="T890" s="245">
        <v>0</v>
      </c>
      <c r="U890" s="198">
        <v>6878</v>
      </c>
      <c r="V890" s="203">
        <v>6878</v>
      </c>
      <c r="W890" s="203">
        <v>0</v>
      </c>
      <c r="X890" s="203">
        <v>0</v>
      </c>
      <c r="Y890" s="203">
        <v>0</v>
      </c>
      <c r="Z890" s="204">
        <v>0</v>
      </c>
      <c r="AA890" s="246">
        <v>0</v>
      </c>
      <c r="AB890" s="246">
        <v>0</v>
      </c>
      <c r="AC890" s="246">
        <v>0</v>
      </c>
      <c r="AD890" s="204">
        <v>0</v>
      </c>
      <c r="AE890" s="204">
        <v>0</v>
      </c>
      <c r="AF890" s="204">
        <v>0</v>
      </c>
      <c r="AG890" s="204">
        <v>0</v>
      </c>
      <c r="AH890" s="204">
        <v>0</v>
      </c>
      <c r="AI890" s="101">
        <v>0</v>
      </c>
      <c r="AJ890" s="101">
        <v>0</v>
      </c>
      <c r="AK890" s="101">
        <v>0</v>
      </c>
      <c r="AL890" s="204">
        <v>0</v>
      </c>
      <c r="AM890" s="204">
        <v>100</v>
      </c>
      <c r="AN890" s="204">
        <v>100</v>
      </c>
      <c r="AO890" s="204">
        <v>0</v>
      </c>
      <c r="AP890" s="204">
        <v>0</v>
      </c>
      <c r="AQ890" s="204">
        <v>0</v>
      </c>
      <c r="AR890" s="204">
        <v>0</v>
      </c>
      <c r="AS890" s="204">
        <v>0</v>
      </c>
      <c r="AT890" s="204">
        <v>0</v>
      </c>
      <c r="AU890" s="204">
        <v>0</v>
      </c>
    </row>
    <row r="891" spans="1:47" ht="12.75" customHeight="1">
      <c r="A891" s="205">
        <v>21</v>
      </c>
      <c r="B891" s="206">
        <v>228000</v>
      </c>
      <c r="C891" s="207">
        <v>1794</v>
      </c>
      <c r="D891" s="175">
        <v>882</v>
      </c>
      <c r="E891" s="201" t="s">
        <v>1410</v>
      </c>
      <c r="F891" s="197">
        <v>5584.1</v>
      </c>
      <c r="G891" s="202">
        <v>5584.1</v>
      </c>
      <c r="H891" s="202">
        <v>0</v>
      </c>
      <c r="I891" s="202">
        <v>0</v>
      </c>
      <c r="J891" s="202">
        <v>0</v>
      </c>
      <c r="K891" s="202">
        <v>0</v>
      </c>
      <c r="L891" s="197">
        <v>7424.2</v>
      </c>
      <c r="M891" s="203">
        <v>7424.2</v>
      </c>
      <c r="N891" s="203">
        <v>0</v>
      </c>
      <c r="O891" s="203">
        <v>0</v>
      </c>
      <c r="P891" s="203">
        <v>0</v>
      </c>
      <c r="Q891" s="203">
        <v>0</v>
      </c>
      <c r="R891" s="245">
        <v>0</v>
      </c>
      <c r="S891" s="245">
        <v>0</v>
      </c>
      <c r="T891" s="245">
        <v>0</v>
      </c>
      <c r="U891" s="198">
        <v>7400.7083000000002</v>
      </c>
      <c r="V891" s="203">
        <v>7400.7083000000002</v>
      </c>
      <c r="W891" s="203">
        <v>0</v>
      </c>
      <c r="X891" s="203">
        <v>0</v>
      </c>
      <c r="Y891" s="203">
        <v>0</v>
      </c>
      <c r="Z891" s="204">
        <v>0</v>
      </c>
      <c r="AA891" s="246">
        <v>0</v>
      </c>
      <c r="AB891" s="246">
        <v>0</v>
      </c>
      <c r="AC891" s="246">
        <v>0</v>
      </c>
      <c r="AD891" s="204">
        <v>-23.491699999999582</v>
      </c>
      <c r="AE891" s="204">
        <v>-23.491699999999582</v>
      </c>
      <c r="AF891" s="204">
        <v>0</v>
      </c>
      <c r="AG891" s="204">
        <v>0</v>
      </c>
      <c r="AH891" s="204">
        <v>0</v>
      </c>
      <c r="AI891" s="101">
        <v>0</v>
      </c>
      <c r="AJ891" s="101">
        <v>0</v>
      </c>
      <c r="AK891" s="101">
        <v>0</v>
      </c>
      <c r="AL891" s="204">
        <v>0</v>
      </c>
      <c r="AM891" s="204">
        <v>99.683579375555624</v>
      </c>
      <c r="AN891" s="204">
        <v>99.683579375555624</v>
      </c>
      <c r="AO891" s="204">
        <v>0</v>
      </c>
      <c r="AP891" s="204">
        <v>0</v>
      </c>
      <c r="AQ891" s="204">
        <v>0</v>
      </c>
      <c r="AR891" s="204">
        <v>0</v>
      </c>
      <c r="AS891" s="204">
        <v>0</v>
      </c>
      <c r="AT891" s="204">
        <v>0</v>
      </c>
      <c r="AU891" s="204">
        <v>0</v>
      </c>
    </row>
    <row r="892" spans="1:47" ht="12.75" customHeight="1">
      <c r="A892" s="205">
        <v>21</v>
      </c>
      <c r="B892" s="206">
        <v>228000</v>
      </c>
      <c r="C892" s="207">
        <v>1795</v>
      </c>
      <c r="D892" s="175">
        <v>883</v>
      </c>
      <c r="E892" s="201" t="s">
        <v>1869</v>
      </c>
      <c r="F892" s="197">
        <v>3042</v>
      </c>
      <c r="G892" s="202">
        <v>3042</v>
      </c>
      <c r="H892" s="202">
        <v>0</v>
      </c>
      <c r="I892" s="202">
        <v>0</v>
      </c>
      <c r="J892" s="202">
        <v>0</v>
      </c>
      <c r="K892" s="202">
        <v>0</v>
      </c>
      <c r="L892" s="197">
        <v>3254.7</v>
      </c>
      <c r="M892" s="203">
        <v>3254.7</v>
      </c>
      <c r="N892" s="203">
        <v>0</v>
      </c>
      <c r="O892" s="203">
        <v>0</v>
      </c>
      <c r="P892" s="203">
        <v>0</v>
      </c>
      <c r="Q892" s="203">
        <v>0</v>
      </c>
      <c r="R892" s="245">
        <v>0</v>
      </c>
      <c r="S892" s="245">
        <v>0</v>
      </c>
      <c r="T892" s="245">
        <v>0</v>
      </c>
      <c r="U892" s="198">
        <v>3254.6990000000001</v>
      </c>
      <c r="V892" s="203">
        <v>3254.6990000000001</v>
      </c>
      <c r="W892" s="203">
        <v>0</v>
      </c>
      <c r="X892" s="203">
        <v>0</v>
      </c>
      <c r="Y892" s="203">
        <v>0</v>
      </c>
      <c r="Z892" s="204">
        <v>0</v>
      </c>
      <c r="AA892" s="246">
        <v>0</v>
      </c>
      <c r="AB892" s="246">
        <v>0</v>
      </c>
      <c r="AC892" s="246">
        <v>0</v>
      </c>
      <c r="AD892" s="204">
        <v>-9.9999999974897946E-4</v>
      </c>
      <c r="AE892" s="204">
        <v>-9.9999999974897946E-4</v>
      </c>
      <c r="AF892" s="204">
        <v>0</v>
      </c>
      <c r="AG892" s="204">
        <v>0</v>
      </c>
      <c r="AH892" s="204">
        <v>0</v>
      </c>
      <c r="AI892" s="101">
        <v>0</v>
      </c>
      <c r="AJ892" s="101">
        <v>0</v>
      </c>
      <c r="AK892" s="101">
        <v>0</v>
      </c>
      <c r="AL892" s="204">
        <v>0</v>
      </c>
      <c r="AM892" s="204">
        <v>99.999969275202034</v>
      </c>
      <c r="AN892" s="204">
        <v>99.999969275202034</v>
      </c>
      <c r="AO892" s="204">
        <v>0</v>
      </c>
      <c r="AP892" s="204">
        <v>0</v>
      </c>
      <c r="AQ892" s="204">
        <v>0</v>
      </c>
      <c r="AR892" s="204">
        <v>0</v>
      </c>
      <c r="AS892" s="204">
        <v>0</v>
      </c>
      <c r="AT892" s="204">
        <v>0</v>
      </c>
      <c r="AU892" s="204">
        <v>0</v>
      </c>
    </row>
    <row r="893" spans="1:47" ht="12.75" customHeight="1">
      <c r="A893" s="205">
        <v>21</v>
      </c>
      <c r="B893" s="206">
        <v>228000</v>
      </c>
      <c r="C893" s="207">
        <v>1796</v>
      </c>
      <c r="D893" s="175">
        <v>884</v>
      </c>
      <c r="E893" s="201" t="s">
        <v>1952</v>
      </c>
      <c r="F893" s="197">
        <v>2657</v>
      </c>
      <c r="G893" s="202">
        <v>2657</v>
      </c>
      <c r="H893" s="202">
        <v>0</v>
      </c>
      <c r="I893" s="202">
        <v>0</v>
      </c>
      <c r="J893" s="202">
        <v>0</v>
      </c>
      <c r="K893" s="202">
        <v>0</v>
      </c>
      <c r="L893" s="197">
        <v>2767</v>
      </c>
      <c r="M893" s="203">
        <v>2767</v>
      </c>
      <c r="N893" s="203">
        <v>0</v>
      </c>
      <c r="O893" s="203">
        <v>0</v>
      </c>
      <c r="P893" s="203">
        <v>0</v>
      </c>
      <c r="Q893" s="203">
        <v>0</v>
      </c>
      <c r="R893" s="245">
        <v>0</v>
      </c>
      <c r="S893" s="245">
        <v>0</v>
      </c>
      <c r="T893" s="245">
        <v>0</v>
      </c>
      <c r="U893" s="198">
        <v>2488.0821000000001</v>
      </c>
      <c r="V893" s="203">
        <v>2488.0821000000001</v>
      </c>
      <c r="W893" s="203">
        <v>0</v>
      </c>
      <c r="X893" s="203">
        <v>0</v>
      </c>
      <c r="Y893" s="203">
        <v>0</v>
      </c>
      <c r="Z893" s="204">
        <v>0</v>
      </c>
      <c r="AA893" s="246">
        <v>0</v>
      </c>
      <c r="AB893" s="246">
        <v>0</v>
      </c>
      <c r="AC893" s="246">
        <v>0</v>
      </c>
      <c r="AD893" s="204">
        <v>-278.91789999999992</v>
      </c>
      <c r="AE893" s="204">
        <v>-278.91789999999992</v>
      </c>
      <c r="AF893" s="204">
        <v>0</v>
      </c>
      <c r="AG893" s="204">
        <v>0</v>
      </c>
      <c r="AH893" s="204">
        <v>0</v>
      </c>
      <c r="AI893" s="101">
        <v>0</v>
      </c>
      <c r="AJ893" s="101">
        <v>0</v>
      </c>
      <c r="AK893" s="101">
        <v>0</v>
      </c>
      <c r="AL893" s="204">
        <v>0</v>
      </c>
      <c r="AM893" s="204">
        <v>89.919844597036501</v>
      </c>
      <c r="AN893" s="204">
        <v>89.919844597036501</v>
      </c>
      <c r="AO893" s="204">
        <v>0</v>
      </c>
      <c r="AP893" s="204">
        <v>0</v>
      </c>
      <c r="AQ893" s="204">
        <v>0</v>
      </c>
      <c r="AR893" s="204">
        <v>0</v>
      </c>
      <c r="AS893" s="204">
        <v>0</v>
      </c>
      <c r="AT893" s="204">
        <v>0</v>
      </c>
      <c r="AU893" s="204">
        <v>0</v>
      </c>
    </row>
    <row r="894" spans="1:47" ht="12.75" customHeight="1">
      <c r="A894" s="205">
        <v>21</v>
      </c>
      <c r="B894" s="206">
        <v>228000</v>
      </c>
      <c r="C894" s="207">
        <v>1797</v>
      </c>
      <c r="D894" s="175">
        <v>885</v>
      </c>
      <c r="E894" s="201" t="s">
        <v>1286</v>
      </c>
      <c r="F894" s="197">
        <v>2135.9</v>
      </c>
      <c r="G894" s="202">
        <v>2135.9</v>
      </c>
      <c r="H894" s="202">
        <v>0</v>
      </c>
      <c r="I894" s="202">
        <v>0</v>
      </c>
      <c r="J894" s="202">
        <v>0</v>
      </c>
      <c r="K894" s="202">
        <v>0</v>
      </c>
      <c r="L894" s="197">
        <v>2490.4</v>
      </c>
      <c r="M894" s="203">
        <v>2490.4</v>
      </c>
      <c r="N894" s="203">
        <v>0</v>
      </c>
      <c r="O894" s="203">
        <v>0</v>
      </c>
      <c r="P894" s="203">
        <v>0</v>
      </c>
      <c r="Q894" s="203">
        <v>0</v>
      </c>
      <c r="R894" s="245">
        <v>0</v>
      </c>
      <c r="S894" s="245">
        <v>0</v>
      </c>
      <c r="T894" s="245">
        <v>0</v>
      </c>
      <c r="U894" s="198">
        <v>2490.4</v>
      </c>
      <c r="V894" s="203">
        <v>2490.4</v>
      </c>
      <c r="W894" s="203">
        <v>0</v>
      </c>
      <c r="X894" s="203">
        <v>0</v>
      </c>
      <c r="Y894" s="203">
        <v>0</v>
      </c>
      <c r="Z894" s="204">
        <v>0</v>
      </c>
      <c r="AA894" s="246">
        <v>0</v>
      </c>
      <c r="AB894" s="246">
        <v>0</v>
      </c>
      <c r="AC894" s="246">
        <v>0</v>
      </c>
      <c r="AD894" s="204">
        <v>0</v>
      </c>
      <c r="AE894" s="204">
        <v>0</v>
      </c>
      <c r="AF894" s="204">
        <v>0</v>
      </c>
      <c r="AG894" s="204">
        <v>0</v>
      </c>
      <c r="AH894" s="204">
        <v>0</v>
      </c>
      <c r="AI894" s="101">
        <v>0</v>
      </c>
      <c r="AJ894" s="101">
        <v>0</v>
      </c>
      <c r="AK894" s="101">
        <v>0</v>
      </c>
      <c r="AL894" s="204">
        <v>0</v>
      </c>
      <c r="AM894" s="204">
        <v>100</v>
      </c>
      <c r="AN894" s="204">
        <v>100</v>
      </c>
      <c r="AO894" s="204">
        <v>0</v>
      </c>
      <c r="AP894" s="204">
        <v>0</v>
      </c>
      <c r="AQ894" s="204">
        <v>0</v>
      </c>
      <c r="AR894" s="204">
        <v>0</v>
      </c>
      <c r="AS894" s="204">
        <v>0</v>
      </c>
      <c r="AT894" s="204">
        <v>0</v>
      </c>
      <c r="AU894" s="204">
        <v>0</v>
      </c>
    </row>
    <row r="895" spans="1:47" ht="12.75" customHeight="1">
      <c r="A895" s="205">
        <v>21</v>
      </c>
      <c r="B895" s="206">
        <v>228000</v>
      </c>
      <c r="C895" s="207">
        <v>1798</v>
      </c>
      <c r="D895" s="175">
        <v>886</v>
      </c>
      <c r="E895" s="201" t="s">
        <v>1953</v>
      </c>
      <c r="F895" s="197">
        <v>3656.2</v>
      </c>
      <c r="G895" s="202">
        <v>3656.2</v>
      </c>
      <c r="H895" s="202">
        <v>0</v>
      </c>
      <c r="I895" s="202">
        <v>0</v>
      </c>
      <c r="J895" s="202">
        <v>0</v>
      </c>
      <c r="K895" s="202">
        <v>0</v>
      </c>
      <c r="L895" s="197">
        <v>3926.9</v>
      </c>
      <c r="M895" s="203">
        <v>3926.9</v>
      </c>
      <c r="N895" s="203">
        <v>0</v>
      </c>
      <c r="O895" s="203">
        <v>0</v>
      </c>
      <c r="P895" s="203">
        <v>0</v>
      </c>
      <c r="Q895" s="203">
        <v>0</v>
      </c>
      <c r="R895" s="245">
        <v>0</v>
      </c>
      <c r="S895" s="245">
        <v>0</v>
      </c>
      <c r="T895" s="245">
        <v>0</v>
      </c>
      <c r="U895" s="198">
        <v>3926.9</v>
      </c>
      <c r="V895" s="203">
        <v>3926.9</v>
      </c>
      <c r="W895" s="203">
        <v>0</v>
      </c>
      <c r="X895" s="203">
        <v>0</v>
      </c>
      <c r="Y895" s="203">
        <v>0</v>
      </c>
      <c r="Z895" s="204">
        <v>0</v>
      </c>
      <c r="AA895" s="246">
        <v>0</v>
      </c>
      <c r="AB895" s="246">
        <v>0</v>
      </c>
      <c r="AC895" s="246">
        <v>0</v>
      </c>
      <c r="AD895" s="204">
        <v>0</v>
      </c>
      <c r="AE895" s="204">
        <v>0</v>
      </c>
      <c r="AF895" s="204">
        <v>0</v>
      </c>
      <c r="AG895" s="204">
        <v>0</v>
      </c>
      <c r="AH895" s="204">
        <v>0</v>
      </c>
      <c r="AI895" s="101">
        <v>0</v>
      </c>
      <c r="AJ895" s="101">
        <v>0</v>
      </c>
      <c r="AK895" s="101">
        <v>0</v>
      </c>
      <c r="AL895" s="204">
        <v>0</v>
      </c>
      <c r="AM895" s="204">
        <v>100</v>
      </c>
      <c r="AN895" s="204">
        <v>100</v>
      </c>
      <c r="AO895" s="204">
        <v>0</v>
      </c>
      <c r="AP895" s="204">
        <v>0</v>
      </c>
      <c r="AQ895" s="204">
        <v>0</v>
      </c>
      <c r="AR895" s="204">
        <v>0</v>
      </c>
      <c r="AS895" s="204">
        <v>0</v>
      </c>
      <c r="AT895" s="204">
        <v>0</v>
      </c>
      <c r="AU895" s="204">
        <v>0</v>
      </c>
    </row>
    <row r="896" spans="1:47" ht="12.75" customHeight="1">
      <c r="A896" s="205">
        <v>21</v>
      </c>
      <c r="B896" s="206">
        <v>228000</v>
      </c>
      <c r="C896" s="207">
        <v>1792</v>
      </c>
      <c r="D896" s="175">
        <v>887</v>
      </c>
      <c r="E896" s="201" t="s">
        <v>1937</v>
      </c>
      <c r="F896" s="197">
        <v>43164</v>
      </c>
      <c r="G896" s="202">
        <v>43123.3</v>
      </c>
      <c r="H896" s="202">
        <v>0</v>
      </c>
      <c r="I896" s="202">
        <v>40.700000000000003</v>
      </c>
      <c r="J896" s="202">
        <v>0</v>
      </c>
      <c r="K896" s="202">
        <v>0</v>
      </c>
      <c r="L896" s="197">
        <v>49587.899999999994</v>
      </c>
      <c r="M896" s="203">
        <v>49547.199999999997</v>
      </c>
      <c r="N896" s="203">
        <v>0</v>
      </c>
      <c r="O896" s="203">
        <v>40.700000000000003</v>
      </c>
      <c r="P896" s="203">
        <v>0</v>
      </c>
      <c r="Q896" s="203">
        <v>0</v>
      </c>
      <c r="R896" s="245">
        <v>0</v>
      </c>
      <c r="S896" s="245">
        <v>0</v>
      </c>
      <c r="T896" s="245">
        <v>0</v>
      </c>
      <c r="U896" s="198">
        <v>49058.027600000001</v>
      </c>
      <c r="V896" s="203">
        <v>49058.027600000001</v>
      </c>
      <c r="W896" s="203">
        <v>0</v>
      </c>
      <c r="X896" s="203">
        <v>0</v>
      </c>
      <c r="Y896" s="203">
        <v>0</v>
      </c>
      <c r="Z896" s="204">
        <v>0</v>
      </c>
      <c r="AA896" s="246">
        <v>0</v>
      </c>
      <c r="AB896" s="246">
        <v>0</v>
      </c>
      <c r="AC896" s="246">
        <v>0</v>
      </c>
      <c r="AD896" s="204">
        <v>-529.87239999999292</v>
      </c>
      <c r="AE896" s="204">
        <v>-489.17239999999583</v>
      </c>
      <c r="AF896" s="204">
        <v>0</v>
      </c>
      <c r="AG896" s="204">
        <v>-40.700000000000003</v>
      </c>
      <c r="AH896" s="204">
        <v>0</v>
      </c>
      <c r="AI896" s="101">
        <v>0</v>
      </c>
      <c r="AJ896" s="101">
        <v>0</v>
      </c>
      <c r="AK896" s="101">
        <v>0</v>
      </c>
      <c r="AL896" s="204">
        <v>0</v>
      </c>
      <c r="AM896" s="204">
        <v>98.93144819603171</v>
      </c>
      <c r="AN896" s="204">
        <v>99.012714341072765</v>
      </c>
      <c r="AO896" s="204">
        <v>0</v>
      </c>
      <c r="AP896" s="204">
        <v>0</v>
      </c>
      <c r="AQ896" s="204">
        <v>0</v>
      </c>
      <c r="AR896" s="204">
        <v>0</v>
      </c>
      <c r="AS896" s="204">
        <v>0</v>
      </c>
      <c r="AT896" s="204">
        <v>0</v>
      </c>
      <c r="AU896" s="204">
        <v>0</v>
      </c>
    </row>
    <row r="897" spans="1:48" ht="12.75" customHeight="1">
      <c r="A897" s="205">
        <v>21</v>
      </c>
      <c r="B897" s="206">
        <v>228000</v>
      </c>
      <c r="C897" s="207">
        <v>1799</v>
      </c>
      <c r="D897" s="175">
        <v>888</v>
      </c>
      <c r="E897" s="201" t="s">
        <v>1954</v>
      </c>
      <c r="F897" s="197">
        <v>8589.7999999999993</v>
      </c>
      <c r="G897" s="202">
        <v>8589.7999999999993</v>
      </c>
      <c r="H897" s="202">
        <v>0</v>
      </c>
      <c r="I897" s="202">
        <v>0</v>
      </c>
      <c r="J897" s="202">
        <v>0</v>
      </c>
      <c r="K897" s="202">
        <v>0</v>
      </c>
      <c r="L897" s="197">
        <v>9957.1</v>
      </c>
      <c r="M897" s="203">
        <v>9957.1</v>
      </c>
      <c r="N897" s="203">
        <v>0</v>
      </c>
      <c r="O897" s="203">
        <v>0</v>
      </c>
      <c r="P897" s="203">
        <v>0</v>
      </c>
      <c r="Q897" s="203">
        <v>0</v>
      </c>
      <c r="R897" s="245">
        <v>0</v>
      </c>
      <c r="S897" s="245">
        <v>0</v>
      </c>
      <c r="T897" s="245">
        <v>0</v>
      </c>
      <c r="U897" s="198">
        <v>9942.1180000000004</v>
      </c>
      <c r="V897" s="203">
        <v>9942.1180000000004</v>
      </c>
      <c r="W897" s="203">
        <v>0</v>
      </c>
      <c r="X897" s="203">
        <v>0</v>
      </c>
      <c r="Y897" s="203">
        <v>0</v>
      </c>
      <c r="Z897" s="204">
        <v>0</v>
      </c>
      <c r="AA897" s="246">
        <v>0</v>
      </c>
      <c r="AB897" s="246">
        <v>0</v>
      </c>
      <c r="AC897" s="246">
        <v>0</v>
      </c>
      <c r="AD897" s="204">
        <v>-14.981999999999971</v>
      </c>
      <c r="AE897" s="204">
        <v>-14.981999999999971</v>
      </c>
      <c r="AF897" s="204">
        <v>0</v>
      </c>
      <c r="AG897" s="204">
        <v>0</v>
      </c>
      <c r="AH897" s="204">
        <v>0</v>
      </c>
      <c r="AI897" s="101">
        <v>0</v>
      </c>
      <c r="AJ897" s="101">
        <v>0</v>
      </c>
      <c r="AK897" s="101">
        <v>0</v>
      </c>
      <c r="AL897" s="204">
        <v>0</v>
      </c>
      <c r="AM897" s="204">
        <v>99.849534503017949</v>
      </c>
      <c r="AN897" s="204">
        <v>99.849534503017949</v>
      </c>
      <c r="AO897" s="204">
        <v>0</v>
      </c>
      <c r="AP897" s="204">
        <v>0</v>
      </c>
      <c r="AQ897" s="204">
        <v>0</v>
      </c>
      <c r="AR897" s="204">
        <v>0</v>
      </c>
      <c r="AS897" s="204">
        <v>0</v>
      </c>
      <c r="AT897" s="204">
        <v>0</v>
      </c>
      <c r="AU897" s="204">
        <v>0</v>
      </c>
    </row>
    <row r="898" spans="1:48" ht="12.75" customHeight="1">
      <c r="A898" s="205">
        <v>21</v>
      </c>
      <c r="B898" s="206">
        <v>228000</v>
      </c>
      <c r="C898" s="207">
        <v>1800</v>
      </c>
      <c r="D898" s="175">
        <v>889</v>
      </c>
      <c r="E898" s="201" t="s">
        <v>1360</v>
      </c>
      <c r="F898" s="197">
        <v>3002.2</v>
      </c>
      <c r="G898" s="202">
        <v>3002.2</v>
      </c>
      <c r="H898" s="202">
        <v>0</v>
      </c>
      <c r="I898" s="202">
        <v>0</v>
      </c>
      <c r="J898" s="202">
        <v>0</v>
      </c>
      <c r="K898" s="202">
        <v>0</v>
      </c>
      <c r="L898" s="197">
        <v>3215.5</v>
      </c>
      <c r="M898" s="203">
        <v>3215.5</v>
      </c>
      <c r="N898" s="203">
        <v>0</v>
      </c>
      <c r="O898" s="203">
        <v>0</v>
      </c>
      <c r="P898" s="203">
        <v>0</v>
      </c>
      <c r="Q898" s="203">
        <v>0</v>
      </c>
      <c r="R898" s="245">
        <v>0</v>
      </c>
      <c r="S898" s="245">
        <v>0</v>
      </c>
      <c r="T898" s="245">
        <v>0</v>
      </c>
      <c r="U898" s="198">
        <v>3138.89</v>
      </c>
      <c r="V898" s="203">
        <v>3138.89</v>
      </c>
      <c r="W898" s="203">
        <v>0</v>
      </c>
      <c r="X898" s="203">
        <v>0</v>
      </c>
      <c r="Y898" s="203">
        <v>0</v>
      </c>
      <c r="Z898" s="204">
        <v>0</v>
      </c>
      <c r="AA898" s="246">
        <v>0</v>
      </c>
      <c r="AB898" s="246">
        <v>0</v>
      </c>
      <c r="AC898" s="246">
        <v>0</v>
      </c>
      <c r="AD898" s="204">
        <v>-76.610000000000127</v>
      </c>
      <c r="AE898" s="204">
        <v>-76.610000000000127</v>
      </c>
      <c r="AF898" s="204">
        <v>0</v>
      </c>
      <c r="AG898" s="204">
        <v>0</v>
      </c>
      <c r="AH898" s="204">
        <v>0</v>
      </c>
      <c r="AI898" s="101">
        <v>0</v>
      </c>
      <c r="AJ898" s="101">
        <v>0</v>
      </c>
      <c r="AK898" s="101">
        <v>0</v>
      </c>
      <c r="AL898" s="204">
        <v>0</v>
      </c>
      <c r="AM898" s="204">
        <v>97.617477841704243</v>
      </c>
      <c r="AN898" s="204">
        <v>97.617477841704243</v>
      </c>
      <c r="AO898" s="204">
        <v>0</v>
      </c>
      <c r="AP898" s="204">
        <v>0</v>
      </c>
      <c r="AQ898" s="204">
        <v>0</v>
      </c>
      <c r="AR898" s="204">
        <v>0</v>
      </c>
      <c r="AS898" s="204">
        <v>0</v>
      </c>
      <c r="AT898" s="204">
        <v>0</v>
      </c>
      <c r="AU898" s="204">
        <v>0</v>
      </c>
    </row>
    <row r="899" spans="1:48" ht="12.75" customHeight="1">
      <c r="A899" s="205">
        <v>21</v>
      </c>
      <c r="B899" s="206">
        <v>228000</v>
      </c>
      <c r="C899" s="207">
        <v>1801</v>
      </c>
      <c r="D899" s="175">
        <v>890</v>
      </c>
      <c r="E899" s="201" t="s">
        <v>1955</v>
      </c>
      <c r="F899" s="197">
        <v>1833.6</v>
      </c>
      <c r="G899" s="202">
        <v>1833.6</v>
      </c>
      <c r="H899" s="202">
        <v>0</v>
      </c>
      <c r="I899" s="202">
        <v>0</v>
      </c>
      <c r="J899" s="202">
        <v>0</v>
      </c>
      <c r="K899" s="202">
        <v>0</v>
      </c>
      <c r="L899" s="197">
        <v>1936.7</v>
      </c>
      <c r="M899" s="203">
        <v>1936.7</v>
      </c>
      <c r="N899" s="203">
        <v>0</v>
      </c>
      <c r="O899" s="203">
        <v>0</v>
      </c>
      <c r="P899" s="203">
        <v>0</v>
      </c>
      <c r="Q899" s="203">
        <v>0</v>
      </c>
      <c r="R899" s="245">
        <v>0</v>
      </c>
      <c r="S899" s="245">
        <v>0</v>
      </c>
      <c r="T899" s="245">
        <v>0</v>
      </c>
      <c r="U899" s="198">
        <v>1936.7</v>
      </c>
      <c r="V899" s="203">
        <v>1936.7</v>
      </c>
      <c r="W899" s="203">
        <v>0</v>
      </c>
      <c r="X899" s="203">
        <v>0</v>
      </c>
      <c r="Y899" s="203">
        <v>0</v>
      </c>
      <c r="Z899" s="204">
        <v>0</v>
      </c>
      <c r="AA899" s="246">
        <v>0</v>
      </c>
      <c r="AB899" s="246">
        <v>0</v>
      </c>
      <c r="AC899" s="246">
        <v>0</v>
      </c>
      <c r="AD899" s="204">
        <v>0</v>
      </c>
      <c r="AE899" s="204">
        <v>0</v>
      </c>
      <c r="AF899" s="204">
        <v>0</v>
      </c>
      <c r="AG899" s="204">
        <v>0</v>
      </c>
      <c r="AH899" s="204">
        <v>0</v>
      </c>
      <c r="AI899" s="101">
        <v>0</v>
      </c>
      <c r="AJ899" s="101">
        <v>0</v>
      </c>
      <c r="AK899" s="101">
        <v>0</v>
      </c>
      <c r="AL899" s="204">
        <v>0</v>
      </c>
      <c r="AM899" s="204">
        <v>100</v>
      </c>
      <c r="AN899" s="204">
        <v>100</v>
      </c>
      <c r="AO899" s="204">
        <v>0</v>
      </c>
      <c r="AP899" s="204">
        <v>0</v>
      </c>
      <c r="AQ899" s="204">
        <v>0</v>
      </c>
      <c r="AR899" s="204">
        <v>0</v>
      </c>
      <c r="AS899" s="204">
        <v>0</v>
      </c>
      <c r="AT899" s="204">
        <v>0</v>
      </c>
      <c r="AU899" s="204">
        <v>0</v>
      </c>
    </row>
    <row r="900" spans="1:48" ht="12.75" customHeight="1">
      <c r="A900" s="205">
        <v>21</v>
      </c>
      <c r="B900" s="206">
        <v>228000</v>
      </c>
      <c r="C900" s="207">
        <v>1802</v>
      </c>
      <c r="D900" s="175">
        <v>891</v>
      </c>
      <c r="E900" s="201" t="s">
        <v>1956</v>
      </c>
      <c r="F900" s="197">
        <v>2215.8000000000002</v>
      </c>
      <c r="G900" s="202">
        <v>2215.8000000000002</v>
      </c>
      <c r="H900" s="202">
        <v>0</v>
      </c>
      <c r="I900" s="202">
        <v>0</v>
      </c>
      <c r="J900" s="202">
        <v>0</v>
      </c>
      <c r="K900" s="202">
        <v>0</v>
      </c>
      <c r="L900" s="197">
        <v>2283</v>
      </c>
      <c r="M900" s="203">
        <v>2283</v>
      </c>
      <c r="N900" s="203">
        <v>0</v>
      </c>
      <c r="O900" s="203">
        <v>0</v>
      </c>
      <c r="P900" s="203">
        <v>0</v>
      </c>
      <c r="Q900" s="203">
        <v>0</v>
      </c>
      <c r="R900" s="245">
        <v>0</v>
      </c>
      <c r="S900" s="245">
        <v>0</v>
      </c>
      <c r="T900" s="245">
        <v>0</v>
      </c>
      <c r="U900" s="198">
        <v>2065.0216</v>
      </c>
      <c r="V900" s="203">
        <v>2065.0216</v>
      </c>
      <c r="W900" s="203">
        <v>0</v>
      </c>
      <c r="X900" s="203">
        <v>0</v>
      </c>
      <c r="Y900" s="203">
        <v>0</v>
      </c>
      <c r="Z900" s="204">
        <v>0</v>
      </c>
      <c r="AA900" s="246">
        <v>0</v>
      </c>
      <c r="AB900" s="246">
        <v>0</v>
      </c>
      <c r="AC900" s="246">
        <v>0</v>
      </c>
      <c r="AD900" s="204">
        <v>-217.97839999999997</v>
      </c>
      <c r="AE900" s="204">
        <v>-217.97839999999997</v>
      </c>
      <c r="AF900" s="204">
        <v>0</v>
      </c>
      <c r="AG900" s="204">
        <v>0</v>
      </c>
      <c r="AH900" s="204">
        <v>0</v>
      </c>
      <c r="AI900" s="101">
        <v>0</v>
      </c>
      <c r="AJ900" s="101">
        <v>0</v>
      </c>
      <c r="AK900" s="101">
        <v>0</v>
      </c>
      <c r="AL900" s="204">
        <v>0</v>
      </c>
      <c r="AM900" s="204">
        <v>90.452106876916332</v>
      </c>
      <c r="AN900" s="204">
        <v>90.452106876916332</v>
      </c>
      <c r="AO900" s="204">
        <v>0</v>
      </c>
      <c r="AP900" s="204">
        <v>0</v>
      </c>
      <c r="AQ900" s="204">
        <v>0</v>
      </c>
      <c r="AR900" s="204">
        <v>0</v>
      </c>
      <c r="AS900" s="204">
        <v>0</v>
      </c>
      <c r="AT900" s="204">
        <v>0</v>
      </c>
      <c r="AU900" s="204">
        <v>0</v>
      </c>
    </row>
    <row r="901" spans="1:48" ht="12.75" customHeight="1">
      <c r="A901" s="205">
        <v>21</v>
      </c>
      <c r="B901" s="206">
        <v>228000</v>
      </c>
      <c r="C901" s="207">
        <v>1803</v>
      </c>
      <c r="D901" s="175">
        <v>892</v>
      </c>
      <c r="E901" s="201" t="s">
        <v>1957</v>
      </c>
      <c r="F901" s="197">
        <v>6072.7</v>
      </c>
      <c r="G901" s="202">
        <v>6072.7</v>
      </c>
      <c r="H901" s="202">
        <v>0</v>
      </c>
      <c r="I901" s="202">
        <v>0</v>
      </c>
      <c r="J901" s="202">
        <v>0</v>
      </c>
      <c r="K901" s="202">
        <v>0</v>
      </c>
      <c r="L901" s="197">
        <v>6958.8</v>
      </c>
      <c r="M901" s="203">
        <v>6958.8</v>
      </c>
      <c r="N901" s="203">
        <v>0</v>
      </c>
      <c r="O901" s="203">
        <v>0</v>
      </c>
      <c r="P901" s="203">
        <v>0</v>
      </c>
      <c r="Q901" s="203">
        <v>0</v>
      </c>
      <c r="R901" s="245">
        <v>0</v>
      </c>
      <c r="S901" s="245">
        <v>0</v>
      </c>
      <c r="T901" s="245">
        <v>0</v>
      </c>
      <c r="U901" s="198">
        <v>6958.8</v>
      </c>
      <c r="V901" s="203">
        <v>6958.8</v>
      </c>
      <c r="W901" s="203">
        <v>0</v>
      </c>
      <c r="X901" s="203">
        <v>0</v>
      </c>
      <c r="Y901" s="203">
        <v>0</v>
      </c>
      <c r="Z901" s="204">
        <v>0</v>
      </c>
      <c r="AA901" s="246">
        <v>0</v>
      </c>
      <c r="AB901" s="246">
        <v>0</v>
      </c>
      <c r="AC901" s="246">
        <v>0</v>
      </c>
      <c r="AD901" s="204">
        <v>0</v>
      </c>
      <c r="AE901" s="204">
        <v>0</v>
      </c>
      <c r="AF901" s="204">
        <v>0</v>
      </c>
      <c r="AG901" s="204">
        <v>0</v>
      </c>
      <c r="AH901" s="204">
        <v>0</v>
      </c>
      <c r="AI901" s="101">
        <v>0</v>
      </c>
      <c r="AJ901" s="101">
        <v>0</v>
      </c>
      <c r="AK901" s="101">
        <v>0</v>
      </c>
      <c r="AL901" s="204">
        <v>0</v>
      </c>
      <c r="AM901" s="204">
        <v>100</v>
      </c>
      <c r="AN901" s="204">
        <v>100</v>
      </c>
      <c r="AO901" s="204">
        <v>0</v>
      </c>
      <c r="AP901" s="204">
        <v>0</v>
      </c>
      <c r="AQ901" s="204">
        <v>0</v>
      </c>
      <c r="AR901" s="204">
        <v>0</v>
      </c>
      <c r="AS901" s="204">
        <v>0</v>
      </c>
      <c r="AT901" s="204">
        <v>0</v>
      </c>
      <c r="AU901" s="204">
        <v>0</v>
      </c>
    </row>
    <row r="902" spans="1:48" ht="12.75" customHeight="1">
      <c r="A902" s="205">
        <v>21</v>
      </c>
      <c r="B902" s="206">
        <v>228000</v>
      </c>
      <c r="C902" s="207">
        <v>1804</v>
      </c>
      <c r="D902" s="175">
        <v>893</v>
      </c>
      <c r="E902" s="201" t="s">
        <v>1958</v>
      </c>
      <c r="F902" s="197">
        <v>3547.3</v>
      </c>
      <c r="G902" s="202">
        <v>3547.3</v>
      </c>
      <c r="H902" s="202">
        <v>0</v>
      </c>
      <c r="I902" s="202">
        <v>0</v>
      </c>
      <c r="J902" s="202">
        <v>0</v>
      </c>
      <c r="K902" s="202">
        <v>0</v>
      </c>
      <c r="L902" s="197">
        <v>4095.3</v>
      </c>
      <c r="M902" s="203">
        <v>4095.3</v>
      </c>
      <c r="N902" s="203">
        <v>0</v>
      </c>
      <c r="O902" s="203">
        <v>0</v>
      </c>
      <c r="P902" s="203">
        <v>0</v>
      </c>
      <c r="Q902" s="203">
        <v>0</v>
      </c>
      <c r="R902" s="245">
        <v>0</v>
      </c>
      <c r="S902" s="245">
        <v>0</v>
      </c>
      <c r="T902" s="245">
        <v>0</v>
      </c>
      <c r="U902" s="198">
        <v>4095.3</v>
      </c>
      <c r="V902" s="203">
        <v>4095.3</v>
      </c>
      <c r="W902" s="203">
        <v>0</v>
      </c>
      <c r="X902" s="203">
        <v>0</v>
      </c>
      <c r="Y902" s="203">
        <v>0</v>
      </c>
      <c r="Z902" s="204">
        <v>0</v>
      </c>
      <c r="AA902" s="246">
        <v>0</v>
      </c>
      <c r="AB902" s="246">
        <v>0</v>
      </c>
      <c r="AC902" s="246">
        <v>0</v>
      </c>
      <c r="AD902" s="204">
        <v>0</v>
      </c>
      <c r="AE902" s="204">
        <v>0</v>
      </c>
      <c r="AF902" s="204">
        <v>0</v>
      </c>
      <c r="AG902" s="204">
        <v>0</v>
      </c>
      <c r="AH902" s="204">
        <v>0</v>
      </c>
      <c r="AI902" s="101">
        <v>0</v>
      </c>
      <c r="AJ902" s="101">
        <v>0</v>
      </c>
      <c r="AK902" s="101">
        <v>0</v>
      </c>
      <c r="AL902" s="204">
        <v>0</v>
      </c>
      <c r="AM902" s="204">
        <v>100</v>
      </c>
      <c r="AN902" s="204">
        <v>100</v>
      </c>
      <c r="AO902" s="204">
        <v>0</v>
      </c>
      <c r="AP902" s="204">
        <v>0</v>
      </c>
      <c r="AQ902" s="204">
        <v>0</v>
      </c>
      <c r="AR902" s="204">
        <v>0</v>
      </c>
      <c r="AS902" s="204">
        <v>0</v>
      </c>
      <c r="AT902" s="204">
        <v>0</v>
      </c>
      <c r="AU902" s="204">
        <v>0</v>
      </c>
    </row>
    <row r="903" spans="1:48" ht="12.75" customHeight="1">
      <c r="A903" s="205">
        <v>0</v>
      </c>
      <c r="B903" s="206"/>
      <c r="C903" s="205"/>
      <c r="D903" s="175">
        <v>894</v>
      </c>
      <c r="E903" s="201"/>
      <c r="F903" s="202"/>
      <c r="G903" s="202"/>
      <c r="H903" s="202"/>
      <c r="I903" s="202"/>
      <c r="J903" s="202"/>
      <c r="K903" s="202"/>
      <c r="L903" s="197"/>
      <c r="M903" s="203"/>
      <c r="N903" s="203"/>
      <c r="O903" s="203"/>
      <c r="P903" s="203"/>
      <c r="Q903" s="203"/>
      <c r="R903" s="245"/>
      <c r="S903" s="245"/>
      <c r="T903" s="245"/>
      <c r="U903" s="198"/>
      <c r="V903" s="203"/>
      <c r="W903" s="203"/>
      <c r="X903" s="203"/>
      <c r="Y903" s="203"/>
      <c r="Z903" s="204"/>
      <c r="AA903" s="246"/>
      <c r="AB903" s="246"/>
      <c r="AC903" s="246"/>
      <c r="AD903" s="204"/>
      <c r="AE903" s="204"/>
      <c r="AF903" s="204"/>
      <c r="AG903" s="204"/>
      <c r="AH903" s="204"/>
      <c r="AI903" s="101">
        <v>0</v>
      </c>
      <c r="AJ903" s="101">
        <v>0</v>
      </c>
      <c r="AK903" s="101">
        <v>0</v>
      </c>
      <c r="AL903" s="204"/>
      <c r="AM903" s="204"/>
      <c r="AN903" s="204"/>
      <c r="AO903" s="204"/>
      <c r="AP903" s="204"/>
      <c r="AQ903" s="204"/>
      <c r="AR903" s="204"/>
      <c r="AS903" s="204"/>
      <c r="AT903" s="204"/>
      <c r="AU903" s="204"/>
    </row>
    <row r="904" spans="1:48" ht="12.75" customHeight="1">
      <c r="A904" s="205">
        <v>20</v>
      </c>
      <c r="B904" s="206">
        <v>228300</v>
      </c>
      <c r="C904" s="205"/>
      <c r="D904" s="175">
        <v>895</v>
      </c>
      <c r="E904" s="196" t="s">
        <v>1959</v>
      </c>
      <c r="F904" s="197">
        <v>191011.99999999997</v>
      </c>
      <c r="G904" s="197">
        <v>173584.59999999998</v>
      </c>
      <c r="H904" s="197">
        <v>1112</v>
      </c>
      <c r="I904" s="197">
        <v>414.6</v>
      </c>
      <c r="J904" s="197">
        <v>0</v>
      </c>
      <c r="K904" s="197">
        <v>15900.8</v>
      </c>
      <c r="L904" s="197">
        <v>209232.69999999998</v>
      </c>
      <c r="M904" s="197">
        <v>191488.8</v>
      </c>
      <c r="N904" s="197">
        <v>1428.5</v>
      </c>
      <c r="O904" s="197">
        <v>414.6</v>
      </c>
      <c r="P904" s="197">
        <v>0</v>
      </c>
      <c r="Q904" s="197">
        <v>15900.8</v>
      </c>
      <c r="R904" s="197">
        <v>0</v>
      </c>
      <c r="S904" s="197">
        <v>0</v>
      </c>
      <c r="T904" s="197">
        <v>0</v>
      </c>
      <c r="U904" s="198">
        <v>204092.68400000001</v>
      </c>
      <c r="V904" s="197">
        <v>187089.1384</v>
      </c>
      <c r="W904" s="197">
        <v>1423.5907</v>
      </c>
      <c r="X904" s="197">
        <v>240.17830000000001</v>
      </c>
      <c r="Y904" s="197">
        <v>0</v>
      </c>
      <c r="Z904" s="197">
        <v>15339.776599999999</v>
      </c>
      <c r="AA904" s="197">
        <v>0</v>
      </c>
      <c r="AB904" s="197">
        <v>0</v>
      </c>
      <c r="AC904" s="197">
        <v>0</v>
      </c>
      <c r="AD904" s="101">
        <v>-5140.0159999999742</v>
      </c>
      <c r="AE904" s="101">
        <v>-4399.6615999999922</v>
      </c>
      <c r="AF904" s="101">
        <v>-4.9093000000000302</v>
      </c>
      <c r="AG904" s="101">
        <v>-174.42170000000002</v>
      </c>
      <c r="AH904" s="101">
        <v>0</v>
      </c>
      <c r="AI904" s="101">
        <v>-561.02340000000004</v>
      </c>
      <c r="AJ904" s="101">
        <v>0</v>
      </c>
      <c r="AK904" s="101">
        <v>0</v>
      </c>
      <c r="AL904" s="101">
        <v>0</v>
      </c>
      <c r="AM904" s="101">
        <v>97.543397375266878</v>
      </c>
      <c r="AN904" s="101">
        <v>97.702392202572682</v>
      </c>
      <c r="AO904" s="101">
        <v>99.656331816590821</v>
      </c>
      <c r="AP904" s="101">
        <v>57.930125422093582</v>
      </c>
      <c r="AQ904" s="101">
        <v>0</v>
      </c>
      <c r="AR904" s="101">
        <v>96.471728466492252</v>
      </c>
      <c r="AS904" s="101">
        <v>0</v>
      </c>
      <c r="AT904" s="101">
        <v>0</v>
      </c>
      <c r="AU904" s="101">
        <v>0</v>
      </c>
    </row>
    <row r="905" spans="1:48" s="200" customFormat="1" ht="12.75" customHeight="1">
      <c r="A905" s="205">
        <v>22</v>
      </c>
      <c r="B905" s="206">
        <v>228300</v>
      </c>
      <c r="C905" s="205"/>
      <c r="D905" s="175">
        <v>896</v>
      </c>
      <c r="E905" s="196" t="s">
        <v>1241</v>
      </c>
      <c r="F905" s="197">
        <v>129065.2</v>
      </c>
      <c r="G905" s="197">
        <v>111733.7</v>
      </c>
      <c r="H905" s="197">
        <v>1112</v>
      </c>
      <c r="I905" s="197">
        <v>318.7</v>
      </c>
      <c r="J905" s="197">
        <v>0</v>
      </c>
      <c r="K905" s="197">
        <v>15900.8</v>
      </c>
      <c r="L905" s="197">
        <v>142711.29999999999</v>
      </c>
      <c r="M905" s="197">
        <v>125063.3</v>
      </c>
      <c r="N905" s="197">
        <v>1428.5</v>
      </c>
      <c r="O905" s="197">
        <v>318.7</v>
      </c>
      <c r="P905" s="197">
        <v>0</v>
      </c>
      <c r="Q905" s="197">
        <v>15900.8</v>
      </c>
      <c r="R905" s="197">
        <v>0</v>
      </c>
      <c r="S905" s="197">
        <v>0</v>
      </c>
      <c r="T905" s="197">
        <v>0</v>
      </c>
      <c r="U905" s="198">
        <v>139840.25349999999</v>
      </c>
      <c r="V905" s="197">
        <v>122931.0205</v>
      </c>
      <c r="W905" s="197">
        <v>1423.5907</v>
      </c>
      <c r="X905" s="197">
        <v>145.8657</v>
      </c>
      <c r="Y905" s="197">
        <v>0</v>
      </c>
      <c r="Z905" s="197">
        <v>15339.776599999999</v>
      </c>
      <c r="AA905" s="197">
        <v>0</v>
      </c>
      <c r="AB905" s="197">
        <v>0</v>
      </c>
      <c r="AC905" s="197">
        <v>0</v>
      </c>
      <c r="AD905" s="101">
        <v>-2871.0464999999967</v>
      </c>
      <c r="AE905" s="101">
        <v>-2132.2795000000042</v>
      </c>
      <c r="AF905" s="101">
        <v>-4.9093000000000302</v>
      </c>
      <c r="AG905" s="101">
        <v>-172.83429999999998</v>
      </c>
      <c r="AH905" s="101">
        <v>0</v>
      </c>
      <c r="AI905" s="101">
        <v>-561.02340000000004</v>
      </c>
      <c r="AJ905" s="101">
        <v>0</v>
      </c>
      <c r="AK905" s="101">
        <v>0</v>
      </c>
      <c r="AL905" s="101">
        <v>0</v>
      </c>
      <c r="AM905" s="101">
        <v>97.988213617281886</v>
      </c>
      <c r="AN905" s="101">
        <v>98.295039791849405</v>
      </c>
      <c r="AO905" s="101">
        <v>99.656331816590821</v>
      </c>
      <c r="AP905" s="101">
        <v>45.768967681204899</v>
      </c>
      <c r="AQ905" s="101">
        <v>0</v>
      </c>
      <c r="AR905" s="101">
        <v>96.471728466492252</v>
      </c>
      <c r="AS905" s="101">
        <v>0</v>
      </c>
      <c r="AT905" s="101">
        <v>0</v>
      </c>
      <c r="AU905" s="101">
        <v>0</v>
      </c>
      <c r="AV905" s="199"/>
    </row>
    <row r="906" spans="1:48" s="200" customFormat="1" ht="12.75" customHeight="1">
      <c r="A906" s="205">
        <v>21</v>
      </c>
      <c r="B906" s="206">
        <v>228300</v>
      </c>
      <c r="C906" s="205"/>
      <c r="D906" s="175">
        <v>897</v>
      </c>
      <c r="E906" s="196" t="s">
        <v>1242</v>
      </c>
      <c r="F906" s="197">
        <v>61946.799999999996</v>
      </c>
      <c r="G906" s="197">
        <v>61850.899999999994</v>
      </c>
      <c r="H906" s="197">
        <v>0</v>
      </c>
      <c r="I906" s="197">
        <v>95.9</v>
      </c>
      <c r="J906" s="197">
        <v>0</v>
      </c>
      <c r="K906" s="197">
        <v>0</v>
      </c>
      <c r="L906" s="197">
        <v>66521.399999999994</v>
      </c>
      <c r="M906" s="197">
        <v>66425.5</v>
      </c>
      <c r="N906" s="197">
        <v>0</v>
      </c>
      <c r="O906" s="197">
        <v>95.9</v>
      </c>
      <c r="P906" s="197">
        <v>0</v>
      </c>
      <c r="Q906" s="197">
        <v>0</v>
      </c>
      <c r="R906" s="197">
        <v>0</v>
      </c>
      <c r="S906" s="197">
        <v>0</v>
      </c>
      <c r="T906" s="197">
        <v>0</v>
      </c>
      <c r="U906" s="198">
        <v>64252.430500000009</v>
      </c>
      <c r="V906" s="197">
        <v>64158.117900000012</v>
      </c>
      <c r="W906" s="197">
        <v>0</v>
      </c>
      <c r="X906" s="197">
        <v>94.312600000000003</v>
      </c>
      <c r="Y906" s="197">
        <v>0</v>
      </c>
      <c r="Z906" s="197">
        <v>0</v>
      </c>
      <c r="AA906" s="197">
        <v>0</v>
      </c>
      <c r="AB906" s="197">
        <v>0</v>
      </c>
      <c r="AC906" s="197">
        <v>0</v>
      </c>
      <c r="AD906" s="101">
        <v>-2268.9694999999847</v>
      </c>
      <c r="AE906" s="101">
        <v>-2267.382099999988</v>
      </c>
      <c r="AF906" s="101">
        <v>0</v>
      </c>
      <c r="AG906" s="101">
        <v>-1.5874000000000024</v>
      </c>
      <c r="AH906" s="101">
        <v>0</v>
      </c>
      <c r="AI906" s="101">
        <v>0</v>
      </c>
      <c r="AJ906" s="101">
        <v>0</v>
      </c>
      <c r="AK906" s="101">
        <v>0</v>
      </c>
      <c r="AL906" s="101">
        <v>0</v>
      </c>
      <c r="AM906" s="101">
        <v>96.589113428159976</v>
      </c>
      <c r="AN906" s="101">
        <v>96.586578798804695</v>
      </c>
      <c r="AO906" s="101">
        <v>0</v>
      </c>
      <c r="AP906" s="101">
        <v>98.344734098018776</v>
      </c>
      <c r="AQ906" s="101">
        <v>0</v>
      </c>
      <c r="AR906" s="101">
        <v>0</v>
      </c>
      <c r="AS906" s="101">
        <v>0</v>
      </c>
      <c r="AT906" s="101">
        <v>0</v>
      </c>
      <c r="AU906" s="101">
        <v>0</v>
      </c>
      <c r="AV906" s="199"/>
    </row>
    <row r="907" spans="1:48" ht="12.75" customHeight="1">
      <c r="A907" s="205">
        <v>22</v>
      </c>
      <c r="B907" s="206">
        <v>228300</v>
      </c>
      <c r="C907" s="207">
        <v>1805</v>
      </c>
      <c r="D907" s="175">
        <v>898</v>
      </c>
      <c r="E907" s="201" t="s">
        <v>1267</v>
      </c>
      <c r="F907" s="197">
        <v>129065.2</v>
      </c>
      <c r="G907" s="202">
        <v>111733.7</v>
      </c>
      <c r="H907" s="202">
        <v>1112</v>
      </c>
      <c r="I907" s="202">
        <v>318.7</v>
      </c>
      <c r="J907" s="202">
        <v>0</v>
      </c>
      <c r="K907" s="202">
        <v>15900.8</v>
      </c>
      <c r="L907" s="197">
        <v>142711.29999999999</v>
      </c>
      <c r="M907" s="203">
        <v>125063.3</v>
      </c>
      <c r="N907" s="203">
        <v>1428.5</v>
      </c>
      <c r="O907" s="203">
        <v>318.7</v>
      </c>
      <c r="P907" s="203">
        <v>0</v>
      </c>
      <c r="Q907" s="203">
        <v>15900.8</v>
      </c>
      <c r="R907" s="245">
        <v>0</v>
      </c>
      <c r="S907" s="245">
        <v>0</v>
      </c>
      <c r="T907" s="245">
        <v>0</v>
      </c>
      <c r="U907" s="198">
        <v>139840.25349999999</v>
      </c>
      <c r="V907" s="203">
        <v>122931.0205</v>
      </c>
      <c r="W907" s="203">
        <v>1423.5907</v>
      </c>
      <c r="X907" s="203">
        <v>145.8657</v>
      </c>
      <c r="Y907" s="203">
        <v>0</v>
      </c>
      <c r="Z907" s="204">
        <v>15339.776599999999</v>
      </c>
      <c r="AA907" s="246">
        <v>0</v>
      </c>
      <c r="AB907" s="246">
        <v>0</v>
      </c>
      <c r="AC907" s="246">
        <v>0</v>
      </c>
      <c r="AD907" s="204">
        <v>-2871.0464999999967</v>
      </c>
      <c r="AE907" s="204">
        <v>-2132.2795000000042</v>
      </c>
      <c r="AF907" s="204">
        <v>-4.9093000000000302</v>
      </c>
      <c r="AG907" s="204">
        <v>-172.83429999999998</v>
      </c>
      <c r="AH907" s="204">
        <v>0</v>
      </c>
      <c r="AI907" s="101">
        <v>-561.02340000000004</v>
      </c>
      <c r="AJ907" s="101">
        <v>0</v>
      </c>
      <c r="AK907" s="101">
        <v>0</v>
      </c>
      <c r="AL907" s="204">
        <v>0</v>
      </c>
      <c r="AM907" s="204">
        <v>97.988213617281886</v>
      </c>
      <c r="AN907" s="204">
        <v>98.295039791849405</v>
      </c>
      <c r="AO907" s="204">
        <v>99.656331816590821</v>
      </c>
      <c r="AP907" s="204">
        <v>45.768967681204899</v>
      </c>
      <c r="AQ907" s="204">
        <v>0</v>
      </c>
      <c r="AR907" s="204">
        <v>96.471728466492252</v>
      </c>
      <c r="AS907" s="204">
        <v>0</v>
      </c>
      <c r="AT907" s="204">
        <v>0</v>
      </c>
      <c r="AU907" s="204">
        <v>0</v>
      </c>
    </row>
    <row r="908" spans="1:48" ht="12.75" customHeight="1">
      <c r="A908" s="205">
        <v>21</v>
      </c>
      <c r="B908" s="206">
        <v>228300</v>
      </c>
      <c r="C908" s="207">
        <v>1806</v>
      </c>
      <c r="D908" s="175">
        <v>899</v>
      </c>
      <c r="E908" s="201" t="s">
        <v>1960</v>
      </c>
      <c r="F908" s="197">
        <v>2304.3000000000002</v>
      </c>
      <c r="G908" s="202">
        <v>2304.3000000000002</v>
      </c>
      <c r="H908" s="202">
        <v>0</v>
      </c>
      <c r="I908" s="202">
        <v>0</v>
      </c>
      <c r="J908" s="202">
        <v>0</v>
      </c>
      <c r="K908" s="202">
        <v>0</v>
      </c>
      <c r="L908" s="197">
        <v>2564.9</v>
      </c>
      <c r="M908" s="203">
        <v>2564.9</v>
      </c>
      <c r="N908" s="203">
        <v>0</v>
      </c>
      <c r="O908" s="203">
        <v>0</v>
      </c>
      <c r="P908" s="203">
        <v>0</v>
      </c>
      <c r="Q908" s="203">
        <v>0</v>
      </c>
      <c r="R908" s="245">
        <v>0</v>
      </c>
      <c r="S908" s="245">
        <v>0</v>
      </c>
      <c r="T908" s="245">
        <v>0</v>
      </c>
      <c r="U908" s="198">
        <v>2444.0466999999999</v>
      </c>
      <c r="V908" s="203">
        <v>2444.0466999999999</v>
      </c>
      <c r="W908" s="203">
        <v>0</v>
      </c>
      <c r="X908" s="203">
        <v>0</v>
      </c>
      <c r="Y908" s="203">
        <v>0</v>
      </c>
      <c r="Z908" s="204">
        <v>0</v>
      </c>
      <c r="AA908" s="246">
        <v>0</v>
      </c>
      <c r="AB908" s="246">
        <v>0</v>
      </c>
      <c r="AC908" s="246">
        <v>0</v>
      </c>
      <c r="AD908" s="204">
        <v>-120.85330000000022</v>
      </c>
      <c r="AE908" s="204">
        <v>-120.85330000000022</v>
      </c>
      <c r="AF908" s="204">
        <v>0</v>
      </c>
      <c r="AG908" s="204">
        <v>0</v>
      </c>
      <c r="AH908" s="204">
        <v>0</v>
      </c>
      <c r="AI908" s="101">
        <v>0</v>
      </c>
      <c r="AJ908" s="101">
        <v>0</v>
      </c>
      <c r="AK908" s="101">
        <v>0</v>
      </c>
      <c r="AL908" s="204">
        <v>0</v>
      </c>
      <c r="AM908" s="204">
        <v>95.288186673944395</v>
      </c>
      <c r="AN908" s="204">
        <v>95.288186673944395</v>
      </c>
      <c r="AO908" s="204">
        <v>0</v>
      </c>
      <c r="AP908" s="204">
        <v>0</v>
      </c>
      <c r="AQ908" s="204">
        <v>0</v>
      </c>
      <c r="AR908" s="204">
        <v>0</v>
      </c>
      <c r="AS908" s="204">
        <v>0</v>
      </c>
      <c r="AT908" s="204">
        <v>0</v>
      </c>
      <c r="AU908" s="204">
        <v>0</v>
      </c>
    </row>
    <row r="909" spans="1:48" ht="12.75" customHeight="1">
      <c r="A909" s="205">
        <v>21</v>
      </c>
      <c r="B909" s="206">
        <v>228300</v>
      </c>
      <c r="C909" s="207">
        <v>1808</v>
      </c>
      <c r="D909" s="175">
        <v>900</v>
      </c>
      <c r="E909" s="201" t="s">
        <v>1961</v>
      </c>
      <c r="F909" s="197">
        <v>2005</v>
      </c>
      <c r="G909" s="202">
        <v>2005</v>
      </c>
      <c r="H909" s="202">
        <v>0</v>
      </c>
      <c r="I909" s="202">
        <v>0</v>
      </c>
      <c r="J909" s="202">
        <v>0</v>
      </c>
      <c r="K909" s="202">
        <v>0</v>
      </c>
      <c r="L909" s="197">
        <v>2145.5</v>
      </c>
      <c r="M909" s="203">
        <v>2145.5</v>
      </c>
      <c r="N909" s="203">
        <v>0</v>
      </c>
      <c r="O909" s="203">
        <v>0</v>
      </c>
      <c r="P909" s="203">
        <v>0</v>
      </c>
      <c r="Q909" s="203">
        <v>0</v>
      </c>
      <c r="R909" s="245">
        <v>0</v>
      </c>
      <c r="S909" s="245">
        <v>0</v>
      </c>
      <c r="T909" s="245">
        <v>0</v>
      </c>
      <c r="U909" s="198">
        <v>2145.5</v>
      </c>
      <c r="V909" s="203">
        <v>2145.5</v>
      </c>
      <c r="W909" s="203">
        <v>0</v>
      </c>
      <c r="X909" s="203">
        <v>0</v>
      </c>
      <c r="Y909" s="203">
        <v>0</v>
      </c>
      <c r="Z909" s="204">
        <v>0</v>
      </c>
      <c r="AA909" s="246">
        <v>0</v>
      </c>
      <c r="AB909" s="246">
        <v>0</v>
      </c>
      <c r="AC909" s="246">
        <v>0</v>
      </c>
      <c r="AD909" s="204">
        <v>0</v>
      </c>
      <c r="AE909" s="204">
        <v>0</v>
      </c>
      <c r="AF909" s="204">
        <v>0</v>
      </c>
      <c r="AG909" s="204">
        <v>0</v>
      </c>
      <c r="AH909" s="204">
        <v>0</v>
      </c>
      <c r="AI909" s="101">
        <v>0</v>
      </c>
      <c r="AJ909" s="101">
        <v>0</v>
      </c>
      <c r="AK909" s="101">
        <v>0</v>
      </c>
      <c r="AL909" s="204">
        <v>0</v>
      </c>
      <c r="AM909" s="204">
        <v>100</v>
      </c>
      <c r="AN909" s="204">
        <v>100</v>
      </c>
      <c r="AO909" s="204">
        <v>0</v>
      </c>
      <c r="AP909" s="204">
        <v>0</v>
      </c>
      <c r="AQ909" s="204">
        <v>0</v>
      </c>
      <c r="AR909" s="204">
        <v>0</v>
      </c>
      <c r="AS909" s="204">
        <v>0</v>
      </c>
      <c r="AT909" s="204">
        <v>0</v>
      </c>
      <c r="AU909" s="204">
        <v>0</v>
      </c>
    </row>
    <row r="910" spans="1:48" ht="12.75" customHeight="1">
      <c r="A910" s="205">
        <v>21</v>
      </c>
      <c r="B910" s="206">
        <v>228300</v>
      </c>
      <c r="C910" s="207">
        <v>1807</v>
      </c>
      <c r="D910" s="175">
        <v>901</v>
      </c>
      <c r="E910" s="201" t="s">
        <v>1962</v>
      </c>
      <c r="F910" s="197">
        <v>2372</v>
      </c>
      <c r="G910" s="202">
        <v>2372</v>
      </c>
      <c r="H910" s="202">
        <v>0</v>
      </c>
      <c r="I910" s="202">
        <v>0</v>
      </c>
      <c r="J910" s="202">
        <v>0</v>
      </c>
      <c r="K910" s="202">
        <v>0</v>
      </c>
      <c r="L910" s="197">
        <v>2495.9</v>
      </c>
      <c r="M910" s="203">
        <v>2495.9</v>
      </c>
      <c r="N910" s="203">
        <v>0</v>
      </c>
      <c r="O910" s="203">
        <v>0</v>
      </c>
      <c r="P910" s="203">
        <v>0</v>
      </c>
      <c r="Q910" s="203">
        <v>0</v>
      </c>
      <c r="R910" s="245">
        <v>0</v>
      </c>
      <c r="S910" s="245">
        <v>0</v>
      </c>
      <c r="T910" s="245">
        <v>0</v>
      </c>
      <c r="U910" s="198">
        <v>2440.2555000000002</v>
      </c>
      <c r="V910" s="203">
        <v>2440.2555000000002</v>
      </c>
      <c r="W910" s="203">
        <v>0</v>
      </c>
      <c r="X910" s="203">
        <v>0</v>
      </c>
      <c r="Y910" s="203">
        <v>0</v>
      </c>
      <c r="Z910" s="204">
        <v>0</v>
      </c>
      <c r="AA910" s="246">
        <v>0</v>
      </c>
      <c r="AB910" s="246">
        <v>0</v>
      </c>
      <c r="AC910" s="246">
        <v>0</v>
      </c>
      <c r="AD910" s="204">
        <v>-55.64449999999988</v>
      </c>
      <c r="AE910" s="204">
        <v>-55.64449999999988</v>
      </c>
      <c r="AF910" s="204">
        <v>0</v>
      </c>
      <c r="AG910" s="204">
        <v>0</v>
      </c>
      <c r="AH910" s="204">
        <v>0</v>
      </c>
      <c r="AI910" s="101">
        <v>0</v>
      </c>
      <c r="AJ910" s="101">
        <v>0</v>
      </c>
      <c r="AK910" s="101">
        <v>0</v>
      </c>
      <c r="AL910" s="204">
        <v>0</v>
      </c>
      <c r="AM910" s="204">
        <v>97.770563724508193</v>
      </c>
      <c r="AN910" s="204">
        <v>97.770563724508193</v>
      </c>
      <c r="AO910" s="204">
        <v>0</v>
      </c>
      <c r="AP910" s="204">
        <v>0</v>
      </c>
      <c r="AQ910" s="204">
        <v>0</v>
      </c>
      <c r="AR910" s="204">
        <v>0</v>
      </c>
      <c r="AS910" s="204">
        <v>0</v>
      </c>
      <c r="AT910" s="204">
        <v>0</v>
      </c>
      <c r="AU910" s="204">
        <v>0</v>
      </c>
    </row>
    <row r="911" spans="1:48" ht="12.75" customHeight="1">
      <c r="A911" s="205">
        <v>21</v>
      </c>
      <c r="B911" s="206">
        <v>228300</v>
      </c>
      <c r="C911" s="207">
        <v>1809</v>
      </c>
      <c r="D911" s="175">
        <v>902</v>
      </c>
      <c r="E911" s="201" t="s">
        <v>1963</v>
      </c>
      <c r="F911" s="197">
        <v>2205.4</v>
      </c>
      <c r="G911" s="202">
        <v>2205.4</v>
      </c>
      <c r="H911" s="202">
        <v>0</v>
      </c>
      <c r="I911" s="202">
        <v>0</v>
      </c>
      <c r="J911" s="202">
        <v>0</v>
      </c>
      <c r="K911" s="202">
        <v>0</v>
      </c>
      <c r="L911" s="197">
        <v>2367.5</v>
      </c>
      <c r="M911" s="203">
        <v>2367.5</v>
      </c>
      <c r="N911" s="203">
        <v>0</v>
      </c>
      <c r="O911" s="203">
        <v>0</v>
      </c>
      <c r="P911" s="203">
        <v>0</v>
      </c>
      <c r="Q911" s="203">
        <v>0</v>
      </c>
      <c r="R911" s="245">
        <v>0</v>
      </c>
      <c r="S911" s="245">
        <v>0</v>
      </c>
      <c r="T911" s="245">
        <v>0</v>
      </c>
      <c r="U911" s="198">
        <v>2367.5</v>
      </c>
      <c r="V911" s="203">
        <v>2367.5</v>
      </c>
      <c r="W911" s="203">
        <v>0</v>
      </c>
      <c r="X911" s="203">
        <v>0</v>
      </c>
      <c r="Y911" s="203">
        <v>0</v>
      </c>
      <c r="Z911" s="204">
        <v>0</v>
      </c>
      <c r="AA911" s="246">
        <v>0</v>
      </c>
      <c r="AB911" s="246">
        <v>0</v>
      </c>
      <c r="AC911" s="246">
        <v>0</v>
      </c>
      <c r="AD911" s="204">
        <v>0</v>
      </c>
      <c r="AE911" s="204">
        <v>0</v>
      </c>
      <c r="AF911" s="204">
        <v>0</v>
      </c>
      <c r="AG911" s="204">
        <v>0</v>
      </c>
      <c r="AH911" s="204">
        <v>0</v>
      </c>
      <c r="AI911" s="101">
        <v>0</v>
      </c>
      <c r="AJ911" s="101">
        <v>0</v>
      </c>
      <c r="AK911" s="101">
        <v>0</v>
      </c>
      <c r="AL911" s="204">
        <v>0</v>
      </c>
      <c r="AM911" s="204">
        <v>100</v>
      </c>
      <c r="AN911" s="204">
        <v>100</v>
      </c>
      <c r="AO911" s="204">
        <v>0</v>
      </c>
      <c r="AP911" s="204">
        <v>0</v>
      </c>
      <c r="AQ911" s="204">
        <v>0</v>
      </c>
      <c r="AR911" s="204">
        <v>0</v>
      </c>
      <c r="AS911" s="204">
        <v>0</v>
      </c>
      <c r="AT911" s="204">
        <v>0</v>
      </c>
      <c r="AU911" s="204">
        <v>0</v>
      </c>
    </row>
    <row r="912" spans="1:48" ht="12.75" customHeight="1">
      <c r="A912" s="205">
        <v>21</v>
      </c>
      <c r="B912" s="206">
        <v>228300</v>
      </c>
      <c r="C912" s="207">
        <v>1810</v>
      </c>
      <c r="D912" s="175">
        <v>903</v>
      </c>
      <c r="E912" s="201" t="s">
        <v>1964</v>
      </c>
      <c r="F912" s="197">
        <v>7610.9</v>
      </c>
      <c r="G912" s="202">
        <v>7610.9</v>
      </c>
      <c r="H912" s="202">
        <v>0</v>
      </c>
      <c r="I912" s="202">
        <v>0</v>
      </c>
      <c r="J912" s="202">
        <v>0</v>
      </c>
      <c r="K912" s="202">
        <v>0</v>
      </c>
      <c r="L912" s="197">
        <v>8209.2000000000007</v>
      </c>
      <c r="M912" s="203">
        <v>8209.2000000000007</v>
      </c>
      <c r="N912" s="203">
        <v>0</v>
      </c>
      <c r="O912" s="203">
        <v>0</v>
      </c>
      <c r="P912" s="203">
        <v>0</v>
      </c>
      <c r="Q912" s="203">
        <v>0</v>
      </c>
      <c r="R912" s="245">
        <v>0</v>
      </c>
      <c r="S912" s="245">
        <v>0</v>
      </c>
      <c r="T912" s="245">
        <v>0</v>
      </c>
      <c r="U912" s="198">
        <v>8179.9382999999998</v>
      </c>
      <c r="V912" s="203">
        <v>8179.9382999999998</v>
      </c>
      <c r="W912" s="203">
        <v>0</v>
      </c>
      <c r="X912" s="203">
        <v>0</v>
      </c>
      <c r="Y912" s="203">
        <v>0</v>
      </c>
      <c r="Z912" s="204">
        <v>0</v>
      </c>
      <c r="AA912" s="246">
        <v>0</v>
      </c>
      <c r="AB912" s="246">
        <v>0</v>
      </c>
      <c r="AC912" s="246">
        <v>0</v>
      </c>
      <c r="AD912" s="204">
        <v>-29.261700000000928</v>
      </c>
      <c r="AE912" s="204">
        <v>-29.261700000000928</v>
      </c>
      <c r="AF912" s="204">
        <v>0</v>
      </c>
      <c r="AG912" s="204">
        <v>0</v>
      </c>
      <c r="AH912" s="204">
        <v>0</v>
      </c>
      <c r="AI912" s="101">
        <v>0</v>
      </c>
      <c r="AJ912" s="101">
        <v>0</v>
      </c>
      <c r="AK912" s="101">
        <v>0</v>
      </c>
      <c r="AL912" s="204">
        <v>0</v>
      </c>
      <c r="AM912" s="204">
        <v>99.643549919602378</v>
      </c>
      <c r="AN912" s="204">
        <v>99.643549919602378</v>
      </c>
      <c r="AO912" s="204">
        <v>0</v>
      </c>
      <c r="AP912" s="204">
        <v>0</v>
      </c>
      <c r="AQ912" s="204">
        <v>0</v>
      </c>
      <c r="AR912" s="204">
        <v>0</v>
      </c>
      <c r="AS912" s="204">
        <v>0</v>
      </c>
      <c r="AT912" s="204">
        <v>0</v>
      </c>
      <c r="AU912" s="204">
        <v>0</v>
      </c>
    </row>
    <row r="913" spans="1:47" ht="12.75" customHeight="1">
      <c r="A913" s="205">
        <v>21</v>
      </c>
      <c r="B913" s="206">
        <v>228300</v>
      </c>
      <c r="C913" s="207">
        <v>1811</v>
      </c>
      <c r="D913" s="175">
        <v>904</v>
      </c>
      <c r="E913" s="201" t="s">
        <v>1965</v>
      </c>
      <c r="F913" s="197">
        <v>2232.5</v>
      </c>
      <c r="G913" s="202">
        <v>2232.5</v>
      </c>
      <c r="H913" s="202">
        <v>0</v>
      </c>
      <c r="I913" s="202">
        <v>0</v>
      </c>
      <c r="J913" s="202">
        <v>0</v>
      </c>
      <c r="K913" s="202">
        <v>0</v>
      </c>
      <c r="L913" s="197">
        <v>2413.9</v>
      </c>
      <c r="M913" s="203">
        <v>2413.9</v>
      </c>
      <c r="N913" s="203">
        <v>0</v>
      </c>
      <c r="O913" s="203">
        <v>0</v>
      </c>
      <c r="P913" s="203">
        <v>0</v>
      </c>
      <c r="Q913" s="203">
        <v>0</v>
      </c>
      <c r="R913" s="245">
        <v>0</v>
      </c>
      <c r="S913" s="245">
        <v>0</v>
      </c>
      <c r="T913" s="245">
        <v>0</v>
      </c>
      <c r="U913" s="198">
        <v>2413.3654999999999</v>
      </c>
      <c r="V913" s="203">
        <v>2413.3654999999999</v>
      </c>
      <c r="W913" s="203">
        <v>0</v>
      </c>
      <c r="X913" s="203">
        <v>0</v>
      </c>
      <c r="Y913" s="203">
        <v>0</v>
      </c>
      <c r="Z913" s="204">
        <v>0</v>
      </c>
      <c r="AA913" s="246">
        <v>0</v>
      </c>
      <c r="AB913" s="246">
        <v>0</v>
      </c>
      <c r="AC913" s="246">
        <v>0</v>
      </c>
      <c r="AD913" s="204">
        <v>-0.53450000000020736</v>
      </c>
      <c r="AE913" s="204">
        <v>-0.53450000000020736</v>
      </c>
      <c r="AF913" s="204">
        <v>0</v>
      </c>
      <c r="AG913" s="204">
        <v>0</v>
      </c>
      <c r="AH913" s="204">
        <v>0</v>
      </c>
      <c r="AI913" s="101">
        <v>0</v>
      </c>
      <c r="AJ913" s="101">
        <v>0</v>
      </c>
      <c r="AK913" s="101">
        <v>0</v>
      </c>
      <c r="AL913" s="204">
        <v>0</v>
      </c>
      <c r="AM913" s="204">
        <v>99.977857409171861</v>
      </c>
      <c r="AN913" s="204">
        <v>99.977857409171861</v>
      </c>
      <c r="AO913" s="204">
        <v>0</v>
      </c>
      <c r="AP913" s="204">
        <v>0</v>
      </c>
      <c r="AQ913" s="204">
        <v>0</v>
      </c>
      <c r="AR913" s="204">
        <v>0</v>
      </c>
      <c r="AS913" s="204">
        <v>0</v>
      </c>
      <c r="AT913" s="204">
        <v>0</v>
      </c>
      <c r="AU913" s="204">
        <v>0</v>
      </c>
    </row>
    <row r="914" spans="1:47" ht="12.75" customHeight="1">
      <c r="A914" s="205">
        <v>21</v>
      </c>
      <c r="B914" s="206">
        <v>228300</v>
      </c>
      <c r="C914" s="207">
        <v>1812</v>
      </c>
      <c r="D914" s="175">
        <v>905</v>
      </c>
      <c r="E914" s="201" t="s">
        <v>1966</v>
      </c>
      <c r="F914" s="197">
        <v>2367</v>
      </c>
      <c r="G914" s="202">
        <v>2367</v>
      </c>
      <c r="H914" s="202">
        <v>0</v>
      </c>
      <c r="I914" s="202">
        <v>0</v>
      </c>
      <c r="J914" s="202">
        <v>0</v>
      </c>
      <c r="K914" s="202">
        <v>0</v>
      </c>
      <c r="L914" s="197">
        <v>2617.8000000000002</v>
      </c>
      <c r="M914" s="203">
        <v>2617.8000000000002</v>
      </c>
      <c r="N914" s="203">
        <v>0</v>
      </c>
      <c r="O914" s="203">
        <v>0</v>
      </c>
      <c r="P914" s="203">
        <v>0</v>
      </c>
      <c r="Q914" s="203">
        <v>0</v>
      </c>
      <c r="R914" s="245">
        <v>0</v>
      </c>
      <c r="S914" s="245">
        <v>0</v>
      </c>
      <c r="T914" s="245">
        <v>0</v>
      </c>
      <c r="U914" s="198">
        <v>2617.7631999999999</v>
      </c>
      <c r="V914" s="203">
        <v>2617.7631999999999</v>
      </c>
      <c r="W914" s="203">
        <v>0</v>
      </c>
      <c r="X914" s="203">
        <v>0</v>
      </c>
      <c r="Y914" s="203">
        <v>0</v>
      </c>
      <c r="Z914" s="204">
        <v>0</v>
      </c>
      <c r="AA914" s="246">
        <v>0</v>
      </c>
      <c r="AB914" s="246">
        <v>0</v>
      </c>
      <c r="AC914" s="246">
        <v>0</v>
      </c>
      <c r="AD914" s="204">
        <v>-3.6800000000312139E-2</v>
      </c>
      <c r="AE914" s="204">
        <v>-3.6800000000312139E-2</v>
      </c>
      <c r="AF914" s="204">
        <v>0</v>
      </c>
      <c r="AG914" s="204">
        <v>0</v>
      </c>
      <c r="AH914" s="204">
        <v>0</v>
      </c>
      <c r="AI914" s="101">
        <v>0</v>
      </c>
      <c r="AJ914" s="101">
        <v>0</v>
      </c>
      <c r="AK914" s="101">
        <v>0</v>
      </c>
      <c r="AL914" s="204">
        <v>0</v>
      </c>
      <c r="AM914" s="204">
        <v>99.998594239437693</v>
      </c>
      <c r="AN914" s="204">
        <v>99.998594239437693</v>
      </c>
      <c r="AO914" s="204">
        <v>0</v>
      </c>
      <c r="AP914" s="204">
        <v>0</v>
      </c>
      <c r="AQ914" s="204">
        <v>0</v>
      </c>
      <c r="AR914" s="204">
        <v>0</v>
      </c>
      <c r="AS914" s="204">
        <v>0</v>
      </c>
      <c r="AT914" s="204">
        <v>0</v>
      </c>
      <c r="AU914" s="204">
        <v>0</v>
      </c>
    </row>
    <row r="915" spans="1:47" ht="12.75" customHeight="1">
      <c r="A915" s="205">
        <v>21</v>
      </c>
      <c r="B915" s="206">
        <v>228300</v>
      </c>
      <c r="C915" s="207">
        <v>1813</v>
      </c>
      <c r="D915" s="175">
        <v>906</v>
      </c>
      <c r="E915" s="201" t="s">
        <v>1967</v>
      </c>
      <c r="F915" s="197">
        <v>1152.5999999999999</v>
      </c>
      <c r="G915" s="202">
        <v>1152.5999999999999</v>
      </c>
      <c r="H915" s="202">
        <v>0</v>
      </c>
      <c r="I915" s="202">
        <v>0</v>
      </c>
      <c r="J915" s="202">
        <v>0</v>
      </c>
      <c r="K915" s="202">
        <v>0</v>
      </c>
      <c r="L915" s="197">
        <v>1198.2</v>
      </c>
      <c r="M915" s="203">
        <v>1198.2</v>
      </c>
      <c r="N915" s="203">
        <v>0</v>
      </c>
      <c r="O915" s="203">
        <v>0</v>
      </c>
      <c r="P915" s="203">
        <v>0</v>
      </c>
      <c r="Q915" s="203">
        <v>0</v>
      </c>
      <c r="R915" s="245">
        <v>0</v>
      </c>
      <c r="S915" s="245">
        <v>0</v>
      </c>
      <c r="T915" s="245">
        <v>0</v>
      </c>
      <c r="U915" s="198">
        <v>1183.3133</v>
      </c>
      <c r="V915" s="203">
        <v>1183.3133</v>
      </c>
      <c r="W915" s="203">
        <v>0</v>
      </c>
      <c r="X915" s="203">
        <v>0</v>
      </c>
      <c r="Y915" s="203">
        <v>0</v>
      </c>
      <c r="Z915" s="204">
        <v>0</v>
      </c>
      <c r="AA915" s="246">
        <v>0</v>
      </c>
      <c r="AB915" s="246">
        <v>0</v>
      </c>
      <c r="AC915" s="246">
        <v>0</v>
      </c>
      <c r="AD915" s="204">
        <v>-14.886700000000019</v>
      </c>
      <c r="AE915" s="204">
        <v>-14.886700000000019</v>
      </c>
      <c r="AF915" s="204">
        <v>0</v>
      </c>
      <c r="AG915" s="204">
        <v>0</v>
      </c>
      <c r="AH915" s="204">
        <v>0</v>
      </c>
      <c r="AI915" s="101">
        <v>0</v>
      </c>
      <c r="AJ915" s="101">
        <v>0</v>
      </c>
      <c r="AK915" s="101">
        <v>0</v>
      </c>
      <c r="AL915" s="204">
        <v>0</v>
      </c>
      <c r="AM915" s="204">
        <v>98.757578033717238</v>
      </c>
      <c r="AN915" s="204">
        <v>98.757578033717238</v>
      </c>
      <c r="AO915" s="204">
        <v>0</v>
      </c>
      <c r="AP915" s="204">
        <v>0</v>
      </c>
      <c r="AQ915" s="204">
        <v>0</v>
      </c>
      <c r="AR915" s="204">
        <v>0</v>
      </c>
      <c r="AS915" s="204">
        <v>0</v>
      </c>
      <c r="AT915" s="204">
        <v>0</v>
      </c>
      <c r="AU915" s="204">
        <v>0</v>
      </c>
    </row>
    <row r="916" spans="1:47" ht="12.75" customHeight="1">
      <c r="A916" s="205">
        <v>21</v>
      </c>
      <c r="B916" s="206">
        <v>228300</v>
      </c>
      <c r="C916" s="207">
        <v>1814</v>
      </c>
      <c r="D916" s="175">
        <v>907</v>
      </c>
      <c r="E916" s="201" t="s">
        <v>1968</v>
      </c>
      <c r="F916" s="197">
        <v>3051.2</v>
      </c>
      <c r="G916" s="202">
        <v>3051.2</v>
      </c>
      <c r="H916" s="202">
        <v>0</v>
      </c>
      <c r="I916" s="202">
        <v>0</v>
      </c>
      <c r="J916" s="202">
        <v>0</v>
      </c>
      <c r="K916" s="202">
        <v>0</v>
      </c>
      <c r="L916" s="197">
        <v>3098.3</v>
      </c>
      <c r="M916" s="203">
        <v>3098.3</v>
      </c>
      <c r="N916" s="203">
        <v>0</v>
      </c>
      <c r="O916" s="203">
        <v>0</v>
      </c>
      <c r="P916" s="203">
        <v>0</v>
      </c>
      <c r="Q916" s="203">
        <v>0</v>
      </c>
      <c r="R916" s="245">
        <v>0</v>
      </c>
      <c r="S916" s="245">
        <v>0</v>
      </c>
      <c r="T916" s="245">
        <v>0</v>
      </c>
      <c r="U916" s="198">
        <v>2977.4542000000001</v>
      </c>
      <c r="V916" s="203">
        <v>2977.4542000000001</v>
      </c>
      <c r="W916" s="203">
        <v>0</v>
      </c>
      <c r="X916" s="203">
        <v>0</v>
      </c>
      <c r="Y916" s="203">
        <v>0</v>
      </c>
      <c r="Z916" s="204">
        <v>0</v>
      </c>
      <c r="AA916" s="246">
        <v>0</v>
      </c>
      <c r="AB916" s="246">
        <v>0</v>
      </c>
      <c r="AC916" s="246">
        <v>0</v>
      </c>
      <c r="AD916" s="204">
        <v>-120.84580000000005</v>
      </c>
      <c r="AE916" s="204">
        <v>-120.84580000000005</v>
      </c>
      <c r="AF916" s="204">
        <v>0</v>
      </c>
      <c r="AG916" s="204">
        <v>0</v>
      </c>
      <c r="AH916" s="204">
        <v>0</v>
      </c>
      <c r="AI916" s="101">
        <v>0</v>
      </c>
      <c r="AJ916" s="101">
        <v>0</v>
      </c>
      <c r="AK916" s="101">
        <v>0</v>
      </c>
      <c r="AL916" s="204">
        <v>0</v>
      </c>
      <c r="AM916" s="204">
        <v>96.099609463254041</v>
      </c>
      <c r="AN916" s="204">
        <v>96.099609463254041</v>
      </c>
      <c r="AO916" s="204">
        <v>0</v>
      </c>
      <c r="AP916" s="204">
        <v>0</v>
      </c>
      <c r="AQ916" s="204">
        <v>0</v>
      </c>
      <c r="AR916" s="204">
        <v>0</v>
      </c>
      <c r="AS916" s="204">
        <v>0</v>
      </c>
      <c r="AT916" s="204">
        <v>0</v>
      </c>
      <c r="AU916" s="204">
        <v>0</v>
      </c>
    </row>
    <row r="917" spans="1:47" ht="12.75" customHeight="1">
      <c r="A917" s="205">
        <v>21</v>
      </c>
      <c r="B917" s="206">
        <v>228300</v>
      </c>
      <c r="C917" s="207">
        <v>1815</v>
      </c>
      <c r="D917" s="175">
        <v>908</v>
      </c>
      <c r="E917" s="201" t="s">
        <v>1592</v>
      </c>
      <c r="F917" s="197">
        <v>0</v>
      </c>
      <c r="G917" s="202">
        <v>0</v>
      </c>
      <c r="H917" s="202">
        <v>0</v>
      </c>
      <c r="I917" s="202">
        <v>0</v>
      </c>
      <c r="J917" s="202">
        <v>0</v>
      </c>
      <c r="K917" s="202">
        <v>0</v>
      </c>
      <c r="L917" s="197">
        <v>0</v>
      </c>
      <c r="M917" s="203">
        <v>0</v>
      </c>
      <c r="N917" s="203">
        <v>0</v>
      </c>
      <c r="O917" s="203">
        <v>0</v>
      </c>
      <c r="P917" s="203">
        <v>0</v>
      </c>
      <c r="Q917" s="203">
        <v>0</v>
      </c>
      <c r="R917" s="245">
        <v>0</v>
      </c>
      <c r="S917" s="245">
        <v>0</v>
      </c>
      <c r="T917" s="245">
        <v>0</v>
      </c>
      <c r="U917" s="198">
        <v>0</v>
      </c>
      <c r="V917" s="203">
        <v>0</v>
      </c>
      <c r="W917" s="203">
        <v>0</v>
      </c>
      <c r="X917" s="203">
        <v>0</v>
      </c>
      <c r="Y917" s="203">
        <v>0</v>
      </c>
      <c r="Z917" s="204">
        <v>0</v>
      </c>
      <c r="AA917" s="246">
        <v>0</v>
      </c>
      <c r="AB917" s="246">
        <v>0</v>
      </c>
      <c r="AC917" s="246">
        <v>0</v>
      </c>
      <c r="AD917" s="204">
        <v>0</v>
      </c>
      <c r="AE917" s="204">
        <v>0</v>
      </c>
      <c r="AF917" s="204">
        <v>0</v>
      </c>
      <c r="AG917" s="204">
        <v>0</v>
      </c>
      <c r="AH917" s="204">
        <v>0</v>
      </c>
      <c r="AI917" s="101">
        <v>0</v>
      </c>
      <c r="AJ917" s="101">
        <v>0</v>
      </c>
      <c r="AK917" s="101">
        <v>0</v>
      </c>
      <c r="AL917" s="204">
        <v>0</v>
      </c>
      <c r="AM917" s="204">
        <v>0</v>
      </c>
      <c r="AN917" s="204">
        <v>0</v>
      </c>
      <c r="AO917" s="204">
        <v>0</v>
      </c>
      <c r="AP917" s="204">
        <v>0</v>
      </c>
      <c r="AQ917" s="204">
        <v>0</v>
      </c>
      <c r="AR917" s="204">
        <v>0</v>
      </c>
      <c r="AS917" s="204">
        <v>0</v>
      </c>
      <c r="AT917" s="204">
        <v>0</v>
      </c>
      <c r="AU917" s="204">
        <v>0</v>
      </c>
    </row>
    <row r="918" spans="1:47" ht="12.75" customHeight="1">
      <c r="A918" s="205">
        <v>21</v>
      </c>
      <c r="B918" s="206">
        <v>228300</v>
      </c>
      <c r="C918" s="207">
        <v>1816</v>
      </c>
      <c r="D918" s="175">
        <v>909</v>
      </c>
      <c r="E918" s="201" t="s">
        <v>1969</v>
      </c>
      <c r="F918" s="197">
        <v>1038</v>
      </c>
      <c r="G918" s="202">
        <v>1038</v>
      </c>
      <c r="H918" s="202">
        <v>0</v>
      </c>
      <c r="I918" s="202">
        <v>0</v>
      </c>
      <c r="J918" s="202">
        <v>0</v>
      </c>
      <c r="K918" s="202">
        <v>0</v>
      </c>
      <c r="L918" s="197">
        <v>1149.5</v>
      </c>
      <c r="M918" s="203">
        <v>1149.5</v>
      </c>
      <c r="N918" s="203">
        <v>0</v>
      </c>
      <c r="O918" s="203">
        <v>0</v>
      </c>
      <c r="P918" s="203">
        <v>0</v>
      </c>
      <c r="Q918" s="203">
        <v>0</v>
      </c>
      <c r="R918" s="245">
        <v>0</v>
      </c>
      <c r="S918" s="245">
        <v>0</v>
      </c>
      <c r="T918" s="245">
        <v>0</v>
      </c>
      <c r="U918" s="198">
        <v>1132.1667</v>
      </c>
      <c r="V918" s="203">
        <v>1132.1667</v>
      </c>
      <c r="W918" s="203">
        <v>0</v>
      </c>
      <c r="X918" s="203">
        <v>0</v>
      </c>
      <c r="Y918" s="203">
        <v>0</v>
      </c>
      <c r="Z918" s="204">
        <v>0</v>
      </c>
      <c r="AA918" s="246">
        <v>0</v>
      </c>
      <c r="AB918" s="246">
        <v>0</v>
      </c>
      <c r="AC918" s="246">
        <v>0</v>
      </c>
      <c r="AD918" s="204">
        <v>-17.333300000000008</v>
      </c>
      <c r="AE918" s="204">
        <v>-17.333300000000008</v>
      </c>
      <c r="AF918" s="204">
        <v>0</v>
      </c>
      <c r="AG918" s="204">
        <v>0</v>
      </c>
      <c r="AH918" s="204">
        <v>0</v>
      </c>
      <c r="AI918" s="101">
        <v>0</v>
      </c>
      <c r="AJ918" s="101">
        <v>0</v>
      </c>
      <c r="AK918" s="101">
        <v>0</v>
      </c>
      <c r="AL918" s="204">
        <v>0</v>
      </c>
      <c r="AM918" s="204">
        <v>98.492100913440623</v>
      </c>
      <c r="AN918" s="204">
        <v>98.492100913440623</v>
      </c>
      <c r="AO918" s="204">
        <v>0</v>
      </c>
      <c r="AP918" s="204">
        <v>0</v>
      </c>
      <c r="AQ918" s="204">
        <v>0</v>
      </c>
      <c r="AR918" s="204">
        <v>0</v>
      </c>
      <c r="AS918" s="204">
        <v>0</v>
      </c>
      <c r="AT918" s="204">
        <v>0</v>
      </c>
      <c r="AU918" s="204">
        <v>0</v>
      </c>
    </row>
    <row r="919" spans="1:47" ht="12.75" customHeight="1">
      <c r="A919" s="205">
        <v>21</v>
      </c>
      <c r="B919" s="206">
        <v>228300</v>
      </c>
      <c r="C919" s="207">
        <v>1817</v>
      </c>
      <c r="D919" s="175">
        <v>910</v>
      </c>
      <c r="E919" s="201" t="s">
        <v>1970</v>
      </c>
      <c r="F919" s="197">
        <v>3789</v>
      </c>
      <c r="G919" s="202">
        <v>3789</v>
      </c>
      <c r="H919" s="202">
        <v>0</v>
      </c>
      <c r="I919" s="202">
        <v>0</v>
      </c>
      <c r="J919" s="202">
        <v>0</v>
      </c>
      <c r="K919" s="202">
        <v>0</v>
      </c>
      <c r="L919" s="197">
        <v>3943.8</v>
      </c>
      <c r="M919" s="203">
        <v>3943.8</v>
      </c>
      <c r="N919" s="203">
        <v>0</v>
      </c>
      <c r="O919" s="203">
        <v>0</v>
      </c>
      <c r="P919" s="203">
        <v>0</v>
      </c>
      <c r="Q919" s="203">
        <v>0</v>
      </c>
      <c r="R919" s="245">
        <v>0</v>
      </c>
      <c r="S919" s="245">
        <v>0</v>
      </c>
      <c r="T919" s="245">
        <v>0</v>
      </c>
      <c r="U919" s="198">
        <v>3556.0207</v>
      </c>
      <c r="V919" s="203">
        <v>3556.0207</v>
      </c>
      <c r="W919" s="203">
        <v>0</v>
      </c>
      <c r="X919" s="203">
        <v>0</v>
      </c>
      <c r="Y919" s="203">
        <v>0</v>
      </c>
      <c r="Z919" s="204">
        <v>0</v>
      </c>
      <c r="AA919" s="246">
        <v>0</v>
      </c>
      <c r="AB919" s="246">
        <v>0</v>
      </c>
      <c r="AC919" s="246">
        <v>0</v>
      </c>
      <c r="AD919" s="204">
        <v>-387.77930000000015</v>
      </c>
      <c r="AE919" s="204">
        <v>-387.77930000000015</v>
      </c>
      <c r="AF919" s="204">
        <v>0</v>
      </c>
      <c r="AG919" s="204">
        <v>0</v>
      </c>
      <c r="AH919" s="204">
        <v>0</v>
      </c>
      <c r="AI919" s="101">
        <v>0</v>
      </c>
      <c r="AJ919" s="101">
        <v>0</v>
      </c>
      <c r="AK919" s="101">
        <v>0</v>
      </c>
      <c r="AL919" s="204">
        <v>0</v>
      </c>
      <c r="AM919" s="204">
        <v>90.167369034940918</v>
      </c>
      <c r="AN919" s="204">
        <v>90.167369034940918</v>
      </c>
      <c r="AO919" s="204">
        <v>0</v>
      </c>
      <c r="AP919" s="204">
        <v>0</v>
      </c>
      <c r="AQ919" s="204">
        <v>0</v>
      </c>
      <c r="AR919" s="204">
        <v>0</v>
      </c>
      <c r="AS919" s="204">
        <v>0</v>
      </c>
      <c r="AT919" s="204">
        <v>0</v>
      </c>
      <c r="AU919" s="204">
        <v>0</v>
      </c>
    </row>
    <row r="920" spans="1:47" ht="12.75" customHeight="1">
      <c r="A920" s="205">
        <v>21</v>
      </c>
      <c r="B920" s="206">
        <v>228300</v>
      </c>
      <c r="C920" s="207">
        <v>1819</v>
      </c>
      <c r="D920" s="175">
        <v>911</v>
      </c>
      <c r="E920" s="201" t="s">
        <v>1918</v>
      </c>
      <c r="F920" s="197">
        <v>1461.2</v>
      </c>
      <c r="G920" s="202">
        <v>1461.2</v>
      </c>
      <c r="H920" s="202">
        <v>0</v>
      </c>
      <c r="I920" s="202">
        <v>0</v>
      </c>
      <c r="J920" s="202">
        <v>0</v>
      </c>
      <c r="K920" s="202">
        <v>0</v>
      </c>
      <c r="L920" s="197">
        <v>1666.1</v>
      </c>
      <c r="M920" s="203">
        <v>1666.1</v>
      </c>
      <c r="N920" s="203">
        <v>0</v>
      </c>
      <c r="O920" s="203">
        <v>0</v>
      </c>
      <c r="P920" s="203">
        <v>0</v>
      </c>
      <c r="Q920" s="203">
        <v>0</v>
      </c>
      <c r="R920" s="245">
        <v>0</v>
      </c>
      <c r="S920" s="245">
        <v>0</v>
      </c>
      <c r="T920" s="245">
        <v>0</v>
      </c>
      <c r="U920" s="198">
        <v>1656.2144000000001</v>
      </c>
      <c r="V920" s="203">
        <v>1656.2144000000001</v>
      </c>
      <c r="W920" s="203">
        <v>0</v>
      </c>
      <c r="X920" s="203">
        <v>0</v>
      </c>
      <c r="Y920" s="203">
        <v>0</v>
      </c>
      <c r="Z920" s="204">
        <v>0</v>
      </c>
      <c r="AA920" s="246">
        <v>0</v>
      </c>
      <c r="AB920" s="246">
        <v>0</v>
      </c>
      <c r="AC920" s="246">
        <v>0</v>
      </c>
      <c r="AD920" s="204">
        <v>-9.8855999999998403</v>
      </c>
      <c r="AE920" s="204">
        <v>-9.8855999999998403</v>
      </c>
      <c r="AF920" s="204">
        <v>0</v>
      </c>
      <c r="AG920" s="204">
        <v>0</v>
      </c>
      <c r="AH920" s="204">
        <v>0</v>
      </c>
      <c r="AI920" s="101">
        <v>0</v>
      </c>
      <c r="AJ920" s="101">
        <v>0</v>
      </c>
      <c r="AK920" s="101">
        <v>0</v>
      </c>
      <c r="AL920" s="204">
        <v>0</v>
      </c>
      <c r="AM920" s="204">
        <v>99.406662265170169</v>
      </c>
      <c r="AN920" s="204">
        <v>99.406662265170169</v>
      </c>
      <c r="AO920" s="204">
        <v>0</v>
      </c>
      <c r="AP920" s="204">
        <v>0</v>
      </c>
      <c r="AQ920" s="204">
        <v>0</v>
      </c>
      <c r="AR920" s="204">
        <v>0</v>
      </c>
      <c r="AS920" s="204">
        <v>0</v>
      </c>
      <c r="AT920" s="204">
        <v>0</v>
      </c>
      <c r="AU920" s="204">
        <v>0</v>
      </c>
    </row>
    <row r="921" spans="1:47" ht="12.75" customHeight="1">
      <c r="A921" s="205">
        <v>21</v>
      </c>
      <c r="B921" s="206">
        <v>228300</v>
      </c>
      <c r="C921" s="207">
        <v>1820</v>
      </c>
      <c r="D921" s="175">
        <v>912</v>
      </c>
      <c r="E921" s="201" t="s">
        <v>1971</v>
      </c>
      <c r="F921" s="197">
        <v>2460.1999999999998</v>
      </c>
      <c r="G921" s="202">
        <v>2460.1999999999998</v>
      </c>
      <c r="H921" s="202">
        <v>0</v>
      </c>
      <c r="I921" s="202">
        <v>0</v>
      </c>
      <c r="J921" s="202">
        <v>0</v>
      </c>
      <c r="K921" s="202">
        <v>0</v>
      </c>
      <c r="L921" s="197">
        <v>2570.4</v>
      </c>
      <c r="M921" s="203">
        <v>2570.4</v>
      </c>
      <c r="N921" s="203">
        <v>0</v>
      </c>
      <c r="O921" s="203">
        <v>0</v>
      </c>
      <c r="P921" s="203">
        <v>0</v>
      </c>
      <c r="Q921" s="203">
        <v>0</v>
      </c>
      <c r="R921" s="245">
        <v>0</v>
      </c>
      <c r="S921" s="245">
        <v>0</v>
      </c>
      <c r="T921" s="245">
        <v>0</v>
      </c>
      <c r="U921" s="198">
        <v>2292.6334999999999</v>
      </c>
      <c r="V921" s="203">
        <v>2292.6334999999999</v>
      </c>
      <c r="W921" s="203">
        <v>0</v>
      </c>
      <c r="X921" s="203">
        <v>0</v>
      </c>
      <c r="Y921" s="203">
        <v>0</v>
      </c>
      <c r="Z921" s="204">
        <v>0</v>
      </c>
      <c r="AA921" s="246">
        <v>0</v>
      </c>
      <c r="AB921" s="246">
        <v>0</v>
      </c>
      <c r="AC921" s="246">
        <v>0</v>
      </c>
      <c r="AD921" s="204">
        <v>-277.76650000000018</v>
      </c>
      <c r="AE921" s="204">
        <v>-277.76650000000018</v>
      </c>
      <c r="AF921" s="204">
        <v>0</v>
      </c>
      <c r="AG921" s="204">
        <v>0</v>
      </c>
      <c r="AH921" s="204">
        <v>0</v>
      </c>
      <c r="AI921" s="101">
        <v>0</v>
      </c>
      <c r="AJ921" s="101">
        <v>0</v>
      </c>
      <c r="AK921" s="101">
        <v>0</v>
      </c>
      <c r="AL921" s="204">
        <v>0</v>
      </c>
      <c r="AM921" s="204">
        <v>89.193646903205732</v>
      </c>
      <c r="AN921" s="204">
        <v>89.193646903205732</v>
      </c>
      <c r="AO921" s="204">
        <v>0</v>
      </c>
      <c r="AP921" s="204">
        <v>0</v>
      </c>
      <c r="AQ921" s="204">
        <v>0</v>
      </c>
      <c r="AR921" s="204">
        <v>0</v>
      </c>
      <c r="AS921" s="204">
        <v>0</v>
      </c>
      <c r="AT921" s="204">
        <v>0</v>
      </c>
      <c r="AU921" s="204">
        <v>0</v>
      </c>
    </row>
    <row r="922" spans="1:47" ht="12.75" customHeight="1">
      <c r="A922" s="205">
        <v>21</v>
      </c>
      <c r="B922" s="206">
        <v>228300</v>
      </c>
      <c r="C922" s="207">
        <v>1821</v>
      </c>
      <c r="D922" s="175">
        <v>913</v>
      </c>
      <c r="E922" s="201" t="s">
        <v>1972</v>
      </c>
      <c r="F922" s="197">
        <v>0</v>
      </c>
      <c r="G922" s="202">
        <v>0</v>
      </c>
      <c r="H922" s="202">
        <v>0</v>
      </c>
      <c r="I922" s="202">
        <v>0</v>
      </c>
      <c r="J922" s="202">
        <v>0</v>
      </c>
      <c r="K922" s="202">
        <v>0</v>
      </c>
      <c r="L922" s="197">
        <v>0</v>
      </c>
      <c r="M922" s="203">
        <v>0</v>
      </c>
      <c r="N922" s="203">
        <v>0</v>
      </c>
      <c r="O922" s="203">
        <v>0</v>
      </c>
      <c r="P922" s="203">
        <v>0</v>
      </c>
      <c r="Q922" s="203">
        <v>0</v>
      </c>
      <c r="R922" s="245">
        <v>0</v>
      </c>
      <c r="S922" s="245">
        <v>0</v>
      </c>
      <c r="T922" s="245">
        <v>0</v>
      </c>
      <c r="U922" s="198">
        <v>0</v>
      </c>
      <c r="V922" s="203">
        <v>0</v>
      </c>
      <c r="W922" s="203">
        <v>0</v>
      </c>
      <c r="X922" s="203">
        <v>0</v>
      </c>
      <c r="Y922" s="203">
        <v>0</v>
      </c>
      <c r="Z922" s="204">
        <v>0</v>
      </c>
      <c r="AA922" s="246">
        <v>0</v>
      </c>
      <c r="AB922" s="246">
        <v>0</v>
      </c>
      <c r="AC922" s="246">
        <v>0</v>
      </c>
      <c r="AD922" s="204">
        <v>0</v>
      </c>
      <c r="AE922" s="204">
        <v>0</v>
      </c>
      <c r="AF922" s="204">
        <v>0</v>
      </c>
      <c r="AG922" s="204">
        <v>0</v>
      </c>
      <c r="AH922" s="204">
        <v>0</v>
      </c>
      <c r="AI922" s="101">
        <v>0</v>
      </c>
      <c r="AJ922" s="101">
        <v>0</v>
      </c>
      <c r="AK922" s="101">
        <v>0</v>
      </c>
      <c r="AL922" s="204">
        <v>0</v>
      </c>
      <c r="AM922" s="204">
        <v>0</v>
      </c>
      <c r="AN922" s="204">
        <v>0</v>
      </c>
      <c r="AO922" s="204">
        <v>0</v>
      </c>
      <c r="AP922" s="204">
        <v>0</v>
      </c>
      <c r="AQ922" s="204">
        <v>0</v>
      </c>
      <c r="AR922" s="204">
        <v>0</v>
      </c>
      <c r="AS922" s="204">
        <v>0</v>
      </c>
      <c r="AT922" s="204">
        <v>0</v>
      </c>
      <c r="AU922" s="204">
        <v>0</v>
      </c>
    </row>
    <row r="923" spans="1:47" ht="12.75" customHeight="1">
      <c r="A923" s="205">
        <v>21</v>
      </c>
      <c r="B923" s="206">
        <v>228300</v>
      </c>
      <c r="C923" s="207">
        <v>1822</v>
      </c>
      <c r="D923" s="175">
        <v>914</v>
      </c>
      <c r="E923" s="201" t="s">
        <v>1973</v>
      </c>
      <c r="F923" s="197">
        <v>3916.7000000000003</v>
      </c>
      <c r="G923" s="202">
        <v>3820.8</v>
      </c>
      <c r="H923" s="202">
        <v>0</v>
      </c>
      <c r="I923" s="202">
        <v>95.9</v>
      </c>
      <c r="J923" s="202">
        <v>0</v>
      </c>
      <c r="K923" s="202">
        <v>0</v>
      </c>
      <c r="L923" s="197">
        <v>4041.9</v>
      </c>
      <c r="M923" s="203">
        <v>3946</v>
      </c>
      <c r="N923" s="203">
        <v>0</v>
      </c>
      <c r="O923" s="203">
        <v>95.9</v>
      </c>
      <c r="P923" s="203">
        <v>0</v>
      </c>
      <c r="Q923" s="203">
        <v>0</v>
      </c>
      <c r="R923" s="245">
        <v>0</v>
      </c>
      <c r="S923" s="245">
        <v>0</v>
      </c>
      <c r="T923" s="245">
        <v>0</v>
      </c>
      <c r="U923" s="198">
        <v>4040.3126000000002</v>
      </c>
      <c r="V923" s="203">
        <v>3946</v>
      </c>
      <c r="W923" s="203">
        <v>0</v>
      </c>
      <c r="X923" s="203">
        <v>94.312600000000003</v>
      </c>
      <c r="Y923" s="203">
        <v>0</v>
      </c>
      <c r="Z923" s="204">
        <v>0</v>
      </c>
      <c r="AA923" s="246">
        <v>0</v>
      </c>
      <c r="AB923" s="246">
        <v>0</v>
      </c>
      <c r="AC923" s="246">
        <v>0</v>
      </c>
      <c r="AD923" s="204">
        <v>-1.5873999999998887</v>
      </c>
      <c r="AE923" s="204">
        <v>0</v>
      </c>
      <c r="AF923" s="204">
        <v>0</v>
      </c>
      <c r="AG923" s="204">
        <v>-1.5874000000000024</v>
      </c>
      <c r="AH923" s="204">
        <v>0</v>
      </c>
      <c r="AI923" s="101">
        <v>0</v>
      </c>
      <c r="AJ923" s="101">
        <v>0</v>
      </c>
      <c r="AK923" s="101">
        <v>0</v>
      </c>
      <c r="AL923" s="204">
        <v>0</v>
      </c>
      <c r="AM923" s="204">
        <v>99.960726391053711</v>
      </c>
      <c r="AN923" s="204">
        <v>100</v>
      </c>
      <c r="AO923" s="204">
        <v>0</v>
      </c>
      <c r="AP923" s="204">
        <v>98.344734098018776</v>
      </c>
      <c r="AQ923" s="204">
        <v>0</v>
      </c>
      <c r="AR923" s="204">
        <v>0</v>
      </c>
      <c r="AS923" s="204">
        <v>0</v>
      </c>
      <c r="AT923" s="204">
        <v>0</v>
      </c>
      <c r="AU923" s="204">
        <v>0</v>
      </c>
    </row>
    <row r="924" spans="1:47" ht="12.75" customHeight="1">
      <c r="A924" s="205">
        <v>21</v>
      </c>
      <c r="B924" s="206">
        <v>228300</v>
      </c>
      <c r="C924" s="207">
        <v>1823</v>
      </c>
      <c r="D924" s="175">
        <v>915</v>
      </c>
      <c r="E924" s="201" t="s">
        <v>1974</v>
      </c>
      <c r="F924" s="197">
        <v>0</v>
      </c>
      <c r="G924" s="202">
        <v>0</v>
      </c>
      <c r="H924" s="202">
        <v>0</v>
      </c>
      <c r="I924" s="202">
        <v>0</v>
      </c>
      <c r="J924" s="202">
        <v>0</v>
      </c>
      <c r="K924" s="202">
        <v>0</v>
      </c>
      <c r="L924" s="197">
        <v>0</v>
      </c>
      <c r="M924" s="203">
        <v>0</v>
      </c>
      <c r="N924" s="203">
        <v>0</v>
      </c>
      <c r="O924" s="203">
        <v>0</v>
      </c>
      <c r="P924" s="203">
        <v>0</v>
      </c>
      <c r="Q924" s="203">
        <v>0</v>
      </c>
      <c r="R924" s="245">
        <v>0</v>
      </c>
      <c r="S924" s="245">
        <v>0</v>
      </c>
      <c r="T924" s="245">
        <v>0</v>
      </c>
      <c r="U924" s="198">
        <v>0</v>
      </c>
      <c r="V924" s="203">
        <v>0</v>
      </c>
      <c r="W924" s="203">
        <v>0</v>
      </c>
      <c r="X924" s="203">
        <v>0</v>
      </c>
      <c r="Y924" s="203">
        <v>0</v>
      </c>
      <c r="Z924" s="204">
        <v>0</v>
      </c>
      <c r="AA924" s="246">
        <v>0</v>
      </c>
      <c r="AB924" s="246">
        <v>0</v>
      </c>
      <c r="AC924" s="246">
        <v>0</v>
      </c>
      <c r="AD924" s="204">
        <v>0</v>
      </c>
      <c r="AE924" s="204">
        <v>0</v>
      </c>
      <c r="AF924" s="204">
        <v>0</v>
      </c>
      <c r="AG924" s="204">
        <v>0</v>
      </c>
      <c r="AH924" s="204">
        <v>0</v>
      </c>
      <c r="AI924" s="101">
        <v>0</v>
      </c>
      <c r="AJ924" s="101">
        <v>0</v>
      </c>
      <c r="AK924" s="101">
        <v>0</v>
      </c>
      <c r="AL924" s="204">
        <v>0</v>
      </c>
      <c r="AM924" s="204">
        <v>0</v>
      </c>
      <c r="AN924" s="204">
        <v>0</v>
      </c>
      <c r="AO924" s="204">
        <v>0</v>
      </c>
      <c r="AP924" s="204">
        <v>0</v>
      </c>
      <c r="AQ924" s="204">
        <v>0</v>
      </c>
      <c r="AR924" s="204">
        <v>0</v>
      </c>
      <c r="AS924" s="204">
        <v>0</v>
      </c>
      <c r="AT924" s="204">
        <v>0</v>
      </c>
      <c r="AU924" s="204">
        <v>0</v>
      </c>
    </row>
    <row r="925" spans="1:47" ht="12.75" customHeight="1">
      <c r="A925" s="205">
        <v>21</v>
      </c>
      <c r="B925" s="206">
        <v>228300</v>
      </c>
      <c r="C925" s="207">
        <v>1824</v>
      </c>
      <c r="D925" s="175">
        <v>916</v>
      </c>
      <c r="E925" s="201" t="s">
        <v>1975</v>
      </c>
      <c r="F925" s="197">
        <v>0</v>
      </c>
      <c r="G925" s="202">
        <v>0</v>
      </c>
      <c r="H925" s="202">
        <v>0</v>
      </c>
      <c r="I925" s="202">
        <v>0</v>
      </c>
      <c r="J925" s="202">
        <v>0</v>
      </c>
      <c r="K925" s="202">
        <v>0</v>
      </c>
      <c r="L925" s="197">
        <v>0</v>
      </c>
      <c r="M925" s="203">
        <v>0</v>
      </c>
      <c r="N925" s="203">
        <v>0</v>
      </c>
      <c r="O925" s="203">
        <v>0</v>
      </c>
      <c r="P925" s="203">
        <v>0</v>
      </c>
      <c r="Q925" s="203">
        <v>0</v>
      </c>
      <c r="R925" s="245">
        <v>0</v>
      </c>
      <c r="S925" s="245">
        <v>0</v>
      </c>
      <c r="T925" s="245">
        <v>0</v>
      </c>
      <c r="U925" s="198">
        <v>0</v>
      </c>
      <c r="V925" s="203">
        <v>0</v>
      </c>
      <c r="W925" s="203">
        <v>0</v>
      </c>
      <c r="X925" s="203">
        <v>0</v>
      </c>
      <c r="Y925" s="203">
        <v>0</v>
      </c>
      <c r="Z925" s="204">
        <v>0</v>
      </c>
      <c r="AA925" s="246">
        <v>0</v>
      </c>
      <c r="AB925" s="246">
        <v>0</v>
      </c>
      <c r="AC925" s="246">
        <v>0</v>
      </c>
      <c r="AD925" s="204">
        <v>0</v>
      </c>
      <c r="AE925" s="204">
        <v>0</v>
      </c>
      <c r="AF925" s="204">
        <v>0</v>
      </c>
      <c r="AG925" s="204">
        <v>0</v>
      </c>
      <c r="AH925" s="204">
        <v>0</v>
      </c>
      <c r="AI925" s="101">
        <v>0</v>
      </c>
      <c r="AJ925" s="101">
        <v>0</v>
      </c>
      <c r="AK925" s="101">
        <v>0</v>
      </c>
      <c r="AL925" s="204">
        <v>0</v>
      </c>
      <c r="AM925" s="204">
        <v>0</v>
      </c>
      <c r="AN925" s="204">
        <v>0</v>
      </c>
      <c r="AO925" s="204">
        <v>0</v>
      </c>
      <c r="AP925" s="204">
        <v>0</v>
      </c>
      <c r="AQ925" s="204">
        <v>0</v>
      </c>
      <c r="AR925" s="204">
        <v>0</v>
      </c>
      <c r="AS925" s="204">
        <v>0</v>
      </c>
      <c r="AT925" s="204">
        <v>0</v>
      </c>
      <c r="AU925" s="204">
        <v>0</v>
      </c>
    </row>
    <row r="926" spans="1:47" ht="12.75" customHeight="1">
      <c r="A926" s="205">
        <v>21</v>
      </c>
      <c r="B926" s="206">
        <v>228300</v>
      </c>
      <c r="C926" s="207">
        <v>1825</v>
      </c>
      <c r="D926" s="175">
        <v>917</v>
      </c>
      <c r="E926" s="201" t="s">
        <v>1976</v>
      </c>
      <c r="F926" s="197">
        <v>1881.2</v>
      </c>
      <c r="G926" s="202">
        <v>1881.2</v>
      </c>
      <c r="H926" s="202">
        <v>0</v>
      </c>
      <c r="I926" s="202">
        <v>0</v>
      </c>
      <c r="J926" s="202">
        <v>0</v>
      </c>
      <c r="K926" s="202">
        <v>0</v>
      </c>
      <c r="L926" s="197">
        <v>1936.2</v>
      </c>
      <c r="M926" s="203">
        <v>1936.2</v>
      </c>
      <c r="N926" s="203">
        <v>0</v>
      </c>
      <c r="O926" s="203">
        <v>0</v>
      </c>
      <c r="P926" s="203">
        <v>0</v>
      </c>
      <c r="Q926" s="203">
        <v>0</v>
      </c>
      <c r="R926" s="245">
        <v>0</v>
      </c>
      <c r="S926" s="245">
        <v>0</v>
      </c>
      <c r="T926" s="245">
        <v>0</v>
      </c>
      <c r="U926" s="198">
        <v>1936.2</v>
      </c>
      <c r="V926" s="203">
        <v>1936.2</v>
      </c>
      <c r="W926" s="203">
        <v>0</v>
      </c>
      <c r="X926" s="203">
        <v>0</v>
      </c>
      <c r="Y926" s="203">
        <v>0</v>
      </c>
      <c r="Z926" s="204">
        <v>0</v>
      </c>
      <c r="AA926" s="246">
        <v>0</v>
      </c>
      <c r="AB926" s="246">
        <v>0</v>
      </c>
      <c r="AC926" s="246">
        <v>0</v>
      </c>
      <c r="AD926" s="204">
        <v>0</v>
      </c>
      <c r="AE926" s="204">
        <v>0</v>
      </c>
      <c r="AF926" s="204">
        <v>0</v>
      </c>
      <c r="AG926" s="204">
        <v>0</v>
      </c>
      <c r="AH926" s="204">
        <v>0</v>
      </c>
      <c r="AI926" s="101">
        <v>0</v>
      </c>
      <c r="AJ926" s="101">
        <v>0</v>
      </c>
      <c r="AK926" s="101">
        <v>0</v>
      </c>
      <c r="AL926" s="204">
        <v>0</v>
      </c>
      <c r="AM926" s="204">
        <v>100</v>
      </c>
      <c r="AN926" s="204">
        <v>100</v>
      </c>
      <c r="AO926" s="204">
        <v>0</v>
      </c>
      <c r="AP926" s="204">
        <v>0</v>
      </c>
      <c r="AQ926" s="204">
        <v>0</v>
      </c>
      <c r="AR926" s="204">
        <v>0</v>
      </c>
      <c r="AS926" s="204">
        <v>0</v>
      </c>
      <c r="AT926" s="204">
        <v>0</v>
      </c>
      <c r="AU926" s="204">
        <v>0</v>
      </c>
    </row>
    <row r="927" spans="1:47" ht="12.75" customHeight="1">
      <c r="A927" s="205">
        <v>21</v>
      </c>
      <c r="B927" s="206">
        <v>228300</v>
      </c>
      <c r="C927" s="207">
        <v>1826</v>
      </c>
      <c r="D927" s="175">
        <v>918</v>
      </c>
      <c r="E927" s="201" t="s">
        <v>1977</v>
      </c>
      <c r="F927" s="197">
        <v>1590.7</v>
      </c>
      <c r="G927" s="202">
        <v>1590.7</v>
      </c>
      <c r="H927" s="202">
        <v>0</v>
      </c>
      <c r="I927" s="202">
        <v>0</v>
      </c>
      <c r="J927" s="202">
        <v>0</v>
      </c>
      <c r="K927" s="202">
        <v>0</v>
      </c>
      <c r="L927" s="197">
        <v>1726.5</v>
      </c>
      <c r="M927" s="203">
        <v>1726.5</v>
      </c>
      <c r="N927" s="203">
        <v>0</v>
      </c>
      <c r="O927" s="203">
        <v>0</v>
      </c>
      <c r="P927" s="203">
        <v>0</v>
      </c>
      <c r="Q927" s="203">
        <v>0</v>
      </c>
      <c r="R927" s="245">
        <v>0</v>
      </c>
      <c r="S927" s="245">
        <v>0</v>
      </c>
      <c r="T927" s="245">
        <v>0</v>
      </c>
      <c r="U927" s="198">
        <v>1685.4</v>
      </c>
      <c r="V927" s="203">
        <v>1685.4</v>
      </c>
      <c r="W927" s="203">
        <v>0</v>
      </c>
      <c r="X927" s="203">
        <v>0</v>
      </c>
      <c r="Y927" s="203">
        <v>0</v>
      </c>
      <c r="Z927" s="204">
        <v>0</v>
      </c>
      <c r="AA927" s="246">
        <v>0</v>
      </c>
      <c r="AB927" s="246">
        <v>0</v>
      </c>
      <c r="AC927" s="246">
        <v>0</v>
      </c>
      <c r="AD927" s="204">
        <v>-41.099999999999909</v>
      </c>
      <c r="AE927" s="204">
        <v>-41.099999999999909</v>
      </c>
      <c r="AF927" s="204">
        <v>0</v>
      </c>
      <c r="AG927" s="204">
        <v>0</v>
      </c>
      <c r="AH927" s="204">
        <v>0</v>
      </c>
      <c r="AI927" s="101">
        <v>0</v>
      </c>
      <c r="AJ927" s="101">
        <v>0</v>
      </c>
      <c r="AK927" s="101">
        <v>0</v>
      </c>
      <c r="AL927" s="204">
        <v>0</v>
      </c>
      <c r="AM927" s="204">
        <v>97.619461337966996</v>
      </c>
      <c r="AN927" s="204">
        <v>97.619461337966996</v>
      </c>
      <c r="AO927" s="204">
        <v>0</v>
      </c>
      <c r="AP927" s="204">
        <v>0</v>
      </c>
      <c r="AQ927" s="204">
        <v>0</v>
      </c>
      <c r="AR927" s="204">
        <v>0</v>
      </c>
      <c r="AS927" s="204">
        <v>0</v>
      </c>
      <c r="AT927" s="204">
        <v>0</v>
      </c>
      <c r="AU927" s="204">
        <v>0</v>
      </c>
    </row>
    <row r="928" spans="1:47" ht="12.75" customHeight="1">
      <c r="A928" s="205">
        <v>21</v>
      </c>
      <c r="B928" s="206">
        <v>228300</v>
      </c>
      <c r="C928" s="207">
        <v>1827</v>
      </c>
      <c r="D928" s="175">
        <v>919</v>
      </c>
      <c r="E928" s="201" t="s">
        <v>1978</v>
      </c>
      <c r="F928" s="197">
        <v>0</v>
      </c>
      <c r="G928" s="202">
        <v>0</v>
      </c>
      <c r="H928" s="202">
        <v>0</v>
      </c>
      <c r="I928" s="202">
        <v>0</v>
      </c>
      <c r="J928" s="202">
        <v>0</v>
      </c>
      <c r="K928" s="202">
        <v>0</v>
      </c>
      <c r="L928" s="197">
        <v>450</v>
      </c>
      <c r="M928" s="203">
        <v>450</v>
      </c>
      <c r="N928" s="203">
        <v>0</v>
      </c>
      <c r="O928" s="203">
        <v>0</v>
      </c>
      <c r="P928" s="203">
        <v>0</v>
      </c>
      <c r="Q928" s="203">
        <v>0</v>
      </c>
      <c r="R928" s="245">
        <v>0</v>
      </c>
      <c r="S928" s="245">
        <v>0</v>
      </c>
      <c r="T928" s="245">
        <v>0</v>
      </c>
      <c r="U928" s="198">
        <v>419.00709999999998</v>
      </c>
      <c r="V928" s="203">
        <v>419.00709999999998</v>
      </c>
      <c r="W928" s="203">
        <v>0</v>
      </c>
      <c r="X928" s="203">
        <v>0</v>
      </c>
      <c r="Y928" s="203">
        <v>0</v>
      </c>
      <c r="Z928" s="204">
        <v>0</v>
      </c>
      <c r="AA928" s="246">
        <v>0</v>
      </c>
      <c r="AB928" s="246">
        <v>0</v>
      </c>
      <c r="AC928" s="246">
        <v>0</v>
      </c>
      <c r="AD928" s="204">
        <v>-30.99290000000002</v>
      </c>
      <c r="AE928" s="204">
        <v>-30.99290000000002</v>
      </c>
      <c r="AF928" s="204">
        <v>0</v>
      </c>
      <c r="AG928" s="204">
        <v>0</v>
      </c>
      <c r="AH928" s="204">
        <v>0</v>
      </c>
      <c r="AI928" s="101">
        <v>0</v>
      </c>
      <c r="AJ928" s="101">
        <v>0</v>
      </c>
      <c r="AK928" s="101">
        <v>0</v>
      </c>
      <c r="AL928" s="204">
        <v>0</v>
      </c>
      <c r="AM928" s="204">
        <v>93.112688888888883</v>
      </c>
      <c r="AN928" s="204">
        <v>93.112688888888883</v>
      </c>
      <c r="AO928" s="204">
        <v>0</v>
      </c>
      <c r="AP928" s="204">
        <v>0</v>
      </c>
      <c r="AQ928" s="204">
        <v>0</v>
      </c>
      <c r="AR928" s="204">
        <v>0</v>
      </c>
      <c r="AS928" s="204">
        <v>0</v>
      </c>
      <c r="AT928" s="204">
        <v>0</v>
      </c>
      <c r="AU928" s="204">
        <v>0</v>
      </c>
    </row>
    <row r="929" spans="1:48" ht="12.75" customHeight="1">
      <c r="A929" s="205">
        <v>21</v>
      </c>
      <c r="B929" s="206">
        <v>228300</v>
      </c>
      <c r="C929" s="207">
        <v>1818</v>
      </c>
      <c r="D929" s="175">
        <v>920</v>
      </c>
      <c r="E929" s="201" t="s">
        <v>1959</v>
      </c>
      <c r="F929" s="197">
        <v>16644.5</v>
      </c>
      <c r="G929" s="202">
        <v>16644.5</v>
      </c>
      <c r="H929" s="202">
        <v>0</v>
      </c>
      <c r="I929" s="202">
        <v>0</v>
      </c>
      <c r="J929" s="202">
        <v>0</v>
      </c>
      <c r="K929" s="202">
        <v>0</v>
      </c>
      <c r="L929" s="197">
        <v>17896.5</v>
      </c>
      <c r="M929" s="203">
        <v>17896.5</v>
      </c>
      <c r="N929" s="203">
        <v>0</v>
      </c>
      <c r="O929" s="203">
        <v>0</v>
      </c>
      <c r="P929" s="203">
        <v>0</v>
      </c>
      <c r="Q929" s="203">
        <v>0</v>
      </c>
      <c r="R929" s="245">
        <v>0</v>
      </c>
      <c r="S929" s="245">
        <v>0</v>
      </c>
      <c r="T929" s="245">
        <v>0</v>
      </c>
      <c r="U929" s="198">
        <v>17288.804800000002</v>
      </c>
      <c r="V929" s="203">
        <v>17288.804800000002</v>
      </c>
      <c r="W929" s="203">
        <v>0</v>
      </c>
      <c r="X929" s="203">
        <v>0</v>
      </c>
      <c r="Y929" s="203">
        <v>0</v>
      </c>
      <c r="Z929" s="204">
        <v>0</v>
      </c>
      <c r="AA929" s="246">
        <v>0</v>
      </c>
      <c r="AB929" s="246">
        <v>0</v>
      </c>
      <c r="AC929" s="246">
        <v>0</v>
      </c>
      <c r="AD929" s="204">
        <v>-607.69519999999829</v>
      </c>
      <c r="AE929" s="204">
        <v>-607.69519999999829</v>
      </c>
      <c r="AF929" s="204">
        <v>0</v>
      </c>
      <c r="AG929" s="204">
        <v>0</v>
      </c>
      <c r="AH929" s="204">
        <v>0</v>
      </c>
      <c r="AI929" s="101">
        <v>0</v>
      </c>
      <c r="AJ929" s="101">
        <v>0</v>
      </c>
      <c r="AK929" s="101">
        <v>0</v>
      </c>
      <c r="AL929" s="204">
        <v>0</v>
      </c>
      <c r="AM929" s="204">
        <v>96.60439080267092</v>
      </c>
      <c r="AN929" s="204">
        <v>96.60439080267092</v>
      </c>
      <c r="AO929" s="204">
        <v>0</v>
      </c>
      <c r="AP929" s="204">
        <v>0</v>
      </c>
      <c r="AQ929" s="204">
        <v>0</v>
      </c>
      <c r="AR929" s="204">
        <v>0</v>
      </c>
      <c r="AS929" s="204">
        <v>0</v>
      </c>
      <c r="AT929" s="204">
        <v>0</v>
      </c>
      <c r="AU929" s="204">
        <v>0</v>
      </c>
    </row>
    <row r="930" spans="1:48" ht="12.75" customHeight="1">
      <c r="A930" s="205">
        <v>21</v>
      </c>
      <c r="B930" s="206">
        <v>228300</v>
      </c>
      <c r="C930" s="207">
        <v>1828</v>
      </c>
      <c r="D930" s="175">
        <v>921</v>
      </c>
      <c r="E930" s="201" t="s">
        <v>1979</v>
      </c>
      <c r="F930" s="197">
        <v>3864.4</v>
      </c>
      <c r="G930" s="202">
        <v>3864.4</v>
      </c>
      <c r="H930" s="202">
        <v>0</v>
      </c>
      <c r="I930" s="202">
        <v>0</v>
      </c>
      <c r="J930" s="202">
        <v>0</v>
      </c>
      <c r="K930" s="202">
        <v>0</v>
      </c>
      <c r="L930" s="197">
        <v>4029.3</v>
      </c>
      <c r="M930" s="203">
        <v>4029.3</v>
      </c>
      <c r="N930" s="203">
        <v>0</v>
      </c>
      <c r="O930" s="203">
        <v>0</v>
      </c>
      <c r="P930" s="203">
        <v>0</v>
      </c>
      <c r="Q930" s="203">
        <v>0</v>
      </c>
      <c r="R930" s="245">
        <v>0</v>
      </c>
      <c r="S930" s="245">
        <v>0</v>
      </c>
      <c r="T930" s="245">
        <v>0</v>
      </c>
      <c r="U930" s="198">
        <v>3476.5340000000001</v>
      </c>
      <c r="V930" s="203">
        <v>3476.5340000000001</v>
      </c>
      <c r="W930" s="203">
        <v>0</v>
      </c>
      <c r="X930" s="203">
        <v>0</v>
      </c>
      <c r="Y930" s="203">
        <v>0</v>
      </c>
      <c r="Z930" s="204">
        <v>0</v>
      </c>
      <c r="AA930" s="246">
        <v>0</v>
      </c>
      <c r="AB930" s="246">
        <v>0</v>
      </c>
      <c r="AC930" s="246">
        <v>0</v>
      </c>
      <c r="AD930" s="204">
        <v>-552.76600000000008</v>
      </c>
      <c r="AE930" s="204">
        <v>-552.76600000000008</v>
      </c>
      <c r="AF930" s="204">
        <v>0</v>
      </c>
      <c r="AG930" s="204">
        <v>0</v>
      </c>
      <c r="AH930" s="204">
        <v>0</v>
      </c>
      <c r="AI930" s="101">
        <v>0</v>
      </c>
      <c r="AJ930" s="101">
        <v>0</v>
      </c>
      <c r="AK930" s="101">
        <v>0</v>
      </c>
      <c r="AL930" s="204">
        <v>0</v>
      </c>
      <c r="AM930" s="204">
        <v>86.281339190430089</v>
      </c>
      <c r="AN930" s="204">
        <v>86.281339190430089</v>
      </c>
      <c r="AO930" s="204">
        <v>0</v>
      </c>
      <c r="AP930" s="204">
        <v>0</v>
      </c>
      <c r="AQ930" s="204">
        <v>0</v>
      </c>
      <c r="AR930" s="204">
        <v>0</v>
      </c>
      <c r="AS930" s="204">
        <v>0</v>
      </c>
      <c r="AT930" s="204">
        <v>0</v>
      </c>
      <c r="AU930" s="204">
        <v>0</v>
      </c>
    </row>
    <row r="931" spans="1:48" ht="12.75" customHeight="1">
      <c r="A931" s="205">
        <v>0</v>
      </c>
      <c r="B931" s="205"/>
      <c r="C931" s="205"/>
      <c r="D931" s="175">
        <v>922</v>
      </c>
      <c r="E931" s="201"/>
      <c r="F931" s="202"/>
      <c r="G931" s="202"/>
      <c r="H931" s="202"/>
      <c r="I931" s="202"/>
      <c r="J931" s="202"/>
      <c r="K931" s="202"/>
      <c r="L931" s="197"/>
      <c r="M931" s="203"/>
      <c r="N931" s="203"/>
      <c r="O931" s="203"/>
      <c r="P931" s="203"/>
      <c r="Q931" s="203"/>
      <c r="R931" s="245"/>
      <c r="S931" s="245"/>
      <c r="T931" s="245"/>
      <c r="U931" s="198"/>
      <c r="V931" s="203"/>
      <c r="W931" s="203"/>
      <c r="X931" s="203"/>
      <c r="Y931" s="203"/>
      <c r="Z931" s="204"/>
      <c r="AA931" s="246"/>
      <c r="AB931" s="246"/>
      <c r="AC931" s="246"/>
      <c r="AD931" s="204"/>
      <c r="AE931" s="204"/>
      <c r="AF931" s="204"/>
      <c r="AG931" s="204"/>
      <c r="AH931" s="204"/>
      <c r="AI931" s="101">
        <v>0</v>
      </c>
      <c r="AJ931" s="101">
        <v>0</v>
      </c>
      <c r="AK931" s="101">
        <v>0</v>
      </c>
      <c r="AL931" s="204"/>
      <c r="AM931" s="204"/>
      <c r="AN931" s="204"/>
      <c r="AO931" s="204"/>
      <c r="AP931" s="204"/>
      <c r="AQ931" s="204"/>
      <c r="AR931" s="204"/>
      <c r="AS931" s="204"/>
      <c r="AT931" s="204"/>
      <c r="AU931" s="204"/>
    </row>
    <row r="932" spans="1:48" ht="12.75" customHeight="1">
      <c r="A932" s="205">
        <v>20</v>
      </c>
      <c r="B932" s="206">
        <v>228500</v>
      </c>
      <c r="C932" s="205"/>
      <c r="D932" s="175">
        <v>923</v>
      </c>
      <c r="E932" s="196" t="s">
        <v>1980</v>
      </c>
      <c r="F932" s="197">
        <v>287078.8</v>
      </c>
      <c r="G932" s="197">
        <v>268766.5</v>
      </c>
      <c r="H932" s="197">
        <v>5404.3</v>
      </c>
      <c r="I932" s="197">
        <v>319.10000000000002</v>
      </c>
      <c r="J932" s="197">
        <v>0</v>
      </c>
      <c r="K932" s="197">
        <v>12588.9</v>
      </c>
      <c r="L932" s="197">
        <v>324001.40000000002</v>
      </c>
      <c r="M932" s="197">
        <v>304349.09999999998</v>
      </c>
      <c r="N932" s="197">
        <v>5553.4</v>
      </c>
      <c r="O932" s="197">
        <v>355.5</v>
      </c>
      <c r="P932" s="197">
        <v>0</v>
      </c>
      <c r="Q932" s="197">
        <v>12588.9</v>
      </c>
      <c r="R932" s="197">
        <v>0</v>
      </c>
      <c r="S932" s="197">
        <v>0</v>
      </c>
      <c r="T932" s="197">
        <v>1154.5</v>
      </c>
      <c r="U932" s="198">
        <v>319185.29250000004</v>
      </c>
      <c r="V932" s="197">
        <v>299681.35100000002</v>
      </c>
      <c r="W932" s="197">
        <v>5507.1534000000001</v>
      </c>
      <c r="X932" s="197">
        <v>313.4228</v>
      </c>
      <c r="Y932" s="197">
        <v>0</v>
      </c>
      <c r="Z932" s="197">
        <v>12588.865299999999</v>
      </c>
      <c r="AA932" s="197">
        <v>0</v>
      </c>
      <c r="AB932" s="197">
        <v>0</v>
      </c>
      <c r="AC932" s="197">
        <v>1094.5</v>
      </c>
      <c r="AD932" s="101">
        <v>-4816.1074999999837</v>
      </c>
      <c r="AE932" s="101">
        <v>-4667.7489999999525</v>
      </c>
      <c r="AF932" s="101">
        <v>-46.246599999999489</v>
      </c>
      <c r="AG932" s="101">
        <v>-42.077200000000005</v>
      </c>
      <c r="AH932" s="101">
        <v>0</v>
      </c>
      <c r="AI932" s="101">
        <v>-3.4700000000157161E-2</v>
      </c>
      <c r="AJ932" s="101">
        <v>0</v>
      </c>
      <c r="AK932" s="101">
        <v>0</v>
      </c>
      <c r="AL932" s="101">
        <v>-60</v>
      </c>
      <c r="AM932" s="101">
        <v>98.513553490818254</v>
      </c>
      <c r="AN932" s="101">
        <v>98.466317462414068</v>
      </c>
      <c r="AO932" s="101">
        <v>99.167238088378298</v>
      </c>
      <c r="AP932" s="101">
        <v>88.163938115330524</v>
      </c>
      <c r="AQ932" s="101">
        <v>0</v>
      </c>
      <c r="AR932" s="101">
        <v>99.999724360349191</v>
      </c>
      <c r="AS932" s="101">
        <v>0</v>
      </c>
      <c r="AT932" s="101">
        <v>0</v>
      </c>
      <c r="AU932" s="101">
        <v>94.802944997834558</v>
      </c>
    </row>
    <row r="933" spans="1:48" s="200" customFormat="1" ht="12.75" customHeight="1">
      <c r="A933" s="205">
        <v>22</v>
      </c>
      <c r="B933" s="206">
        <v>228500</v>
      </c>
      <c r="C933" s="205"/>
      <c r="D933" s="175">
        <v>924</v>
      </c>
      <c r="E933" s="196" t="s">
        <v>1241</v>
      </c>
      <c r="F933" s="197">
        <v>184457.69999999998</v>
      </c>
      <c r="G933" s="197">
        <v>166230</v>
      </c>
      <c r="H933" s="197">
        <v>5404.3</v>
      </c>
      <c r="I933" s="197">
        <v>234.5</v>
      </c>
      <c r="J933" s="197">
        <v>0</v>
      </c>
      <c r="K933" s="197">
        <v>12588.9</v>
      </c>
      <c r="L933" s="197">
        <v>214069.4</v>
      </c>
      <c r="M933" s="197">
        <v>195692.6</v>
      </c>
      <c r="N933" s="197">
        <v>5553.4</v>
      </c>
      <c r="O933" s="197">
        <v>234.5</v>
      </c>
      <c r="P933" s="197">
        <v>0</v>
      </c>
      <c r="Q933" s="197">
        <v>12588.9</v>
      </c>
      <c r="R933" s="197">
        <v>0</v>
      </c>
      <c r="S933" s="197">
        <v>0</v>
      </c>
      <c r="T933" s="197">
        <v>0</v>
      </c>
      <c r="U933" s="198">
        <v>211469.5307</v>
      </c>
      <c r="V933" s="197">
        <v>193181.08919999999</v>
      </c>
      <c r="W933" s="197">
        <v>5507.1534000000001</v>
      </c>
      <c r="X933" s="197">
        <v>192.4228</v>
      </c>
      <c r="Y933" s="197">
        <v>0</v>
      </c>
      <c r="Z933" s="197">
        <v>12588.865299999999</v>
      </c>
      <c r="AA933" s="197">
        <v>0</v>
      </c>
      <c r="AB933" s="197">
        <v>0</v>
      </c>
      <c r="AC933" s="197">
        <v>0</v>
      </c>
      <c r="AD933" s="101">
        <v>-2599.8692999999912</v>
      </c>
      <c r="AE933" s="101">
        <v>-2511.5108000000182</v>
      </c>
      <c r="AF933" s="101">
        <v>-46.246599999999489</v>
      </c>
      <c r="AG933" s="101">
        <v>-42.077200000000005</v>
      </c>
      <c r="AH933" s="101">
        <v>0</v>
      </c>
      <c r="AI933" s="101">
        <v>-3.4700000000157161E-2</v>
      </c>
      <c r="AJ933" s="101">
        <v>0</v>
      </c>
      <c r="AK933" s="101">
        <v>0</v>
      </c>
      <c r="AL933" s="101">
        <v>0</v>
      </c>
      <c r="AM933" s="101">
        <v>98.785501664413516</v>
      </c>
      <c r="AN933" s="101">
        <v>98.716604102556758</v>
      </c>
      <c r="AO933" s="101">
        <v>99.167238088378298</v>
      </c>
      <c r="AP933" s="101">
        <v>82.056631130063963</v>
      </c>
      <c r="AQ933" s="101">
        <v>0</v>
      </c>
      <c r="AR933" s="101">
        <v>99.999724360349191</v>
      </c>
      <c r="AS933" s="101">
        <v>0</v>
      </c>
      <c r="AT933" s="101">
        <v>0</v>
      </c>
      <c r="AU933" s="101">
        <v>0</v>
      </c>
      <c r="AV933" s="199"/>
    </row>
    <row r="934" spans="1:48" s="200" customFormat="1" ht="12.75" customHeight="1">
      <c r="A934" s="205">
        <v>21</v>
      </c>
      <c r="B934" s="206">
        <v>228500</v>
      </c>
      <c r="C934" s="205"/>
      <c r="D934" s="175">
        <v>925</v>
      </c>
      <c r="E934" s="196" t="s">
        <v>1242</v>
      </c>
      <c r="F934" s="197">
        <v>102621.1</v>
      </c>
      <c r="G934" s="197">
        <v>102536.5</v>
      </c>
      <c r="H934" s="197">
        <v>0</v>
      </c>
      <c r="I934" s="197">
        <v>84.6</v>
      </c>
      <c r="J934" s="197">
        <v>0</v>
      </c>
      <c r="K934" s="197">
        <v>0</v>
      </c>
      <c r="L934" s="197">
        <v>109932</v>
      </c>
      <c r="M934" s="197">
        <v>108656.5</v>
      </c>
      <c r="N934" s="197">
        <v>0</v>
      </c>
      <c r="O934" s="197">
        <v>121</v>
      </c>
      <c r="P934" s="197">
        <v>0</v>
      </c>
      <c r="Q934" s="197">
        <v>0</v>
      </c>
      <c r="R934" s="197">
        <v>0</v>
      </c>
      <c r="S934" s="197">
        <v>0</v>
      </c>
      <c r="T934" s="197">
        <v>1154.5</v>
      </c>
      <c r="U934" s="198">
        <v>107715.76180000001</v>
      </c>
      <c r="V934" s="197">
        <v>106500.26180000001</v>
      </c>
      <c r="W934" s="197">
        <v>0</v>
      </c>
      <c r="X934" s="197">
        <v>121</v>
      </c>
      <c r="Y934" s="197">
        <v>0</v>
      </c>
      <c r="Z934" s="197">
        <v>0</v>
      </c>
      <c r="AA934" s="197">
        <v>0</v>
      </c>
      <c r="AB934" s="197">
        <v>0</v>
      </c>
      <c r="AC934" s="197">
        <v>1094.5</v>
      </c>
      <c r="AD934" s="101">
        <v>-2216.2381999999925</v>
      </c>
      <c r="AE934" s="101">
        <v>-2156.2381999999925</v>
      </c>
      <c r="AF934" s="101">
        <v>0</v>
      </c>
      <c r="AG934" s="101">
        <v>0</v>
      </c>
      <c r="AH934" s="101">
        <v>0</v>
      </c>
      <c r="AI934" s="101">
        <v>0</v>
      </c>
      <c r="AJ934" s="101">
        <v>0</v>
      </c>
      <c r="AK934" s="101">
        <v>0</v>
      </c>
      <c r="AL934" s="101">
        <v>-60</v>
      </c>
      <c r="AM934" s="101">
        <v>97.983991740348586</v>
      </c>
      <c r="AN934" s="101">
        <v>98.015546055689256</v>
      </c>
      <c r="AO934" s="101">
        <v>0</v>
      </c>
      <c r="AP934" s="101">
        <v>100</v>
      </c>
      <c r="AQ934" s="101">
        <v>0</v>
      </c>
      <c r="AR934" s="101">
        <v>0</v>
      </c>
      <c r="AS934" s="101">
        <v>0</v>
      </c>
      <c r="AT934" s="101">
        <v>0</v>
      </c>
      <c r="AU934" s="101">
        <v>94.802944997834558</v>
      </c>
      <c r="AV934" s="199"/>
    </row>
    <row r="935" spans="1:48" ht="12.75" customHeight="1">
      <c r="A935" s="205">
        <v>22</v>
      </c>
      <c r="B935" s="206">
        <v>228500</v>
      </c>
      <c r="C935" s="207">
        <v>1829</v>
      </c>
      <c r="D935" s="175">
        <v>926</v>
      </c>
      <c r="E935" s="201" t="s">
        <v>1267</v>
      </c>
      <c r="F935" s="197">
        <v>184457.69999999998</v>
      </c>
      <c r="G935" s="202">
        <v>166230</v>
      </c>
      <c r="H935" s="202">
        <v>5404.3</v>
      </c>
      <c r="I935" s="202">
        <v>234.5</v>
      </c>
      <c r="J935" s="202">
        <v>0</v>
      </c>
      <c r="K935" s="202">
        <v>12588.9</v>
      </c>
      <c r="L935" s="197">
        <v>214069.4</v>
      </c>
      <c r="M935" s="203">
        <v>195692.6</v>
      </c>
      <c r="N935" s="203">
        <v>5553.4</v>
      </c>
      <c r="O935" s="203">
        <v>234.5</v>
      </c>
      <c r="P935" s="203">
        <v>0</v>
      </c>
      <c r="Q935" s="203">
        <v>12588.9</v>
      </c>
      <c r="R935" s="245">
        <v>0</v>
      </c>
      <c r="S935" s="245">
        <v>0</v>
      </c>
      <c r="T935" s="245">
        <v>0</v>
      </c>
      <c r="U935" s="198">
        <v>211469.5307</v>
      </c>
      <c r="V935" s="203">
        <v>193181.08919999999</v>
      </c>
      <c r="W935" s="203">
        <v>5507.1534000000001</v>
      </c>
      <c r="X935" s="203">
        <v>192.4228</v>
      </c>
      <c r="Y935" s="203">
        <v>0</v>
      </c>
      <c r="Z935" s="204">
        <v>12588.865299999999</v>
      </c>
      <c r="AA935" s="246">
        <v>0</v>
      </c>
      <c r="AB935" s="246">
        <v>0</v>
      </c>
      <c r="AC935" s="246">
        <v>0</v>
      </c>
      <c r="AD935" s="204">
        <v>-2599.8692999999912</v>
      </c>
      <c r="AE935" s="204">
        <v>-2511.5108000000182</v>
      </c>
      <c r="AF935" s="204">
        <v>-46.246599999999489</v>
      </c>
      <c r="AG935" s="204">
        <v>-42.077200000000005</v>
      </c>
      <c r="AH935" s="204">
        <v>0</v>
      </c>
      <c r="AI935" s="101">
        <v>-3.4700000000157161E-2</v>
      </c>
      <c r="AJ935" s="101">
        <v>0</v>
      </c>
      <c r="AK935" s="101">
        <v>0</v>
      </c>
      <c r="AL935" s="204">
        <v>0</v>
      </c>
      <c r="AM935" s="204">
        <v>98.785501664413516</v>
      </c>
      <c r="AN935" s="204">
        <v>98.716604102556758</v>
      </c>
      <c r="AO935" s="204">
        <v>99.167238088378298</v>
      </c>
      <c r="AP935" s="204">
        <v>82.056631130063963</v>
      </c>
      <c r="AQ935" s="204">
        <v>0</v>
      </c>
      <c r="AR935" s="204">
        <v>99.999724360349191</v>
      </c>
      <c r="AS935" s="204">
        <v>0</v>
      </c>
      <c r="AT935" s="204">
        <v>0</v>
      </c>
      <c r="AU935" s="204">
        <v>0</v>
      </c>
    </row>
    <row r="936" spans="1:48" ht="12.75" customHeight="1">
      <c r="A936" s="205">
        <v>21</v>
      </c>
      <c r="B936" s="206">
        <v>228500</v>
      </c>
      <c r="C936" s="207">
        <v>1830</v>
      </c>
      <c r="D936" s="175">
        <v>927</v>
      </c>
      <c r="E936" s="201" t="s">
        <v>1981</v>
      </c>
      <c r="F936" s="197">
        <v>1513.8</v>
      </c>
      <c r="G936" s="202">
        <v>1513.8</v>
      </c>
      <c r="H936" s="202">
        <v>0</v>
      </c>
      <c r="I936" s="202">
        <v>0</v>
      </c>
      <c r="J936" s="202">
        <v>0</v>
      </c>
      <c r="K936" s="202">
        <v>0</v>
      </c>
      <c r="L936" s="197">
        <v>1672.4</v>
      </c>
      <c r="M936" s="203">
        <v>1672.4</v>
      </c>
      <c r="N936" s="203">
        <v>0</v>
      </c>
      <c r="O936" s="203">
        <v>0</v>
      </c>
      <c r="P936" s="203">
        <v>0</v>
      </c>
      <c r="Q936" s="203">
        <v>0</v>
      </c>
      <c r="R936" s="245">
        <v>0</v>
      </c>
      <c r="S936" s="245">
        <v>0</v>
      </c>
      <c r="T936" s="245">
        <v>0</v>
      </c>
      <c r="U936" s="198">
        <v>1569.6406999999999</v>
      </c>
      <c r="V936" s="203">
        <v>1569.6406999999999</v>
      </c>
      <c r="W936" s="203">
        <v>0</v>
      </c>
      <c r="X936" s="203">
        <v>0</v>
      </c>
      <c r="Y936" s="203">
        <v>0</v>
      </c>
      <c r="Z936" s="204">
        <v>0</v>
      </c>
      <c r="AA936" s="246">
        <v>0</v>
      </c>
      <c r="AB936" s="246">
        <v>0</v>
      </c>
      <c r="AC936" s="246">
        <v>0</v>
      </c>
      <c r="AD936" s="204">
        <v>-102.75930000000017</v>
      </c>
      <c r="AE936" s="204">
        <v>-102.75930000000017</v>
      </c>
      <c r="AF936" s="204">
        <v>0</v>
      </c>
      <c r="AG936" s="204">
        <v>0</v>
      </c>
      <c r="AH936" s="204">
        <v>0</v>
      </c>
      <c r="AI936" s="101">
        <v>0</v>
      </c>
      <c r="AJ936" s="101">
        <v>0</v>
      </c>
      <c r="AK936" s="101">
        <v>0</v>
      </c>
      <c r="AL936" s="204">
        <v>0</v>
      </c>
      <c r="AM936" s="204">
        <v>93.855578808897391</v>
      </c>
      <c r="AN936" s="204">
        <v>93.855578808897391</v>
      </c>
      <c r="AO936" s="204">
        <v>0</v>
      </c>
      <c r="AP936" s="204">
        <v>0</v>
      </c>
      <c r="AQ936" s="204">
        <v>0</v>
      </c>
      <c r="AR936" s="204">
        <v>0</v>
      </c>
      <c r="AS936" s="204">
        <v>0</v>
      </c>
      <c r="AT936" s="204">
        <v>0</v>
      </c>
      <c r="AU936" s="204">
        <v>0</v>
      </c>
    </row>
    <row r="937" spans="1:48" ht="12.75" customHeight="1">
      <c r="A937" s="205">
        <v>21</v>
      </c>
      <c r="B937" s="206">
        <v>228500</v>
      </c>
      <c r="C937" s="207">
        <v>1831</v>
      </c>
      <c r="D937" s="175">
        <v>928</v>
      </c>
      <c r="E937" s="201" t="s">
        <v>1365</v>
      </c>
      <c r="F937" s="197">
        <v>2833.8</v>
      </c>
      <c r="G937" s="202">
        <v>2833.8</v>
      </c>
      <c r="H937" s="202">
        <v>0</v>
      </c>
      <c r="I937" s="202">
        <v>0</v>
      </c>
      <c r="J937" s="202">
        <v>0</v>
      </c>
      <c r="K937" s="202">
        <v>0</v>
      </c>
      <c r="L937" s="197">
        <v>3072.3</v>
      </c>
      <c r="M937" s="203">
        <v>3072.3</v>
      </c>
      <c r="N937" s="203">
        <v>0</v>
      </c>
      <c r="O937" s="203">
        <v>0</v>
      </c>
      <c r="P937" s="203">
        <v>0</v>
      </c>
      <c r="Q937" s="203">
        <v>0</v>
      </c>
      <c r="R937" s="245">
        <v>0</v>
      </c>
      <c r="S937" s="245">
        <v>0</v>
      </c>
      <c r="T937" s="245">
        <v>0</v>
      </c>
      <c r="U937" s="198">
        <v>3071.5549999999998</v>
      </c>
      <c r="V937" s="203">
        <v>3071.5549999999998</v>
      </c>
      <c r="W937" s="203">
        <v>0</v>
      </c>
      <c r="X937" s="203">
        <v>0</v>
      </c>
      <c r="Y937" s="203">
        <v>0</v>
      </c>
      <c r="Z937" s="204">
        <v>0</v>
      </c>
      <c r="AA937" s="246">
        <v>0</v>
      </c>
      <c r="AB937" s="246">
        <v>0</v>
      </c>
      <c r="AC937" s="246">
        <v>0</v>
      </c>
      <c r="AD937" s="204">
        <v>-0.74500000000034561</v>
      </c>
      <c r="AE937" s="204">
        <v>-0.74500000000034561</v>
      </c>
      <c r="AF937" s="204">
        <v>0</v>
      </c>
      <c r="AG937" s="204">
        <v>0</v>
      </c>
      <c r="AH937" s="204">
        <v>0</v>
      </c>
      <c r="AI937" s="101">
        <v>0</v>
      </c>
      <c r="AJ937" s="101">
        <v>0</v>
      </c>
      <c r="AK937" s="101">
        <v>0</v>
      </c>
      <c r="AL937" s="204">
        <v>0</v>
      </c>
      <c r="AM937" s="204">
        <v>99.97575106597661</v>
      </c>
      <c r="AN937" s="204">
        <v>99.97575106597661</v>
      </c>
      <c r="AO937" s="204">
        <v>0</v>
      </c>
      <c r="AP937" s="204">
        <v>0</v>
      </c>
      <c r="AQ937" s="204">
        <v>0</v>
      </c>
      <c r="AR937" s="204">
        <v>0</v>
      </c>
      <c r="AS937" s="204">
        <v>0</v>
      </c>
      <c r="AT937" s="204">
        <v>0</v>
      </c>
      <c r="AU937" s="204">
        <v>0</v>
      </c>
    </row>
    <row r="938" spans="1:48" ht="12.75" customHeight="1">
      <c r="A938" s="205">
        <v>21</v>
      </c>
      <c r="B938" s="206">
        <v>228500</v>
      </c>
      <c r="C938" s="207">
        <v>1832</v>
      </c>
      <c r="D938" s="175">
        <v>929</v>
      </c>
      <c r="E938" s="201" t="s">
        <v>1982</v>
      </c>
      <c r="F938" s="197">
        <v>1893.4</v>
      </c>
      <c r="G938" s="202">
        <v>1893.4</v>
      </c>
      <c r="H938" s="202">
        <v>0</v>
      </c>
      <c r="I938" s="202">
        <v>0</v>
      </c>
      <c r="J938" s="202">
        <v>0</v>
      </c>
      <c r="K938" s="202">
        <v>0</v>
      </c>
      <c r="L938" s="197">
        <v>2028.6</v>
      </c>
      <c r="M938" s="203">
        <v>2028.6</v>
      </c>
      <c r="N938" s="203">
        <v>0</v>
      </c>
      <c r="O938" s="203">
        <v>0</v>
      </c>
      <c r="P938" s="203">
        <v>0</v>
      </c>
      <c r="Q938" s="203">
        <v>0</v>
      </c>
      <c r="R938" s="245">
        <v>0</v>
      </c>
      <c r="S938" s="245">
        <v>0</v>
      </c>
      <c r="T938" s="245">
        <v>0</v>
      </c>
      <c r="U938" s="198">
        <v>2028.6</v>
      </c>
      <c r="V938" s="203">
        <v>2028.6</v>
      </c>
      <c r="W938" s="203">
        <v>0</v>
      </c>
      <c r="X938" s="203">
        <v>0</v>
      </c>
      <c r="Y938" s="203">
        <v>0</v>
      </c>
      <c r="Z938" s="204">
        <v>0</v>
      </c>
      <c r="AA938" s="246">
        <v>0</v>
      </c>
      <c r="AB938" s="246">
        <v>0</v>
      </c>
      <c r="AC938" s="246">
        <v>0</v>
      </c>
      <c r="AD938" s="204">
        <v>0</v>
      </c>
      <c r="AE938" s="204">
        <v>0</v>
      </c>
      <c r="AF938" s="204">
        <v>0</v>
      </c>
      <c r="AG938" s="204">
        <v>0</v>
      </c>
      <c r="AH938" s="204">
        <v>0</v>
      </c>
      <c r="AI938" s="101">
        <v>0</v>
      </c>
      <c r="AJ938" s="101">
        <v>0</v>
      </c>
      <c r="AK938" s="101">
        <v>0</v>
      </c>
      <c r="AL938" s="204">
        <v>0</v>
      </c>
      <c r="AM938" s="204">
        <v>100</v>
      </c>
      <c r="AN938" s="204">
        <v>100</v>
      </c>
      <c r="AO938" s="204">
        <v>0</v>
      </c>
      <c r="AP938" s="204">
        <v>0</v>
      </c>
      <c r="AQ938" s="204">
        <v>0</v>
      </c>
      <c r="AR938" s="204">
        <v>0</v>
      </c>
      <c r="AS938" s="204">
        <v>0</v>
      </c>
      <c r="AT938" s="204">
        <v>0</v>
      </c>
      <c r="AU938" s="204">
        <v>0</v>
      </c>
    </row>
    <row r="939" spans="1:48" ht="12.75" customHeight="1">
      <c r="A939" s="205">
        <v>21</v>
      </c>
      <c r="B939" s="206">
        <v>228500</v>
      </c>
      <c r="C939" s="207">
        <v>1834</v>
      </c>
      <c r="D939" s="175">
        <v>930</v>
      </c>
      <c r="E939" s="201" t="s">
        <v>1983</v>
      </c>
      <c r="F939" s="197">
        <v>3069.4</v>
      </c>
      <c r="G939" s="202">
        <v>3069.4</v>
      </c>
      <c r="H939" s="202">
        <v>0</v>
      </c>
      <c r="I939" s="202">
        <v>0</v>
      </c>
      <c r="J939" s="202">
        <v>0</v>
      </c>
      <c r="K939" s="202">
        <v>0</v>
      </c>
      <c r="L939" s="197">
        <v>3069.4</v>
      </c>
      <c r="M939" s="203">
        <v>3069.4</v>
      </c>
      <c r="N939" s="203">
        <v>0</v>
      </c>
      <c r="O939" s="203">
        <v>0</v>
      </c>
      <c r="P939" s="203">
        <v>0</v>
      </c>
      <c r="Q939" s="203">
        <v>0</v>
      </c>
      <c r="R939" s="245">
        <v>0</v>
      </c>
      <c r="S939" s="245">
        <v>0</v>
      </c>
      <c r="T939" s="245">
        <v>0</v>
      </c>
      <c r="U939" s="198">
        <v>3068.7280999999998</v>
      </c>
      <c r="V939" s="203">
        <v>3068.7280999999998</v>
      </c>
      <c r="W939" s="203">
        <v>0</v>
      </c>
      <c r="X939" s="203">
        <v>0</v>
      </c>
      <c r="Y939" s="203">
        <v>0</v>
      </c>
      <c r="Z939" s="204">
        <v>0</v>
      </c>
      <c r="AA939" s="246">
        <v>0</v>
      </c>
      <c r="AB939" s="246">
        <v>0</v>
      </c>
      <c r="AC939" s="246">
        <v>0</v>
      </c>
      <c r="AD939" s="204">
        <v>-0.67190000000027794</v>
      </c>
      <c r="AE939" s="204">
        <v>-0.67190000000027794</v>
      </c>
      <c r="AF939" s="204">
        <v>0</v>
      </c>
      <c r="AG939" s="204">
        <v>0</v>
      </c>
      <c r="AH939" s="204">
        <v>0</v>
      </c>
      <c r="AI939" s="101">
        <v>0</v>
      </c>
      <c r="AJ939" s="101">
        <v>0</v>
      </c>
      <c r="AK939" s="101">
        <v>0</v>
      </c>
      <c r="AL939" s="204">
        <v>0</v>
      </c>
      <c r="AM939" s="204">
        <v>99.978109728285645</v>
      </c>
      <c r="AN939" s="204">
        <v>99.978109728285645</v>
      </c>
      <c r="AO939" s="204">
        <v>0</v>
      </c>
      <c r="AP939" s="204">
        <v>0</v>
      </c>
      <c r="AQ939" s="204">
        <v>0</v>
      </c>
      <c r="AR939" s="204">
        <v>0</v>
      </c>
      <c r="AS939" s="204">
        <v>0</v>
      </c>
      <c r="AT939" s="204">
        <v>0</v>
      </c>
      <c r="AU939" s="204">
        <v>0</v>
      </c>
    </row>
    <row r="940" spans="1:48" ht="12.75" customHeight="1">
      <c r="A940" s="205">
        <v>21</v>
      </c>
      <c r="B940" s="206">
        <v>228500</v>
      </c>
      <c r="C940" s="207">
        <v>1833</v>
      </c>
      <c r="D940" s="175">
        <v>931</v>
      </c>
      <c r="E940" s="201" t="s">
        <v>1984</v>
      </c>
      <c r="F940" s="197">
        <v>3803.9</v>
      </c>
      <c r="G940" s="202">
        <v>3803.9</v>
      </c>
      <c r="H940" s="202">
        <v>0</v>
      </c>
      <c r="I940" s="202">
        <v>0</v>
      </c>
      <c r="J940" s="202">
        <v>0</v>
      </c>
      <c r="K940" s="202">
        <v>0</v>
      </c>
      <c r="L940" s="197">
        <v>3855.4</v>
      </c>
      <c r="M940" s="203">
        <v>3855.4</v>
      </c>
      <c r="N940" s="203">
        <v>0</v>
      </c>
      <c r="O940" s="203">
        <v>0</v>
      </c>
      <c r="P940" s="203">
        <v>0</v>
      </c>
      <c r="Q940" s="203">
        <v>0</v>
      </c>
      <c r="R940" s="245">
        <v>0</v>
      </c>
      <c r="S940" s="245">
        <v>0</v>
      </c>
      <c r="T940" s="245">
        <v>0</v>
      </c>
      <c r="U940" s="198">
        <v>3828.7838999999999</v>
      </c>
      <c r="V940" s="203">
        <v>3828.7838999999999</v>
      </c>
      <c r="W940" s="203">
        <v>0</v>
      </c>
      <c r="X940" s="203">
        <v>0</v>
      </c>
      <c r="Y940" s="203">
        <v>0</v>
      </c>
      <c r="Z940" s="204">
        <v>0</v>
      </c>
      <c r="AA940" s="246">
        <v>0</v>
      </c>
      <c r="AB940" s="246">
        <v>0</v>
      </c>
      <c r="AC940" s="246">
        <v>0</v>
      </c>
      <c r="AD940" s="204">
        <v>-26.616100000000188</v>
      </c>
      <c r="AE940" s="204">
        <v>-26.616100000000188</v>
      </c>
      <c r="AF940" s="204">
        <v>0</v>
      </c>
      <c r="AG940" s="204">
        <v>0</v>
      </c>
      <c r="AH940" s="204">
        <v>0</v>
      </c>
      <c r="AI940" s="101">
        <v>0</v>
      </c>
      <c r="AJ940" s="101">
        <v>0</v>
      </c>
      <c r="AK940" s="101">
        <v>0</v>
      </c>
      <c r="AL940" s="204">
        <v>0</v>
      </c>
      <c r="AM940" s="204">
        <v>99.309641022980756</v>
      </c>
      <c r="AN940" s="204">
        <v>99.309641022980756</v>
      </c>
      <c r="AO940" s="204">
        <v>0</v>
      </c>
      <c r="AP940" s="204">
        <v>0</v>
      </c>
      <c r="AQ940" s="204">
        <v>0</v>
      </c>
      <c r="AR940" s="204">
        <v>0</v>
      </c>
      <c r="AS940" s="204">
        <v>0</v>
      </c>
      <c r="AT940" s="204">
        <v>0</v>
      </c>
      <c r="AU940" s="204">
        <v>0</v>
      </c>
    </row>
    <row r="941" spans="1:48" ht="12.75" customHeight="1">
      <c r="A941" s="205">
        <v>21</v>
      </c>
      <c r="B941" s="206">
        <v>228500</v>
      </c>
      <c r="C941" s="207">
        <v>1835</v>
      </c>
      <c r="D941" s="175">
        <v>932</v>
      </c>
      <c r="E941" s="201" t="s">
        <v>1985</v>
      </c>
      <c r="F941" s="197">
        <v>6695</v>
      </c>
      <c r="G941" s="202">
        <v>6695</v>
      </c>
      <c r="H941" s="202">
        <v>0</v>
      </c>
      <c r="I941" s="202">
        <v>0</v>
      </c>
      <c r="J941" s="202">
        <v>0</v>
      </c>
      <c r="K941" s="202">
        <v>0</v>
      </c>
      <c r="L941" s="197">
        <v>6929.6</v>
      </c>
      <c r="M941" s="203">
        <v>6929.6</v>
      </c>
      <c r="N941" s="203">
        <v>0</v>
      </c>
      <c r="O941" s="203">
        <v>0</v>
      </c>
      <c r="P941" s="203">
        <v>0</v>
      </c>
      <c r="Q941" s="203">
        <v>0</v>
      </c>
      <c r="R941" s="245">
        <v>0</v>
      </c>
      <c r="S941" s="245">
        <v>0</v>
      </c>
      <c r="T941" s="245">
        <v>0</v>
      </c>
      <c r="U941" s="198">
        <v>6625.5770000000002</v>
      </c>
      <c r="V941" s="203">
        <v>6625.5770000000002</v>
      </c>
      <c r="W941" s="203">
        <v>0</v>
      </c>
      <c r="X941" s="203">
        <v>0</v>
      </c>
      <c r="Y941" s="203">
        <v>0</v>
      </c>
      <c r="Z941" s="204">
        <v>0</v>
      </c>
      <c r="AA941" s="246">
        <v>0</v>
      </c>
      <c r="AB941" s="246">
        <v>0</v>
      </c>
      <c r="AC941" s="246">
        <v>0</v>
      </c>
      <c r="AD941" s="204">
        <v>-304.02300000000014</v>
      </c>
      <c r="AE941" s="204">
        <v>-304.02300000000014</v>
      </c>
      <c r="AF941" s="204">
        <v>0</v>
      </c>
      <c r="AG941" s="204">
        <v>0</v>
      </c>
      <c r="AH941" s="204">
        <v>0</v>
      </c>
      <c r="AI941" s="101">
        <v>0</v>
      </c>
      <c r="AJ941" s="101">
        <v>0</v>
      </c>
      <c r="AK941" s="101">
        <v>0</v>
      </c>
      <c r="AL941" s="204">
        <v>0</v>
      </c>
      <c r="AM941" s="204">
        <v>95.612690487185404</v>
      </c>
      <c r="AN941" s="204">
        <v>95.612690487185404</v>
      </c>
      <c r="AO941" s="204">
        <v>0</v>
      </c>
      <c r="AP941" s="204">
        <v>0</v>
      </c>
      <c r="AQ941" s="204">
        <v>0</v>
      </c>
      <c r="AR941" s="204">
        <v>0</v>
      </c>
      <c r="AS941" s="204">
        <v>0</v>
      </c>
      <c r="AT941" s="204">
        <v>0</v>
      </c>
      <c r="AU941" s="204">
        <v>0</v>
      </c>
    </row>
    <row r="942" spans="1:48" ht="12.75" customHeight="1">
      <c r="A942" s="205">
        <v>21</v>
      </c>
      <c r="B942" s="206">
        <v>228500</v>
      </c>
      <c r="C942" s="207">
        <v>1836</v>
      </c>
      <c r="D942" s="175">
        <v>933</v>
      </c>
      <c r="E942" s="201" t="s">
        <v>1986</v>
      </c>
      <c r="F942" s="197">
        <v>3606.9</v>
      </c>
      <c r="G942" s="202">
        <v>3606.9</v>
      </c>
      <c r="H942" s="202">
        <v>0</v>
      </c>
      <c r="I942" s="202">
        <v>0</v>
      </c>
      <c r="J942" s="202">
        <v>0</v>
      </c>
      <c r="K942" s="202">
        <v>0</v>
      </c>
      <c r="L942" s="197">
        <v>3785.3</v>
      </c>
      <c r="M942" s="203">
        <v>3785.3</v>
      </c>
      <c r="N942" s="203">
        <v>0</v>
      </c>
      <c r="O942" s="203">
        <v>0</v>
      </c>
      <c r="P942" s="203">
        <v>0</v>
      </c>
      <c r="Q942" s="203">
        <v>0</v>
      </c>
      <c r="R942" s="245">
        <v>0</v>
      </c>
      <c r="S942" s="245">
        <v>0</v>
      </c>
      <c r="T942" s="245">
        <v>0</v>
      </c>
      <c r="U942" s="198">
        <v>3714.9645</v>
      </c>
      <c r="V942" s="203">
        <v>3714.9645</v>
      </c>
      <c r="W942" s="203">
        <v>0</v>
      </c>
      <c r="X942" s="203">
        <v>0</v>
      </c>
      <c r="Y942" s="203">
        <v>0</v>
      </c>
      <c r="Z942" s="204">
        <v>0</v>
      </c>
      <c r="AA942" s="246">
        <v>0</v>
      </c>
      <c r="AB942" s="246">
        <v>0</v>
      </c>
      <c r="AC942" s="246">
        <v>0</v>
      </c>
      <c r="AD942" s="204">
        <v>-70.335500000000138</v>
      </c>
      <c r="AE942" s="204">
        <v>-70.335500000000138</v>
      </c>
      <c r="AF942" s="204">
        <v>0</v>
      </c>
      <c r="AG942" s="204">
        <v>0</v>
      </c>
      <c r="AH942" s="204">
        <v>0</v>
      </c>
      <c r="AI942" s="101">
        <v>0</v>
      </c>
      <c r="AJ942" s="101">
        <v>0</v>
      </c>
      <c r="AK942" s="101">
        <v>0</v>
      </c>
      <c r="AL942" s="204">
        <v>0</v>
      </c>
      <c r="AM942" s="204">
        <v>98.141877790399704</v>
      </c>
      <c r="AN942" s="204">
        <v>98.141877790399704</v>
      </c>
      <c r="AO942" s="204">
        <v>0</v>
      </c>
      <c r="AP942" s="204">
        <v>0</v>
      </c>
      <c r="AQ942" s="204">
        <v>0</v>
      </c>
      <c r="AR942" s="204">
        <v>0</v>
      </c>
      <c r="AS942" s="204">
        <v>0</v>
      </c>
      <c r="AT942" s="204">
        <v>0</v>
      </c>
      <c r="AU942" s="204">
        <v>0</v>
      </c>
    </row>
    <row r="943" spans="1:48" ht="12.75" customHeight="1">
      <c r="A943" s="205">
        <v>21</v>
      </c>
      <c r="B943" s="206">
        <v>228500</v>
      </c>
      <c r="C943" s="207">
        <v>1837</v>
      </c>
      <c r="D943" s="175">
        <v>934</v>
      </c>
      <c r="E943" s="201" t="s">
        <v>1987</v>
      </c>
      <c r="F943" s="197">
        <v>4270.3</v>
      </c>
      <c r="G943" s="202">
        <v>4270.3</v>
      </c>
      <c r="H943" s="202">
        <v>0</v>
      </c>
      <c r="I943" s="202">
        <v>0</v>
      </c>
      <c r="J943" s="202">
        <v>0</v>
      </c>
      <c r="K943" s="202">
        <v>0</v>
      </c>
      <c r="L943" s="197">
        <v>4383.7</v>
      </c>
      <c r="M943" s="203">
        <v>4383.7</v>
      </c>
      <c r="N943" s="203">
        <v>0</v>
      </c>
      <c r="O943" s="203">
        <v>0</v>
      </c>
      <c r="P943" s="203">
        <v>0</v>
      </c>
      <c r="Q943" s="203">
        <v>0</v>
      </c>
      <c r="R943" s="245">
        <v>0</v>
      </c>
      <c r="S943" s="245">
        <v>0</v>
      </c>
      <c r="T943" s="245">
        <v>0</v>
      </c>
      <c r="U943" s="198">
        <v>4383.7</v>
      </c>
      <c r="V943" s="203">
        <v>4383.7</v>
      </c>
      <c r="W943" s="203">
        <v>0</v>
      </c>
      <c r="X943" s="203">
        <v>0</v>
      </c>
      <c r="Y943" s="203">
        <v>0</v>
      </c>
      <c r="Z943" s="204">
        <v>0</v>
      </c>
      <c r="AA943" s="246">
        <v>0</v>
      </c>
      <c r="AB943" s="246">
        <v>0</v>
      </c>
      <c r="AC943" s="246">
        <v>0</v>
      </c>
      <c r="AD943" s="204">
        <v>0</v>
      </c>
      <c r="AE943" s="204">
        <v>0</v>
      </c>
      <c r="AF943" s="204">
        <v>0</v>
      </c>
      <c r="AG943" s="204">
        <v>0</v>
      </c>
      <c r="AH943" s="204">
        <v>0</v>
      </c>
      <c r="AI943" s="101">
        <v>0</v>
      </c>
      <c r="AJ943" s="101">
        <v>0</v>
      </c>
      <c r="AK943" s="101">
        <v>0</v>
      </c>
      <c r="AL943" s="204">
        <v>0</v>
      </c>
      <c r="AM943" s="204">
        <v>100</v>
      </c>
      <c r="AN943" s="204">
        <v>100</v>
      </c>
      <c r="AO943" s="204">
        <v>0</v>
      </c>
      <c r="AP943" s="204">
        <v>0</v>
      </c>
      <c r="AQ943" s="204">
        <v>0</v>
      </c>
      <c r="AR943" s="204">
        <v>0</v>
      </c>
      <c r="AS943" s="204">
        <v>0</v>
      </c>
      <c r="AT943" s="204">
        <v>0</v>
      </c>
      <c r="AU943" s="204">
        <v>0</v>
      </c>
    </row>
    <row r="944" spans="1:48" ht="12.75" customHeight="1">
      <c r="A944" s="205">
        <v>21</v>
      </c>
      <c r="B944" s="206">
        <v>228500</v>
      </c>
      <c r="C944" s="207">
        <v>1838</v>
      </c>
      <c r="D944" s="175">
        <v>935</v>
      </c>
      <c r="E944" s="201" t="s">
        <v>1988</v>
      </c>
      <c r="F944" s="197">
        <v>5488.2</v>
      </c>
      <c r="G944" s="202">
        <v>5488.2</v>
      </c>
      <c r="H944" s="202">
        <v>0</v>
      </c>
      <c r="I944" s="202">
        <v>0</v>
      </c>
      <c r="J944" s="202">
        <v>0</v>
      </c>
      <c r="K944" s="202">
        <v>0</v>
      </c>
      <c r="L944" s="197">
        <v>5860.2</v>
      </c>
      <c r="M944" s="203">
        <v>5860.2</v>
      </c>
      <c r="N944" s="203">
        <v>0</v>
      </c>
      <c r="O944" s="203">
        <v>0</v>
      </c>
      <c r="P944" s="203">
        <v>0</v>
      </c>
      <c r="Q944" s="203">
        <v>0</v>
      </c>
      <c r="R944" s="245">
        <v>0</v>
      </c>
      <c r="S944" s="245">
        <v>0</v>
      </c>
      <c r="T944" s="245">
        <v>0</v>
      </c>
      <c r="U944" s="198">
        <v>5812.0478000000003</v>
      </c>
      <c r="V944" s="203">
        <v>5812.0478000000003</v>
      </c>
      <c r="W944" s="203">
        <v>0</v>
      </c>
      <c r="X944" s="203">
        <v>0</v>
      </c>
      <c r="Y944" s="203">
        <v>0</v>
      </c>
      <c r="Z944" s="204">
        <v>0</v>
      </c>
      <c r="AA944" s="246">
        <v>0</v>
      </c>
      <c r="AB944" s="246">
        <v>0</v>
      </c>
      <c r="AC944" s="246">
        <v>0</v>
      </c>
      <c r="AD944" s="204">
        <v>-48.152199999999539</v>
      </c>
      <c r="AE944" s="204">
        <v>-48.152199999999539</v>
      </c>
      <c r="AF944" s="204">
        <v>0</v>
      </c>
      <c r="AG944" s="204">
        <v>0</v>
      </c>
      <c r="AH944" s="204">
        <v>0</v>
      </c>
      <c r="AI944" s="101">
        <v>0</v>
      </c>
      <c r="AJ944" s="101">
        <v>0</v>
      </c>
      <c r="AK944" s="101">
        <v>0</v>
      </c>
      <c r="AL944" s="204">
        <v>0</v>
      </c>
      <c r="AM944" s="204">
        <v>99.178318146138366</v>
      </c>
      <c r="AN944" s="204">
        <v>99.178318146138366</v>
      </c>
      <c r="AO944" s="204">
        <v>0</v>
      </c>
      <c r="AP944" s="204">
        <v>0</v>
      </c>
      <c r="AQ944" s="204">
        <v>0</v>
      </c>
      <c r="AR944" s="204">
        <v>0</v>
      </c>
      <c r="AS944" s="204">
        <v>0</v>
      </c>
      <c r="AT944" s="204">
        <v>0</v>
      </c>
      <c r="AU944" s="204">
        <v>0</v>
      </c>
    </row>
    <row r="945" spans="1:47" ht="12.75" customHeight="1">
      <c r="A945" s="205">
        <v>21</v>
      </c>
      <c r="B945" s="206">
        <v>228500</v>
      </c>
      <c r="C945" s="207">
        <v>1839</v>
      </c>
      <c r="D945" s="175">
        <v>936</v>
      </c>
      <c r="E945" s="201" t="s">
        <v>1989</v>
      </c>
      <c r="F945" s="197">
        <v>5098.5</v>
      </c>
      <c r="G945" s="202">
        <v>5098.5</v>
      </c>
      <c r="H945" s="202">
        <v>0</v>
      </c>
      <c r="I945" s="202">
        <v>0</v>
      </c>
      <c r="J945" s="202">
        <v>0</v>
      </c>
      <c r="K945" s="202">
        <v>0</v>
      </c>
      <c r="L945" s="197">
        <v>5963.2</v>
      </c>
      <c r="M945" s="203">
        <v>5963.2</v>
      </c>
      <c r="N945" s="203">
        <v>0</v>
      </c>
      <c r="O945" s="203">
        <v>0</v>
      </c>
      <c r="P945" s="203">
        <v>0</v>
      </c>
      <c r="Q945" s="203">
        <v>0</v>
      </c>
      <c r="R945" s="245">
        <v>0</v>
      </c>
      <c r="S945" s="245">
        <v>0</v>
      </c>
      <c r="T945" s="245">
        <v>0</v>
      </c>
      <c r="U945" s="198">
        <v>5963.2</v>
      </c>
      <c r="V945" s="203">
        <v>5963.2</v>
      </c>
      <c r="W945" s="203">
        <v>0</v>
      </c>
      <c r="X945" s="203">
        <v>0</v>
      </c>
      <c r="Y945" s="203">
        <v>0</v>
      </c>
      <c r="Z945" s="204">
        <v>0</v>
      </c>
      <c r="AA945" s="246">
        <v>0</v>
      </c>
      <c r="AB945" s="246">
        <v>0</v>
      </c>
      <c r="AC945" s="246">
        <v>0</v>
      </c>
      <c r="AD945" s="204">
        <v>0</v>
      </c>
      <c r="AE945" s="204">
        <v>0</v>
      </c>
      <c r="AF945" s="204">
        <v>0</v>
      </c>
      <c r="AG945" s="204">
        <v>0</v>
      </c>
      <c r="AH945" s="204">
        <v>0</v>
      </c>
      <c r="AI945" s="101">
        <v>0</v>
      </c>
      <c r="AJ945" s="101">
        <v>0</v>
      </c>
      <c r="AK945" s="101">
        <v>0</v>
      </c>
      <c r="AL945" s="204">
        <v>0</v>
      </c>
      <c r="AM945" s="204">
        <v>100</v>
      </c>
      <c r="AN945" s="204">
        <v>100</v>
      </c>
      <c r="AO945" s="204">
        <v>0</v>
      </c>
      <c r="AP945" s="204">
        <v>0</v>
      </c>
      <c r="AQ945" s="204">
        <v>0</v>
      </c>
      <c r="AR945" s="204">
        <v>0</v>
      </c>
      <c r="AS945" s="204">
        <v>0</v>
      </c>
      <c r="AT945" s="204">
        <v>0</v>
      </c>
      <c r="AU945" s="204">
        <v>0</v>
      </c>
    </row>
    <row r="946" spans="1:47" ht="12.75" customHeight="1">
      <c r="A946" s="205">
        <v>21</v>
      </c>
      <c r="B946" s="206">
        <v>228500</v>
      </c>
      <c r="C946" s="207">
        <v>1840</v>
      </c>
      <c r="D946" s="175">
        <v>937</v>
      </c>
      <c r="E946" s="201" t="s">
        <v>1990</v>
      </c>
      <c r="F946" s="197">
        <v>1000.8</v>
      </c>
      <c r="G946" s="202">
        <v>1000.8</v>
      </c>
      <c r="H946" s="202">
        <v>0</v>
      </c>
      <c r="I946" s="202">
        <v>0</v>
      </c>
      <c r="J946" s="202">
        <v>0</v>
      </c>
      <c r="K946" s="202">
        <v>0</v>
      </c>
      <c r="L946" s="197">
        <v>1069.5</v>
      </c>
      <c r="M946" s="203">
        <v>1069.5</v>
      </c>
      <c r="N946" s="203">
        <v>0</v>
      </c>
      <c r="O946" s="203">
        <v>0</v>
      </c>
      <c r="P946" s="203">
        <v>0</v>
      </c>
      <c r="Q946" s="203">
        <v>0</v>
      </c>
      <c r="R946" s="245">
        <v>0</v>
      </c>
      <c r="S946" s="245">
        <v>0</v>
      </c>
      <c r="T946" s="245">
        <v>0</v>
      </c>
      <c r="U946" s="198">
        <v>1069.5</v>
      </c>
      <c r="V946" s="203">
        <v>1069.5</v>
      </c>
      <c r="W946" s="203">
        <v>0</v>
      </c>
      <c r="X946" s="203">
        <v>0</v>
      </c>
      <c r="Y946" s="203">
        <v>0</v>
      </c>
      <c r="Z946" s="204">
        <v>0</v>
      </c>
      <c r="AA946" s="246">
        <v>0</v>
      </c>
      <c r="AB946" s="246">
        <v>0</v>
      </c>
      <c r="AC946" s="246">
        <v>0</v>
      </c>
      <c r="AD946" s="204">
        <v>0</v>
      </c>
      <c r="AE946" s="204">
        <v>0</v>
      </c>
      <c r="AF946" s="204">
        <v>0</v>
      </c>
      <c r="AG946" s="204">
        <v>0</v>
      </c>
      <c r="AH946" s="204">
        <v>0</v>
      </c>
      <c r="AI946" s="101">
        <v>0</v>
      </c>
      <c r="AJ946" s="101">
        <v>0</v>
      </c>
      <c r="AK946" s="101">
        <v>0</v>
      </c>
      <c r="AL946" s="204">
        <v>0</v>
      </c>
      <c r="AM946" s="204">
        <v>100</v>
      </c>
      <c r="AN946" s="204">
        <v>100</v>
      </c>
      <c r="AO946" s="204">
        <v>0</v>
      </c>
      <c r="AP946" s="204">
        <v>0</v>
      </c>
      <c r="AQ946" s="204">
        <v>0</v>
      </c>
      <c r="AR946" s="204">
        <v>0</v>
      </c>
      <c r="AS946" s="204">
        <v>0</v>
      </c>
      <c r="AT946" s="204">
        <v>0</v>
      </c>
      <c r="AU946" s="204">
        <v>0</v>
      </c>
    </row>
    <row r="947" spans="1:47" ht="12.75" customHeight="1">
      <c r="A947" s="205">
        <v>21</v>
      </c>
      <c r="B947" s="206">
        <v>228500</v>
      </c>
      <c r="C947" s="207">
        <v>1841</v>
      </c>
      <c r="D947" s="175">
        <v>938</v>
      </c>
      <c r="E947" s="201" t="s">
        <v>1991</v>
      </c>
      <c r="F947" s="197">
        <v>7023.7</v>
      </c>
      <c r="G947" s="202">
        <v>7023.7</v>
      </c>
      <c r="H947" s="202">
        <v>0</v>
      </c>
      <c r="I947" s="202">
        <v>0</v>
      </c>
      <c r="J947" s="202">
        <v>0</v>
      </c>
      <c r="K947" s="202">
        <v>0</v>
      </c>
      <c r="L947" s="197">
        <v>7389.4</v>
      </c>
      <c r="M947" s="203">
        <v>7389.4</v>
      </c>
      <c r="N947" s="203">
        <v>0</v>
      </c>
      <c r="O947" s="203">
        <v>0</v>
      </c>
      <c r="P947" s="203">
        <v>0</v>
      </c>
      <c r="Q947" s="203">
        <v>0</v>
      </c>
      <c r="R947" s="245">
        <v>0</v>
      </c>
      <c r="S947" s="245">
        <v>0</v>
      </c>
      <c r="T947" s="245">
        <v>0</v>
      </c>
      <c r="U947" s="198">
        <v>7224.7933000000003</v>
      </c>
      <c r="V947" s="203">
        <v>7224.7933000000003</v>
      </c>
      <c r="W947" s="203">
        <v>0</v>
      </c>
      <c r="X947" s="203">
        <v>0</v>
      </c>
      <c r="Y947" s="203">
        <v>0</v>
      </c>
      <c r="Z947" s="204">
        <v>0</v>
      </c>
      <c r="AA947" s="246">
        <v>0</v>
      </c>
      <c r="AB947" s="246">
        <v>0</v>
      </c>
      <c r="AC947" s="246">
        <v>0</v>
      </c>
      <c r="AD947" s="204">
        <v>-164.60669999999936</v>
      </c>
      <c r="AE947" s="204">
        <v>-164.60669999999936</v>
      </c>
      <c r="AF947" s="204">
        <v>0</v>
      </c>
      <c r="AG947" s="204">
        <v>0</v>
      </c>
      <c r="AH947" s="204">
        <v>0</v>
      </c>
      <c r="AI947" s="101">
        <v>0</v>
      </c>
      <c r="AJ947" s="101">
        <v>0</v>
      </c>
      <c r="AK947" s="101">
        <v>0</v>
      </c>
      <c r="AL947" s="204">
        <v>0</v>
      </c>
      <c r="AM947" s="204">
        <v>97.772394240398413</v>
      </c>
      <c r="AN947" s="204">
        <v>97.772394240398413</v>
      </c>
      <c r="AO947" s="204">
        <v>0</v>
      </c>
      <c r="AP947" s="204">
        <v>0</v>
      </c>
      <c r="AQ947" s="204">
        <v>0</v>
      </c>
      <c r="AR947" s="204">
        <v>0</v>
      </c>
      <c r="AS947" s="204">
        <v>0</v>
      </c>
      <c r="AT947" s="204">
        <v>0</v>
      </c>
      <c r="AU947" s="204">
        <v>0</v>
      </c>
    </row>
    <row r="948" spans="1:47" ht="12.75" customHeight="1">
      <c r="A948" s="205">
        <v>21</v>
      </c>
      <c r="B948" s="206">
        <v>228500</v>
      </c>
      <c r="C948" s="207">
        <v>1843</v>
      </c>
      <c r="D948" s="175">
        <v>939</v>
      </c>
      <c r="E948" s="201" t="s">
        <v>1529</v>
      </c>
      <c r="F948" s="197">
        <v>3115</v>
      </c>
      <c r="G948" s="202">
        <v>3115</v>
      </c>
      <c r="H948" s="202">
        <v>0</v>
      </c>
      <c r="I948" s="202">
        <v>0</v>
      </c>
      <c r="J948" s="202">
        <v>0</v>
      </c>
      <c r="K948" s="202">
        <v>0</v>
      </c>
      <c r="L948" s="197">
        <v>3353.5</v>
      </c>
      <c r="M948" s="203">
        <v>3353.5</v>
      </c>
      <c r="N948" s="203">
        <v>0</v>
      </c>
      <c r="O948" s="203">
        <v>0</v>
      </c>
      <c r="P948" s="203">
        <v>0</v>
      </c>
      <c r="Q948" s="203">
        <v>0</v>
      </c>
      <c r="R948" s="245">
        <v>0</v>
      </c>
      <c r="S948" s="245">
        <v>0</v>
      </c>
      <c r="T948" s="245">
        <v>0</v>
      </c>
      <c r="U948" s="198">
        <v>3353.5</v>
      </c>
      <c r="V948" s="203">
        <v>3353.5</v>
      </c>
      <c r="W948" s="203">
        <v>0</v>
      </c>
      <c r="X948" s="203">
        <v>0</v>
      </c>
      <c r="Y948" s="203">
        <v>0</v>
      </c>
      <c r="Z948" s="204">
        <v>0</v>
      </c>
      <c r="AA948" s="246">
        <v>0</v>
      </c>
      <c r="AB948" s="246">
        <v>0</v>
      </c>
      <c r="AC948" s="246">
        <v>0</v>
      </c>
      <c r="AD948" s="204">
        <v>0</v>
      </c>
      <c r="AE948" s="204">
        <v>0</v>
      </c>
      <c r="AF948" s="204">
        <v>0</v>
      </c>
      <c r="AG948" s="204">
        <v>0</v>
      </c>
      <c r="AH948" s="204">
        <v>0</v>
      </c>
      <c r="AI948" s="101">
        <v>0</v>
      </c>
      <c r="AJ948" s="101">
        <v>0</v>
      </c>
      <c r="AK948" s="101">
        <v>0</v>
      </c>
      <c r="AL948" s="204">
        <v>0</v>
      </c>
      <c r="AM948" s="204">
        <v>100</v>
      </c>
      <c r="AN948" s="204">
        <v>100</v>
      </c>
      <c r="AO948" s="204">
        <v>0</v>
      </c>
      <c r="AP948" s="204">
        <v>0</v>
      </c>
      <c r="AQ948" s="204">
        <v>0</v>
      </c>
      <c r="AR948" s="204">
        <v>0</v>
      </c>
      <c r="AS948" s="204">
        <v>0</v>
      </c>
      <c r="AT948" s="204">
        <v>0</v>
      </c>
      <c r="AU948" s="204">
        <v>0</v>
      </c>
    </row>
    <row r="949" spans="1:47" ht="12.75" customHeight="1">
      <c r="A949" s="205">
        <v>21</v>
      </c>
      <c r="B949" s="206">
        <v>228500</v>
      </c>
      <c r="C949" s="207">
        <v>1844</v>
      </c>
      <c r="D949" s="175">
        <v>940</v>
      </c>
      <c r="E949" s="201" t="s">
        <v>1992</v>
      </c>
      <c r="F949" s="197">
        <v>4526.6000000000004</v>
      </c>
      <c r="G949" s="202">
        <v>4526.6000000000004</v>
      </c>
      <c r="H949" s="202">
        <v>0</v>
      </c>
      <c r="I949" s="202">
        <v>0</v>
      </c>
      <c r="J949" s="202">
        <v>0</v>
      </c>
      <c r="K949" s="202">
        <v>0</v>
      </c>
      <c r="L949" s="197">
        <v>5911.9</v>
      </c>
      <c r="M949" s="203">
        <v>4757.3999999999996</v>
      </c>
      <c r="N949" s="203">
        <v>0</v>
      </c>
      <c r="O949" s="203">
        <v>0</v>
      </c>
      <c r="P949" s="203">
        <v>0</v>
      </c>
      <c r="Q949" s="203">
        <v>0</v>
      </c>
      <c r="R949" s="245">
        <v>0</v>
      </c>
      <c r="S949" s="245">
        <v>0</v>
      </c>
      <c r="T949" s="245">
        <v>1154.5</v>
      </c>
      <c r="U949" s="198">
        <v>5830.1349</v>
      </c>
      <c r="V949" s="203">
        <v>4735.6349</v>
      </c>
      <c r="W949" s="203">
        <v>0</v>
      </c>
      <c r="X949" s="203">
        <v>0</v>
      </c>
      <c r="Y949" s="203">
        <v>0</v>
      </c>
      <c r="Z949" s="204">
        <v>0</v>
      </c>
      <c r="AA949" s="246">
        <v>0</v>
      </c>
      <c r="AB949" s="246">
        <v>0</v>
      </c>
      <c r="AC949" s="246">
        <v>1094.5</v>
      </c>
      <c r="AD949" s="204">
        <v>-81.76509999999962</v>
      </c>
      <c r="AE949" s="204">
        <v>-21.76509999999962</v>
      </c>
      <c r="AF949" s="204">
        <v>0</v>
      </c>
      <c r="AG949" s="204">
        <v>0</v>
      </c>
      <c r="AH949" s="204">
        <v>0</v>
      </c>
      <c r="AI949" s="101">
        <v>0</v>
      </c>
      <c r="AJ949" s="101">
        <v>0</v>
      </c>
      <c r="AK949" s="101">
        <v>0</v>
      </c>
      <c r="AL949" s="204">
        <v>-60</v>
      </c>
      <c r="AM949" s="204">
        <v>98.616940408328972</v>
      </c>
      <c r="AN949" s="204">
        <v>99.542500105099435</v>
      </c>
      <c r="AO949" s="204">
        <v>0</v>
      </c>
      <c r="AP949" s="204">
        <v>0</v>
      </c>
      <c r="AQ949" s="204">
        <v>0</v>
      </c>
      <c r="AR949" s="204">
        <v>0</v>
      </c>
      <c r="AS949" s="204">
        <v>0</v>
      </c>
      <c r="AT949" s="204">
        <v>0</v>
      </c>
      <c r="AU949" s="204">
        <v>94.802944997834558</v>
      </c>
    </row>
    <row r="950" spans="1:47" ht="12.75" customHeight="1">
      <c r="A950" s="205">
        <v>21</v>
      </c>
      <c r="B950" s="206">
        <v>228500</v>
      </c>
      <c r="C950" s="207">
        <v>1845</v>
      </c>
      <c r="D950" s="175">
        <v>941</v>
      </c>
      <c r="E950" s="201" t="s">
        <v>1993</v>
      </c>
      <c r="F950" s="197">
        <v>3903.6</v>
      </c>
      <c r="G950" s="202">
        <v>3903.6</v>
      </c>
      <c r="H950" s="202">
        <v>0</v>
      </c>
      <c r="I950" s="202">
        <v>0</v>
      </c>
      <c r="J950" s="202">
        <v>0</v>
      </c>
      <c r="K950" s="202">
        <v>0</v>
      </c>
      <c r="L950" s="197">
        <v>4313.3</v>
      </c>
      <c r="M950" s="203">
        <v>4313.3</v>
      </c>
      <c r="N950" s="203">
        <v>0</v>
      </c>
      <c r="O950" s="203">
        <v>0</v>
      </c>
      <c r="P950" s="203">
        <v>0</v>
      </c>
      <c r="Q950" s="203">
        <v>0</v>
      </c>
      <c r="R950" s="245">
        <v>0</v>
      </c>
      <c r="S950" s="245">
        <v>0</v>
      </c>
      <c r="T950" s="245">
        <v>0</v>
      </c>
      <c r="U950" s="198">
        <v>4309.2533999999996</v>
      </c>
      <c r="V950" s="203">
        <v>4309.2533999999996</v>
      </c>
      <c r="W950" s="203">
        <v>0</v>
      </c>
      <c r="X950" s="203">
        <v>0</v>
      </c>
      <c r="Y950" s="203">
        <v>0</v>
      </c>
      <c r="Z950" s="204">
        <v>0</v>
      </c>
      <c r="AA950" s="246">
        <v>0</v>
      </c>
      <c r="AB950" s="246">
        <v>0</v>
      </c>
      <c r="AC950" s="246">
        <v>0</v>
      </c>
      <c r="AD950" s="204">
        <v>-4.0466000000005806</v>
      </c>
      <c r="AE950" s="204">
        <v>-4.0466000000005806</v>
      </c>
      <c r="AF950" s="204">
        <v>0</v>
      </c>
      <c r="AG950" s="204">
        <v>0</v>
      </c>
      <c r="AH950" s="204">
        <v>0</v>
      </c>
      <c r="AI950" s="101">
        <v>0</v>
      </c>
      <c r="AJ950" s="101">
        <v>0</v>
      </c>
      <c r="AK950" s="101">
        <v>0</v>
      </c>
      <c r="AL950" s="204">
        <v>0</v>
      </c>
      <c r="AM950" s="204">
        <v>99.906183200797514</v>
      </c>
      <c r="AN950" s="204">
        <v>99.906183200797514</v>
      </c>
      <c r="AO950" s="204">
        <v>0</v>
      </c>
      <c r="AP950" s="204">
        <v>0</v>
      </c>
      <c r="AQ950" s="204">
        <v>0</v>
      </c>
      <c r="AR950" s="204">
        <v>0</v>
      </c>
      <c r="AS950" s="204">
        <v>0</v>
      </c>
      <c r="AT950" s="204">
        <v>0</v>
      </c>
      <c r="AU950" s="204">
        <v>0</v>
      </c>
    </row>
    <row r="951" spans="1:47" ht="12.75" customHeight="1">
      <c r="A951" s="205">
        <v>21</v>
      </c>
      <c r="B951" s="206">
        <v>228500</v>
      </c>
      <c r="C951" s="207">
        <v>1846</v>
      </c>
      <c r="D951" s="175">
        <v>942</v>
      </c>
      <c r="E951" s="201" t="s">
        <v>1994</v>
      </c>
      <c r="F951" s="197">
        <v>4583.8</v>
      </c>
      <c r="G951" s="202">
        <v>4583.8</v>
      </c>
      <c r="H951" s="202">
        <v>0</v>
      </c>
      <c r="I951" s="202">
        <v>0</v>
      </c>
      <c r="J951" s="202">
        <v>0</v>
      </c>
      <c r="K951" s="202">
        <v>0</v>
      </c>
      <c r="L951" s="197">
        <v>4896.2</v>
      </c>
      <c r="M951" s="203">
        <v>4896.2</v>
      </c>
      <c r="N951" s="203">
        <v>0</v>
      </c>
      <c r="O951" s="203">
        <v>0</v>
      </c>
      <c r="P951" s="203">
        <v>0</v>
      </c>
      <c r="Q951" s="203">
        <v>0</v>
      </c>
      <c r="R951" s="245">
        <v>0</v>
      </c>
      <c r="S951" s="245">
        <v>0</v>
      </c>
      <c r="T951" s="245">
        <v>0</v>
      </c>
      <c r="U951" s="198">
        <v>4735.8647000000001</v>
      </c>
      <c r="V951" s="203">
        <v>4735.8647000000001</v>
      </c>
      <c r="W951" s="203">
        <v>0</v>
      </c>
      <c r="X951" s="203">
        <v>0</v>
      </c>
      <c r="Y951" s="203">
        <v>0</v>
      </c>
      <c r="Z951" s="204">
        <v>0</v>
      </c>
      <c r="AA951" s="246">
        <v>0</v>
      </c>
      <c r="AB951" s="246">
        <v>0</v>
      </c>
      <c r="AC951" s="246">
        <v>0</v>
      </c>
      <c r="AD951" s="204">
        <v>-160.33529999999973</v>
      </c>
      <c r="AE951" s="204">
        <v>-160.33529999999973</v>
      </c>
      <c r="AF951" s="204">
        <v>0</v>
      </c>
      <c r="AG951" s="204">
        <v>0</v>
      </c>
      <c r="AH951" s="204">
        <v>0</v>
      </c>
      <c r="AI951" s="101">
        <v>0</v>
      </c>
      <c r="AJ951" s="101">
        <v>0</v>
      </c>
      <c r="AK951" s="101">
        <v>0</v>
      </c>
      <c r="AL951" s="204">
        <v>0</v>
      </c>
      <c r="AM951" s="204">
        <v>96.725311466034896</v>
      </c>
      <c r="AN951" s="204">
        <v>96.725311466034896</v>
      </c>
      <c r="AO951" s="204">
        <v>0</v>
      </c>
      <c r="AP951" s="204">
        <v>0</v>
      </c>
      <c r="AQ951" s="204">
        <v>0</v>
      </c>
      <c r="AR951" s="204">
        <v>0</v>
      </c>
      <c r="AS951" s="204">
        <v>0</v>
      </c>
      <c r="AT951" s="204">
        <v>0</v>
      </c>
      <c r="AU951" s="204">
        <v>0</v>
      </c>
    </row>
    <row r="952" spans="1:47" ht="12.75" customHeight="1">
      <c r="A952" s="205">
        <v>21</v>
      </c>
      <c r="B952" s="206">
        <v>228500</v>
      </c>
      <c r="C952" s="207">
        <v>1847</v>
      </c>
      <c r="D952" s="175">
        <v>943</v>
      </c>
      <c r="E952" s="201" t="s">
        <v>1995</v>
      </c>
      <c r="F952" s="197">
        <v>1606.9</v>
      </c>
      <c r="G952" s="202">
        <v>1606.9</v>
      </c>
      <c r="H952" s="202">
        <v>0</v>
      </c>
      <c r="I952" s="202">
        <v>0</v>
      </c>
      <c r="J952" s="202">
        <v>0</v>
      </c>
      <c r="K952" s="202">
        <v>0</v>
      </c>
      <c r="L952" s="197">
        <v>1732.1</v>
      </c>
      <c r="M952" s="203">
        <v>1732.1</v>
      </c>
      <c r="N952" s="203">
        <v>0</v>
      </c>
      <c r="O952" s="203">
        <v>0</v>
      </c>
      <c r="P952" s="203">
        <v>0</v>
      </c>
      <c r="Q952" s="203">
        <v>0</v>
      </c>
      <c r="R952" s="245">
        <v>0</v>
      </c>
      <c r="S952" s="245">
        <v>0</v>
      </c>
      <c r="T952" s="245">
        <v>0</v>
      </c>
      <c r="U952" s="198">
        <v>1294.5744</v>
      </c>
      <c r="V952" s="203">
        <v>1294.5744</v>
      </c>
      <c r="W952" s="203">
        <v>0</v>
      </c>
      <c r="X952" s="203">
        <v>0</v>
      </c>
      <c r="Y952" s="203">
        <v>0</v>
      </c>
      <c r="Z952" s="204">
        <v>0</v>
      </c>
      <c r="AA952" s="246">
        <v>0</v>
      </c>
      <c r="AB952" s="246">
        <v>0</v>
      </c>
      <c r="AC952" s="246">
        <v>0</v>
      </c>
      <c r="AD952" s="204">
        <v>-437.52559999999994</v>
      </c>
      <c r="AE952" s="204">
        <v>-437.52559999999994</v>
      </c>
      <c r="AF952" s="204">
        <v>0</v>
      </c>
      <c r="AG952" s="204">
        <v>0</v>
      </c>
      <c r="AH952" s="204">
        <v>0</v>
      </c>
      <c r="AI952" s="101">
        <v>0</v>
      </c>
      <c r="AJ952" s="101">
        <v>0</v>
      </c>
      <c r="AK952" s="101">
        <v>0</v>
      </c>
      <c r="AL952" s="204">
        <v>0</v>
      </c>
      <c r="AM952" s="204">
        <v>74.74016511748745</v>
      </c>
      <c r="AN952" s="204">
        <v>74.74016511748745</v>
      </c>
      <c r="AO952" s="204">
        <v>0</v>
      </c>
      <c r="AP952" s="204">
        <v>0</v>
      </c>
      <c r="AQ952" s="204">
        <v>0</v>
      </c>
      <c r="AR952" s="204">
        <v>0</v>
      </c>
      <c r="AS952" s="204">
        <v>0</v>
      </c>
      <c r="AT952" s="204">
        <v>0</v>
      </c>
      <c r="AU952" s="204">
        <v>0</v>
      </c>
    </row>
    <row r="953" spans="1:47" ht="12.75" customHeight="1">
      <c r="A953" s="205">
        <v>21</v>
      </c>
      <c r="B953" s="206">
        <v>228500</v>
      </c>
      <c r="C953" s="207">
        <v>1848</v>
      </c>
      <c r="D953" s="175">
        <v>944</v>
      </c>
      <c r="E953" s="201" t="s">
        <v>1996</v>
      </c>
      <c r="F953" s="197">
        <v>4656.8999999999996</v>
      </c>
      <c r="G953" s="202">
        <v>4656.8999999999996</v>
      </c>
      <c r="H953" s="202">
        <v>0</v>
      </c>
      <c r="I953" s="202">
        <v>0</v>
      </c>
      <c r="J953" s="202">
        <v>0</v>
      </c>
      <c r="K953" s="202">
        <v>0</v>
      </c>
      <c r="L953" s="197">
        <v>4656.8999999999996</v>
      </c>
      <c r="M953" s="203">
        <v>4656.8999999999996</v>
      </c>
      <c r="N953" s="203">
        <v>0</v>
      </c>
      <c r="O953" s="203">
        <v>0</v>
      </c>
      <c r="P953" s="203">
        <v>0</v>
      </c>
      <c r="Q953" s="203">
        <v>0</v>
      </c>
      <c r="R953" s="245">
        <v>0</v>
      </c>
      <c r="S953" s="245">
        <v>0</v>
      </c>
      <c r="T953" s="245">
        <v>0</v>
      </c>
      <c r="U953" s="198">
        <v>4411.1941999999999</v>
      </c>
      <c r="V953" s="203">
        <v>4411.1941999999999</v>
      </c>
      <c r="W953" s="203">
        <v>0</v>
      </c>
      <c r="X953" s="203">
        <v>0</v>
      </c>
      <c r="Y953" s="203">
        <v>0</v>
      </c>
      <c r="Z953" s="204">
        <v>0</v>
      </c>
      <c r="AA953" s="246">
        <v>0</v>
      </c>
      <c r="AB953" s="246">
        <v>0</v>
      </c>
      <c r="AC953" s="246">
        <v>0</v>
      </c>
      <c r="AD953" s="204">
        <v>-245.70579999999973</v>
      </c>
      <c r="AE953" s="204">
        <v>-245.70579999999973</v>
      </c>
      <c r="AF953" s="204">
        <v>0</v>
      </c>
      <c r="AG953" s="204">
        <v>0</v>
      </c>
      <c r="AH953" s="204">
        <v>0</v>
      </c>
      <c r="AI953" s="101">
        <v>0</v>
      </c>
      <c r="AJ953" s="101">
        <v>0</v>
      </c>
      <c r="AK953" s="101">
        <v>0</v>
      </c>
      <c r="AL953" s="204">
        <v>0</v>
      </c>
      <c r="AM953" s="204">
        <v>94.723833451437656</v>
      </c>
      <c r="AN953" s="204">
        <v>94.723833451437656</v>
      </c>
      <c r="AO953" s="204">
        <v>0</v>
      </c>
      <c r="AP953" s="204">
        <v>0</v>
      </c>
      <c r="AQ953" s="204">
        <v>0</v>
      </c>
      <c r="AR953" s="204">
        <v>0</v>
      </c>
      <c r="AS953" s="204">
        <v>0</v>
      </c>
      <c r="AT953" s="204">
        <v>0</v>
      </c>
      <c r="AU953" s="204">
        <v>0</v>
      </c>
    </row>
    <row r="954" spans="1:47" ht="12.75" customHeight="1">
      <c r="A954" s="205">
        <v>21</v>
      </c>
      <c r="B954" s="206">
        <v>228500</v>
      </c>
      <c r="C954" s="207">
        <v>1842</v>
      </c>
      <c r="D954" s="175">
        <v>945</v>
      </c>
      <c r="E954" s="201" t="s">
        <v>1980</v>
      </c>
      <c r="F954" s="197">
        <v>14756</v>
      </c>
      <c r="G954" s="202">
        <v>14756</v>
      </c>
      <c r="H954" s="202">
        <v>0</v>
      </c>
      <c r="I954" s="202">
        <v>0</v>
      </c>
      <c r="J954" s="202">
        <v>0</v>
      </c>
      <c r="K954" s="202">
        <v>0</v>
      </c>
      <c r="L954" s="197">
        <v>15313.2</v>
      </c>
      <c r="M954" s="203">
        <v>15313.2</v>
      </c>
      <c r="N954" s="203">
        <v>0</v>
      </c>
      <c r="O954" s="203">
        <v>0</v>
      </c>
      <c r="P954" s="203">
        <v>0</v>
      </c>
      <c r="Q954" s="203">
        <v>0</v>
      </c>
      <c r="R954" s="245">
        <v>0</v>
      </c>
      <c r="S954" s="245">
        <v>0</v>
      </c>
      <c r="T954" s="245">
        <v>0</v>
      </c>
      <c r="U954" s="198">
        <v>15003.690500000001</v>
      </c>
      <c r="V954" s="203">
        <v>15003.690500000001</v>
      </c>
      <c r="W954" s="203">
        <v>0</v>
      </c>
      <c r="X954" s="203">
        <v>0</v>
      </c>
      <c r="Y954" s="203">
        <v>0</v>
      </c>
      <c r="Z954" s="204">
        <v>0</v>
      </c>
      <c r="AA954" s="246">
        <v>0</v>
      </c>
      <c r="AB954" s="246">
        <v>0</v>
      </c>
      <c r="AC954" s="246">
        <v>0</v>
      </c>
      <c r="AD954" s="204">
        <v>-309.50950000000012</v>
      </c>
      <c r="AE954" s="204">
        <v>-309.50950000000012</v>
      </c>
      <c r="AF954" s="204">
        <v>0</v>
      </c>
      <c r="AG954" s="204">
        <v>0</v>
      </c>
      <c r="AH954" s="204">
        <v>0</v>
      </c>
      <c r="AI954" s="101">
        <v>0</v>
      </c>
      <c r="AJ954" s="101">
        <v>0</v>
      </c>
      <c r="AK954" s="101">
        <v>0</v>
      </c>
      <c r="AL954" s="204">
        <v>0</v>
      </c>
      <c r="AM954" s="204">
        <v>97.978805866833838</v>
      </c>
      <c r="AN954" s="204">
        <v>97.978805866833838</v>
      </c>
      <c r="AO954" s="204">
        <v>0</v>
      </c>
      <c r="AP954" s="204">
        <v>0</v>
      </c>
      <c r="AQ954" s="204">
        <v>0</v>
      </c>
      <c r="AR954" s="204">
        <v>0</v>
      </c>
      <c r="AS954" s="204">
        <v>0</v>
      </c>
      <c r="AT954" s="204">
        <v>0</v>
      </c>
      <c r="AU954" s="204">
        <v>0</v>
      </c>
    </row>
    <row r="955" spans="1:47" ht="12.75" customHeight="1">
      <c r="A955" s="205">
        <v>21</v>
      </c>
      <c r="B955" s="206">
        <v>228500</v>
      </c>
      <c r="C955" s="207">
        <v>1849</v>
      </c>
      <c r="D955" s="175">
        <v>946</v>
      </c>
      <c r="E955" s="201" t="s">
        <v>1644</v>
      </c>
      <c r="F955" s="197">
        <v>2505.4</v>
      </c>
      <c r="G955" s="202">
        <v>2505.4</v>
      </c>
      <c r="H955" s="202">
        <v>0</v>
      </c>
      <c r="I955" s="202">
        <v>0</v>
      </c>
      <c r="J955" s="202">
        <v>0</v>
      </c>
      <c r="K955" s="202">
        <v>0</v>
      </c>
      <c r="L955" s="197">
        <v>2790.7</v>
      </c>
      <c r="M955" s="203">
        <v>2790.7</v>
      </c>
      <c r="N955" s="203">
        <v>0</v>
      </c>
      <c r="O955" s="203">
        <v>0</v>
      </c>
      <c r="P955" s="203">
        <v>0</v>
      </c>
      <c r="Q955" s="203">
        <v>0</v>
      </c>
      <c r="R955" s="245">
        <v>0</v>
      </c>
      <c r="S955" s="245">
        <v>0</v>
      </c>
      <c r="T955" s="245">
        <v>0</v>
      </c>
      <c r="U955" s="198">
        <v>2790.7</v>
      </c>
      <c r="V955" s="203">
        <v>2790.7</v>
      </c>
      <c r="W955" s="203">
        <v>0</v>
      </c>
      <c r="X955" s="203">
        <v>0</v>
      </c>
      <c r="Y955" s="203">
        <v>0</v>
      </c>
      <c r="Z955" s="204">
        <v>0</v>
      </c>
      <c r="AA955" s="246">
        <v>0</v>
      </c>
      <c r="AB955" s="246">
        <v>0</v>
      </c>
      <c r="AC955" s="246">
        <v>0</v>
      </c>
      <c r="AD955" s="204">
        <v>0</v>
      </c>
      <c r="AE955" s="204">
        <v>0</v>
      </c>
      <c r="AF955" s="204">
        <v>0</v>
      </c>
      <c r="AG955" s="204">
        <v>0</v>
      </c>
      <c r="AH955" s="204">
        <v>0</v>
      </c>
      <c r="AI955" s="101">
        <v>0</v>
      </c>
      <c r="AJ955" s="101">
        <v>0</v>
      </c>
      <c r="AK955" s="101">
        <v>0</v>
      </c>
      <c r="AL955" s="204">
        <v>0</v>
      </c>
      <c r="AM955" s="204">
        <v>100</v>
      </c>
      <c r="AN955" s="204">
        <v>100</v>
      </c>
      <c r="AO955" s="204">
        <v>0</v>
      </c>
      <c r="AP955" s="204">
        <v>0</v>
      </c>
      <c r="AQ955" s="204">
        <v>0</v>
      </c>
      <c r="AR955" s="204">
        <v>0</v>
      </c>
      <c r="AS955" s="204">
        <v>0</v>
      </c>
      <c r="AT955" s="204">
        <v>0</v>
      </c>
      <c r="AU955" s="204">
        <v>0</v>
      </c>
    </row>
    <row r="956" spans="1:47" ht="12.75" customHeight="1">
      <c r="A956" s="205">
        <v>21</v>
      </c>
      <c r="B956" s="206">
        <v>228500</v>
      </c>
      <c r="C956" s="207">
        <v>1850</v>
      </c>
      <c r="D956" s="175">
        <v>947</v>
      </c>
      <c r="E956" s="201" t="s">
        <v>1997</v>
      </c>
      <c r="F956" s="197">
        <v>9459.2000000000007</v>
      </c>
      <c r="G956" s="202">
        <v>9374.6</v>
      </c>
      <c r="H956" s="202">
        <v>0</v>
      </c>
      <c r="I956" s="202">
        <v>84.6</v>
      </c>
      <c r="J956" s="202">
        <v>0</v>
      </c>
      <c r="K956" s="202">
        <v>0</v>
      </c>
      <c r="L956" s="197">
        <v>9983.7999999999993</v>
      </c>
      <c r="M956" s="203">
        <v>9862.7999999999993</v>
      </c>
      <c r="N956" s="203">
        <v>0</v>
      </c>
      <c r="O956" s="203">
        <v>121</v>
      </c>
      <c r="P956" s="203">
        <v>0</v>
      </c>
      <c r="Q956" s="203">
        <v>0</v>
      </c>
      <c r="R956" s="245">
        <v>0</v>
      </c>
      <c r="S956" s="245">
        <v>0</v>
      </c>
      <c r="T956" s="245">
        <v>0</v>
      </c>
      <c r="U956" s="198">
        <v>9983.7999999999993</v>
      </c>
      <c r="V956" s="203">
        <v>9862.7999999999993</v>
      </c>
      <c r="W956" s="203">
        <v>0</v>
      </c>
      <c r="X956" s="203">
        <v>121</v>
      </c>
      <c r="Y956" s="203">
        <v>0</v>
      </c>
      <c r="Z956" s="204">
        <v>0</v>
      </c>
      <c r="AA956" s="246">
        <v>0</v>
      </c>
      <c r="AB956" s="246">
        <v>0</v>
      </c>
      <c r="AC956" s="246">
        <v>0</v>
      </c>
      <c r="AD956" s="204">
        <v>0</v>
      </c>
      <c r="AE956" s="204">
        <v>0</v>
      </c>
      <c r="AF956" s="204">
        <v>0</v>
      </c>
      <c r="AG956" s="204">
        <v>0</v>
      </c>
      <c r="AH956" s="204">
        <v>0</v>
      </c>
      <c r="AI956" s="101">
        <v>0</v>
      </c>
      <c r="AJ956" s="101">
        <v>0</v>
      </c>
      <c r="AK956" s="101">
        <v>0</v>
      </c>
      <c r="AL956" s="204">
        <v>0</v>
      </c>
      <c r="AM956" s="204">
        <v>100</v>
      </c>
      <c r="AN956" s="204">
        <v>100</v>
      </c>
      <c r="AO956" s="204">
        <v>0</v>
      </c>
      <c r="AP956" s="204">
        <v>100</v>
      </c>
      <c r="AQ956" s="204">
        <v>0</v>
      </c>
      <c r="AR956" s="204">
        <v>0</v>
      </c>
      <c r="AS956" s="204">
        <v>0</v>
      </c>
      <c r="AT956" s="204">
        <v>0</v>
      </c>
      <c r="AU956" s="204">
        <v>0</v>
      </c>
    </row>
    <row r="957" spans="1:47" ht="12.75" customHeight="1">
      <c r="A957" s="205">
        <v>21</v>
      </c>
      <c r="B957" s="206">
        <v>228500</v>
      </c>
      <c r="C957" s="207">
        <v>1851</v>
      </c>
      <c r="D957" s="175">
        <v>948</v>
      </c>
      <c r="E957" s="201" t="s">
        <v>1998</v>
      </c>
      <c r="F957" s="197">
        <v>3212</v>
      </c>
      <c r="G957" s="202">
        <v>3212</v>
      </c>
      <c r="H957" s="202">
        <v>0</v>
      </c>
      <c r="I957" s="202">
        <v>0</v>
      </c>
      <c r="J957" s="202">
        <v>0</v>
      </c>
      <c r="K957" s="202">
        <v>0</v>
      </c>
      <c r="L957" s="197">
        <v>3484.2</v>
      </c>
      <c r="M957" s="203">
        <v>3484.2</v>
      </c>
      <c r="N957" s="203">
        <v>0</v>
      </c>
      <c r="O957" s="203">
        <v>0</v>
      </c>
      <c r="P957" s="203">
        <v>0</v>
      </c>
      <c r="Q957" s="203">
        <v>0</v>
      </c>
      <c r="R957" s="245">
        <v>0</v>
      </c>
      <c r="S957" s="245">
        <v>0</v>
      </c>
      <c r="T957" s="245">
        <v>0</v>
      </c>
      <c r="U957" s="198">
        <v>3434.5965999999999</v>
      </c>
      <c r="V957" s="203">
        <v>3434.5965999999999</v>
      </c>
      <c r="W957" s="203">
        <v>0</v>
      </c>
      <c r="X957" s="203">
        <v>0</v>
      </c>
      <c r="Y957" s="203">
        <v>0</v>
      </c>
      <c r="Z957" s="204">
        <v>0</v>
      </c>
      <c r="AA957" s="246">
        <v>0</v>
      </c>
      <c r="AB957" s="246">
        <v>0</v>
      </c>
      <c r="AC957" s="246">
        <v>0</v>
      </c>
      <c r="AD957" s="204">
        <v>-49.603399999999965</v>
      </c>
      <c r="AE957" s="204">
        <v>-49.603399999999965</v>
      </c>
      <c r="AF957" s="204">
        <v>0</v>
      </c>
      <c r="AG957" s="204">
        <v>0</v>
      </c>
      <c r="AH957" s="204">
        <v>0</v>
      </c>
      <c r="AI957" s="101">
        <v>0</v>
      </c>
      <c r="AJ957" s="101">
        <v>0</v>
      </c>
      <c r="AK957" s="101">
        <v>0</v>
      </c>
      <c r="AL957" s="204">
        <v>0</v>
      </c>
      <c r="AM957" s="204">
        <v>98.576333161127366</v>
      </c>
      <c r="AN957" s="204">
        <v>98.576333161127366</v>
      </c>
      <c r="AO957" s="204">
        <v>0</v>
      </c>
      <c r="AP957" s="204">
        <v>0</v>
      </c>
      <c r="AQ957" s="204">
        <v>0</v>
      </c>
      <c r="AR957" s="204">
        <v>0</v>
      </c>
      <c r="AS957" s="204">
        <v>0</v>
      </c>
      <c r="AT957" s="204">
        <v>0</v>
      </c>
      <c r="AU957" s="204">
        <v>0</v>
      </c>
    </row>
    <row r="958" spans="1:47" ht="12.75" customHeight="1">
      <c r="A958" s="205">
        <v>21</v>
      </c>
      <c r="B958" s="206">
        <v>228500</v>
      </c>
      <c r="C958" s="207">
        <v>1852</v>
      </c>
      <c r="D958" s="175">
        <v>949</v>
      </c>
      <c r="E958" s="201" t="s">
        <v>1999</v>
      </c>
      <c r="F958" s="197">
        <v>3998</v>
      </c>
      <c r="G958" s="202">
        <v>3998</v>
      </c>
      <c r="H958" s="202">
        <v>0</v>
      </c>
      <c r="I958" s="202">
        <v>0</v>
      </c>
      <c r="J958" s="202">
        <v>0</v>
      </c>
      <c r="K958" s="202">
        <v>0</v>
      </c>
      <c r="L958" s="197">
        <v>4417.2</v>
      </c>
      <c r="M958" s="203">
        <v>4417.2</v>
      </c>
      <c r="N958" s="203">
        <v>0</v>
      </c>
      <c r="O958" s="203">
        <v>0</v>
      </c>
      <c r="P958" s="203">
        <v>0</v>
      </c>
      <c r="Q958" s="203">
        <v>0</v>
      </c>
      <c r="R958" s="245">
        <v>0</v>
      </c>
      <c r="S958" s="245">
        <v>0</v>
      </c>
      <c r="T958" s="245">
        <v>0</v>
      </c>
      <c r="U958" s="198">
        <v>4207.3627999999999</v>
      </c>
      <c r="V958" s="203">
        <v>4207.3627999999999</v>
      </c>
      <c r="W958" s="203">
        <v>0</v>
      </c>
      <c r="X958" s="203">
        <v>0</v>
      </c>
      <c r="Y958" s="203">
        <v>0</v>
      </c>
      <c r="Z958" s="204">
        <v>0</v>
      </c>
      <c r="AA958" s="246">
        <v>0</v>
      </c>
      <c r="AB958" s="246">
        <v>0</v>
      </c>
      <c r="AC958" s="246">
        <v>0</v>
      </c>
      <c r="AD958" s="204">
        <v>-209.83719999999994</v>
      </c>
      <c r="AE958" s="204">
        <v>-209.83719999999994</v>
      </c>
      <c r="AF958" s="204">
        <v>0</v>
      </c>
      <c r="AG958" s="204">
        <v>0</v>
      </c>
      <c r="AH958" s="204">
        <v>0</v>
      </c>
      <c r="AI958" s="101">
        <v>0</v>
      </c>
      <c r="AJ958" s="101">
        <v>0</v>
      </c>
      <c r="AK958" s="101">
        <v>0</v>
      </c>
      <c r="AL958" s="204">
        <v>0</v>
      </c>
      <c r="AM958" s="204">
        <v>95.249542696730956</v>
      </c>
      <c r="AN958" s="204">
        <v>95.249542696730956</v>
      </c>
      <c r="AO958" s="204">
        <v>0</v>
      </c>
      <c r="AP958" s="204">
        <v>0</v>
      </c>
      <c r="AQ958" s="204">
        <v>0</v>
      </c>
      <c r="AR958" s="204">
        <v>0</v>
      </c>
      <c r="AS958" s="204">
        <v>0</v>
      </c>
      <c r="AT958" s="204">
        <v>0</v>
      </c>
      <c r="AU958" s="204">
        <v>0</v>
      </c>
    </row>
    <row r="959" spans="1:47" ht="12.75" customHeight="1">
      <c r="A959" s="205">
        <v>0</v>
      </c>
      <c r="B959" s="205"/>
      <c r="C959" s="205"/>
      <c r="D959" s="175">
        <v>950</v>
      </c>
      <c r="E959" s="201"/>
      <c r="F959" s="202"/>
      <c r="G959" s="202"/>
      <c r="H959" s="202"/>
      <c r="I959" s="202"/>
      <c r="J959" s="202"/>
      <c r="K959" s="202"/>
      <c r="L959" s="197"/>
      <c r="M959" s="203"/>
      <c r="N959" s="203"/>
      <c r="O959" s="203"/>
      <c r="P959" s="203"/>
      <c r="Q959" s="203"/>
      <c r="R959" s="245"/>
      <c r="S959" s="245"/>
      <c r="T959" s="245"/>
      <c r="U959" s="198"/>
      <c r="V959" s="203"/>
      <c r="W959" s="203"/>
      <c r="X959" s="203"/>
      <c r="Y959" s="203"/>
      <c r="Z959" s="204"/>
      <c r="AA959" s="246"/>
      <c r="AB959" s="246"/>
      <c r="AC959" s="246"/>
      <c r="AD959" s="204"/>
      <c r="AE959" s="204"/>
      <c r="AF959" s="204"/>
      <c r="AG959" s="204"/>
      <c r="AH959" s="204"/>
      <c r="AI959" s="101">
        <v>0</v>
      </c>
      <c r="AJ959" s="101">
        <v>0</v>
      </c>
      <c r="AK959" s="101">
        <v>0</v>
      </c>
      <c r="AL959" s="204"/>
      <c r="AM959" s="204"/>
      <c r="AN959" s="204"/>
      <c r="AO959" s="204"/>
      <c r="AP959" s="204"/>
      <c r="AQ959" s="204"/>
      <c r="AR959" s="204"/>
      <c r="AS959" s="204"/>
      <c r="AT959" s="204"/>
      <c r="AU959" s="204"/>
    </row>
    <row r="960" spans="1:47" ht="12.75" customHeight="1">
      <c r="A960" s="205">
        <v>20</v>
      </c>
      <c r="B960" s="206">
        <v>228700</v>
      </c>
      <c r="C960" s="205"/>
      <c r="D960" s="175">
        <v>951</v>
      </c>
      <c r="E960" s="196" t="s">
        <v>1440</v>
      </c>
      <c r="F960" s="197">
        <v>181312.9</v>
      </c>
      <c r="G960" s="197">
        <v>158960.29999999999</v>
      </c>
      <c r="H960" s="197">
        <v>4643.2</v>
      </c>
      <c r="I960" s="197">
        <v>940</v>
      </c>
      <c r="J960" s="197">
        <v>0</v>
      </c>
      <c r="K960" s="197">
        <v>16769.400000000001</v>
      </c>
      <c r="L960" s="197">
        <v>203787.2</v>
      </c>
      <c r="M960" s="197">
        <v>181414</v>
      </c>
      <c r="N960" s="197">
        <v>4643.2</v>
      </c>
      <c r="O960" s="197">
        <v>960.6</v>
      </c>
      <c r="P960" s="197">
        <v>0</v>
      </c>
      <c r="Q960" s="197">
        <v>16769.400000000001</v>
      </c>
      <c r="R960" s="197">
        <v>0</v>
      </c>
      <c r="S960" s="197">
        <v>0</v>
      </c>
      <c r="T960" s="197">
        <v>0</v>
      </c>
      <c r="U960" s="198">
        <v>202979.97030000002</v>
      </c>
      <c r="V960" s="197">
        <v>180929.0134</v>
      </c>
      <c r="W960" s="197">
        <v>4643.2</v>
      </c>
      <c r="X960" s="197">
        <v>638.93320000000006</v>
      </c>
      <c r="Y960" s="197">
        <v>0</v>
      </c>
      <c r="Z960" s="197">
        <v>16768.823700000001</v>
      </c>
      <c r="AA960" s="197">
        <v>0</v>
      </c>
      <c r="AB960" s="197">
        <v>0</v>
      </c>
      <c r="AC960" s="197">
        <v>0</v>
      </c>
      <c r="AD960" s="101">
        <v>-807.22969999999623</v>
      </c>
      <c r="AE960" s="101">
        <v>-484.98660000000382</v>
      </c>
      <c r="AF960" s="101">
        <v>0</v>
      </c>
      <c r="AG960" s="101">
        <v>-321.66679999999997</v>
      </c>
      <c r="AH960" s="101">
        <v>0</v>
      </c>
      <c r="AI960" s="101">
        <v>-0.57630000000062864</v>
      </c>
      <c r="AJ960" s="101">
        <v>0</v>
      </c>
      <c r="AK960" s="101">
        <v>0</v>
      </c>
      <c r="AL960" s="101">
        <v>0</v>
      </c>
      <c r="AM960" s="101">
        <v>99.60388596535995</v>
      </c>
      <c r="AN960" s="101">
        <v>99.732663080026896</v>
      </c>
      <c r="AO960" s="101">
        <v>100</v>
      </c>
      <c r="AP960" s="101">
        <v>66.513970435144714</v>
      </c>
      <c r="AQ960" s="101">
        <v>0</v>
      </c>
      <c r="AR960" s="101">
        <v>99.9965633833053</v>
      </c>
      <c r="AS960" s="101">
        <v>0</v>
      </c>
      <c r="AT960" s="101">
        <v>0</v>
      </c>
      <c r="AU960" s="101">
        <v>0</v>
      </c>
    </row>
    <row r="961" spans="1:48" s="200" customFormat="1" ht="12.75" customHeight="1">
      <c r="A961" s="205">
        <v>22</v>
      </c>
      <c r="B961" s="206">
        <v>228700</v>
      </c>
      <c r="C961" s="205"/>
      <c r="D961" s="175">
        <v>952</v>
      </c>
      <c r="E961" s="196" t="s">
        <v>1241</v>
      </c>
      <c r="F961" s="197">
        <v>124322.5</v>
      </c>
      <c r="G961" s="197">
        <v>102049.9</v>
      </c>
      <c r="H961" s="197">
        <v>4643.2</v>
      </c>
      <c r="I961" s="197">
        <v>860</v>
      </c>
      <c r="J961" s="197">
        <v>0</v>
      </c>
      <c r="K961" s="197">
        <v>16769.400000000001</v>
      </c>
      <c r="L961" s="197">
        <v>145623.79999999999</v>
      </c>
      <c r="M961" s="197">
        <v>123351.2</v>
      </c>
      <c r="N961" s="197">
        <v>4643.2</v>
      </c>
      <c r="O961" s="197">
        <v>860</v>
      </c>
      <c r="P961" s="197">
        <v>0</v>
      </c>
      <c r="Q961" s="197">
        <v>16769.400000000001</v>
      </c>
      <c r="R961" s="197">
        <v>0</v>
      </c>
      <c r="S961" s="197">
        <v>0</v>
      </c>
      <c r="T961" s="197">
        <v>0</v>
      </c>
      <c r="U961" s="198">
        <v>145251.38430000001</v>
      </c>
      <c r="V961" s="197">
        <v>123295.3793</v>
      </c>
      <c r="W961" s="197">
        <v>4643.2</v>
      </c>
      <c r="X961" s="197">
        <v>543.98130000000003</v>
      </c>
      <c r="Y961" s="197">
        <v>0</v>
      </c>
      <c r="Z961" s="197">
        <v>16768.823700000001</v>
      </c>
      <c r="AA961" s="197">
        <v>0</v>
      </c>
      <c r="AB961" s="197">
        <v>0</v>
      </c>
      <c r="AC961" s="197">
        <v>0</v>
      </c>
      <c r="AD961" s="101">
        <v>-372.41569999998319</v>
      </c>
      <c r="AE961" s="101">
        <v>-55.820699999996577</v>
      </c>
      <c r="AF961" s="101">
        <v>0</v>
      </c>
      <c r="AG961" s="101">
        <v>-316.01869999999997</v>
      </c>
      <c r="AH961" s="101">
        <v>0</v>
      </c>
      <c r="AI961" s="101">
        <v>-0.57630000000062864</v>
      </c>
      <c r="AJ961" s="101">
        <v>0</v>
      </c>
      <c r="AK961" s="101">
        <v>0</v>
      </c>
      <c r="AL961" s="101">
        <v>0</v>
      </c>
      <c r="AM961" s="101">
        <v>99.744261789625057</v>
      </c>
      <c r="AN961" s="101">
        <v>99.954746528610997</v>
      </c>
      <c r="AO961" s="101">
        <v>100</v>
      </c>
      <c r="AP961" s="101">
        <v>63.253639534883717</v>
      </c>
      <c r="AQ961" s="101">
        <v>0</v>
      </c>
      <c r="AR961" s="101">
        <v>99.9965633833053</v>
      </c>
      <c r="AS961" s="101">
        <v>0</v>
      </c>
      <c r="AT961" s="101">
        <v>0</v>
      </c>
      <c r="AU961" s="101">
        <v>0</v>
      </c>
      <c r="AV961" s="199"/>
    </row>
    <row r="962" spans="1:48" s="200" customFormat="1" ht="12.75" customHeight="1">
      <c r="A962" s="205">
        <v>21</v>
      </c>
      <c r="B962" s="206">
        <v>228700</v>
      </c>
      <c r="C962" s="205"/>
      <c r="D962" s="175">
        <v>953</v>
      </c>
      <c r="E962" s="196" t="s">
        <v>1242</v>
      </c>
      <c r="F962" s="197">
        <v>56990.399999999994</v>
      </c>
      <c r="G962" s="197">
        <v>56910.399999999994</v>
      </c>
      <c r="H962" s="197">
        <v>0</v>
      </c>
      <c r="I962" s="197">
        <v>80</v>
      </c>
      <c r="J962" s="197">
        <v>0</v>
      </c>
      <c r="K962" s="197">
        <v>0</v>
      </c>
      <c r="L962" s="197">
        <v>58163.399999999994</v>
      </c>
      <c r="M962" s="197">
        <v>58062.799999999996</v>
      </c>
      <c r="N962" s="197">
        <v>0</v>
      </c>
      <c r="O962" s="197">
        <v>100.6</v>
      </c>
      <c r="P962" s="197">
        <v>0</v>
      </c>
      <c r="Q962" s="197">
        <v>0</v>
      </c>
      <c r="R962" s="197">
        <v>0</v>
      </c>
      <c r="S962" s="197">
        <v>0</v>
      </c>
      <c r="T962" s="197">
        <v>0</v>
      </c>
      <c r="U962" s="198">
        <v>57728.585999999996</v>
      </c>
      <c r="V962" s="197">
        <v>57633.634099999996</v>
      </c>
      <c r="W962" s="197">
        <v>0</v>
      </c>
      <c r="X962" s="197">
        <v>94.951899999999995</v>
      </c>
      <c r="Y962" s="197">
        <v>0</v>
      </c>
      <c r="Z962" s="197">
        <v>0</v>
      </c>
      <c r="AA962" s="197">
        <v>0</v>
      </c>
      <c r="AB962" s="197">
        <v>0</v>
      </c>
      <c r="AC962" s="197">
        <v>0</v>
      </c>
      <c r="AD962" s="101">
        <v>-434.81399999999849</v>
      </c>
      <c r="AE962" s="101">
        <v>-429.16589999999997</v>
      </c>
      <c r="AF962" s="101">
        <v>0</v>
      </c>
      <c r="AG962" s="101">
        <v>-5.6480999999999995</v>
      </c>
      <c r="AH962" s="101">
        <v>0</v>
      </c>
      <c r="AI962" s="101">
        <v>0</v>
      </c>
      <c r="AJ962" s="101">
        <v>0</v>
      </c>
      <c r="AK962" s="101">
        <v>0</v>
      </c>
      <c r="AL962" s="101">
        <v>0</v>
      </c>
      <c r="AM962" s="101">
        <v>99.252426783853764</v>
      </c>
      <c r="AN962" s="101">
        <v>99.2608591042802</v>
      </c>
      <c r="AO962" s="101">
        <v>0</v>
      </c>
      <c r="AP962" s="101">
        <v>94.385586481113322</v>
      </c>
      <c r="AQ962" s="101">
        <v>0</v>
      </c>
      <c r="AR962" s="101">
        <v>0</v>
      </c>
      <c r="AS962" s="101">
        <v>0</v>
      </c>
      <c r="AT962" s="101">
        <v>0</v>
      </c>
      <c r="AU962" s="101">
        <v>0</v>
      </c>
      <c r="AV962" s="199"/>
    </row>
    <row r="963" spans="1:48" ht="12.75" customHeight="1">
      <c r="A963" s="205">
        <v>22</v>
      </c>
      <c r="B963" s="206">
        <v>228700</v>
      </c>
      <c r="C963" s="207">
        <v>1853</v>
      </c>
      <c r="D963" s="175">
        <v>954</v>
      </c>
      <c r="E963" s="201" t="s">
        <v>1267</v>
      </c>
      <c r="F963" s="197">
        <v>124322.5</v>
      </c>
      <c r="G963" s="202">
        <v>102049.9</v>
      </c>
      <c r="H963" s="202">
        <v>4643.2</v>
      </c>
      <c r="I963" s="202">
        <v>860</v>
      </c>
      <c r="J963" s="202">
        <v>0</v>
      </c>
      <c r="K963" s="202">
        <v>16769.400000000001</v>
      </c>
      <c r="L963" s="197">
        <v>145623.79999999999</v>
      </c>
      <c r="M963" s="203">
        <v>123351.2</v>
      </c>
      <c r="N963" s="203">
        <v>4643.2</v>
      </c>
      <c r="O963" s="203">
        <v>860</v>
      </c>
      <c r="P963" s="203">
        <v>0</v>
      </c>
      <c r="Q963" s="203">
        <v>16769.400000000001</v>
      </c>
      <c r="R963" s="245">
        <v>0</v>
      </c>
      <c r="S963" s="245">
        <v>0</v>
      </c>
      <c r="T963" s="245">
        <v>0</v>
      </c>
      <c r="U963" s="198">
        <v>145251.38430000001</v>
      </c>
      <c r="V963" s="203">
        <v>123295.3793</v>
      </c>
      <c r="W963" s="203">
        <v>4643.2</v>
      </c>
      <c r="X963" s="203">
        <v>543.98130000000003</v>
      </c>
      <c r="Y963" s="203">
        <v>0</v>
      </c>
      <c r="Z963" s="204">
        <v>16768.823700000001</v>
      </c>
      <c r="AA963" s="246">
        <v>0</v>
      </c>
      <c r="AB963" s="246">
        <v>0</v>
      </c>
      <c r="AC963" s="246">
        <v>0</v>
      </c>
      <c r="AD963" s="204">
        <v>-372.41569999998319</v>
      </c>
      <c r="AE963" s="204">
        <v>-55.820699999996577</v>
      </c>
      <c r="AF963" s="204">
        <v>0</v>
      </c>
      <c r="AG963" s="204">
        <v>-316.01869999999997</v>
      </c>
      <c r="AH963" s="204">
        <v>0</v>
      </c>
      <c r="AI963" s="101">
        <v>-0.57630000000062864</v>
      </c>
      <c r="AJ963" s="101">
        <v>0</v>
      </c>
      <c r="AK963" s="101">
        <v>0</v>
      </c>
      <c r="AL963" s="204">
        <v>0</v>
      </c>
      <c r="AM963" s="204">
        <v>99.744261789625057</v>
      </c>
      <c r="AN963" s="204">
        <v>99.954746528610997</v>
      </c>
      <c r="AO963" s="204">
        <v>100</v>
      </c>
      <c r="AP963" s="204">
        <v>63.253639534883717</v>
      </c>
      <c r="AQ963" s="204">
        <v>0</v>
      </c>
      <c r="AR963" s="204">
        <v>99.9965633833053</v>
      </c>
      <c r="AS963" s="204">
        <v>0</v>
      </c>
      <c r="AT963" s="204">
        <v>0</v>
      </c>
      <c r="AU963" s="204">
        <v>0</v>
      </c>
    </row>
    <row r="964" spans="1:48" ht="12.75" customHeight="1">
      <c r="A964" s="205">
        <v>21</v>
      </c>
      <c r="B964" s="206">
        <v>228700</v>
      </c>
      <c r="C964" s="207">
        <v>1854</v>
      </c>
      <c r="D964" s="175">
        <v>955</v>
      </c>
      <c r="E964" s="201" t="s">
        <v>2000</v>
      </c>
      <c r="F964" s="197">
        <v>2386.6999999999998</v>
      </c>
      <c r="G964" s="202">
        <v>2386.6999999999998</v>
      </c>
      <c r="H964" s="202">
        <v>0</v>
      </c>
      <c r="I964" s="202">
        <v>0</v>
      </c>
      <c r="J964" s="202">
        <v>0</v>
      </c>
      <c r="K964" s="202">
        <v>0</v>
      </c>
      <c r="L964" s="197">
        <v>2386.6999999999998</v>
      </c>
      <c r="M964" s="203">
        <v>2386.6999999999998</v>
      </c>
      <c r="N964" s="203">
        <v>0</v>
      </c>
      <c r="O964" s="203">
        <v>0</v>
      </c>
      <c r="P964" s="203">
        <v>0</v>
      </c>
      <c r="Q964" s="203">
        <v>0</v>
      </c>
      <c r="R964" s="245">
        <v>0</v>
      </c>
      <c r="S964" s="245">
        <v>0</v>
      </c>
      <c r="T964" s="245">
        <v>0</v>
      </c>
      <c r="U964" s="198">
        <v>2371.0318000000002</v>
      </c>
      <c r="V964" s="203">
        <v>2371.0318000000002</v>
      </c>
      <c r="W964" s="203">
        <v>0</v>
      </c>
      <c r="X964" s="203">
        <v>0</v>
      </c>
      <c r="Y964" s="203">
        <v>0</v>
      </c>
      <c r="Z964" s="204">
        <v>0</v>
      </c>
      <c r="AA964" s="246">
        <v>0</v>
      </c>
      <c r="AB964" s="246">
        <v>0</v>
      </c>
      <c r="AC964" s="246">
        <v>0</v>
      </c>
      <c r="AD964" s="204">
        <v>-15.668199999999615</v>
      </c>
      <c r="AE964" s="204">
        <v>-15.668199999999615</v>
      </c>
      <c r="AF964" s="204">
        <v>0</v>
      </c>
      <c r="AG964" s="204">
        <v>0</v>
      </c>
      <c r="AH964" s="204">
        <v>0</v>
      </c>
      <c r="AI964" s="101">
        <v>0</v>
      </c>
      <c r="AJ964" s="101">
        <v>0</v>
      </c>
      <c r="AK964" s="101">
        <v>0</v>
      </c>
      <c r="AL964" s="204">
        <v>0</v>
      </c>
      <c r="AM964" s="204">
        <v>99.343520341894688</v>
      </c>
      <c r="AN964" s="204">
        <v>99.343520341894688</v>
      </c>
      <c r="AO964" s="204">
        <v>0</v>
      </c>
      <c r="AP964" s="204">
        <v>0</v>
      </c>
      <c r="AQ964" s="204">
        <v>0</v>
      </c>
      <c r="AR964" s="204">
        <v>0</v>
      </c>
      <c r="AS964" s="204">
        <v>0</v>
      </c>
      <c r="AT964" s="204">
        <v>0</v>
      </c>
      <c r="AU964" s="204">
        <v>0</v>
      </c>
    </row>
    <row r="965" spans="1:48" ht="12.75" customHeight="1">
      <c r="A965" s="205">
        <v>21</v>
      </c>
      <c r="B965" s="206">
        <v>228700</v>
      </c>
      <c r="C965" s="207">
        <v>1855</v>
      </c>
      <c r="D965" s="175">
        <v>956</v>
      </c>
      <c r="E965" s="201" t="s">
        <v>2001</v>
      </c>
      <c r="F965" s="197">
        <v>4130.6000000000004</v>
      </c>
      <c r="G965" s="202">
        <v>4130.6000000000004</v>
      </c>
      <c r="H965" s="202">
        <v>0</v>
      </c>
      <c r="I965" s="202">
        <v>0</v>
      </c>
      <c r="J965" s="202">
        <v>0</v>
      </c>
      <c r="K965" s="202">
        <v>0</v>
      </c>
      <c r="L965" s="197">
        <v>4270.8</v>
      </c>
      <c r="M965" s="203">
        <v>4270.8</v>
      </c>
      <c r="N965" s="203">
        <v>0</v>
      </c>
      <c r="O965" s="203">
        <v>0</v>
      </c>
      <c r="P965" s="203">
        <v>0</v>
      </c>
      <c r="Q965" s="203">
        <v>0</v>
      </c>
      <c r="R965" s="245">
        <v>0</v>
      </c>
      <c r="S965" s="245">
        <v>0</v>
      </c>
      <c r="T965" s="245">
        <v>0</v>
      </c>
      <c r="U965" s="198">
        <v>4270.8</v>
      </c>
      <c r="V965" s="203">
        <v>4270.8</v>
      </c>
      <c r="W965" s="203">
        <v>0</v>
      </c>
      <c r="X965" s="203">
        <v>0</v>
      </c>
      <c r="Y965" s="203">
        <v>0</v>
      </c>
      <c r="Z965" s="204">
        <v>0</v>
      </c>
      <c r="AA965" s="246">
        <v>0</v>
      </c>
      <c r="AB965" s="246">
        <v>0</v>
      </c>
      <c r="AC965" s="246">
        <v>0</v>
      </c>
      <c r="AD965" s="204">
        <v>0</v>
      </c>
      <c r="AE965" s="204">
        <v>0</v>
      </c>
      <c r="AF965" s="204">
        <v>0</v>
      </c>
      <c r="AG965" s="204">
        <v>0</v>
      </c>
      <c r="AH965" s="204">
        <v>0</v>
      </c>
      <c r="AI965" s="101">
        <v>0</v>
      </c>
      <c r="AJ965" s="101">
        <v>0</v>
      </c>
      <c r="AK965" s="101">
        <v>0</v>
      </c>
      <c r="AL965" s="204">
        <v>0</v>
      </c>
      <c r="AM965" s="204">
        <v>100</v>
      </c>
      <c r="AN965" s="204">
        <v>100</v>
      </c>
      <c r="AO965" s="204">
        <v>0</v>
      </c>
      <c r="AP965" s="204">
        <v>0</v>
      </c>
      <c r="AQ965" s="204">
        <v>0</v>
      </c>
      <c r="AR965" s="204">
        <v>0</v>
      </c>
      <c r="AS965" s="204">
        <v>0</v>
      </c>
      <c r="AT965" s="204">
        <v>0</v>
      </c>
      <c r="AU965" s="204">
        <v>0</v>
      </c>
    </row>
    <row r="966" spans="1:48" ht="12.75" customHeight="1">
      <c r="A966" s="205">
        <v>21</v>
      </c>
      <c r="B966" s="206">
        <v>228700</v>
      </c>
      <c r="C966" s="207">
        <v>1856</v>
      </c>
      <c r="D966" s="175">
        <v>957</v>
      </c>
      <c r="E966" s="201" t="s">
        <v>2002</v>
      </c>
      <c r="F966" s="197">
        <v>0</v>
      </c>
      <c r="G966" s="202">
        <v>0</v>
      </c>
      <c r="H966" s="202">
        <v>0</v>
      </c>
      <c r="I966" s="202">
        <v>0</v>
      </c>
      <c r="J966" s="202">
        <v>0</v>
      </c>
      <c r="K966" s="202">
        <v>0</v>
      </c>
      <c r="L966" s="197">
        <v>0</v>
      </c>
      <c r="M966" s="203">
        <v>0</v>
      </c>
      <c r="N966" s="203">
        <v>0</v>
      </c>
      <c r="O966" s="203">
        <v>0</v>
      </c>
      <c r="P966" s="203">
        <v>0</v>
      </c>
      <c r="Q966" s="203">
        <v>0</v>
      </c>
      <c r="R966" s="245">
        <v>0</v>
      </c>
      <c r="S966" s="245">
        <v>0</v>
      </c>
      <c r="T966" s="245">
        <v>0</v>
      </c>
      <c r="U966" s="198">
        <v>0</v>
      </c>
      <c r="V966" s="203">
        <v>0</v>
      </c>
      <c r="W966" s="203">
        <v>0</v>
      </c>
      <c r="X966" s="203">
        <v>0</v>
      </c>
      <c r="Y966" s="203">
        <v>0</v>
      </c>
      <c r="Z966" s="204">
        <v>0</v>
      </c>
      <c r="AA966" s="246">
        <v>0</v>
      </c>
      <c r="AB966" s="246">
        <v>0</v>
      </c>
      <c r="AC966" s="246">
        <v>0</v>
      </c>
      <c r="AD966" s="204">
        <v>0</v>
      </c>
      <c r="AE966" s="204">
        <v>0</v>
      </c>
      <c r="AF966" s="204">
        <v>0</v>
      </c>
      <c r="AG966" s="204">
        <v>0</v>
      </c>
      <c r="AH966" s="204">
        <v>0</v>
      </c>
      <c r="AI966" s="101">
        <v>0</v>
      </c>
      <c r="AJ966" s="101">
        <v>0</v>
      </c>
      <c r="AK966" s="101">
        <v>0</v>
      </c>
      <c r="AL966" s="204">
        <v>0</v>
      </c>
      <c r="AM966" s="204">
        <v>0</v>
      </c>
      <c r="AN966" s="204">
        <v>0</v>
      </c>
      <c r="AO966" s="204">
        <v>0</v>
      </c>
      <c r="AP966" s="204">
        <v>0</v>
      </c>
      <c r="AQ966" s="204">
        <v>0</v>
      </c>
      <c r="AR966" s="204">
        <v>0</v>
      </c>
      <c r="AS966" s="204">
        <v>0</v>
      </c>
      <c r="AT966" s="204">
        <v>0</v>
      </c>
      <c r="AU966" s="204">
        <v>0</v>
      </c>
    </row>
    <row r="967" spans="1:48" ht="12.75" customHeight="1">
      <c r="A967" s="205">
        <v>21</v>
      </c>
      <c r="B967" s="206">
        <v>228700</v>
      </c>
      <c r="C967" s="207">
        <v>1857</v>
      </c>
      <c r="D967" s="175">
        <v>958</v>
      </c>
      <c r="E967" s="201" t="s">
        <v>2003</v>
      </c>
      <c r="F967" s="197">
        <v>1617.7</v>
      </c>
      <c r="G967" s="202">
        <v>1617.7</v>
      </c>
      <c r="H967" s="202">
        <v>0</v>
      </c>
      <c r="I967" s="202">
        <v>0</v>
      </c>
      <c r="J967" s="202">
        <v>0</v>
      </c>
      <c r="K967" s="202">
        <v>0</v>
      </c>
      <c r="L967" s="197">
        <v>1774.8</v>
      </c>
      <c r="M967" s="203">
        <v>1774.8</v>
      </c>
      <c r="N967" s="203">
        <v>0</v>
      </c>
      <c r="O967" s="203">
        <v>0</v>
      </c>
      <c r="P967" s="203">
        <v>0</v>
      </c>
      <c r="Q967" s="203">
        <v>0</v>
      </c>
      <c r="R967" s="245">
        <v>0</v>
      </c>
      <c r="S967" s="245">
        <v>0</v>
      </c>
      <c r="T967" s="245">
        <v>0</v>
      </c>
      <c r="U967" s="198">
        <v>1716.4915000000001</v>
      </c>
      <c r="V967" s="203">
        <v>1716.4915000000001</v>
      </c>
      <c r="W967" s="203">
        <v>0</v>
      </c>
      <c r="X967" s="203">
        <v>0</v>
      </c>
      <c r="Y967" s="203">
        <v>0</v>
      </c>
      <c r="Z967" s="204">
        <v>0</v>
      </c>
      <c r="AA967" s="246">
        <v>0</v>
      </c>
      <c r="AB967" s="246">
        <v>0</v>
      </c>
      <c r="AC967" s="246">
        <v>0</v>
      </c>
      <c r="AD967" s="204">
        <v>-58.308499999999867</v>
      </c>
      <c r="AE967" s="204">
        <v>-58.308499999999867</v>
      </c>
      <c r="AF967" s="204">
        <v>0</v>
      </c>
      <c r="AG967" s="204">
        <v>0</v>
      </c>
      <c r="AH967" s="204">
        <v>0</v>
      </c>
      <c r="AI967" s="101">
        <v>0</v>
      </c>
      <c r="AJ967" s="101">
        <v>0</v>
      </c>
      <c r="AK967" s="101">
        <v>0</v>
      </c>
      <c r="AL967" s="204">
        <v>0</v>
      </c>
      <c r="AM967" s="204">
        <v>96.71464390353843</v>
      </c>
      <c r="AN967" s="204">
        <v>96.71464390353843</v>
      </c>
      <c r="AO967" s="204">
        <v>0</v>
      </c>
      <c r="AP967" s="204">
        <v>0</v>
      </c>
      <c r="AQ967" s="204">
        <v>0</v>
      </c>
      <c r="AR967" s="204">
        <v>0</v>
      </c>
      <c r="AS967" s="204">
        <v>0</v>
      </c>
      <c r="AT967" s="204">
        <v>0</v>
      </c>
      <c r="AU967" s="204">
        <v>0</v>
      </c>
    </row>
    <row r="968" spans="1:48" ht="12.75" customHeight="1">
      <c r="A968" s="205">
        <v>21</v>
      </c>
      <c r="B968" s="206">
        <v>228700</v>
      </c>
      <c r="C968" s="207">
        <v>1858</v>
      </c>
      <c r="D968" s="175">
        <v>959</v>
      </c>
      <c r="E968" s="201" t="s">
        <v>2004</v>
      </c>
      <c r="F968" s="197">
        <v>1371.6</v>
      </c>
      <c r="G968" s="202">
        <v>1371.6</v>
      </c>
      <c r="H968" s="202">
        <v>0</v>
      </c>
      <c r="I968" s="202">
        <v>0</v>
      </c>
      <c r="J968" s="202">
        <v>0</v>
      </c>
      <c r="K968" s="202">
        <v>0</v>
      </c>
      <c r="L968" s="197">
        <v>1371.6</v>
      </c>
      <c r="M968" s="203">
        <v>1371.6</v>
      </c>
      <c r="N968" s="203">
        <v>0</v>
      </c>
      <c r="O968" s="203">
        <v>0</v>
      </c>
      <c r="P968" s="203">
        <v>0</v>
      </c>
      <c r="Q968" s="203">
        <v>0</v>
      </c>
      <c r="R968" s="245">
        <v>0</v>
      </c>
      <c r="S968" s="245">
        <v>0</v>
      </c>
      <c r="T968" s="245">
        <v>0</v>
      </c>
      <c r="U968" s="198">
        <v>1371.2505000000001</v>
      </c>
      <c r="V968" s="203">
        <v>1371.2505000000001</v>
      </c>
      <c r="W968" s="203">
        <v>0</v>
      </c>
      <c r="X968" s="203">
        <v>0</v>
      </c>
      <c r="Y968" s="203">
        <v>0</v>
      </c>
      <c r="Z968" s="204">
        <v>0</v>
      </c>
      <c r="AA968" s="246">
        <v>0</v>
      </c>
      <c r="AB968" s="246">
        <v>0</v>
      </c>
      <c r="AC968" s="246">
        <v>0</v>
      </c>
      <c r="AD968" s="204">
        <v>-0.34949999999980719</v>
      </c>
      <c r="AE968" s="204">
        <v>-0.34949999999980719</v>
      </c>
      <c r="AF968" s="204">
        <v>0</v>
      </c>
      <c r="AG968" s="204">
        <v>0</v>
      </c>
      <c r="AH968" s="204">
        <v>0</v>
      </c>
      <c r="AI968" s="101">
        <v>0</v>
      </c>
      <c r="AJ968" s="101">
        <v>0</v>
      </c>
      <c r="AK968" s="101">
        <v>0</v>
      </c>
      <c r="AL968" s="204">
        <v>0</v>
      </c>
      <c r="AM968" s="204">
        <v>99.974518810148751</v>
      </c>
      <c r="AN968" s="204">
        <v>99.974518810148751</v>
      </c>
      <c r="AO968" s="204">
        <v>0</v>
      </c>
      <c r="AP968" s="204">
        <v>0</v>
      </c>
      <c r="AQ968" s="204">
        <v>0</v>
      </c>
      <c r="AR968" s="204">
        <v>0</v>
      </c>
      <c r="AS968" s="204">
        <v>0</v>
      </c>
      <c r="AT968" s="204">
        <v>0</v>
      </c>
      <c r="AU968" s="204">
        <v>0</v>
      </c>
    </row>
    <row r="969" spans="1:48" ht="12.75" customHeight="1">
      <c r="A969" s="205">
        <v>21</v>
      </c>
      <c r="B969" s="206">
        <v>228700</v>
      </c>
      <c r="C969" s="207">
        <v>1859</v>
      </c>
      <c r="D969" s="175">
        <v>960</v>
      </c>
      <c r="E969" s="201" t="s">
        <v>2005</v>
      </c>
      <c r="F969" s="197">
        <v>2154.1</v>
      </c>
      <c r="G969" s="202">
        <v>2154.1</v>
      </c>
      <c r="H969" s="202">
        <v>0</v>
      </c>
      <c r="I969" s="202">
        <v>0</v>
      </c>
      <c r="J969" s="202">
        <v>0</v>
      </c>
      <c r="K969" s="202">
        <v>0</v>
      </c>
      <c r="L969" s="197">
        <v>2154.1</v>
      </c>
      <c r="M969" s="203">
        <v>2154.1</v>
      </c>
      <c r="N969" s="203">
        <v>0</v>
      </c>
      <c r="O969" s="203">
        <v>0</v>
      </c>
      <c r="P969" s="203">
        <v>0</v>
      </c>
      <c r="Q969" s="203">
        <v>0</v>
      </c>
      <c r="R969" s="245">
        <v>0</v>
      </c>
      <c r="S969" s="245">
        <v>0</v>
      </c>
      <c r="T969" s="245">
        <v>0</v>
      </c>
      <c r="U969" s="198">
        <v>2154.1</v>
      </c>
      <c r="V969" s="203">
        <v>2154.1</v>
      </c>
      <c r="W969" s="203">
        <v>0</v>
      </c>
      <c r="X969" s="203">
        <v>0</v>
      </c>
      <c r="Y969" s="203">
        <v>0</v>
      </c>
      <c r="Z969" s="204">
        <v>0</v>
      </c>
      <c r="AA969" s="246">
        <v>0</v>
      </c>
      <c r="AB969" s="246">
        <v>0</v>
      </c>
      <c r="AC969" s="246">
        <v>0</v>
      </c>
      <c r="AD969" s="204">
        <v>0</v>
      </c>
      <c r="AE969" s="204">
        <v>0</v>
      </c>
      <c r="AF969" s="204">
        <v>0</v>
      </c>
      <c r="AG969" s="204">
        <v>0</v>
      </c>
      <c r="AH969" s="204">
        <v>0</v>
      </c>
      <c r="AI969" s="101">
        <v>0</v>
      </c>
      <c r="AJ969" s="101">
        <v>0</v>
      </c>
      <c r="AK969" s="101">
        <v>0</v>
      </c>
      <c r="AL969" s="204">
        <v>0</v>
      </c>
      <c r="AM969" s="204">
        <v>100</v>
      </c>
      <c r="AN969" s="204">
        <v>100</v>
      </c>
      <c r="AO969" s="204">
        <v>0</v>
      </c>
      <c r="AP969" s="204">
        <v>0</v>
      </c>
      <c r="AQ969" s="204">
        <v>0</v>
      </c>
      <c r="AR969" s="204">
        <v>0</v>
      </c>
      <c r="AS969" s="204">
        <v>0</v>
      </c>
      <c r="AT969" s="204">
        <v>0</v>
      </c>
      <c r="AU969" s="204">
        <v>0</v>
      </c>
    </row>
    <row r="970" spans="1:48" ht="12.75" customHeight="1">
      <c r="A970" s="205">
        <v>21</v>
      </c>
      <c r="B970" s="206">
        <v>228700</v>
      </c>
      <c r="C970" s="207">
        <v>1860</v>
      </c>
      <c r="D970" s="175">
        <v>961</v>
      </c>
      <c r="E970" s="201" t="s">
        <v>2006</v>
      </c>
      <c r="F970" s="197">
        <v>1624.5</v>
      </c>
      <c r="G970" s="202">
        <v>1624.5</v>
      </c>
      <c r="H970" s="202">
        <v>0</v>
      </c>
      <c r="I970" s="202">
        <v>0</v>
      </c>
      <c r="J970" s="202">
        <v>0</v>
      </c>
      <c r="K970" s="202">
        <v>0</v>
      </c>
      <c r="L970" s="197">
        <v>1700.1</v>
      </c>
      <c r="M970" s="203">
        <v>1700.1</v>
      </c>
      <c r="N970" s="203">
        <v>0</v>
      </c>
      <c r="O970" s="203">
        <v>0</v>
      </c>
      <c r="P970" s="203">
        <v>0</v>
      </c>
      <c r="Q970" s="203">
        <v>0</v>
      </c>
      <c r="R970" s="245">
        <v>0</v>
      </c>
      <c r="S970" s="245">
        <v>0</v>
      </c>
      <c r="T970" s="245">
        <v>0</v>
      </c>
      <c r="U970" s="198">
        <v>1700.1</v>
      </c>
      <c r="V970" s="203">
        <v>1700.1</v>
      </c>
      <c r="W970" s="203">
        <v>0</v>
      </c>
      <c r="X970" s="203">
        <v>0</v>
      </c>
      <c r="Y970" s="203">
        <v>0</v>
      </c>
      <c r="Z970" s="204">
        <v>0</v>
      </c>
      <c r="AA970" s="246">
        <v>0</v>
      </c>
      <c r="AB970" s="246">
        <v>0</v>
      </c>
      <c r="AC970" s="246">
        <v>0</v>
      </c>
      <c r="AD970" s="204">
        <v>0</v>
      </c>
      <c r="AE970" s="204">
        <v>0</v>
      </c>
      <c r="AF970" s="204">
        <v>0</v>
      </c>
      <c r="AG970" s="204">
        <v>0</v>
      </c>
      <c r="AH970" s="204">
        <v>0</v>
      </c>
      <c r="AI970" s="101">
        <v>0</v>
      </c>
      <c r="AJ970" s="101">
        <v>0</v>
      </c>
      <c r="AK970" s="101">
        <v>0</v>
      </c>
      <c r="AL970" s="204">
        <v>0</v>
      </c>
      <c r="AM970" s="204">
        <v>100</v>
      </c>
      <c r="AN970" s="204">
        <v>100</v>
      </c>
      <c r="AO970" s="204">
        <v>0</v>
      </c>
      <c r="AP970" s="204">
        <v>0</v>
      </c>
      <c r="AQ970" s="204">
        <v>0</v>
      </c>
      <c r="AR970" s="204">
        <v>0</v>
      </c>
      <c r="AS970" s="204">
        <v>0</v>
      </c>
      <c r="AT970" s="204">
        <v>0</v>
      </c>
      <c r="AU970" s="204">
        <v>0</v>
      </c>
    </row>
    <row r="971" spans="1:48" ht="12.75" customHeight="1">
      <c r="A971" s="205">
        <v>21</v>
      </c>
      <c r="B971" s="206">
        <v>228700</v>
      </c>
      <c r="C971" s="207">
        <v>1861</v>
      </c>
      <c r="D971" s="175">
        <v>962</v>
      </c>
      <c r="E971" s="201" t="s">
        <v>2007</v>
      </c>
      <c r="F971" s="197">
        <v>3186.9</v>
      </c>
      <c r="G971" s="202">
        <v>3186.9</v>
      </c>
      <c r="H971" s="202">
        <v>0</v>
      </c>
      <c r="I971" s="202">
        <v>0</v>
      </c>
      <c r="J971" s="202">
        <v>0</v>
      </c>
      <c r="K971" s="202">
        <v>0</v>
      </c>
      <c r="L971" s="197">
        <v>3186.9</v>
      </c>
      <c r="M971" s="203">
        <v>3186.9</v>
      </c>
      <c r="N971" s="203">
        <v>0</v>
      </c>
      <c r="O971" s="203">
        <v>0</v>
      </c>
      <c r="P971" s="203">
        <v>0</v>
      </c>
      <c r="Q971" s="203">
        <v>0</v>
      </c>
      <c r="R971" s="245">
        <v>0</v>
      </c>
      <c r="S971" s="245">
        <v>0</v>
      </c>
      <c r="T971" s="245">
        <v>0</v>
      </c>
      <c r="U971" s="198">
        <v>2832.0605</v>
      </c>
      <c r="V971" s="203">
        <v>2832.0605</v>
      </c>
      <c r="W971" s="203">
        <v>0</v>
      </c>
      <c r="X971" s="203">
        <v>0</v>
      </c>
      <c r="Y971" s="203">
        <v>0</v>
      </c>
      <c r="Z971" s="204">
        <v>0</v>
      </c>
      <c r="AA971" s="246">
        <v>0</v>
      </c>
      <c r="AB971" s="246">
        <v>0</v>
      </c>
      <c r="AC971" s="246">
        <v>0</v>
      </c>
      <c r="AD971" s="204">
        <v>-354.83950000000004</v>
      </c>
      <c r="AE971" s="204">
        <v>-354.83950000000004</v>
      </c>
      <c r="AF971" s="204">
        <v>0</v>
      </c>
      <c r="AG971" s="204">
        <v>0</v>
      </c>
      <c r="AH971" s="204">
        <v>0</v>
      </c>
      <c r="AI971" s="101">
        <v>0</v>
      </c>
      <c r="AJ971" s="101">
        <v>0</v>
      </c>
      <c r="AK971" s="101">
        <v>0</v>
      </c>
      <c r="AL971" s="204">
        <v>0</v>
      </c>
      <c r="AM971" s="204">
        <v>88.865684521007864</v>
      </c>
      <c r="AN971" s="204">
        <v>88.865684521007864</v>
      </c>
      <c r="AO971" s="204">
        <v>0</v>
      </c>
      <c r="AP971" s="204">
        <v>0</v>
      </c>
      <c r="AQ971" s="204">
        <v>0</v>
      </c>
      <c r="AR971" s="204">
        <v>0</v>
      </c>
      <c r="AS971" s="204">
        <v>0</v>
      </c>
      <c r="AT971" s="204">
        <v>0</v>
      </c>
      <c r="AU971" s="204">
        <v>0</v>
      </c>
    </row>
    <row r="972" spans="1:48" ht="12.75" customHeight="1">
      <c r="A972" s="205">
        <v>21</v>
      </c>
      <c r="B972" s="206">
        <v>228700</v>
      </c>
      <c r="C972" s="207">
        <v>1862</v>
      </c>
      <c r="D972" s="175">
        <v>963</v>
      </c>
      <c r="E972" s="201" t="s">
        <v>2008</v>
      </c>
      <c r="F972" s="197">
        <v>0</v>
      </c>
      <c r="G972" s="202">
        <v>0</v>
      </c>
      <c r="H972" s="202">
        <v>0</v>
      </c>
      <c r="I972" s="202">
        <v>0</v>
      </c>
      <c r="J972" s="202">
        <v>0</v>
      </c>
      <c r="K972" s="202">
        <v>0</v>
      </c>
      <c r="L972" s="197">
        <v>0</v>
      </c>
      <c r="M972" s="203">
        <v>0</v>
      </c>
      <c r="N972" s="203">
        <v>0</v>
      </c>
      <c r="O972" s="203">
        <v>0</v>
      </c>
      <c r="P972" s="203">
        <v>0</v>
      </c>
      <c r="Q972" s="203">
        <v>0</v>
      </c>
      <c r="R972" s="245">
        <v>0</v>
      </c>
      <c r="S972" s="245">
        <v>0</v>
      </c>
      <c r="T972" s="245">
        <v>0</v>
      </c>
      <c r="U972" s="198">
        <v>0</v>
      </c>
      <c r="V972" s="203">
        <v>0</v>
      </c>
      <c r="W972" s="203">
        <v>0</v>
      </c>
      <c r="X972" s="203">
        <v>0</v>
      </c>
      <c r="Y972" s="203">
        <v>0</v>
      </c>
      <c r="Z972" s="204">
        <v>0</v>
      </c>
      <c r="AA972" s="246">
        <v>0</v>
      </c>
      <c r="AB972" s="246">
        <v>0</v>
      </c>
      <c r="AC972" s="246">
        <v>0</v>
      </c>
      <c r="AD972" s="204">
        <v>0</v>
      </c>
      <c r="AE972" s="204">
        <v>0</v>
      </c>
      <c r="AF972" s="204">
        <v>0</v>
      </c>
      <c r="AG972" s="204">
        <v>0</v>
      </c>
      <c r="AH972" s="204">
        <v>0</v>
      </c>
      <c r="AI972" s="101">
        <v>0</v>
      </c>
      <c r="AJ972" s="101">
        <v>0</v>
      </c>
      <c r="AK972" s="101">
        <v>0</v>
      </c>
      <c r="AL972" s="204">
        <v>0</v>
      </c>
      <c r="AM972" s="204">
        <v>0</v>
      </c>
      <c r="AN972" s="204">
        <v>0</v>
      </c>
      <c r="AO972" s="204">
        <v>0</v>
      </c>
      <c r="AP972" s="204">
        <v>0</v>
      </c>
      <c r="AQ972" s="204">
        <v>0</v>
      </c>
      <c r="AR972" s="204">
        <v>0</v>
      </c>
      <c r="AS972" s="204">
        <v>0</v>
      </c>
      <c r="AT972" s="204">
        <v>0</v>
      </c>
      <c r="AU972" s="204">
        <v>0</v>
      </c>
    </row>
    <row r="973" spans="1:48" ht="12.75" customHeight="1">
      <c r="A973" s="205">
        <v>21</v>
      </c>
      <c r="B973" s="206">
        <v>228700</v>
      </c>
      <c r="C973" s="207">
        <v>1863</v>
      </c>
      <c r="D973" s="175">
        <v>964</v>
      </c>
      <c r="E973" s="201" t="s">
        <v>2009</v>
      </c>
      <c r="F973" s="197">
        <v>2347.8000000000002</v>
      </c>
      <c r="G973" s="202">
        <v>2347.8000000000002</v>
      </c>
      <c r="H973" s="202">
        <v>0</v>
      </c>
      <c r="I973" s="202">
        <v>0</v>
      </c>
      <c r="J973" s="202">
        <v>0</v>
      </c>
      <c r="K973" s="202">
        <v>0</v>
      </c>
      <c r="L973" s="197">
        <v>2442.9</v>
      </c>
      <c r="M973" s="203">
        <v>2442.9</v>
      </c>
      <c r="N973" s="203">
        <v>0</v>
      </c>
      <c r="O973" s="203">
        <v>0</v>
      </c>
      <c r="P973" s="203">
        <v>0</v>
      </c>
      <c r="Q973" s="203">
        <v>0</v>
      </c>
      <c r="R973" s="245">
        <v>0</v>
      </c>
      <c r="S973" s="245">
        <v>0</v>
      </c>
      <c r="T973" s="245">
        <v>0</v>
      </c>
      <c r="U973" s="198">
        <v>2442.9</v>
      </c>
      <c r="V973" s="203">
        <v>2442.9</v>
      </c>
      <c r="W973" s="203">
        <v>0</v>
      </c>
      <c r="X973" s="203">
        <v>0</v>
      </c>
      <c r="Y973" s="203">
        <v>0</v>
      </c>
      <c r="Z973" s="204">
        <v>0</v>
      </c>
      <c r="AA973" s="246">
        <v>0</v>
      </c>
      <c r="AB973" s="246">
        <v>0</v>
      </c>
      <c r="AC973" s="246">
        <v>0</v>
      </c>
      <c r="AD973" s="204">
        <v>0</v>
      </c>
      <c r="AE973" s="204">
        <v>0</v>
      </c>
      <c r="AF973" s="204">
        <v>0</v>
      </c>
      <c r="AG973" s="204">
        <v>0</v>
      </c>
      <c r="AH973" s="204">
        <v>0</v>
      </c>
      <c r="AI973" s="101">
        <v>0</v>
      </c>
      <c r="AJ973" s="101">
        <v>0</v>
      </c>
      <c r="AK973" s="101">
        <v>0</v>
      </c>
      <c r="AL973" s="204">
        <v>0</v>
      </c>
      <c r="AM973" s="204">
        <v>100</v>
      </c>
      <c r="AN973" s="204">
        <v>100</v>
      </c>
      <c r="AO973" s="204">
        <v>0</v>
      </c>
      <c r="AP973" s="204">
        <v>0</v>
      </c>
      <c r="AQ973" s="204">
        <v>0</v>
      </c>
      <c r="AR973" s="204">
        <v>0</v>
      </c>
      <c r="AS973" s="204">
        <v>0</v>
      </c>
      <c r="AT973" s="204">
        <v>0</v>
      </c>
      <c r="AU973" s="204">
        <v>0</v>
      </c>
    </row>
    <row r="974" spans="1:48" ht="12.75" customHeight="1">
      <c r="A974" s="205">
        <v>21</v>
      </c>
      <c r="B974" s="206">
        <v>228700</v>
      </c>
      <c r="C974" s="207">
        <v>1865</v>
      </c>
      <c r="D974" s="175">
        <v>965</v>
      </c>
      <c r="E974" s="201" t="s">
        <v>1975</v>
      </c>
      <c r="F974" s="197">
        <v>0</v>
      </c>
      <c r="G974" s="202">
        <v>0</v>
      </c>
      <c r="H974" s="202">
        <v>0</v>
      </c>
      <c r="I974" s="202">
        <v>0</v>
      </c>
      <c r="J974" s="202">
        <v>0</v>
      </c>
      <c r="K974" s="202">
        <v>0</v>
      </c>
      <c r="L974" s="197">
        <v>0</v>
      </c>
      <c r="M974" s="203">
        <v>0</v>
      </c>
      <c r="N974" s="203">
        <v>0</v>
      </c>
      <c r="O974" s="203">
        <v>0</v>
      </c>
      <c r="P974" s="203">
        <v>0</v>
      </c>
      <c r="Q974" s="203">
        <v>0</v>
      </c>
      <c r="R974" s="245">
        <v>0</v>
      </c>
      <c r="S974" s="245">
        <v>0</v>
      </c>
      <c r="T974" s="245">
        <v>0</v>
      </c>
      <c r="U974" s="198">
        <v>0</v>
      </c>
      <c r="V974" s="203">
        <v>0</v>
      </c>
      <c r="W974" s="203">
        <v>0</v>
      </c>
      <c r="X974" s="203">
        <v>0</v>
      </c>
      <c r="Y974" s="203">
        <v>0</v>
      </c>
      <c r="Z974" s="204">
        <v>0</v>
      </c>
      <c r="AA974" s="246">
        <v>0</v>
      </c>
      <c r="AB974" s="246">
        <v>0</v>
      </c>
      <c r="AC974" s="246">
        <v>0</v>
      </c>
      <c r="AD974" s="204">
        <v>0</v>
      </c>
      <c r="AE974" s="204">
        <v>0</v>
      </c>
      <c r="AF974" s="204">
        <v>0</v>
      </c>
      <c r="AG974" s="204">
        <v>0</v>
      </c>
      <c r="AH974" s="204">
        <v>0</v>
      </c>
      <c r="AI974" s="101">
        <v>0</v>
      </c>
      <c r="AJ974" s="101">
        <v>0</v>
      </c>
      <c r="AK974" s="101">
        <v>0</v>
      </c>
      <c r="AL974" s="204">
        <v>0</v>
      </c>
      <c r="AM974" s="204">
        <v>0</v>
      </c>
      <c r="AN974" s="204">
        <v>0</v>
      </c>
      <c r="AO974" s="204">
        <v>0</v>
      </c>
      <c r="AP974" s="204">
        <v>0</v>
      </c>
      <c r="AQ974" s="204">
        <v>0</v>
      </c>
      <c r="AR974" s="204">
        <v>0</v>
      </c>
      <c r="AS974" s="204">
        <v>0</v>
      </c>
      <c r="AT974" s="204">
        <v>0</v>
      </c>
      <c r="AU974" s="204">
        <v>0</v>
      </c>
    </row>
    <row r="975" spans="1:48" ht="12.75" customHeight="1">
      <c r="A975" s="205">
        <v>21</v>
      </c>
      <c r="B975" s="206">
        <v>228700</v>
      </c>
      <c r="C975" s="207">
        <v>1864</v>
      </c>
      <c r="D975" s="175">
        <v>966</v>
      </c>
      <c r="E975" s="201" t="s">
        <v>1440</v>
      </c>
      <c r="F975" s="197">
        <v>22866</v>
      </c>
      <c r="G975" s="202">
        <v>22786</v>
      </c>
      <c r="H975" s="202">
        <v>0</v>
      </c>
      <c r="I975" s="202">
        <v>80</v>
      </c>
      <c r="J975" s="202">
        <v>0</v>
      </c>
      <c r="K975" s="202">
        <v>0</v>
      </c>
      <c r="L975" s="197">
        <v>22946.899999999998</v>
      </c>
      <c r="M975" s="203">
        <v>22846.3</v>
      </c>
      <c r="N975" s="203">
        <v>0</v>
      </c>
      <c r="O975" s="203">
        <v>100.6</v>
      </c>
      <c r="P975" s="203">
        <v>0</v>
      </c>
      <c r="Q975" s="203">
        <v>0</v>
      </c>
      <c r="R975" s="245">
        <v>0</v>
      </c>
      <c r="S975" s="245">
        <v>0</v>
      </c>
      <c r="T975" s="245">
        <v>0</v>
      </c>
      <c r="U975" s="198">
        <v>22941.251899999999</v>
      </c>
      <c r="V975" s="203">
        <v>22846.3</v>
      </c>
      <c r="W975" s="203">
        <v>0</v>
      </c>
      <c r="X975" s="203">
        <v>94.951899999999995</v>
      </c>
      <c r="Y975" s="203">
        <v>0</v>
      </c>
      <c r="Z975" s="204">
        <v>0</v>
      </c>
      <c r="AA975" s="246">
        <v>0</v>
      </c>
      <c r="AB975" s="246">
        <v>0</v>
      </c>
      <c r="AC975" s="246">
        <v>0</v>
      </c>
      <c r="AD975" s="204">
        <v>-5.6480999999985215</v>
      </c>
      <c r="AE975" s="204">
        <v>0</v>
      </c>
      <c r="AF975" s="204">
        <v>0</v>
      </c>
      <c r="AG975" s="204">
        <v>-5.6480999999999995</v>
      </c>
      <c r="AH975" s="204">
        <v>0</v>
      </c>
      <c r="AI975" s="101">
        <v>0</v>
      </c>
      <c r="AJ975" s="101">
        <v>0</v>
      </c>
      <c r="AK975" s="101">
        <v>0</v>
      </c>
      <c r="AL975" s="204">
        <v>0</v>
      </c>
      <c r="AM975" s="204">
        <v>99.975386217746205</v>
      </c>
      <c r="AN975" s="204">
        <v>100</v>
      </c>
      <c r="AO975" s="204">
        <v>0</v>
      </c>
      <c r="AP975" s="204">
        <v>94.385586481113322</v>
      </c>
      <c r="AQ975" s="204">
        <v>0</v>
      </c>
      <c r="AR975" s="204">
        <v>0</v>
      </c>
      <c r="AS975" s="204">
        <v>0</v>
      </c>
      <c r="AT975" s="204">
        <v>0</v>
      </c>
      <c r="AU975" s="204">
        <v>0</v>
      </c>
    </row>
    <row r="976" spans="1:48" ht="12.75" customHeight="1">
      <c r="A976" s="205">
        <v>21</v>
      </c>
      <c r="B976" s="206">
        <v>228700</v>
      </c>
      <c r="C976" s="207">
        <v>1866</v>
      </c>
      <c r="D976" s="175">
        <v>967</v>
      </c>
      <c r="E976" s="201" t="s">
        <v>2010</v>
      </c>
      <c r="F976" s="197">
        <v>7882.7</v>
      </c>
      <c r="G976" s="202">
        <v>7882.7</v>
      </c>
      <c r="H976" s="202">
        <v>0</v>
      </c>
      <c r="I976" s="202">
        <v>0</v>
      </c>
      <c r="J976" s="202">
        <v>0</v>
      </c>
      <c r="K976" s="202">
        <v>0</v>
      </c>
      <c r="L976" s="197">
        <v>8478.2000000000007</v>
      </c>
      <c r="M976" s="203">
        <v>8478.2000000000007</v>
      </c>
      <c r="N976" s="203">
        <v>0</v>
      </c>
      <c r="O976" s="203">
        <v>0</v>
      </c>
      <c r="P976" s="203">
        <v>0</v>
      </c>
      <c r="Q976" s="203">
        <v>0</v>
      </c>
      <c r="R976" s="245">
        <v>0</v>
      </c>
      <c r="S976" s="245">
        <v>0</v>
      </c>
      <c r="T976" s="245">
        <v>0</v>
      </c>
      <c r="U976" s="198">
        <v>8478.2000000000007</v>
      </c>
      <c r="V976" s="203">
        <v>8478.2000000000007</v>
      </c>
      <c r="W976" s="203">
        <v>0</v>
      </c>
      <c r="X976" s="203">
        <v>0</v>
      </c>
      <c r="Y976" s="203">
        <v>0</v>
      </c>
      <c r="Z976" s="204">
        <v>0</v>
      </c>
      <c r="AA976" s="246">
        <v>0</v>
      </c>
      <c r="AB976" s="246">
        <v>0</v>
      </c>
      <c r="AC976" s="246">
        <v>0</v>
      </c>
      <c r="AD976" s="204">
        <v>0</v>
      </c>
      <c r="AE976" s="204">
        <v>0</v>
      </c>
      <c r="AF976" s="204">
        <v>0</v>
      </c>
      <c r="AG976" s="204">
        <v>0</v>
      </c>
      <c r="AH976" s="204">
        <v>0</v>
      </c>
      <c r="AI976" s="101">
        <v>0</v>
      </c>
      <c r="AJ976" s="101">
        <v>0</v>
      </c>
      <c r="AK976" s="101">
        <v>0</v>
      </c>
      <c r="AL976" s="204">
        <v>0</v>
      </c>
      <c r="AM976" s="204">
        <v>100</v>
      </c>
      <c r="AN976" s="204">
        <v>100</v>
      </c>
      <c r="AO976" s="204">
        <v>0</v>
      </c>
      <c r="AP976" s="204">
        <v>0</v>
      </c>
      <c r="AQ976" s="204">
        <v>0</v>
      </c>
      <c r="AR976" s="204">
        <v>0</v>
      </c>
      <c r="AS976" s="204">
        <v>0</v>
      </c>
      <c r="AT976" s="204">
        <v>0</v>
      </c>
      <c r="AU976" s="204">
        <v>0</v>
      </c>
    </row>
    <row r="977" spans="1:48" ht="12.75" customHeight="1">
      <c r="A977" s="205">
        <v>21</v>
      </c>
      <c r="B977" s="206">
        <v>228700</v>
      </c>
      <c r="C977" s="207">
        <v>1867</v>
      </c>
      <c r="D977" s="175">
        <v>968</v>
      </c>
      <c r="E977" s="201" t="s">
        <v>1467</v>
      </c>
      <c r="F977" s="197">
        <v>4416.6000000000004</v>
      </c>
      <c r="G977" s="202">
        <v>4416.6000000000004</v>
      </c>
      <c r="H977" s="202">
        <v>0</v>
      </c>
      <c r="I977" s="202">
        <v>0</v>
      </c>
      <c r="J977" s="202">
        <v>0</v>
      </c>
      <c r="K977" s="202">
        <v>0</v>
      </c>
      <c r="L977" s="197">
        <v>4416.6000000000004</v>
      </c>
      <c r="M977" s="203">
        <v>4416.6000000000004</v>
      </c>
      <c r="N977" s="203">
        <v>0</v>
      </c>
      <c r="O977" s="203">
        <v>0</v>
      </c>
      <c r="P977" s="203">
        <v>0</v>
      </c>
      <c r="Q977" s="203">
        <v>0</v>
      </c>
      <c r="R977" s="245">
        <v>0</v>
      </c>
      <c r="S977" s="245">
        <v>0</v>
      </c>
      <c r="T977" s="245">
        <v>0</v>
      </c>
      <c r="U977" s="198">
        <v>4416.6000000000004</v>
      </c>
      <c r="V977" s="203">
        <v>4416.6000000000004</v>
      </c>
      <c r="W977" s="203">
        <v>0</v>
      </c>
      <c r="X977" s="203">
        <v>0</v>
      </c>
      <c r="Y977" s="203">
        <v>0</v>
      </c>
      <c r="Z977" s="204">
        <v>0</v>
      </c>
      <c r="AA977" s="246">
        <v>0</v>
      </c>
      <c r="AB977" s="246">
        <v>0</v>
      </c>
      <c r="AC977" s="246">
        <v>0</v>
      </c>
      <c r="AD977" s="204">
        <v>0</v>
      </c>
      <c r="AE977" s="204">
        <v>0</v>
      </c>
      <c r="AF977" s="204">
        <v>0</v>
      </c>
      <c r="AG977" s="204">
        <v>0</v>
      </c>
      <c r="AH977" s="204">
        <v>0</v>
      </c>
      <c r="AI977" s="101">
        <v>0</v>
      </c>
      <c r="AJ977" s="101">
        <v>0</v>
      </c>
      <c r="AK977" s="101">
        <v>0</v>
      </c>
      <c r="AL977" s="204">
        <v>0</v>
      </c>
      <c r="AM977" s="204">
        <v>100</v>
      </c>
      <c r="AN977" s="204">
        <v>100</v>
      </c>
      <c r="AO977" s="204">
        <v>0</v>
      </c>
      <c r="AP977" s="204">
        <v>0</v>
      </c>
      <c r="AQ977" s="204">
        <v>0</v>
      </c>
      <c r="AR977" s="204">
        <v>0</v>
      </c>
      <c r="AS977" s="204">
        <v>0</v>
      </c>
      <c r="AT977" s="204">
        <v>0</v>
      </c>
      <c r="AU977" s="204">
        <v>0</v>
      </c>
    </row>
    <row r="978" spans="1:48" ht="12.75" customHeight="1">
      <c r="A978" s="205">
        <v>21</v>
      </c>
      <c r="B978" s="206">
        <v>228700</v>
      </c>
      <c r="C978" s="207">
        <v>1868</v>
      </c>
      <c r="D978" s="175">
        <v>969</v>
      </c>
      <c r="E978" s="201" t="s">
        <v>2011</v>
      </c>
      <c r="F978" s="197">
        <v>3005.2</v>
      </c>
      <c r="G978" s="202">
        <v>3005.2</v>
      </c>
      <c r="H978" s="202">
        <v>0</v>
      </c>
      <c r="I978" s="202">
        <v>0</v>
      </c>
      <c r="J978" s="202">
        <v>0</v>
      </c>
      <c r="K978" s="202">
        <v>0</v>
      </c>
      <c r="L978" s="197">
        <v>3033.8</v>
      </c>
      <c r="M978" s="203">
        <v>3033.8</v>
      </c>
      <c r="N978" s="203">
        <v>0</v>
      </c>
      <c r="O978" s="203">
        <v>0</v>
      </c>
      <c r="P978" s="203">
        <v>0</v>
      </c>
      <c r="Q978" s="203">
        <v>0</v>
      </c>
      <c r="R978" s="245">
        <v>0</v>
      </c>
      <c r="S978" s="245">
        <v>0</v>
      </c>
      <c r="T978" s="245">
        <v>0</v>
      </c>
      <c r="U978" s="198">
        <v>3033.7997999999998</v>
      </c>
      <c r="V978" s="203">
        <v>3033.7997999999998</v>
      </c>
      <c r="W978" s="203">
        <v>0</v>
      </c>
      <c r="X978" s="203">
        <v>0</v>
      </c>
      <c r="Y978" s="203">
        <v>0</v>
      </c>
      <c r="Z978" s="204">
        <v>0</v>
      </c>
      <c r="AA978" s="246">
        <v>0</v>
      </c>
      <c r="AB978" s="246">
        <v>0</v>
      </c>
      <c r="AC978" s="246">
        <v>0</v>
      </c>
      <c r="AD978" s="204">
        <v>-2.0000000040454324E-4</v>
      </c>
      <c r="AE978" s="204">
        <v>-2.0000000040454324E-4</v>
      </c>
      <c r="AF978" s="204">
        <v>0</v>
      </c>
      <c r="AG978" s="204">
        <v>0</v>
      </c>
      <c r="AH978" s="204">
        <v>0</v>
      </c>
      <c r="AI978" s="101">
        <v>0</v>
      </c>
      <c r="AJ978" s="101">
        <v>0</v>
      </c>
      <c r="AK978" s="101">
        <v>0</v>
      </c>
      <c r="AL978" s="204">
        <v>0</v>
      </c>
      <c r="AM978" s="204">
        <v>99.999993407607619</v>
      </c>
      <c r="AN978" s="204">
        <v>99.999993407607619</v>
      </c>
      <c r="AO978" s="204">
        <v>0</v>
      </c>
      <c r="AP978" s="204">
        <v>0</v>
      </c>
      <c r="AQ978" s="204">
        <v>0</v>
      </c>
      <c r="AR978" s="204">
        <v>0</v>
      </c>
      <c r="AS978" s="204">
        <v>0</v>
      </c>
      <c r="AT978" s="204">
        <v>0</v>
      </c>
      <c r="AU978" s="204">
        <v>0</v>
      </c>
    </row>
    <row r="979" spans="1:48" ht="12.75" customHeight="1">
      <c r="A979" s="205">
        <v>0</v>
      </c>
      <c r="B979" s="205"/>
      <c r="C979" s="205"/>
      <c r="D979" s="175">
        <v>970</v>
      </c>
      <c r="E979" s="201"/>
      <c r="F979" s="202"/>
      <c r="G979" s="202"/>
      <c r="H979" s="202"/>
      <c r="I979" s="202"/>
      <c r="J979" s="202"/>
      <c r="K979" s="202"/>
      <c r="L979" s="197"/>
      <c r="M979" s="203"/>
      <c r="N979" s="203"/>
      <c r="O979" s="203"/>
      <c r="P979" s="203"/>
      <c r="Q979" s="203"/>
      <c r="R979" s="245"/>
      <c r="S979" s="245"/>
      <c r="T979" s="245"/>
      <c r="U979" s="198"/>
      <c r="V979" s="203"/>
      <c r="W979" s="203"/>
      <c r="X979" s="203"/>
      <c r="Y979" s="203"/>
      <c r="Z979" s="204"/>
      <c r="AA979" s="246"/>
      <c r="AB979" s="246"/>
      <c r="AC979" s="246"/>
      <c r="AD979" s="204"/>
      <c r="AE979" s="204"/>
      <c r="AF979" s="204"/>
      <c r="AG979" s="204"/>
      <c r="AH979" s="204"/>
      <c r="AI979" s="101">
        <v>0</v>
      </c>
      <c r="AJ979" s="101">
        <v>0</v>
      </c>
      <c r="AK979" s="101">
        <v>0</v>
      </c>
      <c r="AL979" s="204"/>
      <c r="AM979" s="204"/>
      <c r="AN979" s="204"/>
      <c r="AO979" s="204"/>
      <c r="AP979" s="204"/>
      <c r="AQ979" s="204"/>
      <c r="AR979" s="204"/>
      <c r="AS979" s="204"/>
      <c r="AT979" s="204"/>
      <c r="AU979" s="204"/>
    </row>
    <row r="980" spans="1:48" ht="12.75" customHeight="1">
      <c r="A980" s="205">
        <v>20</v>
      </c>
      <c r="B980" s="206">
        <v>228900</v>
      </c>
      <c r="C980" s="205"/>
      <c r="D980" s="175">
        <v>971</v>
      </c>
      <c r="E980" s="196" t="s">
        <v>2012</v>
      </c>
      <c r="F980" s="197">
        <v>269289.30000000005</v>
      </c>
      <c r="G980" s="197">
        <v>248676.40000000002</v>
      </c>
      <c r="H980" s="197">
        <v>3959.6</v>
      </c>
      <c r="I980" s="197">
        <v>427.5</v>
      </c>
      <c r="J980" s="197">
        <v>0</v>
      </c>
      <c r="K980" s="197">
        <v>16225.8</v>
      </c>
      <c r="L980" s="197">
        <v>284804.39999999997</v>
      </c>
      <c r="M980" s="197">
        <v>264111.5</v>
      </c>
      <c r="N980" s="197">
        <v>3959.6</v>
      </c>
      <c r="O980" s="197">
        <v>507.5</v>
      </c>
      <c r="P980" s="197">
        <v>0</v>
      </c>
      <c r="Q980" s="197">
        <v>16225.8</v>
      </c>
      <c r="R980" s="197">
        <v>0</v>
      </c>
      <c r="S980" s="197">
        <v>0</v>
      </c>
      <c r="T980" s="197">
        <v>0</v>
      </c>
      <c r="U980" s="198">
        <v>279325.65639999998</v>
      </c>
      <c r="V980" s="197">
        <v>259088.0203</v>
      </c>
      <c r="W980" s="197">
        <v>3806.7402000000002</v>
      </c>
      <c r="X980" s="197">
        <v>210.35409999999999</v>
      </c>
      <c r="Y980" s="197">
        <v>0</v>
      </c>
      <c r="Z980" s="197">
        <v>16220.541800000001</v>
      </c>
      <c r="AA980" s="197">
        <v>0</v>
      </c>
      <c r="AB980" s="197">
        <v>0</v>
      </c>
      <c r="AC980" s="197">
        <v>0</v>
      </c>
      <c r="AD980" s="101">
        <v>-5478.7435999999871</v>
      </c>
      <c r="AE980" s="101">
        <v>-5023.4796999999962</v>
      </c>
      <c r="AF980" s="101">
        <v>-152.85979999999972</v>
      </c>
      <c r="AG980" s="101">
        <v>-297.14589999999998</v>
      </c>
      <c r="AH980" s="101">
        <v>0</v>
      </c>
      <c r="AI980" s="101">
        <v>-5.2581999999983964</v>
      </c>
      <c r="AJ980" s="101">
        <v>0</v>
      </c>
      <c r="AK980" s="101">
        <v>0</v>
      </c>
      <c r="AL980" s="101">
        <v>0</v>
      </c>
      <c r="AM980" s="101">
        <v>98.076313568189249</v>
      </c>
      <c r="AN980" s="101">
        <v>98.097970099749546</v>
      </c>
      <c r="AO980" s="101">
        <v>96.139514092332561</v>
      </c>
      <c r="AP980" s="101">
        <v>41.449083743842365</v>
      </c>
      <c r="AQ980" s="101">
        <v>0</v>
      </c>
      <c r="AR980" s="101">
        <v>99.967593585524298</v>
      </c>
      <c r="AS980" s="101">
        <v>0</v>
      </c>
      <c r="AT980" s="101">
        <v>0</v>
      </c>
      <c r="AU980" s="101">
        <v>0</v>
      </c>
    </row>
    <row r="981" spans="1:48" s="200" customFormat="1" ht="12.75" customHeight="1">
      <c r="A981" s="205">
        <v>22</v>
      </c>
      <c r="B981" s="206">
        <v>228900</v>
      </c>
      <c r="C981" s="205"/>
      <c r="D981" s="175">
        <v>972</v>
      </c>
      <c r="E981" s="196" t="s">
        <v>1241</v>
      </c>
      <c r="F981" s="197">
        <v>178659.5</v>
      </c>
      <c r="G981" s="197">
        <v>158046.6</v>
      </c>
      <c r="H981" s="197">
        <v>3959.6</v>
      </c>
      <c r="I981" s="197">
        <v>427.5</v>
      </c>
      <c r="J981" s="197">
        <v>0</v>
      </c>
      <c r="K981" s="197">
        <v>16225.8</v>
      </c>
      <c r="L981" s="197">
        <v>191655.6</v>
      </c>
      <c r="M981" s="197">
        <v>170962.7</v>
      </c>
      <c r="N981" s="197">
        <v>3959.6</v>
      </c>
      <c r="O981" s="197">
        <v>507.5</v>
      </c>
      <c r="P981" s="197">
        <v>0</v>
      </c>
      <c r="Q981" s="197">
        <v>16225.8</v>
      </c>
      <c r="R981" s="197">
        <v>0</v>
      </c>
      <c r="S981" s="197">
        <v>0</v>
      </c>
      <c r="T981" s="197">
        <v>0</v>
      </c>
      <c r="U981" s="198">
        <v>190060.8664</v>
      </c>
      <c r="V981" s="197">
        <v>169823.2303</v>
      </c>
      <c r="W981" s="197">
        <v>3806.7402000000002</v>
      </c>
      <c r="X981" s="197">
        <v>210.35409999999999</v>
      </c>
      <c r="Y981" s="197">
        <v>0</v>
      </c>
      <c r="Z981" s="197">
        <v>16220.541800000001</v>
      </c>
      <c r="AA981" s="197">
        <v>0</v>
      </c>
      <c r="AB981" s="197">
        <v>0</v>
      </c>
      <c r="AC981" s="197">
        <v>0</v>
      </c>
      <c r="AD981" s="101">
        <v>-1594.7336000000068</v>
      </c>
      <c r="AE981" s="101">
        <v>-1139.469700000016</v>
      </c>
      <c r="AF981" s="101">
        <v>-152.85979999999972</v>
      </c>
      <c r="AG981" s="101">
        <v>-297.14589999999998</v>
      </c>
      <c r="AH981" s="101">
        <v>0</v>
      </c>
      <c r="AI981" s="101">
        <v>-5.2581999999983964</v>
      </c>
      <c r="AJ981" s="101">
        <v>0</v>
      </c>
      <c r="AK981" s="101">
        <v>0</v>
      </c>
      <c r="AL981" s="101">
        <v>0</v>
      </c>
      <c r="AM981" s="101">
        <v>99.167917034513991</v>
      </c>
      <c r="AN981" s="101">
        <v>99.333498067122235</v>
      </c>
      <c r="AO981" s="101">
        <v>96.139514092332561</v>
      </c>
      <c r="AP981" s="101">
        <v>41.449083743842365</v>
      </c>
      <c r="AQ981" s="101">
        <v>0</v>
      </c>
      <c r="AR981" s="101">
        <v>99.967593585524298</v>
      </c>
      <c r="AS981" s="101">
        <v>0</v>
      </c>
      <c r="AT981" s="101">
        <v>0</v>
      </c>
      <c r="AU981" s="101">
        <v>0</v>
      </c>
      <c r="AV981" s="199"/>
    </row>
    <row r="982" spans="1:48" s="200" customFormat="1" ht="12.75" customHeight="1">
      <c r="A982" s="205">
        <v>21</v>
      </c>
      <c r="B982" s="206">
        <v>228900</v>
      </c>
      <c r="C982" s="205"/>
      <c r="D982" s="175">
        <v>973</v>
      </c>
      <c r="E982" s="196" t="s">
        <v>1242</v>
      </c>
      <c r="F982" s="197">
        <v>90629.8</v>
      </c>
      <c r="G982" s="197">
        <v>90629.8</v>
      </c>
      <c r="H982" s="197">
        <v>0</v>
      </c>
      <c r="I982" s="197">
        <v>0</v>
      </c>
      <c r="J982" s="197">
        <v>0</v>
      </c>
      <c r="K982" s="197">
        <v>0</v>
      </c>
      <c r="L982" s="197">
        <v>93148.800000000017</v>
      </c>
      <c r="M982" s="197">
        <v>93148.800000000017</v>
      </c>
      <c r="N982" s="197">
        <v>0</v>
      </c>
      <c r="O982" s="197">
        <v>0</v>
      </c>
      <c r="P982" s="197">
        <v>0</v>
      </c>
      <c r="Q982" s="197">
        <v>0</v>
      </c>
      <c r="R982" s="197">
        <v>0</v>
      </c>
      <c r="S982" s="197">
        <v>0</v>
      </c>
      <c r="T982" s="197">
        <v>0</v>
      </c>
      <c r="U982" s="198">
        <v>89264.790000000008</v>
      </c>
      <c r="V982" s="197">
        <v>89264.790000000008</v>
      </c>
      <c r="W982" s="197">
        <v>0</v>
      </c>
      <c r="X982" s="197">
        <v>0</v>
      </c>
      <c r="Y982" s="197">
        <v>0</v>
      </c>
      <c r="Z982" s="197">
        <v>0</v>
      </c>
      <c r="AA982" s="197">
        <v>0</v>
      </c>
      <c r="AB982" s="197">
        <v>0</v>
      </c>
      <c r="AC982" s="197">
        <v>0</v>
      </c>
      <c r="AD982" s="101">
        <v>-3884.0100000000093</v>
      </c>
      <c r="AE982" s="101">
        <v>-3884.0100000000093</v>
      </c>
      <c r="AF982" s="101">
        <v>0</v>
      </c>
      <c r="AG982" s="101">
        <v>0</v>
      </c>
      <c r="AH982" s="101">
        <v>0</v>
      </c>
      <c r="AI982" s="101">
        <v>0</v>
      </c>
      <c r="AJ982" s="101">
        <v>0</v>
      </c>
      <c r="AK982" s="101">
        <v>0</v>
      </c>
      <c r="AL982" s="101">
        <v>0</v>
      </c>
      <c r="AM982" s="101">
        <v>95.830316654642886</v>
      </c>
      <c r="AN982" s="101">
        <v>95.830316654642886</v>
      </c>
      <c r="AO982" s="101">
        <v>0</v>
      </c>
      <c r="AP982" s="101">
        <v>0</v>
      </c>
      <c r="AQ982" s="101">
        <v>0</v>
      </c>
      <c r="AR982" s="101">
        <v>0</v>
      </c>
      <c r="AS982" s="101">
        <v>0</v>
      </c>
      <c r="AT982" s="101">
        <v>0</v>
      </c>
      <c r="AU982" s="101">
        <v>0</v>
      </c>
      <c r="AV982" s="199"/>
    </row>
    <row r="983" spans="1:48" ht="12.75" customHeight="1">
      <c r="A983" s="205">
        <v>22</v>
      </c>
      <c r="B983" s="206">
        <v>228900</v>
      </c>
      <c r="C983" s="207">
        <v>1869</v>
      </c>
      <c r="D983" s="175">
        <v>974</v>
      </c>
      <c r="E983" s="201" t="s">
        <v>1267</v>
      </c>
      <c r="F983" s="197">
        <v>178659.5</v>
      </c>
      <c r="G983" s="202">
        <v>158046.6</v>
      </c>
      <c r="H983" s="202">
        <v>3959.6</v>
      </c>
      <c r="I983" s="202">
        <v>427.5</v>
      </c>
      <c r="J983" s="202">
        <v>0</v>
      </c>
      <c r="K983" s="202">
        <v>16225.8</v>
      </c>
      <c r="L983" s="197">
        <v>191655.6</v>
      </c>
      <c r="M983" s="203">
        <v>170962.7</v>
      </c>
      <c r="N983" s="203">
        <v>3959.6</v>
      </c>
      <c r="O983" s="203">
        <v>507.5</v>
      </c>
      <c r="P983" s="203">
        <v>0</v>
      </c>
      <c r="Q983" s="203">
        <v>16225.8</v>
      </c>
      <c r="R983" s="245">
        <v>0</v>
      </c>
      <c r="S983" s="245">
        <v>0</v>
      </c>
      <c r="T983" s="245">
        <v>0</v>
      </c>
      <c r="U983" s="198">
        <v>190060.8664</v>
      </c>
      <c r="V983" s="203">
        <v>169823.2303</v>
      </c>
      <c r="W983" s="203">
        <v>3806.7402000000002</v>
      </c>
      <c r="X983" s="203">
        <v>210.35409999999999</v>
      </c>
      <c r="Y983" s="203">
        <v>0</v>
      </c>
      <c r="Z983" s="204">
        <v>16220.541800000001</v>
      </c>
      <c r="AA983" s="246">
        <v>0</v>
      </c>
      <c r="AB983" s="246">
        <v>0</v>
      </c>
      <c r="AC983" s="246">
        <v>0</v>
      </c>
      <c r="AD983" s="204">
        <v>-1594.7336000000068</v>
      </c>
      <c r="AE983" s="204">
        <v>-1139.469700000016</v>
      </c>
      <c r="AF983" s="204">
        <v>-152.85979999999972</v>
      </c>
      <c r="AG983" s="204">
        <v>-297.14589999999998</v>
      </c>
      <c r="AH983" s="204">
        <v>0</v>
      </c>
      <c r="AI983" s="101">
        <v>-5.2581999999983964</v>
      </c>
      <c r="AJ983" s="101">
        <v>0</v>
      </c>
      <c r="AK983" s="101">
        <v>0</v>
      </c>
      <c r="AL983" s="204">
        <v>0</v>
      </c>
      <c r="AM983" s="204">
        <v>99.167917034513991</v>
      </c>
      <c r="AN983" s="204">
        <v>99.333498067122235</v>
      </c>
      <c r="AO983" s="204">
        <v>96.139514092332561</v>
      </c>
      <c r="AP983" s="204">
        <v>41.449083743842365</v>
      </c>
      <c r="AQ983" s="204">
        <v>0</v>
      </c>
      <c r="AR983" s="204">
        <v>99.967593585524298</v>
      </c>
      <c r="AS983" s="204">
        <v>0</v>
      </c>
      <c r="AT983" s="204">
        <v>0</v>
      </c>
      <c r="AU983" s="204">
        <v>0</v>
      </c>
    </row>
    <row r="984" spans="1:48" ht="12.75" customHeight="1">
      <c r="A984" s="205">
        <v>21</v>
      </c>
      <c r="B984" s="206">
        <v>228900</v>
      </c>
      <c r="C984" s="207">
        <v>1870</v>
      </c>
      <c r="D984" s="175">
        <v>975</v>
      </c>
      <c r="E984" s="201" t="s">
        <v>2013</v>
      </c>
      <c r="F984" s="197">
        <v>4687.3</v>
      </c>
      <c r="G984" s="202">
        <v>4687.3</v>
      </c>
      <c r="H984" s="202">
        <v>0</v>
      </c>
      <c r="I984" s="202">
        <v>0</v>
      </c>
      <c r="J984" s="202">
        <v>0</v>
      </c>
      <c r="K984" s="202">
        <v>0</v>
      </c>
      <c r="L984" s="197">
        <v>4687.3</v>
      </c>
      <c r="M984" s="203">
        <v>4687.3</v>
      </c>
      <c r="N984" s="203">
        <v>0</v>
      </c>
      <c r="O984" s="203">
        <v>0</v>
      </c>
      <c r="P984" s="203">
        <v>0</v>
      </c>
      <c r="Q984" s="203">
        <v>0</v>
      </c>
      <c r="R984" s="245">
        <v>0</v>
      </c>
      <c r="S984" s="245">
        <v>0</v>
      </c>
      <c r="T984" s="245">
        <v>0</v>
      </c>
      <c r="U984" s="198">
        <v>4632.8091999999997</v>
      </c>
      <c r="V984" s="203">
        <v>4632.8091999999997</v>
      </c>
      <c r="W984" s="203">
        <v>0</v>
      </c>
      <c r="X984" s="203">
        <v>0</v>
      </c>
      <c r="Y984" s="203">
        <v>0</v>
      </c>
      <c r="Z984" s="204">
        <v>0</v>
      </c>
      <c r="AA984" s="246">
        <v>0</v>
      </c>
      <c r="AB984" s="246">
        <v>0</v>
      </c>
      <c r="AC984" s="246">
        <v>0</v>
      </c>
      <c r="AD984" s="204">
        <v>-54.49080000000049</v>
      </c>
      <c r="AE984" s="204">
        <v>-54.49080000000049</v>
      </c>
      <c r="AF984" s="204">
        <v>0</v>
      </c>
      <c r="AG984" s="204">
        <v>0</v>
      </c>
      <c r="AH984" s="204">
        <v>0</v>
      </c>
      <c r="AI984" s="101">
        <v>0</v>
      </c>
      <c r="AJ984" s="101">
        <v>0</v>
      </c>
      <c r="AK984" s="101">
        <v>0</v>
      </c>
      <c r="AL984" s="204">
        <v>0</v>
      </c>
      <c r="AM984" s="204">
        <v>98.837479999146609</v>
      </c>
      <c r="AN984" s="204">
        <v>98.837479999146609</v>
      </c>
      <c r="AO984" s="204">
        <v>0</v>
      </c>
      <c r="AP984" s="204">
        <v>0</v>
      </c>
      <c r="AQ984" s="204">
        <v>0</v>
      </c>
      <c r="AR984" s="204">
        <v>0</v>
      </c>
      <c r="AS984" s="204">
        <v>0</v>
      </c>
      <c r="AT984" s="204">
        <v>0</v>
      </c>
      <c r="AU984" s="204">
        <v>0</v>
      </c>
    </row>
    <row r="985" spans="1:48" ht="12.75" customHeight="1">
      <c r="A985" s="205">
        <v>21</v>
      </c>
      <c r="B985" s="206">
        <v>228900</v>
      </c>
      <c r="C985" s="207">
        <v>1871</v>
      </c>
      <c r="D985" s="175">
        <v>976</v>
      </c>
      <c r="E985" s="201" t="s">
        <v>2014</v>
      </c>
      <c r="F985" s="197">
        <v>1009.9</v>
      </c>
      <c r="G985" s="202">
        <v>1009.9</v>
      </c>
      <c r="H985" s="202">
        <v>0</v>
      </c>
      <c r="I985" s="202">
        <v>0</v>
      </c>
      <c r="J985" s="202">
        <v>0</v>
      </c>
      <c r="K985" s="202">
        <v>0</v>
      </c>
      <c r="L985" s="197">
        <v>1132.9000000000001</v>
      </c>
      <c r="M985" s="203">
        <v>1132.9000000000001</v>
      </c>
      <c r="N985" s="203">
        <v>0</v>
      </c>
      <c r="O985" s="203">
        <v>0</v>
      </c>
      <c r="P985" s="203">
        <v>0</v>
      </c>
      <c r="Q985" s="203">
        <v>0</v>
      </c>
      <c r="R985" s="245">
        <v>0</v>
      </c>
      <c r="S985" s="245">
        <v>0</v>
      </c>
      <c r="T985" s="245">
        <v>0</v>
      </c>
      <c r="U985" s="198">
        <v>1131.1164000000001</v>
      </c>
      <c r="V985" s="203">
        <v>1131.1164000000001</v>
      </c>
      <c r="W985" s="203">
        <v>0</v>
      </c>
      <c r="X985" s="203">
        <v>0</v>
      </c>
      <c r="Y985" s="203">
        <v>0</v>
      </c>
      <c r="Z985" s="204">
        <v>0</v>
      </c>
      <c r="AA985" s="246">
        <v>0</v>
      </c>
      <c r="AB985" s="246">
        <v>0</v>
      </c>
      <c r="AC985" s="246">
        <v>0</v>
      </c>
      <c r="AD985" s="204">
        <v>-1.7835999999999785</v>
      </c>
      <c r="AE985" s="204">
        <v>-1.7835999999999785</v>
      </c>
      <c r="AF985" s="204">
        <v>0</v>
      </c>
      <c r="AG985" s="204">
        <v>0</v>
      </c>
      <c r="AH985" s="204">
        <v>0</v>
      </c>
      <c r="AI985" s="101">
        <v>0</v>
      </c>
      <c r="AJ985" s="101">
        <v>0</v>
      </c>
      <c r="AK985" s="101">
        <v>0</v>
      </c>
      <c r="AL985" s="204">
        <v>0</v>
      </c>
      <c r="AM985" s="204">
        <v>99.842563333039109</v>
      </c>
      <c r="AN985" s="204">
        <v>99.842563333039109</v>
      </c>
      <c r="AO985" s="204">
        <v>0</v>
      </c>
      <c r="AP985" s="204">
        <v>0</v>
      </c>
      <c r="AQ985" s="204">
        <v>0</v>
      </c>
      <c r="AR985" s="204">
        <v>0</v>
      </c>
      <c r="AS985" s="204">
        <v>0</v>
      </c>
      <c r="AT985" s="204">
        <v>0</v>
      </c>
      <c r="AU985" s="204">
        <v>0</v>
      </c>
    </row>
    <row r="986" spans="1:48" ht="12.75" customHeight="1">
      <c r="A986" s="205">
        <v>21</v>
      </c>
      <c r="B986" s="206">
        <v>228900</v>
      </c>
      <c r="C986" s="207">
        <v>1872</v>
      </c>
      <c r="D986" s="175">
        <v>977</v>
      </c>
      <c r="E986" s="201" t="s">
        <v>2015</v>
      </c>
      <c r="F986" s="197">
        <v>3007.2</v>
      </c>
      <c r="G986" s="202">
        <v>3007.2</v>
      </c>
      <c r="H986" s="202">
        <v>0</v>
      </c>
      <c r="I986" s="202">
        <v>0</v>
      </c>
      <c r="J986" s="202">
        <v>0</v>
      </c>
      <c r="K986" s="202">
        <v>0</v>
      </c>
      <c r="L986" s="197">
        <v>3377.2</v>
      </c>
      <c r="M986" s="203">
        <v>3377.2</v>
      </c>
      <c r="N986" s="203">
        <v>0</v>
      </c>
      <c r="O986" s="203">
        <v>0</v>
      </c>
      <c r="P986" s="203">
        <v>0</v>
      </c>
      <c r="Q986" s="203">
        <v>0</v>
      </c>
      <c r="R986" s="245">
        <v>0</v>
      </c>
      <c r="S986" s="245">
        <v>0</v>
      </c>
      <c r="T986" s="245">
        <v>0</v>
      </c>
      <c r="U986" s="198">
        <v>3377.2</v>
      </c>
      <c r="V986" s="203">
        <v>3377.2</v>
      </c>
      <c r="W986" s="203">
        <v>0</v>
      </c>
      <c r="X986" s="203">
        <v>0</v>
      </c>
      <c r="Y986" s="203">
        <v>0</v>
      </c>
      <c r="Z986" s="204">
        <v>0</v>
      </c>
      <c r="AA986" s="246">
        <v>0</v>
      </c>
      <c r="AB986" s="246">
        <v>0</v>
      </c>
      <c r="AC986" s="246">
        <v>0</v>
      </c>
      <c r="AD986" s="204">
        <v>0</v>
      </c>
      <c r="AE986" s="204">
        <v>0</v>
      </c>
      <c r="AF986" s="204">
        <v>0</v>
      </c>
      <c r="AG986" s="204">
        <v>0</v>
      </c>
      <c r="AH986" s="204">
        <v>0</v>
      </c>
      <c r="AI986" s="101">
        <v>0</v>
      </c>
      <c r="AJ986" s="101">
        <v>0</v>
      </c>
      <c r="AK986" s="101">
        <v>0</v>
      </c>
      <c r="AL986" s="204">
        <v>0</v>
      </c>
      <c r="AM986" s="204">
        <v>100</v>
      </c>
      <c r="AN986" s="204">
        <v>100</v>
      </c>
      <c r="AO986" s="204">
        <v>0</v>
      </c>
      <c r="AP986" s="204">
        <v>0</v>
      </c>
      <c r="AQ986" s="204">
        <v>0</v>
      </c>
      <c r="AR986" s="204">
        <v>0</v>
      </c>
      <c r="AS986" s="204">
        <v>0</v>
      </c>
      <c r="AT986" s="204">
        <v>0</v>
      </c>
      <c r="AU986" s="204">
        <v>0</v>
      </c>
    </row>
    <row r="987" spans="1:48" ht="12.75" customHeight="1">
      <c r="A987" s="205">
        <v>21</v>
      </c>
      <c r="B987" s="206">
        <v>228900</v>
      </c>
      <c r="C987" s="207">
        <v>1873</v>
      </c>
      <c r="D987" s="175">
        <v>978</v>
      </c>
      <c r="E987" s="201" t="s">
        <v>2004</v>
      </c>
      <c r="F987" s="197">
        <v>3209.9</v>
      </c>
      <c r="G987" s="202">
        <v>3209.9</v>
      </c>
      <c r="H987" s="202">
        <v>0</v>
      </c>
      <c r="I987" s="202">
        <v>0</v>
      </c>
      <c r="J987" s="202">
        <v>0</v>
      </c>
      <c r="K987" s="202">
        <v>0</v>
      </c>
      <c r="L987" s="197">
        <v>3421.7</v>
      </c>
      <c r="M987" s="203">
        <v>3421.7</v>
      </c>
      <c r="N987" s="203">
        <v>0</v>
      </c>
      <c r="O987" s="203">
        <v>0</v>
      </c>
      <c r="P987" s="203">
        <v>0</v>
      </c>
      <c r="Q987" s="203">
        <v>0</v>
      </c>
      <c r="R987" s="245">
        <v>0</v>
      </c>
      <c r="S987" s="245">
        <v>0</v>
      </c>
      <c r="T987" s="245">
        <v>0</v>
      </c>
      <c r="U987" s="198">
        <v>3421.7</v>
      </c>
      <c r="V987" s="203">
        <v>3421.7</v>
      </c>
      <c r="W987" s="203">
        <v>0</v>
      </c>
      <c r="X987" s="203">
        <v>0</v>
      </c>
      <c r="Y987" s="203">
        <v>0</v>
      </c>
      <c r="Z987" s="204">
        <v>0</v>
      </c>
      <c r="AA987" s="246">
        <v>0</v>
      </c>
      <c r="AB987" s="246">
        <v>0</v>
      </c>
      <c r="AC987" s="246">
        <v>0</v>
      </c>
      <c r="AD987" s="204">
        <v>0</v>
      </c>
      <c r="AE987" s="204">
        <v>0</v>
      </c>
      <c r="AF987" s="204">
        <v>0</v>
      </c>
      <c r="AG987" s="204">
        <v>0</v>
      </c>
      <c r="AH987" s="204">
        <v>0</v>
      </c>
      <c r="AI987" s="101">
        <v>0</v>
      </c>
      <c r="AJ987" s="101">
        <v>0</v>
      </c>
      <c r="AK987" s="101">
        <v>0</v>
      </c>
      <c r="AL987" s="204">
        <v>0</v>
      </c>
      <c r="AM987" s="204">
        <v>100</v>
      </c>
      <c r="AN987" s="204">
        <v>100</v>
      </c>
      <c r="AO987" s="204">
        <v>0</v>
      </c>
      <c r="AP987" s="204">
        <v>0</v>
      </c>
      <c r="AQ987" s="204">
        <v>0</v>
      </c>
      <c r="AR987" s="204">
        <v>0</v>
      </c>
      <c r="AS987" s="204">
        <v>0</v>
      </c>
      <c r="AT987" s="204">
        <v>0</v>
      </c>
      <c r="AU987" s="204">
        <v>0</v>
      </c>
    </row>
    <row r="988" spans="1:48" ht="12.75" customHeight="1">
      <c r="A988" s="205">
        <v>21</v>
      </c>
      <c r="B988" s="206">
        <v>228900</v>
      </c>
      <c r="C988" s="207">
        <v>1874</v>
      </c>
      <c r="D988" s="175">
        <v>979</v>
      </c>
      <c r="E988" s="201" t="s">
        <v>2016</v>
      </c>
      <c r="F988" s="197">
        <v>4904.8999999999996</v>
      </c>
      <c r="G988" s="202">
        <v>4904.8999999999996</v>
      </c>
      <c r="H988" s="202">
        <v>0</v>
      </c>
      <c r="I988" s="202">
        <v>0</v>
      </c>
      <c r="J988" s="202">
        <v>0</v>
      </c>
      <c r="K988" s="202">
        <v>0</v>
      </c>
      <c r="L988" s="197">
        <v>5086.6000000000004</v>
      </c>
      <c r="M988" s="203">
        <v>5086.6000000000004</v>
      </c>
      <c r="N988" s="203">
        <v>0</v>
      </c>
      <c r="O988" s="203">
        <v>0</v>
      </c>
      <c r="P988" s="203">
        <v>0</v>
      </c>
      <c r="Q988" s="203">
        <v>0</v>
      </c>
      <c r="R988" s="245">
        <v>0</v>
      </c>
      <c r="S988" s="245">
        <v>0</v>
      </c>
      <c r="T988" s="245">
        <v>0</v>
      </c>
      <c r="U988" s="198">
        <v>5086.6000000000004</v>
      </c>
      <c r="V988" s="203">
        <v>5086.6000000000004</v>
      </c>
      <c r="W988" s="203">
        <v>0</v>
      </c>
      <c r="X988" s="203">
        <v>0</v>
      </c>
      <c r="Y988" s="203">
        <v>0</v>
      </c>
      <c r="Z988" s="204">
        <v>0</v>
      </c>
      <c r="AA988" s="246">
        <v>0</v>
      </c>
      <c r="AB988" s="246">
        <v>0</v>
      </c>
      <c r="AC988" s="246">
        <v>0</v>
      </c>
      <c r="AD988" s="204">
        <v>0</v>
      </c>
      <c r="AE988" s="204">
        <v>0</v>
      </c>
      <c r="AF988" s="204">
        <v>0</v>
      </c>
      <c r="AG988" s="204">
        <v>0</v>
      </c>
      <c r="AH988" s="204">
        <v>0</v>
      </c>
      <c r="AI988" s="101">
        <v>0</v>
      </c>
      <c r="AJ988" s="101">
        <v>0</v>
      </c>
      <c r="AK988" s="101">
        <v>0</v>
      </c>
      <c r="AL988" s="204">
        <v>0</v>
      </c>
      <c r="AM988" s="204">
        <v>100</v>
      </c>
      <c r="AN988" s="204">
        <v>100</v>
      </c>
      <c r="AO988" s="204">
        <v>0</v>
      </c>
      <c r="AP988" s="204">
        <v>0</v>
      </c>
      <c r="AQ988" s="204">
        <v>0</v>
      </c>
      <c r="AR988" s="204">
        <v>0</v>
      </c>
      <c r="AS988" s="204">
        <v>0</v>
      </c>
      <c r="AT988" s="204">
        <v>0</v>
      </c>
      <c r="AU988" s="204">
        <v>0</v>
      </c>
    </row>
    <row r="989" spans="1:48" ht="12.75" customHeight="1">
      <c r="A989" s="205">
        <v>21</v>
      </c>
      <c r="B989" s="206">
        <v>228900</v>
      </c>
      <c r="C989" s="207">
        <v>1875</v>
      </c>
      <c r="D989" s="175">
        <v>980</v>
      </c>
      <c r="E989" s="201" t="s">
        <v>1371</v>
      </c>
      <c r="F989" s="197">
        <v>1187.3</v>
      </c>
      <c r="G989" s="202">
        <v>1187.3</v>
      </c>
      <c r="H989" s="202">
        <v>0</v>
      </c>
      <c r="I989" s="202">
        <v>0</v>
      </c>
      <c r="J989" s="202">
        <v>0</v>
      </c>
      <c r="K989" s="202">
        <v>0</v>
      </c>
      <c r="L989" s="197">
        <v>1187.3</v>
      </c>
      <c r="M989" s="203">
        <v>1187.3</v>
      </c>
      <c r="N989" s="203">
        <v>0</v>
      </c>
      <c r="O989" s="203">
        <v>0</v>
      </c>
      <c r="P989" s="203">
        <v>0</v>
      </c>
      <c r="Q989" s="203">
        <v>0</v>
      </c>
      <c r="R989" s="245">
        <v>0</v>
      </c>
      <c r="S989" s="245">
        <v>0</v>
      </c>
      <c r="T989" s="245">
        <v>0</v>
      </c>
      <c r="U989" s="198">
        <v>1187.3</v>
      </c>
      <c r="V989" s="203">
        <v>1187.3</v>
      </c>
      <c r="W989" s="203">
        <v>0</v>
      </c>
      <c r="X989" s="203">
        <v>0</v>
      </c>
      <c r="Y989" s="203">
        <v>0</v>
      </c>
      <c r="Z989" s="204">
        <v>0</v>
      </c>
      <c r="AA989" s="246">
        <v>0</v>
      </c>
      <c r="AB989" s="246">
        <v>0</v>
      </c>
      <c r="AC989" s="246">
        <v>0</v>
      </c>
      <c r="AD989" s="204">
        <v>0</v>
      </c>
      <c r="AE989" s="204">
        <v>0</v>
      </c>
      <c r="AF989" s="204">
        <v>0</v>
      </c>
      <c r="AG989" s="204">
        <v>0</v>
      </c>
      <c r="AH989" s="204">
        <v>0</v>
      </c>
      <c r="AI989" s="101">
        <v>0</v>
      </c>
      <c r="AJ989" s="101">
        <v>0</v>
      </c>
      <c r="AK989" s="101">
        <v>0</v>
      </c>
      <c r="AL989" s="204">
        <v>0</v>
      </c>
      <c r="AM989" s="204">
        <v>100</v>
      </c>
      <c r="AN989" s="204">
        <v>100</v>
      </c>
      <c r="AO989" s="204">
        <v>0</v>
      </c>
      <c r="AP989" s="204">
        <v>0</v>
      </c>
      <c r="AQ989" s="204">
        <v>0</v>
      </c>
      <c r="AR989" s="204">
        <v>0</v>
      </c>
      <c r="AS989" s="204">
        <v>0</v>
      </c>
      <c r="AT989" s="204">
        <v>0</v>
      </c>
      <c r="AU989" s="204">
        <v>0</v>
      </c>
    </row>
    <row r="990" spans="1:48" ht="12.75" customHeight="1">
      <c r="A990" s="205">
        <v>21</v>
      </c>
      <c r="B990" s="206">
        <v>228900</v>
      </c>
      <c r="C990" s="207">
        <v>1877</v>
      </c>
      <c r="D990" s="175">
        <v>981</v>
      </c>
      <c r="E990" s="201" t="s">
        <v>2017</v>
      </c>
      <c r="F990" s="197">
        <v>2911.8</v>
      </c>
      <c r="G990" s="202">
        <v>2911.8</v>
      </c>
      <c r="H990" s="202">
        <v>0</v>
      </c>
      <c r="I990" s="202">
        <v>0</v>
      </c>
      <c r="J990" s="202">
        <v>0</v>
      </c>
      <c r="K990" s="202">
        <v>0</v>
      </c>
      <c r="L990" s="197">
        <v>2911.8</v>
      </c>
      <c r="M990" s="203">
        <v>2911.8</v>
      </c>
      <c r="N990" s="203">
        <v>0</v>
      </c>
      <c r="O990" s="203">
        <v>0</v>
      </c>
      <c r="P990" s="203">
        <v>0</v>
      </c>
      <c r="Q990" s="203">
        <v>0</v>
      </c>
      <c r="R990" s="245">
        <v>0</v>
      </c>
      <c r="S990" s="245">
        <v>0</v>
      </c>
      <c r="T990" s="245">
        <v>0</v>
      </c>
      <c r="U990" s="198">
        <v>2235.1514999999999</v>
      </c>
      <c r="V990" s="203">
        <v>2235.1514999999999</v>
      </c>
      <c r="W990" s="203">
        <v>0</v>
      </c>
      <c r="X990" s="203">
        <v>0</v>
      </c>
      <c r="Y990" s="203">
        <v>0</v>
      </c>
      <c r="Z990" s="204">
        <v>0</v>
      </c>
      <c r="AA990" s="246">
        <v>0</v>
      </c>
      <c r="AB990" s="246">
        <v>0</v>
      </c>
      <c r="AC990" s="246">
        <v>0</v>
      </c>
      <c r="AD990" s="204">
        <v>-676.64850000000024</v>
      </c>
      <c r="AE990" s="204">
        <v>-676.64850000000024</v>
      </c>
      <c r="AF990" s="204">
        <v>0</v>
      </c>
      <c r="AG990" s="204">
        <v>0</v>
      </c>
      <c r="AH990" s="204">
        <v>0</v>
      </c>
      <c r="AI990" s="101">
        <v>0</v>
      </c>
      <c r="AJ990" s="101">
        <v>0</v>
      </c>
      <c r="AK990" s="101">
        <v>0</v>
      </c>
      <c r="AL990" s="204">
        <v>0</v>
      </c>
      <c r="AM990" s="204">
        <v>76.761848341232223</v>
      </c>
      <c r="AN990" s="204">
        <v>76.761848341232223</v>
      </c>
      <c r="AO990" s="204">
        <v>0</v>
      </c>
      <c r="AP990" s="204">
        <v>0</v>
      </c>
      <c r="AQ990" s="204">
        <v>0</v>
      </c>
      <c r="AR990" s="204">
        <v>0</v>
      </c>
      <c r="AS990" s="204">
        <v>0</v>
      </c>
      <c r="AT990" s="204">
        <v>0</v>
      </c>
      <c r="AU990" s="204">
        <v>0</v>
      </c>
    </row>
    <row r="991" spans="1:48" ht="12.75" customHeight="1">
      <c r="A991" s="205">
        <v>21</v>
      </c>
      <c r="B991" s="206">
        <v>228900</v>
      </c>
      <c r="C991" s="207">
        <v>1876</v>
      </c>
      <c r="D991" s="175">
        <v>982</v>
      </c>
      <c r="E991" s="201" t="s">
        <v>2018</v>
      </c>
      <c r="F991" s="197">
        <v>4594.3999999999996</v>
      </c>
      <c r="G991" s="202">
        <v>4594.3999999999996</v>
      </c>
      <c r="H991" s="202">
        <v>0</v>
      </c>
      <c r="I991" s="202">
        <v>0</v>
      </c>
      <c r="J991" s="202">
        <v>0</v>
      </c>
      <c r="K991" s="202">
        <v>0</v>
      </c>
      <c r="L991" s="197">
        <v>4760</v>
      </c>
      <c r="M991" s="203">
        <v>4760</v>
      </c>
      <c r="N991" s="203">
        <v>0</v>
      </c>
      <c r="O991" s="203">
        <v>0</v>
      </c>
      <c r="P991" s="203">
        <v>0</v>
      </c>
      <c r="Q991" s="203">
        <v>0</v>
      </c>
      <c r="R991" s="245">
        <v>0</v>
      </c>
      <c r="S991" s="245">
        <v>0</v>
      </c>
      <c r="T991" s="245">
        <v>0</v>
      </c>
      <c r="U991" s="198">
        <v>3858.3114999999998</v>
      </c>
      <c r="V991" s="203">
        <v>3858.3114999999998</v>
      </c>
      <c r="W991" s="203">
        <v>0</v>
      </c>
      <c r="X991" s="203">
        <v>0</v>
      </c>
      <c r="Y991" s="203">
        <v>0</v>
      </c>
      <c r="Z991" s="204">
        <v>0</v>
      </c>
      <c r="AA991" s="246">
        <v>0</v>
      </c>
      <c r="AB991" s="246">
        <v>0</v>
      </c>
      <c r="AC991" s="246">
        <v>0</v>
      </c>
      <c r="AD991" s="204">
        <v>-901.6885000000002</v>
      </c>
      <c r="AE991" s="204">
        <v>-901.6885000000002</v>
      </c>
      <c r="AF991" s="204">
        <v>0</v>
      </c>
      <c r="AG991" s="204">
        <v>0</v>
      </c>
      <c r="AH991" s="204">
        <v>0</v>
      </c>
      <c r="AI991" s="101">
        <v>0</v>
      </c>
      <c r="AJ991" s="101">
        <v>0</v>
      </c>
      <c r="AK991" s="101">
        <v>0</v>
      </c>
      <c r="AL991" s="204">
        <v>0</v>
      </c>
      <c r="AM991" s="204">
        <v>81.056964285714287</v>
      </c>
      <c r="AN991" s="204">
        <v>81.056964285714287</v>
      </c>
      <c r="AO991" s="204">
        <v>0</v>
      </c>
      <c r="AP991" s="204">
        <v>0</v>
      </c>
      <c r="AQ991" s="204">
        <v>0</v>
      </c>
      <c r="AR991" s="204">
        <v>0</v>
      </c>
      <c r="AS991" s="204">
        <v>0</v>
      </c>
      <c r="AT991" s="204">
        <v>0</v>
      </c>
      <c r="AU991" s="204">
        <v>0</v>
      </c>
    </row>
    <row r="992" spans="1:48" ht="12.75" customHeight="1">
      <c r="A992" s="205">
        <v>21</v>
      </c>
      <c r="B992" s="206">
        <v>228900</v>
      </c>
      <c r="C992" s="207">
        <v>1878</v>
      </c>
      <c r="D992" s="175">
        <v>983</v>
      </c>
      <c r="E992" s="201" t="s">
        <v>2019</v>
      </c>
      <c r="F992" s="197">
        <v>2964.3</v>
      </c>
      <c r="G992" s="202">
        <v>2964.3</v>
      </c>
      <c r="H992" s="202">
        <v>0</v>
      </c>
      <c r="I992" s="202">
        <v>0</v>
      </c>
      <c r="J992" s="202">
        <v>0</v>
      </c>
      <c r="K992" s="202">
        <v>0</v>
      </c>
      <c r="L992" s="197">
        <v>2964.3</v>
      </c>
      <c r="M992" s="203">
        <v>2964.3</v>
      </c>
      <c r="N992" s="203">
        <v>0</v>
      </c>
      <c r="O992" s="203">
        <v>0</v>
      </c>
      <c r="P992" s="203">
        <v>0</v>
      </c>
      <c r="Q992" s="203">
        <v>0</v>
      </c>
      <c r="R992" s="245">
        <v>0</v>
      </c>
      <c r="S992" s="245">
        <v>0</v>
      </c>
      <c r="T992" s="245">
        <v>0</v>
      </c>
      <c r="U992" s="198">
        <v>2919.136</v>
      </c>
      <c r="V992" s="203">
        <v>2919.136</v>
      </c>
      <c r="W992" s="203">
        <v>0</v>
      </c>
      <c r="X992" s="203">
        <v>0</v>
      </c>
      <c r="Y992" s="203">
        <v>0</v>
      </c>
      <c r="Z992" s="204">
        <v>0</v>
      </c>
      <c r="AA992" s="246">
        <v>0</v>
      </c>
      <c r="AB992" s="246">
        <v>0</v>
      </c>
      <c r="AC992" s="246">
        <v>0</v>
      </c>
      <c r="AD992" s="204">
        <v>-45.164000000000215</v>
      </c>
      <c r="AE992" s="204">
        <v>-45.164000000000215</v>
      </c>
      <c r="AF992" s="204">
        <v>0</v>
      </c>
      <c r="AG992" s="204">
        <v>0</v>
      </c>
      <c r="AH992" s="204">
        <v>0</v>
      </c>
      <c r="AI992" s="101">
        <v>0</v>
      </c>
      <c r="AJ992" s="101">
        <v>0</v>
      </c>
      <c r="AK992" s="101">
        <v>0</v>
      </c>
      <c r="AL992" s="204">
        <v>0</v>
      </c>
      <c r="AM992" s="204">
        <v>98.47640252336133</v>
      </c>
      <c r="AN992" s="204">
        <v>98.47640252336133</v>
      </c>
      <c r="AO992" s="204">
        <v>0</v>
      </c>
      <c r="AP992" s="204">
        <v>0</v>
      </c>
      <c r="AQ992" s="204">
        <v>0</v>
      </c>
      <c r="AR992" s="204">
        <v>0</v>
      </c>
      <c r="AS992" s="204">
        <v>0</v>
      </c>
      <c r="AT992" s="204">
        <v>0</v>
      </c>
      <c r="AU992" s="204">
        <v>0</v>
      </c>
    </row>
    <row r="993" spans="1:47" ht="12.75" customHeight="1">
      <c r="A993" s="205">
        <v>21</v>
      </c>
      <c r="B993" s="206">
        <v>228900</v>
      </c>
      <c r="C993" s="207">
        <v>1879</v>
      </c>
      <c r="D993" s="175">
        <v>984</v>
      </c>
      <c r="E993" s="201" t="s">
        <v>2020</v>
      </c>
      <c r="F993" s="197">
        <v>1378</v>
      </c>
      <c r="G993" s="202">
        <v>1378</v>
      </c>
      <c r="H993" s="202">
        <v>0</v>
      </c>
      <c r="I993" s="202">
        <v>0</v>
      </c>
      <c r="J993" s="202">
        <v>0</v>
      </c>
      <c r="K993" s="202">
        <v>0</v>
      </c>
      <c r="L993" s="197">
        <v>1378</v>
      </c>
      <c r="M993" s="203">
        <v>1378</v>
      </c>
      <c r="N993" s="203">
        <v>0</v>
      </c>
      <c r="O993" s="203">
        <v>0</v>
      </c>
      <c r="P993" s="203">
        <v>0</v>
      </c>
      <c r="Q993" s="203">
        <v>0</v>
      </c>
      <c r="R993" s="245">
        <v>0</v>
      </c>
      <c r="S993" s="245">
        <v>0</v>
      </c>
      <c r="T993" s="245">
        <v>0</v>
      </c>
      <c r="U993" s="198">
        <v>1032.0779</v>
      </c>
      <c r="V993" s="203">
        <v>1032.0779</v>
      </c>
      <c r="W993" s="203">
        <v>0</v>
      </c>
      <c r="X993" s="203">
        <v>0</v>
      </c>
      <c r="Y993" s="203">
        <v>0</v>
      </c>
      <c r="Z993" s="204">
        <v>0</v>
      </c>
      <c r="AA993" s="246">
        <v>0</v>
      </c>
      <c r="AB993" s="246">
        <v>0</v>
      </c>
      <c r="AC993" s="246">
        <v>0</v>
      </c>
      <c r="AD993" s="204">
        <v>-345.9221</v>
      </c>
      <c r="AE993" s="204">
        <v>-345.9221</v>
      </c>
      <c r="AF993" s="204">
        <v>0</v>
      </c>
      <c r="AG993" s="204">
        <v>0</v>
      </c>
      <c r="AH993" s="204">
        <v>0</v>
      </c>
      <c r="AI993" s="101">
        <v>0</v>
      </c>
      <c r="AJ993" s="101">
        <v>0</v>
      </c>
      <c r="AK993" s="101">
        <v>0</v>
      </c>
      <c r="AL993" s="204">
        <v>0</v>
      </c>
      <c r="AM993" s="204">
        <v>74.896799709724235</v>
      </c>
      <c r="AN993" s="204">
        <v>74.896799709724235</v>
      </c>
      <c r="AO993" s="204">
        <v>0</v>
      </c>
      <c r="AP993" s="204">
        <v>0</v>
      </c>
      <c r="AQ993" s="204">
        <v>0</v>
      </c>
      <c r="AR993" s="204">
        <v>0</v>
      </c>
      <c r="AS993" s="204">
        <v>0</v>
      </c>
      <c r="AT993" s="204">
        <v>0</v>
      </c>
      <c r="AU993" s="204">
        <v>0</v>
      </c>
    </row>
    <row r="994" spans="1:47" ht="12.75" customHeight="1">
      <c r="A994" s="205">
        <v>21</v>
      </c>
      <c r="B994" s="206">
        <v>228900</v>
      </c>
      <c r="C994" s="207">
        <v>1880</v>
      </c>
      <c r="D994" s="175">
        <v>985</v>
      </c>
      <c r="E994" s="201" t="s">
        <v>2021</v>
      </c>
      <c r="F994" s="197">
        <v>2772.6</v>
      </c>
      <c r="G994" s="202">
        <v>2772.6</v>
      </c>
      <c r="H994" s="202">
        <v>0</v>
      </c>
      <c r="I994" s="202">
        <v>0</v>
      </c>
      <c r="J994" s="202">
        <v>0</v>
      </c>
      <c r="K994" s="202">
        <v>0</v>
      </c>
      <c r="L994" s="197">
        <v>2772.6</v>
      </c>
      <c r="M994" s="203">
        <v>2772.6</v>
      </c>
      <c r="N994" s="203">
        <v>0</v>
      </c>
      <c r="O994" s="203">
        <v>0</v>
      </c>
      <c r="P994" s="203">
        <v>0</v>
      </c>
      <c r="Q994" s="203">
        <v>0</v>
      </c>
      <c r="R994" s="245">
        <v>0</v>
      </c>
      <c r="S994" s="245">
        <v>0</v>
      </c>
      <c r="T994" s="245">
        <v>0</v>
      </c>
      <c r="U994" s="198">
        <v>2303.3193000000001</v>
      </c>
      <c r="V994" s="203">
        <v>2303.3193000000001</v>
      </c>
      <c r="W994" s="203">
        <v>0</v>
      </c>
      <c r="X994" s="203">
        <v>0</v>
      </c>
      <c r="Y994" s="203">
        <v>0</v>
      </c>
      <c r="Z994" s="204">
        <v>0</v>
      </c>
      <c r="AA994" s="246">
        <v>0</v>
      </c>
      <c r="AB994" s="246">
        <v>0</v>
      </c>
      <c r="AC994" s="246">
        <v>0</v>
      </c>
      <c r="AD994" s="204">
        <v>-469.2806999999998</v>
      </c>
      <c r="AE994" s="204">
        <v>-469.2806999999998</v>
      </c>
      <c r="AF994" s="204">
        <v>0</v>
      </c>
      <c r="AG994" s="204">
        <v>0</v>
      </c>
      <c r="AH994" s="204">
        <v>0</v>
      </c>
      <c r="AI994" s="101">
        <v>0</v>
      </c>
      <c r="AJ994" s="101">
        <v>0</v>
      </c>
      <c r="AK994" s="101">
        <v>0</v>
      </c>
      <c r="AL994" s="204">
        <v>0</v>
      </c>
      <c r="AM994" s="204">
        <v>83.074345379787928</v>
      </c>
      <c r="AN994" s="204">
        <v>83.074345379787928</v>
      </c>
      <c r="AO994" s="204">
        <v>0</v>
      </c>
      <c r="AP994" s="204">
        <v>0</v>
      </c>
      <c r="AQ994" s="204">
        <v>0</v>
      </c>
      <c r="AR994" s="204">
        <v>0</v>
      </c>
      <c r="AS994" s="204">
        <v>0</v>
      </c>
      <c r="AT994" s="204">
        <v>0</v>
      </c>
      <c r="AU994" s="204">
        <v>0</v>
      </c>
    </row>
    <row r="995" spans="1:47" ht="12.75" customHeight="1">
      <c r="A995" s="205">
        <v>21</v>
      </c>
      <c r="B995" s="206">
        <v>228900</v>
      </c>
      <c r="C995" s="207">
        <v>1881</v>
      </c>
      <c r="D995" s="175">
        <v>986</v>
      </c>
      <c r="E995" s="201" t="s">
        <v>2022</v>
      </c>
      <c r="F995" s="197">
        <v>1964.6</v>
      </c>
      <c r="G995" s="202">
        <v>1964.6</v>
      </c>
      <c r="H995" s="202">
        <v>0</v>
      </c>
      <c r="I995" s="202">
        <v>0</v>
      </c>
      <c r="J995" s="202">
        <v>0</v>
      </c>
      <c r="K995" s="202">
        <v>0</v>
      </c>
      <c r="L995" s="197">
        <v>1964.6</v>
      </c>
      <c r="M995" s="203">
        <v>1964.6</v>
      </c>
      <c r="N995" s="203">
        <v>0</v>
      </c>
      <c r="O995" s="203">
        <v>0</v>
      </c>
      <c r="P995" s="203">
        <v>0</v>
      </c>
      <c r="Q995" s="203">
        <v>0</v>
      </c>
      <c r="R995" s="245">
        <v>0</v>
      </c>
      <c r="S995" s="245">
        <v>0</v>
      </c>
      <c r="T995" s="245">
        <v>0</v>
      </c>
      <c r="U995" s="198">
        <v>1855.6198999999999</v>
      </c>
      <c r="V995" s="203">
        <v>1855.6198999999999</v>
      </c>
      <c r="W995" s="203">
        <v>0</v>
      </c>
      <c r="X995" s="203">
        <v>0</v>
      </c>
      <c r="Y995" s="203">
        <v>0</v>
      </c>
      <c r="Z995" s="204">
        <v>0</v>
      </c>
      <c r="AA995" s="246">
        <v>0</v>
      </c>
      <c r="AB995" s="246">
        <v>0</v>
      </c>
      <c r="AC995" s="246">
        <v>0</v>
      </c>
      <c r="AD995" s="204">
        <v>-108.98009999999999</v>
      </c>
      <c r="AE995" s="204">
        <v>-108.98009999999999</v>
      </c>
      <c r="AF995" s="204">
        <v>0</v>
      </c>
      <c r="AG995" s="204">
        <v>0</v>
      </c>
      <c r="AH995" s="204">
        <v>0</v>
      </c>
      <c r="AI995" s="101">
        <v>0</v>
      </c>
      <c r="AJ995" s="101">
        <v>0</v>
      </c>
      <c r="AK995" s="101">
        <v>0</v>
      </c>
      <c r="AL995" s="204">
        <v>0</v>
      </c>
      <c r="AM995" s="204">
        <v>94.452809732261017</v>
      </c>
      <c r="AN995" s="204">
        <v>94.452809732261017</v>
      </c>
      <c r="AO995" s="204">
        <v>0</v>
      </c>
      <c r="AP995" s="204">
        <v>0</v>
      </c>
      <c r="AQ995" s="204">
        <v>0</v>
      </c>
      <c r="AR995" s="204">
        <v>0</v>
      </c>
      <c r="AS995" s="204">
        <v>0</v>
      </c>
      <c r="AT995" s="204">
        <v>0</v>
      </c>
      <c r="AU995" s="204">
        <v>0</v>
      </c>
    </row>
    <row r="996" spans="1:47" ht="12.75" customHeight="1">
      <c r="A996" s="205">
        <v>21</v>
      </c>
      <c r="B996" s="206">
        <v>228900</v>
      </c>
      <c r="C996" s="207">
        <v>1882</v>
      </c>
      <c r="D996" s="175">
        <v>987</v>
      </c>
      <c r="E996" s="201" t="s">
        <v>2023</v>
      </c>
      <c r="F996" s="197">
        <v>3177.3</v>
      </c>
      <c r="G996" s="202">
        <v>3177.3</v>
      </c>
      <c r="H996" s="202">
        <v>0</v>
      </c>
      <c r="I996" s="202">
        <v>0</v>
      </c>
      <c r="J996" s="202">
        <v>0</v>
      </c>
      <c r="K996" s="202">
        <v>0</v>
      </c>
      <c r="L996" s="197">
        <v>3254.8</v>
      </c>
      <c r="M996" s="203">
        <v>3254.8</v>
      </c>
      <c r="N996" s="203">
        <v>0</v>
      </c>
      <c r="O996" s="203">
        <v>0</v>
      </c>
      <c r="P996" s="203">
        <v>0</v>
      </c>
      <c r="Q996" s="203">
        <v>0</v>
      </c>
      <c r="R996" s="245">
        <v>0</v>
      </c>
      <c r="S996" s="245">
        <v>0</v>
      </c>
      <c r="T996" s="245">
        <v>0</v>
      </c>
      <c r="U996" s="198">
        <v>3238.2847000000002</v>
      </c>
      <c r="V996" s="203">
        <v>3238.2847000000002</v>
      </c>
      <c r="W996" s="203">
        <v>0</v>
      </c>
      <c r="X996" s="203">
        <v>0</v>
      </c>
      <c r="Y996" s="203">
        <v>0</v>
      </c>
      <c r="Z996" s="204">
        <v>0</v>
      </c>
      <c r="AA996" s="246">
        <v>0</v>
      </c>
      <c r="AB996" s="246">
        <v>0</v>
      </c>
      <c r="AC996" s="246">
        <v>0</v>
      </c>
      <c r="AD996" s="204">
        <v>-16.515300000000025</v>
      </c>
      <c r="AE996" s="204">
        <v>-16.515300000000025</v>
      </c>
      <c r="AF996" s="204">
        <v>0</v>
      </c>
      <c r="AG996" s="204">
        <v>0</v>
      </c>
      <c r="AH996" s="204">
        <v>0</v>
      </c>
      <c r="AI996" s="101">
        <v>0</v>
      </c>
      <c r="AJ996" s="101">
        <v>0</v>
      </c>
      <c r="AK996" s="101">
        <v>0</v>
      </c>
      <c r="AL996" s="204">
        <v>0</v>
      </c>
      <c r="AM996" s="204">
        <v>99.492586334029738</v>
      </c>
      <c r="AN996" s="204">
        <v>99.492586334029738</v>
      </c>
      <c r="AO996" s="204">
        <v>0</v>
      </c>
      <c r="AP996" s="204">
        <v>0</v>
      </c>
      <c r="AQ996" s="204">
        <v>0</v>
      </c>
      <c r="AR996" s="204">
        <v>0</v>
      </c>
      <c r="AS996" s="204">
        <v>0</v>
      </c>
      <c r="AT996" s="204">
        <v>0</v>
      </c>
      <c r="AU996" s="204">
        <v>0</v>
      </c>
    </row>
    <row r="997" spans="1:47" ht="12.75" customHeight="1">
      <c r="A997" s="205">
        <v>21</v>
      </c>
      <c r="B997" s="206">
        <v>228900</v>
      </c>
      <c r="C997" s="207">
        <v>1883</v>
      </c>
      <c r="D997" s="175">
        <v>988</v>
      </c>
      <c r="E997" s="201" t="s">
        <v>2024</v>
      </c>
      <c r="F997" s="197">
        <v>1828</v>
      </c>
      <c r="G997" s="202">
        <v>1828</v>
      </c>
      <c r="H997" s="202">
        <v>0</v>
      </c>
      <c r="I997" s="202">
        <v>0</v>
      </c>
      <c r="J997" s="202">
        <v>0</v>
      </c>
      <c r="K997" s="202">
        <v>0</v>
      </c>
      <c r="L997" s="197">
        <v>1828</v>
      </c>
      <c r="M997" s="203">
        <v>1828</v>
      </c>
      <c r="N997" s="203">
        <v>0</v>
      </c>
      <c r="O997" s="203">
        <v>0</v>
      </c>
      <c r="P997" s="203">
        <v>0</v>
      </c>
      <c r="Q997" s="203">
        <v>0</v>
      </c>
      <c r="R997" s="245">
        <v>0</v>
      </c>
      <c r="S997" s="245">
        <v>0</v>
      </c>
      <c r="T997" s="245">
        <v>0</v>
      </c>
      <c r="U997" s="198">
        <v>1827.1705999999999</v>
      </c>
      <c r="V997" s="203">
        <v>1827.1705999999999</v>
      </c>
      <c r="W997" s="203">
        <v>0</v>
      </c>
      <c r="X997" s="203">
        <v>0</v>
      </c>
      <c r="Y997" s="203">
        <v>0</v>
      </c>
      <c r="Z997" s="204">
        <v>0</v>
      </c>
      <c r="AA997" s="246">
        <v>0</v>
      </c>
      <c r="AB997" s="246">
        <v>0</v>
      </c>
      <c r="AC997" s="246">
        <v>0</v>
      </c>
      <c r="AD997" s="204">
        <v>-0.82940000000007785</v>
      </c>
      <c r="AE997" s="204">
        <v>-0.82940000000007785</v>
      </c>
      <c r="AF997" s="204">
        <v>0</v>
      </c>
      <c r="AG997" s="204">
        <v>0</v>
      </c>
      <c r="AH997" s="204">
        <v>0</v>
      </c>
      <c r="AI997" s="101">
        <v>0</v>
      </c>
      <c r="AJ997" s="101">
        <v>0</v>
      </c>
      <c r="AK997" s="101">
        <v>0</v>
      </c>
      <c r="AL997" s="204">
        <v>0</v>
      </c>
      <c r="AM997" s="204">
        <v>99.954628008752735</v>
      </c>
      <c r="AN997" s="204">
        <v>99.954628008752735</v>
      </c>
      <c r="AO997" s="204">
        <v>0</v>
      </c>
      <c r="AP997" s="204">
        <v>0</v>
      </c>
      <c r="AQ997" s="204">
        <v>0</v>
      </c>
      <c r="AR997" s="204">
        <v>0</v>
      </c>
      <c r="AS997" s="204">
        <v>0</v>
      </c>
      <c r="AT997" s="204">
        <v>0</v>
      </c>
      <c r="AU997" s="204">
        <v>0</v>
      </c>
    </row>
    <row r="998" spans="1:47" ht="12.75" customHeight="1">
      <c r="A998" s="205">
        <v>21</v>
      </c>
      <c r="B998" s="206">
        <v>228900</v>
      </c>
      <c r="C998" s="207">
        <v>1884</v>
      </c>
      <c r="D998" s="175">
        <v>989</v>
      </c>
      <c r="E998" s="201" t="s">
        <v>2025</v>
      </c>
      <c r="F998" s="197">
        <v>2683.7</v>
      </c>
      <c r="G998" s="202">
        <v>2683.7</v>
      </c>
      <c r="H998" s="202">
        <v>0</v>
      </c>
      <c r="I998" s="202">
        <v>0</v>
      </c>
      <c r="J998" s="202">
        <v>0</v>
      </c>
      <c r="K998" s="202">
        <v>0</v>
      </c>
      <c r="L998" s="197">
        <v>2683.7</v>
      </c>
      <c r="M998" s="203">
        <v>2683.7</v>
      </c>
      <c r="N998" s="203">
        <v>0</v>
      </c>
      <c r="O998" s="203">
        <v>0</v>
      </c>
      <c r="P998" s="203">
        <v>0</v>
      </c>
      <c r="Q998" s="203">
        <v>0</v>
      </c>
      <c r="R998" s="245">
        <v>0</v>
      </c>
      <c r="S998" s="245">
        <v>0</v>
      </c>
      <c r="T998" s="245">
        <v>0</v>
      </c>
      <c r="U998" s="198">
        <v>2577.1075000000001</v>
      </c>
      <c r="V998" s="203">
        <v>2577.1075000000001</v>
      </c>
      <c r="W998" s="203">
        <v>0</v>
      </c>
      <c r="X998" s="203">
        <v>0</v>
      </c>
      <c r="Y998" s="203">
        <v>0</v>
      </c>
      <c r="Z998" s="204">
        <v>0</v>
      </c>
      <c r="AA998" s="246">
        <v>0</v>
      </c>
      <c r="AB998" s="246">
        <v>0</v>
      </c>
      <c r="AC998" s="246">
        <v>0</v>
      </c>
      <c r="AD998" s="204">
        <v>-106.59249999999975</v>
      </c>
      <c r="AE998" s="204">
        <v>-106.59249999999975</v>
      </c>
      <c r="AF998" s="204">
        <v>0</v>
      </c>
      <c r="AG998" s="204">
        <v>0</v>
      </c>
      <c r="AH998" s="204">
        <v>0</v>
      </c>
      <c r="AI998" s="101">
        <v>0</v>
      </c>
      <c r="AJ998" s="101">
        <v>0</v>
      </c>
      <c r="AK998" s="101">
        <v>0</v>
      </c>
      <c r="AL998" s="204">
        <v>0</v>
      </c>
      <c r="AM998" s="204">
        <v>96.02815143272349</v>
      </c>
      <c r="AN998" s="204">
        <v>96.02815143272349</v>
      </c>
      <c r="AO998" s="204">
        <v>0</v>
      </c>
      <c r="AP998" s="204">
        <v>0</v>
      </c>
      <c r="AQ998" s="204">
        <v>0</v>
      </c>
      <c r="AR998" s="204">
        <v>0</v>
      </c>
      <c r="AS998" s="204">
        <v>0</v>
      </c>
      <c r="AT998" s="204">
        <v>0</v>
      </c>
      <c r="AU998" s="204">
        <v>0</v>
      </c>
    </row>
    <row r="999" spans="1:47" ht="12.75" customHeight="1">
      <c r="A999" s="205">
        <v>21</v>
      </c>
      <c r="B999" s="206">
        <v>228900</v>
      </c>
      <c r="C999" s="207">
        <v>1885</v>
      </c>
      <c r="D999" s="175">
        <v>990</v>
      </c>
      <c r="E999" s="201" t="s">
        <v>1687</v>
      </c>
      <c r="F999" s="197">
        <v>1987.3</v>
      </c>
      <c r="G999" s="202">
        <v>1987.3</v>
      </c>
      <c r="H999" s="202">
        <v>0</v>
      </c>
      <c r="I999" s="202">
        <v>0</v>
      </c>
      <c r="J999" s="202">
        <v>0</v>
      </c>
      <c r="K999" s="202">
        <v>0</v>
      </c>
      <c r="L999" s="197">
        <v>2163.8000000000002</v>
      </c>
      <c r="M999" s="203">
        <v>2163.8000000000002</v>
      </c>
      <c r="N999" s="203">
        <v>0</v>
      </c>
      <c r="O999" s="203">
        <v>0</v>
      </c>
      <c r="P999" s="203">
        <v>0</v>
      </c>
      <c r="Q999" s="203">
        <v>0</v>
      </c>
      <c r="R999" s="245">
        <v>0</v>
      </c>
      <c r="S999" s="245">
        <v>0</v>
      </c>
      <c r="T999" s="245">
        <v>0</v>
      </c>
      <c r="U999" s="198">
        <v>2163.8000000000002</v>
      </c>
      <c r="V999" s="203">
        <v>2163.8000000000002</v>
      </c>
      <c r="W999" s="203">
        <v>0</v>
      </c>
      <c r="X999" s="203">
        <v>0</v>
      </c>
      <c r="Y999" s="203">
        <v>0</v>
      </c>
      <c r="Z999" s="204">
        <v>0</v>
      </c>
      <c r="AA999" s="246">
        <v>0</v>
      </c>
      <c r="AB999" s="246">
        <v>0</v>
      </c>
      <c r="AC999" s="246">
        <v>0</v>
      </c>
      <c r="AD999" s="204">
        <v>0</v>
      </c>
      <c r="AE999" s="204">
        <v>0</v>
      </c>
      <c r="AF999" s="204">
        <v>0</v>
      </c>
      <c r="AG999" s="204">
        <v>0</v>
      </c>
      <c r="AH999" s="204">
        <v>0</v>
      </c>
      <c r="AI999" s="101">
        <v>0</v>
      </c>
      <c r="AJ999" s="101">
        <v>0</v>
      </c>
      <c r="AK999" s="101">
        <v>0</v>
      </c>
      <c r="AL999" s="204">
        <v>0</v>
      </c>
      <c r="AM999" s="204">
        <v>100</v>
      </c>
      <c r="AN999" s="204">
        <v>100</v>
      </c>
      <c r="AO999" s="204">
        <v>0</v>
      </c>
      <c r="AP999" s="204">
        <v>0</v>
      </c>
      <c r="AQ999" s="204">
        <v>0</v>
      </c>
      <c r="AR999" s="204">
        <v>0</v>
      </c>
      <c r="AS999" s="204">
        <v>0</v>
      </c>
      <c r="AT999" s="204">
        <v>0</v>
      </c>
      <c r="AU999" s="204">
        <v>0</v>
      </c>
    </row>
    <row r="1000" spans="1:47" ht="12.75" customHeight="1">
      <c r="A1000" s="205">
        <v>21</v>
      </c>
      <c r="B1000" s="206">
        <v>228900</v>
      </c>
      <c r="C1000" s="207">
        <v>1886</v>
      </c>
      <c r="D1000" s="175">
        <v>991</v>
      </c>
      <c r="E1000" s="201" t="s">
        <v>2026</v>
      </c>
      <c r="F1000" s="197">
        <v>4672.5</v>
      </c>
      <c r="G1000" s="202">
        <v>4672.5</v>
      </c>
      <c r="H1000" s="202">
        <v>0</v>
      </c>
      <c r="I1000" s="202">
        <v>0</v>
      </c>
      <c r="J1000" s="202">
        <v>0</v>
      </c>
      <c r="K1000" s="202">
        <v>0</v>
      </c>
      <c r="L1000" s="197">
        <v>4672.5</v>
      </c>
      <c r="M1000" s="203">
        <v>4672.5</v>
      </c>
      <c r="N1000" s="203">
        <v>0</v>
      </c>
      <c r="O1000" s="203">
        <v>0</v>
      </c>
      <c r="P1000" s="203">
        <v>0</v>
      </c>
      <c r="Q1000" s="203">
        <v>0</v>
      </c>
      <c r="R1000" s="245">
        <v>0</v>
      </c>
      <c r="S1000" s="245">
        <v>0</v>
      </c>
      <c r="T1000" s="245">
        <v>0</v>
      </c>
      <c r="U1000" s="198">
        <v>4527.1471000000001</v>
      </c>
      <c r="V1000" s="203">
        <v>4527.1471000000001</v>
      </c>
      <c r="W1000" s="203">
        <v>0</v>
      </c>
      <c r="X1000" s="203">
        <v>0</v>
      </c>
      <c r="Y1000" s="203">
        <v>0</v>
      </c>
      <c r="Z1000" s="204">
        <v>0</v>
      </c>
      <c r="AA1000" s="246">
        <v>0</v>
      </c>
      <c r="AB1000" s="246">
        <v>0</v>
      </c>
      <c r="AC1000" s="246">
        <v>0</v>
      </c>
      <c r="AD1000" s="204">
        <v>-145.35289999999986</v>
      </c>
      <c r="AE1000" s="204">
        <v>-145.35289999999986</v>
      </c>
      <c r="AF1000" s="204">
        <v>0</v>
      </c>
      <c r="AG1000" s="204">
        <v>0</v>
      </c>
      <c r="AH1000" s="204">
        <v>0</v>
      </c>
      <c r="AI1000" s="101">
        <v>0</v>
      </c>
      <c r="AJ1000" s="101">
        <v>0</v>
      </c>
      <c r="AK1000" s="101">
        <v>0</v>
      </c>
      <c r="AL1000" s="204">
        <v>0</v>
      </c>
      <c r="AM1000" s="204">
        <v>96.889183520599261</v>
      </c>
      <c r="AN1000" s="204">
        <v>96.889183520599261</v>
      </c>
      <c r="AO1000" s="204">
        <v>0</v>
      </c>
      <c r="AP1000" s="204">
        <v>0</v>
      </c>
      <c r="AQ1000" s="204">
        <v>0</v>
      </c>
      <c r="AR1000" s="204">
        <v>0</v>
      </c>
      <c r="AS1000" s="204">
        <v>0</v>
      </c>
      <c r="AT1000" s="204">
        <v>0</v>
      </c>
      <c r="AU1000" s="204">
        <v>0</v>
      </c>
    </row>
    <row r="1001" spans="1:47" ht="12.75" customHeight="1">
      <c r="A1001" s="205">
        <v>21</v>
      </c>
      <c r="B1001" s="206">
        <v>228900</v>
      </c>
      <c r="C1001" s="207">
        <v>1887</v>
      </c>
      <c r="D1001" s="175">
        <v>992</v>
      </c>
      <c r="E1001" s="201" t="s">
        <v>2027</v>
      </c>
      <c r="F1001" s="197">
        <v>4470.3999999999996</v>
      </c>
      <c r="G1001" s="202">
        <v>4470.3999999999996</v>
      </c>
      <c r="H1001" s="202">
        <v>0</v>
      </c>
      <c r="I1001" s="202">
        <v>0</v>
      </c>
      <c r="J1001" s="202">
        <v>0</v>
      </c>
      <c r="K1001" s="202">
        <v>0</v>
      </c>
      <c r="L1001" s="197">
        <v>4605</v>
      </c>
      <c r="M1001" s="203">
        <v>4605</v>
      </c>
      <c r="N1001" s="203">
        <v>0</v>
      </c>
      <c r="O1001" s="203">
        <v>0</v>
      </c>
      <c r="P1001" s="203">
        <v>0</v>
      </c>
      <c r="Q1001" s="203">
        <v>0</v>
      </c>
      <c r="R1001" s="245">
        <v>0</v>
      </c>
      <c r="S1001" s="245">
        <v>0</v>
      </c>
      <c r="T1001" s="245">
        <v>0</v>
      </c>
      <c r="U1001" s="198">
        <v>4605</v>
      </c>
      <c r="V1001" s="203">
        <v>4605</v>
      </c>
      <c r="W1001" s="203">
        <v>0</v>
      </c>
      <c r="X1001" s="203">
        <v>0</v>
      </c>
      <c r="Y1001" s="203">
        <v>0</v>
      </c>
      <c r="Z1001" s="204">
        <v>0</v>
      </c>
      <c r="AA1001" s="246">
        <v>0</v>
      </c>
      <c r="AB1001" s="246">
        <v>0</v>
      </c>
      <c r="AC1001" s="246">
        <v>0</v>
      </c>
      <c r="AD1001" s="204">
        <v>0</v>
      </c>
      <c r="AE1001" s="204">
        <v>0</v>
      </c>
      <c r="AF1001" s="204">
        <v>0</v>
      </c>
      <c r="AG1001" s="204">
        <v>0</v>
      </c>
      <c r="AH1001" s="204">
        <v>0</v>
      </c>
      <c r="AI1001" s="101">
        <v>0</v>
      </c>
      <c r="AJ1001" s="101">
        <v>0</v>
      </c>
      <c r="AK1001" s="101">
        <v>0</v>
      </c>
      <c r="AL1001" s="204">
        <v>0</v>
      </c>
      <c r="AM1001" s="204">
        <v>100</v>
      </c>
      <c r="AN1001" s="204">
        <v>100</v>
      </c>
      <c r="AO1001" s="204">
        <v>0</v>
      </c>
      <c r="AP1001" s="204">
        <v>0</v>
      </c>
      <c r="AQ1001" s="204">
        <v>0</v>
      </c>
      <c r="AR1001" s="204">
        <v>0</v>
      </c>
      <c r="AS1001" s="204">
        <v>0</v>
      </c>
      <c r="AT1001" s="204">
        <v>0</v>
      </c>
      <c r="AU1001" s="204">
        <v>0</v>
      </c>
    </row>
    <row r="1002" spans="1:47" ht="12.75" customHeight="1">
      <c r="A1002" s="205">
        <v>21</v>
      </c>
      <c r="B1002" s="206">
        <v>228900</v>
      </c>
      <c r="C1002" s="207">
        <v>1888</v>
      </c>
      <c r="D1002" s="175">
        <v>993</v>
      </c>
      <c r="E1002" s="201" t="s">
        <v>2028</v>
      </c>
      <c r="F1002" s="197">
        <v>1274.0999999999999</v>
      </c>
      <c r="G1002" s="202">
        <v>1274.0999999999999</v>
      </c>
      <c r="H1002" s="202">
        <v>0</v>
      </c>
      <c r="I1002" s="202">
        <v>0</v>
      </c>
      <c r="J1002" s="202">
        <v>0</v>
      </c>
      <c r="K1002" s="202">
        <v>0</v>
      </c>
      <c r="L1002" s="197">
        <v>1463.3</v>
      </c>
      <c r="M1002" s="203">
        <v>1463.3</v>
      </c>
      <c r="N1002" s="203">
        <v>0</v>
      </c>
      <c r="O1002" s="203">
        <v>0</v>
      </c>
      <c r="P1002" s="203">
        <v>0</v>
      </c>
      <c r="Q1002" s="203">
        <v>0</v>
      </c>
      <c r="R1002" s="245">
        <v>0</v>
      </c>
      <c r="S1002" s="245">
        <v>0</v>
      </c>
      <c r="T1002" s="245">
        <v>0</v>
      </c>
      <c r="U1002" s="198">
        <v>1239.2991</v>
      </c>
      <c r="V1002" s="203">
        <v>1239.2991</v>
      </c>
      <c r="W1002" s="203">
        <v>0</v>
      </c>
      <c r="X1002" s="203">
        <v>0</v>
      </c>
      <c r="Y1002" s="203">
        <v>0</v>
      </c>
      <c r="Z1002" s="204">
        <v>0</v>
      </c>
      <c r="AA1002" s="246">
        <v>0</v>
      </c>
      <c r="AB1002" s="246">
        <v>0</v>
      </c>
      <c r="AC1002" s="246">
        <v>0</v>
      </c>
      <c r="AD1002" s="204">
        <v>-224.0009</v>
      </c>
      <c r="AE1002" s="204">
        <v>-224.0009</v>
      </c>
      <c r="AF1002" s="204">
        <v>0</v>
      </c>
      <c r="AG1002" s="204">
        <v>0</v>
      </c>
      <c r="AH1002" s="204">
        <v>0</v>
      </c>
      <c r="AI1002" s="101">
        <v>0</v>
      </c>
      <c r="AJ1002" s="101">
        <v>0</v>
      </c>
      <c r="AK1002" s="101">
        <v>0</v>
      </c>
      <c r="AL1002" s="204">
        <v>0</v>
      </c>
      <c r="AM1002" s="204">
        <v>84.69207271236246</v>
      </c>
      <c r="AN1002" s="204">
        <v>84.69207271236246</v>
      </c>
      <c r="AO1002" s="204">
        <v>0</v>
      </c>
      <c r="AP1002" s="204">
        <v>0</v>
      </c>
      <c r="AQ1002" s="204">
        <v>0</v>
      </c>
      <c r="AR1002" s="204">
        <v>0</v>
      </c>
      <c r="AS1002" s="204">
        <v>0</v>
      </c>
      <c r="AT1002" s="204">
        <v>0</v>
      </c>
      <c r="AU1002" s="204">
        <v>0</v>
      </c>
    </row>
    <row r="1003" spans="1:47" ht="12.75" customHeight="1">
      <c r="A1003" s="205">
        <v>21</v>
      </c>
      <c r="B1003" s="206">
        <v>228900</v>
      </c>
      <c r="C1003" s="207">
        <v>1890</v>
      </c>
      <c r="D1003" s="175">
        <v>994</v>
      </c>
      <c r="E1003" s="201" t="s">
        <v>2029</v>
      </c>
      <c r="F1003" s="197">
        <v>872.7</v>
      </c>
      <c r="G1003" s="202">
        <v>872.7</v>
      </c>
      <c r="H1003" s="202">
        <v>0</v>
      </c>
      <c r="I1003" s="202">
        <v>0</v>
      </c>
      <c r="J1003" s="202">
        <v>0</v>
      </c>
      <c r="K1003" s="202">
        <v>0</v>
      </c>
      <c r="L1003" s="197">
        <v>872.7</v>
      </c>
      <c r="M1003" s="203">
        <v>872.7</v>
      </c>
      <c r="N1003" s="203">
        <v>0</v>
      </c>
      <c r="O1003" s="203">
        <v>0</v>
      </c>
      <c r="P1003" s="203">
        <v>0</v>
      </c>
      <c r="Q1003" s="203">
        <v>0</v>
      </c>
      <c r="R1003" s="245">
        <v>0</v>
      </c>
      <c r="S1003" s="245">
        <v>0</v>
      </c>
      <c r="T1003" s="245">
        <v>0</v>
      </c>
      <c r="U1003" s="198">
        <v>868.37699999999995</v>
      </c>
      <c r="V1003" s="203">
        <v>868.37699999999995</v>
      </c>
      <c r="W1003" s="203">
        <v>0</v>
      </c>
      <c r="X1003" s="203">
        <v>0</v>
      </c>
      <c r="Y1003" s="203">
        <v>0</v>
      </c>
      <c r="Z1003" s="204">
        <v>0</v>
      </c>
      <c r="AA1003" s="246">
        <v>0</v>
      </c>
      <c r="AB1003" s="246">
        <v>0</v>
      </c>
      <c r="AC1003" s="246">
        <v>0</v>
      </c>
      <c r="AD1003" s="204">
        <v>-4.3230000000000928</v>
      </c>
      <c r="AE1003" s="204">
        <v>-4.3230000000000928</v>
      </c>
      <c r="AF1003" s="204">
        <v>0</v>
      </c>
      <c r="AG1003" s="204">
        <v>0</v>
      </c>
      <c r="AH1003" s="204">
        <v>0</v>
      </c>
      <c r="AI1003" s="101">
        <v>0</v>
      </c>
      <c r="AJ1003" s="101">
        <v>0</v>
      </c>
      <c r="AK1003" s="101">
        <v>0</v>
      </c>
      <c r="AL1003" s="204">
        <v>0</v>
      </c>
      <c r="AM1003" s="204">
        <v>99.504640770024054</v>
      </c>
      <c r="AN1003" s="204">
        <v>99.504640770024054</v>
      </c>
      <c r="AO1003" s="204">
        <v>0</v>
      </c>
      <c r="AP1003" s="204">
        <v>0</v>
      </c>
      <c r="AQ1003" s="204">
        <v>0</v>
      </c>
      <c r="AR1003" s="204">
        <v>0</v>
      </c>
      <c r="AS1003" s="204">
        <v>0</v>
      </c>
      <c r="AT1003" s="204">
        <v>0</v>
      </c>
      <c r="AU1003" s="204">
        <v>0</v>
      </c>
    </row>
    <row r="1004" spans="1:47" ht="12.75" customHeight="1">
      <c r="A1004" s="205">
        <v>21</v>
      </c>
      <c r="B1004" s="206">
        <v>228900</v>
      </c>
      <c r="C1004" s="207">
        <v>1891</v>
      </c>
      <c r="D1004" s="175">
        <v>995</v>
      </c>
      <c r="E1004" s="201" t="s">
        <v>2030</v>
      </c>
      <c r="F1004" s="197">
        <v>1101.5</v>
      </c>
      <c r="G1004" s="202">
        <v>1101.5</v>
      </c>
      <c r="H1004" s="202">
        <v>0</v>
      </c>
      <c r="I1004" s="202">
        <v>0</v>
      </c>
      <c r="J1004" s="202">
        <v>0</v>
      </c>
      <c r="K1004" s="202">
        <v>0</v>
      </c>
      <c r="L1004" s="197">
        <v>1101.5</v>
      </c>
      <c r="M1004" s="203">
        <v>1101.5</v>
      </c>
      <c r="N1004" s="203">
        <v>0</v>
      </c>
      <c r="O1004" s="203">
        <v>0</v>
      </c>
      <c r="P1004" s="203">
        <v>0</v>
      </c>
      <c r="Q1004" s="203">
        <v>0</v>
      </c>
      <c r="R1004" s="245">
        <v>0</v>
      </c>
      <c r="S1004" s="245">
        <v>0</v>
      </c>
      <c r="T1004" s="245">
        <v>0</v>
      </c>
      <c r="U1004" s="198">
        <v>989.33140000000003</v>
      </c>
      <c r="V1004" s="203">
        <v>989.33140000000003</v>
      </c>
      <c r="W1004" s="203">
        <v>0</v>
      </c>
      <c r="X1004" s="203">
        <v>0</v>
      </c>
      <c r="Y1004" s="203">
        <v>0</v>
      </c>
      <c r="Z1004" s="204">
        <v>0</v>
      </c>
      <c r="AA1004" s="246">
        <v>0</v>
      </c>
      <c r="AB1004" s="246">
        <v>0</v>
      </c>
      <c r="AC1004" s="246">
        <v>0</v>
      </c>
      <c r="AD1004" s="204">
        <v>-112.16859999999997</v>
      </c>
      <c r="AE1004" s="204">
        <v>-112.16859999999997</v>
      </c>
      <c r="AF1004" s="204">
        <v>0</v>
      </c>
      <c r="AG1004" s="204">
        <v>0</v>
      </c>
      <c r="AH1004" s="204">
        <v>0</v>
      </c>
      <c r="AI1004" s="101">
        <v>0</v>
      </c>
      <c r="AJ1004" s="101">
        <v>0</v>
      </c>
      <c r="AK1004" s="101">
        <v>0</v>
      </c>
      <c r="AL1004" s="204">
        <v>0</v>
      </c>
      <c r="AM1004" s="204">
        <v>89.816740807989106</v>
      </c>
      <c r="AN1004" s="204">
        <v>89.816740807989106</v>
      </c>
      <c r="AO1004" s="204">
        <v>0</v>
      </c>
      <c r="AP1004" s="204">
        <v>0</v>
      </c>
      <c r="AQ1004" s="204">
        <v>0</v>
      </c>
      <c r="AR1004" s="204">
        <v>0</v>
      </c>
      <c r="AS1004" s="204">
        <v>0</v>
      </c>
      <c r="AT1004" s="204">
        <v>0</v>
      </c>
      <c r="AU1004" s="204">
        <v>0</v>
      </c>
    </row>
    <row r="1005" spans="1:47" ht="12.75" customHeight="1">
      <c r="A1005" s="205">
        <v>21</v>
      </c>
      <c r="B1005" s="206">
        <v>228900</v>
      </c>
      <c r="C1005" s="207">
        <v>1892</v>
      </c>
      <c r="D1005" s="175">
        <v>996</v>
      </c>
      <c r="E1005" s="201" t="s">
        <v>2031</v>
      </c>
      <c r="F1005" s="197">
        <v>2243.9</v>
      </c>
      <c r="G1005" s="202">
        <v>2243.9</v>
      </c>
      <c r="H1005" s="202">
        <v>0</v>
      </c>
      <c r="I1005" s="202">
        <v>0</v>
      </c>
      <c r="J1005" s="202">
        <v>0</v>
      </c>
      <c r="K1005" s="202">
        <v>0</v>
      </c>
      <c r="L1005" s="197">
        <v>2415.9</v>
      </c>
      <c r="M1005" s="203">
        <v>2415.9</v>
      </c>
      <c r="N1005" s="203">
        <v>0</v>
      </c>
      <c r="O1005" s="203">
        <v>0</v>
      </c>
      <c r="P1005" s="203">
        <v>0</v>
      </c>
      <c r="Q1005" s="203">
        <v>0</v>
      </c>
      <c r="R1005" s="245">
        <v>0</v>
      </c>
      <c r="S1005" s="245">
        <v>0</v>
      </c>
      <c r="T1005" s="245">
        <v>0</v>
      </c>
      <c r="U1005" s="198">
        <v>2415.9</v>
      </c>
      <c r="V1005" s="203">
        <v>2415.9</v>
      </c>
      <c r="W1005" s="203">
        <v>0</v>
      </c>
      <c r="X1005" s="203">
        <v>0</v>
      </c>
      <c r="Y1005" s="203">
        <v>0</v>
      </c>
      <c r="Z1005" s="204">
        <v>0</v>
      </c>
      <c r="AA1005" s="246">
        <v>0</v>
      </c>
      <c r="AB1005" s="246">
        <v>0</v>
      </c>
      <c r="AC1005" s="246">
        <v>0</v>
      </c>
      <c r="AD1005" s="204">
        <v>0</v>
      </c>
      <c r="AE1005" s="204">
        <v>0</v>
      </c>
      <c r="AF1005" s="204">
        <v>0</v>
      </c>
      <c r="AG1005" s="204">
        <v>0</v>
      </c>
      <c r="AH1005" s="204">
        <v>0</v>
      </c>
      <c r="AI1005" s="101">
        <v>0</v>
      </c>
      <c r="AJ1005" s="101">
        <v>0</v>
      </c>
      <c r="AK1005" s="101">
        <v>0</v>
      </c>
      <c r="AL1005" s="204">
        <v>0</v>
      </c>
      <c r="AM1005" s="204">
        <v>100</v>
      </c>
      <c r="AN1005" s="204">
        <v>100</v>
      </c>
      <c r="AO1005" s="204">
        <v>0</v>
      </c>
      <c r="AP1005" s="204">
        <v>0</v>
      </c>
      <c r="AQ1005" s="204">
        <v>0</v>
      </c>
      <c r="AR1005" s="204">
        <v>0</v>
      </c>
      <c r="AS1005" s="204">
        <v>0</v>
      </c>
      <c r="AT1005" s="204">
        <v>0</v>
      </c>
      <c r="AU1005" s="204">
        <v>0</v>
      </c>
    </row>
    <row r="1006" spans="1:47" ht="12.75" customHeight="1">
      <c r="A1006" s="205">
        <v>21</v>
      </c>
      <c r="B1006" s="206">
        <v>228900</v>
      </c>
      <c r="C1006" s="207">
        <v>1893</v>
      </c>
      <c r="D1006" s="175">
        <v>997</v>
      </c>
      <c r="E1006" s="201" t="s">
        <v>2032</v>
      </c>
      <c r="F1006" s="197">
        <v>2808.8</v>
      </c>
      <c r="G1006" s="202">
        <v>2808.8</v>
      </c>
      <c r="H1006" s="202">
        <v>0</v>
      </c>
      <c r="I1006" s="202">
        <v>0</v>
      </c>
      <c r="J1006" s="202">
        <v>0</v>
      </c>
      <c r="K1006" s="202">
        <v>0</v>
      </c>
      <c r="L1006" s="197">
        <v>2834.4</v>
      </c>
      <c r="M1006" s="203">
        <v>2834.4</v>
      </c>
      <c r="N1006" s="203">
        <v>0</v>
      </c>
      <c r="O1006" s="203">
        <v>0</v>
      </c>
      <c r="P1006" s="203">
        <v>0</v>
      </c>
      <c r="Q1006" s="203">
        <v>0</v>
      </c>
      <c r="R1006" s="245">
        <v>0</v>
      </c>
      <c r="S1006" s="245">
        <v>0</v>
      </c>
      <c r="T1006" s="245">
        <v>0</v>
      </c>
      <c r="U1006" s="198">
        <v>2331.1734999999999</v>
      </c>
      <c r="V1006" s="203">
        <v>2331.1734999999999</v>
      </c>
      <c r="W1006" s="203">
        <v>0</v>
      </c>
      <c r="X1006" s="203">
        <v>0</v>
      </c>
      <c r="Y1006" s="203">
        <v>0</v>
      </c>
      <c r="Z1006" s="204">
        <v>0</v>
      </c>
      <c r="AA1006" s="246">
        <v>0</v>
      </c>
      <c r="AB1006" s="246">
        <v>0</v>
      </c>
      <c r="AC1006" s="246">
        <v>0</v>
      </c>
      <c r="AD1006" s="204">
        <v>-503.22650000000021</v>
      </c>
      <c r="AE1006" s="204">
        <v>-503.22650000000021</v>
      </c>
      <c r="AF1006" s="204">
        <v>0</v>
      </c>
      <c r="AG1006" s="204">
        <v>0</v>
      </c>
      <c r="AH1006" s="204">
        <v>0</v>
      </c>
      <c r="AI1006" s="101">
        <v>0</v>
      </c>
      <c r="AJ1006" s="101">
        <v>0</v>
      </c>
      <c r="AK1006" s="101">
        <v>0</v>
      </c>
      <c r="AL1006" s="204">
        <v>0</v>
      </c>
      <c r="AM1006" s="204">
        <v>82.245748659328243</v>
      </c>
      <c r="AN1006" s="204">
        <v>82.245748659328243</v>
      </c>
      <c r="AO1006" s="204">
        <v>0</v>
      </c>
      <c r="AP1006" s="204">
        <v>0</v>
      </c>
      <c r="AQ1006" s="204">
        <v>0</v>
      </c>
      <c r="AR1006" s="204">
        <v>0</v>
      </c>
      <c r="AS1006" s="204">
        <v>0</v>
      </c>
      <c r="AT1006" s="204">
        <v>0</v>
      </c>
      <c r="AU1006" s="204">
        <v>0</v>
      </c>
    </row>
    <row r="1007" spans="1:47" ht="12.75" customHeight="1">
      <c r="A1007" s="205">
        <v>21</v>
      </c>
      <c r="B1007" s="206">
        <v>228900</v>
      </c>
      <c r="C1007" s="207">
        <v>1894</v>
      </c>
      <c r="D1007" s="175">
        <v>998</v>
      </c>
      <c r="E1007" s="201" t="s">
        <v>2033</v>
      </c>
      <c r="F1007" s="197">
        <v>2864.9</v>
      </c>
      <c r="G1007" s="202">
        <v>2864.9</v>
      </c>
      <c r="H1007" s="202">
        <v>0</v>
      </c>
      <c r="I1007" s="202">
        <v>0</v>
      </c>
      <c r="J1007" s="202">
        <v>0</v>
      </c>
      <c r="K1007" s="202">
        <v>0</v>
      </c>
      <c r="L1007" s="197">
        <v>2864.9</v>
      </c>
      <c r="M1007" s="203">
        <v>2864.9</v>
      </c>
      <c r="N1007" s="203">
        <v>0</v>
      </c>
      <c r="O1007" s="203">
        <v>0</v>
      </c>
      <c r="P1007" s="203">
        <v>0</v>
      </c>
      <c r="Q1007" s="203">
        <v>0</v>
      </c>
      <c r="R1007" s="245">
        <v>0</v>
      </c>
      <c r="S1007" s="245">
        <v>0</v>
      </c>
      <c r="T1007" s="245">
        <v>0</v>
      </c>
      <c r="U1007" s="198">
        <v>2864.9</v>
      </c>
      <c r="V1007" s="203">
        <v>2864.9</v>
      </c>
      <c r="W1007" s="203">
        <v>0</v>
      </c>
      <c r="X1007" s="203">
        <v>0</v>
      </c>
      <c r="Y1007" s="203">
        <v>0</v>
      </c>
      <c r="Z1007" s="204">
        <v>0</v>
      </c>
      <c r="AA1007" s="246">
        <v>0</v>
      </c>
      <c r="AB1007" s="246">
        <v>0</v>
      </c>
      <c r="AC1007" s="246">
        <v>0</v>
      </c>
      <c r="AD1007" s="204">
        <v>0</v>
      </c>
      <c r="AE1007" s="204">
        <v>0</v>
      </c>
      <c r="AF1007" s="204">
        <v>0</v>
      </c>
      <c r="AG1007" s="204">
        <v>0</v>
      </c>
      <c r="AH1007" s="204">
        <v>0</v>
      </c>
      <c r="AI1007" s="101">
        <v>0</v>
      </c>
      <c r="AJ1007" s="101">
        <v>0</v>
      </c>
      <c r="AK1007" s="101">
        <v>0</v>
      </c>
      <c r="AL1007" s="204">
        <v>0</v>
      </c>
      <c r="AM1007" s="204">
        <v>100</v>
      </c>
      <c r="AN1007" s="204">
        <v>100</v>
      </c>
      <c r="AO1007" s="204">
        <v>0</v>
      </c>
      <c r="AP1007" s="204">
        <v>0</v>
      </c>
      <c r="AQ1007" s="204">
        <v>0</v>
      </c>
      <c r="AR1007" s="204">
        <v>0</v>
      </c>
      <c r="AS1007" s="204">
        <v>0</v>
      </c>
      <c r="AT1007" s="204">
        <v>0</v>
      </c>
      <c r="AU1007" s="204">
        <v>0</v>
      </c>
    </row>
    <row r="1008" spans="1:47" ht="12.75" customHeight="1">
      <c r="A1008" s="205">
        <v>21</v>
      </c>
      <c r="B1008" s="206">
        <v>228900</v>
      </c>
      <c r="C1008" s="207">
        <v>1895</v>
      </c>
      <c r="D1008" s="175">
        <v>999</v>
      </c>
      <c r="E1008" s="201" t="s">
        <v>2034</v>
      </c>
      <c r="F1008" s="197">
        <v>2269.3000000000002</v>
      </c>
      <c r="G1008" s="202">
        <v>2269.3000000000002</v>
      </c>
      <c r="H1008" s="202">
        <v>0</v>
      </c>
      <c r="I1008" s="202">
        <v>0</v>
      </c>
      <c r="J1008" s="202">
        <v>0</v>
      </c>
      <c r="K1008" s="202">
        <v>0</v>
      </c>
      <c r="L1008" s="197">
        <v>2408.1</v>
      </c>
      <c r="M1008" s="203">
        <v>2408.1</v>
      </c>
      <c r="N1008" s="203">
        <v>0</v>
      </c>
      <c r="O1008" s="203">
        <v>0</v>
      </c>
      <c r="P1008" s="203">
        <v>0</v>
      </c>
      <c r="Q1008" s="203">
        <v>0</v>
      </c>
      <c r="R1008" s="245">
        <v>0</v>
      </c>
      <c r="S1008" s="245">
        <v>0</v>
      </c>
      <c r="T1008" s="245">
        <v>0</v>
      </c>
      <c r="U1008" s="198">
        <v>2320.1891999999998</v>
      </c>
      <c r="V1008" s="203">
        <v>2320.1891999999998</v>
      </c>
      <c r="W1008" s="203">
        <v>0</v>
      </c>
      <c r="X1008" s="203">
        <v>0</v>
      </c>
      <c r="Y1008" s="203">
        <v>0</v>
      </c>
      <c r="Z1008" s="204">
        <v>0</v>
      </c>
      <c r="AA1008" s="246">
        <v>0</v>
      </c>
      <c r="AB1008" s="246">
        <v>0</v>
      </c>
      <c r="AC1008" s="246">
        <v>0</v>
      </c>
      <c r="AD1008" s="204">
        <v>-87.910800000000108</v>
      </c>
      <c r="AE1008" s="204">
        <v>-87.910800000000108</v>
      </c>
      <c r="AF1008" s="204">
        <v>0</v>
      </c>
      <c r="AG1008" s="204">
        <v>0</v>
      </c>
      <c r="AH1008" s="204">
        <v>0</v>
      </c>
      <c r="AI1008" s="101">
        <v>0</v>
      </c>
      <c r="AJ1008" s="101">
        <v>0</v>
      </c>
      <c r="AK1008" s="101">
        <v>0</v>
      </c>
      <c r="AL1008" s="204">
        <v>0</v>
      </c>
      <c r="AM1008" s="204">
        <v>96.349370873302604</v>
      </c>
      <c r="AN1008" s="204">
        <v>96.349370873302604</v>
      </c>
      <c r="AO1008" s="204">
        <v>0</v>
      </c>
      <c r="AP1008" s="204">
        <v>0</v>
      </c>
      <c r="AQ1008" s="204">
        <v>0</v>
      </c>
      <c r="AR1008" s="204">
        <v>0</v>
      </c>
      <c r="AS1008" s="204">
        <v>0</v>
      </c>
      <c r="AT1008" s="204">
        <v>0</v>
      </c>
      <c r="AU1008" s="204">
        <v>0</v>
      </c>
    </row>
    <row r="1009" spans="1:48" ht="12.75" customHeight="1">
      <c r="A1009" s="205">
        <v>21</v>
      </c>
      <c r="B1009" s="206">
        <v>228900</v>
      </c>
      <c r="C1009" s="207">
        <v>1889</v>
      </c>
      <c r="D1009" s="175">
        <v>1000</v>
      </c>
      <c r="E1009" s="201" t="s">
        <v>2012</v>
      </c>
      <c r="F1009" s="197">
        <v>13836.6</v>
      </c>
      <c r="G1009" s="202">
        <v>13836.6</v>
      </c>
      <c r="H1009" s="202">
        <v>0</v>
      </c>
      <c r="I1009" s="202">
        <v>0</v>
      </c>
      <c r="J1009" s="202">
        <v>0</v>
      </c>
      <c r="K1009" s="202">
        <v>0</v>
      </c>
      <c r="L1009" s="197">
        <v>13836.6</v>
      </c>
      <c r="M1009" s="203">
        <v>13836.6</v>
      </c>
      <c r="N1009" s="203">
        <v>0</v>
      </c>
      <c r="O1009" s="203">
        <v>0</v>
      </c>
      <c r="P1009" s="203">
        <v>0</v>
      </c>
      <c r="Q1009" s="203">
        <v>0</v>
      </c>
      <c r="R1009" s="245">
        <v>0</v>
      </c>
      <c r="S1009" s="245">
        <v>0</v>
      </c>
      <c r="T1009" s="245">
        <v>0</v>
      </c>
      <c r="U1009" s="198">
        <v>13835.3228</v>
      </c>
      <c r="V1009" s="203">
        <v>13835.3228</v>
      </c>
      <c r="W1009" s="203">
        <v>0</v>
      </c>
      <c r="X1009" s="203">
        <v>0</v>
      </c>
      <c r="Y1009" s="203">
        <v>0</v>
      </c>
      <c r="Z1009" s="204">
        <v>0</v>
      </c>
      <c r="AA1009" s="246">
        <v>0</v>
      </c>
      <c r="AB1009" s="246">
        <v>0</v>
      </c>
      <c r="AC1009" s="246">
        <v>0</v>
      </c>
      <c r="AD1009" s="204">
        <v>-1.2772000000004482</v>
      </c>
      <c r="AE1009" s="204">
        <v>-1.2772000000004482</v>
      </c>
      <c r="AF1009" s="204">
        <v>0</v>
      </c>
      <c r="AG1009" s="204">
        <v>0</v>
      </c>
      <c r="AH1009" s="204">
        <v>0</v>
      </c>
      <c r="AI1009" s="101">
        <v>0</v>
      </c>
      <c r="AJ1009" s="101">
        <v>0</v>
      </c>
      <c r="AK1009" s="101">
        <v>0</v>
      </c>
      <c r="AL1009" s="204">
        <v>0</v>
      </c>
      <c r="AM1009" s="204">
        <v>99.990769408669749</v>
      </c>
      <c r="AN1009" s="204">
        <v>99.990769408669749</v>
      </c>
      <c r="AO1009" s="204">
        <v>0</v>
      </c>
      <c r="AP1009" s="204">
        <v>0</v>
      </c>
      <c r="AQ1009" s="204">
        <v>0</v>
      </c>
      <c r="AR1009" s="204">
        <v>0</v>
      </c>
      <c r="AS1009" s="204">
        <v>0</v>
      </c>
      <c r="AT1009" s="204">
        <v>0</v>
      </c>
      <c r="AU1009" s="204">
        <v>0</v>
      </c>
    </row>
    <row r="1010" spans="1:48" ht="12.75" customHeight="1">
      <c r="A1010" s="205">
        <v>21</v>
      </c>
      <c r="B1010" s="206">
        <v>228900</v>
      </c>
      <c r="C1010" s="207">
        <v>1897</v>
      </c>
      <c r="D1010" s="175">
        <v>1001</v>
      </c>
      <c r="E1010" s="201" t="s">
        <v>2035</v>
      </c>
      <c r="F1010" s="197">
        <v>1492.5</v>
      </c>
      <c r="G1010" s="202">
        <v>1492.5</v>
      </c>
      <c r="H1010" s="202">
        <v>0</v>
      </c>
      <c r="I1010" s="202">
        <v>0</v>
      </c>
      <c r="J1010" s="202">
        <v>0</v>
      </c>
      <c r="K1010" s="202">
        <v>0</v>
      </c>
      <c r="L1010" s="197">
        <v>1625.2</v>
      </c>
      <c r="M1010" s="203">
        <v>1625.2</v>
      </c>
      <c r="N1010" s="203">
        <v>0</v>
      </c>
      <c r="O1010" s="203">
        <v>0</v>
      </c>
      <c r="P1010" s="203">
        <v>0</v>
      </c>
      <c r="Q1010" s="203">
        <v>0</v>
      </c>
      <c r="R1010" s="245">
        <v>0</v>
      </c>
      <c r="S1010" s="245">
        <v>0</v>
      </c>
      <c r="T1010" s="245">
        <v>0</v>
      </c>
      <c r="U1010" s="198">
        <v>1611.0331000000001</v>
      </c>
      <c r="V1010" s="203">
        <v>1611.0331000000001</v>
      </c>
      <c r="W1010" s="203">
        <v>0</v>
      </c>
      <c r="X1010" s="203">
        <v>0</v>
      </c>
      <c r="Y1010" s="203">
        <v>0</v>
      </c>
      <c r="Z1010" s="204">
        <v>0</v>
      </c>
      <c r="AA1010" s="246">
        <v>0</v>
      </c>
      <c r="AB1010" s="246">
        <v>0</v>
      </c>
      <c r="AC1010" s="246">
        <v>0</v>
      </c>
      <c r="AD1010" s="204">
        <v>-14.166899999999941</v>
      </c>
      <c r="AE1010" s="204">
        <v>-14.166899999999941</v>
      </c>
      <c r="AF1010" s="204">
        <v>0</v>
      </c>
      <c r="AG1010" s="204">
        <v>0</v>
      </c>
      <c r="AH1010" s="204">
        <v>0</v>
      </c>
      <c r="AI1010" s="101">
        <v>0</v>
      </c>
      <c r="AJ1010" s="101">
        <v>0</v>
      </c>
      <c r="AK1010" s="101">
        <v>0</v>
      </c>
      <c r="AL1010" s="204">
        <v>0</v>
      </c>
      <c r="AM1010" s="204">
        <v>99.128298055623929</v>
      </c>
      <c r="AN1010" s="204">
        <v>99.128298055623929</v>
      </c>
      <c r="AO1010" s="204">
        <v>0</v>
      </c>
      <c r="AP1010" s="204">
        <v>0</v>
      </c>
      <c r="AQ1010" s="204">
        <v>0</v>
      </c>
      <c r="AR1010" s="204">
        <v>0</v>
      </c>
      <c r="AS1010" s="204">
        <v>0</v>
      </c>
      <c r="AT1010" s="204">
        <v>0</v>
      </c>
      <c r="AU1010" s="204">
        <v>0</v>
      </c>
    </row>
    <row r="1011" spans="1:48" ht="12.75" customHeight="1">
      <c r="A1011" s="205">
        <v>21</v>
      </c>
      <c r="B1011" s="206">
        <v>228900</v>
      </c>
      <c r="C1011" s="207">
        <v>1896</v>
      </c>
      <c r="D1011" s="175">
        <v>1002</v>
      </c>
      <c r="E1011" s="201" t="s">
        <v>2036</v>
      </c>
      <c r="F1011" s="197">
        <v>2313.4</v>
      </c>
      <c r="G1011" s="202">
        <v>2313.4</v>
      </c>
      <c r="H1011" s="202">
        <v>0</v>
      </c>
      <c r="I1011" s="202">
        <v>0</v>
      </c>
      <c r="J1011" s="202">
        <v>0</v>
      </c>
      <c r="K1011" s="202">
        <v>0</v>
      </c>
      <c r="L1011" s="197">
        <v>2430.1</v>
      </c>
      <c r="M1011" s="203">
        <v>2430.1</v>
      </c>
      <c r="N1011" s="203">
        <v>0</v>
      </c>
      <c r="O1011" s="203">
        <v>0</v>
      </c>
      <c r="P1011" s="203">
        <v>0</v>
      </c>
      <c r="Q1011" s="203">
        <v>0</v>
      </c>
      <c r="R1011" s="245">
        <v>0</v>
      </c>
      <c r="S1011" s="245">
        <v>0</v>
      </c>
      <c r="T1011" s="245">
        <v>0</v>
      </c>
      <c r="U1011" s="198">
        <v>2430.1</v>
      </c>
      <c r="V1011" s="203">
        <v>2430.1</v>
      </c>
      <c r="W1011" s="203">
        <v>0</v>
      </c>
      <c r="X1011" s="203">
        <v>0</v>
      </c>
      <c r="Y1011" s="203">
        <v>0</v>
      </c>
      <c r="Z1011" s="204">
        <v>0</v>
      </c>
      <c r="AA1011" s="246">
        <v>0</v>
      </c>
      <c r="AB1011" s="246">
        <v>0</v>
      </c>
      <c r="AC1011" s="246">
        <v>0</v>
      </c>
      <c r="AD1011" s="204">
        <v>0</v>
      </c>
      <c r="AE1011" s="204">
        <v>0</v>
      </c>
      <c r="AF1011" s="204">
        <v>0</v>
      </c>
      <c r="AG1011" s="204">
        <v>0</v>
      </c>
      <c r="AH1011" s="204">
        <v>0</v>
      </c>
      <c r="AI1011" s="101">
        <v>0</v>
      </c>
      <c r="AJ1011" s="101">
        <v>0</v>
      </c>
      <c r="AK1011" s="101">
        <v>0</v>
      </c>
      <c r="AL1011" s="204">
        <v>0</v>
      </c>
      <c r="AM1011" s="204">
        <v>100</v>
      </c>
      <c r="AN1011" s="204">
        <v>100</v>
      </c>
      <c r="AO1011" s="204">
        <v>0</v>
      </c>
      <c r="AP1011" s="204">
        <v>0</v>
      </c>
      <c r="AQ1011" s="204">
        <v>0</v>
      </c>
      <c r="AR1011" s="204">
        <v>0</v>
      </c>
      <c r="AS1011" s="204">
        <v>0</v>
      </c>
      <c r="AT1011" s="204">
        <v>0</v>
      </c>
      <c r="AU1011" s="204">
        <v>0</v>
      </c>
    </row>
    <row r="1012" spans="1:48" ht="12.75" customHeight="1">
      <c r="A1012" s="205">
        <v>21</v>
      </c>
      <c r="B1012" s="206">
        <v>228900</v>
      </c>
      <c r="C1012" s="207">
        <v>1898</v>
      </c>
      <c r="D1012" s="175">
        <v>1003</v>
      </c>
      <c r="E1012" s="201" t="s">
        <v>1722</v>
      </c>
      <c r="F1012" s="197">
        <v>1588.4</v>
      </c>
      <c r="G1012" s="202">
        <v>1588.4</v>
      </c>
      <c r="H1012" s="202">
        <v>0</v>
      </c>
      <c r="I1012" s="202">
        <v>0</v>
      </c>
      <c r="J1012" s="202">
        <v>0</v>
      </c>
      <c r="K1012" s="202">
        <v>0</v>
      </c>
      <c r="L1012" s="197">
        <v>1786.7</v>
      </c>
      <c r="M1012" s="203">
        <v>1786.7</v>
      </c>
      <c r="N1012" s="203">
        <v>0</v>
      </c>
      <c r="O1012" s="203">
        <v>0</v>
      </c>
      <c r="P1012" s="203">
        <v>0</v>
      </c>
      <c r="Q1012" s="203">
        <v>0</v>
      </c>
      <c r="R1012" s="245">
        <v>0</v>
      </c>
      <c r="S1012" s="245">
        <v>0</v>
      </c>
      <c r="T1012" s="245">
        <v>0</v>
      </c>
      <c r="U1012" s="198">
        <v>1723.0123000000001</v>
      </c>
      <c r="V1012" s="203">
        <v>1723.0123000000001</v>
      </c>
      <c r="W1012" s="203">
        <v>0</v>
      </c>
      <c r="X1012" s="203">
        <v>0</v>
      </c>
      <c r="Y1012" s="203">
        <v>0</v>
      </c>
      <c r="Z1012" s="204">
        <v>0</v>
      </c>
      <c r="AA1012" s="246">
        <v>0</v>
      </c>
      <c r="AB1012" s="246">
        <v>0</v>
      </c>
      <c r="AC1012" s="246">
        <v>0</v>
      </c>
      <c r="AD1012" s="204">
        <v>-63.68769999999995</v>
      </c>
      <c r="AE1012" s="204">
        <v>-63.68769999999995</v>
      </c>
      <c r="AF1012" s="204">
        <v>0</v>
      </c>
      <c r="AG1012" s="204">
        <v>0</v>
      </c>
      <c r="AH1012" s="204">
        <v>0</v>
      </c>
      <c r="AI1012" s="101">
        <v>0</v>
      </c>
      <c r="AJ1012" s="101">
        <v>0</v>
      </c>
      <c r="AK1012" s="101">
        <v>0</v>
      </c>
      <c r="AL1012" s="204">
        <v>0</v>
      </c>
      <c r="AM1012" s="204">
        <v>96.435456428051708</v>
      </c>
      <c r="AN1012" s="204">
        <v>96.435456428051708</v>
      </c>
      <c r="AO1012" s="204">
        <v>0</v>
      </c>
      <c r="AP1012" s="204">
        <v>0</v>
      </c>
      <c r="AQ1012" s="204">
        <v>0</v>
      </c>
      <c r="AR1012" s="204">
        <v>0</v>
      </c>
      <c r="AS1012" s="204">
        <v>0</v>
      </c>
      <c r="AT1012" s="204">
        <v>0</v>
      </c>
      <c r="AU1012" s="204">
        <v>0</v>
      </c>
    </row>
    <row r="1013" spans="1:48" ht="12.75" customHeight="1">
      <c r="A1013" s="205">
        <v>21</v>
      </c>
      <c r="B1013" s="206">
        <v>228900</v>
      </c>
      <c r="C1013" s="207">
        <v>1899</v>
      </c>
      <c r="D1013" s="175">
        <v>1004</v>
      </c>
      <c r="E1013" s="201" t="s">
        <v>2037</v>
      </c>
      <c r="F1013" s="197">
        <v>3711.6</v>
      </c>
      <c r="G1013" s="202">
        <v>3711.6</v>
      </c>
      <c r="H1013" s="202">
        <v>0</v>
      </c>
      <c r="I1013" s="202">
        <v>0</v>
      </c>
      <c r="J1013" s="202">
        <v>0</v>
      </c>
      <c r="K1013" s="202">
        <v>0</v>
      </c>
      <c r="L1013" s="197">
        <v>3816.6</v>
      </c>
      <c r="M1013" s="203">
        <v>3816.6</v>
      </c>
      <c r="N1013" s="203">
        <v>0</v>
      </c>
      <c r="O1013" s="203">
        <v>0</v>
      </c>
      <c r="P1013" s="203">
        <v>0</v>
      </c>
      <c r="Q1013" s="203">
        <v>0</v>
      </c>
      <c r="R1013" s="245">
        <v>0</v>
      </c>
      <c r="S1013" s="245">
        <v>0</v>
      </c>
      <c r="T1013" s="245">
        <v>0</v>
      </c>
      <c r="U1013" s="198">
        <v>3816.6</v>
      </c>
      <c r="V1013" s="203">
        <v>3816.6</v>
      </c>
      <c r="W1013" s="203">
        <v>0</v>
      </c>
      <c r="X1013" s="203">
        <v>0</v>
      </c>
      <c r="Y1013" s="203">
        <v>0</v>
      </c>
      <c r="Z1013" s="204">
        <v>0</v>
      </c>
      <c r="AA1013" s="246">
        <v>0</v>
      </c>
      <c r="AB1013" s="246">
        <v>0</v>
      </c>
      <c r="AC1013" s="246">
        <v>0</v>
      </c>
      <c r="AD1013" s="204">
        <v>0</v>
      </c>
      <c r="AE1013" s="204">
        <v>0</v>
      </c>
      <c r="AF1013" s="204">
        <v>0</v>
      </c>
      <c r="AG1013" s="204">
        <v>0</v>
      </c>
      <c r="AH1013" s="204">
        <v>0</v>
      </c>
      <c r="AI1013" s="101">
        <v>0</v>
      </c>
      <c r="AJ1013" s="101">
        <v>0</v>
      </c>
      <c r="AK1013" s="101">
        <v>0</v>
      </c>
      <c r="AL1013" s="204">
        <v>0</v>
      </c>
      <c r="AM1013" s="204">
        <v>100</v>
      </c>
      <c r="AN1013" s="204">
        <v>100</v>
      </c>
      <c r="AO1013" s="204">
        <v>0</v>
      </c>
      <c r="AP1013" s="204">
        <v>0</v>
      </c>
      <c r="AQ1013" s="204">
        <v>0</v>
      </c>
      <c r="AR1013" s="204">
        <v>0</v>
      </c>
      <c r="AS1013" s="204">
        <v>0</v>
      </c>
      <c r="AT1013" s="204">
        <v>0</v>
      </c>
      <c r="AU1013" s="204">
        <v>0</v>
      </c>
    </row>
    <row r="1014" spans="1:48" ht="12.75" customHeight="1">
      <c r="A1014" s="205">
        <v>21</v>
      </c>
      <c r="B1014" s="206">
        <v>228900</v>
      </c>
      <c r="C1014" s="207">
        <v>1900</v>
      </c>
      <c r="D1014" s="175">
        <v>1005</v>
      </c>
      <c r="E1014" s="201" t="s">
        <v>2038</v>
      </c>
      <c r="F1014" s="197">
        <v>840.7</v>
      </c>
      <c r="G1014" s="202">
        <v>840.7</v>
      </c>
      <c r="H1014" s="202">
        <v>0</v>
      </c>
      <c r="I1014" s="202">
        <v>0</v>
      </c>
      <c r="J1014" s="202">
        <v>0</v>
      </c>
      <c r="K1014" s="202">
        <v>0</v>
      </c>
      <c r="L1014" s="197">
        <v>840.7</v>
      </c>
      <c r="M1014" s="203">
        <v>840.7</v>
      </c>
      <c r="N1014" s="203">
        <v>0</v>
      </c>
      <c r="O1014" s="203">
        <v>0</v>
      </c>
      <c r="P1014" s="203">
        <v>0</v>
      </c>
      <c r="Q1014" s="203">
        <v>0</v>
      </c>
      <c r="R1014" s="245">
        <v>0</v>
      </c>
      <c r="S1014" s="245">
        <v>0</v>
      </c>
      <c r="T1014" s="245">
        <v>0</v>
      </c>
      <c r="U1014" s="198">
        <v>840.7</v>
      </c>
      <c r="V1014" s="203">
        <v>840.7</v>
      </c>
      <c r="W1014" s="203">
        <v>0</v>
      </c>
      <c r="X1014" s="203">
        <v>0</v>
      </c>
      <c r="Y1014" s="203">
        <v>0</v>
      </c>
      <c r="Z1014" s="204">
        <v>0</v>
      </c>
      <c r="AA1014" s="246">
        <v>0</v>
      </c>
      <c r="AB1014" s="246">
        <v>0</v>
      </c>
      <c r="AC1014" s="246">
        <v>0</v>
      </c>
      <c r="AD1014" s="204">
        <v>0</v>
      </c>
      <c r="AE1014" s="204">
        <v>0</v>
      </c>
      <c r="AF1014" s="204">
        <v>0</v>
      </c>
      <c r="AG1014" s="204">
        <v>0</v>
      </c>
      <c r="AH1014" s="204">
        <v>0</v>
      </c>
      <c r="AI1014" s="101">
        <v>0</v>
      </c>
      <c r="AJ1014" s="101">
        <v>0</v>
      </c>
      <c r="AK1014" s="101">
        <v>0</v>
      </c>
      <c r="AL1014" s="204">
        <v>0</v>
      </c>
      <c r="AM1014" s="204">
        <v>100</v>
      </c>
      <c r="AN1014" s="204">
        <v>100</v>
      </c>
      <c r="AO1014" s="204">
        <v>0</v>
      </c>
      <c r="AP1014" s="204">
        <v>0</v>
      </c>
      <c r="AQ1014" s="204">
        <v>0</v>
      </c>
      <c r="AR1014" s="204">
        <v>0</v>
      </c>
      <c r="AS1014" s="204">
        <v>0</v>
      </c>
      <c r="AT1014" s="204">
        <v>0</v>
      </c>
      <c r="AU1014" s="204">
        <v>0</v>
      </c>
    </row>
    <row r="1015" spans="1:48" ht="12.75" customHeight="1">
      <c r="A1015" s="205">
        <v>0</v>
      </c>
      <c r="B1015" s="205"/>
      <c r="C1015" s="205"/>
      <c r="D1015" s="175">
        <v>1006</v>
      </c>
      <c r="E1015" s="201"/>
      <c r="F1015" s="202"/>
      <c r="G1015" s="202"/>
      <c r="H1015" s="202"/>
      <c r="I1015" s="202"/>
      <c r="J1015" s="202"/>
      <c r="K1015" s="202"/>
      <c r="L1015" s="197"/>
      <c r="M1015" s="203"/>
      <c r="N1015" s="203"/>
      <c r="O1015" s="203"/>
      <c r="P1015" s="203"/>
      <c r="Q1015" s="203"/>
      <c r="R1015" s="245"/>
      <c r="S1015" s="245"/>
      <c r="T1015" s="245"/>
      <c r="U1015" s="198"/>
      <c r="V1015" s="203"/>
      <c r="W1015" s="203"/>
      <c r="X1015" s="203"/>
      <c r="Y1015" s="203"/>
      <c r="Z1015" s="204"/>
      <c r="AA1015" s="246"/>
      <c r="AB1015" s="246"/>
      <c r="AC1015" s="246"/>
      <c r="AD1015" s="204"/>
      <c r="AE1015" s="204"/>
      <c r="AF1015" s="204"/>
      <c r="AG1015" s="204"/>
      <c r="AH1015" s="204"/>
      <c r="AI1015" s="101">
        <v>0</v>
      </c>
      <c r="AJ1015" s="101">
        <v>0</v>
      </c>
      <c r="AK1015" s="101">
        <v>0</v>
      </c>
      <c r="AL1015" s="204"/>
      <c r="AM1015" s="204"/>
      <c r="AN1015" s="204"/>
      <c r="AO1015" s="204"/>
      <c r="AP1015" s="204"/>
      <c r="AQ1015" s="204"/>
      <c r="AR1015" s="204"/>
      <c r="AS1015" s="204"/>
      <c r="AT1015" s="204"/>
      <c r="AU1015" s="204"/>
    </row>
    <row r="1016" spans="1:48" ht="12.75" customHeight="1">
      <c r="A1016" s="205">
        <v>20</v>
      </c>
      <c r="B1016" s="206">
        <v>229200</v>
      </c>
      <c r="C1016" s="205"/>
      <c r="D1016" s="175">
        <v>1007</v>
      </c>
      <c r="E1016" s="196" t="s">
        <v>2039</v>
      </c>
      <c r="F1016" s="197">
        <v>498629.29999999993</v>
      </c>
      <c r="G1016" s="197">
        <v>467465.69999999995</v>
      </c>
      <c r="H1016" s="197">
        <v>6126</v>
      </c>
      <c r="I1016" s="197">
        <v>1455.3</v>
      </c>
      <c r="J1016" s="197">
        <v>0</v>
      </c>
      <c r="K1016" s="197">
        <v>23582.3</v>
      </c>
      <c r="L1016" s="197">
        <v>525915.29999999993</v>
      </c>
      <c r="M1016" s="197">
        <v>494199.1</v>
      </c>
      <c r="N1016" s="197">
        <v>6638.6</v>
      </c>
      <c r="O1016" s="197">
        <v>1495.3</v>
      </c>
      <c r="P1016" s="197">
        <v>0</v>
      </c>
      <c r="Q1016" s="197">
        <v>23582.3</v>
      </c>
      <c r="R1016" s="197">
        <v>0</v>
      </c>
      <c r="S1016" s="197">
        <v>0</v>
      </c>
      <c r="T1016" s="197">
        <v>0</v>
      </c>
      <c r="U1016" s="198">
        <v>519681.30259999994</v>
      </c>
      <c r="V1016" s="197">
        <v>488588.51659999997</v>
      </c>
      <c r="W1016" s="197">
        <v>6552.2685999999994</v>
      </c>
      <c r="X1016" s="197">
        <v>1010.5644</v>
      </c>
      <c r="Y1016" s="197">
        <v>0</v>
      </c>
      <c r="Z1016" s="197">
        <v>23529.953000000001</v>
      </c>
      <c r="AA1016" s="197">
        <v>0</v>
      </c>
      <c r="AB1016" s="197">
        <v>0</v>
      </c>
      <c r="AC1016" s="197">
        <v>0</v>
      </c>
      <c r="AD1016" s="101">
        <v>-6233.9973999999929</v>
      </c>
      <c r="AE1016" s="101">
        <v>-5610.5834000000032</v>
      </c>
      <c r="AF1016" s="101">
        <v>-86.33140000000094</v>
      </c>
      <c r="AG1016" s="101">
        <v>-484.73559999999998</v>
      </c>
      <c r="AH1016" s="101">
        <v>0</v>
      </c>
      <c r="AI1016" s="101">
        <v>-52.346999999997934</v>
      </c>
      <c r="AJ1016" s="101">
        <v>0</v>
      </c>
      <c r="AK1016" s="101">
        <v>0</v>
      </c>
      <c r="AL1016" s="101">
        <v>0</v>
      </c>
      <c r="AM1016" s="101">
        <v>98.81463851688666</v>
      </c>
      <c r="AN1016" s="101">
        <v>98.864711934926632</v>
      </c>
      <c r="AO1016" s="101">
        <v>98.699554122857208</v>
      </c>
      <c r="AP1016" s="101">
        <v>67.582719186785255</v>
      </c>
      <c r="AQ1016" s="101">
        <v>0</v>
      </c>
      <c r="AR1016" s="101">
        <v>99.778024196113194</v>
      </c>
      <c r="AS1016" s="101">
        <v>0</v>
      </c>
      <c r="AT1016" s="101">
        <v>0</v>
      </c>
      <c r="AU1016" s="101">
        <v>0</v>
      </c>
    </row>
    <row r="1017" spans="1:48" s="200" customFormat="1" ht="12.75" customHeight="1">
      <c r="A1017" s="205">
        <v>22</v>
      </c>
      <c r="B1017" s="206">
        <v>229200</v>
      </c>
      <c r="C1017" s="205"/>
      <c r="D1017" s="175">
        <v>1008</v>
      </c>
      <c r="E1017" s="196" t="s">
        <v>1241</v>
      </c>
      <c r="F1017" s="197">
        <v>334071.5</v>
      </c>
      <c r="G1017" s="197">
        <v>305898.3</v>
      </c>
      <c r="H1017" s="197">
        <v>3216.9</v>
      </c>
      <c r="I1017" s="197">
        <v>1374</v>
      </c>
      <c r="J1017" s="197">
        <v>0</v>
      </c>
      <c r="K1017" s="197">
        <v>23582.3</v>
      </c>
      <c r="L1017" s="197">
        <v>349861</v>
      </c>
      <c r="M1017" s="197">
        <v>321583.8</v>
      </c>
      <c r="N1017" s="197">
        <v>3280.9</v>
      </c>
      <c r="O1017" s="197">
        <v>1414</v>
      </c>
      <c r="P1017" s="197">
        <v>0</v>
      </c>
      <c r="Q1017" s="197">
        <v>23582.3</v>
      </c>
      <c r="R1017" s="197">
        <v>0</v>
      </c>
      <c r="S1017" s="197">
        <v>0</v>
      </c>
      <c r="T1017" s="197">
        <v>0</v>
      </c>
      <c r="U1017" s="198">
        <v>345810.45360000001</v>
      </c>
      <c r="V1017" s="197">
        <v>318119.2316</v>
      </c>
      <c r="W1017" s="197">
        <v>3212.5567000000001</v>
      </c>
      <c r="X1017" s="197">
        <v>948.71230000000003</v>
      </c>
      <c r="Y1017" s="197">
        <v>0</v>
      </c>
      <c r="Z1017" s="197">
        <v>23529.953000000001</v>
      </c>
      <c r="AA1017" s="197">
        <v>0</v>
      </c>
      <c r="AB1017" s="197">
        <v>0</v>
      </c>
      <c r="AC1017" s="197">
        <v>0</v>
      </c>
      <c r="AD1017" s="101">
        <v>-4050.546399999992</v>
      </c>
      <c r="AE1017" s="101">
        <v>-3464.5683999999892</v>
      </c>
      <c r="AF1017" s="101">
        <v>-68.343299999999999</v>
      </c>
      <c r="AG1017" s="101">
        <v>-465.28769999999997</v>
      </c>
      <c r="AH1017" s="101">
        <v>0</v>
      </c>
      <c r="AI1017" s="101">
        <v>-52.346999999997934</v>
      </c>
      <c r="AJ1017" s="101">
        <v>0</v>
      </c>
      <c r="AK1017" s="101">
        <v>0</v>
      </c>
      <c r="AL1017" s="101">
        <v>0</v>
      </c>
      <c r="AM1017" s="101">
        <v>98.842241232946805</v>
      </c>
      <c r="AN1017" s="101">
        <v>98.922654561579279</v>
      </c>
      <c r="AO1017" s="101">
        <v>97.916934377762203</v>
      </c>
      <c r="AP1017" s="101">
        <v>67.094222065063647</v>
      </c>
      <c r="AQ1017" s="101">
        <v>0</v>
      </c>
      <c r="AR1017" s="101">
        <v>99.778024196113194</v>
      </c>
      <c r="AS1017" s="101">
        <v>0</v>
      </c>
      <c r="AT1017" s="101">
        <v>0</v>
      </c>
      <c r="AU1017" s="101">
        <v>0</v>
      </c>
      <c r="AV1017" s="199"/>
    </row>
    <row r="1018" spans="1:48" s="200" customFormat="1" ht="12.75" customHeight="1">
      <c r="A1018" s="205">
        <v>21</v>
      </c>
      <c r="B1018" s="206">
        <v>229200</v>
      </c>
      <c r="C1018" s="205"/>
      <c r="D1018" s="175">
        <v>1009</v>
      </c>
      <c r="E1018" s="196" t="s">
        <v>1242</v>
      </c>
      <c r="F1018" s="197">
        <v>164557.79999999999</v>
      </c>
      <c r="G1018" s="197">
        <v>161567.4</v>
      </c>
      <c r="H1018" s="197">
        <v>2909.1</v>
      </c>
      <c r="I1018" s="197">
        <v>81.3</v>
      </c>
      <c r="J1018" s="197">
        <v>0</v>
      </c>
      <c r="K1018" s="197">
        <v>0</v>
      </c>
      <c r="L1018" s="197">
        <v>176054.3</v>
      </c>
      <c r="M1018" s="197">
        <v>172615.3</v>
      </c>
      <c r="N1018" s="197">
        <v>3357.7</v>
      </c>
      <c r="O1018" s="197">
        <v>81.3</v>
      </c>
      <c r="P1018" s="197">
        <v>0</v>
      </c>
      <c r="Q1018" s="197">
        <v>0</v>
      </c>
      <c r="R1018" s="197">
        <v>0</v>
      </c>
      <c r="S1018" s="197">
        <v>0</v>
      </c>
      <c r="T1018" s="197">
        <v>0</v>
      </c>
      <c r="U1018" s="198">
        <v>173870.84899999999</v>
      </c>
      <c r="V1018" s="197">
        <v>170469.285</v>
      </c>
      <c r="W1018" s="197">
        <v>3339.7118999999998</v>
      </c>
      <c r="X1018" s="197">
        <v>61.8521</v>
      </c>
      <c r="Y1018" s="197">
        <v>0</v>
      </c>
      <c r="Z1018" s="197">
        <v>0</v>
      </c>
      <c r="AA1018" s="197">
        <v>0</v>
      </c>
      <c r="AB1018" s="197">
        <v>0</v>
      </c>
      <c r="AC1018" s="197">
        <v>0</v>
      </c>
      <c r="AD1018" s="101">
        <v>-2183.4510000000009</v>
      </c>
      <c r="AE1018" s="101">
        <v>-2146.0149999999849</v>
      </c>
      <c r="AF1018" s="101">
        <v>-17.988100000000031</v>
      </c>
      <c r="AG1018" s="101">
        <v>-19.447899999999997</v>
      </c>
      <c r="AH1018" s="101">
        <v>0</v>
      </c>
      <c r="AI1018" s="101">
        <v>0</v>
      </c>
      <c r="AJ1018" s="101">
        <v>0</v>
      </c>
      <c r="AK1018" s="101">
        <v>0</v>
      </c>
      <c r="AL1018" s="101">
        <v>0</v>
      </c>
      <c r="AM1018" s="101">
        <v>98.759785475276658</v>
      </c>
      <c r="AN1018" s="101">
        <v>98.756764319269507</v>
      </c>
      <c r="AO1018" s="101">
        <v>99.464273163177168</v>
      </c>
      <c r="AP1018" s="101">
        <v>76.078843788437894</v>
      </c>
      <c r="AQ1018" s="101">
        <v>0</v>
      </c>
      <c r="AR1018" s="101">
        <v>0</v>
      </c>
      <c r="AS1018" s="101">
        <v>0</v>
      </c>
      <c r="AT1018" s="101">
        <v>0</v>
      </c>
      <c r="AU1018" s="101">
        <v>0</v>
      </c>
      <c r="AV1018" s="199"/>
    </row>
    <row r="1019" spans="1:48" ht="12.75" customHeight="1">
      <c r="A1019" s="205">
        <v>22</v>
      </c>
      <c r="B1019" s="206">
        <v>229200</v>
      </c>
      <c r="C1019" s="207">
        <v>1901</v>
      </c>
      <c r="D1019" s="175">
        <v>1010</v>
      </c>
      <c r="E1019" s="201" t="s">
        <v>1267</v>
      </c>
      <c r="F1019" s="197">
        <v>334071.5</v>
      </c>
      <c r="G1019" s="202">
        <v>305898.3</v>
      </c>
      <c r="H1019" s="202">
        <v>3216.9</v>
      </c>
      <c r="I1019" s="202">
        <v>1374</v>
      </c>
      <c r="J1019" s="202">
        <v>0</v>
      </c>
      <c r="K1019" s="202">
        <v>23582.3</v>
      </c>
      <c r="L1019" s="197">
        <v>349861</v>
      </c>
      <c r="M1019" s="203">
        <v>321583.8</v>
      </c>
      <c r="N1019" s="203">
        <v>3280.9</v>
      </c>
      <c r="O1019" s="203">
        <v>1414</v>
      </c>
      <c r="P1019" s="203">
        <v>0</v>
      </c>
      <c r="Q1019" s="203">
        <v>23582.3</v>
      </c>
      <c r="R1019" s="245">
        <v>0</v>
      </c>
      <c r="S1019" s="245">
        <v>0</v>
      </c>
      <c r="T1019" s="245">
        <v>0</v>
      </c>
      <c r="U1019" s="198">
        <v>345810.45360000001</v>
      </c>
      <c r="V1019" s="203">
        <v>318119.2316</v>
      </c>
      <c r="W1019" s="203">
        <v>3212.5567000000001</v>
      </c>
      <c r="X1019" s="203">
        <v>948.71230000000003</v>
      </c>
      <c r="Y1019" s="203">
        <v>0</v>
      </c>
      <c r="Z1019" s="204">
        <v>23529.953000000001</v>
      </c>
      <c r="AA1019" s="246">
        <v>0</v>
      </c>
      <c r="AB1019" s="246">
        <v>0</v>
      </c>
      <c r="AC1019" s="246">
        <v>0</v>
      </c>
      <c r="AD1019" s="204">
        <v>-4050.546399999992</v>
      </c>
      <c r="AE1019" s="204">
        <v>-3464.5683999999892</v>
      </c>
      <c r="AF1019" s="204">
        <v>-68.343299999999999</v>
      </c>
      <c r="AG1019" s="204">
        <v>-465.28769999999997</v>
      </c>
      <c r="AH1019" s="204">
        <v>0</v>
      </c>
      <c r="AI1019" s="101">
        <v>-52.346999999997934</v>
      </c>
      <c r="AJ1019" s="101">
        <v>0</v>
      </c>
      <c r="AK1019" s="101">
        <v>0</v>
      </c>
      <c r="AL1019" s="204">
        <v>0</v>
      </c>
      <c r="AM1019" s="204">
        <v>98.842241232946805</v>
      </c>
      <c r="AN1019" s="204">
        <v>98.922654561579279</v>
      </c>
      <c r="AO1019" s="204">
        <v>97.916934377762203</v>
      </c>
      <c r="AP1019" s="204">
        <v>67.094222065063647</v>
      </c>
      <c r="AQ1019" s="204">
        <v>0</v>
      </c>
      <c r="AR1019" s="204">
        <v>99.778024196113194</v>
      </c>
      <c r="AS1019" s="204">
        <v>0</v>
      </c>
      <c r="AT1019" s="204">
        <v>0</v>
      </c>
      <c r="AU1019" s="204">
        <v>0</v>
      </c>
    </row>
    <row r="1020" spans="1:48" ht="12.75" customHeight="1">
      <c r="A1020" s="205">
        <v>21</v>
      </c>
      <c r="B1020" s="206">
        <v>229200</v>
      </c>
      <c r="C1020" s="207">
        <v>1902</v>
      </c>
      <c r="D1020" s="175">
        <v>1011</v>
      </c>
      <c r="E1020" s="201" t="s">
        <v>2040</v>
      </c>
      <c r="F1020" s="197">
        <v>952.4</v>
      </c>
      <c r="G1020" s="202">
        <v>952.4</v>
      </c>
      <c r="H1020" s="202">
        <v>0</v>
      </c>
      <c r="I1020" s="202">
        <v>0</v>
      </c>
      <c r="J1020" s="202">
        <v>0</v>
      </c>
      <c r="K1020" s="202">
        <v>0</v>
      </c>
      <c r="L1020" s="197">
        <v>1137.3</v>
      </c>
      <c r="M1020" s="203">
        <v>1137.3</v>
      </c>
      <c r="N1020" s="203">
        <v>0</v>
      </c>
      <c r="O1020" s="203">
        <v>0</v>
      </c>
      <c r="P1020" s="203">
        <v>0</v>
      </c>
      <c r="Q1020" s="203">
        <v>0</v>
      </c>
      <c r="R1020" s="245">
        <v>0</v>
      </c>
      <c r="S1020" s="245">
        <v>0</v>
      </c>
      <c r="T1020" s="245">
        <v>0</v>
      </c>
      <c r="U1020" s="198">
        <v>1136.3262</v>
      </c>
      <c r="V1020" s="203">
        <v>1136.3262</v>
      </c>
      <c r="W1020" s="203">
        <v>0</v>
      </c>
      <c r="X1020" s="203">
        <v>0</v>
      </c>
      <c r="Y1020" s="203">
        <v>0</v>
      </c>
      <c r="Z1020" s="204">
        <v>0</v>
      </c>
      <c r="AA1020" s="246">
        <v>0</v>
      </c>
      <c r="AB1020" s="246">
        <v>0</v>
      </c>
      <c r="AC1020" s="246">
        <v>0</v>
      </c>
      <c r="AD1020" s="204">
        <v>-0.9737999999999829</v>
      </c>
      <c r="AE1020" s="204">
        <v>-0.9737999999999829</v>
      </c>
      <c r="AF1020" s="204">
        <v>0</v>
      </c>
      <c r="AG1020" s="204">
        <v>0</v>
      </c>
      <c r="AH1020" s="204">
        <v>0</v>
      </c>
      <c r="AI1020" s="101">
        <v>0</v>
      </c>
      <c r="AJ1020" s="101">
        <v>0</v>
      </c>
      <c r="AK1020" s="101">
        <v>0</v>
      </c>
      <c r="AL1020" s="204">
        <v>0</v>
      </c>
      <c r="AM1020" s="204">
        <v>99.914376154049066</v>
      </c>
      <c r="AN1020" s="204">
        <v>99.914376154049066</v>
      </c>
      <c r="AO1020" s="204">
        <v>0</v>
      </c>
      <c r="AP1020" s="204">
        <v>0</v>
      </c>
      <c r="AQ1020" s="204">
        <v>0</v>
      </c>
      <c r="AR1020" s="204">
        <v>0</v>
      </c>
      <c r="AS1020" s="204">
        <v>0</v>
      </c>
      <c r="AT1020" s="204">
        <v>0</v>
      </c>
      <c r="AU1020" s="204">
        <v>0</v>
      </c>
    </row>
    <row r="1021" spans="1:48" ht="12.75" customHeight="1">
      <c r="A1021" s="205">
        <v>21</v>
      </c>
      <c r="B1021" s="206">
        <v>229200</v>
      </c>
      <c r="C1021" s="207">
        <v>1903</v>
      </c>
      <c r="D1021" s="175">
        <v>1012</v>
      </c>
      <c r="E1021" s="201" t="s">
        <v>1552</v>
      </c>
      <c r="F1021" s="197">
        <v>1286.8</v>
      </c>
      <c r="G1021" s="202">
        <v>1286.8</v>
      </c>
      <c r="H1021" s="202">
        <v>0</v>
      </c>
      <c r="I1021" s="202">
        <v>0</v>
      </c>
      <c r="J1021" s="202">
        <v>0</v>
      </c>
      <c r="K1021" s="202">
        <v>0</v>
      </c>
      <c r="L1021" s="197">
        <v>1376.8</v>
      </c>
      <c r="M1021" s="203">
        <v>1376.8</v>
      </c>
      <c r="N1021" s="203">
        <v>0</v>
      </c>
      <c r="O1021" s="203">
        <v>0</v>
      </c>
      <c r="P1021" s="203">
        <v>0</v>
      </c>
      <c r="Q1021" s="203">
        <v>0</v>
      </c>
      <c r="R1021" s="245">
        <v>0</v>
      </c>
      <c r="S1021" s="245">
        <v>0</v>
      </c>
      <c r="T1021" s="245">
        <v>0</v>
      </c>
      <c r="U1021" s="198">
        <v>1376.8</v>
      </c>
      <c r="V1021" s="203">
        <v>1376.8</v>
      </c>
      <c r="W1021" s="203">
        <v>0</v>
      </c>
      <c r="X1021" s="203">
        <v>0</v>
      </c>
      <c r="Y1021" s="203">
        <v>0</v>
      </c>
      <c r="Z1021" s="204">
        <v>0</v>
      </c>
      <c r="AA1021" s="246">
        <v>0</v>
      </c>
      <c r="AB1021" s="246">
        <v>0</v>
      </c>
      <c r="AC1021" s="246">
        <v>0</v>
      </c>
      <c r="AD1021" s="204">
        <v>0</v>
      </c>
      <c r="AE1021" s="204">
        <v>0</v>
      </c>
      <c r="AF1021" s="204">
        <v>0</v>
      </c>
      <c r="AG1021" s="204">
        <v>0</v>
      </c>
      <c r="AH1021" s="204">
        <v>0</v>
      </c>
      <c r="AI1021" s="101">
        <v>0</v>
      </c>
      <c r="AJ1021" s="101">
        <v>0</v>
      </c>
      <c r="AK1021" s="101">
        <v>0</v>
      </c>
      <c r="AL1021" s="204">
        <v>0</v>
      </c>
      <c r="AM1021" s="204">
        <v>100</v>
      </c>
      <c r="AN1021" s="204">
        <v>100</v>
      </c>
      <c r="AO1021" s="204">
        <v>0</v>
      </c>
      <c r="AP1021" s="204">
        <v>0</v>
      </c>
      <c r="AQ1021" s="204">
        <v>0</v>
      </c>
      <c r="AR1021" s="204">
        <v>0</v>
      </c>
      <c r="AS1021" s="204">
        <v>0</v>
      </c>
      <c r="AT1021" s="204">
        <v>0</v>
      </c>
      <c r="AU1021" s="204">
        <v>0</v>
      </c>
    </row>
    <row r="1022" spans="1:48" ht="12.75" customHeight="1">
      <c r="A1022" s="205">
        <v>21</v>
      </c>
      <c r="B1022" s="206">
        <v>229200</v>
      </c>
      <c r="C1022" s="207">
        <v>1904</v>
      </c>
      <c r="D1022" s="175">
        <v>1013</v>
      </c>
      <c r="E1022" s="201" t="s">
        <v>2041</v>
      </c>
      <c r="F1022" s="197">
        <v>3023.3</v>
      </c>
      <c r="G1022" s="202">
        <v>3023.3</v>
      </c>
      <c r="H1022" s="202">
        <v>0</v>
      </c>
      <c r="I1022" s="202">
        <v>0</v>
      </c>
      <c r="J1022" s="202">
        <v>0</v>
      </c>
      <c r="K1022" s="202">
        <v>0</v>
      </c>
      <c r="L1022" s="197">
        <v>3109.5</v>
      </c>
      <c r="M1022" s="203">
        <v>3109.5</v>
      </c>
      <c r="N1022" s="203">
        <v>0</v>
      </c>
      <c r="O1022" s="203">
        <v>0</v>
      </c>
      <c r="P1022" s="203">
        <v>0</v>
      </c>
      <c r="Q1022" s="203">
        <v>0</v>
      </c>
      <c r="R1022" s="245">
        <v>0</v>
      </c>
      <c r="S1022" s="245">
        <v>0</v>
      </c>
      <c r="T1022" s="245">
        <v>0</v>
      </c>
      <c r="U1022" s="198">
        <v>2790.0001999999999</v>
      </c>
      <c r="V1022" s="203">
        <v>2790.0001999999999</v>
      </c>
      <c r="W1022" s="203">
        <v>0</v>
      </c>
      <c r="X1022" s="203">
        <v>0</v>
      </c>
      <c r="Y1022" s="203">
        <v>0</v>
      </c>
      <c r="Z1022" s="204">
        <v>0</v>
      </c>
      <c r="AA1022" s="246">
        <v>0</v>
      </c>
      <c r="AB1022" s="246">
        <v>0</v>
      </c>
      <c r="AC1022" s="246">
        <v>0</v>
      </c>
      <c r="AD1022" s="204">
        <v>-319.49980000000005</v>
      </c>
      <c r="AE1022" s="204">
        <v>-319.49980000000005</v>
      </c>
      <c r="AF1022" s="204">
        <v>0</v>
      </c>
      <c r="AG1022" s="204">
        <v>0</v>
      </c>
      <c r="AH1022" s="204">
        <v>0</v>
      </c>
      <c r="AI1022" s="101">
        <v>0</v>
      </c>
      <c r="AJ1022" s="101">
        <v>0</v>
      </c>
      <c r="AK1022" s="101">
        <v>0</v>
      </c>
      <c r="AL1022" s="204">
        <v>0</v>
      </c>
      <c r="AM1022" s="204">
        <v>89.725042611352308</v>
      </c>
      <c r="AN1022" s="204">
        <v>89.725042611352308</v>
      </c>
      <c r="AO1022" s="204">
        <v>0</v>
      </c>
      <c r="AP1022" s="204">
        <v>0</v>
      </c>
      <c r="AQ1022" s="204">
        <v>0</v>
      </c>
      <c r="AR1022" s="204">
        <v>0</v>
      </c>
      <c r="AS1022" s="204">
        <v>0</v>
      </c>
      <c r="AT1022" s="204">
        <v>0</v>
      </c>
      <c r="AU1022" s="204">
        <v>0</v>
      </c>
    </row>
    <row r="1023" spans="1:48" ht="12.75" customHeight="1">
      <c r="A1023" s="205">
        <v>21</v>
      </c>
      <c r="B1023" s="206">
        <v>229200</v>
      </c>
      <c r="C1023" s="207">
        <v>1905</v>
      </c>
      <c r="D1023" s="175">
        <v>1014</v>
      </c>
      <c r="E1023" s="201" t="s">
        <v>2042</v>
      </c>
      <c r="F1023" s="197">
        <v>0</v>
      </c>
      <c r="G1023" s="202">
        <v>0</v>
      </c>
      <c r="H1023" s="202">
        <v>0</v>
      </c>
      <c r="I1023" s="202">
        <v>0</v>
      </c>
      <c r="J1023" s="202">
        <v>0</v>
      </c>
      <c r="K1023" s="202">
        <v>0</v>
      </c>
      <c r="L1023" s="197">
        <v>0</v>
      </c>
      <c r="M1023" s="203">
        <v>0</v>
      </c>
      <c r="N1023" s="203">
        <v>0</v>
      </c>
      <c r="O1023" s="203">
        <v>0</v>
      </c>
      <c r="P1023" s="203">
        <v>0</v>
      </c>
      <c r="Q1023" s="203">
        <v>0</v>
      </c>
      <c r="R1023" s="245">
        <v>0</v>
      </c>
      <c r="S1023" s="245">
        <v>0</v>
      </c>
      <c r="T1023" s="245">
        <v>0</v>
      </c>
      <c r="U1023" s="198">
        <v>0</v>
      </c>
      <c r="V1023" s="203">
        <v>0</v>
      </c>
      <c r="W1023" s="203">
        <v>0</v>
      </c>
      <c r="X1023" s="203">
        <v>0</v>
      </c>
      <c r="Y1023" s="203">
        <v>0</v>
      </c>
      <c r="Z1023" s="204">
        <v>0</v>
      </c>
      <c r="AA1023" s="246">
        <v>0</v>
      </c>
      <c r="AB1023" s="246">
        <v>0</v>
      </c>
      <c r="AC1023" s="246">
        <v>0</v>
      </c>
      <c r="AD1023" s="204">
        <v>0</v>
      </c>
      <c r="AE1023" s="204">
        <v>0</v>
      </c>
      <c r="AF1023" s="204">
        <v>0</v>
      </c>
      <c r="AG1023" s="204">
        <v>0</v>
      </c>
      <c r="AH1023" s="204">
        <v>0</v>
      </c>
      <c r="AI1023" s="101">
        <v>0</v>
      </c>
      <c r="AJ1023" s="101">
        <v>0</v>
      </c>
      <c r="AK1023" s="101">
        <v>0</v>
      </c>
      <c r="AL1023" s="204">
        <v>0</v>
      </c>
      <c r="AM1023" s="204">
        <v>0</v>
      </c>
      <c r="AN1023" s="204">
        <v>0</v>
      </c>
      <c r="AO1023" s="204">
        <v>0</v>
      </c>
      <c r="AP1023" s="204">
        <v>0</v>
      </c>
      <c r="AQ1023" s="204">
        <v>0</v>
      </c>
      <c r="AR1023" s="204">
        <v>0</v>
      </c>
      <c r="AS1023" s="204">
        <v>0</v>
      </c>
      <c r="AT1023" s="204">
        <v>0</v>
      </c>
      <c r="AU1023" s="204">
        <v>0</v>
      </c>
    </row>
    <row r="1024" spans="1:48" ht="12.75" customHeight="1">
      <c r="A1024" s="205">
        <v>21</v>
      </c>
      <c r="B1024" s="206">
        <v>229200</v>
      </c>
      <c r="C1024" s="207">
        <v>1906</v>
      </c>
      <c r="D1024" s="175">
        <v>1015</v>
      </c>
      <c r="E1024" s="201" t="s">
        <v>2043</v>
      </c>
      <c r="F1024" s="197">
        <v>2249.9</v>
      </c>
      <c r="G1024" s="202">
        <v>2249.9</v>
      </c>
      <c r="H1024" s="202">
        <v>0</v>
      </c>
      <c r="I1024" s="202">
        <v>0</v>
      </c>
      <c r="J1024" s="202">
        <v>0</v>
      </c>
      <c r="K1024" s="202">
        <v>0</v>
      </c>
      <c r="L1024" s="197">
        <v>2351</v>
      </c>
      <c r="M1024" s="203">
        <v>2351</v>
      </c>
      <c r="N1024" s="203">
        <v>0</v>
      </c>
      <c r="O1024" s="203">
        <v>0</v>
      </c>
      <c r="P1024" s="203">
        <v>0</v>
      </c>
      <c r="Q1024" s="203">
        <v>0</v>
      </c>
      <c r="R1024" s="245">
        <v>0</v>
      </c>
      <c r="S1024" s="245">
        <v>0</v>
      </c>
      <c r="T1024" s="245">
        <v>0</v>
      </c>
      <c r="U1024" s="198">
        <v>2319.7536</v>
      </c>
      <c r="V1024" s="203">
        <v>2319.7536</v>
      </c>
      <c r="W1024" s="203">
        <v>0</v>
      </c>
      <c r="X1024" s="203">
        <v>0</v>
      </c>
      <c r="Y1024" s="203">
        <v>0</v>
      </c>
      <c r="Z1024" s="204">
        <v>0</v>
      </c>
      <c r="AA1024" s="246">
        <v>0</v>
      </c>
      <c r="AB1024" s="246">
        <v>0</v>
      </c>
      <c r="AC1024" s="246">
        <v>0</v>
      </c>
      <c r="AD1024" s="204">
        <v>-31.246399999999994</v>
      </c>
      <c r="AE1024" s="204">
        <v>-31.246399999999994</v>
      </c>
      <c r="AF1024" s="204">
        <v>0</v>
      </c>
      <c r="AG1024" s="204">
        <v>0</v>
      </c>
      <c r="AH1024" s="204">
        <v>0</v>
      </c>
      <c r="AI1024" s="101">
        <v>0</v>
      </c>
      <c r="AJ1024" s="101">
        <v>0</v>
      </c>
      <c r="AK1024" s="101">
        <v>0</v>
      </c>
      <c r="AL1024" s="204">
        <v>0</v>
      </c>
      <c r="AM1024" s="204">
        <v>98.670931518502769</v>
      </c>
      <c r="AN1024" s="204">
        <v>98.670931518502769</v>
      </c>
      <c r="AO1024" s="204">
        <v>0</v>
      </c>
      <c r="AP1024" s="204">
        <v>0</v>
      </c>
      <c r="AQ1024" s="204">
        <v>0</v>
      </c>
      <c r="AR1024" s="204">
        <v>0</v>
      </c>
      <c r="AS1024" s="204">
        <v>0</v>
      </c>
      <c r="AT1024" s="204">
        <v>0</v>
      </c>
      <c r="AU1024" s="204">
        <v>0</v>
      </c>
    </row>
    <row r="1025" spans="1:47" ht="12.75" customHeight="1">
      <c r="A1025" s="205">
        <v>21</v>
      </c>
      <c r="B1025" s="206">
        <v>229200</v>
      </c>
      <c r="C1025" s="207">
        <v>1907</v>
      </c>
      <c r="D1025" s="175">
        <v>1016</v>
      </c>
      <c r="E1025" s="201" t="s">
        <v>2044</v>
      </c>
      <c r="F1025" s="197">
        <v>3076.9</v>
      </c>
      <c r="G1025" s="202">
        <v>3076.9</v>
      </c>
      <c r="H1025" s="202">
        <v>0</v>
      </c>
      <c r="I1025" s="202">
        <v>0</v>
      </c>
      <c r="J1025" s="202">
        <v>0</v>
      </c>
      <c r="K1025" s="202">
        <v>0</v>
      </c>
      <c r="L1025" s="197">
        <v>3076.9</v>
      </c>
      <c r="M1025" s="203">
        <v>3076.9</v>
      </c>
      <c r="N1025" s="203">
        <v>0</v>
      </c>
      <c r="O1025" s="203">
        <v>0</v>
      </c>
      <c r="P1025" s="203">
        <v>0</v>
      </c>
      <c r="Q1025" s="203">
        <v>0</v>
      </c>
      <c r="R1025" s="245">
        <v>0</v>
      </c>
      <c r="S1025" s="245">
        <v>0</v>
      </c>
      <c r="T1025" s="245">
        <v>0</v>
      </c>
      <c r="U1025" s="198">
        <v>3076.9</v>
      </c>
      <c r="V1025" s="203">
        <v>3076.9</v>
      </c>
      <c r="W1025" s="203">
        <v>0</v>
      </c>
      <c r="X1025" s="203">
        <v>0</v>
      </c>
      <c r="Y1025" s="203">
        <v>0</v>
      </c>
      <c r="Z1025" s="204">
        <v>0</v>
      </c>
      <c r="AA1025" s="246">
        <v>0</v>
      </c>
      <c r="AB1025" s="246">
        <v>0</v>
      </c>
      <c r="AC1025" s="246">
        <v>0</v>
      </c>
      <c r="AD1025" s="204">
        <v>0</v>
      </c>
      <c r="AE1025" s="204">
        <v>0</v>
      </c>
      <c r="AF1025" s="204">
        <v>0</v>
      </c>
      <c r="AG1025" s="204">
        <v>0</v>
      </c>
      <c r="AH1025" s="204">
        <v>0</v>
      </c>
      <c r="AI1025" s="101">
        <v>0</v>
      </c>
      <c r="AJ1025" s="101">
        <v>0</v>
      </c>
      <c r="AK1025" s="101">
        <v>0</v>
      </c>
      <c r="AL1025" s="204">
        <v>0</v>
      </c>
      <c r="AM1025" s="204">
        <v>100</v>
      </c>
      <c r="AN1025" s="204">
        <v>100</v>
      </c>
      <c r="AO1025" s="204">
        <v>0</v>
      </c>
      <c r="AP1025" s="204">
        <v>0</v>
      </c>
      <c r="AQ1025" s="204">
        <v>0</v>
      </c>
      <c r="AR1025" s="204">
        <v>0</v>
      </c>
      <c r="AS1025" s="204">
        <v>0</v>
      </c>
      <c r="AT1025" s="204">
        <v>0</v>
      </c>
      <c r="AU1025" s="204">
        <v>0</v>
      </c>
    </row>
    <row r="1026" spans="1:47" ht="12.75" customHeight="1">
      <c r="A1026" s="205">
        <v>21</v>
      </c>
      <c r="B1026" s="206">
        <v>229200</v>
      </c>
      <c r="C1026" s="207">
        <v>1908</v>
      </c>
      <c r="D1026" s="175">
        <v>1017</v>
      </c>
      <c r="E1026" s="201" t="s">
        <v>2045</v>
      </c>
      <c r="F1026" s="197">
        <v>2182.6</v>
      </c>
      <c r="G1026" s="202">
        <v>2182.6</v>
      </c>
      <c r="H1026" s="202">
        <v>0</v>
      </c>
      <c r="I1026" s="202">
        <v>0</v>
      </c>
      <c r="J1026" s="202">
        <v>0</v>
      </c>
      <c r="K1026" s="202">
        <v>0</v>
      </c>
      <c r="L1026" s="197">
        <v>2284.9</v>
      </c>
      <c r="M1026" s="203">
        <v>2284.9</v>
      </c>
      <c r="N1026" s="203">
        <v>0</v>
      </c>
      <c r="O1026" s="203">
        <v>0</v>
      </c>
      <c r="P1026" s="203">
        <v>0</v>
      </c>
      <c r="Q1026" s="203">
        <v>0</v>
      </c>
      <c r="R1026" s="245">
        <v>0</v>
      </c>
      <c r="S1026" s="245">
        <v>0</v>
      </c>
      <c r="T1026" s="245">
        <v>0</v>
      </c>
      <c r="U1026" s="198">
        <v>2272.0639999999999</v>
      </c>
      <c r="V1026" s="203">
        <v>2272.0639999999999</v>
      </c>
      <c r="W1026" s="203">
        <v>0</v>
      </c>
      <c r="X1026" s="203">
        <v>0</v>
      </c>
      <c r="Y1026" s="203">
        <v>0</v>
      </c>
      <c r="Z1026" s="204">
        <v>0</v>
      </c>
      <c r="AA1026" s="246">
        <v>0</v>
      </c>
      <c r="AB1026" s="246">
        <v>0</v>
      </c>
      <c r="AC1026" s="246">
        <v>0</v>
      </c>
      <c r="AD1026" s="204">
        <v>-12.83600000000024</v>
      </c>
      <c r="AE1026" s="204">
        <v>-12.83600000000024</v>
      </c>
      <c r="AF1026" s="204">
        <v>0</v>
      </c>
      <c r="AG1026" s="204">
        <v>0</v>
      </c>
      <c r="AH1026" s="204">
        <v>0</v>
      </c>
      <c r="AI1026" s="101">
        <v>0</v>
      </c>
      <c r="AJ1026" s="101">
        <v>0</v>
      </c>
      <c r="AK1026" s="101">
        <v>0</v>
      </c>
      <c r="AL1026" s="204">
        <v>0</v>
      </c>
      <c r="AM1026" s="204">
        <v>99.438224867609065</v>
      </c>
      <c r="AN1026" s="204">
        <v>99.438224867609065</v>
      </c>
      <c r="AO1026" s="204">
        <v>0</v>
      </c>
      <c r="AP1026" s="204">
        <v>0</v>
      </c>
      <c r="AQ1026" s="204">
        <v>0</v>
      </c>
      <c r="AR1026" s="204">
        <v>0</v>
      </c>
      <c r="AS1026" s="204">
        <v>0</v>
      </c>
      <c r="AT1026" s="204">
        <v>0</v>
      </c>
      <c r="AU1026" s="204">
        <v>0</v>
      </c>
    </row>
    <row r="1027" spans="1:47" ht="12.75" customHeight="1">
      <c r="A1027" s="205">
        <v>21</v>
      </c>
      <c r="B1027" s="206">
        <v>229200</v>
      </c>
      <c r="C1027" s="207">
        <v>1909</v>
      </c>
      <c r="D1027" s="175">
        <v>1018</v>
      </c>
      <c r="E1027" s="201" t="s">
        <v>2046</v>
      </c>
      <c r="F1027" s="197">
        <v>2315.1</v>
      </c>
      <c r="G1027" s="202">
        <v>2315.1</v>
      </c>
      <c r="H1027" s="202">
        <v>0</v>
      </c>
      <c r="I1027" s="202">
        <v>0</v>
      </c>
      <c r="J1027" s="202">
        <v>0</v>
      </c>
      <c r="K1027" s="202">
        <v>0</v>
      </c>
      <c r="L1027" s="197">
        <v>2493.3000000000002</v>
      </c>
      <c r="M1027" s="203">
        <v>2493.3000000000002</v>
      </c>
      <c r="N1027" s="203">
        <v>0</v>
      </c>
      <c r="O1027" s="203">
        <v>0</v>
      </c>
      <c r="P1027" s="203">
        <v>0</v>
      </c>
      <c r="Q1027" s="203">
        <v>0</v>
      </c>
      <c r="R1027" s="245">
        <v>0</v>
      </c>
      <c r="S1027" s="245">
        <v>0</v>
      </c>
      <c r="T1027" s="245">
        <v>0</v>
      </c>
      <c r="U1027" s="198">
        <v>2487.2593000000002</v>
      </c>
      <c r="V1027" s="203">
        <v>2487.2593000000002</v>
      </c>
      <c r="W1027" s="203">
        <v>0</v>
      </c>
      <c r="X1027" s="203">
        <v>0</v>
      </c>
      <c r="Y1027" s="203">
        <v>0</v>
      </c>
      <c r="Z1027" s="204">
        <v>0</v>
      </c>
      <c r="AA1027" s="246">
        <v>0</v>
      </c>
      <c r="AB1027" s="246">
        <v>0</v>
      </c>
      <c r="AC1027" s="246">
        <v>0</v>
      </c>
      <c r="AD1027" s="204">
        <v>-6.0407000000000153</v>
      </c>
      <c r="AE1027" s="204">
        <v>-6.0407000000000153</v>
      </c>
      <c r="AF1027" s="204">
        <v>0</v>
      </c>
      <c r="AG1027" s="204">
        <v>0</v>
      </c>
      <c r="AH1027" s="204">
        <v>0</v>
      </c>
      <c r="AI1027" s="101">
        <v>0</v>
      </c>
      <c r="AJ1027" s="101">
        <v>0</v>
      </c>
      <c r="AK1027" s="101">
        <v>0</v>
      </c>
      <c r="AL1027" s="204">
        <v>0</v>
      </c>
      <c r="AM1027" s="204">
        <v>99.7577226968275</v>
      </c>
      <c r="AN1027" s="204">
        <v>99.7577226968275</v>
      </c>
      <c r="AO1027" s="204">
        <v>0</v>
      </c>
      <c r="AP1027" s="204">
        <v>0</v>
      </c>
      <c r="AQ1027" s="204">
        <v>0</v>
      </c>
      <c r="AR1027" s="204">
        <v>0</v>
      </c>
      <c r="AS1027" s="204">
        <v>0</v>
      </c>
      <c r="AT1027" s="204">
        <v>0</v>
      </c>
      <c r="AU1027" s="204">
        <v>0</v>
      </c>
    </row>
    <row r="1028" spans="1:47" ht="12.75" customHeight="1">
      <c r="A1028" s="205">
        <v>21</v>
      </c>
      <c r="B1028" s="206">
        <v>229200</v>
      </c>
      <c r="C1028" s="207">
        <v>1910</v>
      </c>
      <c r="D1028" s="175">
        <v>1019</v>
      </c>
      <c r="E1028" s="201" t="s">
        <v>2047</v>
      </c>
      <c r="F1028" s="197">
        <v>0</v>
      </c>
      <c r="G1028" s="202">
        <v>0</v>
      </c>
      <c r="H1028" s="202">
        <v>0</v>
      </c>
      <c r="I1028" s="202">
        <v>0</v>
      </c>
      <c r="J1028" s="202">
        <v>0</v>
      </c>
      <c r="K1028" s="202">
        <v>0</v>
      </c>
      <c r="L1028" s="197">
        <v>0</v>
      </c>
      <c r="M1028" s="203">
        <v>0</v>
      </c>
      <c r="N1028" s="203">
        <v>0</v>
      </c>
      <c r="O1028" s="203">
        <v>0</v>
      </c>
      <c r="P1028" s="203">
        <v>0</v>
      </c>
      <c r="Q1028" s="203">
        <v>0</v>
      </c>
      <c r="R1028" s="245">
        <v>0</v>
      </c>
      <c r="S1028" s="245">
        <v>0</v>
      </c>
      <c r="T1028" s="245">
        <v>0</v>
      </c>
      <c r="U1028" s="198">
        <v>0</v>
      </c>
      <c r="V1028" s="203">
        <v>0</v>
      </c>
      <c r="W1028" s="203">
        <v>0</v>
      </c>
      <c r="X1028" s="203">
        <v>0</v>
      </c>
      <c r="Y1028" s="203">
        <v>0</v>
      </c>
      <c r="Z1028" s="204">
        <v>0</v>
      </c>
      <c r="AA1028" s="246">
        <v>0</v>
      </c>
      <c r="AB1028" s="246">
        <v>0</v>
      </c>
      <c r="AC1028" s="246">
        <v>0</v>
      </c>
      <c r="AD1028" s="204">
        <v>0</v>
      </c>
      <c r="AE1028" s="204">
        <v>0</v>
      </c>
      <c r="AF1028" s="204">
        <v>0</v>
      </c>
      <c r="AG1028" s="204">
        <v>0</v>
      </c>
      <c r="AH1028" s="204">
        <v>0</v>
      </c>
      <c r="AI1028" s="101">
        <v>0</v>
      </c>
      <c r="AJ1028" s="101">
        <v>0</v>
      </c>
      <c r="AK1028" s="101">
        <v>0</v>
      </c>
      <c r="AL1028" s="204">
        <v>0</v>
      </c>
      <c r="AM1028" s="204">
        <v>0</v>
      </c>
      <c r="AN1028" s="204">
        <v>0</v>
      </c>
      <c r="AO1028" s="204">
        <v>0</v>
      </c>
      <c r="AP1028" s="204">
        <v>0</v>
      </c>
      <c r="AQ1028" s="204">
        <v>0</v>
      </c>
      <c r="AR1028" s="204">
        <v>0</v>
      </c>
      <c r="AS1028" s="204">
        <v>0</v>
      </c>
      <c r="AT1028" s="204">
        <v>0</v>
      </c>
      <c r="AU1028" s="204">
        <v>0</v>
      </c>
    </row>
    <row r="1029" spans="1:47" ht="12.75" customHeight="1">
      <c r="A1029" s="205">
        <v>21</v>
      </c>
      <c r="B1029" s="206">
        <v>229200</v>
      </c>
      <c r="C1029" s="207">
        <v>1911</v>
      </c>
      <c r="D1029" s="175">
        <v>1020</v>
      </c>
      <c r="E1029" s="201" t="s">
        <v>2048</v>
      </c>
      <c r="F1029" s="197">
        <v>1343.5</v>
      </c>
      <c r="G1029" s="202">
        <v>1343.5</v>
      </c>
      <c r="H1029" s="202">
        <v>0</v>
      </c>
      <c r="I1029" s="202">
        <v>0</v>
      </c>
      <c r="J1029" s="202">
        <v>0</v>
      </c>
      <c r="K1029" s="202">
        <v>0</v>
      </c>
      <c r="L1029" s="197">
        <v>1412.6</v>
      </c>
      <c r="M1029" s="203">
        <v>1412.6</v>
      </c>
      <c r="N1029" s="203">
        <v>0</v>
      </c>
      <c r="O1029" s="203">
        <v>0</v>
      </c>
      <c r="P1029" s="203">
        <v>0</v>
      </c>
      <c r="Q1029" s="203">
        <v>0</v>
      </c>
      <c r="R1029" s="245">
        <v>0</v>
      </c>
      <c r="S1029" s="245">
        <v>0</v>
      </c>
      <c r="T1029" s="245">
        <v>0</v>
      </c>
      <c r="U1029" s="198">
        <v>1392.4549</v>
      </c>
      <c r="V1029" s="203">
        <v>1392.4549</v>
      </c>
      <c r="W1029" s="203">
        <v>0</v>
      </c>
      <c r="X1029" s="203">
        <v>0</v>
      </c>
      <c r="Y1029" s="203">
        <v>0</v>
      </c>
      <c r="Z1029" s="204">
        <v>0</v>
      </c>
      <c r="AA1029" s="246">
        <v>0</v>
      </c>
      <c r="AB1029" s="246">
        <v>0</v>
      </c>
      <c r="AC1029" s="246">
        <v>0</v>
      </c>
      <c r="AD1029" s="204">
        <v>-20.145099999999957</v>
      </c>
      <c r="AE1029" s="204">
        <v>-20.145099999999957</v>
      </c>
      <c r="AF1029" s="204">
        <v>0</v>
      </c>
      <c r="AG1029" s="204">
        <v>0</v>
      </c>
      <c r="AH1029" s="204">
        <v>0</v>
      </c>
      <c r="AI1029" s="101">
        <v>0</v>
      </c>
      <c r="AJ1029" s="101">
        <v>0</v>
      </c>
      <c r="AK1029" s="101">
        <v>0</v>
      </c>
      <c r="AL1029" s="204">
        <v>0</v>
      </c>
      <c r="AM1029" s="204">
        <v>98.573899192977493</v>
      </c>
      <c r="AN1029" s="204">
        <v>98.573899192977493</v>
      </c>
      <c r="AO1029" s="204">
        <v>0</v>
      </c>
      <c r="AP1029" s="204">
        <v>0</v>
      </c>
      <c r="AQ1029" s="204">
        <v>0</v>
      </c>
      <c r="AR1029" s="204">
        <v>0</v>
      </c>
      <c r="AS1029" s="204">
        <v>0</v>
      </c>
      <c r="AT1029" s="204">
        <v>0</v>
      </c>
      <c r="AU1029" s="204">
        <v>0</v>
      </c>
    </row>
    <row r="1030" spans="1:47" ht="12.75" customHeight="1">
      <c r="A1030" s="205">
        <v>21</v>
      </c>
      <c r="B1030" s="206">
        <v>229200</v>
      </c>
      <c r="C1030" s="207">
        <v>1912</v>
      </c>
      <c r="D1030" s="175">
        <v>1021</v>
      </c>
      <c r="E1030" s="201" t="s">
        <v>2049</v>
      </c>
      <c r="F1030" s="197">
        <v>2358.6</v>
      </c>
      <c r="G1030" s="202">
        <v>2358.6</v>
      </c>
      <c r="H1030" s="202">
        <v>0</v>
      </c>
      <c r="I1030" s="202">
        <v>0</v>
      </c>
      <c r="J1030" s="202">
        <v>0</v>
      </c>
      <c r="K1030" s="202">
        <v>0</v>
      </c>
      <c r="L1030" s="197">
        <v>2488.1999999999998</v>
      </c>
      <c r="M1030" s="203">
        <v>2488.1999999999998</v>
      </c>
      <c r="N1030" s="203">
        <v>0</v>
      </c>
      <c r="O1030" s="203">
        <v>0</v>
      </c>
      <c r="P1030" s="203">
        <v>0</v>
      </c>
      <c r="Q1030" s="203">
        <v>0</v>
      </c>
      <c r="R1030" s="245">
        <v>0</v>
      </c>
      <c r="S1030" s="245">
        <v>0</v>
      </c>
      <c r="T1030" s="245">
        <v>0</v>
      </c>
      <c r="U1030" s="198">
        <v>2488.1999999999998</v>
      </c>
      <c r="V1030" s="203">
        <v>2488.1999999999998</v>
      </c>
      <c r="W1030" s="203">
        <v>0</v>
      </c>
      <c r="X1030" s="203">
        <v>0</v>
      </c>
      <c r="Y1030" s="203">
        <v>0</v>
      </c>
      <c r="Z1030" s="204">
        <v>0</v>
      </c>
      <c r="AA1030" s="246">
        <v>0</v>
      </c>
      <c r="AB1030" s="246">
        <v>0</v>
      </c>
      <c r="AC1030" s="246">
        <v>0</v>
      </c>
      <c r="AD1030" s="204">
        <v>0</v>
      </c>
      <c r="AE1030" s="204">
        <v>0</v>
      </c>
      <c r="AF1030" s="204">
        <v>0</v>
      </c>
      <c r="AG1030" s="204">
        <v>0</v>
      </c>
      <c r="AH1030" s="204">
        <v>0</v>
      </c>
      <c r="AI1030" s="101">
        <v>0</v>
      </c>
      <c r="AJ1030" s="101">
        <v>0</v>
      </c>
      <c r="AK1030" s="101">
        <v>0</v>
      </c>
      <c r="AL1030" s="204">
        <v>0</v>
      </c>
      <c r="AM1030" s="204">
        <v>100</v>
      </c>
      <c r="AN1030" s="204">
        <v>100</v>
      </c>
      <c r="AO1030" s="204">
        <v>0</v>
      </c>
      <c r="AP1030" s="204">
        <v>0</v>
      </c>
      <c r="AQ1030" s="204">
        <v>0</v>
      </c>
      <c r="AR1030" s="204">
        <v>0</v>
      </c>
      <c r="AS1030" s="204">
        <v>0</v>
      </c>
      <c r="AT1030" s="204">
        <v>0</v>
      </c>
      <c r="AU1030" s="204">
        <v>0</v>
      </c>
    </row>
    <row r="1031" spans="1:47" ht="12.75" customHeight="1">
      <c r="A1031" s="205">
        <v>21</v>
      </c>
      <c r="B1031" s="206">
        <v>229200</v>
      </c>
      <c r="C1031" s="207">
        <v>1913</v>
      </c>
      <c r="D1031" s="175">
        <v>1022</v>
      </c>
      <c r="E1031" s="201" t="s">
        <v>2050</v>
      </c>
      <c r="F1031" s="197">
        <v>1661.9</v>
      </c>
      <c r="G1031" s="202">
        <v>1661.9</v>
      </c>
      <c r="H1031" s="202">
        <v>0</v>
      </c>
      <c r="I1031" s="202">
        <v>0</v>
      </c>
      <c r="J1031" s="202">
        <v>0</v>
      </c>
      <c r="K1031" s="202">
        <v>0</v>
      </c>
      <c r="L1031" s="197">
        <v>1661.9</v>
      </c>
      <c r="M1031" s="203">
        <v>1661.9</v>
      </c>
      <c r="N1031" s="203">
        <v>0</v>
      </c>
      <c r="O1031" s="203">
        <v>0</v>
      </c>
      <c r="P1031" s="203">
        <v>0</v>
      </c>
      <c r="Q1031" s="203">
        <v>0</v>
      </c>
      <c r="R1031" s="245">
        <v>0</v>
      </c>
      <c r="S1031" s="245">
        <v>0</v>
      </c>
      <c r="T1031" s="245">
        <v>0</v>
      </c>
      <c r="U1031" s="198">
        <v>1579.7864999999999</v>
      </c>
      <c r="V1031" s="203">
        <v>1579.7864999999999</v>
      </c>
      <c r="W1031" s="203">
        <v>0</v>
      </c>
      <c r="X1031" s="203">
        <v>0</v>
      </c>
      <c r="Y1031" s="203">
        <v>0</v>
      </c>
      <c r="Z1031" s="204">
        <v>0</v>
      </c>
      <c r="AA1031" s="246">
        <v>0</v>
      </c>
      <c r="AB1031" s="246">
        <v>0</v>
      </c>
      <c r="AC1031" s="246">
        <v>0</v>
      </c>
      <c r="AD1031" s="204">
        <v>-82.113500000000158</v>
      </c>
      <c r="AE1031" s="204">
        <v>-82.113500000000158</v>
      </c>
      <c r="AF1031" s="204">
        <v>0</v>
      </c>
      <c r="AG1031" s="204">
        <v>0</v>
      </c>
      <c r="AH1031" s="204">
        <v>0</v>
      </c>
      <c r="AI1031" s="101">
        <v>0</v>
      </c>
      <c r="AJ1031" s="101">
        <v>0</v>
      </c>
      <c r="AK1031" s="101">
        <v>0</v>
      </c>
      <c r="AL1031" s="204">
        <v>0</v>
      </c>
      <c r="AM1031" s="204">
        <v>95.059058908478235</v>
      </c>
      <c r="AN1031" s="204">
        <v>95.059058908478235</v>
      </c>
      <c r="AO1031" s="204">
        <v>0</v>
      </c>
      <c r="AP1031" s="204">
        <v>0</v>
      </c>
      <c r="AQ1031" s="204">
        <v>0</v>
      </c>
      <c r="AR1031" s="204">
        <v>0</v>
      </c>
      <c r="AS1031" s="204">
        <v>0</v>
      </c>
      <c r="AT1031" s="204">
        <v>0</v>
      </c>
      <c r="AU1031" s="204">
        <v>0</v>
      </c>
    </row>
    <row r="1032" spans="1:47" ht="12.75" customHeight="1">
      <c r="A1032" s="205">
        <v>21</v>
      </c>
      <c r="B1032" s="206">
        <v>229200</v>
      </c>
      <c r="C1032" s="207">
        <v>1914</v>
      </c>
      <c r="D1032" s="175">
        <v>1023</v>
      </c>
      <c r="E1032" s="201" t="s">
        <v>2051</v>
      </c>
      <c r="F1032" s="197">
        <v>3815.1</v>
      </c>
      <c r="G1032" s="202">
        <v>3815.1</v>
      </c>
      <c r="H1032" s="202">
        <v>0</v>
      </c>
      <c r="I1032" s="202">
        <v>0</v>
      </c>
      <c r="J1032" s="202">
        <v>0</v>
      </c>
      <c r="K1032" s="202">
        <v>0</v>
      </c>
      <c r="L1032" s="197">
        <v>3929.2</v>
      </c>
      <c r="M1032" s="203">
        <v>3929.2</v>
      </c>
      <c r="N1032" s="203">
        <v>0</v>
      </c>
      <c r="O1032" s="203">
        <v>0</v>
      </c>
      <c r="P1032" s="203">
        <v>0</v>
      </c>
      <c r="Q1032" s="203">
        <v>0</v>
      </c>
      <c r="R1032" s="245">
        <v>0</v>
      </c>
      <c r="S1032" s="245">
        <v>0</v>
      </c>
      <c r="T1032" s="245">
        <v>0</v>
      </c>
      <c r="U1032" s="198">
        <v>3860.8143</v>
      </c>
      <c r="V1032" s="203">
        <v>3860.8143</v>
      </c>
      <c r="W1032" s="203">
        <v>0</v>
      </c>
      <c r="X1032" s="203">
        <v>0</v>
      </c>
      <c r="Y1032" s="203">
        <v>0</v>
      </c>
      <c r="Z1032" s="204">
        <v>0</v>
      </c>
      <c r="AA1032" s="246">
        <v>0</v>
      </c>
      <c r="AB1032" s="246">
        <v>0</v>
      </c>
      <c r="AC1032" s="246">
        <v>0</v>
      </c>
      <c r="AD1032" s="204">
        <v>-68.385699999999815</v>
      </c>
      <c r="AE1032" s="204">
        <v>-68.385699999999815</v>
      </c>
      <c r="AF1032" s="204">
        <v>0</v>
      </c>
      <c r="AG1032" s="204">
        <v>0</v>
      </c>
      <c r="AH1032" s="204">
        <v>0</v>
      </c>
      <c r="AI1032" s="101">
        <v>0</v>
      </c>
      <c r="AJ1032" s="101">
        <v>0</v>
      </c>
      <c r="AK1032" s="101">
        <v>0</v>
      </c>
      <c r="AL1032" s="204">
        <v>0</v>
      </c>
      <c r="AM1032" s="204">
        <v>98.25955156265907</v>
      </c>
      <c r="AN1032" s="204">
        <v>98.25955156265907</v>
      </c>
      <c r="AO1032" s="204">
        <v>0</v>
      </c>
      <c r="AP1032" s="204">
        <v>0</v>
      </c>
      <c r="AQ1032" s="204">
        <v>0</v>
      </c>
      <c r="AR1032" s="204">
        <v>0</v>
      </c>
      <c r="AS1032" s="204">
        <v>0</v>
      </c>
      <c r="AT1032" s="204">
        <v>0</v>
      </c>
      <c r="AU1032" s="204">
        <v>0</v>
      </c>
    </row>
    <row r="1033" spans="1:47" ht="12.75" customHeight="1">
      <c r="A1033" s="205">
        <v>21</v>
      </c>
      <c r="B1033" s="206">
        <v>229200</v>
      </c>
      <c r="C1033" s="207">
        <v>1915</v>
      </c>
      <c r="D1033" s="175">
        <v>1024</v>
      </c>
      <c r="E1033" s="201" t="s">
        <v>2052</v>
      </c>
      <c r="F1033" s="197">
        <v>3896.3</v>
      </c>
      <c r="G1033" s="202">
        <v>3896.3</v>
      </c>
      <c r="H1033" s="202">
        <v>0</v>
      </c>
      <c r="I1033" s="202">
        <v>0</v>
      </c>
      <c r="J1033" s="202">
        <v>0</v>
      </c>
      <c r="K1033" s="202">
        <v>0</v>
      </c>
      <c r="L1033" s="197">
        <v>4235.3</v>
      </c>
      <c r="M1033" s="203">
        <v>4235.3</v>
      </c>
      <c r="N1033" s="203">
        <v>0</v>
      </c>
      <c r="O1033" s="203">
        <v>0</v>
      </c>
      <c r="P1033" s="203">
        <v>0</v>
      </c>
      <c r="Q1033" s="203">
        <v>0</v>
      </c>
      <c r="R1033" s="245">
        <v>0</v>
      </c>
      <c r="S1033" s="245">
        <v>0</v>
      </c>
      <c r="T1033" s="245">
        <v>0</v>
      </c>
      <c r="U1033" s="198">
        <v>4235.3</v>
      </c>
      <c r="V1033" s="203">
        <v>4235.3</v>
      </c>
      <c r="W1033" s="203">
        <v>0</v>
      </c>
      <c r="X1033" s="203">
        <v>0</v>
      </c>
      <c r="Y1033" s="203">
        <v>0</v>
      </c>
      <c r="Z1033" s="204">
        <v>0</v>
      </c>
      <c r="AA1033" s="246">
        <v>0</v>
      </c>
      <c r="AB1033" s="246">
        <v>0</v>
      </c>
      <c r="AC1033" s="246">
        <v>0</v>
      </c>
      <c r="AD1033" s="204">
        <v>0</v>
      </c>
      <c r="AE1033" s="204">
        <v>0</v>
      </c>
      <c r="AF1033" s="204">
        <v>0</v>
      </c>
      <c r="AG1033" s="204">
        <v>0</v>
      </c>
      <c r="AH1033" s="204">
        <v>0</v>
      </c>
      <c r="AI1033" s="101">
        <v>0</v>
      </c>
      <c r="AJ1033" s="101">
        <v>0</v>
      </c>
      <c r="AK1033" s="101">
        <v>0</v>
      </c>
      <c r="AL1033" s="204">
        <v>0</v>
      </c>
      <c r="AM1033" s="204">
        <v>100</v>
      </c>
      <c r="AN1033" s="204">
        <v>100</v>
      </c>
      <c r="AO1033" s="204">
        <v>0</v>
      </c>
      <c r="AP1033" s="204">
        <v>0</v>
      </c>
      <c r="AQ1033" s="204">
        <v>0</v>
      </c>
      <c r="AR1033" s="204">
        <v>0</v>
      </c>
      <c r="AS1033" s="204">
        <v>0</v>
      </c>
      <c r="AT1033" s="204">
        <v>0</v>
      </c>
      <c r="AU1033" s="204">
        <v>0</v>
      </c>
    </row>
    <row r="1034" spans="1:47" ht="12.75" customHeight="1">
      <c r="A1034" s="205">
        <v>21</v>
      </c>
      <c r="B1034" s="206">
        <v>229200</v>
      </c>
      <c r="C1034" s="207">
        <v>1916</v>
      </c>
      <c r="D1034" s="175">
        <v>1025</v>
      </c>
      <c r="E1034" s="201" t="s">
        <v>2053</v>
      </c>
      <c r="F1034" s="197">
        <v>0</v>
      </c>
      <c r="G1034" s="202">
        <v>0</v>
      </c>
      <c r="H1034" s="202">
        <v>0</v>
      </c>
      <c r="I1034" s="202">
        <v>0</v>
      </c>
      <c r="J1034" s="202">
        <v>0</v>
      </c>
      <c r="K1034" s="202">
        <v>0</v>
      </c>
      <c r="L1034" s="197">
        <v>0</v>
      </c>
      <c r="M1034" s="203">
        <v>0</v>
      </c>
      <c r="N1034" s="203">
        <v>0</v>
      </c>
      <c r="O1034" s="203">
        <v>0</v>
      </c>
      <c r="P1034" s="203">
        <v>0</v>
      </c>
      <c r="Q1034" s="203">
        <v>0</v>
      </c>
      <c r="R1034" s="245">
        <v>0</v>
      </c>
      <c r="S1034" s="245">
        <v>0</v>
      </c>
      <c r="T1034" s="245">
        <v>0</v>
      </c>
      <c r="U1034" s="198">
        <v>0</v>
      </c>
      <c r="V1034" s="203">
        <v>0</v>
      </c>
      <c r="W1034" s="203">
        <v>0</v>
      </c>
      <c r="X1034" s="203">
        <v>0</v>
      </c>
      <c r="Y1034" s="203">
        <v>0</v>
      </c>
      <c r="Z1034" s="204">
        <v>0</v>
      </c>
      <c r="AA1034" s="246">
        <v>0</v>
      </c>
      <c r="AB1034" s="246">
        <v>0</v>
      </c>
      <c r="AC1034" s="246">
        <v>0</v>
      </c>
      <c r="AD1034" s="204">
        <v>0</v>
      </c>
      <c r="AE1034" s="204">
        <v>0</v>
      </c>
      <c r="AF1034" s="204">
        <v>0</v>
      </c>
      <c r="AG1034" s="204">
        <v>0</v>
      </c>
      <c r="AH1034" s="204">
        <v>0</v>
      </c>
      <c r="AI1034" s="101">
        <v>0</v>
      </c>
      <c r="AJ1034" s="101">
        <v>0</v>
      </c>
      <c r="AK1034" s="101">
        <v>0</v>
      </c>
      <c r="AL1034" s="204">
        <v>0</v>
      </c>
      <c r="AM1034" s="204">
        <v>0</v>
      </c>
      <c r="AN1034" s="204">
        <v>0</v>
      </c>
      <c r="AO1034" s="204">
        <v>0</v>
      </c>
      <c r="AP1034" s="204">
        <v>0</v>
      </c>
      <c r="AQ1034" s="204">
        <v>0</v>
      </c>
      <c r="AR1034" s="204">
        <v>0</v>
      </c>
      <c r="AS1034" s="204">
        <v>0</v>
      </c>
      <c r="AT1034" s="204">
        <v>0</v>
      </c>
      <c r="AU1034" s="204">
        <v>0</v>
      </c>
    </row>
    <row r="1035" spans="1:47" ht="12.75" customHeight="1">
      <c r="A1035" s="205">
        <v>21</v>
      </c>
      <c r="B1035" s="206">
        <v>229200</v>
      </c>
      <c r="C1035" s="207">
        <v>1919</v>
      </c>
      <c r="D1035" s="175">
        <v>1026</v>
      </c>
      <c r="E1035" s="201" t="s">
        <v>2054</v>
      </c>
      <c r="F1035" s="197">
        <v>5780.5</v>
      </c>
      <c r="G1035" s="202">
        <v>5780.5</v>
      </c>
      <c r="H1035" s="202">
        <v>0</v>
      </c>
      <c r="I1035" s="202">
        <v>0</v>
      </c>
      <c r="J1035" s="202">
        <v>0</v>
      </c>
      <c r="K1035" s="202">
        <v>0</v>
      </c>
      <c r="L1035" s="197">
        <v>6625.4</v>
      </c>
      <c r="M1035" s="203">
        <v>6625.4</v>
      </c>
      <c r="N1035" s="203">
        <v>0</v>
      </c>
      <c r="O1035" s="203">
        <v>0</v>
      </c>
      <c r="P1035" s="203">
        <v>0</v>
      </c>
      <c r="Q1035" s="203">
        <v>0</v>
      </c>
      <c r="R1035" s="245">
        <v>0</v>
      </c>
      <c r="S1035" s="245">
        <v>0</v>
      </c>
      <c r="T1035" s="245">
        <v>0</v>
      </c>
      <c r="U1035" s="198">
        <v>6625.3663999999999</v>
      </c>
      <c r="V1035" s="203">
        <v>6625.3663999999999</v>
      </c>
      <c r="W1035" s="203">
        <v>0</v>
      </c>
      <c r="X1035" s="203">
        <v>0</v>
      </c>
      <c r="Y1035" s="203">
        <v>0</v>
      </c>
      <c r="Z1035" s="204">
        <v>0</v>
      </c>
      <c r="AA1035" s="246">
        <v>0</v>
      </c>
      <c r="AB1035" s="246">
        <v>0</v>
      </c>
      <c r="AC1035" s="246">
        <v>0</v>
      </c>
      <c r="AD1035" s="204">
        <v>-3.3599999999751162E-2</v>
      </c>
      <c r="AE1035" s="204">
        <v>-3.3599999999751162E-2</v>
      </c>
      <c r="AF1035" s="204">
        <v>0</v>
      </c>
      <c r="AG1035" s="204">
        <v>0</v>
      </c>
      <c r="AH1035" s="204">
        <v>0</v>
      </c>
      <c r="AI1035" s="101">
        <v>0</v>
      </c>
      <c r="AJ1035" s="101">
        <v>0</v>
      </c>
      <c r="AK1035" s="101">
        <v>0</v>
      </c>
      <c r="AL1035" s="204">
        <v>0</v>
      </c>
      <c r="AM1035" s="204">
        <v>99.999492860808402</v>
      </c>
      <c r="AN1035" s="204">
        <v>99.999492860808402</v>
      </c>
      <c r="AO1035" s="204">
        <v>0</v>
      </c>
      <c r="AP1035" s="204">
        <v>0</v>
      </c>
      <c r="AQ1035" s="204">
        <v>0</v>
      </c>
      <c r="AR1035" s="204">
        <v>0</v>
      </c>
      <c r="AS1035" s="204">
        <v>0</v>
      </c>
      <c r="AT1035" s="204">
        <v>0</v>
      </c>
      <c r="AU1035" s="204">
        <v>0</v>
      </c>
    </row>
    <row r="1036" spans="1:47" ht="12.75" customHeight="1">
      <c r="A1036" s="205">
        <v>21</v>
      </c>
      <c r="B1036" s="206">
        <v>229200</v>
      </c>
      <c r="C1036" s="207">
        <v>1917</v>
      </c>
      <c r="D1036" s="175">
        <v>1027</v>
      </c>
      <c r="E1036" s="201" t="s">
        <v>2055</v>
      </c>
      <c r="F1036" s="197">
        <v>6484.3</v>
      </c>
      <c r="G1036" s="202">
        <v>6484.3</v>
      </c>
      <c r="H1036" s="202">
        <v>0</v>
      </c>
      <c r="I1036" s="202">
        <v>0</v>
      </c>
      <c r="J1036" s="202">
        <v>0</v>
      </c>
      <c r="K1036" s="202">
        <v>0</v>
      </c>
      <c r="L1036" s="197">
        <v>6846.6</v>
      </c>
      <c r="M1036" s="203">
        <v>6846.6</v>
      </c>
      <c r="N1036" s="203">
        <v>0</v>
      </c>
      <c r="O1036" s="203">
        <v>0</v>
      </c>
      <c r="P1036" s="203">
        <v>0</v>
      </c>
      <c r="Q1036" s="203">
        <v>0</v>
      </c>
      <c r="R1036" s="245">
        <v>0</v>
      </c>
      <c r="S1036" s="245">
        <v>0</v>
      </c>
      <c r="T1036" s="245">
        <v>0</v>
      </c>
      <c r="U1036" s="198">
        <v>6846.6</v>
      </c>
      <c r="V1036" s="203">
        <v>6846.6</v>
      </c>
      <c r="W1036" s="203">
        <v>0</v>
      </c>
      <c r="X1036" s="203">
        <v>0</v>
      </c>
      <c r="Y1036" s="203">
        <v>0</v>
      </c>
      <c r="Z1036" s="204">
        <v>0</v>
      </c>
      <c r="AA1036" s="246">
        <v>0</v>
      </c>
      <c r="AB1036" s="246">
        <v>0</v>
      </c>
      <c r="AC1036" s="246">
        <v>0</v>
      </c>
      <c r="AD1036" s="204">
        <v>0</v>
      </c>
      <c r="AE1036" s="204">
        <v>0</v>
      </c>
      <c r="AF1036" s="204">
        <v>0</v>
      </c>
      <c r="AG1036" s="204">
        <v>0</v>
      </c>
      <c r="AH1036" s="204">
        <v>0</v>
      </c>
      <c r="AI1036" s="101">
        <v>0</v>
      </c>
      <c r="AJ1036" s="101">
        <v>0</v>
      </c>
      <c r="AK1036" s="101">
        <v>0</v>
      </c>
      <c r="AL1036" s="204">
        <v>0</v>
      </c>
      <c r="AM1036" s="204">
        <v>100</v>
      </c>
      <c r="AN1036" s="204">
        <v>100</v>
      </c>
      <c r="AO1036" s="204">
        <v>0</v>
      </c>
      <c r="AP1036" s="204">
        <v>0</v>
      </c>
      <c r="AQ1036" s="204">
        <v>0</v>
      </c>
      <c r="AR1036" s="204">
        <v>0</v>
      </c>
      <c r="AS1036" s="204">
        <v>0</v>
      </c>
      <c r="AT1036" s="204">
        <v>0</v>
      </c>
      <c r="AU1036" s="204">
        <v>0</v>
      </c>
    </row>
    <row r="1037" spans="1:47" ht="12.75" customHeight="1">
      <c r="A1037" s="205">
        <v>21</v>
      </c>
      <c r="B1037" s="206">
        <v>229200</v>
      </c>
      <c r="C1037" s="207">
        <v>1918</v>
      </c>
      <c r="D1037" s="175">
        <v>1028</v>
      </c>
      <c r="E1037" s="201" t="s">
        <v>2056</v>
      </c>
      <c r="F1037" s="197">
        <v>0</v>
      </c>
      <c r="G1037" s="202">
        <v>0</v>
      </c>
      <c r="H1037" s="202">
        <v>0</v>
      </c>
      <c r="I1037" s="202">
        <v>0</v>
      </c>
      <c r="J1037" s="202">
        <v>0</v>
      </c>
      <c r="K1037" s="202">
        <v>0</v>
      </c>
      <c r="L1037" s="197">
        <v>0</v>
      </c>
      <c r="M1037" s="203">
        <v>0</v>
      </c>
      <c r="N1037" s="203">
        <v>0</v>
      </c>
      <c r="O1037" s="203">
        <v>0</v>
      </c>
      <c r="P1037" s="203">
        <v>0</v>
      </c>
      <c r="Q1037" s="203">
        <v>0</v>
      </c>
      <c r="R1037" s="245">
        <v>0</v>
      </c>
      <c r="S1037" s="245">
        <v>0</v>
      </c>
      <c r="T1037" s="245">
        <v>0</v>
      </c>
      <c r="U1037" s="198">
        <v>0</v>
      </c>
      <c r="V1037" s="203">
        <v>0</v>
      </c>
      <c r="W1037" s="203">
        <v>0</v>
      </c>
      <c r="X1037" s="203">
        <v>0</v>
      </c>
      <c r="Y1037" s="203">
        <v>0</v>
      </c>
      <c r="Z1037" s="204">
        <v>0</v>
      </c>
      <c r="AA1037" s="246">
        <v>0</v>
      </c>
      <c r="AB1037" s="246">
        <v>0</v>
      </c>
      <c r="AC1037" s="246">
        <v>0</v>
      </c>
      <c r="AD1037" s="204">
        <v>0</v>
      </c>
      <c r="AE1037" s="204">
        <v>0</v>
      </c>
      <c r="AF1037" s="204">
        <v>0</v>
      </c>
      <c r="AG1037" s="204">
        <v>0</v>
      </c>
      <c r="AH1037" s="204">
        <v>0</v>
      </c>
      <c r="AI1037" s="101">
        <v>0</v>
      </c>
      <c r="AJ1037" s="101">
        <v>0</v>
      </c>
      <c r="AK1037" s="101">
        <v>0</v>
      </c>
      <c r="AL1037" s="204">
        <v>0</v>
      </c>
      <c r="AM1037" s="204">
        <v>0</v>
      </c>
      <c r="AN1037" s="204">
        <v>0</v>
      </c>
      <c r="AO1037" s="204">
        <v>0</v>
      </c>
      <c r="AP1037" s="204">
        <v>0</v>
      </c>
      <c r="AQ1037" s="204">
        <v>0</v>
      </c>
      <c r="AR1037" s="204">
        <v>0</v>
      </c>
      <c r="AS1037" s="204">
        <v>0</v>
      </c>
      <c r="AT1037" s="204">
        <v>0</v>
      </c>
      <c r="AU1037" s="204">
        <v>0</v>
      </c>
    </row>
    <row r="1038" spans="1:47" ht="12.75" customHeight="1">
      <c r="A1038" s="205">
        <v>21</v>
      </c>
      <c r="B1038" s="206">
        <v>229200</v>
      </c>
      <c r="C1038" s="207">
        <v>1920</v>
      </c>
      <c r="D1038" s="175">
        <v>1029</v>
      </c>
      <c r="E1038" s="201" t="s">
        <v>2057</v>
      </c>
      <c r="F1038" s="197">
        <v>1645.2</v>
      </c>
      <c r="G1038" s="202">
        <v>1645.2</v>
      </c>
      <c r="H1038" s="202">
        <v>0</v>
      </c>
      <c r="I1038" s="202">
        <v>0</v>
      </c>
      <c r="J1038" s="202">
        <v>0</v>
      </c>
      <c r="K1038" s="202">
        <v>0</v>
      </c>
      <c r="L1038" s="197">
        <v>1821.3</v>
      </c>
      <c r="M1038" s="203">
        <v>1821.3</v>
      </c>
      <c r="N1038" s="203">
        <v>0</v>
      </c>
      <c r="O1038" s="203">
        <v>0</v>
      </c>
      <c r="P1038" s="203">
        <v>0</v>
      </c>
      <c r="Q1038" s="203">
        <v>0</v>
      </c>
      <c r="R1038" s="245">
        <v>0</v>
      </c>
      <c r="S1038" s="245">
        <v>0</v>
      </c>
      <c r="T1038" s="245">
        <v>0</v>
      </c>
      <c r="U1038" s="198">
        <v>1811.2103</v>
      </c>
      <c r="V1038" s="203">
        <v>1811.2103</v>
      </c>
      <c r="W1038" s="203">
        <v>0</v>
      </c>
      <c r="X1038" s="203">
        <v>0</v>
      </c>
      <c r="Y1038" s="203">
        <v>0</v>
      </c>
      <c r="Z1038" s="204">
        <v>0</v>
      </c>
      <c r="AA1038" s="246">
        <v>0</v>
      </c>
      <c r="AB1038" s="246">
        <v>0</v>
      </c>
      <c r="AC1038" s="246">
        <v>0</v>
      </c>
      <c r="AD1038" s="204">
        <v>-10.089699999999993</v>
      </c>
      <c r="AE1038" s="204">
        <v>-10.089699999999993</v>
      </c>
      <c r="AF1038" s="204">
        <v>0</v>
      </c>
      <c r="AG1038" s="204">
        <v>0</v>
      </c>
      <c r="AH1038" s="204">
        <v>0</v>
      </c>
      <c r="AI1038" s="101">
        <v>0</v>
      </c>
      <c r="AJ1038" s="101">
        <v>0</v>
      </c>
      <c r="AK1038" s="101">
        <v>0</v>
      </c>
      <c r="AL1038" s="204">
        <v>0</v>
      </c>
      <c r="AM1038" s="204">
        <v>99.446016581562617</v>
      </c>
      <c r="AN1038" s="204">
        <v>99.446016581562617</v>
      </c>
      <c r="AO1038" s="204">
        <v>0</v>
      </c>
      <c r="AP1038" s="204">
        <v>0</v>
      </c>
      <c r="AQ1038" s="204">
        <v>0</v>
      </c>
      <c r="AR1038" s="204">
        <v>0</v>
      </c>
      <c r="AS1038" s="204">
        <v>0</v>
      </c>
      <c r="AT1038" s="204">
        <v>0</v>
      </c>
      <c r="AU1038" s="204">
        <v>0</v>
      </c>
    </row>
    <row r="1039" spans="1:47" ht="12.75" customHeight="1">
      <c r="A1039" s="205">
        <v>21</v>
      </c>
      <c r="B1039" s="206">
        <v>229200</v>
      </c>
      <c r="C1039" s="207">
        <v>1921</v>
      </c>
      <c r="D1039" s="175">
        <v>1030</v>
      </c>
      <c r="E1039" s="201" t="s">
        <v>2058</v>
      </c>
      <c r="F1039" s="197">
        <v>1124.9000000000001</v>
      </c>
      <c r="G1039" s="202">
        <v>1124.9000000000001</v>
      </c>
      <c r="H1039" s="202">
        <v>0</v>
      </c>
      <c r="I1039" s="202">
        <v>0</v>
      </c>
      <c r="J1039" s="202">
        <v>0</v>
      </c>
      <c r="K1039" s="202">
        <v>0</v>
      </c>
      <c r="L1039" s="197">
        <v>1272</v>
      </c>
      <c r="M1039" s="203">
        <v>1272</v>
      </c>
      <c r="N1039" s="203">
        <v>0</v>
      </c>
      <c r="O1039" s="203">
        <v>0</v>
      </c>
      <c r="P1039" s="203">
        <v>0</v>
      </c>
      <c r="Q1039" s="203">
        <v>0</v>
      </c>
      <c r="R1039" s="245">
        <v>0</v>
      </c>
      <c r="S1039" s="245">
        <v>0</v>
      </c>
      <c r="T1039" s="245">
        <v>0</v>
      </c>
      <c r="U1039" s="198">
        <v>1039.0693000000001</v>
      </c>
      <c r="V1039" s="203">
        <v>1039.0693000000001</v>
      </c>
      <c r="W1039" s="203">
        <v>0</v>
      </c>
      <c r="X1039" s="203">
        <v>0</v>
      </c>
      <c r="Y1039" s="203">
        <v>0</v>
      </c>
      <c r="Z1039" s="204">
        <v>0</v>
      </c>
      <c r="AA1039" s="246">
        <v>0</v>
      </c>
      <c r="AB1039" s="246">
        <v>0</v>
      </c>
      <c r="AC1039" s="246">
        <v>0</v>
      </c>
      <c r="AD1039" s="204">
        <v>-232.93069999999989</v>
      </c>
      <c r="AE1039" s="204">
        <v>-232.93069999999989</v>
      </c>
      <c r="AF1039" s="204">
        <v>0</v>
      </c>
      <c r="AG1039" s="204">
        <v>0</v>
      </c>
      <c r="AH1039" s="204">
        <v>0</v>
      </c>
      <c r="AI1039" s="101">
        <v>0</v>
      </c>
      <c r="AJ1039" s="101">
        <v>0</v>
      </c>
      <c r="AK1039" s="101">
        <v>0</v>
      </c>
      <c r="AL1039" s="204">
        <v>0</v>
      </c>
      <c r="AM1039" s="204">
        <v>81.687838050314483</v>
      </c>
      <c r="AN1039" s="204">
        <v>81.687838050314483</v>
      </c>
      <c r="AO1039" s="204">
        <v>0</v>
      </c>
      <c r="AP1039" s="204">
        <v>0</v>
      </c>
      <c r="AQ1039" s="204">
        <v>0</v>
      </c>
      <c r="AR1039" s="204">
        <v>0</v>
      </c>
      <c r="AS1039" s="204">
        <v>0</v>
      </c>
      <c r="AT1039" s="204">
        <v>0</v>
      </c>
      <c r="AU1039" s="204">
        <v>0</v>
      </c>
    </row>
    <row r="1040" spans="1:47" ht="12.75" customHeight="1">
      <c r="A1040" s="205">
        <v>21</v>
      </c>
      <c r="B1040" s="206">
        <v>229200</v>
      </c>
      <c r="C1040" s="207">
        <v>1922</v>
      </c>
      <c r="D1040" s="175">
        <v>1031</v>
      </c>
      <c r="E1040" s="201" t="s">
        <v>2059</v>
      </c>
      <c r="F1040" s="197">
        <v>1440.2</v>
      </c>
      <c r="G1040" s="202">
        <v>1440.2</v>
      </c>
      <c r="H1040" s="202">
        <v>0</v>
      </c>
      <c r="I1040" s="202">
        <v>0</v>
      </c>
      <c r="J1040" s="202">
        <v>0</v>
      </c>
      <c r="K1040" s="202">
        <v>0</v>
      </c>
      <c r="L1040" s="197">
        <v>1440.2</v>
      </c>
      <c r="M1040" s="203">
        <v>1440.2</v>
      </c>
      <c r="N1040" s="203">
        <v>0</v>
      </c>
      <c r="O1040" s="203">
        <v>0</v>
      </c>
      <c r="P1040" s="203">
        <v>0</v>
      </c>
      <c r="Q1040" s="203">
        <v>0</v>
      </c>
      <c r="R1040" s="245">
        <v>0</v>
      </c>
      <c r="S1040" s="245">
        <v>0</v>
      </c>
      <c r="T1040" s="245">
        <v>0</v>
      </c>
      <c r="U1040" s="198">
        <v>976.96659999999997</v>
      </c>
      <c r="V1040" s="203">
        <v>976.96659999999997</v>
      </c>
      <c r="W1040" s="203">
        <v>0</v>
      </c>
      <c r="X1040" s="203">
        <v>0</v>
      </c>
      <c r="Y1040" s="203">
        <v>0</v>
      </c>
      <c r="Z1040" s="204">
        <v>0</v>
      </c>
      <c r="AA1040" s="246">
        <v>0</v>
      </c>
      <c r="AB1040" s="246">
        <v>0</v>
      </c>
      <c r="AC1040" s="246">
        <v>0</v>
      </c>
      <c r="AD1040" s="204">
        <v>-463.23340000000007</v>
      </c>
      <c r="AE1040" s="204">
        <v>-463.23340000000007</v>
      </c>
      <c r="AF1040" s="204">
        <v>0</v>
      </c>
      <c r="AG1040" s="204">
        <v>0</v>
      </c>
      <c r="AH1040" s="204">
        <v>0</v>
      </c>
      <c r="AI1040" s="101">
        <v>0</v>
      </c>
      <c r="AJ1040" s="101">
        <v>0</v>
      </c>
      <c r="AK1040" s="101">
        <v>0</v>
      </c>
      <c r="AL1040" s="204">
        <v>0</v>
      </c>
      <c r="AM1040" s="204">
        <v>67.835481183168994</v>
      </c>
      <c r="AN1040" s="204">
        <v>67.835481183168994</v>
      </c>
      <c r="AO1040" s="204">
        <v>0</v>
      </c>
      <c r="AP1040" s="204">
        <v>0</v>
      </c>
      <c r="AQ1040" s="204">
        <v>0</v>
      </c>
      <c r="AR1040" s="204">
        <v>0</v>
      </c>
      <c r="AS1040" s="204">
        <v>0</v>
      </c>
      <c r="AT1040" s="204">
        <v>0</v>
      </c>
      <c r="AU1040" s="204">
        <v>0</v>
      </c>
    </row>
    <row r="1041" spans="1:48" ht="12.75" customHeight="1">
      <c r="A1041" s="205">
        <v>21</v>
      </c>
      <c r="B1041" s="206">
        <v>229200</v>
      </c>
      <c r="C1041" s="207">
        <v>1923</v>
      </c>
      <c r="D1041" s="175">
        <v>1032</v>
      </c>
      <c r="E1041" s="201" t="s">
        <v>2060</v>
      </c>
      <c r="F1041" s="197">
        <v>3519.7</v>
      </c>
      <c r="G1041" s="202">
        <v>3519.7</v>
      </c>
      <c r="H1041" s="202">
        <v>0</v>
      </c>
      <c r="I1041" s="202">
        <v>0</v>
      </c>
      <c r="J1041" s="202">
        <v>0</v>
      </c>
      <c r="K1041" s="202">
        <v>0</v>
      </c>
      <c r="L1041" s="197">
        <v>3749.6</v>
      </c>
      <c r="M1041" s="203">
        <v>3749.6</v>
      </c>
      <c r="N1041" s="203">
        <v>0</v>
      </c>
      <c r="O1041" s="203">
        <v>0</v>
      </c>
      <c r="P1041" s="203">
        <v>0</v>
      </c>
      <c r="Q1041" s="203">
        <v>0</v>
      </c>
      <c r="R1041" s="245">
        <v>0</v>
      </c>
      <c r="S1041" s="245">
        <v>0</v>
      </c>
      <c r="T1041" s="245">
        <v>0</v>
      </c>
      <c r="U1041" s="198">
        <v>3714.047</v>
      </c>
      <c r="V1041" s="203">
        <v>3714.047</v>
      </c>
      <c r="W1041" s="203">
        <v>0</v>
      </c>
      <c r="X1041" s="203">
        <v>0</v>
      </c>
      <c r="Y1041" s="203">
        <v>0</v>
      </c>
      <c r="Z1041" s="204">
        <v>0</v>
      </c>
      <c r="AA1041" s="246">
        <v>0</v>
      </c>
      <c r="AB1041" s="246">
        <v>0</v>
      </c>
      <c r="AC1041" s="246">
        <v>0</v>
      </c>
      <c r="AD1041" s="204">
        <v>-35.552999999999884</v>
      </c>
      <c r="AE1041" s="204">
        <v>-35.552999999999884</v>
      </c>
      <c r="AF1041" s="204">
        <v>0</v>
      </c>
      <c r="AG1041" s="204">
        <v>0</v>
      </c>
      <c r="AH1041" s="204">
        <v>0</v>
      </c>
      <c r="AI1041" s="101">
        <v>0</v>
      </c>
      <c r="AJ1041" s="101">
        <v>0</v>
      </c>
      <c r="AK1041" s="101">
        <v>0</v>
      </c>
      <c r="AL1041" s="204">
        <v>0</v>
      </c>
      <c r="AM1041" s="204">
        <v>99.05181886067848</v>
      </c>
      <c r="AN1041" s="204">
        <v>99.05181886067848</v>
      </c>
      <c r="AO1041" s="204">
        <v>0</v>
      </c>
      <c r="AP1041" s="204">
        <v>0</v>
      </c>
      <c r="AQ1041" s="204">
        <v>0</v>
      </c>
      <c r="AR1041" s="204">
        <v>0</v>
      </c>
      <c r="AS1041" s="204">
        <v>0</v>
      </c>
      <c r="AT1041" s="204">
        <v>0</v>
      </c>
      <c r="AU1041" s="204">
        <v>0</v>
      </c>
    </row>
    <row r="1042" spans="1:48" ht="12.75" customHeight="1">
      <c r="A1042" s="205">
        <v>21</v>
      </c>
      <c r="B1042" s="206">
        <v>229200</v>
      </c>
      <c r="C1042" s="207">
        <v>1925</v>
      </c>
      <c r="D1042" s="175">
        <v>1033</v>
      </c>
      <c r="E1042" s="201" t="s">
        <v>2061</v>
      </c>
      <c r="F1042" s="197">
        <v>4626.1000000000004</v>
      </c>
      <c r="G1042" s="202">
        <v>4626.1000000000004</v>
      </c>
      <c r="H1042" s="202">
        <v>0</v>
      </c>
      <c r="I1042" s="202">
        <v>0</v>
      </c>
      <c r="J1042" s="202">
        <v>0</v>
      </c>
      <c r="K1042" s="202">
        <v>0</v>
      </c>
      <c r="L1042" s="197">
        <v>4885.5</v>
      </c>
      <c r="M1042" s="203">
        <v>4885.5</v>
      </c>
      <c r="N1042" s="203">
        <v>0</v>
      </c>
      <c r="O1042" s="203">
        <v>0</v>
      </c>
      <c r="P1042" s="203">
        <v>0</v>
      </c>
      <c r="Q1042" s="203">
        <v>0</v>
      </c>
      <c r="R1042" s="245">
        <v>0</v>
      </c>
      <c r="S1042" s="245">
        <v>0</v>
      </c>
      <c r="T1042" s="245">
        <v>0</v>
      </c>
      <c r="U1042" s="198">
        <v>4868.9794000000002</v>
      </c>
      <c r="V1042" s="203">
        <v>4868.9794000000002</v>
      </c>
      <c r="W1042" s="203">
        <v>0</v>
      </c>
      <c r="X1042" s="203">
        <v>0</v>
      </c>
      <c r="Y1042" s="203">
        <v>0</v>
      </c>
      <c r="Z1042" s="204">
        <v>0</v>
      </c>
      <c r="AA1042" s="246">
        <v>0</v>
      </c>
      <c r="AB1042" s="246">
        <v>0</v>
      </c>
      <c r="AC1042" s="246">
        <v>0</v>
      </c>
      <c r="AD1042" s="204">
        <v>-16.520599999999831</v>
      </c>
      <c r="AE1042" s="204">
        <v>-16.520599999999831</v>
      </c>
      <c r="AF1042" s="204">
        <v>0</v>
      </c>
      <c r="AG1042" s="204">
        <v>0</v>
      </c>
      <c r="AH1042" s="204">
        <v>0</v>
      </c>
      <c r="AI1042" s="101">
        <v>0</v>
      </c>
      <c r="AJ1042" s="101">
        <v>0</v>
      </c>
      <c r="AK1042" s="101">
        <v>0</v>
      </c>
      <c r="AL1042" s="204">
        <v>0</v>
      </c>
      <c r="AM1042" s="204">
        <v>99.6618442329342</v>
      </c>
      <c r="AN1042" s="204">
        <v>99.6618442329342</v>
      </c>
      <c r="AO1042" s="204">
        <v>0</v>
      </c>
      <c r="AP1042" s="204">
        <v>0</v>
      </c>
      <c r="AQ1042" s="204">
        <v>0</v>
      </c>
      <c r="AR1042" s="204">
        <v>0</v>
      </c>
      <c r="AS1042" s="204">
        <v>0</v>
      </c>
      <c r="AT1042" s="204">
        <v>0</v>
      </c>
      <c r="AU1042" s="204">
        <v>0</v>
      </c>
    </row>
    <row r="1043" spans="1:48" ht="12.75" customHeight="1">
      <c r="A1043" s="205">
        <v>21</v>
      </c>
      <c r="B1043" s="206">
        <v>229200</v>
      </c>
      <c r="C1043" s="207">
        <v>1926</v>
      </c>
      <c r="D1043" s="175">
        <v>1034</v>
      </c>
      <c r="E1043" s="201" t="s">
        <v>1607</v>
      </c>
      <c r="F1043" s="197">
        <v>8650.7999999999993</v>
      </c>
      <c r="G1043" s="202">
        <v>8569.5</v>
      </c>
      <c r="H1043" s="202">
        <v>0</v>
      </c>
      <c r="I1043" s="202">
        <v>81.3</v>
      </c>
      <c r="J1043" s="202">
        <v>0</v>
      </c>
      <c r="K1043" s="202">
        <v>0</v>
      </c>
      <c r="L1043" s="197">
        <v>9497.2999999999993</v>
      </c>
      <c r="M1043" s="203">
        <v>9416</v>
      </c>
      <c r="N1043" s="203">
        <v>0</v>
      </c>
      <c r="O1043" s="203">
        <v>81.3</v>
      </c>
      <c r="P1043" s="203">
        <v>0</v>
      </c>
      <c r="Q1043" s="203">
        <v>0</v>
      </c>
      <c r="R1043" s="245">
        <v>0</v>
      </c>
      <c r="S1043" s="245">
        <v>0</v>
      </c>
      <c r="T1043" s="245">
        <v>0</v>
      </c>
      <c r="U1043" s="198">
        <v>9119.5085999999992</v>
      </c>
      <c r="V1043" s="203">
        <v>9057.6564999999991</v>
      </c>
      <c r="W1043" s="203">
        <v>0</v>
      </c>
      <c r="X1043" s="203">
        <v>61.8521</v>
      </c>
      <c r="Y1043" s="203">
        <v>0</v>
      </c>
      <c r="Z1043" s="204">
        <v>0</v>
      </c>
      <c r="AA1043" s="246">
        <v>0</v>
      </c>
      <c r="AB1043" s="246">
        <v>0</v>
      </c>
      <c r="AC1043" s="246">
        <v>0</v>
      </c>
      <c r="AD1043" s="204">
        <v>-377.79140000000007</v>
      </c>
      <c r="AE1043" s="204">
        <v>-358.34350000000086</v>
      </c>
      <c r="AF1043" s="204">
        <v>0</v>
      </c>
      <c r="AG1043" s="204">
        <v>-19.447899999999997</v>
      </c>
      <c r="AH1043" s="204">
        <v>0</v>
      </c>
      <c r="AI1043" s="101">
        <v>0</v>
      </c>
      <c r="AJ1043" s="101">
        <v>0</v>
      </c>
      <c r="AK1043" s="101">
        <v>0</v>
      </c>
      <c r="AL1043" s="204">
        <v>0</v>
      </c>
      <c r="AM1043" s="204">
        <v>96.022117865077433</v>
      </c>
      <c r="AN1043" s="204">
        <v>96.194312871707723</v>
      </c>
      <c r="AO1043" s="204">
        <v>0</v>
      </c>
      <c r="AP1043" s="204">
        <v>76.078843788437894</v>
      </c>
      <c r="AQ1043" s="204">
        <v>0</v>
      </c>
      <c r="AR1043" s="204">
        <v>0</v>
      </c>
      <c r="AS1043" s="204">
        <v>0</v>
      </c>
      <c r="AT1043" s="204">
        <v>0</v>
      </c>
      <c r="AU1043" s="204">
        <v>0</v>
      </c>
    </row>
    <row r="1044" spans="1:48" ht="12.75" customHeight="1">
      <c r="A1044" s="205">
        <v>21</v>
      </c>
      <c r="B1044" s="206">
        <v>229200</v>
      </c>
      <c r="C1044" s="207">
        <v>1927</v>
      </c>
      <c r="D1044" s="175">
        <v>1035</v>
      </c>
      <c r="E1044" s="201" t="s">
        <v>2062</v>
      </c>
      <c r="F1044" s="197">
        <v>2188.6999999999998</v>
      </c>
      <c r="G1044" s="202">
        <v>2188.6999999999998</v>
      </c>
      <c r="H1044" s="202">
        <v>0</v>
      </c>
      <c r="I1044" s="202">
        <v>0</v>
      </c>
      <c r="J1044" s="202">
        <v>0</v>
      </c>
      <c r="K1044" s="202">
        <v>0</v>
      </c>
      <c r="L1044" s="197">
        <v>2372.3000000000002</v>
      </c>
      <c r="M1044" s="203">
        <v>2372.3000000000002</v>
      </c>
      <c r="N1044" s="203">
        <v>0</v>
      </c>
      <c r="O1044" s="203">
        <v>0</v>
      </c>
      <c r="P1044" s="203">
        <v>0</v>
      </c>
      <c r="Q1044" s="203">
        <v>0</v>
      </c>
      <c r="R1044" s="245">
        <v>0</v>
      </c>
      <c r="S1044" s="245">
        <v>0</v>
      </c>
      <c r="T1044" s="245">
        <v>0</v>
      </c>
      <c r="U1044" s="198">
        <v>2344.4578999999999</v>
      </c>
      <c r="V1044" s="203">
        <v>2344.4578999999999</v>
      </c>
      <c r="W1044" s="203">
        <v>0</v>
      </c>
      <c r="X1044" s="203">
        <v>0</v>
      </c>
      <c r="Y1044" s="203">
        <v>0</v>
      </c>
      <c r="Z1044" s="204">
        <v>0</v>
      </c>
      <c r="AA1044" s="246">
        <v>0</v>
      </c>
      <c r="AB1044" s="246">
        <v>0</v>
      </c>
      <c r="AC1044" s="246">
        <v>0</v>
      </c>
      <c r="AD1044" s="204">
        <v>-27.8421000000003</v>
      </c>
      <c r="AE1044" s="204">
        <v>-27.8421000000003</v>
      </c>
      <c r="AF1044" s="204">
        <v>0</v>
      </c>
      <c r="AG1044" s="204">
        <v>0</v>
      </c>
      <c r="AH1044" s="204">
        <v>0</v>
      </c>
      <c r="AI1044" s="101">
        <v>0</v>
      </c>
      <c r="AJ1044" s="101">
        <v>0</v>
      </c>
      <c r="AK1044" s="101">
        <v>0</v>
      </c>
      <c r="AL1044" s="204">
        <v>0</v>
      </c>
      <c r="AM1044" s="204">
        <v>98.82636681701301</v>
      </c>
      <c r="AN1044" s="204">
        <v>98.82636681701301</v>
      </c>
      <c r="AO1044" s="204">
        <v>0</v>
      </c>
      <c r="AP1044" s="204">
        <v>0</v>
      </c>
      <c r="AQ1044" s="204">
        <v>0</v>
      </c>
      <c r="AR1044" s="204">
        <v>0</v>
      </c>
      <c r="AS1044" s="204">
        <v>0</v>
      </c>
      <c r="AT1044" s="204">
        <v>0</v>
      </c>
      <c r="AU1044" s="204">
        <v>0</v>
      </c>
    </row>
    <row r="1045" spans="1:48" ht="12.75" customHeight="1">
      <c r="A1045" s="205">
        <v>21</v>
      </c>
      <c r="B1045" s="206">
        <v>229200</v>
      </c>
      <c r="C1045" s="207">
        <v>1928</v>
      </c>
      <c r="D1045" s="175">
        <v>1036</v>
      </c>
      <c r="E1045" s="201" t="s">
        <v>2063</v>
      </c>
      <c r="F1045" s="197">
        <v>7293.4</v>
      </c>
      <c r="G1045" s="202">
        <v>7293.4</v>
      </c>
      <c r="H1045" s="202">
        <v>0</v>
      </c>
      <c r="I1045" s="202">
        <v>0</v>
      </c>
      <c r="J1045" s="202">
        <v>0</v>
      </c>
      <c r="K1045" s="202">
        <v>0</v>
      </c>
      <c r="L1045" s="197">
        <v>7652.1</v>
      </c>
      <c r="M1045" s="203">
        <v>7652.1</v>
      </c>
      <c r="N1045" s="203">
        <v>0</v>
      </c>
      <c r="O1045" s="203">
        <v>0</v>
      </c>
      <c r="P1045" s="203">
        <v>0</v>
      </c>
      <c r="Q1045" s="203">
        <v>0</v>
      </c>
      <c r="R1045" s="245">
        <v>0</v>
      </c>
      <c r="S1045" s="245">
        <v>0</v>
      </c>
      <c r="T1045" s="245">
        <v>0</v>
      </c>
      <c r="U1045" s="198">
        <v>7652.1</v>
      </c>
      <c r="V1045" s="203">
        <v>7652.1</v>
      </c>
      <c r="W1045" s="203">
        <v>0</v>
      </c>
      <c r="X1045" s="203">
        <v>0</v>
      </c>
      <c r="Y1045" s="203">
        <v>0</v>
      </c>
      <c r="Z1045" s="204">
        <v>0</v>
      </c>
      <c r="AA1045" s="246">
        <v>0</v>
      </c>
      <c r="AB1045" s="246">
        <v>0</v>
      </c>
      <c r="AC1045" s="246">
        <v>0</v>
      </c>
      <c r="AD1045" s="204">
        <v>0</v>
      </c>
      <c r="AE1045" s="204">
        <v>0</v>
      </c>
      <c r="AF1045" s="204">
        <v>0</v>
      </c>
      <c r="AG1045" s="204">
        <v>0</v>
      </c>
      <c r="AH1045" s="204">
        <v>0</v>
      </c>
      <c r="AI1045" s="101">
        <v>0</v>
      </c>
      <c r="AJ1045" s="101">
        <v>0</v>
      </c>
      <c r="AK1045" s="101">
        <v>0</v>
      </c>
      <c r="AL1045" s="204">
        <v>0</v>
      </c>
      <c r="AM1045" s="204">
        <v>100</v>
      </c>
      <c r="AN1045" s="204">
        <v>100</v>
      </c>
      <c r="AO1045" s="204">
        <v>0</v>
      </c>
      <c r="AP1045" s="204">
        <v>0</v>
      </c>
      <c r="AQ1045" s="204">
        <v>0</v>
      </c>
      <c r="AR1045" s="204">
        <v>0</v>
      </c>
      <c r="AS1045" s="204">
        <v>0</v>
      </c>
      <c r="AT1045" s="204">
        <v>0</v>
      </c>
      <c r="AU1045" s="204">
        <v>0</v>
      </c>
    </row>
    <row r="1046" spans="1:48" ht="12.75" customHeight="1">
      <c r="A1046" s="205">
        <v>21</v>
      </c>
      <c r="B1046" s="206">
        <v>229200</v>
      </c>
      <c r="C1046" s="207">
        <v>1929</v>
      </c>
      <c r="D1046" s="175">
        <v>1037</v>
      </c>
      <c r="E1046" s="201" t="s">
        <v>2064</v>
      </c>
      <c r="F1046" s="197">
        <v>0</v>
      </c>
      <c r="G1046" s="202">
        <v>0</v>
      </c>
      <c r="H1046" s="202">
        <v>0</v>
      </c>
      <c r="I1046" s="202">
        <v>0</v>
      </c>
      <c r="J1046" s="202">
        <v>0</v>
      </c>
      <c r="K1046" s="202">
        <v>0</v>
      </c>
      <c r="L1046" s="197">
        <v>0</v>
      </c>
      <c r="M1046" s="203">
        <v>0</v>
      </c>
      <c r="N1046" s="203">
        <v>0</v>
      </c>
      <c r="O1046" s="203">
        <v>0</v>
      </c>
      <c r="P1046" s="203">
        <v>0</v>
      </c>
      <c r="Q1046" s="203">
        <v>0</v>
      </c>
      <c r="R1046" s="245">
        <v>0</v>
      </c>
      <c r="S1046" s="245">
        <v>0</v>
      </c>
      <c r="T1046" s="245">
        <v>0</v>
      </c>
      <c r="U1046" s="198">
        <v>0</v>
      </c>
      <c r="V1046" s="203">
        <v>0</v>
      </c>
      <c r="W1046" s="203">
        <v>0</v>
      </c>
      <c r="X1046" s="203">
        <v>0</v>
      </c>
      <c r="Y1046" s="203">
        <v>0</v>
      </c>
      <c r="Z1046" s="204">
        <v>0</v>
      </c>
      <c r="AA1046" s="246">
        <v>0</v>
      </c>
      <c r="AB1046" s="246">
        <v>0</v>
      </c>
      <c r="AC1046" s="246">
        <v>0</v>
      </c>
      <c r="AD1046" s="204">
        <v>0</v>
      </c>
      <c r="AE1046" s="204">
        <v>0</v>
      </c>
      <c r="AF1046" s="204">
        <v>0</v>
      </c>
      <c r="AG1046" s="204">
        <v>0</v>
      </c>
      <c r="AH1046" s="204">
        <v>0</v>
      </c>
      <c r="AI1046" s="101">
        <v>0</v>
      </c>
      <c r="AJ1046" s="101">
        <v>0</v>
      </c>
      <c r="AK1046" s="101">
        <v>0</v>
      </c>
      <c r="AL1046" s="204">
        <v>0</v>
      </c>
      <c r="AM1046" s="204">
        <v>0</v>
      </c>
      <c r="AN1046" s="204">
        <v>0</v>
      </c>
      <c r="AO1046" s="204">
        <v>0</v>
      </c>
      <c r="AP1046" s="204">
        <v>0</v>
      </c>
      <c r="AQ1046" s="204">
        <v>0</v>
      </c>
      <c r="AR1046" s="204">
        <v>0</v>
      </c>
      <c r="AS1046" s="204">
        <v>0</v>
      </c>
      <c r="AT1046" s="204">
        <v>0</v>
      </c>
      <c r="AU1046" s="204">
        <v>0</v>
      </c>
    </row>
    <row r="1047" spans="1:48" ht="12.75" customHeight="1">
      <c r="A1047" s="205">
        <v>21</v>
      </c>
      <c r="B1047" s="206">
        <v>229200</v>
      </c>
      <c r="C1047" s="207">
        <v>1930</v>
      </c>
      <c r="D1047" s="175">
        <v>1038</v>
      </c>
      <c r="E1047" s="201" t="s">
        <v>2065</v>
      </c>
      <c r="F1047" s="197">
        <v>1486.4</v>
      </c>
      <c r="G1047" s="202">
        <v>1486.4</v>
      </c>
      <c r="H1047" s="202">
        <v>0</v>
      </c>
      <c r="I1047" s="202">
        <v>0</v>
      </c>
      <c r="J1047" s="202">
        <v>0</v>
      </c>
      <c r="K1047" s="202">
        <v>0</v>
      </c>
      <c r="L1047" s="197">
        <v>1673.9</v>
      </c>
      <c r="M1047" s="203">
        <v>1673.9</v>
      </c>
      <c r="N1047" s="203">
        <v>0</v>
      </c>
      <c r="O1047" s="203">
        <v>0</v>
      </c>
      <c r="P1047" s="203">
        <v>0</v>
      </c>
      <c r="Q1047" s="203">
        <v>0</v>
      </c>
      <c r="R1047" s="245">
        <v>0</v>
      </c>
      <c r="S1047" s="245">
        <v>0</v>
      </c>
      <c r="T1047" s="245">
        <v>0</v>
      </c>
      <c r="U1047" s="198">
        <v>1563.1332</v>
      </c>
      <c r="V1047" s="203">
        <v>1563.1332</v>
      </c>
      <c r="W1047" s="203">
        <v>0</v>
      </c>
      <c r="X1047" s="203">
        <v>0</v>
      </c>
      <c r="Y1047" s="203">
        <v>0</v>
      </c>
      <c r="Z1047" s="204">
        <v>0</v>
      </c>
      <c r="AA1047" s="246">
        <v>0</v>
      </c>
      <c r="AB1047" s="246">
        <v>0</v>
      </c>
      <c r="AC1047" s="246">
        <v>0</v>
      </c>
      <c r="AD1047" s="204">
        <v>-110.7668000000001</v>
      </c>
      <c r="AE1047" s="204">
        <v>-110.7668000000001</v>
      </c>
      <c r="AF1047" s="204">
        <v>0</v>
      </c>
      <c r="AG1047" s="204">
        <v>0</v>
      </c>
      <c r="AH1047" s="204">
        <v>0</v>
      </c>
      <c r="AI1047" s="101">
        <v>0</v>
      </c>
      <c r="AJ1047" s="101">
        <v>0</v>
      </c>
      <c r="AK1047" s="101">
        <v>0</v>
      </c>
      <c r="AL1047" s="204">
        <v>0</v>
      </c>
      <c r="AM1047" s="204">
        <v>93.382711034111949</v>
      </c>
      <c r="AN1047" s="204">
        <v>93.382711034111949</v>
      </c>
      <c r="AO1047" s="204">
        <v>0</v>
      </c>
      <c r="AP1047" s="204">
        <v>0</v>
      </c>
      <c r="AQ1047" s="204">
        <v>0</v>
      </c>
      <c r="AR1047" s="204">
        <v>0</v>
      </c>
      <c r="AS1047" s="204">
        <v>0</v>
      </c>
      <c r="AT1047" s="204">
        <v>0</v>
      </c>
      <c r="AU1047" s="204">
        <v>0</v>
      </c>
    </row>
    <row r="1048" spans="1:48" ht="12.75" customHeight="1">
      <c r="A1048" s="205">
        <v>21</v>
      </c>
      <c r="B1048" s="206">
        <v>229200</v>
      </c>
      <c r="C1048" s="207">
        <v>1931</v>
      </c>
      <c r="D1048" s="175">
        <v>1039</v>
      </c>
      <c r="E1048" s="201" t="s">
        <v>2066</v>
      </c>
      <c r="F1048" s="197">
        <v>6498.3</v>
      </c>
      <c r="G1048" s="202">
        <v>6498.3</v>
      </c>
      <c r="H1048" s="202">
        <v>0</v>
      </c>
      <c r="I1048" s="202">
        <v>0</v>
      </c>
      <c r="J1048" s="202">
        <v>0</v>
      </c>
      <c r="K1048" s="202">
        <v>0</v>
      </c>
      <c r="L1048" s="197">
        <v>6830.7</v>
      </c>
      <c r="M1048" s="203">
        <v>6830.7</v>
      </c>
      <c r="N1048" s="203">
        <v>0</v>
      </c>
      <c r="O1048" s="203">
        <v>0</v>
      </c>
      <c r="P1048" s="203">
        <v>0</v>
      </c>
      <c r="Q1048" s="203">
        <v>0</v>
      </c>
      <c r="R1048" s="245">
        <v>0</v>
      </c>
      <c r="S1048" s="245">
        <v>0</v>
      </c>
      <c r="T1048" s="245">
        <v>0</v>
      </c>
      <c r="U1048" s="198">
        <v>6830.7</v>
      </c>
      <c r="V1048" s="203">
        <v>6830.7</v>
      </c>
      <c r="W1048" s="203">
        <v>0</v>
      </c>
      <c r="X1048" s="203">
        <v>0</v>
      </c>
      <c r="Y1048" s="203">
        <v>0</v>
      </c>
      <c r="Z1048" s="204">
        <v>0</v>
      </c>
      <c r="AA1048" s="246">
        <v>0</v>
      </c>
      <c r="AB1048" s="246">
        <v>0</v>
      </c>
      <c r="AC1048" s="246">
        <v>0</v>
      </c>
      <c r="AD1048" s="204">
        <v>0</v>
      </c>
      <c r="AE1048" s="204">
        <v>0</v>
      </c>
      <c r="AF1048" s="204">
        <v>0</v>
      </c>
      <c r="AG1048" s="204">
        <v>0</v>
      </c>
      <c r="AH1048" s="204">
        <v>0</v>
      </c>
      <c r="AI1048" s="101">
        <v>0</v>
      </c>
      <c r="AJ1048" s="101">
        <v>0</v>
      </c>
      <c r="AK1048" s="101">
        <v>0</v>
      </c>
      <c r="AL1048" s="204">
        <v>0</v>
      </c>
      <c r="AM1048" s="204">
        <v>100</v>
      </c>
      <c r="AN1048" s="204">
        <v>100</v>
      </c>
      <c r="AO1048" s="204">
        <v>0</v>
      </c>
      <c r="AP1048" s="204">
        <v>0</v>
      </c>
      <c r="AQ1048" s="204">
        <v>0</v>
      </c>
      <c r="AR1048" s="204">
        <v>0</v>
      </c>
      <c r="AS1048" s="204">
        <v>0</v>
      </c>
      <c r="AT1048" s="204">
        <v>0</v>
      </c>
      <c r="AU1048" s="204">
        <v>0</v>
      </c>
    </row>
    <row r="1049" spans="1:48" ht="12.75" customHeight="1">
      <c r="A1049" s="205">
        <v>21</v>
      </c>
      <c r="B1049" s="206">
        <v>229200</v>
      </c>
      <c r="C1049" s="207">
        <v>1924</v>
      </c>
      <c r="D1049" s="175">
        <v>1040</v>
      </c>
      <c r="E1049" s="201" t="s">
        <v>2039</v>
      </c>
      <c r="F1049" s="197">
        <v>72719.700000000012</v>
      </c>
      <c r="G1049" s="202">
        <v>69810.600000000006</v>
      </c>
      <c r="H1049" s="202">
        <v>2909.1</v>
      </c>
      <c r="I1049" s="202">
        <v>0</v>
      </c>
      <c r="J1049" s="202">
        <v>0</v>
      </c>
      <c r="K1049" s="202">
        <v>0</v>
      </c>
      <c r="L1049" s="197">
        <v>78043.8</v>
      </c>
      <c r="M1049" s="203">
        <v>74686.100000000006</v>
      </c>
      <c r="N1049" s="203">
        <v>3357.7</v>
      </c>
      <c r="O1049" s="203">
        <v>0</v>
      </c>
      <c r="P1049" s="203">
        <v>0</v>
      </c>
      <c r="Q1049" s="203">
        <v>0</v>
      </c>
      <c r="R1049" s="245">
        <v>0</v>
      </c>
      <c r="S1049" s="245">
        <v>0</v>
      </c>
      <c r="T1049" s="245">
        <v>0</v>
      </c>
      <c r="U1049" s="198">
        <v>78024.8894</v>
      </c>
      <c r="V1049" s="203">
        <v>74685.177500000005</v>
      </c>
      <c r="W1049" s="203">
        <v>3339.7118999999998</v>
      </c>
      <c r="X1049" s="203">
        <v>0</v>
      </c>
      <c r="Y1049" s="203">
        <v>0</v>
      </c>
      <c r="Z1049" s="204">
        <v>0</v>
      </c>
      <c r="AA1049" s="246">
        <v>0</v>
      </c>
      <c r="AB1049" s="246">
        <v>0</v>
      </c>
      <c r="AC1049" s="246">
        <v>0</v>
      </c>
      <c r="AD1049" s="204">
        <v>-18.910600000002887</v>
      </c>
      <c r="AE1049" s="204">
        <v>-0.92250000000058208</v>
      </c>
      <c r="AF1049" s="204">
        <v>-17.988100000000031</v>
      </c>
      <c r="AG1049" s="204">
        <v>0</v>
      </c>
      <c r="AH1049" s="204">
        <v>0</v>
      </c>
      <c r="AI1049" s="101">
        <v>0</v>
      </c>
      <c r="AJ1049" s="101">
        <v>0</v>
      </c>
      <c r="AK1049" s="101">
        <v>0</v>
      </c>
      <c r="AL1049" s="204">
        <v>0</v>
      </c>
      <c r="AM1049" s="204">
        <v>99.975769247525108</v>
      </c>
      <c r="AN1049" s="204">
        <v>99.998764830403516</v>
      </c>
      <c r="AO1049" s="204">
        <v>99.464273163177168</v>
      </c>
      <c r="AP1049" s="204">
        <v>0</v>
      </c>
      <c r="AQ1049" s="204">
        <v>0</v>
      </c>
      <c r="AR1049" s="204">
        <v>0</v>
      </c>
      <c r="AS1049" s="204">
        <v>0</v>
      </c>
      <c r="AT1049" s="204">
        <v>0</v>
      </c>
      <c r="AU1049" s="204">
        <v>0</v>
      </c>
    </row>
    <row r="1050" spans="1:48" ht="12.75" customHeight="1">
      <c r="A1050" s="205">
        <v>21</v>
      </c>
      <c r="B1050" s="206">
        <v>229200</v>
      </c>
      <c r="C1050" s="207">
        <v>1932</v>
      </c>
      <c r="D1050" s="175">
        <v>1041</v>
      </c>
      <c r="E1050" s="201" t="s">
        <v>2067</v>
      </c>
      <c r="F1050" s="197">
        <v>2071.9</v>
      </c>
      <c r="G1050" s="202">
        <v>2071.9</v>
      </c>
      <c r="H1050" s="202">
        <v>0</v>
      </c>
      <c r="I1050" s="202">
        <v>0</v>
      </c>
      <c r="J1050" s="202">
        <v>0</v>
      </c>
      <c r="K1050" s="202">
        <v>0</v>
      </c>
      <c r="L1050" s="197">
        <v>2531.3000000000002</v>
      </c>
      <c r="M1050" s="203">
        <v>2531.3000000000002</v>
      </c>
      <c r="N1050" s="203">
        <v>0</v>
      </c>
      <c r="O1050" s="203">
        <v>0</v>
      </c>
      <c r="P1050" s="203">
        <v>0</v>
      </c>
      <c r="Q1050" s="203">
        <v>0</v>
      </c>
      <c r="R1050" s="245">
        <v>0</v>
      </c>
      <c r="S1050" s="245">
        <v>0</v>
      </c>
      <c r="T1050" s="245">
        <v>0</v>
      </c>
      <c r="U1050" s="198">
        <v>2530.8083000000001</v>
      </c>
      <c r="V1050" s="203">
        <v>2530.8083000000001</v>
      </c>
      <c r="W1050" s="203">
        <v>0</v>
      </c>
      <c r="X1050" s="203">
        <v>0</v>
      </c>
      <c r="Y1050" s="203">
        <v>0</v>
      </c>
      <c r="Z1050" s="204">
        <v>0</v>
      </c>
      <c r="AA1050" s="246">
        <v>0</v>
      </c>
      <c r="AB1050" s="246">
        <v>0</v>
      </c>
      <c r="AC1050" s="246">
        <v>0</v>
      </c>
      <c r="AD1050" s="204">
        <v>-0.49170000000003711</v>
      </c>
      <c r="AE1050" s="204">
        <v>-0.49170000000003711</v>
      </c>
      <c r="AF1050" s="204">
        <v>0</v>
      </c>
      <c r="AG1050" s="204">
        <v>0</v>
      </c>
      <c r="AH1050" s="204">
        <v>0</v>
      </c>
      <c r="AI1050" s="101">
        <v>0</v>
      </c>
      <c r="AJ1050" s="101">
        <v>0</v>
      </c>
      <c r="AK1050" s="101">
        <v>0</v>
      </c>
      <c r="AL1050" s="204">
        <v>0</v>
      </c>
      <c r="AM1050" s="204">
        <v>99.9805751985146</v>
      </c>
      <c r="AN1050" s="204">
        <v>99.9805751985146</v>
      </c>
      <c r="AO1050" s="204">
        <v>0</v>
      </c>
      <c r="AP1050" s="204">
        <v>0</v>
      </c>
      <c r="AQ1050" s="204">
        <v>0</v>
      </c>
      <c r="AR1050" s="204">
        <v>0</v>
      </c>
      <c r="AS1050" s="204">
        <v>0</v>
      </c>
      <c r="AT1050" s="204">
        <v>0</v>
      </c>
      <c r="AU1050" s="204">
        <v>0</v>
      </c>
    </row>
    <row r="1051" spans="1:48" ht="12.75" customHeight="1">
      <c r="A1051" s="205">
        <v>21</v>
      </c>
      <c r="B1051" s="206">
        <v>229200</v>
      </c>
      <c r="C1051" s="207">
        <v>1933</v>
      </c>
      <c r="D1051" s="175">
        <v>1042</v>
      </c>
      <c r="E1051" s="201" t="s">
        <v>2068</v>
      </c>
      <c r="F1051" s="197">
        <v>7148.2</v>
      </c>
      <c r="G1051" s="202">
        <v>7148.2</v>
      </c>
      <c r="H1051" s="202">
        <v>0</v>
      </c>
      <c r="I1051" s="202">
        <v>0</v>
      </c>
      <c r="J1051" s="202">
        <v>0</v>
      </c>
      <c r="K1051" s="202">
        <v>0</v>
      </c>
      <c r="L1051" s="197">
        <v>7273.8</v>
      </c>
      <c r="M1051" s="203">
        <v>7273.8</v>
      </c>
      <c r="N1051" s="203">
        <v>0</v>
      </c>
      <c r="O1051" s="203">
        <v>0</v>
      </c>
      <c r="P1051" s="203">
        <v>0</v>
      </c>
      <c r="Q1051" s="203">
        <v>0</v>
      </c>
      <c r="R1051" s="245">
        <v>0</v>
      </c>
      <c r="S1051" s="245">
        <v>0</v>
      </c>
      <c r="T1051" s="245">
        <v>0</v>
      </c>
      <c r="U1051" s="198">
        <v>6925.7536</v>
      </c>
      <c r="V1051" s="203">
        <v>6925.7536</v>
      </c>
      <c r="W1051" s="203">
        <v>0</v>
      </c>
      <c r="X1051" s="203">
        <v>0</v>
      </c>
      <c r="Y1051" s="203">
        <v>0</v>
      </c>
      <c r="Z1051" s="204">
        <v>0</v>
      </c>
      <c r="AA1051" s="246">
        <v>0</v>
      </c>
      <c r="AB1051" s="246">
        <v>0</v>
      </c>
      <c r="AC1051" s="246">
        <v>0</v>
      </c>
      <c r="AD1051" s="204">
        <v>-348.04640000000018</v>
      </c>
      <c r="AE1051" s="204">
        <v>-348.04640000000018</v>
      </c>
      <c r="AF1051" s="204">
        <v>0</v>
      </c>
      <c r="AG1051" s="204">
        <v>0</v>
      </c>
      <c r="AH1051" s="204">
        <v>0</v>
      </c>
      <c r="AI1051" s="101">
        <v>0</v>
      </c>
      <c r="AJ1051" s="101">
        <v>0</v>
      </c>
      <c r="AK1051" s="101">
        <v>0</v>
      </c>
      <c r="AL1051" s="204">
        <v>0</v>
      </c>
      <c r="AM1051" s="204">
        <v>95.21506777750281</v>
      </c>
      <c r="AN1051" s="204">
        <v>95.21506777750281</v>
      </c>
      <c r="AO1051" s="204">
        <v>0</v>
      </c>
      <c r="AP1051" s="204">
        <v>0</v>
      </c>
      <c r="AQ1051" s="204">
        <v>0</v>
      </c>
      <c r="AR1051" s="204">
        <v>0</v>
      </c>
      <c r="AS1051" s="204">
        <v>0</v>
      </c>
      <c r="AT1051" s="204">
        <v>0</v>
      </c>
      <c r="AU1051" s="204">
        <v>0</v>
      </c>
    </row>
    <row r="1052" spans="1:48" ht="12.75" customHeight="1">
      <c r="A1052" s="205">
        <v>21</v>
      </c>
      <c r="B1052" s="206">
        <v>229200</v>
      </c>
      <c r="C1052" s="207">
        <v>1934</v>
      </c>
      <c r="D1052" s="175">
        <v>1043</v>
      </c>
      <c r="E1052" s="201" t="s">
        <v>2069</v>
      </c>
      <c r="F1052" s="197">
        <v>3717.1</v>
      </c>
      <c r="G1052" s="202">
        <v>3717.1</v>
      </c>
      <c r="H1052" s="202">
        <v>0</v>
      </c>
      <c r="I1052" s="202">
        <v>0</v>
      </c>
      <c r="J1052" s="202">
        <v>0</v>
      </c>
      <c r="K1052" s="202">
        <v>0</v>
      </c>
      <c r="L1052" s="197">
        <v>3981.6</v>
      </c>
      <c r="M1052" s="203">
        <v>3981.6</v>
      </c>
      <c r="N1052" s="203">
        <v>0</v>
      </c>
      <c r="O1052" s="203">
        <v>0</v>
      </c>
      <c r="P1052" s="203">
        <v>0</v>
      </c>
      <c r="Q1052" s="203">
        <v>0</v>
      </c>
      <c r="R1052" s="245">
        <v>0</v>
      </c>
      <c r="S1052" s="245">
        <v>0</v>
      </c>
      <c r="T1052" s="245">
        <v>0</v>
      </c>
      <c r="U1052" s="198">
        <v>3981.6</v>
      </c>
      <c r="V1052" s="203">
        <v>3981.6</v>
      </c>
      <c r="W1052" s="203">
        <v>0</v>
      </c>
      <c r="X1052" s="203">
        <v>0</v>
      </c>
      <c r="Y1052" s="203">
        <v>0</v>
      </c>
      <c r="Z1052" s="204">
        <v>0</v>
      </c>
      <c r="AA1052" s="246">
        <v>0</v>
      </c>
      <c r="AB1052" s="246">
        <v>0</v>
      </c>
      <c r="AC1052" s="246">
        <v>0</v>
      </c>
      <c r="AD1052" s="204">
        <v>0</v>
      </c>
      <c r="AE1052" s="204">
        <v>0</v>
      </c>
      <c r="AF1052" s="204">
        <v>0</v>
      </c>
      <c r="AG1052" s="204">
        <v>0</v>
      </c>
      <c r="AH1052" s="204">
        <v>0</v>
      </c>
      <c r="AI1052" s="101">
        <v>0</v>
      </c>
      <c r="AJ1052" s="101">
        <v>0</v>
      </c>
      <c r="AK1052" s="101">
        <v>0</v>
      </c>
      <c r="AL1052" s="204">
        <v>0</v>
      </c>
      <c r="AM1052" s="204">
        <v>100</v>
      </c>
      <c r="AN1052" s="204">
        <v>100</v>
      </c>
      <c r="AO1052" s="204">
        <v>0</v>
      </c>
      <c r="AP1052" s="204">
        <v>0</v>
      </c>
      <c r="AQ1052" s="204">
        <v>0</v>
      </c>
      <c r="AR1052" s="204">
        <v>0</v>
      </c>
      <c r="AS1052" s="204">
        <v>0</v>
      </c>
      <c r="AT1052" s="204">
        <v>0</v>
      </c>
      <c r="AU1052" s="204">
        <v>0</v>
      </c>
    </row>
    <row r="1053" spans="1:48" ht="12.75" customHeight="1">
      <c r="A1053" s="205">
        <v>0</v>
      </c>
      <c r="B1053" s="205"/>
      <c r="C1053" s="205"/>
      <c r="D1053" s="175">
        <v>1044</v>
      </c>
      <c r="E1053" s="201"/>
      <c r="F1053" s="202"/>
      <c r="G1053" s="202"/>
      <c r="H1053" s="202"/>
      <c r="I1053" s="202"/>
      <c r="J1053" s="202"/>
      <c r="K1053" s="202"/>
      <c r="L1053" s="197"/>
      <c r="M1053" s="203"/>
      <c r="N1053" s="203"/>
      <c r="O1053" s="203"/>
      <c r="P1053" s="203"/>
      <c r="Q1053" s="203"/>
      <c r="R1053" s="245"/>
      <c r="S1053" s="245"/>
      <c r="T1053" s="245"/>
      <c r="U1053" s="198">
        <v>0</v>
      </c>
      <c r="V1053" s="203"/>
      <c r="W1053" s="203"/>
      <c r="X1053" s="203"/>
      <c r="Y1053" s="203"/>
      <c r="Z1053" s="204"/>
      <c r="AA1053" s="246"/>
      <c r="AB1053" s="246"/>
      <c r="AC1053" s="246"/>
      <c r="AD1053" s="204"/>
      <c r="AE1053" s="204"/>
      <c r="AF1053" s="204"/>
      <c r="AG1053" s="204"/>
      <c r="AH1053" s="204"/>
      <c r="AI1053" s="101">
        <v>0</v>
      </c>
      <c r="AJ1053" s="101">
        <v>0</v>
      </c>
      <c r="AK1053" s="101">
        <v>0</v>
      </c>
      <c r="AL1053" s="204"/>
      <c r="AM1053" s="204"/>
      <c r="AN1053" s="204"/>
      <c r="AO1053" s="204"/>
      <c r="AP1053" s="204"/>
      <c r="AQ1053" s="204"/>
      <c r="AR1053" s="204"/>
      <c r="AS1053" s="204"/>
      <c r="AT1053" s="204"/>
      <c r="AU1053" s="204"/>
    </row>
    <row r="1054" spans="1:48" s="200" customFormat="1" ht="12.75" customHeight="1">
      <c r="A1054" s="205">
        <v>22</v>
      </c>
      <c r="B1054" s="206">
        <v>229600</v>
      </c>
      <c r="C1054" s="207">
        <v>1210</v>
      </c>
      <c r="D1054" s="175">
        <v>1045</v>
      </c>
      <c r="E1054" s="196" t="s">
        <v>2070</v>
      </c>
      <c r="F1054" s="197">
        <v>813884.2</v>
      </c>
      <c r="G1054" s="197">
        <v>725614.5</v>
      </c>
      <c r="H1054" s="197">
        <v>36831.5</v>
      </c>
      <c r="I1054" s="197">
        <v>24841.200000000001</v>
      </c>
      <c r="J1054" s="197">
        <v>0</v>
      </c>
      <c r="K1054" s="197">
        <v>26597</v>
      </c>
      <c r="L1054" s="197">
        <v>881466.7</v>
      </c>
      <c r="M1054" s="198">
        <v>787220.6</v>
      </c>
      <c r="N1054" s="198">
        <v>39323.699999999997</v>
      </c>
      <c r="O1054" s="198">
        <v>25000.1</v>
      </c>
      <c r="P1054" s="198">
        <v>0</v>
      </c>
      <c r="Q1054" s="198">
        <v>26597</v>
      </c>
      <c r="R1054" s="244">
        <v>0</v>
      </c>
      <c r="S1054" s="244">
        <v>2318</v>
      </c>
      <c r="T1054" s="244">
        <v>1007.3</v>
      </c>
      <c r="U1054" s="198">
        <v>877142.38849999988</v>
      </c>
      <c r="V1054" s="198">
        <v>787220.6</v>
      </c>
      <c r="W1054" s="198">
        <v>39323.699999999997</v>
      </c>
      <c r="X1054" s="198">
        <v>21122.378499999999</v>
      </c>
      <c r="Y1054" s="198">
        <v>0</v>
      </c>
      <c r="Z1054" s="101">
        <v>26597</v>
      </c>
      <c r="AA1054" s="247">
        <v>0</v>
      </c>
      <c r="AB1054" s="247">
        <v>2099.5</v>
      </c>
      <c r="AC1054" s="247">
        <v>779.21</v>
      </c>
      <c r="AD1054" s="101">
        <v>-4324.3115000000689</v>
      </c>
      <c r="AE1054" s="101">
        <v>0</v>
      </c>
      <c r="AF1054" s="101">
        <v>0</v>
      </c>
      <c r="AG1054" s="101">
        <v>-3877.7214999999997</v>
      </c>
      <c r="AH1054" s="101">
        <v>0</v>
      </c>
      <c r="AI1054" s="101">
        <v>0</v>
      </c>
      <c r="AJ1054" s="101">
        <v>0</v>
      </c>
      <c r="AK1054" s="101">
        <v>-218.5</v>
      </c>
      <c r="AL1054" s="101">
        <v>-228.08999999999992</v>
      </c>
      <c r="AM1054" s="101">
        <v>99.509418620124833</v>
      </c>
      <c r="AN1054" s="101">
        <v>100</v>
      </c>
      <c r="AO1054" s="101">
        <v>100</v>
      </c>
      <c r="AP1054" s="101">
        <v>84.489176043295828</v>
      </c>
      <c r="AQ1054" s="101">
        <v>0</v>
      </c>
      <c r="AR1054" s="101">
        <v>100</v>
      </c>
      <c r="AS1054" s="101">
        <v>0</v>
      </c>
      <c r="AT1054" s="101">
        <v>90.573770491803273</v>
      </c>
      <c r="AU1054" s="101">
        <v>77.356299017174635</v>
      </c>
      <c r="AV1054" s="199"/>
    </row>
    <row r="1055" spans="1:48" ht="12.75" customHeight="1">
      <c r="A1055" s="175"/>
      <c r="B1055" s="175"/>
      <c r="C1055" s="175"/>
      <c r="D1055" s="175"/>
      <c r="E1055" s="211"/>
      <c r="F1055" s="169"/>
      <c r="G1055" s="169"/>
      <c r="H1055" s="169"/>
      <c r="I1055" s="169"/>
      <c r="J1055" s="169"/>
      <c r="K1055" s="169"/>
      <c r="L1055" s="169"/>
      <c r="M1055" s="212"/>
      <c r="N1055" s="212"/>
      <c r="O1055" s="212"/>
      <c r="P1055" s="212"/>
      <c r="Q1055" s="212"/>
      <c r="R1055" s="248"/>
      <c r="S1055" s="248"/>
      <c r="T1055" s="248"/>
      <c r="U1055" s="212"/>
      <c r="V1055" s="212"/>
      <c r="W1055" s="212"/>
      <c r="X1055" s="212"/>
      <c r="Y1055" s="212"/>
      <c r="Z1055" s="97"/>
      <c r="AA1055" s="233"/>
      <c r="AB1055" s="233"/>
      <c r="AC1055" s="233"/>
      <c r="AD1055" s="97"/>
      <c r="AE1055" s="97"/>
      <c r="AF1055" s="97"/>
      <c r="AG1055" s="97"/>
      <c r="AH1055" s="97"/>
      <c r="AI1055" s="97"/>
      <c r="AJ1055" s="97"/>
      <c r="AK1055" s="97"/>
      <c r="AL1055" s="97"/>
      <c r="AM1055" s="97"/>
      <c r="AN1055" s="97"/>
      <c r="AO1055" s="97"/>
      <c r="AP1055" s="97"/>
      <c r="AQ1055" s="97"/>
      <c r="AR1055" s="97"/>
      <c r="AS1055" s="97"/>
      <c r="AT1055" s="97"/>
      <c r="AU1055" s="97"/>
    </row>
    <row r="1056" spans="1:48" ht="12.75" customHeight="1">
      <c r="E1056" s="249"/>
      <c r="F1056" s="250" t="s">
        <v>2113</v>
      </c>
      <c r="G1056" s="250"/>
      <c r="H1056" s="250"/>
      <c r="I1056" s="250"/>
      <c r="J1056" s="250"/>
      <c r="K1056" s="250"/>
      <c r="L1056" s="250"/>
      <c r="M1056" s="250"/>
      <c r="N1056" s="250"/>
      <c r="O1056" s="250"/>
      <c r="P1056" s="250"/>
      <c r="Q1056" s="250"/>
      <c r="R1056" s="250"/>
      <c r="AD1056" s="249"/>
      <c r="AE1056" s="250" t="s">
        <v>2113</v>
      </c>
      <c r="AF1056" s="250"/>
      <c r="AG1056" s="250"/>
      <c r="AH1056" s="250"/>
      <c r="AI1056" s="250"/>
      <c r="AJ1056" s="250"/>
      <c r="AK1056" s="250"/>
      <c r="AL1056" s="250"/>
      <c r="AM1056" s="250"/>
      <c r="AN1056" s="250"/>
      <c r="AO1056" s="250"/>
      <c r="AP1056" s="250"/>
      <c r="AQ1056" s="250"/>
    </row>
    <row r="1057" spans="5:44" ht="12.75" customHeight="1">
      <c r="E1057" s="252"/>
      <c r="F1057" s="252"/>
      <c r="G1057" s="252"/>
      <c r="H1057" s="252"/>
      <c r="I1057" s="252"/>
      <c r="J1057" s="252"/>
      <c r="K1057" s="252"/>
      <c r="L1057" s="252"/>
      <c r="M1057" s="252"/>
      <c r="N1057" s="252"/>
      <c r="O1057" s="252"/>
      <c r="P1057" s="252"/>
      <c r="Q1057" s="252"/>
      <c r="AD1057" s="252"/>
      <c r="AE1057" s="252"/>
      <c r="AF1057" s="252"/>
      <c r="AG1057" s="252"/>
      <c r="AH1057" s="252"/>
      <c r="AI1057" s="252"/>
      <c r="AJ1057" s="252"/>
      <c r="AK1057" s="252"/>
      <c r="AL1057" s="252"/>
      <c r="AM1057" s="252"/>
      <c r="AN1057" s="252"/>
      <c r="AO1057" s="252"/>
      <c r="AP1057" s="252"/>
    </row>
    <row r="1058" spans="5:44" ht="12.75" customHeight="1">
      <c r="E1058" s="252"/>
      <c r="F1058" s="252"/>
      <c r="G1058" s="252"/>
      <c r="H1058" s="252"/>
      <c r="I1058" s="252"/>
      <c r="J1058" s="252"/>
      <c r="K1058" s="252"/>
      <c r="L1058" s="252"/>
      <c r="M1058" s="252"/>
      <c r="N1058" s="252"/>
      <c r="O1058" s="252"/>
      <c r="P1058" s="252"/>
      <c r="Q1058" s="252"/>
      <c r="AD1058" s="252"/>
      <c r="AE1058" s="252"/>
      <c r="AF1058" s="252"/>
      <c r="AG1058" s="252"/>
      <c r="AH1058" s="252"/>
      <c r="AI1058" s="252"/>
      <c r="AJ1058" s="252"/>
      <c r="AK1058" s="252"/>
      <c r="AL1058" s="252"/>
      <c r="AM1058" s="252"/>
      <c r="AN1058" s="252"/>
      <c r="AO1058" s="252"/>
      <c r="AP1058" s="252"/>
    </row>
    <row r="1059" spans="5:44" ht="12.75" customHeight="1">
      <c r="E1059" s="252"/>
      <c r="F1059" s="252"/>
      <c r="G1059" s="252"/>
      <c r="H1059" s="252"/>
      <c r="I1059" s="252"/>
      <c r="J1059" s="252"/>
      <c r="K1059" s="252"/>
      <c r="L1059" s="252"/>
      <c r="M1059" s="252"/>
      <c r="N1059" s="252"/>
      <c r="O1059" s="252"/>
      <c r="P1059" s="252"/>
      <c r="Q1059" s="252"/>
      <c r="AD1059" s="252"/>
      <c r="AE1059" s="252"/>
      <c r="AF1059" s="252"/>
      <c r="AG1059" s="252"/>
      <c r="AH1059" s="252"/>
      <c r="AI1059" s="252"/>
      <c r="AJ1059" s="252"/>
      <c r="AK1059" s="252"/>
      <c r="AL1059" s="252"/>
      <c r="AM1059" s="252"/>
      <c r="AN1059" s="252"/>
      <c r="AO1059" s="252"/>
      <c r="AP1059" s="252"/>
    </row>
    <row r="1060" spans="5:44" ht="12.75" customHeight="1">
      <c r="E1060" s="252"/>
      <c r="F1060" s="252"/>
      <c r="G1060" s="252"/>
      <c r="H1060" s="252"/>
      <c r="I1060" s="252"/>
      <c r="J1060" s="252"/>
      <c r="K1060" s="252"/>
      <c r="L1060" s="252"/>
      <c r="M1060" s="252"/>
      <c r="N1060" s="252"/>
      <c r="O1060" s="252"/>
      <c r="P1060" s="252"/>
      <c r="Q1060" s="252"/>
    </row>
    <row r="1061" spans="5:44" ht="49.5" customHeight="1">
      <c r="E1061" s="217"/>
      <c r="F1061" s="219"/>
      <c r="H1061" s="217"/>
      <c r="I1061" s="217"/>
      <c r="J1061" s="217"/>
      <c r="L1061" s="219"/>
      <c r="M1061" s="219"/>
      <c r="N1061" s="219"/>
      <c r="AF1061" s="253" t="s">
        <v>2071</v>
      </c>
      <c r="AG1061" s="254"/>
      <c r="AQ1061" s="221" t="s">
        <v>83</v>
      </c>
      <c r="AR1061" s="221"/>
    </row>
    <row r="1062" spans="5:44" ht="49.5" customHeight="1">
      <c r="E1062" s="222"/>
      <c r="F1062" s="219"/>
      <c r="H1062" s="222"/>
      <c r="I1062" s="222"/>
      <c r="J1062" s="222"/>
      <c r="L1062" s="219"/>
      <c r="M1062" s="219"/>
      <c r="N1062" s="219"/>
      <c r="AF1062" s="223" t="s">
        <v>2072</v>
      </c>
      <c r="AG1062" s="223"/>
      <c r="AH1062" s="223"/>
      <c r="AI1062" s="223"/>
      <c r="AQ1062" s="221" t="s">
        <v>95</v>
      </c>
      <c r="AR1062" s="221"/>
    </row>
    <row r="1063" spans="5:44" ht="49.5" customHeight="1">
      <c r="E1063" s="216"/>
      <c r="F1063" s="219"/>
      <c r="H1063" s="222"/>
      <c r="I1063" s="222"/>
      <c r="J1063" s="222"/>
      <c r="L1063" s="219"/>
      <c r="M1063" s="219"/>
      <c r="N1063" s="219"/>
      <c r="AF1063" s="223" t="s">
        <v>2073</v>
      </c>
      <c r="AG1063" s="223"/>
      <c r="AQ1063" s="221" t="s">
        <v>86</v>
      </c>
      <c r="AR1063" s="221"/>
    </row>
    <row r="1064" spans="5:44" ht="49.5" customHeight="1">
      <c r="E1064" s="222"/>
      <c r="F1064" s="219"/>
      <c r="H1064" s="222"/>
      <c r="I1064" s="222"/>
      <c r="J1064" s="222"/>
      <c r="L1064" s="219"/>
      <c r="M1064" s="219"/>
      <c r="N1064" s="219"/>
      <c r="AF1064" s="223" t="s">
        <v>2114</v>
      </c>
      <c r="AG1064" s="223"/>
      <c r="AH1064" s="223"/>
      <c r="AI1064" s="223"/>
      <c r="AJ1064" s="223"/>
      <c r="AQ1064" s="221" t="s">
        <v>89</v>
      </c>
      <c r="AR1064" s="221"/>
    </row>
    <row r="1065" spans="5:44" ht="49.5" customHeight="1">
      <c r="E1065" s="217"/>
      <c r="F1065" s="219"/>
      <c r="H1065" s="217"/>
      <c r="I1065" s="217"/>
      <c r="J1065" s="217"/>
      <c r="L1065" s="219"/>
      <c r="M1065" s="219"/>
      <c r="N1065" s="219"/>
      <c r="AF1065" s="217" t="s">
        <v>2115</v>
      </c>
      <c r="AQ1065" s="221" t="s">
        <v>87</v>
      </c>
      <c r="AR1065" s="221"/>
    </row>
    <row r="1066" spans="5:44" ht="49.5" customHeight="1">
      <c r="E1066" s="222"/>
      <c r="F1066" s="219"/>
      <c r="H1066" s="222"/>
      <c r="I1066" s="222"/>
      <c r="J1066" s="222"/>
      <c r="L1066" s="219"/>
      <c r="M1066" s="219"/>
      <c r="N1066" s="219"/>
      <c r="AF1066" s="223" t="s">
        <v>2116</v>
      </c>
      <c r="AG1066" s="223"/>
      <c r="AH1066" s="223"/>
      <c r="AI1066" s="223"/>
      <c r="AJ1066" s="223"/>
      <c r="AQ1066" s="221" t="s">
        <v>862</v>
      </c>
      <c r="AR1066" s="221"/>
    </row>
    <row r="1067" spans="5:44" ht="49.5" customHeight="1">
      <c r="E1067" s="217"/>
      <c r="F1067" s="219"/>
      <c r="H1067" s="217"/>
      <c r="I1067" s="217"/>
      <c r="J1067" s="217"/>
      <c r="L1067" s="219"/>
      <c r="M1067" s="219"/>
      <c r="N1067" s="219"/>
      <c r="AF1067" s="218" t="s">
        <v>2076</v>
      </c>
      <c r="AG1067" s="218"/>
      <c r="AH1067" s="218"/>
      <c r="AI1067" s="218"/>
      <c r="AQ1067" s="221" t="s">
        <v>2077</v>
      </c>
      <c r="AR1067" s="221"/>
    </row>
    <row r="1068" spans="5:44" ht="49.5" customHeight="1">
      <c r="E1068" s="217"/>
      <c r="F1068" s="225"/>
      <c r="H1068" s="217"/>
      <c r="I1068" s="217"/>
      <c r="J1068" s="217"/>
      <c r="L1068" s="225"/>
      <c r="M1068" s="225"/>
      <c r="N1068" s="225"/>
      <c r="AF1068" s="218" t="s">
        <v>2078</v>
      </c>
      <c r="AG1068" s="218"/>
      <c r="AQ1068" s="221" t="s">
        <v>88</v>
      </c>
      <c r="AR1068" s="221"/>
    </row>
  </sheetData>
  <mergeCells count="79">
    <mergeCell ref="AQ1065:AR1065"/>
    <mergeCell ref="AF1066:AJ1066"/>
    <mergeCell ref="AQ1066:AR1066"/>
    <mergeCell ref="AF1067:AI1067"/>
    <mergeCell ref="AQ1067:AR1067"/>
    <mergeCell ref="AF1068:AG1068"/>
    <mergeCell ref="AQ1068:AR1068"/>
    <mergeCell ref="AF1062:AI1062"/>
    <mergeCell ref="AQ1062:AR1062"/>
    <mergeCell ref="AF1063:AG1063"/>
    <mergeCell ref="AQ1063:AR1063"/>
    <mergeCell ref="AF1064:AJ1064"/>
    <mergeCell ref="AQ1064:AR1064"/>
    <mergeCell ref="AS7:AS8"/>
    <mergeCell ref="AT7:AT8"/>
    <mergeCell ref="AU7:AU8"/>
    <mergeCell ref="F1056:R1056"/>
    <mergeCell ref="AE1056:AQ1056"/>
    <mergeCell ref="AQ1061:AR1061"/>
    <mergeCell ref="AL7:AL8"/>
    <mergeCell ref="AN7:AN8"/>
    <mergeCell ref="AO7:AO8"/>
    <mergeCell ref="AP7:AP8"/>
    <mergeCell ref="AQ7:AQ8"/>
    <mergeCell ref="AR7:AR8"/>
    <mergeCell ref="AF7:AF8"/>
    <mergeCell ref="AG7:AG8"/>
    <mergeCell ref="AH7:AH8"/>
    <mergeCell ref="AI7:AI8"/>
    <mergeCell ref="AJ7:AJ8"/>
    <mergeCell ref="AK7:AK8"/>
    <mergeCell ref="Y7:Y8"/>
    <mergeCell ref="Z7:Z8"/>
    <mergeCell ref="AA7:AA8"/>
    <mergeCell ref="AB7:AB8"/>
    <mergeCell ref="AC7:AC8"/>
    <mergeCell ref="AE7:AE8"/>
    <mergeCell ref="R7:R8"/>
    <mergeCell ref="S7:S8"/>
    <mergeCell ref="T7:T8"/>
    <mergeCell ref="V7:V8"/>
    <mergeCell ref="W7:W8"/>
    <mergeCell ref="X7:X8"/>
    <mergeCell ref="AD6:AD8"/>
    <mergeCell ref="AE6:AL6"/>
    <mergeCell ref="AM6:AM8"/>
    <mergeCell ref="AN6:AU6"/>
    <mergeCell ref="G7:G8"/>
    <mergeCell ref="H7:H8"/>
    <mergeCell ref="I7:I8"/>
    <mergeCell ref="J7:J8"/>
    <mergeCell ref="K7:K8"/>
    <mergeCell ref="M7:M8"/>
    <mergeCell ref="F6:F8"/>
    <mergeCell ref="G6:K6"/>
    <mergeCell ref="L6:L8"/>
    <mergeCell ref="M6:T6"/>
    <mergeCell ref="U6:U8"/>
    <mergeCell ref="V6:AC6"/>
    <mergeCell ref="N7:N8"/>
    <mergeCell ref="O7:O8"/>
    <mergeCell ref="P7:P8"/>
    <mergeCell ref="Q7:Q8"/>
    <mergeCell ref="F4:K5"/>
    <mergeCell ref="L4:T5"/>
    <mergeCell ref="U4:AC5"/>
    <mergeCell ref="AD4:AU4"/>
    <mergeCell ref="AD5:AL5"/>
    <mergeCell ref="AM5:AU5"/>
    <mergeCell ref="N1:Q1"/>
    <mergeCell ref="Y1:AC1"/>
    <mergeCell ref="AQ1:AU1"/>
    <mergeCell ref="F2:X2"/>
    <mergeCell ref="AD2:AQ2"/>
    <mergeCell ref="A4:A8"/>
    <mergeCell ref="B4:B8"/>
    <mergeCell ref="C4:C8"/>
    <mergeCell ref="D4:D8"/>
    <mergeCell ref="E4:E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64"/>
  <sheetViews>
    <sheetView workbookViewId="0">
      <selection activeCell="C2" sqref="C2:AN2"/>
    </sheetView>
  </sheetViews>
  <sheetFormatPr defaultRowHeight="15"/>
  <cols>
    <col min="1" max="1" width="5" style="174" customWidth="1"/>
    <col min="2" max="2" width="21.5703125" style="174" customWidth="1"/>
    <col min="3" max="3" width="11.7109375" style="173" customWidth="1"/>
    <col min="4" max="4" width="14" style="173" customWidth="1"/>
    <col min="5" max="7" width="11.7109375" style="173" customWidth="1"/>
    <col min="8" max="8" width="11.140625" style="173" customWidth="1"/>
    <col min="9" max="9" width="10.7109375" style="173" customWidth="1"/>
    <col min="10" max="10" width="13" style="173" customWidth="1"/>
    <col min="11" max="11" width="14" style="173" customWidth="1"/>
    <col min="12" max="15" width="11.7109375" style="173" customWidth="1"/>
    <col min="16" max="16" width="9.42578125" style="173" customWidth="1"/>
    <col min="17" max="17" width="11.7109375" style="173" customWidth="1"/>
    <col min="18" max="18" width="11.42578125" style="173" customWidth="1"/>
    <col min="19" max="19" width="14.140625" style="173" customWidth="1"/>
    <col min="20" max="25" width="11.7109375" style="173" customWidth="1"/>
    <col min="26" max="26" width="10.85546875" style="173" customWidth="1"/>
    <col min="27" max="27" width="14.140625" style="173" customWidth="1"/>
    <col min="28" max="28" width="9.7109375" style="173" customWidth="1"/>
    <col min="29" max="29" width="9.85546875" style="173" customWidth="1"/>
    <col min="30" max="33" width="11.5703125" style="173" customWidth="1"/>
    <col min="34" max="34" width="9.7109375" style="173" customWidth="1"/>
    <col min="35" max="35" width="14" style="173" customWidth="1"/>
    <col min="36" max="36" width="9.7109375" style="173" customWidth="1"/>
    <col min="37" max="37" width="9.85546875" style="173" customWidth="1"/>
    <col min="38" max="40" width="11.28515625" style="173" customWidth="1"/>
    <col min="41" max="41" width="9.85546875" style="173" customWidth="1"/>
    <col min="42" max="45" width="9.140625" style="173"/>
    <col min="46" max="16384" width="9.140625" style="174"/>
  </cols>
  <sheetData>
    <row r="1" spans="1:45" ht="39" customHeight="1">
      <c r="A1" s="167"/>
      <c r="B1" s="168"/>
      <c r="C1" s="169"/>
      <c r="D1" s="169"/>
      <c r="E1" s="169"/>
      <c r="F1" s="169"/>
      <c r="G1" s="169"/>
      <c r="H1" s="169"/>
      <c r="I1" s="169"/>
      <c r="J1" s="169"/>
      <c r="K1" s="170"/>
      <c r="L1" s="171"/>
      <c r="M1" s="171"/>
      <c r="N1" s="171"/>
      <c r="O1" s="255"/>
      <c r="P1" s="255"/>
      <c r="Q1" s="255"/>
      <c r="R1" s="170"/>
      <c r="S1" s="172"/>
      <c r="T1" s="171"/>
      <c r="U1" s="171"/>
      <c r="V1" s="171"/>
      <c r="W1" s="171"/>
      <c r="X1" s="171"/>
      <c r="Y1" s="171"/>
      <c r="Z1" s="97"/>
      <c r="AA1" s="97"/>
      <c r="AB1" s="97"/>
      <c r="AC1" s="97"/>
      <c r="AD1" s="97"/>
      <c r="AE1" s="97"/>
      <c r="AF1" s="97"/>
      <c r="AG1" s="97"/>
      <c r="AH1" s="97"/>
      <c r="AI1" s="97"/>
      <c r="AJ1" s="171" t="s">
        <v>2117</v>
      </c>
      <c r="AK1" s="171"/>
      <c r="AL1" s="171"/>
      <c r="AM1" s="171"/>
      <c r="AN1" s="171"/>
      <c r="AO1" s="171"/>
    </row>
    <row r="2" spans="1:45" ht="60.75" customHeight="1">
      <c r="A2" s="175"/>
      <c r="B2" s="176"/>
      <c r="C2" s="231" t="s">
        <v>2118</v>
      </c>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97"/>
    </row>
    <row r="3" spans="1:45" ht="11.25" customHeight="1">
      <c r="A3" s="175"/>
      <c r="B3" s="178"/>
      <c r="C3" s="179"/>
      <c r="D3" s="179"/>
      <c r="E3" s="180"/>
      <c r="F3" s="179"/>
      <c r="G3" s="179"/>
      <c r="H3" s="179"/>
      <c r="I3" s="179"/>
      <c r="J3" s="179"/>
      <c r="K3" s="181"/>
      <c r="L3" s="181"/>
      <c r="M3" s="181"/>
      <c r="N3" s="181"/>
      <c r="O3" s="181"/>
      <c r="P3" s="181"/>
      <c r="Q3" s="181"/>
      <c r="R3" s="181"/>
      <c r="S3" s="172"/>
      <c r="T3" s="172"/>
      <c r="U3" s="172"/>
      <c r="V3" s="97"/>
      <c r="W3" s="97"/>
      <c r="X3" s="97"/>
      <c r="Y3" s="97"/>
      <c r="Z3" s="97"/>
      <c r="AA3" s="97"/>
      <c r="AB3" s="97"/>
      <c r="AC3" s="97"/>
      <c r="AD3" s="97"/>
      <c r="AE3" s="97"/>
      <c r="AF3" s="97"/>
      <c r="AG3" s="97"/>
      <c r="AH3" s="97"/>
      <c r="AI3" s="97"/>
      <c r="AJ3" s="97"/>
      <c r="AK3" s="97"/>
      <c r="AL3" s="97"/>
      <c r="AM3" s="97"/>
      <c r="AN3" s="97"/>
      <c r="AO3" s="97" t="s">
        <v>71</v>
      </c>
    </row>
    <row r="4" spans="1:45" ht="15" customHeight="1">
      <c r="A4" s="183" t="s">
        <v>1218</v>
      </c>
      <c r="B4" s="183" t="s">
        <v>1219</v>
      </c>
      <c r="C4" s="256" t="s">
        <v>1220</v>
      </c>
      <c r="D4" s="257"/>
      <c r="E4" s="257"/>
      <c r="F4" s="257"/>
      <c r="G4" s="257"/>
      <c r="H4" s="257"/>
      <c r="I4" s="258"/>
      <c r="J4" s="256" t="s">
        <v>1221</v>
      </c>
      <c r="K4" s="257"/>
      <c r="L4" s="257"/>
      <c r="M4" s="257"/>
      <c r="N4" s="257"/>
      <c r="O4" s="257"/>
      <c r="P4" s="257"/>
      <c r="Q4" s="258"/>
      <c r="R4" s="256" t="s">
        <v>1061</v>
      </c>
      <c r="S4" s="257"/>
      <c r="T4" s="257"/>
      <c r="U4" s="257"/>
      <c r="V4" s="257"/>
      <c r="W4" s="257"/>
      <c r="X4" s="257"/>
      <c r="Y4" s="258"/>
      <c r="Z4" s="184" t="s">
        <v>1222</v>
      </c>
      <c r="AA4" s="184"/>
      <c r="AB4" s="184"/>
      <c r="AC4" s="184"/>
      <c r="AD4" s="184"/>
      <c r="AE4" s="184"/>
      <c r="AF4" s="184"/>
      <c r="AG4" s="184"/>
      <c r="AH4" s="184"/>
      <c r="AI4" s="184"/>
      <c r="AJ4" s="184"/>
      <c r="AK4" s="184"/>
      <c r="AL4" s="184"/>
      <c r="AM4" s="184"/>
      <c r="AN4" s="184"/>
      <c r="AO4" s="184"/>
    </row>
    <row r="5" spans="1:45">
      <c r="A5" s="183"/>
      <c r="B5" s="183"/>
      <c r="C5" s="259"/>
      <c r="D5" s="260"/>
      <c r="E5" s="260"/>
      <c r="F5" s="260"/>
      <c r="G5" s="260"/>
      <c r="H5" s="260"/>
      <c r="I5" s="261"/>
      <c r="J5" s="259"/>
      <c r="K5" s="260"/>
      <c r="L5" s="260"/>
      <c r="M5" s="260"/>
      <c r="N5" s="260"/>
      <c r="O5" s="260"/>
      <c r="P5" s="260"/>
      <c r="Q5" s="261"/>
      <c r="R5" s="259"/>
      <c r="S5" s="260"/>
      <c r="T5" s="260"/>
      <c r="U5" s="260"/>
      <c r="V5" s="260"/>
      <c r="W5" s="260"/>
      <c r="X5" s="260"/>
      <c r="Y5" s="261"/>
      <c r="Z5" s="187" t="s">
        <v>1223</v>
      </c>
      <c r="AA5" s="188"/>
      <c r="AB5" s="188"/>
      <c r="AC5" s="188"/>
      <c r="AD5" s="188"/>
      <c r="AE5" s="188"/>
      <c r="AF5" s="188"/>
      <c r="AG5" s="189"/>
      <c r="AH5" s="184" t="s">
        <v>1224</v>
      </c>
      <c r="AI5" s="184"/>
      <c r="AJ5" s="184"/>
      <c r="AK5" s="184"/>
      <c r="AL5" s="184"/>
      <c r="AM5" s="184"/>
      <c r="AN5" s="184"/>
      <c r="AO5" s="184"/>
    </row>
    <row r="6" spans="1:45" ht="15" customHeight="1">
      <c r="A6" s="183"/>
      <c r="B6" s="183"/>
      <c r="C6" s="186" t="s">
        <v>2081</v>
      </c>
      <c r="D6" s="187" t="s">
        <v>1226</v>
      </c>
      <c r="E6" s="188"/>
      <c r="F6" s="188"/>
      <c r="G6" s="188"/>
      <c r="H6" s="188"/>
      <c r="I6" s="189"/>
      <c r="J6" s="186" t="s">
        <v>2081</v>
      </c>
      <c r="K6" s="187" t="s">
        <v>1226</v>
      </c>
      <c r="L6" s="188"/>
      <c r="M6" s="188"/>
      <c r="N6" s="188"/>
      <c r="O6" s="188"/>
      <c r="P6" s="188"/>
      <c r="Q6" s="189"/>
      <c r="R6" s="186" t="s">
        <v>2081</v>
      </c>
      <c r="S6" s="187" t="s">
        <v>1226</v>
      </c>
      <c r="T6" s="188"/>
      <c r="U6" s="188"/>
      <c r="V6" s="188"/>
      <c r="W6" s="188"/>
      <c r="X6" s="188"/>
      <c r="Y6" s="189"/>
      <c r="Z6" s="186" t="s">
        <v>2081</v>
      </c>
      <c r="AA6" s="187" t="s">
        <v>1226</v>
      </c>
      <c r="AB6" s="188"/>
      <c r="AC6" s="188"/>
      <c r="AD6" s="188"/>
      <c r="AE6" s="188"/>
      <c r="AF6" s="188"/>
      <c r="AG6" s="189"/>
      <c r="AH6" s="186" t="s">
        <v>2081</v>
      </c>
      <c r="AI6" s="187" t="s">
        <v>1226</v>
      </c>
      <c r="AJ6" s="188"/>
      <c r="AK6" s="188"/>
      <c r="AL6" s="188"/>
      <c r="AM6" s="188"/>
      <c r="AN6" s="188"/>
      <c r="AO6" s="189"/>
    </row>
    <row r="7" spans="1:45" ht="260.25" customHeight="1">
      <c r="A7" s="183"/>
      <c r="B7" s="183"/>
      <c r="C7" s="186"/>
      <c r="D7" s="191" t="s">
        <v>2119</v>
      </c>
      <c r="E7" s="191" t="s">
        <v>2120</v>
      </c>
      <c r="F7" s="191" t="s">
        <v>2121</v>
      </c>
      <c r="G7" s="191" t="s">
        <v>2122</v>
      </c>
      <c r="H7" s="191" t="s">
        <v>2123</v>
      </c>
      <c r="I7" s="191" t="s">
        <v>2124</v>
      </c>
      <c r="J7" s="186"/>
      <c r="K7" s="191" t="s">
        <v>2119</v>
      </c>
      <c r="L7" s="191" t="s">
        <v>2120</v>
      </c>
      <c r="M7" s="191" t="s">
        <v>2121</v>
      </c>
      <c r="N7" s="191" t="s">
        <v>2122</v>
      </c>
      <c r="O7" s="191" t="s">
        <v>2125</v>
      </c>
      <c r="P7" s="191" t="s">
        <v>2123</v>
      </c>
      <c r="Q7" s="191" t="s">
        <v>2124</v>
      </c>
      <c r="R7" s="186"/>
      <c r="S7" s="191" t="s">
        <v>2119</v>
      </c>
      <c r="T7" s="191" t="s">
        <v>2120</v>
      </c>
      <c r="U7" s="191" t="s">
        <v>2121</v>
      </c>
      <c r="V7" s="191" t="s">
        <v>2122</v>
      </c>
      <c r="W7" s="191" t="s">
        <v>2125</v>
      </c>
      <c r="X7" s="191" t="s">
        <v>2123</v>
      </c>
      <c r="Y7" s="191" t="s">
        <v>2124</v>
      </c>
      <c r="Z7" s="186"/>
      <c r="AA7" s="191" t="s">
        <v>2119</v>
      </c>
      <c r="AB7" s="191" t="s">
        <v>2120</v>
      </c>
      <c r="AC7" s="191" t="s">
        <v>2121</v>
      </c>
      <c r="AD7" s="191" t="s">
        <v>2122</v>
      </c>
      <c r="AE7" s="191" t="s">
        <v>2125</v>
      </c>
      <c r="AF7" s="191" t="s">
        <v>2123</v>
      </c>
      <c r="AG7" s="191" t="s">
        <v>2124</v>
      </c>
      <c r="AH7" s="186"/>
      <c r="AI7" s="191" t="s">
        <v>2119</v>
      </c>
      <c r="AJ7" s="191" t="s">
        <v>2120</v>
      </c>
      <c r="AK7" s="191" t="s">
        <v>2121</v>
      </c>
      <c r="AL7" s="191" t="s">
        <v>2122</v>
      </c>
      <c r="AM7" s="191" t="s">
        <v>2125</v>
      </c>
      <c r="AN7" s="191" t="s">
        <v>2123</v>
      </c>
      <c r="AO7" s="191" t="s">
        <v>2124</v>
      </c>
    </row>
    <row r="8" spans="1:45" ht="22.5" customHeight="1">
      <c r="A8" s="55"/>
      <c r="B8" s="54" t="s">
        <v>1</v>
      </c>
      <c r="C8" s="193" t="s">
        <v>2126</v>
      </c>
      <c r="D8" s="194">
        <v>3</v>
      </c>
      <c r="E8" s="194">
        <v>4</v>
      </c>
      <c r="F8" s="194">
        <v>5</v>
      </c>
      <c r="G8" s="194">
        <v>6</v>
      </c>
      <c r="H8" s="194">
        <v>7</v>
      </c>
      <c r="I8" s="194">
        <v>8</v>
      </c>
      <c r="J8" s="193" t="s">
        <v>2127</v>
      </c>
      <c r="K8" s="194">
        <v>10</v>
      </c>
      <c r="L8" s="194">
        <v>11</v>
      </c>
      <c r="M8" s="194">
        <v>12</v>
      </c>
      <c r="N8" s="194">
        <v>13</v>
      </c>
      <c r="O8" s="194">
        <v>14</v>
      </c>
      <c r="P8" s="194">
        <v>15</v>
      </c>
      <c r="Q8" s="194">
        <v>16</v>
      </c>
      <c r="R8" s="193" t="s">
        <v>2128</v>
      </c>
      <c r="S8" s="194">
        <v>18</v>
      </c>
      <c r="T8" s="194">
        <v>19</v>
      </c>
      <c r="U8" s="194">
        <v>20</v>
      </c>
      <c r="V8" s="194">
        <v>21</v>
      </c>
      <c r="W8" s="194">
        <v>22</v>
      </c>
      <c r="X8" s="194">
        <v>23</v>
      </c>
      <c r="Y8" s="194">
        <v>24</v>
      </c>
      <c r="Z8" s="193" t="s">
        <v>2129</v>
      </c>
      <c r="AA8" s="194" t="s">
        <v>2130</v>
      </c>
      <c r="AB8" s="194" t="s">
        <v>2131</v>
      </c>
      <c r="AC8" s="194" t="s">
        <v>2132</v>
      </c>
      <c r="AD8" s="194" t="s">
        <v>2133</v>
      </c>
      <c r="AE8" s="194" t="s">
        <v>2134</v>
      </c>
      <c r="AF8" s="194" t="s">
        <v>2135</v>
      </c>
      <c r="AG8" s="194" t="s">
        <v>2136</v>
      </c>
      <c r="AH8" s="193" t="s">
        <v>2137</v>
      </c>
      <c r="AI8" s="193" t="s">
        <v>2138</v>
      </c>
      <c r="AJ8" s="193" t="s">
        <v>2139</v>
      </c>
      <c r="AK8" s="193" t="s">
        <v>2140</v>
      </c>
      <c r="AL8" s="193" t="s">
        <v>2141</v>
      </c>
      <c r="AM8" s="193" t="s">
        <v>2142</v>
      </c>
      <c r="AN8" s="193" t="s">
        <v>2143</v>
      </c>
      <c r="AO8" s="193" t="s">
        <v>2144</v>
      </c>
      <c r="AP8" s="195"/>
    </row>
    <row r="9" spans="1:45" s="200" customFormat="1" ht="12.75" customHeight="1">
      <c r="A9" s="262">
        <v>1</v>
      </c>
      <c r="B9" s="196" t="s">
        <v>1225</v>
      </c>
      <c r="C9" s="197">
        <v>281678.2</v>
      </c>
      <c r="D9" s="197">
        <v>37965.199999999997</v>
      </c>
      <c r="E9" s="197">
        <v>16651.5</v>
      </c>
      <c r="F9" s="197">
        <v>163223.80000000002</v>
      </c>
      <c r="G9" s="197">
        <v>50167.4</v>
      </c>
      <c r="H9" s="197">
        <v>10904.2</v>
      </c>
      <c r="I9" s="197">
        <v>2766.1</v>
      </c>
      <c r="J9" s="197">
        <v>253604.9</v>
      </c>
      <c r="K9" s="198">
        <v>37965.199999999997</v>
      </c>
      <c r="L9" s="198">
        <v>16651.5</v>
      </c>
      <c r="M9" s="198">
        <v>133223.80000000002</v>
      </c>
      <c r="N9" s="198">
        <v>49948.800000000003</v>
      </c>
      <c r="O9" s="198">
        <v>1270</v>
      </c>
      <c r="P9" s="198">
        <v>11252.599999999999</v>
      </c>
      <c r="Q9" s="198">
        <v>3293</v>
      </c>
      <c r="R9" s="198">
        <v>228750.79680000001</v>
      </c>
      <c r="S9" s="198">
        <v>36794.324800000002</v>
      </c>
      <c r="T9" s="198">
        <v>15228.961500000001</v>
      </c>
      <c r="U9" s="198">
        <v>131778.5803</v>
      </c>
      <c r="V9" s="198">
        <v>31266.167099999988</v>
      </c>
      <c r="W9" s="198">
        <v>30</v>
      </c>
      <c r="X9" s="198">
        <v>10475.1921</v>
      </c>
      <c r="Y9" s="198">
        <v>3177.5709999999999</v>
      </c>
      <c r="Z9" s="101">
        <v>-24854.103199999983</v>
      </c>
      <c r="AA9" s="101">
        <v>-1170.8751999999949</v>
      </c>
      <c r="AB9" s="101">
        <v>-1422.5384999999987</v>
      </c>
      <c r="AC9" s="101">
        <v>-1445.219700000016</v>
      </c>
      <c r="AD9" s="101">
        <v>-18682.632900000015</v>
      </c>
      <c r="AE9" s="101">
        <v>-1240</v>
      </c>
      <c r="AF9" s="101">
        <v>-777.40789999999834</v>
      </c>
      <c r="AG9" s="101">
        <v>-115.42900000000009</v>
      </c>
      <c r="AH9" s="101">
        <v>90.199675479456431</v>
      </c>
      <c r="AI9" s="101">
        <v>96.915925110364242</v>
      </c>
      <c r="AJ9" s="101">
        <v>91.456994865327459</v>
      </c>
      <c r="AK9" s="101">
        <v>98.915194056917741</v>
      </c>
      <c r="AL9" s="101">
        <v>62.596432947338045</v>
      </c>
      <c r="AM9" s="101">
        <v>2.3622047244094486</v>
      </c>
      <c r="AN9" s="101">
        <v>93.091304231910868</v>
      </c>
      <c r="AO9" s="101">
        <v>96.494716064378977</v>
      </c>
      <c r="AP9" s="199"/>
      <c r="AQ9" s="199"/>
      <c r="AR9" s="199"/>
      <c r="AS9" s="199"/>
    </row>
    <row r="10" spans="1:45" s="200" customFormat="1" ht="12.75" customHeight="1">
      <c r="A10" s="262">
        <v>2</v>
      </c>
      <c r="B10" s="196" t="s">
        <v>1241</v>
      </c>
      <c r="C10" s="197">
        <v>277752.40000000002</v>
      </c>
      <c r="D10" s="197">
        <v>37965.199999999997</v>
      </c>
      <c r="E10" s="197">
        <v>16651.5</v>
      </c>
      <c r="F10" s="197">
        <v>163223.80000000002</v>
      </c>
      <c r="G10" s="197">
        <v>50167.4</v>
      </c>
      <c r="H10" s="197">
        <v>6978.4</v>
      </c>
      <c r="I10" s="197">
        <v>2766.1</v>
      </c>
      <c r="J10" s="197">
        <v>249369.59999999998</v>
      </c>
      <c r="K10" s="197">
        <v>37965.199999999997</v>
      </c>
      <c r="L10" s="197">
        <v>16651.5</v>
      </c>
      <c r="M10" s="197">
        <v>133223.80000000002</v>
      </c>
      <c r="N10" s="197">
        <v>49948.800000000003</v>
      </c>
      <c r="O10" s="197">
        <v>1270</v>
      </c>
      <c r="P10" s="197">
        <v>7017.2999999999993</v>
      </c>
      <c r="Q10" s="197">
        <v>3293</v>
      </c>
      <c r="R10" s="198">
        <v>224986.80969999998</v>
      </c>
      <c r="S10" s="197">
        <v>36794.324800000002</v>
      </c>
      <c r="T10" s="197">
        <v>15228.961500000001</v>
      </c>
      <c r="U10" s="197">
        <v>131778.5803</v>
      </c>
      <c r="V10" s="197">
        <v>31266.167099999988</v>
      </c>
      <c r="W10" s="197">
        <v>30</v>
      </c>
      <c r="X10" s="197">
        <v>6711.2049999999999</v>
      </c>
      <c r="Y10" s="197">
        <v>3177.5709999999999</v>
      </c>
      <c r="Z10" s="101">
        <v>-24382.790299999993</v>
      </c>
      <c r="AA10" s="101">
        <v>-1170.8751999999949</v>
      </c>
      <c r="AB10" s="101">
        <v>-1422.5384999999987</v>
      </c>
      <c r="AC10" s="101">
        <v>-1445.219700000016</v>
      </c>
      <c r="AD10" s="101">
        <v>-18682.632900000015</v>
      </c>
      <c r="AE10" s="101">
        <v>-1240</v>
      </c>
      <c r="AF10" s="101">
        <v>-306.09499999999935</v>
      </c>
      <c r="AG10" s="101">
        <v>-115.42900000000009</v>
      </c>
      <c r="AH10" s="101">
        <v>90.222228250757112</v>
      </c>
      <c r="AI10" s="101">
        <v>96.915925110364242</v>
      </c>
      <c r="AJ10" s="101">
        <v>91.456994865327459</v>
      </c>
      <c r="AK10" s="101">
        <v>98.915194056917741</v>
      </c>
      <c r="AL10" s="101">
        <v>62.596432947338045</v>
      </c>
      <c r="AM10" s="101">
        <v>2.3622047244094486</v>
      </c>
      <c r="AN10" s="101">
        <v>95.637994670314811</v>
      </c>
      <c r="AO10" s="101">
        <v>96.494716064378977</v>
      </c>
      <c r="AP10" s="199"/>
      <c r="AQ10" s="199"/>
      <c r="AR10" s="199"/>
      <c r="AS10" s="199"/>
    </row>
    <row r="11" spans="1:45" s="200" customFormat="1" ht="12.75" customHeight="1">
      <c r="A11" s="262">
        <v>3</v>
      </c>
      <c r="B11" s="196" t="s">
        <v>1242</v>
      </c>
      <c r="C11" s="197">
        <v>3925.8</v>
      </c>
      <c r="D11" s="197">
        <v>0</v>
      </c>
      <c r="E11" s="197">
        <v>0</v>
      </c>
      <c r="F11" s="197">
        <v>0</v>
      </c>
      <c r="G11" s="197">
        <v>0</v>
      </c>
      <c r="H11" s="197">
        <v>3925.8</v>
      </c>
      <c r="I11" s="197">
        <v>0</v>
      </c>
      <c r="J11" s="197">
        <v>4235.3</v>
      </c>
      <c r="K11" s="197">
        <v>0</v>
      </c>
      <c r="L11" s="197">
        <v>0</v>
      </c>
      <c r="M11" s="197">
        <v>0</v>
      </c>
      <c r="N11" s="197">
        <v>0</v>
      </c>
      <c r="O11" s="197">
        <v>0</v>
      </c>
      <c r="P11" s="197">
        <v>4235.3</v>
      </c>
      <c r="Q11" s="197">
        <v>0</v>
      </c>
      <c r="R11" s="198">
        <v>3763.9871000000003</v>
      </c>
      <c r="S11" s="197">
        <v>0</v>
      </c>
      <c r="T11" s="197">
        <v>0</v>
      </c>
      <c r="U11" s="197">
        <v>0</v>
      </c>
      <c r="V11" s="197">
        <v>0</v>
      </c>
      <c r="W11" s="197">
        <v>0</v>
      </c>
      <c r="X11" s="197">
        <v>3763.9871000000003</v>
      </c>
      <c r="Y11" s="197">
        <v>0</v>
      </c>
      <c r="Z11" s="101">
        <v>-471.3128999999999</v>
      </c>
      <c r="AA11" s="101">
        <v>0</v>
      </c>
      <c r="AB11" s="101">
        <v>0</v>
      </c>
      <c r="AC11" s="101">
        <v>0</v>
      </c>
      <c r="AD11" s="101">
        <v>0</v>
      </c>
      <c r="AE11" s="101">
        <v>0</v>
      </c>
      <c r="AF11" s="101">
        <v>-471.3128999999999</v>
      </c>
      <c r="AG11" s="101">
        <v>0</v>
      </c>
      <c r="AH11" s="101">
        <v>88.871794205841383</v>
      </c>
      <c r="AI11" s="101">
        <v>0</v>
      </c>
      <c r="AJ11" s="101">
        <v>0</v>
      </c>
      <c r="AK11" s="101">
        <v>0</v>
      </c>
      <c r="AL11" s="101">
        <v>0</v>
      </c>
      <c r="AM11" s="101">
        <v>0</v>
      </c>
      <c r="AN11" s="101">
        <v>88.871794205841383</v>
      </c>
      <c r="AO11" s="101">
        <v>0</v>
      </c>
      <c r="AP11" s="199"/>
      <c r="AQ11" s="199"/>
      <c r="AR11" s="199"/>
      <c r="AS11" s="199"/>
    </row>
    <row r="12" spans="1:45" ht="12.75" customHeight="1">
      <c r="A12" s="262">
        <v>4</v>
      </c>
      <c r="B12" s="201"/>
      <c r="C12" s="202"/>
      <c r="D12" s="202"/>
      <c r="E12" s="202"/>
      <c r="F12" s="202"/>
      <c r="G12" s="202"/>
      <c r="H12" s="202"/>
      <c r="I12" s="202"/>
      <c r="J12" s="202"/>
      <c r="K12" s="203"/>
      <c r="L12" s="203"/>
      <c r="M12" s="203"/>
      <c r="N12" s="203"/>
      <c r="O12" s="203"/>
      <c r="P12" s="203"/>
      <c r="Q12" s="203"/>
      <c r="R12" s="203"/>
      <c r="S12" s="203"/>
      <c r="T12" s="203"/>
      <c r="U12" s="203"/>
      <c r="V12" s="204"/>
      <c r="W12" s="204"/>
      <c r="X12" s="204"/>
      <c r="Y12" s="204"/>
      <c r="Z12" s="101">
        <v>0</v>
      </c>
      <c r="AA12" s="204"/>
      <c r="AB12" s="204"/>
      <c r="AC12" s="204"/>
      <c r="AD12" s="204"/>
      <c r="AE12" s="204"/>
      <c r="AF12" s="204"/>
      <c r="AG12" s="204"/>
      <c r="AH12" s="204"/>
      <c r="AI12" s="204"/>
      <c r="AJ12" s="204"/>
      <c r="AK12" s="204"/>
      <c r="AL12" s="204"/>
      <c r="AM12" s="204"/>
      <c r="AN12" s="204"/>
      <c r="AO12" s="204"/>
    </row>
    <row r="13" spans="1:45" ht="12.75" customHeight="1">
      <c r="A13" s="262">
        <v>5</v>
      </c>
      <c r="B13" s="196" t="s">
        <v>1243</v>
      </c>
      <c r="C13" s="197">
        <v>2105.3000000000002</v>
      </c>
      <c r="D13" s="197">
        <v>0</v>
      </c>
      <c r="E13" s="197">
        <v>0</v>
      </c>
      <c r="F13" s="197">
        <v>0</v>
      </c>
      <c r="G13" s="197">
        <v>2040.3</v>
      </c>
      <c r="H13" s="197">
        <v>65</v>
      </c>
      <c r="I13" s="197">
        <v>0</v>
      </c>
      <c r="J13" s="197">
        <v>2145.3000000000002</v>
      </c>
      <c r="K13" s="197">
        <v>0</v>
      </c>
      <c r="L13" s="197">
        <v>0</v>
      </c>
      <c r="M13" s="197">
        <v>0</v>
      </c>
      <c r="N13" s="197">
        <v>2040.3</v>
      </c>
      <c r="O13" s="197">
        <v>40</v>
      </c>
      <c r="P13" s="197">
        <v>65</v>
      </c>
      <c r="Q13" s="197">
        <v>0</v>
      </c>
      <c r="R13" s="198">
        <v>976</v>
      </c>
      <c r="S13" s="197">
        <v>0</v>
      </c>
      <c r="T13" s="197">
        <v>0</v>
      </c>
      <c r="U13" s="197">
        <v>0</v>
      </c>
      <c r="V13" s="197">
        <v>976</v>
      </c>
      <c r="W13" s="197">
        <v>0</v>
      </c>
      <c r="X13" s="197">
        <v>0</v>
      </c>
      <c r="Y13" s="197">
        <v>0</v>
      </c>
      <c r="Z13" s="101">
        <v>-1169.3000000000002</v>
      </c>
      <c r="AA13" s="101">
        <v>0</v>
      </c>
      <c r="AB13" s="101">
        <v>0</v>
      </c>
      <c r="AC13" s="101">
        <v>0</v>
      </c>
      <c r="AD13" s="101">
        <v>-1064.3</v>
      </c>
      <c r="AE13" s="101">
        <v>-40</v>
      </c>
      <c r="AF13" s="101">
        <v>-65</v>
      </c>
      <c r="AG13" s="101">
        <v>0</v>
      </c>
      <c r="AH13" s="101">
        <v>45.494802591712116</v>
      </c>
      <c r="AI13" s="101">
        <v>0</v>
      </c>
      <c r="AJ13" s="101">
        <v>0</v>
      </c>
      <c r="AK13" s="101">
        <v>0</v>
      </c>
      <c r="AL13" s="101">
        <v>47.836102533941087</v>
      </c>
      <c r="AM13" s="101">
        <v>0</v>
      </c>
      <c r="AN13" s="101">
        <v>0</v>
      </c>
      <c r="AO13" s="101">
        <v>0</v>
      </c>
    </row>
    <row r="14" spans="1:45" s="200" customFormat="1" ht="12.75" customHeight="1">
      <c r="A14" s="262">
        <v>6</v>
      </c>
      <c r="B14" s="196" t="s">
        <v>1241</v>
      </c>
      <c r="C14" s="197">
        <v>2105.3000000000002</v>
      </c>
      <c r="D14" s="197">
        <v>0</v>
      </c>
      <c r="E14" s="197">
        <v>0</v>
      </c>
      <c r="F14" s="197">
        <v>0</v>
      </c>
      <c r="G14" s="197">
        <v>2040.3</v>
      </c>
      <c r="H14" s="197">
        <v>65</v>
      </c>
      <c r="I14" s="197">
        <v>0</v>
      </c>
      <c r="J14" s="197">
        <v>2145.3000000000002</v>
      </c>
      <c r="K14" s="197">
        <v>0</v>
      </c>
      <c r="L14" s="197">
        <v>0</v>
      </c>
      <c r="M14" s="197">
        <v>0</v>
      </c>
      <c r="N14" s="197">
        <v>2040.3</v>
      </c>
      <c r="O14" s="197">
        <v>40</v>
      </c>
      <c r="P14" s="197">
        <v>65</v>
      </c>
      <c r="Q14" s="197">
        <v>0</v>
      </c>
      <c r="R14" s="198">
        <v>976</v>
      </c>
      <c r="S14" s="197">
        <v>0</v>
      </c>
      <c r="T14" s="197">
        <v>0</v>
      </c>
      <c r="U14" s="197">
        <v>0</v>
      </c>
      <c r="V14" s="197">
        <v>976</v>
      </c>
      <c r="W14" s="197">
        <v>0</v>
      </c>
      <c r="X14" s="197">
        <v>0</v>
      </c>
      <c r="Y14" s="197">
        <v>0</v>
      </c>
      <c r="Z14" s="101">
        <v>-1169.3000000000002</v>
      </c>
      <c r="AA14" s="101">
        <v>0</v>
      </c>
      <c r="AB14" s="101">
        <v>0</v>
      </c>
      <c r="AC14" s="101">
        <v>0</v>
      </c>
      <c r="AD14" s="101">
        <v>-1064.3</v>
      </c>
      <c r="AE14" s="101">
        <v>-40</v>
      </c>
      <c r="AF14" s="101">
        <v>-65</v>
      </c>
      <c r="AG14" s="101">
        <v>0</v>
      </c>
      <c r="AH14" s="101">
        <v>45.494802591712116</v>
      </c>
      <c r="AI14" s="101">
        <v>0</v>
      </c>
      <c r="AJ14" s="101">
        <v>0</v>
      </c>
      <c r="AK14" s="101">
        <v>0</v>
      </c>
      <c r="AL14" s="101">
        <v>47.836102533941087</v>
      </c>
      <c r="AM14" s="101">
        <v>0</v>
      </c>
      <c r="AN14" s="101">
        <v>0</v>
      </c>
      <c r="AO14" s="101">
        <v>0</v>
      </c>
      <c r="AP14" s="199"/>
      <c r="AQ14" s="199"/>
      <c r="AR14" s="199"/>
      <c r="AS14" s="199"/>
    </row>
    <row r="15" spans="1:45" s="200" customFormat="1" ht="12.75" customHeight="1">
      <c r="A15" s="262">
        <v>7</v>
      </c>
      <c r="B15" s="196" t="s">
        <v>1242</v>
      </c>
      <c r="C15" s="197">
        <v>0</v>
      </c>
      <c r="D15" s="197">
        <v>0</v>
      </c>
      <c r="E15" s="197">
        <v>0</v>
      </c>
      <c r="F15" s="197">
        <v>0</v>
      </c>
      <c r="G15" s="197">
        <v>0</v>
      </c>
      <c r="H15" s="197">
        <v>0</v>
      </c>
      <c r="I15" s="197">
        <v>0</v>
      </c>
      <c r="J15" s="197">
        <v>0</v>
      </c>
      <c r="K15" s="197">
        <v>0</v>
      </c>
      <c r="L15" s="197">
        <v>0</v>
      </c>
      <c r="M15" s="197">
        <v>0</v>
      </c>
      <c r="N15" s="197">
        <v>0</v>
      </c>
      <c r="O15" s="197">
        <v>0</v>
      </c>
      <c r="P15" s="197">
        <v>0</v>
      </c>
      <c r="Q15" s="197">
        <v>0</v>
      </c>
      <c r="R15" s="198">
        <v>0</v>
      </c>
      <c r="S15" s="197">
        <v>0</v>
      </c>
      <c r="T15" s="197">
        <v>0</v>
      </c>
      <c r="U15" s="197">
        <v>0</v>
      </c>
      <c r="V15" s="197">
        <v>0</v>
      </c>
      <c r="W15" s="197">
        <v>0</v>
      </c>
      <c r="X15" s="197">
        <v>0</v>
      </c>
      <c r="Y15" s="197">
        <v>0</v>
      </c>
      <c r="Z15" s="101">
        <v>0</v>
      </c>
      <c r="AA15" s="101">
        <v>0</v>
      </c>
      <c r="AB15" s="101">
        <v>0</v>
      </c>
      <c r="AC15" s="101">
        <v>0</v>
      </c>
      <c r="AD15" s="101">
        <v>0</v>
      </c>
      <c r="AE15" s="101">
        <v>0</v>
      </c>
      <c r="AF15" s="101">
        <v>0</v>
      </c>
      <c r="AG15" s="101">
        <v>0</v>
      </c>
      <c r="AH15" s="101">
        <v>0</v>
      </c>
      <c r="AI15" s="101">
        <v>0</v>
      </c>
      <c r="AJ15" s="101">
        <v>0</v>
      </c>
      <c r="AK15" s="101">
        <v>0</v>
      </c>
      <c r="AL15" s="101">
        <v>0</v>
      </c>
      <c r="AM15" s="101">
        <v>0</v>
      </c>
      <c r="AN15" s="101">
        <v>0</v>
      </c>
      <c r="AO15" s="101">
        <v>0</v>
      </c>
      <c r="AP15" s="199"/>
      <c r="AQ15" s="199"/>
      <c r="AR15" s="199"/>
      <c r="AS15" s="199"/>
    </row>
    <row r="16" spans="1:45" ht="12.75" customHeight="1">
      <c r="A16" s="262">
        <v>8</v>
      </c>
      <c r="B16" s="201" t="s">
        <v>1244</v>
      </c>
      <c r="C16" s="197">
        <v>2105.3000000000002</v>
      </c>
      <c r="D16" s="202">
        <v>0</v>
      </c>
      <c r="E16" s="202">
        <v>0</v>
      </c>
      <c r="F16" s="202">
        <v>0</v>
      </c>
      <c r="G16" s="202">
        <v>2040.3</v>
      </c>
      <c r="H16" s="202">
        <v>65</v>
      </c>
      <c r="I16" s="202">
        <v>0</v>
      </c>
      <c r="J16" s="197">
        <v>2145.3000000000002</v>
      </c>
      <c r="K16" s="203">
        <v>0</v>
      </c>
      <c r="L16" s="203">
        <v>0</v>
      </c>
      <c r="M16" s="203">
        <v>0</v>
      </c>
      <c r="N16" s="203">
        <v>2040.3</v>
      </c>
      <c r="O16" s="203">
        <v>40</v>
      </c>
      <c r="P16" s="203">
        <v>65</v>
      </c>
      <c r="Q16" s="203">
        <v>0</v>
      </c>
      <c r="R16" s="198">
        <v>976</v>
      </c>
      <c r="S16" s="203">
        <v>0</v>
      </c>
      <c r="T16" s="203">
        <v>0</v>
      </c>
      <c r="U16" s="203">
        <v>0</v>
      </c>
      <c r="V16" s="204">
        <v>976</v>
      </c>
      <c r="W16" s="204">
        <v>0</v>
      </c>
      <c r="X16" s="204">
        <v>0</v>
      </c>
      <c r="Y16" s="204">
        <v>0</v>
      </c>
      <c r="Z16" s="101">
        <v>-1169.3000000000002</v>
      </c>
      <c r="AA16" s="204">
        <v>0</v>
      </c>
      <c r="AB16" s="204">
        <v>0</v>
      </c>
      <c r="AC16" s="204">
        <v>0</v>
      </c>
      <c r="AD16" s="204">
        <v>-1064.3</v>
      </c>
      <c r="AE16" s="204"/>
      <c r="AF16" s="204">
        <v>-65</v>
      </c>
      <c r="AG16" s="204">
        <v>0</v>
      </c>
      <c r="AH16" s="204">
        <v>45.494802591712116</v>
      </c>
      <c r="AI16" s="204">
        <v>0</v>
      </c>
      <c r="AJ16" s="204">
        <v>0</v>
      </c>
      <c r="AK16" s="204">
        <v>0</v>
      </c>
      <c r="AL16" s="204">
        <v>47.836102533941087</v>
      </c>
      <c r="AM16" s="204"/>
      <c r="AN16" s="204">
        <v>0</v>
      </c>
      <c r="AO16" s="204">
        <v>0</v>
      </c>
    </row>
    <row r="17" spans="1:45" ht="12.75" customHeight="1">
      <c r="A17" s="262">
        <v>9</v>
      </c>
      <c r="B17" s="201" t="s">
        <v>1245</v>
      </c>
      <c r="C17" s="197">
        <v>0</v>
      </c>
      <c r="D17" s="202">
        <v>0</v>
      </c>
      <c r="E17" s="202">
        <v>0</v>
      </c>
      <c r="F17" s="202">
        <v>0</v>
      </c>
      <c r="G17" s="202">
        <v>0</v>
      </c>
      <c r="H17" s="202">
        <v>0</v>
      </c>
      <c r="I17" s="202">
        <v>0</v>
      </c>
      <c r="J17" s="197">
        <v>0</v>
      </c>
      <c r="K17" s="203">
        <v>0</v>
      </c>
      <c r="L17" s="203">
        <v>0</v>
      </c>
      <c r="M17" s="203">
        <v>0</v>
      </c>
      <c r="N17" s="203">
        <v>0</v>
      </c>
      <c r="O17" s="203">
        <v>0</v>
      </c>
      <c r="P17" s="203">
        <v>0</v>
      </c>
      <c r="Q17" s="203">
        <v>0</v>
      </c>
      <c r="R17" s="198">
        <v>0</v>
      </c>
      <c r="S17" s="203">
        <v>0</v>
      </c>
      <c r="T17" s="203">
        <v>0</v>
      </c>
      <c r="U17" s="203">
        <v>0</v>
      </c>
      <c r="V17" s="204">
        <v>0</v>
      </c>
      <c r="W17" s="204">
        <v>0</v>
      </c>
      <c r="X17" s="204">
        <v>0</v>
      </c>
      <c r="Y17" s="204">
        <v>0</v>
      </c>
      <c r="Z17" s="101">
        <v>0</v>
      </c>
      <c r="AA17" s="204">
        <v>0</v>
      </c>
      <c r="AB17" s="204">
        <v>0</v>
      </c>
      <c r="AC17" s="204">
        <v>0</v>
      </c>
      <c r="AD17" s="204">
        <v>0</v>
      </c>
      <c r="AE17" s="204"/>
      <c r="AF17" s="204">
        <v>0</v>
      </c>
      <c r="AG17" s="204">
        <v>0</v>
      </c>
      <c r="AH17" s="204">
        <v>0</v>
      </c>
      <c r="AI17" s="204">
        <v>0</v>
      </c>
      <c r="AJ17" s="204">
        <v>0</v>
      </c>
      <c r="AK17" s="204">
        <v>0</v>
      </c>
      <c r="AL17" s="204">
        <v>0</v>
      </c>
      <c r="AM17" s="204"/>
      <c r="AN17" s="204">
        <v>0</v>
      </c>
      <c r="AO17" s="204">
        <v>0</v>
      </c>
    </row>
    <row r="18" spans="1:45" ht="12.75" customHeight="1">
      <c r="A18" s="262">
        <v>10</v>
      </c>
      <c r="B18" s="201" t="s">
        <v>1246</v>
      </c>
      <c r="C18" s="197">
        <v>0</v>
      </c>
      <c r="D18" s="202">
        <v>0</v>
      </c>
      <c r="E18" s="202">
        <v>0</v>
      </c>
      <c r="F18" s="202">
        <v>0</v>
      </c>
      <c r="G18" s="202">
        <v>0</v>
      </c>
      <c r="H18" s="202">
        <v>0</v>
      </c>
      <c r="I18" s="202">
        <v>0</v>
      </c>
      <c r="J18" s="197">
        <v>0</v>
      </c>
      <c r="K18" s="203">
        <v>0</v>
      </c>
      <c r="L18" s="203">
        <v>0</v>
      </c>
      <c r="M18" s="203">
        <v>0</v>
      </c>
      <c r="N18" s="203">
        <v>0</v>
      </c>
      <c r="O18" s="203">
        <v>0</v>
      </c>
      <c r="P18" s="203">
        <v>0</v>
      </c>
      <c r="Q18" s="203">
        <v>0</v>
      </c>
      <c r="R18" s="198">
        <v>0</v>
      </c>
      <c r="S18" s="203">
        <v>0</v>
      </c>
      <c r="T18" s="203">
        <v>0</v>
      </c>
      <c r="U18" s="203">
        <v>0</v>
      </c>
      <c r="V18" s="204">
        <v>0</v>
      </c>
      <c r="W18" s="204">
        <v>0</v>
      </c>
      <c r="X18" s="204">
        <v>0</v>
      </c>
      <c r="Y18" s="204">
        <v>0</v>
      </c>
      <c r="Z18" s="101">
        <v>0</v>
      </c>
      <c r="AA18" s="204">
        <v>0</v>
      </c>
      <c r="AB18" s="204">
        <v>0</v>
      </c>
      <c r="AC18" s="204">
        <v>0</v>
      </c>
      <c r="AD18" s="204">
        <v>0</v>
      </c>
      <c r="AE18" s="204"/>
      <c r="AF18" s="204">
        <v>0</v>
      </c>
      <c r="AG18" s="204">
        <v>0</v>
      </c>
      <c r="AH18" s="204">
        <v>0</v>
      </c>
      <c r="AI18" s="204">
        <v>0</v>
      </c>
      <c r="AJ18" s="204">
        <v>0</v>
      </c>
      <c r="AK18" s="204">
        <v>0</v>
      </c>
      <c r="AL18" s="204">
        <v>0</v>
      </c>
      <c r="AM18" s="204"/>
      <c r="AN18" s="204">
        <v>0</v>
      </c>
      <c r="AO18" s="204">
        <v>0</v>
      </c>
    </row>
    <row r="19" spans="1:45" ht="12.75" customHeight="1">
      <c r="A19" s="262">
        <v>11</v>
      </c>
      <c r="B19" s="201"/>
      <c r="C19" s="202"/>
      <c r="D19" s="202"/>
      <c r="E19" s="202"/>
      <c r="F19" s="202"/>
      <c r="G19" s="202"/>
      <c r="H19" s="202"/>
      <c r="I19" s="202"/>
      <c r="J19" s="202"/>
      <c r="K19" s="203"/>
      <c r="L19" s="203"/>
      <c r="M19" s="203"/>
      <c r="N19" s="203"/>
      <c r="O19" s="203"/>
      <c r="P19" s="203"/>
      <c r="Q19" s="203"/>
      <c r="R19" s="203"/>
      <c r="S19" s="203"/>
      <c r="T19" s="203"/>
      <c r="U19" s="203"/>
      <c r="V19" s="204"/>
      <c r="W19" s="204"/>
      <c r="X19" s="204"/>
      <c r="Y19" s="204"/>
      <c r="Z19" s="101">
        <v>0</v>
      </c>
      <c r="AA19" s="204"/>
      <c r="AB19" s="204"/>
      <c r="AC19" s="204"/>
      <c r="AD19" s="204"/>
      <c r="AE19" s="204"/>
      <c r="AF19" s="204"/>
      <c r="AG19" s="204"/>
      <c r="AH19" s="204"/>
      <c r="AI19" s="204"/>
      <c r="AJ19" s="204"/>
      <c r="AK19" s="204"/>
      <c r="AL19" s="204"/>
      <c r="AM19" s="204"/>
      <c r="AN19" s="204"/>
      <c r="AO19" s="204"/>
    </row>
    <row r="20" spans="1:45" ht="12.75" customHeight="1">
      <c r="A20" s="262">
        <v>12</v>
      </c>
      <c r="B20" s="196" t="s">
        <v>1247</v>
      </c>
      <c r="C20" s="197">
        <v>59176.4</v>
      </c>
      <c r="D20" s="197">
        <v>26208</v>
      </c>
      <c r="E20" s="197">
        <v>13650</v>
      </c>
      <c r="F20" s="197">
        <v>0</v>
      </c>
      <c r="G20" s="197">
        <v>13899.8</v>
      </c>
      <c r="H20" s="197">
        <v>3218.6</v>
      </c>
      <c r="I20" s="197">
        <v>2200</v>
      </c>
      <c r="J20" s="197">
        <v>59903.3</v>
      </c>
      <c r="K20" s="197">
        <v>26208</v>
      </c>
      <c r="L20" s="197">
        <v>13650</v>
      </c>
      <c r="M20" s="197">
        <v>0</v>
      </c>
      <c r="N20" s="197">
        <v>13899.8</v>
      </c>
      <c r="O20" s="197">
        <v>200</v>
      </c>
      <c r="P20" s="197">
        <v>3218.6</v>
      </c>
      <c r="Q20" s="197">
        <v>2726.9</v>
      </c>
      <c r="R20" s="198">
        <v>53743.929199999999</v>
      </c>
      <c r="S20" s="197">
        <v>25779.586800000001</v>
      </c>
      <c r="T20" s="197">
        <v>12868.481100000001</v>
      </c>
      <c r="U20" s="197">
        <v>0</v>
      </c>
      <c r="V20" s="197">
        <v>9477.1952000000001</v>
      </c>
      <c r="W20" s="197">
        <v>0</v>
      </c>
      <c r="X20" s="197">
        <v>3007.1950999999999</v>
      </c>
      <c r="Y20" s="197">
        <v>2611.471</v>
      </c>
      <c r="Z20" s="101">
        <v>-6159.3708000000042</v>
      </c>
      <c r="AA20" s="101">
        <v>-428.41319999999905</v>
      </c>
      <c r="AB20" s="101">
        <v>-781.51889999999912</v>
      </c>
      <c r="AC20" s="101">
        <v>0</v>
      </c>
      <c r="AD20" s="101">
        <v>-4422.6047999999992</v>
      </c>
      <c r="AE20" s="101">
        <v>-200</v>
      </c>
      <c r="AF20" s="101">
        <v>-211.4049</v>
      </c>
      <c r="AG20" s="101">
        <v>-115.42900000000009</v>
      </c>
      <c r="AH20" s="101">
        <v>89.717810537983709</v>
      </c>
      <c r="AI20" s="101">
        <v>98.365334249084256</v>
      </c>
      <c r="AJ20" s="101">
        <v>94.274586813186829</v>
      </c>
      <c r="AK20" s="101">
        <v>0</v>
      </c>
      <c r="AL20" s="101">
        <v>68.182241471100312</v>
      </c>
      <c r="AM20" s="101">
        <v>0</v>
      </c>
      <c r="AN20" s="101">
        <v>93.43177468464549</v>
      </c>
      <c r="AO20" s="101">
        <v>95.767024826726328</v>
      </c>
    </row>
    <row r="21" spans="1:45" s="200" customFormat="1" ht="12.75" customHeight="1">
      <c r="A21" s="262">
        <v>13</v>
      </c>
      <c r="B21" s="196" t="s">
        <v>1241</v>
      </c>
      <c r="C21" s="197">
        <v>59176.4</v>
      </c>
      <c r="D21" s="197">
        <v>26208</v>
      </c>
      <c r="E21" s="197">
        <v>13650</v>
      </c>
      <c r="F21" s="197">
        <v>0</v>
      </c>
      <c r="G21" s="197">
        <v>13899.8</v>
      </c>
      <c r="H21" s="197">
        <v>3218.6</v>
      </c>
      <c r="I21" s="197">
        <v>2200</v>
      </c>
      <c r="J21" s="197">
        <v>59903.3</v>
      </c>
      <c r="K21" s="197">
        <v>26208</v>
      </c>
      <c r="L21" s="197">
        <v>13650</v>
      </c>
      <c r="M21" s="197">
        <v>0</v>
      </c>
      <c r="N21" s="197">
        <v>13899.8</v>
      </c>
      <c r="O21" s="197">
        <v>200</v>
      </c>
      <c r="P21" s="197">
        <v>3218.6</v>
      </c>
      <c r="Q21" s="197">
        <v>2726.9</v>
      </c>
      <c r="R21" s="198">
        <v>53743.929199999999</v>
      </c>
      <c r="S21" s="197">
        <v>25779.586800000001</v>
      </c>
      <c r="T21" s="197">
        <v>12868.481100000001</v>
      </c>
      <c r="U21" s="197">
        <v>0</v>
      </c>
      <c r="V21" s="197">
        <v>9477.1952000000001</v>
      </c>
      <c r="W21" s="197">
        <v>0</v>
      </c>
      <c r="X21" s="197">
        <v>3007.1950999999999</v>
      </c>
      <c r="Y21" s="197">
        <v>2611.471</v>
      </c>
      <c r="Z21" s="101">
        <v>-6159.3708000000042</v>
      </c>
      <c r="AA21" s="101">
        <v>-428.41319999999905</v>
      </c>
      <c r="AB21" s="101">
        <v>-781.51889999999912</v>
      </c>
      <c r="AC21" s="101">
        <v>0</v>
      </c>
      <c r="AD21" s="101">
        <v>-4422.6047999999992</v>
      </c>
      <c r="AE21" s="101">
        <v>-200</v>
      </c>
      <c r="AF21" s="101">
        <v>-211.4049</v>
      </c>
      <c r="AG21" s="101">
        <v>-115.42900000000009</v>
      </c>
      <c r="AH21" s="101">
        <v>89.717810537983709</v>
      </c>
      <c r="AI21" s="101">
        <v>98.365334249084256</v>
      </c>
      <c r="AJ21" s="101">
        <v>94.274586813186829</v>
      </c>
      <c r="AK21" s="101">
        <v>0</v>
      </c>
      <c r="AL21" s="101">
        <v>68.182241471100312</v>
      </c>
      <c r="AM21" s="101">
        <v>0</v>
      </c>
      <c r="AN21" s="101">
        <v>93.43177468464549</v>
      </c>
      <c r="AO21" s="101">
        <v>95.767024826726328</v>
      </c>
      <c r="AP21" s="199"/>
      <c r="AQ21" s="199"/>
      <c r="AR21" s="199"/>
      <c r="AS21" s="199"/>
    </row>
    <row r="22" spans="1:45" s="200" customFormat="1" ht="12.75" customHeight="1">
      <c r="A22" s="262">
        <v>14</v>
      </c>
      <c r="B22" s="196" t="s">
        <v>1242</v>
      </c>
      <c r="C22" s="197">
        <v>0</v>
      </c>
      <c r="D22" s="197">
        <v>0</v>
      </c>
      <c r="E22" s="197">
        <v>0</v>
      </c>
      <c r="F22" s="197">
        <v>0</v>
      </c>
      <c r="G22" s="197">
        <v>0</v>
      </c>
      <c r="H22" s="197">
        <v>0</v>
      </c>
      <c r="I22" s="197">
        <v>0</v>
      </c>
      <c r="J22" s="197">
        <v>0</v>
      </c>
      <c r="K22" s="197">
        <v>0</v>
      </c>
      <c r="L22" s="197">
        <v>0</v>
      </c>
      <c r="M22" s="197">
        <v>0</v>
      </c>
      <c r="N22" s="197">
        <v>0</v>
      </c>
      <c r="O22" s="197">
        <v>0</v>
      </c>
      <c r="P22" s="197">
        <v>0</v>
      </c>
      <c r="Q22" s="197">
        <v>0</v>
      </c>
      <c r="R22" s="198">
        <v>0</v>
      </c>
      <c r="S22" s="197">
        <v>0</v>
      </c>
      <c r="T22" s="197">
        <v>0</v>
      </c>
      <c r="U22" s="197">
        <v>0</v>
      </c>
      <c r="V22" s="197">
        <v>0</v>
      </c>
      <c r="W22" s="197">
        <v>0</v>
      </c>
      <c r="X22" s="197">
        <v>0</v>
      </c>
      <c r="Y22" s="197">
        <v>0</v>
      </c>
      <c r="Z22" s="101">
        <v>0</v>
      </c>
      <c r="AA22" s="101">
        <v>0</v>
      </c>
      <c r="AB22" s="101">
        <v>0</v>
      </c>
      <c r="AC22" s="101">
        <v>0</v>
      </c>
      <c r="AD22" s="101">
        <v>0</v>
      </c>
      <c r="AE22" s="101">
        <v>0</v>
      </c>
      <c r="AF22" s="101">
        <v>0</v>
      </c>
      <c r="AG22" s="101">
        <v>0</v>
      </c>
      <c r="AH22" s="101">
        <v>0</v>
      </c>
      <c r="AI22" s="101">
        <v>0</v>
      </c>
      <c r="AJ22" s="101">
        <v>0</v>
      </c>
      <c r="AK22" s="101">
        <v>0</v>
      </c>
      <c r="AL22" s="101">
        <v>0</v>
      </c>
      <c r="AM22" s="101">
        <v>0</v>
      </c>
      <c r="AN22" s="101">
        <v>0</v>
      </c>
      <c r="AO22" s="101">
        <v>0</v>
      </c>
      <c r="AP22" s="199"/>
      <c r="AQ22" s="199"/>
      <c r="AR22" s="199"/>
      <c r="AS22" s="199"/>
    </row>
    <row r="23" spans="1:45" ht="12.75" customHeight="1">
      <c r="A23" s="262">
        <v>15</v>
      </c>
      <c r="B23" s="201" t="s">
        <v>1244</v>
      </c>
      <c r="C23" s="197">
        <v>59176.4</v>
      </c>
      <c r="D23" s="202">
        <v>26208</v>
      </c>
      <c r="E23" s="202">
        <v>13650</v>
      </c>
      <c r="F23" s="202">
        <v>0</v>
      </c>
      <c r="G23" s="202">
        <v>13899.8</v>
      </c>
      <c r="H23" s="202">
        <v>3218.6</v>
      </c>
      <c r="I23" s="202">
        <v>2200</v>
      </c>
      <c r="J23" s="197">
        <v>59903.3</v>
      </c>
      <c r="K23" s="203">
        <v>26208</v>
      </c>
      <c r="L23" s="203">
        <v>13650</v>
      </c>
      <c r="M23" s="203">
        <v>0</v>
      </c>
      <c r="N23" s="203">
        <v>13899.8</v>
      </c>
      <c r="O23" s="203">
        <v>200</v>
      </c>
      <c r="P23" s="203">
        <v>3218.6</v>
      </c>
      <c r="Q23" s="203">
        <v>2726.9</v>
      </c>
      <c r="R23" s="198">
        <v>53743.929199999999</v>
      </c>
      <c r="S23" s="203">
        <v>25779.586800000001</v>
      </c>
      <c r="T23" s="203">
        <v>12868.481100000001</v>
      </c>
      <c r="U23" s="203">
        <v>0</v>
      </c>
      <c r="V23" s="204">
        <v>9477.1952000000001</v>
      </c>
      <c r="W23" s="204">
        <v>0</v>
      </c>
      <c r="X23" s="204">
        <v>3007.1950999999999</v>
      </c>
      <c r="Y23" s="204">
        <v>2611.471</v>
      </c>
      <c r="Z23" s="101">
        <v>-6159.3708000000042</v>
      </c>
      <c r="AA23" s="204">
        <v>-428.41319999999905</v>
      </c>
      <c r="AB23" s="204">
        <v>-781.51889999999912</v>
      </c>
      <c r="AC23" s="204">
        <v>0</v>
      </c>
      <c r="AD23" s="204">
        <v>-4422.6047999999992</v>
      </c>
      <c r="AE23" s="204"/>
      <c r="AF23" s="204">
        <v>-211.4049</v>
      </c>
      <c r="AG23" s="204">
        <v>-115.42900000000009</v>
      </c>
      <c r="AH23" s="204">
        <v>89.717810537983709</v>
      </c>
      <c r="AI23" s="204">
        <v>98.365334249084256</v>
      </c>
      <c r="AJ23" s="204">
        <v>94.274586813186829</v>
      </c>
      <c r="AK23" s="204">
        <v>0</v>
      </c>
      <c r="AL23" s="204">
        <v>68.182241471100312</v>
      </c>
      <c r="AM23" s="204"/>
      <c r="AN23" s="204">
        <v>93.43177468464549</v>
      </c>
      <c r="AO23" s="204">
        <v>95.767024826726328</v>
      </c>
    </row>
    <row r="24" spans="1:45" ht="12.75" customHeight="1">
      <c r="A24" s="262">
        <v>16</v>
      </c>
      <c r="B24" s="201" t="s">
        <v>1248</v>
      </c>
      <c r="C24" s="197">
        <v>0</v>
      </c>
      <c r="D24" s="202">
        <v>0</v>
      </c>
      <c r="E24" s="202">
        <v>0</v>
      </c>
      <c r="F24" s="202">
        <v>0</v>
      </c>
      <c r="G24" s="202">
        <v>0</v>
      </c>
      <c r="H24" s="202">
        <v>0</v>
      </c>
      <c r="I24" s="202">
        <v>0</v>
      </c>
      <c r="J24" s="197">
        <v>0</v>
      </c>
      <c r="K24" s="203">
        <v>0</v>
      </c>
      <c r="L24" s="203">
        <v>0</v>
      </c>
      <c r="M24" s="203">
        <v>0</v>
      </c>
      <c r="N24" s="203">
        <v>0</v>
      </c>
      <c r="O24" s="203">
        <v>0</v>
      </c>
      <c r="P24" s="203">
        <v>0</v>
      </c>
      <c r="Q24" s="203">
        <v>0</v>
      </c>
      <c r="R24" s="198">
        <v>0</v>
      </c>
      <c r="S24" s="203">
        <v>0</v>
      </c>
      <c r="T24" s="203">
        <v>0</v>
      </c>
      <c r="U24" s="203">
        <v>0</v>
      </c>
      <c r="V24" s="204">
        <v>0</v>
      </c>
      <c r="W24" s="204">
        <v>0</v>
      </c>
      <c r="X24" s="204">
        <v>0</v>
      </c>
      <c r="Y24" s="204">
        <v>0</v>
      </c>
      <c r="Z24" s="101">
        <v>0</v>
      </c>
      <c r="AA24" s="204">
        <v>0</v>
      </c>
      <c r="AB24" s="204">
        <v>0</v>
      </c>
      <c r="AC24" s="204">
        <v>0</v>
      </c>
      <c r="AD24" s="204">
        <v>0</v>
      </c>
      <c r="AE24" s="204"/>
      <c r="AF24" s="204">
        <v>0</v>
      </c>
      <c r="AG24" s="204">
        <v>0</v>
      </c>
      <c r="AH24" s="204">
        <v>0</v>
      </c>
      <c r="AI24" s="204">
        <v>0</v>
      </c>
      <c r="AJ24" s="204">
        <v>0</v>
      </c>
      <c r="AK24" s="204">
        <v>0</v>
      </c>
      <c r="AL24" s="204">
        <v>0</v>
      </c>
      <c r="AM24" s="204"/>
      <c r="AN24" s="204">
        <v>0</v>
      </c>
      <c r="AO24" s="204">
        <v>0</v>
      </c>
    </row>
    <row r="25" spans="1:45" ht="12.75" customHeight="1">
      <c r="A25" s="262">
        <v>17</v>
      </c>
      <c r="B25" s="201" t="s">
        <v>1249</v>
      </c>
      <c r="C25" s="197">
        <v>0</v>
      </c>
      <c r="D25" s="202">
        <v>0</v>
      </c>
      <c r="E25" s="202">
        <v>0</v>
      </c>
      <c r="F25" s="202">
        <v>0</v>
      </c>
      <c r="G25" s="202">
        <v>0</v>
      </c>
      <c r="H25" s="202">
        <v>0</v>
      </c>
      <c r="I25" s="202">
        <v>0</v>
      </c>
      <c r="J25" s="197">
        <v>0</v>
      </c>
      <c r="K25" s="203">
        <v>0</v>
      </c>
      <c r="L25" s="203">
        <v>0</v>
      </c>
      <c r="M25" s="203">
        <v>0</v>
      </c>
      <c r="N25" s="203">
        <v>0</v>
      </c>
      <c r="O25" s="203">
        <v>0</v>
      </c>
      <c r="P25" s="203">
        <v>0</v>
      </c>
      <c r="Q25" s="203">
        <v>0</v>
      </c>
      <c r="R25" s="198">
        <v>0</v>
      </c>
      <c r="S25" s="203">
        <v>0</v>
      </c>
      <c r="T25" s="203">
        <v>0</v>
      </c>
      <c r="U25" s="203">
        <v>0</v>
      </c>
      <c r="V25" s="204">
        <v>0</v>
      </c>
      <c r="W25" s="204">
        <v>0</v>
      </c>
      <c r="X25" s="204">
        <v>0</v>
      </c>
      <c r="Y25" s="204">
        <v>0</v>
      </c>
      <c r="Z25" s="101">
        <v>0</v>
      </c>
      <c r="AA25" s="204">
        <v>0</v>
      </c>
      <c r="AB25" s="204">
        <v>0</v>
      </c>
      <c r="AC25" s="204">
        <v>0</v>
      </c>
      <c r="AD25" s="204">
        <v>0</v>
      </c>
      <c r="AE25" s="204"/>
      <c r="AF25" s="204">
        <v>0</v>
      </c>
      <c r="AG25" s="204">
        <v>0</v>
      </c>
      <c r="AH25" s="204">
        <v>0</v>
      </c>
      <c r="AI25" s="204">
        <v>0</v>
      </c>
      <c r="AJ25" s="204">
        <v>0</v>
      </c>
      <c r="AK25" s="204">
        <v>0</v>
      </c>
      <c r="AL25" s="204">
        <v>0</v>
      </c>
      <c r="AM25" s="204"/>
      <c r="AN25" s="204">
        <v>0</v>
      </c>
      <c r="AO25" s="204">
        <v>0</v>
      </c>
    </row>
    <row r="26" spans="1:45" ht="12.75" customHeight="1">
      <c r="A26" s="262">
        <v>18</v>
      </c>
      <c r="B26" s="201" t="s">
        <v>1250</v>
      </c>
      <c r="C26" s="197">
        <v>0</v>
      </c>
      <c r="D26" s="202">
        <v>0</v>
      </c>
      <c r="E26" s="202">
        <v>0</v>
      </c>
      <c r="F26" s="202">
        <v>0</v>
      </c>
      <c r="G26" s="202">
        <v>0</v>
      </c>
      <c r="H26" s="202">
        <v>0</v>
      </c>
      <c r="I26" s="202">
        <v>0</v>
      </c>
      <c r="J26" s="197">
        <v>0</v>
      </c>
      <c r="K26" s="203">
        <v>0</v>
      </c>
      <c r="L26" s="203">
        <v>0</v>
      </c>
      <c r="M26" s="203">
        <v>0</v>
      </c>
      <c r="N26" s="203">
        <v>0</v>
      </c>
      <c r="O26" s="203">
        <v>0</v>
      </c>
      <c r="P26" s="203">
        <v>0</v>
      </c>
      <c r="Q26" s="203">
        <v>0</v>
      </c>
      <c r="R26" s="198">
        <v>0</v>
      </c>
      <c r="S26" s="203">
        <v>0</v>
      </c>
      <c r="T26" s="203">
        <v>0</v>
      </c>
      <c r="U26" s="203">
        <v>0</v>
      </c>
      <c r="V26" s="204">
        <v>0</v>
      </c>
      <c r="W26" s="204">
        <v>0</v>
      </c>
      <c r="X26" s="204">
        <v>0</v>
      </c>
      <c r="Y26" s="204">
        <v>0</v>
      </c>
      <c r="Z26" s="101">
        <v>0</v>
      </c>
      <c r="AA26" s="204">
        <v>0</v>
      </c>
      <c r="AB26" s="204">
        <v>0</v>
      </c>
      <c r="AC26" s="204">
        <v>0</v>
      </c>
      <c r="AD26" s="204">
        <v>0</v>
      </c>
      <c r="AE26" s="204"/>
      <c r="AF26" s="204">
        <v>0</v>
      </c>
      <c r="AG26" s="204">
        <v>0</v>
      </c>
      <c r="AH26" s="204">
        <v>0</v>
      </c>
      <c r="AI26" s="204">
        <v>0</v>
      </c>
      <c r="AJ26" s="204">
        <v>0</v>
      </c>
      <c r="AK26" s="204">
        <v>0</v>
      </c>
      <c r="AL26" s="204">
        <v>0</v>
      </c>
      <c r="AM26" s="204"/>
      <c r="AN26" s="204">
        <v>0</v>
      </c>
      <c r="AO26" s="204">
        <v>0</v>
      </c>
    </row>
    <row r="27" spans="1:45" ht="12.75" customHeight="1">
      <c r="A27" s="262">
        <v>19</v>
      </c>
      <c r="B27" s="201" t="s">
        <v>1251</v>
      </c>
      <c r="C27" s="197">
        <v>0</v>
      </c>
      <c r="D27" s="202">
        <v>0</v>
      </c>
      <c r="E27" s="202">
        <v>0</v>
      </c>
      <c r="F27" s="202">
        <v>0</v>
      </c>
      <c r="G27" s="202">
        <v>0</v>
      </c>
      <c r="H27" s="202">
        <v>0</v>
      </c>
      <c r="I27" s="202">
        <v>0</v>
      </c>
      <c r="J27" s="197">
        <v>0</v>
      </c>
      <c r="K27" s="203">
        <v>0</v>
      </c>
      <c r="L27" s="203">
        <v>0</v>
      </c>
      <c r="M27" s="203">
        <v>0</v>
      </c>
      <c r="N27" s="203">
        <v>0</v>
      </c>
      <c r="O27" s="203">
        <v>0</v>
      </c>
      <c r="P27" s="203">
        <v>0</v>
      </c>
      <c r="Q27" s="203">
        <v>0</v>
      </c>
      <c r="R27" s="198">
        <v>0</v>
      </c>
      <c r="S27" s="203">
        <v>0</v>
      </c>
      <c r="T27" s="203">
        <v>0</v>
      </c>
      <c r="U27" s="203">
        <v>0</v>
      </c>
      <c r="V27" s="204">
        <v>0</v>
      </c>
      <c r="W27" s="204">
        <v>0</v>
      </c>
      <c r="X27" s="204">
        <v>0</v>
      </c>
      <c r="Y27" s="204">
        <v>0</v>
      </c>
      <c r="Z27" s="101">
        <v>0</v>
      </c>
      <c r="AA27" s="204">
        <v>0</v>
      </c>
      <c r="AB27" s="204">
        <v>0</v>
      </c>
      <c r="AC27" s="204">
        <v>0</v>
      </c>
      <c r="AD27" s="204">
        <v>0</v>
      </c>
      <c r="AE27" s="204"/>
      <c r="AF27" s="204">
        <v>0</v>
      </c>
      <c r="AG27" s="204">
        <v>0</v>
      </c>
      <c r="AH27" s="204">
        <v>0</v>
      </c>
      <c r="AI27" s="204">
        <v>0</v>
      </c>
      <c r="AJ27" s="204">
        <v>0</v>
      </c>
      <c r="AK27" s="204">
        <v>0</v>
      </c>
      <c r="AL27" s="204">
        <v>0</v>
      </c>
      <c r="AM27" s="204"/>
      <c r="AN27" s="204">
        <v>0</v>
      </c>
      <c r="AO27" s="204">
        <v>0</v>
      </c>
    </row>
    <row r="28" spans="1:45" ht="12.75" customHeight="1">
      <c r="A28" s="262">
        <v>20</v>
      </c>
      <c r="B28" s="201" t="s">
        <v>1252</v>
      </c>
      <c r="C28" s="197">
        <v>0</v>
      </c>
      <c r="D28" s="202">
        <v>0</v>
      </c>
      <c r="E28" s="202">
        <v>0</v>
      </c>
      <c r="F28" s="202">
        <v>0</v>
      </c>
      <c r="G28" s="202">
        <v>0</v>
      </c>
      <c r="H28" s="202">
        <v>0</v>
      </c>
      <c r="I28" s="202">
        <v>0</v>
      </c>
      <c r="J28" s="197">
        <v>0</v>
      </c>
      <c r="K28" s="203">
        <v>0</v>
      </c>
      <c r="L28" s="203">
        <v>0</v>
      </c>
      <c r="M28" s="203">
        <v>0</v>
      </c>
      <c r="N28" s="203">
        <v>0</v>
      </c>
      <c r="O28" s="203">
        <v>0</v>
      </c>
      <c r="P28" s="203">
        <v>0</v>
      </c>
      <c r="Q28" s="203">
        <v>0</v>
      </c>
      <c r="R28" s="198">
        <v>0</v>
      </c>
      <c r="S28" s="203">
        <v>0</v>
      </c>
      <c r="T28" s="203">
        <v>0</v>
      </c>
      <c r="U28" s="203">
        <v>0</v>
      </c>
      <c r="V28" s="204">
        <v>0</v>
      </c>
      <c r="W28" s="204">
        <v>0</v>
      </c>
      <c r="X28" s="204">
        <v>0</v>
      </c>
      <c r="Y28" s="204">
        <v>0</v>
      </c>
      <c r="Z28" s="101">
        <v>0</v>
      </c>
      <c r="AA28" s="204">
        <v>0</v>
      </c>
      <c r="AB28" s="204">
        <v>0</v>
      </c>
      <c r="AC28" s="204">
        <v>0</v>
      </c>
      <c r="AD28" s="204">
        <v>0</v>
      </c>
      <c r="AE28" s="204"/>
      <c r="AF28" s="204">
        <v>0</v>
      </c>
      <c r="AG28" s="204">
        <v>0</v>
      </c>
      <c r="AH28" s="204">
        <v>0</v>
      </c>
      <c r="AI28" s="204">
        <v>0</v>
      </c>
      <c r="AJ28" s="204">
        <v>0</v>
      </c>
      <c r="AK28" s="204">
        <v>0</v>
      </c>
      <c r="AL28" s="204">
        <v>0</v>
      </c>
      <c r="AM28" s="204"/>
      <c r="AN28" s="204">
        <v>0</v>
      </c>
      <c r="AO28" s="204">
        <v>0</v>
      </c>
    </row>
    <row r="29" spans="1:45" ht="12.75" customHeight="1">
      <c r="A29" s="262">
        <v>21</v>
      </c>
      <c r="B29" s="201" t="s">
        <v>1253</v>
      </c>
      <c r="C29" s="197">
        <v>0</v>
      </c>
      <c r="D29" s="202">
        <v>0</v>
      </c>
      <c r="E29" s="202">
        <v>0</v>
      </c>
      <c r="F29" s="202">
        <v>0</v>
      </c>
      <c r="G29" s="202">
        <v>0</v>
      </c>
      <c r="H29" s="202">
        <v>0</v>
      </c>
      <c r="I29" s="202">
        <v>0</v>
      </c>
      <c r="J29" s="197">
        <v>0</v>
      </c>
      <c r="K29" s="203">
        <v>0</v>
      </c>
      <c r="L29" s="203">
        <v>0</v>
      </c>
      <c r="M29" s="203">
        <v>0</v>
      </c>
      <c r="N29" s="203">
        <v>0</v>
      </c>
      <c r="O29" s="203">
        <v>0</v>
      </c>
      <c r="P29" s="203">
        <v>0</v>
      </c>
      <c r="Q29" s="203">
        <v>0</v>
      </c>
      <c r="R29" s="198">
        <v>0</v>
      </c>
      <c r="S29" s="203">
        <v>0</v>
      </c>
      <c r="T29" s="203">
        <v>0</v>
      </c>
      <c r="U29" s="203">
        <v>0</v>
      </c>
      <c r="V29" s="204">
        <v>0</v>
      </c>
      <c r="W29" s="204">
        <v>0</v>
      </c>
      <c r="X29" s="204">
        <v>0</v>
      </c>
      <c r="Y29" s="204">
        <v>0</v>
      </c>
      <c r="Z29" s="101">
        <v>0</v>
      </c>
      <c r="AA29" s="204">
        <v>0</v>
      </c>
      <c r="AB29" s="204">
        <v>0</v>
      </c>
      <c r="AC29" s="204">
        <v>0</v>
      </c>
      <c r="AD29" s="204">
        <v>0</v>
      </c>
      <c r="AE29" s="204"/>
      <c r="AF29" s="204">
        <v>0</v>
      </c>
      <c r="AG29" s="204">
        <v>0</v>
      </c>
      <c r="AH29" s="204">
        <v>0</v>
      </c>
      <c r="AI29" s="204">
        <v>0</v>
      </c>
      <c r="AJ29" s="204">
        <v>0</v>
      </c>
      <c r="AK29" s="204">
        <v>0</v>
      </c>
      <c r="AL29" s="204">
        <v>0</v>
      </c>
      <c r="AM29" s="204"/>
      <c r="AN29" s="204">
        <v>0</v>
      </c>
      <c r="AO29" s="204">
        <v>0</v>
      </c>
    </row>
    <row r="30" spans="1:45" ht="12.75" customHeight="1">
      <c r="A30" s="262">
        <v>22</v>
      </c>
      <c r="B30" s="201" t="s">
        <v>1254</v>
      </c>
      <c r="C30" s="197">
        <v>0</v>
      </c>
      <c r="D30" s="202">
        <v>0</v>
      </c>
      <c r="E30" s="202">
        <v>0</v>
      </c>
      <c r="F30" s="202">
        <v>0</v>
      </c>
      <c r="G30" s="202">
        <v>0</v>
      </c>
      <c r="H30" s="202">
        <v>0</v>
      </c>
      <c r="I30" s="202">
        <v>0</v>
      </c>
      <c r="J30" s="197">
        <v>0</v>
      </c>
      <c r="K30" s="203">
        <v>0</v>
      </c>
      <c r="L30" s="203">
        <v>0</v>
      </c>
      <c r="M30" s="203">
        <v>0</v>
      </c>
      <c r="N30" s="203">
        <v>0</v>
      </c>
      <c r="O30" s="203">
        <v>0</v>
      </c>
      <c r="P30" s="203">
        <v>0</v>
      </c>
      <c r="Q30" s="203">
        <v>0</v>
      </c>
      <c r="R30" s="198">
        <v>0</v>
      </c>
      <c r="S30" s="203">
        <v>0</v>
      </c>
      <c r="T30" s="203">
        <v>0</v>
      </c>
      <c r="U30" s="203">
        <v>0</v>
      </c>
      <c r="V30" s="204">
        <v>0</v>
      </c>
      <c r="W30" s="204">
        <v>0</v>
      </c>
      <c r="X30" s="204">
        <v>0</v>
      </c>
      <c r="Y30" s="204">
        <v>0</v>
      </c>
      <c r="Z30" s="101">
        <v>0</v>
      </c>
      <c r="AA30" s="204">
        <v>0</v>
      </c>
      <c r="AB30" s="204">
        <v>0</v>
      </c>
      <c r="AC30" s="204">
        <v>0</v>
      </c>
      <c r="AD30" s="204">
        <v>0</v>
      </c>
      <c r="AE30" s="204"/>
      <c r="AF30" s="204">
        <v>0</v>
      </c>
      <c r="AG30" s="204">
        <v>0</v>
      </c>
      <c r="AH30" s="204">
        <v>0</v>
      </c>
      <c r="AI30" s="204">
        <v>0</v>
      </c>
      <c r="AJ30" s="204">
        <v>0</v>
      </c>
      <c r="AK30" s="204">
        <v>0</v>
      </c>
      <c r="AL30" s="204">
        <v>0</v>
      </c>
      <c r="AM30" s="204"/>
      <c r="AN30" s="204">
        <v>0</v>
      </c>
      <c r="AO30" s="204">
        <v>0</v>
      </c>
    </row>
    <row r="31" spans="1:45" ht="12.75" customHeight="1">
      <c r="A31" s="262">
        <v>23</v>
      </c>
      <c r="B31" s="201" t="s">
        <v>1255</v>
      </c>
      <c r="C31" s="197">
        <v>0</v>
      </c>
      <c r="D31" s="202">
        <v>0</v>
      </c>
      <c r="E31" s="202">
        <v>0</v>
      </c>
      <c r="F31" s="202">
        <v>0</v>
      </c>
      <c r="G31" s="202">
        <v>0</v>
      </c>
      <c r="H31" s="202">
        <v>0</v>
      </c>
      <c r="I31" s="202">
        <v>0</v>
      </c>
      <c r="J31" s="197">
        <v>0</v>
      </c>
      <c r="K31" s="203">
        <v>0</v>
      </c>
      <c r="L31" s="203">
        <v>0</v>
      </c>
      <c r="M31" s="203">
        <v>0</v>
      </c>
      <c r="N31" s="203">
        <v>0</v>
      </c>
      <c r="O31" s="203">
        <v>0</v>
      </c>
      <c r="P31" s="203">
        <v>0</v>
      </c>
      <c r="Q31" s="203">
        <v>0</v>
      </c>
      <c r="R31" s="198">
        <v>0</v>
      </c>
      <c r="S31" s="203">
        <v>0</v>
      </c>
      <c r="T31" s="203">
        <v>0</v>
      </c>
      <c r="U31" s="203">
        <v>0</v>
      </c>
      <c r="V31" s="204">
        <v>0</v>
      </c>
      <c r="W31" s="204">
        <v>0</v>
      </c>
      <c r="X31" s="204">
        <v>0</v>
      </c>
      <c r="Y31" s="204">
        <v>0</v>
      </c>
      <c r="Z31" s="101">
        <v>0</v>
      </c>
      <c r="AA31" s="204">
        <v>0</v>
      </c>
      <c r="AB31" s="204">
        <v>0</v>
      </c>
      <c r="AC31" s="204">
        <v>0</v>
      </c>
      <c r="AD31" s="204">
        <v>0</v>
      </c>
      <c r="AE31" s="204"/>
      <c r="AF31" s="204">
        <v>0</v>
      </c>
      <c r="AG31" s="204">
        <v>0</v>
      </c>
      <c r="AH31" s="204">
        <v>0</v>
      </c>
      <c r="AI31" s="204">
        <v>0</v>
      </c>
      <c r="AJ31" s="204">
        <v>0</v>
      </c>
      <c r="AK31" s="204">
        <v>0</v>
      </c>
      <c r="AL31" s="204">
        <v>0</v>
      </c>
      <c r="AM31" s="204"/>
      <c r="AN31" s="204">
        <v>0</v>
      </c>
      <c r="AO31" s="204">
        <v>0</v>
      </c>
    </row>
    <row r="32" spans="1:45" ht="12.75" customHeight="1">
      <c r="A32" s="262">
        <v>24</v>
      </c>
      <c r="B32" s="201" t="s">
        <v>1256</v>
      </c>
      <c r="C32" s="197">
        <v>0</v>
      </c>
      <c r="D32" s="202">
        <v>0</v>
      </c>
      <c r="E32" s="202">
        <v>0</v>
      </c>
      <c r="F32" s="202">
        <v>0</v>
      </c>
      <c r="G32" s="202">
        <v>0</v>
      </c>
      <c r="H32" s="202">
        <v>0</v>
      </c>
      <c r="I32" s="202">
        <v>0</v>
      </c>
      <c r="J32" s="197">
        <v>0</v>
      </c>
      <c r="K32" s="203">
        <v>0</v>
      </c>
      <c r="L32" s="203">
        <v>0</v>
      </c>
      <c r="M32" s="203">
        <v>0</v>
      </c>
      <c r="N32" s="203">
        <v>0</v>
      </c>
      <c r="O32" s="203">
        <v>0</v>
      </c>
      <c r="P32" s="203">
        <v>0</v>
      </c>
      <c r="Q32" s="203">
        <v>0</v>
      </c>
      <c r="R32" s="198">
        <v>0</v>
      </c>
      <c r="S32" s="203">
        <v>0</v>
      </c>
      <c r="T32" s="203">
        <v>0</v>
      </c>
      <c r="U32" s="203">
        <v>0</v>
      </c>
      <c r="V32" s="204">
        <v>0</v>
      </c>
      <c r="W32" s="204">
        <v>0</v>
      </c>
      <c r="X32" s="204">
        <v>0</v>
      </c>
      <c r="Y32" s="204">
        <v>0</v>
      </c>
      <c r="Z32" s="101">
        <v>0</v>
      </c>
      <c r="AA32" s="204">
        <v>0</v>
      </c>
      <c r="AB32" s="204">
        <v>0</v>
      </c>
      <c r="AC32" s="204">
        <v>0</v>
      </c>
      <c r="AD32" s="204">
        <v>0</v>
      </c>
      <c r="AE32" s="204"/>
      <c r="AF32" s="204">
        <v>0</v>
      </c>
      <c r="AG32" s="204">
        <v>0</v>
      </c>
      <c r="AH32" s="204">
        <v>0</v>
      </c>
      <c r="AI32" s="204">
        <v>0</v>
      </c>
      <c r="AJ32" s="204">
        <v>0</v>
      </c>
      <c r="AK32" s="204">
        <v>0</v>
      </c>
      <c r="AL32" s="204">
        <v>0</v>
      </c>
      <c r="AM32" s="204"/>
      <c r="AN32" s="204">
        <v>0</v>
      </c>
      <c r="AO32" s="204">
        <v>0</v>
      </c>
    </row>
    <row r="33" spans="1:45" ht="12.75" customHeight="1">
      <c r="A33" s="262">
        <v>25</v>
      </c>
      <c r="B33" s="201" t="s">
        <v>1257</v>
      </c>
      <c r="C33" s="197">
        <v>0</v>
      </c>
      <c r="D33" s="202">
        <v>0</v>
      </c>
      <c r="E33" s="202">
        <v>0</v>
      </c>
      <c r="F33" s="202">
        <v>0</v>
      </c>
      <c r="G33" s="202">
        <v>0</v>
      </c>
      <c r="H33" s="202">
        <v>0</v>
      </c>
      <c r="I33" s="202">
        <v>0</v>
      </c>
      <c r="J33" s="197">
        <v>0</v>
      </c>
      <c r="K33" s="203">
        <v>0</v>
      </c>
      <c r="L33" s="203">
        <v>0</v>
      </c>
      <c r="M33" s="203">
        <v>0</v>
      </c>
      <c r="N33" s="203">
        <v>0</v>
      </c>
      <c r="O33" s="203">
        <v>0</v>
      </c>
      <c r="P33" s="203">
        <v>0</v>
      </c>
      <c r="Q33" s="203">
        <v>0</v>
      </c>
      <c r="R33" s="198">
        <v>0</v>
      </c>
      <c r="S33" s="203">
        <v>0</v>
      </c>
      <c r="T33" s="203">
        <v>0</v>
      </c>
      <c r="U33" s="203">
        <v>0</v>
      </c>
      <c r="V33" s="204">
        <v>0</v>
      </c>
      <c r="W33" s="204">
        <v>0</v>
      </c>
      <c r="X33" s="204">
        <v>0</v>
      </c>
      <c r="Y33" s="204">
        <v>0</v>
      </c>
      <c r="Z33" s="101">
        <v>0</v>
      </c>
      <c r="AA33" s="204">
        <v>0</v>
      </c>
      <c r="AB33" s="204">
        <v>0</v>
      </c>
      <c r="AC33" s="204">
        <v>0</v>
      </c>
      <c r="AD33" s="204">
        <v>0</v>
      </c>
      <c r="AE33" s="204"/>
      <c r="AF33" s="204">
        <v>0</v>
      </c>
      <c r="AG33" s="204">
        <v>0</v>
      </c>
      <c r="AH33" s="204">
        <v>0</v>
      </c>
      <c r="AI33" s="204">
        <v>0</v>
      </c>
      <c r="AJ33" s="204">
        <v>0</v>
      </c>
      <c r="AK33" s="204">
        <v>0</v>
      </c>
      <c r="AL33" s="204">
        <v>0</v>
      </c>
      <c r="AM33" s="204"/>
      <c r="AN33" s="204">
        <v>0</v>
      </c>
      <c r="AO33" s="204">
        <v>0</v>
      </c>
    </row>
    <row r="34" spans="1:45" ht="12.75" customHeight="1">
      <c r="A34" s="262">
        <v>26</v>
      </c>
      <c r="B34" s="201" t="s">
        <v>1258</v>
      </c>
      <c r="C34" s="197">
        <v>0</v>
      </c>
      <c r="D34" s="202">
        <v>0</v>
      </c>
      <c r="E34" s="202">
        <v>0</v>
      </c>
      <c r="F34" s="202">
        <v>0</v>
      </c>
      <c r="G34" s="202">
        <v>0</v>
      </c>
      <c r="H34" s="202">
        <v>0</v>
      </c>
      <c r="I34" s="202">
        <v>0</v>
      </c>
      <c r="J34" s="197">
        <v>0</v>
      </c>
      <c r="K34" s="203">
        <v>0</v>
      </c>
      <c r="L34" s="203">
        <v>0</v>
      </c>
      <c r="M34" s="203">
        <v>0</v>
      </c>
      <c r="N34" s="203">
        <v>0</v>
      </c>
      <c r="O34" s="203">
        <v>0</v>
      </c>
      <c r="P34" s="203">
        <v>0</v>
      </c>
      <c r="Q34" s="203">
        <v>0</v>
      </c>
      <c r="R34" s="198">
        <v>0</v>
      </c>
      <c r="S34" s="203">
        <v>0</v>
      </c>
      <c r="T34" s="203">
        <v>0</v>
      </c>
      <c r="U34" s="203">
        <v>0</v>
      </c>
      <c r="V34" s="204">
        <v>0</v>
      </c>
      <c r="W34" s="204">
        <v>0</v>
      </c>
      <c r="X34" s="204">
        <v>0</v>
      </c>
      <c r="Y34" s="204">
        <v>0</v>
      </c>
      <c r="Z34" s="101">
        <v>0</v>
      </c>
      <c r="AA34" s="204">
        <v>0</v>
      </c>
      <c r="AB34" s="204">
        <v>0</v>
      </c>
      <c r="AC34" s="204">
        <v>0</v>
      </c>
      <c r="AD34" s="204">
        <v>0</v>
      </c>
      <c r="AE34" s="204"/>
      <c r="AF34" s="204">
        <v>0</v>
      </c>
      <c r="AG34" s="204">
        <v>0</v>
      </c>
      <c r="AH34" s="204">
        <v>0</v>
      </c>
      <c r="AI34" s="204">
        <v>0</v>
      </c>
      <c r="AJ34" s="204">
        <v>0</v>
      </c>
      <c r="AK34" s="204">
        <v>0</v>
      </c>
      <c r="AL34" s="204">
        <v>0</v>
      </c>
      <c r="AM34" s="204"/>
      <c r="AN34" s="204">
        <v>0</v>
      </c>
      <c r="AO34" s="204">
        <v>0</v>
      </c>
    </row>
    <row r="35" spans="1:45" ht="12.75" customHeight="1">
      <c r="A35" s="262">
        <v>27</v>
      </c>
      <c r="B35" s="201" t="s">
        <v>1259</v>
      </c>
      <c r="C35" s="197">
        <v>0</v>
      </c>
      <c r="D35" s="202">
        <v>0</v>
      </c>
      <c r="E35" s="202">
        <v>0</v>
      </c>
      <c r="F35" s="202">
        <v>0</v>
      </c>
      <c r="G35" s="202">
        <v>0</v>
      </c>
      <c r="H35" s="202">
        <v>0</v>
      </c>
      <c r="I35" s="202">
        <v>0</v>
      </c>
      <c r="J35" s="197">
        <v>0</v>
      </c>
      <c r="K35" s="203">
        <v>0</v>
      </c>
      <c r="L35" s="203">
        <v>0</v>
      </c>
      <c r="M35" s="203">
        <v>0</v>
      </c>
      <c r="N35" s="203">
        <v>0</v>
      </c>
      <c r="O35" s="203">
        <v>0</v>
      </c>
      <c r="P35" s="203">
        <v>0</v>
      </c>
      <c r="Q35" s="203">
        <v>0</v>
      </c>
      <c r="R35" s="198">
        <v>0</v>
      </c>
      <c r="S35" s="203">
        <v>0</v>
      </c>
      <c r="T35" s="203">
        <v>0</v>
      </c>
      <c r="U35" s="203">
        <v>0</v>
      </c>
      <c r="V35" s="204">
        <v>0</v>
      </c>
      <c r="W35" s="204">
        <v>0</v>
      </c>
      <c r="X35" s="204">
        <v>0</v>
      </c>
      <c r="Y35" s="204">
        <v>0</v>
      </c>
      <c r="Z35" s="101">
        <v>0</v>
      </c>
      <c r="AA35" s="204">
        <v>0</v>
      </c>
      <c r="AB35" s="204">
        <v>0</v>
      </c>
      <c r="AC35" s="204">
        <v>0</v>
      </c>
      <c r="AD35" s="204">
        <v>0</v>
      </c>
      <c r="AE35" s="204"/>
      <c r="AF35" s="204">
        <v>0</v>
      </c>
      <c r="AG35" s="204">
        <v>0</v>
      </c>
      <c r="AH35" s="204">
        <v>0</v>
      </c>
      <c r="AI35" s="204">
        <v>0</v>
      </c>
      <c r="AJ35" s="204">
        <v>0</v>
      </c>
      <c r="AK35" s="204">
        <v>0</v>
      </c>
      <c r="AL35" s="204">
        <v>0</v>
      </c>
      <c r="AM35" s="204"/>
      <c r="AN35" s="204">
        <v>0</v>
      </c>
      <c r="AO35" s="204">
        <v>0</v>
      </c>
    </row>
    <row r="36" spans="1:45" ht="12.75" customHeight="1">
      <c r="A36" s="262">
        <v>28</v>
      </c>
      <c r="B36" s="201" t="s">
        <v>1260</v>
      </c>
      <c r="C36" s="197">
        <v>0</v>
      </c>
      <c r="D36" s="202">
        <v>0</v>
      </c>
      <c r="E36" s="202">
        <v>0</v>
      </c>
      <c r="F36" s="202">
        <v>0</v>
      </c>
      <c r="G36" s="202">
        <v>0</v>
      </c>
      <c r="H36" s="202">
        <v>0</v>
      </c>
      <c r="I36" s="202">
        <v>0</v>
      </c>
      <c r="J36" s="197">
        <v>0</v>
      </c>
      <c r="K36" s="203">
        <v>0</v>
      </c>
      <c r="L36" s="203">
        <v>0</v>
      </c>
      <c r="M36" s="203">
        <v>0</v>
      </c>
      <c r="N36" s="203">
        <v>0</v>
      </c>
      <c r="O36" s="203">
        <v>0</v>
      </c>
      <c r="P36" s="203">
        <v>0</v>
      </c>
      <c r="Q36" s="203">
        <v>0</v>
      </c>
      <c r="R36" s="198">
        <v>0</v>
      </c>
      <c r="S36" s="203">
        <v>0</v>
      </c>
      <c r="T36" s="203">
        <v>0</v>
      </c>
      <c r="U36" s="203">
        <v>0</v>
      </c>
      <c r="V36" s="204">
        <v>0</v>
      </c>
      <c r="W36" s="204">
        <v>0</v>
      </c>
      <c r="X36" s="204">
        <v>0</v>
      </c>
      <c r="Y36" s="204">
        <v>0</v>
      </c>
      <c r="Z36" s="101">
        <v>0</v>
      </c>
      <c r="AA36" s="204">
        <v>0</v>
      </c>
      <c r="AB36" s="204">
        <v>0</v>
      </c>
      <c r="AC36" s="204">
        <v>0</v>
      </c>
      <c r="AD36" s="204">
        <v>0</v>
      </c>
      <c r="AE36" s="204"/>
      <c r="AF36" s="204">
        <v>0</v>
      </c>
      <c r="AG36" s="204">
        <v>0</v>
      </c>
      <c r="AH36" s="204">
        <v>0</v>
      </c>
      <c r="AI36" s="204">
        <v>0</v>
      </c>
      <c r="AJ36" s="204">
        <v>0</v>
      </c>
      <c r="AK36" s="204">
        <v>0</v>
      </c>
      <c r="AL36" s="204">
        <v>0</v>
      </c>
      <c r="AM36" s="204"/>
      <c r="AN36" s="204">
        <v>0</v>
      </c>
      <c r="AO36" s="204">
        <v>0</v>
      </c>
    </row>
    <row r="37" spans="1:45" ht="12.75" customHeight="1">
      <c r="A37" s="262">
        <v>29</v>
      </c>
      <c r="B37" s="201" t="s">
        <v>1261</v>
      </c>
      <c r="C37" s="197">
        <v>0</v>
      </c>
      <c r="D37" s="202">
        <v>0</v>
      </c>
      <c r="E37" s="202">
        <v>0</v>
      </c>
      <c r="F37" s="202">
        <v>0</v>
      </c>
      <c r="G37" s="202">
        <v>0</v>
      </c>
      <c r="H37" s="202">
        <v>0</v>
      </c>
      <c r="I37" s="202">
        <v>0</v>
      </c>
      <c r="J37" s="197">
        <v>0</v>
      </c>
      <c r="K37" s="203">
        <v>0</v>
      </c>
      <c r="L37" s="203">
        <v>0</v>
      </c>
      <c r="M37" s="203">
        <v>0</v>
      </c>
      <c r="N37" s="203">
        <v>0</v>
      </c>
      <c r="O37" s="203">
        <v>0</v>
      </c>
      <c r="P37" s="203">
        <v>0</v>
      </c>
      <c r="Q37" s="203">
        <v>0</v>
      </c>
      <c r="R37" s="198">
        <v>0</v>
      </c>
      <c r="S37" s="203">
        <v>0</v>
      </c>
      <c r="T37" s="203">
        <v>0</v>
      </c>
      <c r="U37" s="203">
        <v>0</v>
      </c>
      <c r="V37" s="204">
        <v>0</v>
      </c>
      <c r="W37" s="204">
        <v>0</v>
      </c>
      <c r="X37" s="204">
        <v>0</v>
      </c>
      <c r="Y37" s="204">
        <v>0</v>
      </c>
      <c r="Z37" s="101">
        <v>0</v>
      </c>
      <c r="AA37" s="204">
        <v>0</v>
      </c>
      <c r="AB37" s="204">
        <v>0</v>
      </c>
      <c r="AC37" s="204">
        <v>0</v>
      </c>
      <c r="AD37" s="204">
        <v>0</v>
      </c>
      <c r="AE37" s="204"/>
      <c r="AF37" s="204">
        <v>0</v>
      </c>
      <c r="AG37" s="204">
        <v>0</v>
      </c>
      <c r="AH37" s="204">
        <v>0</v>
      </c>
      <c r="AI37" s="204">
        <v>0</v>
      </c>
      <c r="AJ37" s="204">
        <v>0</v>
      </c>
      <c r="AK37" s="204">
        <v>0</v>
      </c>
      <c r="AL37" s="204">
        <v>0</v>
      </c>
      <c r="AM37" s="204"/>
      <c r="AN37" s="204">
        <v>0</v>
      </c>
      <c r="AO37" s="204">
        <v>0</v>
      </c>
    </row>
    <row r="38" spans="1:45" ht="12.75" customHeight="1">
      <c r="A38" s="262">
        <v>30</v>
      </c>
      <c r="B38" s="201" t="s">
        <v>1262</v>
      </c>
      <c r="C38" s="197">
        <v>0</v>
      </c>
      <c r="D38" s="202">
        <v>0</v>
      </c>
      <c r="E38" s="202">
        <v>0</v>
      </c>
      <c r="F38" s="202">
        <v>0</v>
      </c>
      <c r="G38" s="202">
        <v>0</v>
      </c>
      <c r="H38" s="202">
        <v>0</v>
      </c>
      <c r="I38" s="202">
        <v>0</v>
      </c>
      <c r="J38" s="197">
        <v>0</v>
      </c>
      <c r="K38" s="203">
        <v>0</v>
      </c>
      <c r="L38" s="203">
        <v>0</v>
      </c>
      <c r="M38" s="203">
        <v>0</v>
      </c>
      <c r="N38" s="203">
        <v>0</v>
      </c>
      <c r="O38" s="203">
        <v>0</v>
      </c>
      <c r="P38" s="203">
        <v>0</v>
      </c>
      <c r="Q38" s="203">
        <v>0</v>
      </c>
      <c r="R38" s="198">
        <v>0</v>
      </c>
      <c r="S38" s="203">
        <v>0</v>
      </c>
      <c r="T38" s="203">
        <v>0</v>
      </c>
      <c r="U38" s="203">
        <v>0</v>
      </c>
      <c r="V38" s="204">
        <v>0</v>
      </c>
      <c r="W38" s="204">
        <v>0</v>
      </c>
      <c r="X38" s="204">
        <v>0</v>
      </c>
      <c r="Y38" s="204">
        <v>0</v>
      </c>
      <c r="Z38" s="101">
        <v>0</v>
      </c>
      <c r="AA38" s="204">
        <v>0</v>
      </c>
      <c r="AB38" s="204">
        <v>0</v>
      </c>
      <c r="AC38" s="204">
        <v>0</v>
      </c>
      <c r="AD38" s="204">
        <v>0</v>
      </c>
      <c r="AE38" s="204"/>
      <c r="AF38" s="204">
        <v>0</v>
      </c>
      <c r="AG38" s="204">
        <v>0</v>
      </c>
      <c r="AH38" s="204">
        <v>0</v>
      </c>
      <c r="AI38" s="204">
        <v>0</v>
      </c>
      <c r="AJ38" s="204">
        <v>0</v>
      </c>
      <c r="AK38" s="204">
        <v>0</v>
      </c>
      <c r="AL38" s="204">
        <v>0</v>
      </c>
      <c r="AM38" s="204"/>
      <c r="AN38" s="204">
        <v>0</v>
      </c>
      <c r="AO38" s="204">
        <v>0</v>
      </c>
    </row>
    <row r="39" spans="1:45" ht="12.75" customHeight="1">
      <c r="A39" s="262">
        <v>31</v>
      </c>
      <c r="B39" s="201" t="s">
        <v>1263</v>
      </c>
      <c r="C39" s="197">
        <v>0</v>
      </c>
      <c r="D39" s="202">
        <v>0</v>
      </c>
      <c r="E39" s="202">
        <v>0</v>
      </c>
      <c r="F39" s="202">
        <v>0</v>
      </c>
      <c r="G39" s="202">
        <v>0</v>
      </c>
      <c r="H39" s="202">
        <v>0</v>
      </c>
      <c r="I39" s="202">
        <v>0</v>
      </c>
      <c r="J39" s="197">
        <v>0</v>
      </c>
      <c r="K39" s="203">
        <v>0</v>
      </c>
      <c r="L39" s="203">
        <v>0</v>
      </c>
      <c r="M39" s="203">
        <v>0</v>
      </c>
      <c r="N39" s="203">
        <v>0</v>
      </c>
      <c r="O39" s="203">
        <v>0</v>
      </c>
      <c r="P39" s="203">
        <v>0</v>
      </c>
      <c r="Q39" s="203">
        <v>0</v>
      </c>
      <c r="R39" s="198">
        <v>0</v>
      </c>
      <c r="S39" s="203">
        <v>0</v>
      </c>
      <c r="T39" s="203">
        <v>0</v>
      </c>
      <c r="U39" s="203">
        <v>0</v>
      </c>
      <c r="V39" s="204">
        <v>0</v>
      </c>
      <c r="W39" s="204">
        <v>0</v>
      </c>
      <c r="X39" s="204">
        <v>0</v>
      </c>
      <c r="Y39" s="204">
        <v>0</v>
      </c>
      <c r="Z39" s="101">
        <v>0</v>
      </c>
      <c r="AA39" s="204">
        <v>0</v>
      </c>
      <c r="AB39" s="204">
        <v>0</v>
      </c>
      <c r="AC39" s="204">
        <v>0</v>
      </c>
      <c r="AD39" s="204">
        <v>0</v>
      </c>
      <c r="AE39" s="204"/>
      <c r="AF39" s="204">
        <v>0</v>
      </c>
      <c r="AG39" s="204">
        <v>0</v>
      </c>
      <c r="AH39" s="204">
        <v>0</v>
      </c>
      <c r="AI39" s="204">
        <v>0</v>
      </c>
      <c r="AJ39" s="204">
        <v>0</v>
      </c>
      <c r="AK39" s="204">
        <v>0</v>
      </c>
      <c r="AL39" s="204">
        <v>0</v>
      </c>
      <c r="AM39" s="204"/>
      <c r="AN39" s="204">
        <v>0</v>
      </c>
      <c r="AO39" s="204">
        <v>0</v>
      </c>
    </row>
    <row r="40" spans="1:45" ht="12.75" customHeight="1">
      <c r="A40" s="262">
        <v>32</v>
      </c>
      <c r="B40" s="201" t="s">
        <v>1264</v>
      </c>
      <c r="C40" s="197">
        <v>0</v>
      </c>
      <c r="D40" s="202">
        <v>0</v>
      </c>
      <c r="E40" s="202">
        <v>0</v>
      </c>
      <c r="F40" s="202">
        <v>0</v>
      </c>
      <c r="G40" s="202">
        <v>0</v>
      </c>
      <c r="H40" s="202">
        <v>0</v>
      </c>
      <c r="I40" s="202">
        <v>0</v>
      </c>
      <c r="J40" s="197">
        <v>0</v>
      </c>
      <c r="K40" s="203">
        <v>0</v>
      </c>
      <c r="L40" s="203">
        <v>0</v>
      </c>
      <c r="M40" s="203">
        <v>0</v>
      </c>
      <c r="N40" s="203">
        <v>0</v>
      </c>
      <c r="O40" s="203">
        <v>0</v>
      </c>
      <c r="P40" s="203">
        <v>0</v>
      </c>
      <c r="Q40" s="203">
        <v>0</v>
      </c>
      <c r="R40" s="198">
        <v>0</v>
      </c>
      <c r="S40" s="203">
        <v>0</v>
      </c>
      <c r="T40" s="203">
        <v>0</v>
      </c>
      <c r="U40" s="203">
        <v>0</v>
      </c>
      <c r="V40" s="204">
        <v>0</v>
      </c>
      <c r="W40" s="204">
        <v>0</v>
      </c>
      <c r="X40" s="204">
        <v>0</v>
      </c>
      <c r="Y40" s="204">
        <v>0</v>
      </c>
      <c r="Z40" s="101">
        <v>0</v>
      </c>
      <c r="AA40" s="204">
        <v>0</v>
      </c>
      <c r="AB40" s="204">
        <v>0</v>
      </c>
      <c r="AC40" s="204">
        <v>0</v>
      </c>
      <c r="AD40" s="204">
        <v>0</v>
      </c>
      <c r="AE40" s="204"/>
      <c r="AF40" s="204">
        <v>0</v>
      </c>
      <c r="AG40" s="204">
        <v>0</v>
      </c>
      <c r="AH40" s="204">
        <v>0</v>
      </c>
      <c r="AI40" s="204">
        <v>0</v>
      </c>
      <c r="AJ40" s="204">
        <v>0</v>
      </c>
      <c r="AK40" s="204">
        <v>0</v>
      </c>
      <c r="AL40" s="204">
        <v>0</v>
      </c>
      <c r="AM40" s="204"/>
      <c r="AN40" s="204">
        <v>0</v>
      </c>
      <c r="AO40" s="204">
        <v>0</v>
      </c>
    </row>
    <row r="41" spans="1:45" ht="12.75" customHeight="1">
      <c r="A41" s="262">
        <v>33</v>
      </c>
      <c r="B41" s="201" t="s">
        <v>1265</v>
      </c>
      <c r="C41" s="197">
        <v>0</v>
      </c>
      <c r="D41" s="202">
        <v>0</v>
      </c>
      <c r="E41" s="202">
        <v>0</v>
      </c>
      <c r="F41" s="202">
        <v>0</v>
      </c>
      <c r="G41" s="202">
        <v>0</v>
      </c>
      <c r="H41" s="202">
        <v>0</v>
      </c>
      <c r="I41" s="202">
        <v>0</v>
      </c>
      <c r="J41" s="197">
        <v>0</v>
      </c>
      <c r="K41" s="203">
        <v>0</v>
      </c>
      <c r="L41" s="203">
        <v>0</v>
      </c>
      <c r="M41" s="203">
        <v>0</v>
      </c>
      <c r="N41" s="203">
        <v>0</v>
      </c>
      <c r="O41" s="203">
        <v>0</v>
      </c>
      <c r="P41" s="203">
        <v>0</v>
      </c>
      <c r="Q41" s="203">
        <v>0</v>
      </c>
      <c r="R41" s="198">
        <v>0</v>
      </c>
      <c r="S41" s="203">
        <v>0</v>
      </c>
      <c r="T41" s="203">
        <v>0</v>
      </c>
      <c r="U41" s="203">
        <v>0</v>
      </c>
      <c r="V41" s="204">
        <v>0</v>
      </c>
      <c r="W41" s="204">
        <v>0</v>
      </c>
      <c r="X41" s="204">
        <v>0</v>
      </c>
      <c r="Y41" s="204">
        <v>0</v>
      </c>
      <c r="Z41" s="101">
        <v>0</v>
      </c>
      <c r="AA41" s="204">
        <v>0</v>
      </c>
      <c r="AB41" s="204">
        <v>0</v>
      </c>
      <c r="AC41" s="204">
        <v>0</v>
      </c>
      <c r="AD41" s="204">
        <v>0</v>
      </c>
      <c r="AE41" s="204"/>
      <c r="AF41" s="204">
        <v>0</v>
      </c>
      <c r="AG41" s="204">
        <v>0</v>
      </c>
      <c r="AH41" s="204">
        <v>0</v>
      </c>
      <c r="AI41" s="204">
        <v>0</v>
      </c>
      <c r="AJ41" s="204">
        <v>0</v>
      </c>
      <c r="AK41" s="204">
        <v>0</v>
      </c>
      <c r="AL41" s="204">
        <v>0</v>
      </c>
      <c r="AM41" s="204"/>
      <c r="AN41" s="204">
        <v>0</v>
      </c>
      <c r="AO41" s="204">
        <v>0</v>
      </c>
    </row>
    <row r="42" spans="1:45" ht="12.75" customHeight="1">
      <c r="A42" s="262">
        <v>34</v>
      </c>
      <c r="B42" s="201"/>
      <c r="C42" s="202"/>
      <c r="D42" s="202"/>
      <c r="E42" s="202"/>
      <c r="F42" s="202"/>
      <c r="G42" s="202"/>
      <c r="H42" s="202"/>
      <c r="I42" s="202"/>
      <c r="J42" s="202"/>
      <c r="K42" s="203"/>
      <c r="L42" s="203"/>
      <c r="M42" s="203"/>
      <c r="N42" s="203"/>
      <c r="O42" s="203"/>
      <c r="P42" s="203"/>
      <c r="Q42" s="203"/>
      <c r="R42" s="203"/>
      <c r="S42" s="203"/>
      <c r="T42" s="203"/>
      <c r="U42" s="203"/>
      <c r="V42" s="204"/>
      <c r="W42" s="204"/>
      <c r="X42" s="204"/>
      <c r="Y42" s="204"/>
      <c r="Z42" s="101">
        <v>0</v>
      </c>
      <c r="AA42" s="204"/>
      <c r="AB42" s="204"/>
      <c r="AC42" s="204"/>
      <c r="AD42" s="204"/>
      <c r="AE42" s="204"/>
      <c r="AF42" s="204"/>
      <c r="AG42" s="204"/>
      <c r="AH42" s="204"/>
      <c r="AI42" s="204"/>
      <c r="AJ42" s="204"/>
      <c r="AK42" s="204"/>
      <c r="AL42" s="204"/>
      <c r="AM42" s="204"/>
      <c r="AN42" s="204"/>
      <c r="AO42" s="204"/>
    </row>
    <row r="43" spans="1:45" ht="12.75" customHeight="1">
      <c r="A43" s="262">
        <v>35</v>
      </c>
      <c r="B43" s="196" t="s">
        <v>1266</v>
      </c>
      <c r="C43" s="197">
        <v>66739.5</v>
      </c>
      <c r="D43" s="197">
        <v>0</v>
      </c>
      <c r="E43" s="197">
        <v>0</v>
      </c>
      <c r="F43" s="197">
        <v>65706.3</v>
      </c>
      <c r="G43" s="197">
        <v>1033.2</v>
      </c>
      <c r="H43" s="197">
        <v>0</v>
      </c>
      <c r="I43" s="197">
        <v>0</v>
      </c>
      <c r="J43" s="197">
        <v>52479.5</v>
      </c>
      <c r="K43" s="197">
        <v>0</v>
      </c>
      <c r="L43" s="197">
        <v>0</v>
      </c>
      <c r="M43" s="197">
        <v>51406.3</v>
      </c>
      <c r="N43" s="197">
        <v>1033.2</v>
      </c>
      <c r="O43" s="197">
        <v>40</v>
      </c>
      <c r="P43" s="197">
        <v>0</v>
      </c>
      <c r="Q43" s="197">
        <v>0</v>
      </c>
      <c r="R43" s="198">
        <v>52044.581200000001</v>
      </c>
      <c r="S43" s="197">
        <v>0</v>
      </c>
      <c r="T43" s="197">
        <v>0</v>
      </c>
      <c r="U43" s="197">
        <v>51406.3</v>
      </c>
      <c r="V43" s="197">
        <v>638.28120000000001</v>
      </c>
      <c r="W43" s="197">
        <v>0</v>
      </c>
      <c r="X43" s="197">
        <v>0</v>
      </c>
      <c r="Y43" s="197">
        <v>0</v>
      </c>
      <c r="Z43" s="101">
        <v>-434.91879999999946</v>
      </c>
      <c r="AA43" s="101">
        <v>0</v>
      </c>
      <c r="AB43" s="101">
        <v>0</v>
      </c>
      <c r="AC43" s="101">
        <v>0</v>
      </c>
      <c r="AD43" s="101">
        <v>-394.91880000000003</v>
      </c>
      <c r="AE43" s="101">
        <v>-40</v>
      </c>
      <c r="AF43" s="101">
        <v>0</v>
      </c>
      <c r="AG43" s="101">
        <v>0</v>
      </c>
      <c r="AH43" s="101">
        <v>99.171259634714502</v>
      </c>
      <c r="AI43" s="101">
        <v>0</v>
      </c>
      <c r="AJ43" s="101">
        <v>0</v>
      </c>
      <c r="AK43" s="101">
        <v>100</v>
      </c>
      <c r="AL43" s="101">
        <v>61.777119628339136</v>
      </c>
      <c r="AM43" s="101">
        <v>0</v>
      </c>
      <c r="AN43" s="101">
        <v>0</v>
      </c>
      <c r="AO43" s="101">
        <v>0</v>
      </c>
    </row>
    <row r="44" spans="1:45" s="200" customFormat="1" ht="12.75" customHeight="1">
      <c r="A44" s="262">
        <v>36</v>
      </c>
      <c r="B44" s="196" t="s">
        <v>1241</v>
      </c>
      <c r="C44" s="197">
        <v>66739.5</v>
      </c>
      <c r="D44" s="197">
        <v>0</v>
      </c>
      <c r="E44" s="197">
        <v>0</v>
      </c>
      <c r="F44" s="197">
        <v>65706.3</v>
      </c>
      <c r="G44" s="197">
        <v>1033.2</v>
      </c>
      <c r="H44" s="197">
        <v>0</v>
      </c>
      <c r="I44" s="197">
        <v>0</v>
      </c>
      <c r="J44" s="197">
        <v>52479.5</v>
      </c>
      <c r="K44" s="197">
        <v>0</v>
      </c>
      <c r="L44" s="197">
        <v>0</v>
      </c>
      <c r="M44" s="197">
        <v>51406.3</v>
      </c>
      <c r="N44" s="197">
        <v>1033.2</v>
      </c>
      <c r="O44" s="197">
        <v>40</v>
      </c>
      <c r="P44" s="197">
        <v>0</v>
      </c>
      <c r="Q44" s="197">
        <v>0</v>
      </c>
      <c r="R44" s="198">
        <v>52044.581200000001</v>
      </c>
      <c r="S44" s="197">
        <v>0</v>
      </c>
      <c r="T44" s="197">
        <v>0</v>
      </c>
      <c r="U44" s="197">
        <v>51406.3</v>
      </c>
      <c r="V44" s="197">
        <v>638.28120000000001</v>
      </c>
      <c r="W44" s="197">
        <v>0</v>
      </c>
      <c r="X44" s="197">
        <v>0</v>
      </c>
      <c r="Y44" s="197">
        <v>0</v>
      </c>
      <c r="Z44" s="101">
        <v>-434.91879999999946</v>
      </c>
      <c r="AA44" s="101">
        <v>0</v>
      </c>
      <c r="AB44" s="101">
        <v>0</v>
      </c>
      <c r="AC44" s="101">
        <v>0</v>
      </c>
      <c r="AD44" s="101">
        <v>-394.91880000000003</v>
      </c>
      <c r="AE44" s="101">
        <v>-40</v>
      </c>
      <c r="AF44" s="101">
        <v>0</v>
      </c>
      <c r="AG44" s="101">
        <v>0</v>
      </c>
      <c r="AH44" s="101">
        <v>99.171259634714502</v>
      </c>
      <c r="AI44" s="101">
        <v>0</v>
      </c>
      <c r="AJ44" s="101">
        <v>0</v>
      </c>
      <c r="AK44" s="101">
        <v>100</v>
      </c>
      <c r="AL44" s="101">
        <v>61.777119628339136</v>
      </c>
      <c r="AM44" s="101">
        <v>0</v>
      </c>
      <c r="AN44" s="101">
        <v>0</v>
      </c>
      <c r="AO44" s="101">
        <v>0</v>
      </c>
      <c r="AP44" s="199"/>
      <c r="AQ44" s="199"/>
      <c r="AR44" s="199"/>
      <c r="AS44" s="199"/>
    </row>
    <row r="45" spans="1:45" s="200" customFormat="1" ht="12.75" customHeight="1">
      <c r="A45" s="262">
        <v>37</v>
      </c>
      <c r="B45" s="196" t="s">
        <v>1242</v>
      </c>
      <c r="C45" s="197">
        <v>0</v>
      </c>
      <c r="D45" s="197">
        <v>0</v>
      </c>
      <c r="E45" s="197">
        <v>0</v>
      </c>
      <c r="F45" s="197">
        <v>0</v>
      </c>
      <c r="G45" s="197">
        <v>0</v>
      </c>
      <c r="H45" s="197">
        <v>0</v>
      </c>
      <c r="I45" s="197">
        <v>0</v>
      </c>
      <c r="J45" s="197">
        <v>0</v>
      </c>
      <c r="K45" s="197">
        <v>0</v>
      </c>
      <c r="L45" s="197">
        <v>0</v>
      </c>
      <c r="M45" s="197">
        <v>0</v>
      </c>
      <c r="N45" s="197">
        <v>0</v>
      </c>
      <c r="O45" s="197">
        <v>0</v>
      </c>
      <c r="P45" s="197">
        <v>0</v>
      </c>
      <c r="Q45" s="197">
        <v>0</v>
      </c>
      <c r="R45" s="198">
        <v>0</v>
      </c>
      <c r="S45" s="197">
        <v>0</v>
      </c>
      <c r="T45" s="197">
        <v>0</v>
      </c>
      <c r="U45" s="197">
        <v>0</v>
      </c>
      <c r="V45" s="197">
        <v>0</v>
      </c>
      <c r="W45" s="197">
        <v>0</v>
      </c>
      <c r="X45" s="197">
        <v>0</v>
      </c>
      <c r="Y45" s="197">
        <v>0</v>
      </c>
      <c r="Z45" s="101">
        <v>0</v>
      </c>
      <c r="AA45" s="101">
        <v>0</v>
      </c>
      <c r="AB45" s="101">
        <v>0</v>
      </c>
      <c r="AC45" s="101">
        <v>0</v>
      </c>
      <c r="AD45" s="101">
        <v>0</v>
      </c>
      <c r="AE45" s="101">
        <v>0</v>
      </c>
      <c r="AF45" s="101">
        <v>0</v>
      </c>
      <c r="AG45" s="101">
        <v>0</v>
      </c>
      <c r="AH45" s="101">
        <v>0</v>
      </c>
      <c r="AI45" s="101">
        <v>0</v>
      </c>
      <c r="AJ45" s="101">
        <v>0</v>
      </c>
      <c r="AK45" s="101">
        <v>0</v>
      </c>
      <c r="AL45" s="101">
        <v>0</v>
      </c>
      <c r="AM45" s="101">
        <v>0</v>
      </c>
      <c r="AN45" s="101">
        <v>0</v>
      </c>
      <c r="AO45" s="101">
        <v>0</v>
      </c>
      <c r="AP45" s="199"/>
      <c r="AQ45" s="199"/>
      <c r="AR45" s="199"/>
      <c r="AS45" s="199"/>
    </row>
    <row r="46" spans="1:45" ht="12.75" customHeight="1">
      <c r="A46" s="262">
        <v>38</v>
      </c>
      <c r="B46" s="201" t="s">
        <v>1267</v>
      </c>
      <c r="C46" s="197">
        <v>66739.5</v>
      </c>
      <c r="D46" s="202">
        <v>0</v>
      </c>
      <c r="E46" s="202">
        <v>0</v>
      </c>
      <c r="F46" s="202">
        <v>65706.3</v>
      </c>
      <c r="G46" s="202">
        <v>1033.2</v>
      </c>
      <c r="H46" s="202">
        <v>0</v>
      </c>
      <c r="I46" s="202">
        <v>0</v>
      </c>
      <c r="J46" s="197">
        <v>52479.5</v>
      </c>
      <c r="K46" s="203">
        <v>0</v>
      </c>
      <c r="L46" s="203">
        <v>0</v>
      </c>
      <c r="M46" s="203">
        <v>51406.3</v>
      </c>
      <c r="N46" s="203">
        <v>1033.2</v>
      </c>
      <c r="O46" s="203">
        <v>40</v>
      </c>
      <c r="P46" s="203">
        <v>0</v>
      </c>
      <c r="Q46" s="203">
        <v>0</v>
      </c>
      <c r="R46" s="198">
        <v>52044.581200000001</v>
      </c>
      <c r="S46" s="203">
        <v>0</v>
      </c>
      <c r="T46" s="203">
        <v>0</v>
      </c>
      <c r="U46" s="203">
        <v>51406.3</v>
      </c>
      <c r="V46" s="204">
        <v>638.28120000000001</v>
      </c>
      <c r="W46" s="204">
        <v>0</v>
      </c>
      <c r="X46" s="204">
        <v>0</v>
      </c>
      <c r="Y46" s="204">
        <v>0</v>
      </c>
      <c r="Z46" s="101">
        <v>-434.91879999999946</v>
      </c>
      <c r="AA46" s="204">
        <v>0</v>
      </c>
      <c r="AB46" s="204">
        <v>0</v>
      </c>
      <c r="AC46" s="204">
        <v>0</v>
      </c>
      <c r="AD46" s="204">
        <v>-394.91880000000003</v>
      </c>
      <c r="AE46" s="204"/>
      <c r="AF46" s="204">
        <v>0</v>
      </c>
      <c r="AG46" s="204">
        <v>0</v>
      </c>
      <c r="AH46" s="204">
        <v>99.171259634714502</v>
      </c>
      <c r="AI46" s="204">
        <v>0</v>
      </c>
      <c r="AJ46" s="204">
        <v>0</v>
      </c>
      <c r="AK46" s="204">
        <v>100</v>
      </c>
      <c r="AL46" s="204">
        <v>61.777119628339136</v>
      </c>
      <c r="AM46" s="204"/>
      <c r="AN46" s="204">
        <v>0</v>
      </c>
      <c r="AO46" s="204">
        <v>0</v>
      </c>
    </row>
    <row r="47" spans="1:45" ht="12.75" customHeight="1">
      <c r="A47" s="262">
        <v>39</v>
      </c>
      <c r="B47" s="201" t="s">
        <v>1266</v>
      </c>
      <c r="C47" s="197">
        <v>0</v>
      </c>
      <c r="D47" s="202">
        <v>0</v>
      </c>
      <c r="E47" s="202">
        <v>0</v>
      </c>
      <c r="F47" s="202">
        <v>0</v>
      </c>
      <c r="G47" s="202">
        <v>0</v>
      </c>
      <c r="H47" s="202">
        <v>0</v>
      </c>
      <c r="I47" s="202">
        <v>0</v>
      </c>
      <c r="J47" s="197">
        <v>0</v>
      </c>
      <c r="K47" s="203">
        <v>0</v>
      </c>
      <c r="L47" s="203">
        <v>0</v>
      </c>
      <c r="M47" s="203">
        <v>0</v>
      </c>
      <c r="N47" s="203">
        <v>0</v>
      </c>
      <c r="O47" s="203">
        <v>0</v>
      </c>
      <c r="P47" s="203">
        <v>0</v>
      </c>
      <c r="Q47" s="203">
        <v>0</v>
      </c>
      <c r="R47" s="198">
        <v>0</v>
      </c>
      <c r="S47" s="203">
        <v>0</v>
      </c>
      <c r="T47" s="203">
        <v>0</v>
      </c>
      <c r="U47" s="203">
        <v>0</v>
      </c>
      <c r="V47" s="204">
        <v>0</v>
      </c>
      <c r="W47" s="204">
        <v>0</v>
      </c>
      <c r="X47" s="204">
        <v>0</v>
      </c>
      <c r="Y47" s="204">
        <v>0</v>
      </c>
      <c r="Z47" s="101">
        <v>0</v>
      </c>
      <c r="AA47" s="204">
        <v>0</v>
      </c>
      <c r="AB47" s="204">
        <v>0</v>
      </c>
      <c r="AC47" s="204">
        <v>0</v>
      </c>
      <c r="AD47" s="204">
        <v>0</v>
      </c>
      <c r="AE47" s="204"/>
      <c r="AF47" s="204">
        <v>0</v>
      </c>
      <c r="AG47" s="204">
        <v>0</v>
      </c>
      <c r="AH47" s="204">
        <v>0</v>
      </c>
      <c r="AI47" s="204">
        <v>0</v>
      </c>
      <c r="AJ47" s="204">
        <v>0</v>
      </c>
      <c r="AK47" s="204">
        <v>0</v>
      </c>
      <c r="AL47" s="204">
        <v>0</v>
      </c>
      <c r="AM47" s="204"/>
      <c r="AN47" s="204">
        <v>0</v>
      </c>
      <c r="AO47" s="204">
        <v>0</v>
      </c>
    </row>
    <row r="48" spans="1:45" ht="12.75" customHeight="1">
      <c r="A48" s="262">
        <v>40</v>
      </c>
      <c r="B48" s="201" t="s">
        <v>1268</v>
      </c>
      <c r="C48" s="197">
        <v>0</v>
      </c>
      <c r="D48" s="202">
        <v>0</v>
      </c>
      <c r="E48" s="202">
        <v>0</v>
      </c>
      <c r="F48" s="202">
        <v>0</v>
      </c>
      <c r="G48" s="202">
        <v>0</v>
      </c>
      <c r="H48" s="202">
        <v>0</v>
      </c>
      <c r="I48" s="202">
        <v>0</v>
      </c>
      <c r="J48" s="197">
        <v>0</v>
      </c>
      <c r="K48" s="203">
        <v>0</v>
      </c>
      <c r="L48" s="203">
        <v>0</v>
      </c>
      <c r="M48" s="203">
        <v>0</v>
      </c>
      <c r="N48" s="203">
        <v>0</v>
      </c>
      <c r="O48" s="203">
        <v>0</v>
      </c>
      <c r="P48" s="203">
        <v>0</v>
      </c>
      <c r="Q48" s="203">
        <v>0</v>
      </c>
      <c r="R48" s="198">
        <v>0</v>
      </c>
      <c r="S48" s="203">
        <v>0</v>
      </c>
      <c r="T48" s="203">
        <v>0</v>
      </c>
      <c r="U48" s="203">
        <v>0</v>
      </c>
      <c r="V48" s="204">
        <v>0</v>
      </c>
      <c r="W48" s="204">
        <v>0</v>
      </c>
      <c r="X48" s="204">
        <v>0</v>
      </c>
      <c r="Y48" s="204">
        <v>0</v>
      </c>
      <c r="Z48" s="101">
        <v>0</v>
      </c>
      <c r="AA48" s="204">
        <v>0</v>
      </c>
      <c r="AB48" s="204">
        <v>0</v>
      </c>
      <c r="AC48" s="204">
        <v>0</v>
      </c>
      <c r="AD48" s="204">
        <v>0</v>
      </c>
      <c r="AE48" s="204"/>
      <c r="AF48" s="204">
        <v>0</v>
      </c>
      <c r="AG48" s="204">
        <v>0</v>
      </c>
      <c r="AH48" s="204">
        <v>0</v>
      </c>
      <c r="AI48" s="204">
        <v>0</v>
      </c>
      <c r="AJ48" s="204">
        <v>0</v>
      </c>
      <c r="AK48" s="204">
        <v>0</v>
      </c>
      <c r="AL48" s="204">
        <v>0</v>
      </c>
      <c r="AM48" s="204"/>
      <c r="AN48" s="204">
        <v>0</v>
      </c>
      <c r="AO48" s="204">
        <v>0</v>
      </c>
    </row>
    <row r="49" spans="1:41" ht="12.75" customHeight="1">
      <c r="A49" s="262">
        <v>41</v>
      </c>
      <c r="B49" s="201" t="s">
        <v>1269</v>
      </c>
      <c r="C49" s="197">
        <v>0</v>
      </c>
      <c r="D49" s="202">
        <v>0</v>
      </c>
      <c r="E49" s="202">
        <v>0</v>
      </c>
      <c r="F49" s="202">
        <v>0</v>
      </c>
      <c r="G49" s="202">
        <v>0</v>
      </c>
      <c r="H49" s="202">
        <v>0</v>
      </c>
      <c r="I49" s="202">
        <v>0</v>
      </c>
      <c r="J49" s="197">
        <v>0</v>
      </c>
      <c r="K49" s="203">
        <v>0</v>
      </c>
      <c r="L49" s="203">
        <v>0</v>
      </c>
      <c r="M49" s="203">
        <v>0</v>
      </c>
      <c r="N49" s="203">
        <v>0</v>
      </c>
      <c r="O49" s="203">
        <v>0</v>
      </c>
      <c r="P49" s="203">
        <v>0</v>
      </c>
      <c r="Q49" s="203">
        <v>0</v>
      </c>
      <c r="R49" s="198">
        <v>0</v>
      </c>
      <c r="S49" s="203">
        <v>0</v>
      </c>
      <c r="T49" s="203">
        <v>0</v>
      </c>
      <c r="U49" s="203">
        <v>0</v>
      </c>
      <c r="V49" s="204">
        <v>0</v>
      </c>
      <c r="W49" s="204">
        <v>0</v>
      </c>
      <c r="X49" s="204">
        <v>0</v>
      </c>
      <c r="Y49" s="204">
        <v>0</v>
      </c>
      <c r="Z49" s="101">
        <v>0</v>
      </c>
      <c r="AA49" s="204">
        <v>0</v>
      </c>
      <c r="AB49" s="204">
        <v>0</v>
      </c>
      <c r="AC49" s="204">
        <v>0</v>
      </c>
      <c r="AD49" s="204">
        <v>0</v>
      </c>
      <c r="AE49" s="204"/>
      <c r="AF49" s="204">
        <v>0</v>
      </c>
      <c r="AG49" s="204">
        <v>0</v>
      </c>
      <c r="AH49" s="204">
        <v>0</v>
      </c>
      <c r="AI49" s="204">
        <v>0</v>
      </c>
      <c r="AJ49" s="204">
        <v>0</v>
      </c>
      <c r="AK49" s="204">
        <v>0</v>
      </c>
      <c r="AL49" s="204">
        <v>0</v>
      </c>
      <c r="AM49" s="204"/>
      <c r="AN49" s="204">
        <v>0</v>
      </c>
      <c r="AO49" s="204">
        <v>0</v>
      </c>
    </row>
    <row r="50" spans="1:41" ht="12.75" customHeight="1">
      <c r="A50" s="262">
        <v>42</v>
      </c>
      <c r="B50" s="201" t="s">
        <v>1270</v>
      </c>
      <c r="C50" s="197">
        <v>0</v>
      </c>
      <c r="D50" s="202">
        <v>0</v>
      </c>
      <c r="E50" s="202">
        <v>0</v>
      </c>
      <c r="F50" s="202">
        <v>0</v>
      </c>
      <c r="G50" s="202">
        <v>0</v>
      </c>
      <c r="H50" s="202">
        <v>0</v>
      </c>
      <c r="I50" s="202">
        <v>0</v>
      </c>
      <c r="J50" s="197">
        <v>0</v>
      </c>
      <c r="K50" s="203">
        <v>0</v>
      </c>
      <c r="L50" s="203">
        <v>0</v>
      </c>
      <c r="M50" s="203">
        <v>0</v>
      </c>
      <c r="N50" s="203">
        <v>0</v>
      </c>
      <c r="O50" s="203">
        <v>0</v>
      </c>
      <c r="P50" s="203">
        <v>0</v>
      </c>
      <c r="Q50" s="203">
        <v>0</v>
      </c>
      <c r="R50" s="198">
        <v>0</v>
      </c>
      <c r="S50" s="203">
        <v>0</v>
      </c>
      <c r="T50" s="203">
        <v>0</v>
      </c>
      <c r="U50" s="203">
        <v>0</v>
      </c>
      <c r="V50" s="204">
        <v>0</v>
      </c>
      <c r="W50" s="204">
        <v>0</v>
      </c>
      <c r="X50" s="204">
        <v>0</v>
      </c>
      <c r="Y50" s="204">
        <v>0</v>
      </c>
      <c r="Z50" s="101">
        <v>0</v>
      </c>
      <c r="AA50" s="204">
        <v>0</v>
      </c>
      <c r="AB50" s="204">
        <v>0</v>
      </c>
      <c r="AC50" s="204">
        <v>0</v>
      </c>
      <c r="AD50" s="204">
        <v>0</v>
      </c>
      <c r="AE50" s="204"/>
      <c r="AF50" s="204">
        <v>0</v>
      </c>
      <c r="AG50" s="204">
        <v>0</v>
      </c>
      <c r="AH50" s="204">
        <v>0</v>
      </c>
      <c r="AI50" s="204">
        <v>0</v>
      </c>
      <c r="AJ50" s="204">
        <v>0</v>
      </c>
      <c r="AK50" s="204">
        <v>0</v>
      </c>
      <c r="AL50" s="204">
        <v>0</v>
      </c>
      <c r="AM50" s="204"/>
      <c r="AN50" s="204">
        <v>0</v>
      </c>
      <c r="AO50" s="204">
        <v>0</v>
      </c>
    </row>
    <row r="51" spans="1:41" ht="12.75" customHeight="1">
      <c r="A51" s="262">
        <v>43</v>
      </c>
      <c r="B51" s="201" t="s">
        <v>1271</v>
      </c>
      <c r="C51" s="197">
        <v>0</v>
      </c>
      <c r="D51" s="202">
        <v>0</v>
      </c>
      <c r="E51" s="202">
        <v>0</v>
      </c>
      <c r="F51" s="202">
        <v>0</v>
      </c>
      <c r="G51" s="202">
        <v>0</v>
      </c>
      <c r="H51" s="202">
        <v>0</v>
      </c>
      <c r="I51" s="202">
        <v>0</v>
      </c>
      <c r="J51" s="197">
        <v>0</v>
      </c>
      <c r="K51" s="203">
        <v>0</v>
      </c>
      <c r="L51" s="203">
        <v>0</v>
      </c>
      <c r="M51" s="203">
        <v>0</v>
      </c>
      <c r="N51" s="203">
        <v>0</v>
      </c>
      <c r="O51" s="203">
        <v>0</v>
      </c>
      <c r="P51" s="203">
        <v>0</v>
      </c>
      <c r="Q51" s="203">
        <v>0</v>
      </c>
      <c r="R51" s="198">
        <v>0</v>
      </c>
      <c r="S51" s="203">
        <v>0</v>
      </c>
      <c r="T51" s="203">
        <v>0</v>
      </c>
      <c r="U51" s="203">
        <v>0</v>
      </c>
      <c r="V51" s="204">
        <v>0</v>
      </c>
      <c r="W51" s="204">
        <v>0</v>
      </c>
      <c r="X51" s="204">
        <v>0</v>
      </c>
      <c r="Y51" s="204">
        <v>0</v>
      </c>
      <c r="Z51" s="101">
        <v>0</v>
      </c>
      <c r="AA51" s="204">
        <v>0</v>
      </c>
      <c r="AB51" s="204">
        <v>0</v>
      </c>
      <c r="AC51" s="204">
        <v>0</v>
      </c>
      <c r="AD51" s="204">
        <v>0</v>
      </c>
      <c r="AE51" s="204"/>
      <c r="AF51" s="204">
        <v>0</v>
      </c>
      <c r="AG51" s="204">
        <v>0</v>
      </c>
      <c r="AH51" s="204">
        <v>0</v>
      </c>
      <c r="AI51" s="204">
        <v>0</v>
      </c>
      <c r="AJ51" s="204">
        <v>0</v>
      </c>
      <c r="AK51" s="204">
        <v>0</v>
      </c>
      <c r="AL51" s="204">
        <v>0</v>
      </c>
      <c r="AM51" s="204"/>
      <c r="AN51" s="204">
        <v>0</v>
      </c>
      <c r="AO51" s="204">
        <v>0</v>
      </c>
    </row>
    <row r="52" spans="1:41" ht="12.75" customHeight="1">
      <c r="A52" s="262">
        <v>44</v>
      </c>
      <c r="B52" s="201" t="s">
        <v>1272</v>
      </c>
      <c r="C52" s="197">
        <v>0</v>
      </c>
      <c r="D52" s="202">
        <v>0</v>
      </c>
      <c r="E52" s="202">
        <v>0</v>
      </c>
      <c r="F52" s="202">
        <v>0</v>
      </c>
      <c r="G52" s="202">
        <v>0</v>
      </c>
      <c r="H52" s="202">
        <v>0</v>
      </c>
      <c r="I52" s="202">
        <v>0</v>
      </c>
      <c r="J52" s="197">
        <v>0</v>
      </c>
      <c r="K52" s="203">
        <v>0</v>
      </c>
      <c r="L52" s="203">
        <v>0</v>
      </c>
      <c r="M52" s="203">
        <v>0</v>
      </c>
      <c r="N52" s="203">
        <v>0</v>
      </c>
      <c r="O52" s="203">
        <v>0</v>
      </c>
      <c r="P52" s="203">
        <v>0</v>
      </c>
      <c r="Q52" s="203">
        <v>0</v>
      </c>
      <c r="R52" s="198">
        <v>0</v>
      </c>
      <c r="S52" s="203">
        <v>0</v>
      </c>
      <c r="T52" s="203">
        <v>0</v>
      </c>
      <c r="U52" s="203">
        <v>0</v>
      </c>
      <c r="V52" s="204">
        <v>0</v>
      </c>
      <c r="W52" s="204">
        <v>0</v>
      </c>
      <c r="X52" s="204">
        <v>0</v>
      </c>
      <c r="Y52" s="204">
        <v>0</v>
      </c>
      <c r="Z52" s="101">
        <v>0</v>
      </c>
      <c r="AA52" s="204">
        <v>0</v>
      </c>
      <c r="AB52" s="204">
        <v>0</v>
      </c>
      <c r="AC52" s="204">
        <v>0</v>
      </c>
      <c r="AD52" s="204">
        <v>0</v>
      </c>
      <c r="AE52" s="204"/>
      <c r="AF52" s="204">
        <v>0</v>
      </c>
      <c r="AG52" s="204">
        <v>0</v>
      </c>
      <c r="AH52" s="204">
        <v>0</v>
      </c>
      <c r="AI52" s="204">
        <v>0</v>
      </c>
      <c r="AJ52" s="204">
        <v>0</v>
      </c>
      <c r="AK52" s="204">
        <v>0</v>
      </c>
      <c r="AL52" s="204">
        <v>0</v>
      </c>
      <c r="AM52" s="204"/>
      <c r="AN52" s="204">
        <v>0</v>
      </c>
      <c r="AO52" s="204">
        <v>0</v>
      </c>
    </row>
    <row r="53" spans="1:41" ht="12.75" customHeight="1">
      <c r="A53" s="262">
        <v>45</v>
      </c>
      <c r="B53" s="201" t="s">
        <v>1273</v>
      </c>
      <c r="C53" s="197">
        <v>0</v>
      </c>
      <c r="D53" s="202">
        <v>0</v>
      </c>
      <c r="E53" s="202">
        <v>0</v>
      </c>
      <c r="F53" s="202">
        <v>0</v>
      </c>
      <c r="G53" s="202">
        <v>0</v>
      </c>
      <c r="H53" s="202">
        <v>0</v>
      </c>
      <c r="I53" s="202">
        <v>0</v>
      </c>
      <c r="J53" s="197">
        <v>0</v>
      </c>
      <c r="K53" s="203">
        <v>0</v>
      </c>
      <c r="L53" s="203">
        <v>0</v>
      </c>
      <c r="M53" s="203">
        <v>0</v>
      </c>
      <c r="N53" s="203">
        <v>0</v>
      </c>
      <c r="O53" s="203">
        <v>0</v>
      </c>
      <c r="P53" s="203">
        <v>0</v>
      </c>
      <c r="Q53" s="203">
        <v>0</v>
      </c>
      <c r="R53" s="198">
        <v>0</v>
      </c>
      <c r="S53" s="203">
        <v>0</v>
      </c>
      <c r="T53" s="203">
        <v>0</v>
      </c>
      <c r="U53" s="203">
        <v>0</v>
      </c>
      <c r="V53" s="204">
        <v>0</v>
      </c>
      <c r="W53" s="204">
        <v>0</v>
      </c>
      <c r="X53" s="204">
        <v>0</v>
      </c>
      <c r="Y53" s="204">
        <v>0</v>
      </c>
      <c r="Z53" s="101">
        <v>0</v>
      </c>
      <c r="AA53" s="204">
        <v>0</v>
      </c>
      <c r="AB53" s="204">
        <v>0</v>
      </c>
      <c r="AC53" s="204">
        <v>0</v>
      </c>
      <c r="AD53" s="204">
        <v>0</v>
      </c>
      <c r="AE53" s="204"/>
      <c r="AF53" s="204">
        <v>0</v>
      </c>
      <c r="AG53" s="204">
        <v>0</v>
      </c>
      <c r="AH53" s="204">
        <v>0</v>
      </c>
      <c r="AI53" s="204">
        <v>0</v>
      </c>
      <c r="AJ53" s="204">
        <v>0</v>
      </c>
      <c r="AK53" s="204">
        <v>0</v>
      </c>
      <c r="AL53" s="204">
        <v>0</v>
      </c>
      <c r="AM53" s="204"/>
      <c r="AN53" s="204">
        <v>0</v>
      </c>
      <c r="AO53" s="204">
        <v>0</v>
      </c>
    </row>
    <row r="54" spans="1:41" ht="12.75" customHeight="1">
      <c r="A54" s="262">
        <v>46</v>
      </c>
      <c r="B54" s="201" t="s">
        <v>1274</v>
      </c>
      <c r="C54" s="197">
        <v>0</v>
      </c>
      <c r="D54" s="202">
        <v>0</v>
      </c>
      <c r="E54" s="202">
        <v>0</v>
      </c>
      <c r="F54" s="202">
        <v>0</v>
      </c>
      <c r="G54" s="202">
        <v>0</v>
      </c>
      <c r="H54" s="202">
        <v>0</v>
      </c>
      <c r="I54" s="202">
        <v>0</v>
      </c>
      <c r="J54" s="197">
        <v>0</v>
      </c>
      <c r="K54" s="203">
        <v>0</v>
      </c>
      <c r="L54" s="203">
        <v>0</v>
      </c>
      <c r="M54" s="203">
        <v>0</v>
      </c>
      <c r="N54" s="203">
        <v>0</v>
      </c>
      <c r="O54" s="203">
        <v>0</v>
      </c>
      <c r="P54" s="203">
        <v>0</v>
      </c>
      <c r="Q54" s="203">
        <v>0</v>
      </c>
      <c r="R54" s="198">
        <v>0</v>
      </c>
      <c r="S54" s="203">
        <v>0</v>
      </c>
      <c r="T54" s="203">
        <v>0</v>
      </c>
      <c r="U54" s="203">
        <v>0</v>
      </c>
      <c r="V54" s="204">
        <v>0</v>
      </c>
      <c r="W54" s="204">
        <v>0</v>
      </c>
      <c r="X54" s="204">
        <v>0</v>
      </c>
      <c r="Y54" s="204">
        <v>0</v>
      </c>
      <c r="Z54" s="101">
        <v>0</v>
      </c>
      <c r="AA54" s="204">
        <v>0</v>
      </c>
      <c r="AB54" s="204">
        <v>0</v>
      </c>
      <c r="AC54" s="204">
        <v>0</v>
      </c>
      <c r="AD54" s="204">
        <v>0</v>
      </c>
      <c r="AE54" s="204"/>
      <c r="AF54" s="204">
        <v>0</v>
      </c>
      <c r="AG54" s="204">
        <v>0</v>
      </c>
      <c r="AH54" s="204">
        <v>0</v>
      </c>
      <c r="AI54" s="204">
        <v>0</v>
      </c>
      <c r="AJ54" s="204">
        <v>0</v>
      </c>
      <c r="AK54" s="204">
        <v>0</v>
      </c>
      <c r="AL54" s="204">
        <v>0</v>
      </c>
      <c r="AM54" s="204"/>
      <c r="AN54" s="204">
        <v>0</v>
      </c>
      <c r="AO54" s="204">
        <v>0</v>
      </c>
    </row>
    <row r="55" spans="1:41" ht="12.75" customHeight="1">
      <c r="A55" s="262">
        <v>47</v>
      </c>
      <c r="B55" s="201" t="s">
        <v>1275</v>
      </c>
      <c r="C55" s="197">
        <v>0</v>
      </c>
      <c r="D55" s="202">
        <v>0</v>
      </c>
      <c r="E55" s="202">
        <v>0</v>
      </c>
      <c r="F55" s="202">
        <v>0</v>
      </c>
      <c r="G55" s="202">
        <v>0</v>
      </c>
      <c r="H55" s="202">
        <v>0</v>
      </c>
      <c r="I55" s="202">
        <v>0</v>
      </c>
      <c r="J55" s="197">
        <v>0</v>
      </c>
      <c r="K55" s="203">
        <v>0</v>
      </c>
      <c r="L55" s="203">
        <v>0</v>
      </c>
      <c r="M55" s="203">
        <v>0</v>
      </c>
      <c r="N55" s="203">
        <v>0</v>
      </c>
      <c r="O55" s="203">
        <v>0</v>
      </c>
      <c r="P55" s="203">
        <v>0</v>
      </c>
      <c r="Q55" s="203">
        <v>0</v>
      </c>
      <c r="R55" s="198">
        <v>0</v>
      </c>
      <c r="S55" s="203">
        <v>0</v>
      </c>
      <c r="T55" s="203">
        <v>0</v>
      </c>
      <c r="U55" s="203">
        <v>0</v>
      </c>
      <c r="V55" s="204">
        <v>0</v>
      </c>
      <c r="W55" s="204">
        <v>0</v>
      </c>
      <c r="X55" s="204">
        <v>0</v>
      </c>
      <c r="Y55" s="204">
        <v>0</v>
      </c>
      <c r="Z55" s="101">
        <v>0</v>
      </c>
      <c r="AA55" s="204">
        <v>0</v>
      </c>
      <c r="AB55" s="204">
        <v>0</v>
      </c>
      <c r="AC55" s="204">
        <v>0</v>
      </c>
      <c r="AD55" s="204">
        <v>0</v>
      </c>
      <c r="AE55" s="204"/>
      <c r="AF55" s="204">
        <v>0</v>
      </c>
      <c r="AG55" s="204">
        <v>0</v>
      </c>
      <c r="AH55" s="204">
        <v>0</v>
      </c>
      <c r="AI55" s="204">
        <v>0</v>
      </c>
      <c r="AJ55" s="204">
        <v>0</v>
      </c>
      <c r="AK55" s="204">
        <v>0</v>
      </c>
      <c r="AL55" s="204">
        <v>0</v>
      </c>
      <c r="AM55" s="204"/>
      <c r="AN55" s="204">
        <v>0</v>
      </c>
      <c r="AO55" s="204">
        <v>0</v>
      </c>
    </row>
    <row r="56" spans="1:41" ht="12.75" customHeight="1">
      <c r="A56" s="262">
        <v>48</v>
      </c>
      <c r="B56" s="201" t="s">
        <v>1276</v>
      </c>
      <c r="C56" s="197">
        <v>0</v>
      </c>
      <c r="D56" s="202">
        <v>0</v>
      </c>
      <c r="E56" s="202">
        <v>0</v>
      </c>
      <c r="F56" s="202">
        <v>0</v>
      </c>
      <c r="G56" s="202">
        <v>0</v>
      </c>
      <c r="H56" s="202">
        <v>0</v>
      </c>
      <c r="I56" s="202">
        <v>0</v>
      </c>
      <c r="J56" s="197">
        <v>0</v>
      </c>
      <c r="K56" s="203">
        <v>0</v>
      </c>
      <c r="L56" s="203">
        <v>0</v>
      </c>
      <c r="M56" s="203">
        <v>0</v>
      </c>
      <c r="N56" s="203">
        <v>0</v>
      </c>
      <c r="O56" s="203">
        <v>0</v>
      </c>
      <c r="P56" s="203">
        <v>0</v>
      </c>
      <c r="Q56" s="203">
        <v>0</v>
      </c>
      <c r="R56" s="198">
        <v>0</v>
      </c>
      <c r="S56" s="203">
        <v>0</v>
      </c>
      <c r="T56" s="203">
        <v>0</v>
      </c>
      <c r="U56" s="203">
        <v>0</v>
      </c>
      <c r="V56" s="204">
        <v>0</v>
      </c>
      <c r="W56" s="204">
        <v>0</v>
      </c>
      <c r="X56" s="204">
        <v>0</v>
      </c>
      <c r="Y56" s="204">
        <v>0</v>
      </c>
      <c r="Z56" s="101">
        <v>0</v>
      </c>
      <c r="AA56" s="204">
        <v>0</v>
      </c>
      <c r="AB56" s="204">
        <v>0</v>
      </c>
      <c r="AC56" s="204">
        <v>0</v>
      </c>
      <c r="AD56" s="204">
        <v>0</v>
      </c>
      <c r="AE56" s="204"/>
      <c r="AF56" s="204">
        <v>0</v>
      </c>
      <c r="AG56" s="204">
        <v>0</v>
      </c>
      <c r="AH56" s="204">
        <v>0</v>
      </c>
      <c r="AI56" s="204">
        <v>0</v>
      </c>
      <c r="AJ56" s="204">
        <v>0</v>
      </c>
      <c r="AK56" s="204">
        <v>0</v>
      </c>
      <c r="AL56" s="204">
        <v>0</v>
      </c>
      <c r="AM56" s="204"/>
      <c r="AN56" s="204">
        <v>0</v>
      </c>
      <c r="AO56" s="204">
        <v>0</v>
      </c>
    </row>
    <row r="57" spans="1:41" ht="12.75" customHeight="1">
      <c r="A57" s="262">
        <v>49</v>
      </c>
      <c r="B57" s="201" t="s">
        <v>1277</v>
      </c>
      <c r="C57" s="197">
        <v>0</v>
      </c>
      <c r="D57" s="202">
        <v>0</v>
      </c>
      <c r="E57" s="202">
        <v>0</v>
      </c>
      <c r="F57" s="202">
        <v>0</v>
      </c>
      <c r="G57" s="202">
        <v>0</v>
      </c>
      <c r="H57" s="202">
        <v>0</v>
      </c>
      <c r="I57" s="202">
        <v>0</v>
      </c>
      <c r="J57" s="197">
        <v>0</v>
      </c>
      <c r="K57" s="203">
        <v>0</v>
      </c>
      <c r="L57" s="203">
        <v>0</v>
      </c>
      <c r="M57" s="203">
        <v>0</v>
      </c>
      <c r="N57" s="203">
        <v>0</v>
      </c>
      <c r="O57" s="203">
        <v>0</v>
      </c>
      <c r="P57" s="203">
        <v>0</v>
      </c>
      <c r="Q57" s="203">
        <v>0</v>
      </c>
      <c r="R57" s="198">
        <v>0</v>
      </c>
      <c r="S57" s="203">
        <v>0</v>
      </c>
      <c r="T57" s="203">
        <v>0</v>
      </c>
      <c r="U57" s="203">
        <v>0</v>
      </c>
      <c r="V57" s="204">
        <v>0</v>
      </c>
      <c r="W57" s="204">
        <v>0</v>
      </c>
      <c r="X57" s="204">
        <v>0</v>
      </c>
      <c r="Y57" s="204">
        <v>0</v>
      </c>
      <c r="Z57" s="101">
        <v>0</v>
      </c>
      <c r="AA57" s="204">
        <v>0</v>
      </c>
      <c r="AB57" s="204">
        <v>0</v>
      </c>
      <c r="AC57" s="204">
        <v>0</v>
      </c>
      <c r="AD57" s="204">
        <v>0</v>
      </c>
      <c r="AE57" s="204"/>
      <c r="AF57" s="204">
        <v>0</v>
      </c>
      <c r="AG57" s="204">
        <v>0</v>
      </c>
      <c r="AH57" s="204">
        <v>0</v>
      </c>
      <c r="AI57" s="204">
        <v>0</v>
      </c>
      <c r="AJ57" s="204">
        <v>0</v>
      </c>
      <c r="AK57" s="204">
        <v>0</v>
      </c>
      <c r="AL57" s="204">
        <v>0</v>
      </c>
      <c r="AM57" s="204"/>
      <c r="AN57" s="204">
        <v>0</v>
      </c>
      <c r="AO57" s="204">
        <v>0</v>
      </c>
    </row>
    <row r="58" spans="1:41" ht="12.75" customHeight="1">
      <c r="A58" s="262">
        <v>50</v>
      </c>
      <c r="B58" s="201" t="s">
        <v>1278</v>
      </c>
      <c r="C58" s="197">
        <v>0</v>
      </c>
      <c r="D58" s="202">
        <v>0</v>
      </c>
      <c r="E58" s="202">
        <v>0</v>
      </c>
      <c r="F58" s="202">
        <v>0</v>
      </c>
      <c r="G58" s="202">
        <v>0</v>
      </c>
      <c r="H58" s="202">
        <v>0</v>
      </c>
      <c r="I58" s="202">
        <v>0</v>
      </c>
      <c r="J58" s="197">
        <v>0</v>
      </c>
      <c r="K58" s="203">
        <v>0</v>
      </c>
      <c r="L58" s="203">
        <v>0</v>
      </c>
      <c r="M58" s="203">
        <v>0</v>
      </c>
      <c r="N58" s="203">
        <v>0</v>
      </c>
      <c r="O58" s="203">
        <v>0</v>
      </c>
      <c r="P58" s="203">
        <v>0</v>
      </c>
      <c r="Q58" s="203">
        <v>0</v>
      </c>
      <c r="R58" s="198">
        <v>0</v>
      </c>
      <c r="S58" s="203">
        <v>0</v>
      </c>
      <c r="T58" s="203">
        <v>0</v>
      </c>
      <c r="U58" s="203">
        <v>0</v>
      </c>
      <c r="V58" s="204">
        <v>0</v>
      </c>
      <c r="W58" s="204">
        <v>0</v>
      </c>
      <c r="X58" s="204">
        <v>0</v>
      </c>
      <c r="Y58" s="204">
        <v>0</v>
      </c>
      <c r="Z58" s="101">
        <v>0</v>
      </c>
      <c r="AA58" s="204">
        <v>0</v>
      </c>
      <c r="AB58" s="204">
        <v>0</v>
      </c>
      <c r="AC58" s="204">
        <v>0</v>
      </c>
      <c r="AD58" s="204">
        <v>0</v>
      </c>
      <c r="AE58" s="204"/>
      <c r="AF58" s="204">
        <v>0</v>
      </c>
      <c r="AG58" s="204">
        <v>0</v>
      </c>
      <c r="AH58" s="204">
        <v>0</v>
      </c>
      <c r="AI58" s="204">
        <v>0</v>
      </c>
      <c r="AJ58" s="204">
        <v>0</v>
      </c>
      <c r="AK58" s="204">
        <v>0</v>
      </c>
      <c r="AL58" s="204">
        <v>0</v>
      </c>
      <c r="AM58" s="204"/>
      <c r="AN58" s="204">
        <v>0</v>
      </c>
      <c r="AO58" s="204">
        <v>0</v>
      </c>
    </row>
    <row r="59" spans="1:41" ht="12.75" customHeight="1">
      <c r="A59" s="262">
        <v>51</v>
      </c>
      <c r="B59" s="201" t="s">
        <v>1279</v>
      </c>
      <c r="C59" s="197">
        <v>0</v>
      </c>
      <c r="D59" s="202">
        <v>0</v>
      </c>
      <c r="E59" s="202">
        <v>0</v>
      </c>
      <c r="F59" s="202">
        <v>0</v>
      </c>
      <c r="G59" s="202">
        <v>0</v>
      </c>
      <c r="H59" s="202">
        <v>0</v>
      </c>
      <c r="I59" s="202">
        <v>0</v>
      </c>
      <c r="J59" s="197">
        <v>0</v>
      </c>
      <c r="K59" s="203">
        <v>0</v>
      </c>
      <c r="L59" s="203">
        <v>0</v>
      </c>
      <c r="M59" s="203">
        <v>0</v>
      </c>
      <c r="N59" s="203">
        <v>0</v>
      </c>
      <c r="O59" s="203">
        <v>0</v>
      </c>
      <c r="P59" s="203">
        <v>0</v>
      </c>
      <c r="Q59" s="203">
        <v>0</v>
      </c>
      <c r="R59" s="198">
        <v>0</v>
      </c>
      <c r="S59" s="203">
        <v>0</v>
      </c>
      <c r="T59" s="203">
        <v>0</v>
      </c>
      <c r="U59" s="203">
        <v>0</v>
      </c>
      <c r="V59" s="204">
        <v>0</v>
      </c>
      <c r="W59" s="204">
        <v>0</v>
      </c>
      <c r="X59" s="204">
        <v>0</v>
      </c>
      <c r="Y59" s="204">
        <v>0</v>
      </c>
      <c r="Z59" s="101">
        <v>0</v>
      </c>
      <c r="AA59" s="204">
        <v>0</v>
      </c>
      <c r="AB59" s="204">
        <v>0</v>
      </c>
      <c r="AC59" s="204">
        <v>0</v>
      </c>
      <c r="AD59" s="204">
        <v>0</v>
      </c>
      <c r="AE59" s="204"/>
      <c r="AF59" s="204">
        <v>0</v>
      </c>
      <c r="AG59" s="204">
        <v>0</v>
      </c>
      <c r="AH59" s="204">
        <v>0</v>
      </c>
      <c r="AI59" s="204">
        <v>0</v>
      </c>
      <c r="AJ59" s="204">
        <v>0</v>
      </c>
      <c r="AK59" s="204">
        <v>0</v>
      </c>
      <c r="AL59" s="204">
        <v>0</v>
      </c>
      <c r="AM59" s="204"/>
      <c r="AN59" s="204">
        <v>0</v>
      </c>
      <c r="AO59" s="204">
        <v>0</v>
      </c>
    </row>
    <row r="60" spans="1:41" ht="12.75" customHeight="1">
      <c r="A60" s="262">
        <v>52</v>
      </c>
      <c r="B60" s="201" t="s">
        <v>1280</v>
      </c>
      <c r="C60" s="197">
        <v>0</v>
      </c>
      <c r="D60" s="202">
        <v>0</v>
      </c>
      <c r="E60" s="202">
        <v>0</v>
      </c>
      <c r="F60" s="202">
        <v>0</v>
      </c>
      <c r="G60" s="202">
        <v>0</v>
      </c>
      <c r="H60" s="202">
        <v>0</v>
      </c>
      <c r="I60" s="202">
        <v>0</v>
      </c>
      <c r="J60" s="197">
        <v>0</v>
      </c>
      <c r="K60" s="203">
        <v>0</v>
      </c>
      <c r="L60" s="203">
        <v>0</v>
      </c>
      <c r="M60" s="203">
        <v>0</v>
      </c>
      <c r="N60" s="203">
        <v>0</v>
      </c>
      <c r="O60" s="203">
        <v>0</v>
      </c>
      <c r="P60" s="203">
        <v>0</v>
      </c>
      <c r="Q60" s="203">
        <v>0</v>
      </c>
      <c r="R60" s="198">
        <v>0</v>
      </c>
      <c r="S60" s="203">
        <v>0</v>
      </c>
      <c r="T60" s="203">
        <v>0</v>
      </c>
      <c r="U60" s="203">
        <v>0</v>
      </c>
      <c r="V60" s="204">
        <v>0</v>
      </c>
      <c r="W60" s="204">
        <v>0</v>
      </c>
      <c r="X60" s="204">
        <v>0</v>
      </c>
      <c r="Y60" s="204">
        <v>0</v>
      </c>
      <c r="Z60" s="101">
        <v>0</v>
      </c>
      <c r="AA60" s="204">
        <v>0</v>
      </c>
      <c r="AB60" s="204">
        <v>0</v>
      </c>
      <c r="AC60" s="204">
        <v>0</v>
      </c>
      <c r="AD60" s="204">
        <v>0</v>
      </c>
      <c r="AE60" s="204"/>
      <c r="AF60" s="204">
        <v>0</v>
      </c>
      <c r="AG60" s="204">
        <v>0</v>
      </c>
      <c r="AH60" s="204">
        <v>0</v>
      </c>
      <c r="AI60" s="204">
        <v>0</v>
      </c>
      <c r="AJ60" s="204">
        <v>0</v>
      </c>
      <c r="AK60" s="204">
        <v>0</v>
      </c>
      <c r="AL60" s="204">
        <v>0</v>
      </c>
      <c r="AM60" s="204"/>
      <c r="AN60" s="204">
        <v>0</v>
      </c>
      <c r="AO60" s="204">
        <v>0</v>
      </c>
    </row>
    <row r="61" spans="1:41" ht="12.75" customHeight="1">
      <c r="A61" s="262">
        <v>53</v>
      </c>
      <c r="B61" s="201" t="s">
        <v>1281</v>
      </c>
      <c r="C61" s="197">
        <v>0</v>
      </c>
      <c r="D61" s="202">
        <v>0</v>
      </c>
      <c r="E61" s="202">
        <v>0</v>
      </c>
      <c r="F61" s="202">
        <v>0</v>
      </c>
      <c r="G61" s="202">
        <v>0</v>
      </c>
      <c r="H61" s="202">
        <v>0</v>
      </c>
      <c r="I61" s="202">
        <v>0</v>
      </c>
      <c r="J61" s="197">
        <v>0</v>
      </c>
      <c r="K61" s="203">
        <v>0</v>
      </c>
      <c r="L61" s="203">
        <v>0</v>
      </c>
      <c r="M61" s="203">
        <v>0</v>
      </c>
      <c r="N61" s="203">
        <v>0</v>
      </c>
      <c r="O61" s="203">
        <v>0</v>
      </c>
      <c r="P61" s="203">
        <v>0</v>
      </c>
      <c r="Q61" s="203">
        <v>0</v>
      </c>
      <c r="R61" s="198">
        <v>0</v>
      </c>
      <c r="S61" s="203">
        <v>0</v>
      </c>
      <c r="T61" s="203">
        <v>0</v>
      </c>
      <c r="U61" s="203">
        <v>0</v>
      </c>
      <c r="V61" s="204">
        <v>0</v>
      </c>
      <c r="W61" s="204">
        <v>0</v>
      </c>
      <c r="X61" s="204">
        <v>0</v>
      </c>
      <c r="Y61" s="204">
        <v>0</v>
      </c>
      <c r="Z61" s="101">
        <v>0</v>
      </c>
      <c r="AA61" s="204">
        <v>0</v>
      </c>
      <c r="AB61" s="204">
        <v>0</v>
      </c>
      <c r="AC61" s="204">
        <v>0</v>
      </c>
      <c r="AD61" s="204">
        <v>0</v>
      </c>
      <c r="AE61" s="204"/>
      <c r="AF61" s="204">
        <v>0</v>
      </c>
      <c r="AG61" s="204">
        <v>0</v>
      </c>
      <c r="AH61" s="204">
        <v>0</v>
      </c>
      <c r="AI61" s="204">
        <v>0</v>
      </c>
      <c r="AJ61" s="204">
        <v>0</v>
      </c>
      <c r="AK61" s="204">
        <v>0</v>
      </c>
      <c r="AL61" s="204">
        <v>0</v>
      </c>
      <c r="AM61" s="204"/>
      <c r="AN61" s="204">
        <v>0</v>
      </c>
      <c r="AO61" s="204">
        <v>0</v>
      </c>
    </row>
    <row r="62" spans="1:41" ht="12.75" customHeight="1">
      <c r="A62" s="262">
        <v>54</v>
      </c>
      <c r="B62" s="201" t="s">
        <v>1282</v>
      </c>
      <c r="C62" s="197">
        <v>0</v>
      </c>
      <c r="D62" s="202">
        <v>0</v>
      </c>
      <c r="E62" s="202">
        <v>0</v>
      </c>
      <c r="F62" s="202">
        <v>0</v>
      </c>
      <c r="G62" s="202">
        <v>0</v>
      </c>
      <c r="H62" s="202">
        <v>0</v>
      </c>
      <c r="I62" s="202">
        <v>0</v>
      </c>
      <c r="J62" s="197">
        <v>0</v>
      </c>
      <c r="K62" s="203">
        <v>0</v>
      </c>
      <c r="L62" s="203">
        <v>0</v>
      </c>
      <c r="M62" s="203">
        <v>0</v>
      </c>
      <c r="N62" s="203">
        <v>0</v>
      </c>
      <c r="O62" s="203">
        <v>0</v>
      </c>
      <c r="P62" s="203">
        <v>0</v>
      </c>
      <c r="Q62" s="203">
        <v>0</v>
      </c>
      <c r="R62" s="198">
        <v>0</v>
      </c>
      <c r="S62" s="203">
        <v>0</v>
      </c>
      <c r="T62" s="203">
        <v>0</v>
      </c>
      <c r="U62" s="203">
        <v>0</v>
      </c>
      <c r="V62" s="204">
        <v>0</v>
      </c>
      <c r="W62" s="204">
        <v>0</v>
      </c>
      <c r="X62" s="204">
        <v>0</v>
      </c>
      <c r="Y62" s="204">
        <v>0</v>
      </c>
      <c r="Z62" s="101">
        <v>0</v>
      </c>
      <c r="AA62" s="204">
        <v>0</v>
      </c>
      <c r="AB62" s="204">
        <v>0</v>
      </c>
      <c r="AC62" s="204">
        <v>0</v>
      </c>
      <c r="AD62" s="204">
        <v>0</v>
      </c>
      <c r="AE62" s="204"/>
      <c r="AF62" s="204">
        <v>0</v>
      </c>
      <c r="AG62" s="204">
        <v>0</v>
      </c>
      <c r="AH62" s="204">
        <v>0</v>
      </c>
      <c r="AI62" s="204">
        <v>0</v>
      </c>
      <c r="AJ62" s="204">
        <v>0</v>
      </c>
      <c r="AK62" s="204">
        <v>0</v>
      </c>
      <c r="AL62" s="204">
        <v>0</v>
      </c>
      <c r="AM62" s="204"/>
      <c r="AN62" s="204">
        <v>0</v>
      </c>
      <c r="AO62" s="204">
        <v>0</v>
      </c>
    </row>
    <row r="63" spans="1:41" ht="12.75" customHeight="1">
      <c r="A63" s="262">
        <v>55</v>
      </c>
      <c r="B63" s="201" t="s">
        <v>1283</v>
      </c>
      <c r="C63" s="197">
        <v>0</v>
      </c>
      <c r="D63" s="202">
        <v>0</v>
      </c>
      <c r="E63" s="202">
        <v>0</v>
      </c>
      <c r="F63" s="202">
        <v>0</v>
      </c>
      <c r="G63" s="202">
        <v>0</v>
      </c>
      <c r="H63" s="202">
        <v>0</v>
      </c>
      <c r="I63" s="202">
        <v>0</v>
      </c>
      <c r="J63" s="197">
        <v>0</v>
      </c>
      <c r="K63" s="203">
        <v>0</v>
      </c>
      <c r="L63" s="203">
        <v>0</v>
      </c>
      <c r="M63" s="203">
        <v>0</v>
      </c>
      <c r="N63" s="203">
        <v>0</v>
      </c>
      <c r="O63" s="203">
        <v>0</v>
      </c>
      <c r="P63" s="203">
        <v>0</v>
      </c>
      <c r="Q63" s="203">
        <v>0</v>
      </c>
      <c r="R63" s="198">
        <v>0</v>
      </c>
      <c r="S63" s="203">
        <v>0</v>
      </c>
      <c r="T63" s="203">
        <v>0</v>
      </c>
      <c r="U63" s="203">
        <v>0</v>
      </c>
      <c r="V63" s="204">
        <v>0</v>
      </c>
      <c r="W63" s="204">
        <v>0</v>
      </c>
      <c r="X63" s="204">
        <v>0</v>
      </c>
      <c r="Y63" s="204">
        <v>0</v>
      </c>
      <c r="Z63" s="101">
        <v>0</v>
      </c>
      <c r="AA63" s="204">
        <v>0</v>
      </c>
      <c r="AB63" s="204">
        <v>0</v>
      </c>
      <c r="AC63" s="204">
        <v>0</v>
      </c>
      <c r="AD63" s="204">
        <v>0</v>
      </c>
      <c r="AE63" s="204"/>
      <c r="AF63" s="204">
        <v>0</v>
      </c>
      <c r="AG63" s="204">
        <v>0</v>
      </c>
      <c r="AH63" s="204">
        <v>0</v>
      </c>
      <c r="AI63" s="204">
        <v>0</v>
      </c>
      <c r="AJ63" s="204">
        <v>0</v>
      </c>
      <c r="AK63" s="204">
        <v>0</v>
      </c>
      <c r="AL63" s="204">
        <v>0</v>
      </c>
      <c r="AM63" s="204"/>
      <c r="AN63" s="204">
        <v>0</v>
      </c>
      <c r="AO63" s="204">
        <v>0</v>
      </c>
    </row>
    <row r="64" spans="1:41" ht="12.75" customHeight="1">
      <c r="A64" s="262">
        <v>56</v>
      </c>
      <c r="B64" s="201" t="s">
        <v>1284</v>
      </c>
      <c r="C64" s="197">
        <v>0</v>
      </c>
      <c r="D64" s="202">
        <v>0</v>
      </c>
      <c r="E64" s="202">
        <v>0</v>
      </c>
      <c r="F64" s="202">
        <v>0</v>
      </c>
      <c r="G64" s="202">
        <v>0</v>
      </c>
      <c r="H64" s="202">
        <v>0</v>
      </c>
      <c r="I64" s="202">
        <v>0</v>
      </c>
      <c r="J64" s="197">
        <v>0</v>
      </c>
      <c r="K64" s="203">
        <v>0</v>
      </c>
      <c r="L64" s="203">
        <v>0</v>
      </c>
      <c r="M64" s="203">
        <v>0</v>
      </c>
      <c r="N64" s="203">
        <v>0</v>
      </c>
      <c r="O64" s="203">
        <v>0</v>
      </c>
      <c r="P64" s="203">
        <v>0</v>
      </c>
      <c r="Q64" s="203">
        <v>0</v>
      </c>
      <c r="R64" s="198">
        <v>0</v>
      </c>
      <c r="S64" s="203">
        <v>0</v>
      </c>
      <c r="T64" s="203">
        <v>0</v>
      </c>
      <c r="U64" s="203">
        <v>0</v>
      </c>
      <c r="V64" s="204">
        <v>0</v>
      </c>
      <c r="W64" s="204">
        <v>0</v>
      </c>
      <c r="X64" s="204">
        <v>0</v>
      </c>
      <c r="Y64" s="204">
        <v>0</v>
      </c>
      <c r="Z64" s="101">
        <v>0</v>
      </c>
      <c r="AA64" s="204">
        <v>0</v>
      </c>
      <c r="AB64" s="204">
        <v>0</v>
      </c>
      <c r="AC64" s="204">
        <v>0</v>
      </c>
      <c r="AD64" s="204">
        <v>0</v>
      </c>
      <c r="AE64" s="204"/>
      <c r="AF64" s="204">
        <v>0</v>
      </c>
      <c r="AG64" s="204">
        <v>0</v>
      </c>
      <c r="AH64" s="204">
        <v>0</v>
      </c>
      <c r="AI64" s="204">
        <v>0</v>
      </c>
      <c r="AJ64" s="204">
        <v>0</v>
      </c>
      <c r="AK64" s="204">
        <v>0</v>
      </c>
      <c r="AL64" s="204">
        <v>0</v>
      </c>
      <c r="AM64" s="204"/>
      <c r="AN64" s="204">
        <v>0</v>
      </c>
      <c r="AO64" s="204">
        <v>0</v>
      </c>
    </row>
    <row r="65" spans="1:45" ht="12.75" customHeight="1">
      <c r="A65" s="262">
        <v>57</v>
      </c>
      <c r="B65" s="201" t="s">
        <v>1285</v>
      </c>
      <c r="C65" s="197">
        <v>0</v>
      </c>
      <c r="D65" s="202">
        <v>0</v>
      </c>
      <c r="E65" s="202">
        <v>0</v>
      </c>
      <c r="F65" s="202">
        <v>0</v>
      </c>
      <c r="G65" s="202">
        <v>0</v>
      </c>
      <c r="H65" s="202">
        <v>0</v>
      </c>
      <c r="I65" s="202">
        <v>0</v>
      </c>
      <c r="J65" s="197">
        <v>0</v>
      </c>
      <c r="K65" s="203">
        <v>0</v>
      </c>
      <c r="L65" s="203">
        <v>0</v>
      </c>
      <c r="M65" s="203">
        <v>0</v>
      </c>
      <c r="N65" s="203">
        <v>0</v>
      </c>
      <c r="O65" s="203">
        <v>0</v>
      </c>
      <c r="P65" s="203">
        <v>0</v>
      </c>
      <c r="Q65" s="203">
        <v>0</v>
      </c>
      <c r="R65" s="198">
        <v>0</v>
      </c>
      <c r="S65" s="203">
        <v>0</v>
      </c>
      <c r="T65" s="203">
        <v>0</v>
      </c>
      <c r="U65" s="203">
        <v>0</v>
      </c>
      <c r="V65" s="204">
        <v>0</v>
      </c>
      <c r="W65" s="204">
        <v>0</v>
      </c>
      <c r="X65" s="204">
        <v>0</v>
      </c>
      <c r="Y65" s="204">
        <v>0</v>
      </c>
      <c r="Z65" s="101">
        <v>0</v>
      </c>
      <c r="AA65" s="204">
        <v>0</v>
      </c>
      <c r="AB65" s="204">
        <v>0</v>
      </c>
      <c r="AC65" s="204">
        <v>0</v>
      </c>
      <c r="AD65" s="204">
        <v>0</v>
      </c>
      <c r="AE65" s="204"/>
      <c r="AF65" s="204">
        <v>0</v>
      </c>
      <c r="AG65" s="204">
        <v>0</v>
      </c>
      <c r="AH65" s="204">
        <v>0</v>
      </c>
      <c r="AI65" s="204">
        <v>0</v>
      </c>
      <c r="AJ65" s="204">
        <v>0</v>
      </c>
      <c r="AK65" s="204">
        <v>0</v>
      </c>
      <c r="AL65" s="204">
        <v>0</v>
      </c>
      <c r="AM65" s="204"/>
      <c r="AN65" s="204">
        <v>0</v>
      </c>
      <c r="AO65" s="204">
        <v>0</v>
      </c>
    </row>
    <row r="66" spans="1:45" ht="12.75" customHeight="1">
      <c r="A66" s="262">
        <v>58</v>
      </c>
      <c r="B66" s="201" t="s">
        <v>1286</v>
      </c>
      <c r="C66" s="197">
        <v>0</v>
      </c>
      <c r="D66" s="202">
        <v>0</v>
      </c>
      <c r="E66" s="202">
        <v>0</v>
      </c>
      <c r="F66" s="202">
        <v>0</v>
      </c>
      <c r="G66" s="202">
        <v>0</v>
      </c>
      <c r="H66" s="202">
        <v>0</v>
      </c>
      <c r="I66" s="202">
        <v>0</v>
      </c>
      <c r="J66" s="197">
        <v>0</v>
      </c>
      <c r="K66" s="203">
        <v>0</v>
      </c>
      <c r="L66" s="203">
        <v>0</v>
      </c>
      <c r="M66" s="203">
        <v>0</v>
      </c>
      <c r="N66" s="203">
        <v>0</v>
      </c>
      <c r="O66" s="203">
        <v>0</v>
      </c>
      <c r="P66" s="203">
        <v>0</v>
      </c>
      <c r="Q66" s="203">
        <v>0</v>
      </c>
      <c r="R66" s="198">
        <v>0</v>
      </c>
      <c r="S66" s="203">
        <v>0</v>
      </c>
      <c r="T66" s="203">
        <v>0</v>
      </c>
      <c r="U66" s="203">
        <v>0</v>
      </c>
      <c r="V66" s="204">
        <v>0</v>
      </c>
      <c r="W66" s="204">
        <v>0</v>
      </c>
      <c r="X66" s="204">
        <v>0</v>
      </c>
      <c r="Y66" s="204">
        <v>0</v>
      </c>
      <c r="Z66" s="101">
        <v>0</v>
      </c>
      <c r="AA66" s="204">
        <v>0</v>
      </c>
      <c r="AB66" s="204">
        <v>0</v>
      </c>
      <c r="AC66" s="204">
        <v>0</v>
      </c>
      <c r="AD66" s="204">
        <v>0</v>
      </c>
      <c r="AE66" s="204"/>
      <c r="AF66" s="204">
        <v>0</v>
      </c>
      <c r="AG66" s="204">
        <v>0</v>
      </c>
      <c r="AH66" s="204">
        <v>0</v>
      </c>
      <c r="AI66" s="204">
        <v>0</v>
      </c>
      <c r="AJ66" s="204">
        <v>0</v>
      </c>
      <c r="AK66" s="204">
        <v>0</v>
      </c>
      <c r="AL66" s="204">
        <v>0</v>
      </c>
      <c r="AM66" s="204"/>
      <c r="AN66" s="204">
        <v>0</v>
      </c>
      <c r="AO66" s="204">
        <v>0</v>
      </c>
    </row>
    <row r="67" spans="1:45" ht="12.75" customHeight="1">
      <c r="A67" s="262">
        <v>59</v>
      </c>
      <c r="B67" s="201" t="s">
        <v>1287</v>
      </c>
      <c r="C67" s="197">
        <v>0</v>
      </c>
      <c r="D67" s="202">
        <v>0</v>
      </c>
      <c r="E67" s="202">
        <v>0</v>
      </c>
      <c r="F67" s="202">
        <v>0</v>
      </c>
      <c r="G67" s="202">
        <v>0</v>
      </c>
      <c r="H67" s="202">
        <v>0</v>
      </c>
      <c r="I67" s="202">
        <v>0</v>
      </c>
      <c r="J67" s="197">
        <v>0</v>
      </c>
      <c r="K67" s="203">
        <v>0</v>
      </c>
      <c r="L67" s="203">
        <v>0</v>
      </c>
      <c r="M67" s="203">
        <v>0</v>
      </c>
      <c r="N67" s="203">
        <v>0</v>
      </c>
      <c r="O67" s="203">
        <v>0</v>
      </c>
      <c r="P67" s="203">
        <v>0</v>
      </c>
      <c r="Q67" s="203">
        <v>0</v>
      </c>
      <c r="R67" s="198">
        <v>0</v>
      </c>
      <c r="S67" s="203">
        <v>0</v>
      </c>
      <c r="T67" s="203">
        <v>0</v>
      </c>
      <c r="U67" s="203">
        <v>0</v>
      </c>
      <c r="V67" s="204">
        <v>0</v>
      </c>
      <c r="W67" s="204">
        <v>0</v>
      </c>
      <c r="X67" s="204">
        <v>0</v>
      </c>
      <c r="Y67" s="204">
        <v>0</v>
      </c>
      <c r="Z67" s="101">
        <v>0</v>
      </c>
      <c r="AA67" s="204">
        <v>0</v>
      </c>
      <c r="AB67" s="204">
        <v>0</v>
      </c>
      <c r="AC67" s="204">
        <v>0</v>
      </c>
      <c r="AD67" s="204">
        <v>0</v>
      </c>
      <c r="AE67" s="204"/>
      <c r="AF67" s="204">
        <v>0</v>
      </c>
      <c r="AG67" s="204">
        <v>0</v>
      </c>
      <c r="AH67" s="204">
        <v>0</v>
      </c>
      <c r="AI67" s="204">
        <v>0</v>
      </c>
      <c r="AJ67" s="204">
        <v>0</v>
      </c>
      <c r="AK67" s="204">
        <v>0</v>
      </c>
      <c r="AL67" s="204">
        <v>0</v>
      </c>
      <c r="AM67" s="204"/>
      <c r="AN67" s="204">
        <v>0</v>
      </c>
      <c r="AO67" s="204">
        <v>0</v>
      </c>
    </row>
    <row r="68" spans="1:45" ht="12.75" customHeight="1">
      <c r="A68" s="262">
        <v>60</v>
      </c>
      <c r="B68" s="201" t="s">
        <v>1288</v>
      </c>
      <c r="C68" s="197">
        <v>0</v>
      </c>
      <c r="D68" s="202">
        <v>0</v>
      </c>
      <c r="E68" s="202">
        <v>0</v>
      </c>
      <c r="F68" s="202">
        <v>0</v>
      </c>
      <c r="G68" s="202">
        <v>0</v>
      </c>
      <c r="H68" s="202">
        <v>0</v>
      </c>
      <c r="I68" s="202">
        <v>0</v>
      </c>
      <c r="J68" s="197">
        <v>0</v>
      </c>
      <c r="K68" s="203">
        <v>0</v>
      </c>
      <c r="L68" s="203">
        <v>0</v>
      </c>
      <c r="M68" s="203">
        <v>0</v>
      </c>
      <c r="N68" s="203">
        <v>0</v>
      </c>
      <c r="O68" s="203">
        <v>0</v>
      </c>
      <c r="P68" s="203">
        <v>0</v>
      </c>
      <c r="Q68" s="203">
        <v>0</v>
      </c>
      <c r="R68" s="198">
        <v>0</v>
      </c>
      <c r="S68" s="203">
        <v>0</v>
      </c>
      <c r="T68" s="203">
        <v>0</v>
      </c>
      <c r="U68" s="203">
        <v>0</v>
      </c>
      <c r="V68" s="204">
        <v>0</v>
      </c>
      <c r="W68" s="204">
        <v>0</v>
      </c>
      <c r="X68" s="204">
        <v>0</v>
      </c>
      <c r="Y68" s="204">
        <v>0</v>
      </c>
      <c r="Z68" s="101">
        <v>0</v>
      </c>
      <c r="AA68" s="204">
        <v>0</v>
      </c>
      <c r="AB68" s="204">
        <v>0</v>
      </c>
      <c r="AC68" s="204">
        <v>0</v>
      </c>
      <c r="AD68" s="204">
        <v>0</v>
      </c>
      <c r="AE68" s="204"/>
      <c r="AF68" s="204">
        <v>0</v>
      </c>
      <c r="AG68" s="204">
        <v>0</v>
      </c>
      <c r="AH68" s="204">
        <v>0</v>
      </c>
      <c r="AI68" s="204">
        <v>0</v>
      </c>
      <c r="AJ68" s="204">
        <v>0</v>
      </c>
      <c r="AK68" s="204">
        <v>0</v>
      </c>
      <c r="AL68" s="204">
        <v>0</v>
      </c>
      <c r="AM68" s="204"/>
      <c r="AN68" s="204">
        <v>0</v>
      </c>
      <c r="AO68" s="204">
        <v>0</v>
      </c>
    </row>
    <row r="69" spans="1:45" ht="12.75" customHeight="1">
      <c r="A69" s="262">
        <v>61</v>
      </c>
      <c r="B69" s="201" t="s">
        <v>1289</v>
      </c>
      <c r="C69" s="197">
        <v>0</v>
      </c>
      <c r="D69" s="202">
        <v>0</v>
      </c>
      <c r="E69" s="202">
        <v>0</v>
      </c>
      <c r="F69" s="202">
        <v>0</v>
      </c>
      <c r="G69" s="202">
        <v>0</v>
      </c>
      <c r="H69" s="202">
        <v>0</v>
      </c>
      <c r="I69" s="202">
        <v>0</v>
      </c>
      <c r="J69" s="197">
        <v>0</v>
      </c>
      <c r="K69" s="203">
        <v>0</v>
      </c>
      <c r="L69" s="203">
        <v>0</v>
      </c>
      <c r="M69" s="203">
        <v>0</v>
      </c>
      <c r="N69" s="203">
        <v>0</v>
      </c>
      <c r="O69" s="203">
        <v>0</v>
      </c>
      <c r="P69" s="203">
        <v>0</v>
      </c>
      <c r="Q69" s="203">
        <v>0</v>
      </c>
      <c r="R69" s="198">
        <v>0</v>
      </c>
      <c r="S69" s="203">
        <v>0</v>
      </c>
      <c r="T69" s="203">
        <v>0</v>
      </c>
      <c r="U69" s="203">
        <v>0</v>
      </c>
      <c r="V69" s="204">
        <v>0</v>
      </c>
      <c r="W69" s="204">
        <v>0</v>
      </c>
      <c r="X69" s="204">
        <v>0</v>
      </c>
      <c r="Y69" s="204">
        <v>0</v>
      </c>
      <c r="Z69" s="101">
        <v>0</v>
      </c>
      <c r="AA69" s="204">
        <v>0</v>
      </c>
      <c r="AB69" s="204">
        <v>0</v>
      </c>
      <c r="AC69" s="204">
        <v>0</v>
      </c>
      <c r="AD69" s="204">
        <v>0</v>
      </c>
      <c r="AE69" s="204"/>
      <c r="AF69" s="204">
        <v>0</v>
      </c>
      <c r="AG69" s="204">
        <v>0</v>
      </c>
      <c r="AH69" s="204">
        <v>0</v>
      </c>
      <c r="AI69" s="204">
        <v>0</v>
      </c>
      <c r="AJ69" s="204">
        <v>0</v>
      </c>
      <c r="AK69" s="204">
        <v>0</v>
      </c>
      <c r="AL69" s="204">
        <v>0</v>
      </c>
      <c r="AM69" s="204"/>
      <c r="AN69" s="204">
        <v>0</v>
      </c>
      <c r="AO69" s="204">
        <v>0</v>
      </c>
    </row>
    <row r="70" spans="1:45" ht="12.75" customHeight="1">
      <c r="A70" s="262">
        <v>62</v>
      </c>
      <c r="B70" s="201" t="s">
        <v>1290</v>
      </c>
      <c r="C70" s="197">
        <v>0</v>
      </c>
      <c r="D70" s="202">
        <v>0</v>
      </c>
      <c r="E70" s="202">
        <v>0</v>
      </c>
      <c r="F70" s="202">
        <v>0</v>
      </c>
      <c r="G70" s="202">
        <v>0</v>
      </c>
      <c r="H70" s="202">
        <v>0</v>
      </c>
      <c r="I70" s="202">
        <v>0</v>
      </c>
      <c r="J70" s="197">
        <v>0</v>
      </c>
      <c r="K70" s="203">
        <v>0</v>
      </c>
      <c r="L70" s="203">
        <v>0</v>
      </c>
      <c r="M70" s="203">
        <v>0</v>
      </c>
      <c r="N70" s="203">
        <v>0</v>
      </c>
      <c r="O70" s="203">
        <v>0</v>
      </c>
      <c r="P70" s="203">
        <v>0</v>
      </c>
      <c r="Q70" s="203">
        <v>0</v>
      </c>
      <c r="R70" s="198">
        <v>0</v>
      </c>
      <c r="S70" s="203">
        <v>0</v>
      </c>
      <c r="T70" s="203">
        <v>0</v>
      </c>
      <c r="U70" s="203">
        <v>0</v>
      </c>
      <c r="V70" s="204">
        <v>0</v>
      </c>
      <c r="W70" s="204">
        <v>0</v>
      </c>
      <c r="X70" s="204">
        <v>0</v>
      </c>
      <c r="Y70" s="204">
        <v>0</v>
      </c>
      <c r="Z70" s="101">
        <v>0</v>
      </c>
      <c r="AA70" s="204">
        <v>0</v>
      </c>
      <c r="AB70" s="204">
        <v>0</v>
      </c>
      <c r="AC70" s="204">
        <v>0</v>
      </c>
      <c r="AD70" s="204">
        <v>0</v>
      </c>
      <c r="AE70" s="204"/>
      <c r="AF70" s="204">
        <v>0</v>
      </c>
      <c r="AG70" s="204">
        <v>0</v>
      </c>
      <c r="AH70" s="204">
        <v>0</v>
      </c>
      <c r="AI70" s="204">
        <v>0</v>
      </c>
      <c r="AJ70" s="204">
        <v>0</v>
      </c>
      <c r="AK70" s="204">
        <v>0</v>
      </c>
      <c r="AL70" s="204">
        <v>0</v>
      </c>
      <c r="AM70" s="204"/>
      <c r="AN70" s="204">
        <v>0</v>
      </c>
      <c r="AO70" s="204">
        <v>0</v>
      </c>
    </row>
    <row r="71" spans="1:45" ht="12.75" customHeight="1">
      <c r="A71" s="262">
        <v>63</v>
      </c>
      <c r="B71" s="201" t="s">
        <v>1291</v>
      </c>
      <c r="C71" s="197">
        <v>0</v>
      </c>
      <c r="D71" s="202">
        <v>0</v>
      </c>
      <c r="E71" s="202">
        <v>0</v>
      </c>
      <c r="F71" s="202">
        <v>0</v>
      </c>
      <c r="G71" s="202">
        <v>0</v>
      </c>
      <c r="H71" s="202">
        <v>0</v>
      </c>
      <c r="I71" s="202">
        <v>0</v>
      </c>
      <c r="J71" s="197">
        <v>0</v>
      </c>
      <c r="K71" s="203">
        <v>0</v>
      </c>
      <c r="L71" s="203">
        <v>0</v>
      </c>
      <c r="M71" s="203">
        <v>0</v>
      </c>
      <c r="N71" s="203">
        <v>0</v>
      </c>
      <c r="O71" s="203">
        <v>0</v>
      </c>
      <c r="P71" s="203">
        <v>0</v>
      </c>
      <c r="Q71" s="203">
        <v>0</v>
      </c>
      <c r="R71" s="198">
        <v>0</v>
      </c>
      <c r="S71" s="203">
        <v>0</v>
      </c>
      <c r="T71" s="203">
        <v>0</v>
      </c>
      <c r="U71" s="203">
        <v>0</v>
      </c>
      <c r="V71" s="204">
        <v>0</v>
      </c>
      <c r="W71" s="204">
        <v>0</v>
      </c>
      <c r="X71" s="204">
        <v>0</v>
      </c>
      <c r="Y71" s="204">
        <v>0</v>
      </c>
      <c r="Z71" s="101">
        <v>0</v>
      </c>
      <c r="AA71" s="204">
        <v>0</v>
      </c>
      <c r="AB71" s="204">
        <v>0</v>
      </c>
      <c r="AC71" s="204">
        <v>0</v>
      </c>
      <c r="AD71" s="204">
        <v>0</v>
      </c>
      <c r="AE71" s="204"/>
      <c r="AF71" s="204">
        <v>0</v>
      </c>
      <c r="AG71" s="204">
        <v>0</v>
      </c>
      <c r="AH71" s="204">
        <v>0</v>
      </c>
      <c r="AI71" s="204">
        <v>0</v>
      </c>
      <c r="AJ71" s="204">
        <v>0</v>
      </c>
      <c r="AK71" s="204">
        <v>0</v>
      </c>
      <c r="AL71" s="204">
        <v>0</v>
      </c>
      <c r="AM71" s="204"/>
      <c r="AN71" s="204">
        <v>0</v>
      </c>
      <c r="AO71" s="204">
        <v>0</v>
      </c>
    </row>
    <row r="72" spans="1:45" ht="12.75" customHeight="1">
      <c r="A72" s="262">
        <v>64</v>
      </c>
      <c r="B72" s="201" t="s">
        <v>1292</v>
      </c>
      <c r="C72" s="197">
        <v>0</v>
      </c>
      <c r="D72" s="202">
        <v>0</v>
      </c>
      <c r="E72" s="202">
        <v>0</v>
      </c>
      <c r="F72" s="202">
        <v>0</v>
      </c>
      <c r="G72" s="202">
        <v>0</v>
      </c>
      <c r="H72" s="202">
        <v>0</v>
      </c>
      <c r="I72" s="202">
        <v>0</v>
      </c>
      <c r="J72" s="197">
        <v>0</v>
      </c>
      <c r="K72" s="203">
        <v>0</v>
      </c>
      <c r="L72" s="203">
        <v>0</v>
      </c>
      <c r="M72" s="203">
        <v>0</v>
      </c>
      <c r="N72" s="203">
        <v>0</v>
      </c>
      <c r="O72" s="203">
        <v>0</v>
      </c>
      <c r="P72" s="203">
        <v>0</v>
      </c>
      <c r="Q72" s="203">
        <v>0</v>
      </c>
      <c r="R72" s="198">
        <v>0</v>
      </c>
      <c r="S72" s="203">
        <v>0</v>
      </c>
      <c r="T72" s="203">
        <v>0</v>
      </c>
      <c r="U72" s="203">
        <v>0</v>
      </c>
      <c r="V72" s="204">
        <v>0</v>
      </c>
      <c r="W72" s="204">
        <v>0</v>
      </c>
      <c r="X72" s="204">
        <v>0</v>
      </c>
      <c r="Y72" s="204">
        <v>0</v>
      </c>
      <c r="Z72" s="101">
        <v>0</v>
      </c>
      <c r="AA72" s="204">
        <v>0</v>
      </c>
      <c r="AB72" s="204">
        <v>0</v>
      </c>
      <c r="AC72" s="204">
        <v>0</v>
      </c>
      <c r="AD72" s="204">
        <v>0</v>
      </c>
      <c r="AE72" s="204"/>
      <c r="AF72" s="204">
        <v>0</v>
      </c>
      <c r="AG72" s="204">
        <v>0</v>
      </c>
      <c r="AH72" s="204">
        <v>0</v>
      </c>
      <c r="AI72" s="204">
        <v>0</v>
      </c>
      <c r="AJ72" s="204">
        <v>0</v>
      </c>
      <c r="AK72" s="204">
        <v>0</v>
      </c>
      <c r="AL72" s="204">
        <v>0</v>
      </c>
      <c r="AM72" s="204"/>
      <c r="AN72" s="204">
        <v>0</v>
      </c>
      <c r="AO72" s="204">
        <v>0</v>
      </c>
    </row>
    <row r="73" spans="1:45" ht="12.75" customHeight="1">
      <c r="A73" s="262">
        <v>65</v>
      </c>
      <c r="B73" s="201"/>
      <c r="C73" s="202"/>
      <c r="D73" s="202"/>
      <c r="E73" s="202"/>
      <c r="F73" s="202"/>
      <c r="G73" s="202"/>
      <c r="H73" s="202"/>
      <c r="I73" s="202"/>
      <c r="J73" s="202"/>
      <c r="K73" s="203"/>
      <c r="L73" s="203"/>
      <c r="M73" s="203"/>
      <c r="N73" s="203"/>
      <c r="O73" s="203"/>
      <c r="P73" s="203"/>
      <c r="Q73" s="203"/>
      <c r="R73" s="203"/>
      <c r="S73" s="203"/>
      <c r="T73" s="203"/>
      <c r="U73" s="203"/>
      <c r="V73" s="204"/>
      <c r="W73" s="204"/>
      <c r="X73" s="204"/>
      <c r="Y73" s="204"/>
      <c r="Z73" s="101">
        <v>0</v>
      </c>
      <c r="AA73" s="204"/>
      <c r="AB73" s="204"/>
      <c r="AC73" s="204"/>
      <c r="AD73" s="204"/>
      <c r="AE73" s="204"/>
      <c r="AF73" s="204"/>
      <c r="AG73" s="204"/>
      <c r="AH73" s="204"/>
      <c r="AI73" s="204"/>
      <c r="AJ73" s="204"/>
      <c r="AK73" s="204"/>
      <c r="AL73" s="204"/>
      <c r="AM73" s="204"/>
      <c r="AN73" s="204"/>
      <c r="AO73" s="204"/>
    </row>
    <row r="74" spans="1:45" ht="12.75" customHeight="1">
      <c r="A74" s="262">
        <v>66</v>
      </c>
      <c r="B74" s="196" t="s">
        <v>1293</v>
      </c>
      <c r="C74" s="197">
        <v>453.3</v>
      </c>
      <c r="D74" s="197">
        <v>0</v>
      </c>
      <c r="E74" s="197">
        <v>0</v>
      </c>
      <c r="F74" s="197">
        <v>0</v>
      </c>
      <c r="G74" s="197">
        <v>364</v>
      </c>
      <c r="H74" s="197">
        <v>89.3</v>
      </c>
      <c r="I74" s="197">
        <v>0</v>
      </c>
      <c r="J74" s="197">
        <v>453.3</v>
      </c>
      <c r="K74" s="197">
        <v>0</v>
      </c>
      <c r="L74" s="197">
        <v>0</v>
      </c>
      <c r="M74" s="197">
        <v>0</v>
      </c>
      <c r="N74" s="197">
        <v>364</v>
      </c>
      <c r="O74" s="197">
        <v>0</v>
      </c>
      <c r="P74" s="197">
        <v>89.3</v>
      </c>
      <c r="Q74" s="197">
        <v>0</v>
      </c>
      <c r="R74" s="198">
        <v>425.94259999999997</v>
      </c>
      <c r="S74" s="197">
        <v>0</v>
      </c>
      <c r="T74" s="197">
        <v>0</v>
      </c>
      <c r="U74" s="197">
        <v>0</v>
      </c>
      <c r="V74" s="197">
        <v>336.6832</v>
      </c>
      <c r="W74" s="197">
        <v>0</v>
      </c>
      <c r="X74" s="197">
        <v>89.259399999999999</v>
      </c>
      <c r="Y74" s="197">
        <v>0</v>
      </c>
      <c r="Z74" s="101">
        <v>-27.357400000000041</v>
      </c>
      <c r="AA74" s="101">
        <v>0</v>
      </c>
      <c r="AB74" s="101">
        <v>0</v>
      </c>
      <c r="AC74" s="101">
        <v>0</v>
      </c>
      <c r="AD74" s="101">
        <v>-27.316800000000001</v>
      </c>
      <c r="AE74" s="101">
        <v>0</v>
      </c>
      <c r="AF74" s="101">
        <v>-4.0599999999997749E-2</v>
      </c>
      <c r="AG74" s="101">
        <v>0</v>
      </c>
      <c r="AH74" s="101">
        <v>93.964835649680111</v>
      </c>
      <c r="AI74" s="101">
        <v>0</v>
      </c>
      <c r="AJ74" s="101">
        <v>0</v>
      </c>
      <c r="AK74" s="101">
        <v>0</v>
      </c>
      <c r="AL74" s="101">
        <v>92.495384615384609</v>
      </c>
      <c r="AM74" s="101">
        <v>0</v>
      </c>
      <c r="AN74" s="101">
        <v>99.954535274356104</v>
      </c>
      <c r="AO74" s="101">
        <v>0</v>
      </c>
    </row>
    <row r="75" spans="1:45" s="200" customFormat="1" ht="12.75" customHeight="1">
      <c r="A75" s="262">
        <v>67</v>
      </c>
      <c r="B75" s="196" t="s">
        <v>1241</v>
      </c>
      <c r="C75" s="197">
        <v>364</v>
      </c>
      <c r="D75" s="197">
        <v>0</v>
      </c>
      <c r="E75" s="197">
        <v>0</v>
      </c>
      <c r="F75" s="197">
        <v>0</v>
      </c>
      <c r="G75" s="197">
        <v>364</v>
      </c>
      <c r="H75" s="197">
        <v>0</v>
      </c>
      <c r="I75" s="197">
        <v>0</v>
      </c>
      <c r="J75" s="197">
        <v>364</v>
      </c>
      <c r="K75" s="197">
        <v>0</v>
      </c>
      <c r="L75" s="197">
        <v>0</v>
      </c>
      <c r="M75" s="197">
        <v>0</v>
      </c>
      <c r="N75" s="197">
        <v>364</v>
      </c>
      <c r="O75" s="197">
        <v>0</v>
      </c>
      <c r="P75" s="197">
        <v>0</v>
      </c>
      <c r="Q75" s="197">
        <v>0</v>
      </c>
      <c r="R75" s="198">
        <v>336.6832</v>
      </c>
      <c r="S75" s="197">
        <v>0</v>
      </c>
      <c r="T75" s="197">
        <v>0</v>
      </c>
      <c r="U75" s="197">
        <v>0</v>
      </c>
      <c r="V75" s="197">
        <v>336.6832</v>
      </c>
      <c r="W75" s="197">
        <v>0</v>
      </c>
      <c r="X75" s="197">
        <v>0</v>
      </c>
      <c r="Y75" s="197">
        <v>0</v>
      </c>
      <c r="Z75" s="101">
        <v>-27.316800000000001</v>
      </c>
      <c r="AA75" s="101">
        <v>0</v>
      </c>
      <c r="AB75" s="101">
        <v>0</v>
      </c>
      <c r="AC75" s="101">
        <v>0</v>
      </c>
      <c r="AD75" s="101">
        <v>-27.316800000000001</v>
      </c>
      <c r="AE75" s="101">
        <v>0</v>
      </c>
      <c r="AF75" s="101">
        <v>0</v>
      </c>
      <c r="AG75" s="101">
        <v>0</v>
      </c>
      <c r="AH75" s="101">
        <v>92.495384615384609</v>
      </c>
      <c r="AI75" s="101">
        <v>0</v>
      </c>
      <c r="AJ75" s="101">
        <v>0</v>
      </c>
      <c r="AK75" s="101">
        <v>0</v>
      </c>
      <c r="AL75" s="101">
        <v>92.495384615384609</v>
      </c>
      <c r="AM75" s="101">
        <v>0</v>
      </c>
      <c r="AN75" s="101">
        <v>0</v>
      </c>
      <c r="AO75" s="101">
        <v>0</v>
      </c>
      <c r="AP75" s="199"/>
      <c r="AQ75" s="199"/>
      <c r="AR75" s="199"/>
      <c r="AS75" s="199"/>
    </row>
    <row r="76" spans="1:45" s="200" customFormat="1" ht="12.75" customHeight="1">
      <c r="A76" s="262">
        <v>68</v>
      </c>
      <c r="B76" s="196" t="s">
        <v>1242</v>
      </c>
      <c r="C76" s="197">
        <v>89.3</v>
      </c>
      <c r="D76" s="197">
        <v>0</v>
      </c>
      <c r="E76" s="197">
        <v>0</v>
      </c>
      <c r="F76" s="197">
        <v>0</v>
      </c>
      <c r="G76" s="197">
        <v>0</v>
      </c>
      <c r="H76" s="197">
        <v>89.3</v>
      </c>
      <c r="I76" s="197">
        <v>0</v>
      </c>
      <c r="J76" s="197">
        <v>89.3</v>
      </c>
      <c r="K76" s="197">
        <v>0</v>
      </c>
      <c r="L76" s="197">
        <v>0</v>
      </c>
      <c r="M76" s="197">
        <v>0</v>
      </c>
      <c r="N76" s="197">
        <v>0</v>
      </c>
      <c r="O76" s="197">
        <v>0</v>
      </c>
      <c r="P76" s="197">
        <v>89.3</v>
      </c>
      <c r="Q76" s="197">
        <v>0</v>
      </c>
      <c r="R76" s="198">
        <v>89.259399999999999</v>
      </c>
      <c r="S76" s="197">
        <v>0</v>
      </c>
      <c r="T76" s="197">
        <v>0</v>
      </c>
      <c r="U76" s="197">
        <v>0</v>
      </c>
      <c r="V76" s="197">
        <v>0</v>
      </c>
      <c r="W76" s="197">
        <v>0</v>
      </c>
      <c r="X76" s="197">
        <v>89.259399999999999</v>
      </c>
      <c r="Y76" s="197">
        <v>0</v>
      </c>
      <c r="Z76" s="101">
        <v>-4.0599999999997749E-2</v>
      </c>
      <c r="AA76" s="101">
        <v>0</v>
      </c>
      <c r="AB76" s="101">
        <v>0</v>
      </c>
      <c r="AC76" s="101">
        <v>0</v>
      </c>
      <c r="AD76" s="101">
        <v>0</v>
      </c>
      <c r="AE76" s="101">
        <v>0</v>
      </c>
      <c r="AF76" s="101">
        <v>-4.0599999999997749E-2</v>
      </c>
      <c r="AG76" s="101">
        <v>0</v>
      </c>
      <c r="AH76" s="101">
        <v>99.954535274356104</v>
      </c>
      <c r="AI76" s="101">
        <v>0</v>
      </c>
      <c r="AJ76" s="101">
        <v>0</v>
      </c>
      <c r="AK76" s="101">
        <v>0</v>
      </c>
      <c r="AL76" s="101">
        <v>0</v>
      </c>
      <c r="AM76" s="101">
        <v>0</v>
      </c>
      <c r="AN76" s="101">
        <v>99.954535274356104</v>
      </c>
      <c r="AO76" s="101">
        <v>0</v>
      </c>
      <c r="AP76" s="199"/>
      <c r="AQ76" s="199"/>
      <c r="AR76" s="199"/>
      <c r="AS76" s="199"/>
    </row>
    <row r="77" spans="1:45" ht="12.75" customHeight="1">
      <c r="A77" s="262">
        <v>69</v>
      </c>
      <c r="B77" s="201" t="s">
        <v>1267</v>
      </c>
      <c r="C77" s="197">
        <v>364</v>
      </c>
      <c r="D77" s="202">
        <v>0</v>
      </c>
      <c r="E77" s="202">
        <v>0</v>
      </c>
      <c r="F77" s="202">
        <v>0</v>
      </c>
      <c r="G77" s="202">
        <v>364</v>
      </c>
      <c r="H77" s="202">
        <v>0</v>
      </c>
      <c r="I77" s="202">
        <v>0</v>
      </c>
      <c r="J77" s="197">
        <v>364</v>
      </c>
      <c r="K77" s="203">
        <v>0</v>
      </c>
      <c r="L77" s="203">
        <v>0</v>
      </c>
      <c r="M77" s="203">
        <v>0</v>
      </c>
      <c r="N77" s="203">
        <v>364</v>
      </c>
      <c r="O77" s="203">
        <v>0</v>
      </c>
      <c r="P77" s="203">
        <v>0</v>
      </c>
      <c r="Q77" s="203">
        <v>0</v>
      </c>
      <c r="R77" s="198">
        <v>336.6832</v>
      </c>
      <c r="S77" s="203">
        <v>0</v>
      </c>
      <c r="T77" s="203">
        <v>0</v>
      </c>
      <c r="U77" s="203">
        <v>0</v>
      </c>
      <c r="V77" s="204">
        <v>336.6832</v>
      </c>
      <c r="W77" s="204">
        <v>0</v>
      </c>
      <c r="X77" s="204">
        <v>0</v>
      </c>
      <c r="Y77" s="204">
        <v>0</v>
      </c>
      <c r="Z77" s="101">
        <v>-27.316800000000001</v>
      </c>
      <c r="AA77" s="204">
        <v>0</v>
      </c>
      <c r="AB77" s="204">
        <v>0</v>
      </c>
      <c r="AC77" s="204">
        <v>0</v>
      </c>
      <c r="AD77" s="204">
        <v>-27.316800000000001</v>
      </c>
      <c r="AE77" s="204"/>
      <c r="AF77" s="204">
        <v>0</v>
      </c>
      <c r="AG77" s="204">
        <v>0</v>
      </c>
      <c r="AH77" s="204">
        <v>92.495384615384609</v>
      </c>
      <c r="AI77" s="204">
        <v>0</v>
      </c>
      <c r="AJ77" s="204">
        <v>0</v>
      </c>
      <c r="AK77" s="204">
        <v>0</v>
      </c>
      <c r="AL77" s="204">
        <v>92.495384615384609</v>
      </c>
      <c r="AM77" s="204"/>
      <c r="AN77" s="204">
        <v>0</v>
      </c>
      <c r="AO77" s="204">
        <v>0</v>
      </c>
    </row>
    <row r="78" spans="1:45" ht="12.75" customHeight="1">
      <c r="A78" s="262">
        <v>70</v>
      </c>
      <c r="B78" s="201" t="s">
        <v>1294</v>
      </c>
      <c r="C78" s="197">
        <v>0</v>
      </c>
      <c r="D78" s="202">
        <v>0</v>
      </c>
      <c r="E78" s="202">
        <v>0</v>
      </c>
      <c r="F78" s="202">
        <v>0</v>
      </c>
      <c r="G78" s="202">
        <v>0</v>
      </c>
      <c r="H78" s="202">
        <v>0</v>
      </c>
      <c r="I78" s="202">
        <v>0</v>
      </c>
      <c r="J78" s="197">
        <v>0</v>
      </c>
      <c r="K78" s="203">
        <v>0</v>
      </c>
      <c r="L78" s="203">
        <v>0</v>
      </c>
      <c r="M78" s="203">
        <v>0</v>
      </c>
      <c r="N78" s="203">
        <v>0</v>
      </c>
      <c r="O78" s="203">
        <v>0</v>
      </c>
      <c r="P78" s="203">
        <v>0</v>
      </c>
      <c r="Q78" s="203">
        <v>0</v>
      </c>
      <c r="R78" s="198">
        <v>0</v>
      </c>
      <c r="S78" s="203">
        <v>0</v>
      </c>
      <c r="T78" s="203">
        <v>0</v>
      </c>
      <c r="U78" s="203">
        <v>0</v>
      </c>
      <c r="V78" s="204">
        <v>0</v>
      </c>
      <c r="W78" s="204">
        <v>0</v>
      </c>
      <c r="X78" s="204">
        <v>0</v>
      </c>
      <c r="Y78" s="204">
        <v>0</v>
      </c>
      <c r="Z78" s="101">
        <v>0</v>
      </c>
      <c r="AA78" s="204">
        <v>0</v>
      </c>
      <c r="AB78" s="204">
        <v>0</v>
      </c>
      <c r="AC78" s="204">
        <v>0</v>
      </c>
      <c r="AD78" s="204">
        <v>0</v>
      </c>
      <c r="AE78" s="204"/>
      <c r="AF78" s="204">
        <v>0</v>
      </c>
      <c r="AG78" s="204">
        <v>0</v>
      </c>
      <c r="AH78" s="204">
        <v>0</v>
      </c>
      <c r="AI78" s="204">
        <v>0</v>
      </c>
      <c r="AJ78" s="204">
        <v>0</v>
      </c>
      <c r="AK78" s="204">
        <v>0</v>
      </c>
      <c r="AL78" s="204">
        <v>0</v>
      </c>
      <c r="AM78" s="204"/>
      <c r="AN78" s="204">
        <v>0</v>
      </c>
      <c r="AO78" s="204">
        <v>0</v>
      </c>
    </row>
    <row r="79" spans="1:45" ht="12.75" customHeight="1">
      <c r="A79" s="262">
        <v>71</v>
      </c>
      <c r="B79" s="201" t="s">
        <v>1293</v>
      </c>
      <c r="C79" s="197">
        <v>89.3</v>
      </c>
      <c r="D79" s="202">
        <v>0</v>
      </c>
      <c r="E79" s="202">
        <v>0</v>
      </c>
      <c r="F79" s="202">
        <v>0</v>
      </c>
      <c r="G79" s="202">
        <v>0</v>
      </c>
      <c r="H79" s="202">
        <v>89.3</v>
      </c>
      <c r="I79" s="202">
        <v>0</v>
      </c>
      <c r="J79" s="197">
        <v>89.3</v>
      </c>
      <c r="K79" s="203">
        <v>0</v>
      </c>
      <c r="L79" s="203">
        <v>0</v>
      </c>
      <c r="M79" s="203">
        <v>0</v>
      </c>
      <c r="N79" s="203">
        <v>0</v>
      </c>
      <c r="O79" s="203">
        <v>0</v>
      </c>
      <c r="P79" s="203">
        <v>89.3</v>
      </c>
      <c r="Q79" s="203">
        <v>0</v>
      </c>
      <c r="R79" s="198">
        <v>89.259399999999999</v>
      </c>
      <c r="S79" s="203">
        <v>0</v>
      </c>
      <c r="T79" s="203">
        <v>0</v>
      </c>
      <c r="U79" s="203">
        <v>0</v>
      </c>
      <c r="V79" s="204">
        <v>0</v>
      </c>
      <c r="W79" s="204">
        <v>0</v>
      </c>
      <c r="X79" s="204">
        <v>89.259399999999999</v>
      </c>
      <c r="Y79" s="204">
        <v>0</v>
      </c>
      <c r="Z79" s="101">
        <v>-4.0599999999997749E-2</v>
      </c>
      <c r="AA79" s="204">
        <v>0</v>
      </c>
      <c r="AB79" s="204">
        <v>0</v>
      </c>
      <c r="AC79" s="204">
        <v>0</v>
      </c>
      <c r="AD79" s="204">
        <v>0</v>
      </c>
      <c r="AE79" s="204"/>
      <c r="AF79" s="204">
        <v>-4.0599999999997749E-2</v>
      </c>
      <c r="AG79" s="204">
        <v>0</v>
      </c>
      <c r="AH79" s="204">
        <v>99.954535274356104</v>
      </c>
      <c r="AI79" s="204">
        <v>0</v>
      </c>
      <c r="AJ79" s="204">
        <v>0</v>
      </c>
      <c r="AK79" s="204">
        <v>0</v>
      </c>
      <c r="AL79" s="204">
        <v>0</v>
      </c>
      <c r="AM79" s="204"/>
      <c r="AN79" s="204">
        <v>99.954535274356104</v>
      </c>
      <c r="AO79" s="204">
        <v>0</v>
      </c>
    </row>
    <row r="80" spans="1:45" ht="12.75" customHeight="1">
      <c r="A80" s="262">
        <v>72</v>
      </c>
      <c r="B80" s="201" t="s">
        <v>1295</v>
      </c>
      <c r="C80" s="197">
        <v>0</v>
      </c>
      <c r="D80" s="202">
        <v>0</v>
      </c>
      <c r="E80" s="202">
        <v>0</v>
      </c>
      <c r="F80" s="202">
        <v>0</v>
      </c>
      <c r="G80" s="202">
        <v>0</v>
      </c>
      <c r="H80" s="202">
        <v>0</v>
      </c>
      <c r="I80" s="202">
        <v>0</v>
      </c>
      <c r="J80" s="197">
        <v>0</v>
      </c>
      <c r="K80" s="203">
        <v>0</v>
      </c>
      <c r="L80" s="203">
        <v>0</v>
      </c>
      <c r="M80" s="203">
        <v>0</v>
      </c>
      <c r="N80" s="203">
        <v>0</v>
      </c>
      <c r="O80" s="203">
        <v>0</v>
      </c>
      <c r="P80" s="203">
        <v>0</v>
      </c>
      <c r="Q80" s="203">
        <v>0</v>
      </c>
      <c r="R80" s="198">
        <v>0</v>
      </c>
      <c r="S80" s="203">
        <v>0</v>
      </c>
      <c r="T80" s="203">
        <v>0</v>
      </c>
      <c r="U80" s="203">
        <v>0</v>
      </c>
      <c r="V80" s="204">
        <v>0</v>
      </c>
      <c r="W80" s="204">
        <v>0</v>
      </c>
      <c r="X80" s="204">
        <v>0</v>
      </c>
      <c r="Y80" s="204">
        <v>0</v>
      </c>
      <c r="Z80" s="101">
        <v>0</v>
      </c>
      <c r="AA80" s="204">
        <v>0</v>
      </c>
      <c r="AB80" s="204">
        <v>0</v>
      </c>
      <c r="AC80" s="204">
        <v>0</v>
      </c>
      <c r="AD80" s="204">
        <v>0</v>
      </c>
      <c r="AE80" s="204"/>
      <c r="AF80" s="204">
        <v>0</v>
      </c>
      <c r="AG80" s="204">
        <v>0</v>
      </c>
      <c r="AH80" s="204">
        <v>0</v>
      </c>
      <c r="AI80" s="204">
        <v>0</v>
      </c>
      <c r="AJ80" s="204">
        <v>0</v>
      </c>
      <c r="AK80" s="204">
        <v>0</v>
      </c>
      <c r="AL80" s="204">
        <v>0</v>
      </c>
      <c r="AM80" s="204"/>
      <c r="AN80" s="204">
        <v>0</v>
      </c>
      <c r="AO80" s="204">
        <v>0</v>
      </c>
    </row>
    <row r="81" spans="1:45" ht="12.75" customHeight="1">
      <c r="A81" s="262">
        <v>73</v>
      </c>
      <c r="B81" s="201" t="s">
        <v>1296</v>
      </c>
      <c r="C81" s="197">
        <v>0</v>
      </c>
      <c r="D81" s="202">
        <v>0</v>
      </c>
      <c r="E81" s="202">
        <v>0</v>
      </c>
      <c r="F81" s="202">
        <v>0</v>
      </c>
      <c r="G81" s="202">
        <v>0</v>
      </c>
      <c r="H81" s="202">
        <v>0</v>
      </c>
      <c r="I81" s="202">
        <v>0</v>
      </c>
      <c r="J81" s="197">
        <v>0</v>
      </c>
      <c r="K81" s="203">
        <v>0</v>
      </c>
      <c r="L81" s="203">
        <v>0</v>
      </c>
      <c r="M81" s="203">
        <v>0</v>
      </c>
      <c r="N81" s="203">
        <v>0</v>
      </c>
      <c r="O81" s="203">
        <v>0</v>
      </c>
      <c r="P81" s="203">
        <v>0</v>
      </c>
      <c r="Q81" s="203">
        <v>0</v>
      </c>
      <c r="R81" s="198">
        <v>0</v>
      </c>
      <c r="S81" s="203">
        <v>0</v>
      </c>
      <c r="T81" s="203">
        <v>0</v>
      </c>
      <c r="U81" s="203">
        <v>0</v>
      </c>
      <c r="V81" s="204">
        <v>0</v>
      </c>
      <c r="W81" s="204">
        <v>0</v>
      </c>
      <c r="X81" s="204">
        <v>0</v>
      </c>
      <c r="Y81" s="204">
        <v>0</v>
      </c>
      <c r="Z81" s="101">
        <v>0</v>
      </c>
      <c r="AA81" s="204">
        <v>0</v>
      </c>
      <c r="AB81" s="204">
        <v>0</v>
      </c>
      <c r="AC81" s="204">
        <v>0</v>
      </c>
      <c r="AD81" s="204">
        <v>0</v>
      </c>
      <c r="AE81" s="204"/>
      <c r="AF81" s="204">
        <v>0</v>
      </c>
      <c r="AG81" s="204">
        <v>0</v>
      </c>
      <c r="AH81" s="204">
        <v>0</v>
      </c>
      <c r="AI81" s="204">
        <v>0</v>
      </c>
      <c r="AJ81" s="204">
        <v>0</v>
      </c>
      <c r="AK81" s="204">
        <v>0</v>
      </c>
      <c r="AL81" s="204">
        <v>0</v>
      </c>
      <c r="AM81" s="204"/>
      <c r="AN81" s="204">
        <v>0</v>
      </c>
      <c r="AO81" s="204">
        <v>0</v>
      </c>
    </row>
    <row r="82" spans="1:45" ht="12.75" customHeight="1">
      <c r="A82" s="262">
        <v>74</v>
      </c>
      <c r="B82" s="201" t="s">
        <v>1297</v>
      </c>
      <c r="C82" s="197">
        <v>0</v>
      </c>
      <c r="D82" s="202">
        <v>0</v>
      </c>
      <c r="E82" s="202">
        <v>0</v>
      </c>
      <c r="F82" s="202">
        <v>0</v>
      </c>
      <c r="G82" s="202">
        <v>0</v>
      </c>
      <c r="H82" s="202">
        <v>0</v>
      </c>
      <c r="I82" s="202">
        <v>0</v>
      </c>
      <c r="J82" s="197">
        <v>0</v>
      </c>
      <c r="K82" s="203">
        <v>0</v>
      </c>
      <c r="L82" s="203">
        <v>0</v>
      </c>
      <c r="M82" s="203">
        <v>0</v>
      </c>
      <c r="N82" s="203">
        <v>0</v>
      </c>
      <c r="O82" s="203">
        <v>0</v>
      </c>
      <c r="P82" s="203">
        <v>0</v>
      </c>
      <c r="Q82" s="203">
        <v>0</v>
      </c>
      <c r="R82" s="198">
        <v>0</v>
      </c>
      <c r="S82" s="203">
        <v>0</v>
      </c>
      <c r="T82" s="203">
        <v>0</v>
      </c>
      <c r="U82" s="203">
        <v>0</v>
      </c>
      <c r="V82" s="204">
        <v>0</v>
      </c>
      <c r="W82" s="204">
        <v>0</v>
      </c>
      <c r="X82" s="204">
        <v>0</v>
      </c>
      <c r="Y82" s="204">
        <v>0</v>
      </c>
      <c r="Z82" s="101">
        <v>0</v>
      </c>
      <c r="AA82" s="204">
        <v>0</v>
      </c>
      <c r="AB82" s="204">
        <v>0</v>
      </c>
      <c r="AC82" s="204">
        <v>0</v>
      </c>
      <c r="AD82" s="204">
        <v>0</v>
      </c>
      <c r="AE82" s="204"/>
      <c r="AF82" s="204">
        <v>0</v>
      </c>
      <c r="AG82" s="204">
        <v>0</v>
      </c>
      <c r="AH82" s="204">
        <v>0</v>
      </c>
      <c r="AI82" s="204">
        <v>0</v>
      </c>
      <c r="AJ82" s="204">
        <v>0</v>
      </c>
      <c r="AK82" s="204">
        <v>0</v>
      </c>
      <c r="AL82" s="204">
        <v>0</v>
      </c>
      <c r="AM82" s="204"/>
      <c r="AN82" s="204">
        <v>0</v>
      </c>
      <c r="AO82" s="204">
        <v>0</v>
      </c>
    </row>
    <row r="83" spans="1:45" ht="12.75" customHeight="1">
      <c r="A83" s="262">
        <v>75</v>
      </c>
      <c r="B83" s="201" t="s">
        <v>1298</v>
      </c>
      <c r="C83" s="197">
        <v>0</v>
      </c>
      <c r="D83" s="202">
        <v>0</v>
      </c>
      <c r="E83" s="202">
        <v>0</v>
      </c>
      <c r="F83" s="202">
        <v>0</v>
      </c>
      <c r="G83" s="202">
        <v>0</v>
      </c>
      <c r="H83" s="202">
        <v>0</v>
      </c>
      <c r="I83" s="202">
        <v>0</v>
      </c>
      <c r="J83" s="197">
        <v>0</v>
      </c>
      <c r="K83" s="203">
        <v>0</v>
      </c>
      <c r="L83" s="203">
        <v>0</v>
      </c>
      <c r="M83" s="203">
        <v>0</v>
      </c>
      <c r="N83" s="203">
        <v>0</v>
      </c>
      <c r="O83" s="203">
        <v>0</v>
      </c>
      <c r="P83" s="203">
        <v>0</v>
      </c>
      <c r="Q83" s="203">
        <v>0</v>
      </c>
      <c r="R83" s="198">
        <v>0</v>
      </c>
      <c r="S83" s="203">
        <v>0</v>
      </c>
      <c r="T83" s="203">
        <v>0</v>
      </c>
      <c r="U83" s="203">
        <v>0</v>
      </c>
      <c r="V83" s="204">
        <v>0</v>
      </c>
      <c r="W83" s="204">
        <v>0</v>
      </c>
      <c r="X83" s="204">
        <v>0</v>
      </c>
      <c r="Y83" s="204">
        <v>0</v>
      </c>
      <c r="Z83" s="101">
        <v>0</v>
      </c>
      <c r="AA83" s="204">
        <v>0</v>
      </c>
      <c r="AB83" s="204">
        <v>0</v>
      </c>
      <c r="AC83" s="204">
        <v>0</v>
      </c>
      <c r="AD83" s="204">
        <v>0</v>
      </c>
      <c r="AE83" s="204"/>
      <c r="AF83" s="204">
        <v>0</v>
      </c>
      <c r="AG83" s="204">
        <v>0</v>
      </c>
      <c r="AH83" s="204">
        <v>0</v>
      </c>
      <c r="AI83" s="204">
        <v>0</v>
      </c>
      <c r="AJ83" s="204">
        <v>0</v>
      </c>
      <c r="AK83" s="204">
        <v>0</v>
      </c>
      <c r="AL83" s="204">
        <v>0</v>
      </c>
      <c r="AM83" s="204"/>
      <c r="AN83" s="204">
        <v>0</v>
      </c>
      <c r="AO83" s="204">
        <v>0</v>
      </c>
    </row>
    <row r="84" spans="1:45" ht="12.75" customHeight="1">
      <c r="A84" s="262">
        <v>76</v>
      </c>
      <c r="B84" s="201" t="s">
        <v>1299</v>
      </c>
      <c r="C84" s="197">
        <v>0</v>
      </c>
      <c r="D84" s="202">
        <v>0</v>
      </c>
      <c r="E84" s="202">
        <v>0</v>
      </c>
      <c r="F84" s="202">
        <v>0</v>
      </c>
      <c r="G84" s="202">
        <v>0</v>
      </c>
      <c r="H84" s="202">
        <v>0</v>
      </c>
      <c r="I84" s="202">
        <v>0</v>
      </c>
      <c r="J84" s="197">
        <v>0</v>
      </c>
      <c r="K84" s="203">
        <v>0</v>
      </c>
      <c r="L84" s="203">
        <v>0</v>
      </c>
      <c r="M84" s="203">
        <v>0</v>
      </c>
      <c r="N84" s="203">
        <v>0</v>
      </c>
      <c r="O84" s="203">
        <v>0</v>
      </c>
      <c r="P84" s="203">
        <v>0</v>
      </c>
      <c r="Q84" s="203">
        <v>0</v>
      </c>
      <c r="R84" s="198">
        <v>0</v>
      </c>
      <c r="S84" s="203">
        <v>0</v>
      </c>
      <c r="T84" s="203">
        <v>0</v>
      </c>
      <c r="U84" s="203">
        <v>0</v>
      </c>
      <c r="V84" s="204">
        <v>0</v>
      </c>
      <c r="W84" s="204">
        <v>0</v>
      </c>
      <c r="X84" s="204">
        <v>0</v>
      </c>
      <c r="Y84" s="204">
        <v>0</v>
      </c>
      <c r="Z84" s="101">
        <v>0</v>
      </c>
      <c r="AA84" s="204">
        <v>0</v>
      </c>
      <c r="AB84" s="204">
        <v>0</v>
      </c>
      <c r="AC84" s="204">
        <v>0</v>
      </c>
      <c r="AD84" s="204">
        <v>0</v>
      </c>
      <c r="AE84" s="204"/>
      <c r="AF84" s="204">
        <v>0</v>
      </c>
      <c r="AG84" s="204">
        <v>0</v>
      </c>
      <c r="AH84" s="204">
        <v>0</v>
      </c>
      <c r="AI84" s="204">
        <v>0</v>
      </c>
      <c r="AJ84" s="204">
        <v>0</v>
      </c>
      <c r="AK84" s="204">
        <v>0</v>
      </c>
      <c r="AL84" s="204">
        <v>0</v>
      </c>
      <c r="AM84" s="204"/>
      <c r="AN84" s="204">
        <v>0</v>
      </c>
      <c r="AO84" s="204">
        <v>0</v>
      </c>
    </row>
    <row r="85" spans="1:45" ht="12.75" customHeight="1">
      <c r="A85" s="262">
        <v>77</v>
      </c>
      <c r="B85" s="201"/>
      <c r="C85" s="202"/>
      <c r="D85" s="202"/>
      <c r="E85" s="202"/>
      <c r="F85" s="202"/>
      <c r="G85" s="202"/>
      <c r="H85" s="202"/>
      <c r="I85" s="202"/>
      <c r="J85" s="202"/>
      <c r="K85" s="203"/>
      <c r="L85" s="203"/>
      <c r="M85" s="203"/>
      <c r="N85" s="203"/>
      <c r="O85" s="203"/>
      <c r="P85" s="203"/>
      <c r="Q85" s="203"/>
      <c r="R85" s="203"/>
      <c r="S85" s="203"/>
      <c r="T85" s="203"/>
      <c r="U85" s="203"/>
      <c r="V85" s="204"/>
      <c r="W85" s="204"/>
      <c r="X85" s="204"/>
      <c r="Y85" s="204"/>
      <c r="Z85" s="101">
        <v>0</v>
      </c>
      <c r="AA85" s="204"/>
      <c r="AB85" s="204"/>
      <c r="AC85" s="204"/>
      <c r="AD85" s="204"/>
      <c r="AE85" s="204"/>
      <c r="AF85" s="204"/>
      <c r="AG85" s="204"/>
      <c r="AH85" s="204"/>
      <c r="AI85" s="204"/>
      <c r="AJ85" s="204"/>
      <c r="AK85" s="204"/>
      <c r="AL85" s="204"/>
      <c r="AM85" s="204"/>
      <c r="AN85" s="204"/>
      <c r="AO85" s="204"/>
    </row>
    <row r="86" spans="1:45" ht="12.75" customHeight="1">
      <c r="A86" s="262">
        <v>78</v>
      </c>
      <c r="B86" s="196" t="s">
        <v>1300</v>
      </c>
      <c r="C86" s="197">
        <v>636.29999999999995</v>
      </c>
      <c r="D86" s="197">
        <v>0</v>
      </c>
      <c r="E86" s="197">
        <v>0</v>
      </c>
      <c r="F86" s="197">
        <v>0</v>
      </c>
      <c r="G86" s="197">
        <v>535.79999999999995</v>
      </c>
      <c r="H86" s="197">
        <v>100.5</v>
      </c>
      <c r="I86" s="197">
        <v>0</v>
      </c>
      <c r="J86" s="197">
        <v>693.5</v>
      </c>
      <c r="K86" s="197">
        <v>0</v>
      </c>
      <c r="L86" s="197">
        <v>0</v>
      </c>
      <c r="M86" s="197">
        <v>0</v>
      </c>
      <c r="N86" s="197">
        <v>535.79999999999995</v>
      </c>
      <c r="O86" s="197">
        <v>40</v>
      </c>
      <c r="P86" s="197">
        <v>117.7</v>
      </c>
      <c r="Q86" s="197">
        <v>0</v>
      </c>
      <c r="R86" s="198">
        <v>628.91380000000004</v>
      </c>
      <c r="S86" s="197">
        <v>0</v>
      </c>
      <c r="T86" s="197">
        <v>0</v>
      </c>
      <c r="U86" s="197">
        <v>0</v>
      </c>
      <c r="V86" s="197">
        <v>511.21379999999999</v>
      </c>
      <c r="W86" s="197">
        <v>0</v>
      </c>
      <c r="X86" s="197">
        <v>117.7</v>
      </c>
      <c r="Y86" s="197">
        <v>0</v>
      </c>
      <c r="Z86" s="101">
        <v>-64.586199999999963</v>
      </c>
      <c r="AA86" s="101">
        <v>0</v>
      </c>
      <c r="AB86" s="101">
        <v>0</v>
      </c>
      <c r="AC86" s="101">
        <v>0</v>
      </c>
      <c r="AD86" s="101">
        <v>-24.586199999999963</v>
      </c>
      <c r="AE86" s="101">
        <v>-40</v>
      </c>
      <c r="AF86" s="101">
        <v>0</v>
      </c>
      <c r="AG86" s="101">
        <v>0</v>
      </c>
      <c r="AH86" s="101">
        <v>90.686921413121851</v>
      </c>
      <c r="AI86" s="101">
        <v>0</v>
      </c>
      <c r="AJ86" s="101">
        <v>0</v>
      </c>
      <c r="AK86" s="101">
        <v>0</v>
      </c>
      <c r="AL86" s="101">
        <v>95.411310190369548</v>
      </c>
      <c r="AM86" s="101">
        <v>0</v>
      </c>
      <c r="AN86" s="101">
        <v>100</v>
      </c>
      <c r="AO86" s="101">
        <v>0</v>
      </c>
    </row>
    <row r="87" spans="1:45" s="200" customFormat="1" ht="12.75" customHeight="1">
      <c r="A87" s="262">
        <v>79</v>
      </c>
      <c r="B87" s="196" t="s">
        <v>1241</v>
      </c>
      <c r="C87" s="197">
        <v>535.79999999999995</v>
      </c>
      <c r="D87" s="197">
        <v>0</v>
      </c>
      <c r="E87" s="197">
        <v>0</v>
      </c>
      <c r="F87" s="197">
        <v>0</v>
      </c>
      <c r="G87" s="197">
        <v>535.79999999999995</v>
      </c>
      <c r="H87" s="197">
        <v>0</v>
      </c>
      <c r="I87" s="197">
        <v>0</v>
      </c>
      <c r="J87" s="197">
        <v>575.79999999999995</v>
      </c>
      <c r="K87" s="197">
        <v>0</v>
      </c>
      <c r="L87" s="197">
        <v>0</v>
      </c>
      <c r="M87" s="197">
        <v>0</v>
      </c>
      <c r="N87" s="197">
        <v>535.79999999999995</v>
      </c>
      <c r="O87" s="197">
        <v>40</v>
      </c>
      <c r="P87" s="197">
        <v>0</v>
      </c>
      <c r="Q87" s="197">
        <v>0</v>
      </c>
      <c r="R87" s="198">
        <v>511.21379999999999</v>
      </c>
      <c r="S87" s="197">
        <v>0</v>
      </c>
      <c r="T87" s="197">
        <v>0</v>
      </c>
      <c r="U87" s="197">
        <v>0</v>
      </c>
      <c r="V87" s="197">
        <v>511.21379999999999</v>
      </c>
      <c r="W87" s="197">
        <v>0</v>
      </c>
      <c r="X87" s="197">
        <v>0</v>
      </c>
      <c r="Y87" s="197">
        <v>0</v>
      </c>
      <c r="Z87" s="101">
        <v>-64.586199999999963</v>
      </c>
      <c r="AA87" s="101">
        <v>0</v>
      </c>
      <c r="AB87" s="101">
        <v>0</v>
      </c>
      <c r="AC87" s="101">
        <v>0</v>
      </c>
      <c r="AD87" s="101">
        <v>-24.586199999999963</v>
      </c>
      <c r="AE87" s="101">
        <v>-40</v>
      </c>
      <c r="AF87" s="101">
        <v>0</v>
      </c>
      <c r="AG87" s="101">
        <v>0</v>
      </c>
      <c r="AH87" s="101">
        <v>88.783223341438003</v>
      </c>
      <c r="AI87" s="101">
        <v>0</v>
      </c>
      <c r="AJ87" s="101">
        <v>0</v>
      </c>
      <c r="AK87" s="101">
        <v>0</v>
      </c>
      <c r="AL87" s="101">
        <v>95.411310190369548</v>
      </c>
      <c r="AM87" s="101">
        <v>0</v>
      </c>
      <c r="AN87" s="101">
        <v>0</v>
      </c>
      <c r="AO87" s="101">
        <v>0</v>
      </c>
      <c r="AP87" s="199"/>
      <c r="AQ87" s="199"/>
      <c r="AR87" s="199"/>
      <c r="AS87" s="199"/>
    </row>
    <row r="88" spans="1:45" s="200" customFormat="1" ht="12.75" customHeight="1">
      <c r="A88" s="262">
        <v>80</v>
      </c>
      <c r="B88" s="196" t="s">
        <v>1242</v>
      </c>
      <c r="C88" s="197">
        <v>100.5</v>
      </c>
      <c r="D88" s="197">
        <v>0</v>
      </c>
      <c r="E88" s="197">
        <v>0</v>
      </c>
      <c r="F88" s="197">
        <v>0</v>
      </c>
      <c r="G88" s="197">
        <v>0</v>
      </c>
      <c r="H88" s="197">
        <v>100.5</v>
      </c>
      <c r="I88" s="197">
        <v>0</v>
      </c>
      <c r="J88" s="197">
        <v>117.7</v>
      </c>
      <c r="K88" s="197">
        <v>0</v>
      </c>
      <c r="L88" s="197">
        <v>0</v>
      </c>
      <c r="M88" s="197">
        <v>0</v>
      </c>
      <c r="N88" s="197">
        <v>0</v>
      </c>
      <c r="O88" s="197">
        <v>0</v>
      </c>
      <c r="P88" s="197">
        <v>117.7</v>
      </c>
      <c r="Q88" s="197">
        <v>0</v>
      </c>
      <c r="R88" s="198">
        <v>117.7</v>
      </c>
      <c r="S88" s="197">
        <v>0</v>
      </c>
      <c r="T88" s="197">
        <v>0</v>
      </c>
      <c r="U88" s="197">
        <v>0</v>
      </c>
      <c r="V88" s="197">
        <v>0</v>
      </c>
      <c r="W88" s="197">
        <v>0</v>
      </c>
      <c r="X88" s="197">
        <v>117.7</v>
      </c>
      <c r="Y88" s="197">
        <v>0</v>
      </c>
      <c r="Z88" s="101">
        <v>0</v>
      </c>
      <c r="AA88" s="101">
        <v>0</v>
      </c>
      <c r="AB88" s="101">
        <v>0</v>
      </c>
      <c r="AC88" s="101">
        <v>0</v>
      </c>
      <c r="AD88" s="101">
        <v>0</v>
      </c>
      <c r="AE88" s="101">
        <v>0</v>
      </c>
      <c r="AF88" s="101">
        <v>0</v>
      </c>
      <c r="AG88" s="101">
        <v>0</v>
      </c>
      <c r="AH88" s="101">
        <v>100</v>
      </c>
      <c r="AI88" s="101">
        <v>0</v>
      </c>
      <c r="AJ88" s="101">
        <v>0</v>
      </c>
      <c r="AK88" s="101">
        <v>0</v>
      </c>
      <c r="AL88" s="101">
        <v>0</v>
      </c>
      <c r="AM88" s="101">
        <v>0</v>
      </c>
      <c r="AN88" s="101">
        <v>100</v>
      </c>
      <c r="AO88" s="101">
        <v>0</v>
      </c>
      <c r="AP88" s="199"/>
      <c r="AQ88" s="199"/>
      <c r="AR88" s="199"/>
      <c r="AS88" s="199"/>
    </row>
    <row r="89" spans="1:45" ht="12.75" customHeight="1">
      <c r="A89" s="262">
        <v>81</v>
      </c>
      <c r="B89" s="201" t="s">
        <v>1267</v>
      </c>
      <c r="C89" s="197">
        <v>535.79999999999995</v>
      </c>
      <c r="D89" s="202">
        <v>0</v>
      </c>
      <c r="E89" s="202">
        <v>0</v>
      </c>
      <c r="F89" s="202">
        <v>0</v>
      </c>
      <c r="G89" s="202">
        <v>535.79999999999995</v>
      </c>
      <c r="H89" s="202">
        <v>0</v>
      </c>
      <c r="I89" s="202">
        <v>0</v>
      </c>
      <c r="J89" s="197">
        <v>575.79999999999995</v>
      </c>
      <c r="K89" s="203">
        <v>0</v>
      </c>
      <c r="L89" s="203">
        <v>0</v>
      </c>
      <c r="M89" s="203">
        <v>0</v>
      </c>
      <c r="N89" s="203">
        <v>535.79999999999995</v>
      </c>
      <c r="O89" s="203">
        <v>40</v>
      </c>
      <c r="P89" s="203">
        <v>0</v>
      </c>
      <c r="Q89" s="203">
        <v>0</v>
      </c>
      <c r="R89" s="198">
        <v>511.21379999999999</v>
      </c>
      <c r="S89" s="203">
        <v>0</v>
      </c>
      <c r="T89" s="203">
        <v>0</v>
      </c>
      <c r="U89" s="203">
        <v>0</v>
      </c>
      <c r="V89" s="204">
        <v>511.21379999999999</v>
      </c>
      <c r="W89" s="204">
        <v>0</v>
      </c>
      <c r="X89" s="204">
        <v>0</v>
      </c>
      <c r="Y89" s="204">
        <v>0</v>
      </c>
      <c r="Z89" s="101">
        <v>-64.586199999999963</v>
      </c>
      <c r="AA89" s="204">
        <v>0</v>
      </c>
      <c r="AB89" s="204">
        <v>0</v>
      </c>
      <c r="AC89" s="204">
        <v>0</v>
      </c>
      <c r="AD89" s="204">
        <v>-24.586199999999963</v>
      </c>
      <c r="AE89" s="204"/>
      <c r="AF89" s="204">
        <v>0</v>
      </c>
      <c r="AG89" s="204">
        <v>0</v>
      </c>
      <c r="AH89" s="204">
        <v>88.783223341438003</v>
      </c>
      <c r="AI89" s="204">
        <v>0</v>
      </c>
      <c r="AJ89" s="204">
        <v>0</v>
      </c>
      <c r="AK89" s="204">
        <v>0</v>
      </c>
      <c r="AL89" s="204">
        <v>95.411310190369548</v>
      </c>
      <c r="AM89" s="204"/>
      <c r="AN89" s="204">
        <v>0</v>
      </c>
      <c r="AO89" s="204">
        <v>0</v>
      </c>
    </row>
    <row r="90" spans="1:45" ht="12.75" customHeight="1">
      <c r="A90" s="262">
        <v>82</v>
      </c>
      <c r="B90" s="201" t="s">
        <v>1301</v>
      </c>
      <c r="C90" s="197">
        <v>0</v>
      </c>
      <c r="D90" s="202">
        <v>0</v>
      </c>
      <c r="E90" s="202">
        <v>0</v>
      </c>
      <c r="F90" s="202">
        <v>0</v>
      </c>
      <c r="G90" s="202">
        <v>0</v>
      </c>
      <c r="H90" s="202">
        <v>0</v>
      </c>
      <c r="I90" s="202">
        <v>0</v>
      </c>
      <c r="J90" s="197">
        <v>0</v>
      </c>
      <c r="K90" s="203">
        <v>0</v>
      </c>
      <c r="L90" s="203">
        <v>0</v>
      </c>
      <c r="M90" s="203">
        <v>0</v>
      </c>
      <c r="N90" s="203">
        <v>0</v>
      </c>
      <c r="O90" s="203">
        <v>0</v>
      </c>
      <c r="P90" s="203">
        <v>0</v>
      </c>
      <c r="Q90" s="203">
        <v>0</v>
      </c>
      <c r="R90" s="198">
        <v>0</v>
      </c>
      <c r="S90" s="203">
        <v>0</v>
      </c>
      <c r="T90" s="203">
        <v>0</v>
      </c>
      <c r="U90" s="203">
        <v>0</v>
      </c>
      <c r="V90" s="204">
        <v>0</v>
      </c>
      <c r="W90" s="204">
        <v>0</v>
      </c>
      <c r="X90" s="204">
        <v>0</v>
      </c>
      <c r="Y90" s="204">
        <v>0</v>
      </c>
      <c r="Z90" s="101">
        <v>0</v>
      </c>
      <c r="AA90" s="204">
        <v>0</v>
      </c>
      <c r="AB90" s="204">
        <v>0</v>
      </c>
      <c r="AC90" s="204">
        <v>0</v>
      </c>
      <c r="AD90" s="204">
        <v>0</v>
      </c>
      <c r="AE90" s="204"/>
      <c r="AF90" s="204">
        <v>0</v>
      </c>
      <c r="AG90" s="204">
        <v>0</v>
      </c>
      <c r="AH90" s="204">
        <v>0</v>
      </c>
      <c r="AI90" s="204">
        <v>0</v>
      </c>
      <c r="AJ90" s="204">
        <v>0</v>
      </c>
      <c r="AK90" s="204">
        <v>0</v>
      </c>
      <c r="AL90" s="204">
        <v>0</v>
      </c>
      <c r="AM90" s="204"/>
      <c r="AN90" s="204">
        <v>0</v>
      </c>
      <c r="AO90" s="204">
        <v>0</v>
      </c>
    </row>
    <row r="91" spans="1:45" ht="12.75" customHeight="1">
      <c r="A91" s="262">
        <v>83</v>
      </c>
      <c r="B91" s="201" t="s">
        <v>1302</v>
      </c>
      <c r="C91" s="197">
        <v>0</v>
      </c>
      <c r="D91" s="202">
        <v>0</v>
      </c>
      <c r="E91" s="202">
        <v>0</v>
      </c>
      <c r="F91" s="202">
        <v>0</v>
      </c>
      <c r="G91" s="202">
        <v>0</v>
      </c>
      <c r="H91" s="202">
        <v>0</v>
      </c>
      <c r="I91" s="202">
        <v>0</v>
      </c>
      <c r="J91" s="197">
        <v>0</v>
      </c>
      <c r="K91" s="203">
        <v>0</v>
      </c>
      <c r="L91" s="203">
        <v>0</v>
      </c>
      <c r="M91" s="203">
        <v>0</v>
      </c>
      <c r="N91" s="203">
        <v>0</v>
      </c>
      <c r="O91" s="203">
        <v>0</v>
      </c>
      <c r="P91" s="203">
        <v>0</v>
      </c>
      <c r="Q91" s="203">
        <v>0</v>
      </c>
      <c r="R91" s="198">
        <v>0</v>
      </c>
      <c r="S91" s="203">
        <v>0</v>
      </c>
      <c r="T91" s="203">
        <v>0</v>
      </c>
      <c r="U91" s="203">
        <v>0</v>
      </c>
      <c r="V91" s="204">
        <v>0</v>
      </c>
      <c r="W91" s="204">
        <v>0</v>
      </c>
      <c r="X91" s="204">
        <v>0</v>
      </c>
      <c r="Y91" s="204">
        <v>0</v>
      </c>
      <c r="Z91" s="101">
        <v>0</v>
      </c>
      <c r="AA91" s="204">
        <v>0</v>
      </c>
      <c r="AB91" s="204">
        <v>0</v>
      </c>
      <c r="AC91" s="204">
        <v>0</v>
      </c>
      <c r="AD91" s="204">
        <v>0</v>
      </c>
      <c r="AE91" s="204"/>
      <c r="AF91" s="204">
        <v>0</v>
      </c>
      <c r="AG91" s="204">
        <v>0</v>
      </c>
      <c r="AH91" s="204">
        <v>0</v>
      </c>
      <c r="AI91" s="204">
        <v>0</v>
      </c>
      <c r="AJ91" s="204">
        <v>0</v>
      </c>
      <c r="AK91" s="204">
        <v>0</v>
      </c>
      <c r="AL91" s="204">
        <v>0</v>
      </c>
      <c r="AM91" s="204"/>
      <c r="AN91" s="204">
        <v>0</v>
      </c>
      <c r="AO91" s="204">
        <v>0</v>
      </c>
    </row>
    <row r="92" spans="1:45" ht="12.75" customHeight="1">
      <c r="A92" s="262">
        <v>84</v>
      </c>
      <c r="B92" s="201" t="s">
        <v>1303</v>
      </c>
      <c r="C92" s="197">
        <v>0</v>
      </c>
      <c r="D92" s="202">
        <v>0</v>
      </c>
      <c r="E92" s="202">
        <v>0</v>
      </c>
      <c r="F92" s="202">
        <v>0</v>
      </c>
      <c r="G92" s="202">
        <v>0</v>
      </c>
      <c r="H92" s="202">
        <v>0</v>
      </c>
      <c r="I92" s="202">
        <v>0</v>
      </c>
      <c r="J92" s="197">
        <v>0</v>
      </c>
      <c r="K92" s="203">
        <v>0</v>
      </c>
      <c r="L92" s="203">
        <v>0</v>
      </c>
      <c r="M92" s="203">
        <v>0</v>
      </c>
      <c r="N92" s="203">
        <v>0</v>
      </c>
      <c r="O92" s="203">
        <v>0</v>
      </c>
      <c r="P92" s="203">
        <v>0</v>
      </c>
      <c r="Q92" s="203">
        <v>0</v>
      </c>
      <c r="R92" s="198">
        <v>0</v>
      </c>
      <c r="S92" s="203">
        <v>0</v>
      </c>
      <c r="T92" s="203">
        <v>0</v>
      </c>
      <c r="U92" s="203">
        <v>0</v>
      </c>
      <c r="V92" s="204">
        <v>0</v>
      </c>
      <c r="W92" s="204">
        <v>0</v>
      </c>
      <c r="X92" s="204">
        <v>0</v>
      </c>
      <c r="Y92" s="204">
        <v>0</v>
      </c>
      <c r="Z92" s="101">
        <v>0</v>
      </c>
      <c r="AA92" s="204">
        <v>0</v>
      </c>
      <c r="AB92" s="204">
        <v>0</v>
      </c>
      <c r="AC92" s="204">
        <v>0</v>
      </c>
      <c r="AD92" s="204">
        <v>0</v>
      </c>
      <c r="AE92" s="204"/>
      <c r="AF92" s="204">
        <v>0</v>
      </c>
      <c r="AG92" s="204">
        <v>0</v>
      </c>
      <c r="AH92" s="204">
        <v>0</v>
      </c>
      <c r="AI92" s="204">
        <v>0</v>
      </c>
      <c r="AJ92" s="204">
        <v>0</v>
      </c>
      <c r="AK92" s="204">
        <v>0</v>
      </c>
      <c r="AL92" s="204">
        <v>0</v>
      </c>
      <c r="AM92" s="204"/>
      <c r="AN92" s="204">
        <v>0</v>
      </c>
      <c r="AO92" s="204">
        <v>0</v>
      </c>
    </row>
    <row r="93" spans="1:45" ht="12.75" customHeight="1">
      <c r="A93" s="262">
        <v>85</v>
      </c>
      <c r="B93" s="201" t="s">
        <v>1304</v>
      </c>
      <c r="C93" s="197">
        <v>0</v>
      </c>
      <c r="D93" s="202">
        <v>0</v>
      </c>
      <c r="E93" s="202">
        <v>0</v>
      </c>
      <c r="F93" s="202">
        <v>0</v>
      </c>
      <c r="G93" s="202">
        <v>0</v>
      </c>
      <c r="H93" s="202">
        <v>0</v>
      </c>
      <c r="I93" s="202">
        <v>0</v>
      </c>
      <c r="J93" s="197">
        <v>0</v>
      </c>
      <c r="K93" s="203">
        <v>0</v>
      </c>
      <c r="L93" s="203">
        <v>0</v>
      </c>
      <c r="M93" s="203">
        <v>0</v>
      </c>
      <c r="N93" s="203">
        <v>0</v>
      </c>
      <c r="O93" s="203">
        <v>0</v>
      </c>
      <c r="P93" s="203">
        <v>0</v>
      </c>
      <c r="Q93" s="203">
        <v>0</v>
      </c>
      <c r="R93" s="198">
        <v>0</v>
      </c>
      <c r="S93" s="203">
        <v>0</v>
      </c>
      <c r="T93" s="203">
        <v>0</v>
      </c>
      <c r="U93" s="203">
        <v>0</v>
      </c>
      <c r="V93" s="204">
        <v>0</v>
      </c>
      <c r="W93" s="204">
        <v>0</v>
      </c>
      <c r="X93" s="204">
        <v>0</v>
      </c>
      <c r="Y93" s="204">
        <v>0</v>
      </c>
      <c r="Z93" s="101">
        <v>0</v>
      </c>
      <c r="AA93" s="204">
        <v>0</v>
      </c>
      <c r="AB93" s="204">
        <v>0</v>
      </c>
      <c r="AC93" s="204">
        <v>0</v>
      </c>
      <c r="AD93" s="204">
        <v>0</v>
      </c>
      <c r="AE93" s="204"/>
      <c r="AF93" s="204">
        <v>0</v>
      </c>
      <c r="AG93" s="204">
        <v>0</v>
      </c>
      <c r="AH93" s="204">
        <v>0</v>
      </c>
      <c r="AI93" s="204">
        <v>0</v>
      </c>
      <c r="AJ93" s="204">
        <v>0</v>
      </c>
      <c r="AK93" s="204">
        <v>0</v>
      </c>
      <c r="AL93" s="204">
        <v>0</v>
      </c>
      <c r="AM93" s="204"/>
      <c r="AN93" s="204">
        <v>0</v>
      </c>
      <c r="AO93" s="204">
        <v>0</v>
      </c>
    </row>
    <row r="94" spans="1:45" ht="12.75" customHeight="1">
      <c r="A94" s="262">
        <v>86</v>
      </c>
      <c r="B94" s="201" t="s">
        <v>1305</v>
      </c>
      <c r="C94" s="197">
        <v>0</v>
      </c>
      <c r="D94" s="202">
        <v>0</v>
      </c>
      <c r="E94" s="202">
        <v>0</v>
      </c>
      <c r="F94" s="202">
        <v>0</v>
      </c>
      <c r="G94" s="202">
        <v>0</v>
      </c>
      <c r="H94" s="202">
        <v>0</v>
      </c>
      <c r="I94" s="202">
        <v>0</v>
      </c>
      <c r="J94" s="197">
        <v>0</v>
      </c>
      <c r="K94" s="203">
        <v>0</v>
      </c>
      <c r="L94" s="203">
        <v>0</v>
      </c>
      <c r="M94" s="203">
        <v>0</v>
      </c>
      <c r="N94" s="203">
        <v>0</v>
      </c>
      <c r="O94" s="203">
        <v>0</v>
      </c>
      <c r="P94" s="203">
        <v>0</v>
      </c>
      <c r="Q94" s="203">
        <v>0</v>
      </c>
      <c r="R94" s="198">
        <v>0</v>
      </c>
      <c r="S94" s="203">
        <v>0</v>
      </c>
      <c r="T94" s="203">
        <v>0</v>
      </c>
      <c r="U94" s="203">
        <v>0</v>
      </c>
      <c r="V94" s="204">
        <v>0</v>
      </c>
      <c r="W94" s="204">
        <v>0</v>
      </c>
      <c r="X94" s="204">
        <v>0</v>
      </c>
      <c r="Y94" s="204">
        <v>0</v>
      </c>
      <c r="Z94" s="101">
        <v>0</v>
      </c>
      <c r="AA94" s="204">
        <v>0</v>
      </c>
      <c r="AB94" s="204">
        <v>0</v>
      </c>
      <c r="AC94" s="204">
        <v>0</v>
      </c>
      <c r="AD94" s="204">
        <v>0</v>
      </c>
      <c r="AE94" s="204"/>
      <c r="AF94" s="204">
        <v>0</v>
      </c>
      <c r="AG94" s="204">
        <v>0</v>
      </c>
      <c r="AH94" s="204">
        <v>0</v>
      </c>
      <c r="AI94" s="204">
        <v>0</v>
      </c>
      <c r="AJ94" s="204">
        <v>0</v>
      </c>
      <c r="AK94" s="204">
        <v>0</v>
      </c>
      <c r="AL94" s="204">
        <v>0</v>
      </c>
      <c r="AM94" s="204"/>
      <c r="AN94" s="204">
        <v>0</v>
      </c>
      <c r="AO94" s="204">
        <v>0</v>
      </c>
    </row>
    <row r="95" spans="1:45" ht="12.75" customHeight="1">
      <c r="A95" s="262">
        <v>87</v>
      </c>
      <c r="B95" s="201" t="s">
        <v>1300</v>
      </c>
      <c r="C95" s="197">
        <v>100.5</v>
      </c>
      <c r="D95" s="202">
        <v>0</v>
      </c>
      <c r="E95" s="202">
        <v>0</v>
      </c>
      <c r="F95" s="202">
        <v>0</v>
      </c>
      <c r="G95" s="202">
        <v>0</v>
      </c>
      <c r="H95" s="202">
        <v>100.5</v>
      </c>
      <c r="I95" s="202">
        <v>0</v>
      </c>
      <c r="J95" s="197">
        <v>117.7</v>
      </c>
      <c r="K95" s="203">
        <v>0</v>
      </c>
      <c r="L95" s="203">
        <v>0</v>
      </c>
      <c r="M95" s="203">
        <v>0</v>
      </c>
      <c r="N95" s="203">
        <v>0</v>
      </c>
      <c r="O95" s="203">
        <v>0</v>
      </c>
      <c r="P95" s="203">
        <v>117.7</v>
      </c>
      <c r="Q95" s="203">
        <v>0</v>
      </c>
      <c r="R95" s="198">
        <v>117.7</v>
      </c>
      <c r="S95" s="203">
        <v>0</v>
      </c>
      <c r="T95" s="203">
        <v>0</v>
      </c>
      <c r="U95" s="203">
        <v>0</v>
      </c>
      <c r="V95" s="204">
        <v>0</v>
      </c>
      <c r="W95" s="204">
        <v>0</v>
      </c>
      <c r="X95" s="204">
        <v>117.7</v>
      </c>
      <c r="Y95" s="204">
        <v>0</v>
      </c>
      <c r="Z95" s="101">
        <v>0</v>
      </c>
      <c r="AA95" s="204">
        <v>0</v>
      </c>
      <c r="AB95" s="204">
        <v>0</v>
      </c>
      <c r="AC95" s="204">
        <v>0</v>
      </c>
      <c r="AD95" s="204">
        <v>0</v>
      </c>
      <c r="AE95" s="204"/>
      <c r="AF95" s="204">
        <v>0</v>
      </c>
      <c r="AG95" s="204">
        <v>0</v>
      </c>
      <c r="AH95" s="204">
        <v>100</v>
      </c>
      <c r="AI95" s="204">
        <v>0</v>
      </c>
      <c r="AJ95" s="204">
        <v>0</v>
      </c>
      <c r="AK95" s="204">
        <v>0</v>
      </c>
      <c r="AL95" s="204">
        <v>0</v>
      </c>
      <c r="AM95" s="204"/>
      <c r="AN95" s="204">
        <v>100</v>
      </c>
      <c r="AO95" s="204">
        <v>0</v>
      </c>
    </row>
    <row r="96" spans="1:45" ht="12.75" customHeight="1">
      <c r="A96" s="262">
        <v>88</v>
      </c>
      <c r="B96" s="201" t="s">
        <v>1269</v>
      </c>
      <c r="C96" s="197">
        <v>0</v>
      </c>
      <c r="D96" s="202">
        <v>0</v>
      </c>
      <c r="E96" s="202">
        <v>0</v>
      </c>
      <c r="F96" s="202">
        <v>0</v>
      </c>
      <c r="G96" s="202">
        <v>0</v>
      </c>
      <c r="H96" s="202">
        <v>0</v>
      </c>
      <c r="I96" s="202">
        <v>0</v>
      </c>
      <c r="J96" s="197">
        <v>0</v>
      </c>
      <c r="K96" s="203">
        <v>0</v>
      </c>
      <c r="L96" s="203">
        <v>0</v>
      </c>
      <c r="M96" s="203">
        <v>0</v>
      </c>
      <c r="N96" s="203">
        <v>0</v>
      </c>
      <c r="O96" s="203">
        <v>0</v>
      </c>
      <c r="P96" s="203">
        <v>0</v>
      </c>
      <c r="Q96" s="203">
        <v>0</v>
      </c>
      <c r="R96" s="198">
        <v>0</v>
      </c>
      <c r="S96" s="203">
        <v>0</v>
      </c>
      <c r="T96" s="203">
        <v>0</v>
      </c>
      <c r="U96" s="203">
        <v>0</v>
      </c>
      <c r="V96" s="204">
        <v>0</v>
      </c>
      <c r="W96" s="204">
        <v>0</v>
      </c>
      <c r="X96" s="204">
        <v>0</v>
      </c>
      <c r="Y96" s="204">
        <v>0</v>
      </c>
      <c r="Z96" s="101">
        <v>0</v>
      </c>
      <c r="AA96" s="204">
        <v>0</v>
      </c>
      <c r="AB96" s="204">
        <v>0</v>
      </c>
      <c r="AC96" s="204">
        <v>0</v>
      </c>
      <c r="AD96" s="204">
        <v>0</v>
      </c>
      <c r="AE96" s="204"/>
      <c r="AF96" s="204">
        <v>0</v>
      </c>
      <c r="AG96" s="204">
        <v>0</v>
      </c>
      <c r="AH96" s="204">
        <v>0</v>
      </c>
      <c r="AI96" s="204">
        <v>0</v>
      </c>
      <c r="AJ96" s="204">
        <v>0</v>
      </c>
      <c r="AK96" s="204">
        <v>0</v>
      </c>
      <c r="AL96" s="204">
        <v>0</v>
      </c>
      <c r="AM96" s="204"/>
      <c r="AN96" s="204">
        <v>0</v>
      </c>
      <c r="AO96" s="204">
        <v>0</v>
      </c>
    </row>
    <row r="97" spans="1:41" ht="12.75" customHeight="1">
      <c r="A97" s="262">
        <v>89</v>
      </c>
      <c r="B97" s="201" t="s">
        <v>1306</v>
      </c>
      <c r="C97" s="197">
        <v>0</v>
      </c>
      <c r="D97" s="202">
        <v>0</v>
      </c>
      <c r="E97" s="202">
        <v>0</v>
      </c>
      <c r="F97" s="202">
        <v>0</v>
      </c>
      <c r="G97" s="202">
        <v>0</v>
      </c>
      <c r="H97" s="202">
        <v>0</v>
      </c>
      <c r="I97" s="202">
        <v>0</v>
      </c>
      <c r="J97" s="197">
        <v>0</v>
      </c>
      <c r="K97" s="203">
        <v>0</v>
      </c>
      <c r="L97" s="203">
        <v>0</v>
      </c>
      <c r="M97" s="203">
        <v>0</v>
      </c>
      <c r="N97" s="203">
        <v>0</v>
      </c>
      <c r="O97" s="203">
        <v>0</v>
      </c>
      <c r="P97" s="203">
        <v>0</v>
      </c>
      <c r="Q97" s="203">
        <v>0</v>
      </c>
      <c r="R97" s="198">
        <v>0</v>
      </c>
      <c r="S97" s="203">
        <v>0</v>
      </c>
      <c r="T97" s="203">
        <v>0</v>
      </c>
      <c r="U97" s="203">
        <v>0</v>
      </c>
      <c r="V97" s="204">
        <v>0</v>
      </c>
      <c r="W97" s="204">
        <v>0</v>
      </c>
      <c r="X97" s="204">
        <v>0</v>
      </c>
      <c r="Y97" s="204">
        <v>0</v>
      </c>
      <c r="Z97" s="101">
        <v>0</v>
      </c>
      <c r="AA97" s="204">
        <v>0</v>
      </c>
      <c r="AB97" s="204">
        <v>0</v>
      </c>
      <c r="AC97" s="204">
        <v>0</v>
      </c>
      <c r="AD97" s="204">
        <v>0</v>
      </c>
      <c r="AE97" s="204"/>
      <c r="AF97" s="204">
        <v>0</v>
      </c>
      <c r="AG97" s="204">
        <v>0</v>
      </c>
      <c r="AH97" s="204">
        <v>0</v>
      </c>
      <c r="AI97" s="204">
        <v>0</v>
      </c>
      <c r="AJ97" s="204">
        <v>0</v>
      </c>
      <c r="AK97" s="204">
        <v>0</v>
      </c>
      <c r="AL97" s="204">
        <v>0</v>
      </c>
      <c r="AM97" s="204"/>
      <c r="AN97" s="204">
        <v>0</v>
      </c>
      <c r="AO97" s="204">
        <v>0</v>
      </c>
    </row>
    <row r="98" spans="1:41" ht="12.75" customHeight="1">
      <c r="A98" s="262">
        <v>90</v>
      </c>
      <c r="B98" s="201" t="s">
        <v>1307</v>
      </c>
      <c r="C98" s="197">
        <v>0</v>
      </c>
      <c r="D98" s="202">
        <v>0</v>
      </c>
      <c r="E98" s="202">
        <v>0</v>
      </c>
      <c r="F98" s="202">
        <v>0</v>
      </c>
      <c r="G98" s="202">
        <v>0</v>
      </c>
      <c r="H98" s="202">
        <v>0</v>
      </c>
      <c r="I98" s="202">
        <v>0</v>
      </c>
      <c r="J98" s="197">
        <v>0</v>
      </c>
      <c r="K98" s="203">
        <v>0</v>
      </c>
      <c r="L98" s="203">
        <v>0</v>
      </c>
      <c r="M98" s="203">
        <v>0</v>
      </c>
      <c r="N98" s="203">
        <v>0</v>
      </c>
      <c r="O98" s="203">
        <v>0</v>
      </c>
      <c r="P98" s="203">
        <v>0</v>
      </c>
      <c r="Q98" s="203">
        <v>0</v>
      </c>
      <c r="R98" s="198">
        <v>0</v>
      </c>
      <c r="S98" s="203">
        <v>0</v>
      </c>
      <c r="T98" s="203">
        <v>0</v>
      </c>
      <c r="U98" s="203">
        <v>0</v>
      </c>
      <c r="V98" s="204">
        <v>0</v>
      </c>
      <c r="W98" s="204">
        <v>0</v>
      </c>
      <c r="X98" s="204">
        <v>0</v>
      </c>
      <c r="Y98" s="204">
        <v>0</v>
      </c>
      <c r="Z98" s="101">
        <v>0</v>
      </c>
      <c r="AA98" s="204">
        <v>0</v>
      </c>
      <c r="AB98" s="204">
        <v>0</v>
      </c>
      <c r="AC98" s="204">
        <v>0</v>
      </c>
      <c r="AD98" s="204">
        <v>0</v>
      </c>
      <c r="AE98" s="204"/>
      <c r="AF98" s="204">
        <v>0</v>
      </c>
      <c r="AG98" s="204">
        <v>0</v>
      </c>
      <c r="AH98" s="204">
        <v>0</v>
      </c>
      <c r="AI98" s="204">
        <v>0</v>
      </c>
      <c r="AJ98" s="204">
        <v>0</v>
      </c>
      <c r="AK98" s="204">
        <v>0</v>
      </c>
      <c r="AL98" s="204">
        <v>0</v>
      </c>
      <c r="AM98" s="204"/>
      <c r="AN98" s="204">
        <v>0</v>
      </c>
      <c r="AO98" s="204">
        <v>0</v>
      </c>
    </row>
    <row r="99" spans="1:41" ht="12.75" customHeight="1">
      <c r="A99" s="262">
        <v>91</v>
      </c>
      <c r="B99" s="201" t="s">
        <v>1308</v>
      </c>
      <c r="C99" s="197">
        <v>0</v>
      </c>
      <c r="D99" s="202">
        <v>0</v>
      </c>
      <c r="E99" s="202">
        <v>0</v>
      </c>
      <c r="F99" s="202">
        <v>0</v>
      </c>
      <c r="G99" s="202">
        <v>0</v>
      </c>
      <c r="H99" s="202">
        <v>0</v>
      </c>
      <c r="I99" s="202">
        <v>0</v>
      </c>
      <c r="J99" s="197">
        <v>0</v>
      </c>
      <c r="K99" s="203">
        <v>0</v>
      </c>
      <c r="L99" s="203">
        <v>0</v>
      </c>
      <c r="M99" s="203">
        <v>0</v>
      </c>
      <c r="N99" s="203">
        <v>0</v>
      </c>
      <c r="O99" s="203">
        <v>0</v>
      </c>
      <c r="P99" s="203">
        <v>0</v>
      </c>
      <c r="Q99" s="203">
        <v>0</v>
      </c>
      <c r="R99" s="198">
        <v>0</v>
      </c>
      <c r="S99" s="203">
        <v>0</v>
      </c>
      <c r="T99" s="203">
        <v>0</v>
      </c>
      <c r="U99" s="203">
        <v>0</v>
      </c>
      <c r="V99" s="204">
        <v>0</v>
      </c>
      <c r="W99" s="204">
        <v>0</v>
      </c>
      <c r="X99" s="204">
        <v>0</v>
      </c>
      <c r="Y99" s="204">
        <v>0</v>
      </c>
      <c r="Z99" s="101">
        <v>0</v>
      </c>
      <c r="AA99" s="204">
        <v>0</v>
      </c>
      <c r="AB99" s="204">
        <v>0</v>
      </c>
      <c r="AC99" s="204">
        <v>0</v>
      </c>
      <c r="AD99" s="204">
        <v>0</v>
      </c>
      <c r="AE99" s="204"/>
      <c r="AF99" s="204">
        <v>0</v>
      </c>
      <c r="AG99" s="204">
        <v>0</v>
      </c>
      <c r="AH99" s="204">
        <v>0</v>
      </c>
      <c r="AI99" s="204">
        <v>0</v>
      </c>
      <c r="AJ99" s="204">
        <v>0</v>
      </c>
      <c r="AK99" s="204">
        <v>0</v>
      </c>
      <c r="AL99" s="204">
        <v>0</v>
      </c>
      <c r="AM99" s="204"/>
      <c r="AN99" s="204">
        <v>0</v>
      </c>
      <c r="AO99" s="204">
        <v>0</v>
      </c>
    </row>
    <row r="100" spans="1:41" ht="12.75" customHeight="1">
      <c r="A100" s="262">
        <v>92</v>
      </c>
      <c r="B100" s="201" t="s">
        <v>1309</v>
      </c>
      <c r="C100" s="197">
        <v>0</v>
      </c>
      <c r="D100" s="202">
        <v>0</v>
      </c>
      <c r="E100" s="202">
        <v>0</v>
      </c>
      <c r="F100" s="202">
        <v>0</v>
      </c>
      <c r="G100" s="202">
        <v>0</v>
      </c>
      <c r="H100" s="202">
        <v>0</v>
      </c>
      <c r="I100" s="202">
        <v>0</v>
      </c>
      <c r="J100" s="197">
        <v>0</v>
      </c>
      <c r="K100" s="203">
        <v>0</v>
      </c>
      <c r="L100" s="203">
        <v>0</v>
      </c>
      <c r="M100" s="203">
        <v>0</v>
      </c>
      <c r="N100" s="203">
        <v>0</v>
      </c>
      <c r="O100" s="203">
        <v>0</v>
      </c>
      <c r="P100" s="203">
        <v>0</v>
      </c>
      <c r="Q100" s="203">
        <v>0</v>
      </c>
      <c r="R100" s="198">
        <v>0</v>
      </c>
      <c r="S100" s="203">
        <v>0</v>
      </c>
      <c r="T100" s="203">
        <v>0</v>
      </c>
      <c r="U100" s="203">
        <v>0</v>
      </c>
      <c r="V100" s="204">
        <v>0</v>
      </c>
      <c r="W100" s="204">
        <v>0</v>
      </c>
      <c r="X100" s="204">
        <v>0</v>
      </c>
      <c r="Y100" s="204">
        <v>0</v>
      </c>
      <c r="Z100" s="101">
        <v>0</v>
      </c>
      <c r="AA100" s="204">
        <v>0</v>
      </c>
      <c r="AB100" s="204">
        <v>0</v>
      </c>
      <c r="AC100" s="204">
        <v>0</v>
      </c>
      <c r="AD100" s="204">
        <v>0</v>
      </c>
      <c r="AE100" s="204"/>
      <c r="AF100" s="204">
        <v>0</v>
      </c>
      <c r="AG100" s="204">
        <v>0</v>
      </c>
      <c r="AH100" s="204">
        <v>0</v>
      </c>
      <c r="AI100" s="204">
        <v>0</v>
      </c>
      <c r="AJ100" s="204">
        <v>0</v>
      </c>
      <c r="AK100" s="204">
        <v>0</v>
      </c>
      <c r="AL100" s="204">
        <v>0</v>
      </c>
      <c r="AM100" s="204"/>
      <c r="AN100" s="204">
        <v>0</v>
      </c>
      <c r="AO100" s="204">
        <v>0</v>
      </c>
    </row>
    <row r="101" spans="1:41" ht="12.75" customHeight="1">
      <c r="A101" s="262">
        <v>93</v>
      </c>
      <c r="B101" s="201" t="s">
        <v>1310</v>
      </c>
      <c r="C101" s="197">
        <v>0</v>
      </c>
      <c r="D101" s="202">
        <v>0</v>
      </c>
      <c r="E101" s="202">
        <v>0</v>
      </c>
      <c r="F101" s="202">
        <v>0</v>
      </c>
      <c r="G101" s="202">
        <v>0</v>
      </c>
      <c r="H101" s="202">
        <v>0</v>
      </c>
      <c r="I101" s="202">
        <v>0</v>
      </c>
      <c r="J101" s="197">
        <v>0</v>
      </c>
      <c r="K101" s="203">
        <v>0</v>
      </c>
      <c r="L101" s="203">
        <v>0</v>
      </c>
      <c r="M101" s="203">
        <v>0</v>
      </c>
      <c r="N101" s="203">
        <v>0</v>
      </c>
      <c r="O101" s="203">
        <v>0</v>
      </c>
      <c r="P101" s="203">
        <v>0</v>
      </c>
      <c r="Q101" s="203">
        <v>0</v>
      </c>
      <c r="R101" s="198">
        <v>0</v>
      </c>
      <c r="S101" s="203">
        <v>0</v>
      </c>
      <c r="T101" s="203">
        <v>0</v>
      </c>
      <c r="U101" s="203">
        <v>0</v>
      </c>
      <c r="V101" s="204">
        <v>0</v>
      </c>
      <c r="W101" s="204">
        <v>0</v>
      </c>
      <c r="X101" s="204">
        <v>0</v>
      </c>
      <c r="Y101" s="204">
        <v>0</v>
      </c>
      <c r="Z101" s="101">
        <v>0</v>
      </c>
      <c r="AA101" s="204">
        <v>0</v>
      </c>
      <c r="AB101" s="204">
        <v>0</v>
      </c>
      <c r="AC101" s="204">
        <v>0</v>
      </c>
      <c r="AD101" s="204">
        <v>0</v>
      </c>
      <c r="AE101" s="204"/>
      <c r="AF101" s="204">
        <v>0</v>
      </c>
      <c r="AG101" s="204">
        <v>0</v>
      </c>
      <c r="AH101" s="204">
        <v>0</v>
      </c>
      <c r="AI101" s="204">
        <v>0</v>
      </c>
      <c r="AJ101" s="204">
        <v>0</v>
      </c>
      <c r="AK101" s="204">
        <v>0</v>
      </c>
      <c r="AL101" s="204">
        <v>0</v>
      </c>
      <c r="AM101" s="204"/>
      <c r="AN101" s="204">
        <v>0</v>
      </c>
      <c r="AO101" s="204">
        <v>0</v>
      </c>
    </row>
    <row r="102" spans="1:41" ht="12.75" customHeight="1">
      <c r="A102" s="262">
        <v>94</v>
      </c>
      <c r="B102" s="201" t="s">
        <v>1311</v>
      </c>
      <c r="C102" s="197">
        <v>0</v>
      </c>
      <c r="D102" s="202">
        <v>0</v>
      </c>
      <c r="E102" s="202">
        <v>0</v>
      </c>
      <c r="F102" s="202">
        <v>0</v>
      </c>
      <c r="G102" s="202">
        <v>0</v>
      </c>
      <c r="H102" s="202">
        <v>0</v>
      </c>
      <c r="I102" s="202">
        <v>0</v>
      </c>
      <c r="J102" s="197">
        <v>0</v>
      </c>
      <c r="K102" s="203">
        <v>0</v>
      </c>
      <c r="L102" s="203">
        <v>0</v>
      </c>
      <c r="M102" s="203">
        <v>0</v>
      </c>
      <c r="N102" s="203">
        <v>0</v>
      </c>
      <c r="O102" s="203">
        <v>0</v>
      </c>
      <c r="P102" s="203">
        <v>0</v>
      </c>
      <c r="Q102" s="203">
        <v>0</v>
      </c>
      <c r="R102" s="198">
        <v>0</v>
      </c>
      <c r="S102" s="203">
        <v>0</v>
      </c>
      <c r="T102" s="203">
        <v>0</v>
      </c>
      <c r="U102" s="203">
        <v>0</v>
      </c>
      <c r="V102" s="204">
        <v>0</v>
      </c>
      <c r="W102" s="204">
        <v>0</v>
      </c>
      <c r="X102" s="204">
        <v>0</v>
      </c>
      <c r="Y102" s="204">
        <v>0</v>
      </c>
      <c r="Z102" s="101">
        <v>0</v>
      </c>
      <c r="AA102" s="204">
        <v>0</v>
      </c>
      <c r="AB102" s="204">
        <v>0</v>
      </c>
      <c r="AC102" s="204">
        <v>0</v>
      </c>
      <c r="AD102" s="204">
        <v>0</v>
      </c>
      <c r="AE102" s="204"/>
      <c r="AF102" s="204">
        <v>0</v>
      </c>
      <c r="AG102" s="204">
        <v>0</v>
      </c>
      <c r="AH102" s="204">
        <v>0</v>
      </c>
      <c r="AI102" s="204">
        <v>0</v>
      </c>
      <c r="AJ102" s="204">
        <v>0</v>
      </c>
      <c r="AK102" s="204">
        <v>0</v>
      </c>
      <c r="AL102" s="204">
        <v>0</v>
      </c>
      <c r="AM102" s="204"/>
      <c r="AN102" s="204">
        <v>0</v>
      </c>
      <c r="AO102" s="204">
        <v>0</v>
      </c>
    </row>
    <row r="103" spans="1:41" ht="12.75" customHeight="1">
      <c r="A103" s="262">
        <v>95</v>
      </c>
      <c r="B103" s="201" t="s">
        <v>1312</v>
      </c>
      <c r="C103" s="197">
        <v>0</v>
      </c>
      <c r="D103" s="202">
        <v>0</v>
      </c>
      <c r="E103" s="202">
        <v>0</v>
      </c>
      <c r="F103" s="202">
        <v>0</v>
      </c>
      <c r="G103" s="202">
        <v>0</v>
      </c>
      <c r="H103" s="202">
        <v>0</v>
      </c>
      <c r="I103" s="202">
        <v>0</v>
      </c>
      <c r="J103" s="197">
        <v>0</v>
      </c>
      <c r="K103" s="203">
        <v>0</v>
      </c>
      <c r="L103" s="203">
        <v>0</v>
      </c>
      <c r="M103" s="203">
        <v>0</v>
      </c>
      <c r="N103" s="203">
        <v>0</v>
      </c>
      <c r="O103" s="203">
        <v>0</v>
      </c>
      <c r="P103" s="203">
        <v>0</v>
      </c>
      <c r="Q103" s="203">
        <v>0</v>
      </c>
      <c r="R103" s="198">
        <v>0</v>
      </c>
      <c r="S103" s="203">
        <v>0</v>
      </c>
      <c r="T103" s="203">
        <v>0</v>
      </c>
      <c r="U103" s="203">
        <v>0</v>
      </c>
      <c r="V103" s="204">
        <v>0</v>
      </c>
      <c r="W103" s="204">
        <v>0</v>
      </c>
      <c r="X103" s="204">
        <v>0</v>
      </c>
      <c r="Y103" s="204">
        <v>0</v>
      </c>
      <c r="Z103" s="101">
        <v>0</v>
      </c>
      <c r="AA103" s="204">
        <v>0</v>
      </c>
      <c r="AB103" s="204">
        <v>0</v>
      </c>
      <c r="AC103" s="204">
        <v>0</v>
      </c>
      <c r="AD103" s="204">
        <v>0</v>
      </c>
      <c r="AE103" s="204"/>
      <c r="AF103" s="204">
        <v>0</v>
      </c>
      <c r="AG103" s="204">
        <v>0</v>
      </c>
      <c r="AH103" s="204">
        <v>0</v>
      </c>
      <c r="AI103" s="204">
        <v>0</v>
      </c>
      <c r="AJ103" s="204">
        <v>0</v>
      </c>
      <c r="AK103" s="204">
        <v>0</v>
      </c>
      <c r="AL103" s="204">
        <v>0</v>
      </c>
      <c r="AM103" s="204"/>
      <c r="AN103" s="204">
        <v>0</v>
      </c>
      <c r="AO103" s="204">
        <v>0</v>
      </c>
    </row>
    <row r="104" spans="1:41" ht="12.75" customHeight="1">
      <c r="A104" s="262">
        <v>96</v>
      </c>
      <c r="B104" s="201" t="s">
        <v>1313</v>
      </c>
      <c r="C104" s="197">
        <v>0</v>
      </c>
      <c r="D104" s="202">
        <v>0</v>
      </c>
      <c r="E104" s="202">
        <v>0</v>
      </c>
      <c r="F104" s="202">
        <v>0</v>
      </c>
      <c r="G104" s="202">
        <v>0</v>
      </c>
      <c r="H104" s="202">
        <v>0</v>
      </c>
      <c r="I104" s="202">
        <v>0</v>
      </c>
      <c r="J104" s="197">
        <v>0</v>
      </c>
      <c r="K104" s="203">
        <v>0</v>
      </c>
      <c r="L104" s="203">
        <v>0</v>
      </c>
      <c r="M104" s="203">
        <v>0</v>
      </c>
      <c r="N104" s="203">
        <v>0</v>
      </c>
      <c r="O104" s="203">
        <v>0</v>
      </c>
      <c r="P104" s="203">
        <v>0</v>
      </c>
      <c r="Q104" s="203">
        <v>0</v>
      </c>
      <c r="R104" s="198">
        <v>0</v>
      </c>
      <c r="S104" s="203">
        <v>0</v>
      </c>
      <c r="T104" s="203">
        <v>0</v>
      </c>
      <c r="U104" s="203">
        <v>0</v>
      </c>
      <c r="V104" s="204">
        <v>0</v>
      </c>
      <c r="W104" s="204">
        <v>0</v>
      </c>
      <c r="X104" s="204">
        <v>0</v>
      </c>
      <c r="Y104" s="204">
        <v>0</v>
      </c>
      <c r="Z104" s="101">
        <v>0</v>
      </c>
      <c r="AA104" s="204">
        <v>0</v>
      </c>
      <c r="AB104" s="204">
        <v>0</v>
      </c>
      <c r="AC104" s="204">
        <v>0</v>
      </c>
      <c r="AD104" s="204">
        <v>0</v>
      </c>
      <c r="AE104" s="204"/>
      <c r="AF104" s="204">
        <v>0</v>
      </c>
      <c r="AG104" s="204">
        <v>0</v>
      </c>
      <c r="AH104" s="204">
        <v>0</v>
      </c>
      <c r="AI104" s="204">
        <v>0</v>
      </c>
      <c r="AJ104" s="204">
        <v>0</v>
      </c>
      <c r="AK104" s="204">
        <v>0</v>
      </c>
      <c r="AL104" s="204">
        <v>0</v>
      </c>
      <c r="AM104" s="204"/>
      <c r="AN104" s="204">
        <v>0</v>
      </c>
      <c r="AO104" s="204">
        <v>0</v>
      </c>
    </row>
    <row r="105" spans="1:41" ht="12.75" customHeight="1">
      <c r="A105" s="262">
        <v>97</v>
      </c>
      <c r="B105" s="201" t="s">
        <v>1314</v>
      </c>
      <c r="C105" s="197">
        <v>0</v>
      </c>
      <c r="D105" s="202">
        <v>0</v>
      </c>
      <c r="E105" s="202">
        <v>0</v>
      </c>
      <c r="F105" s="202">
        <v>0</v>
      </c>
      <c r="G105" s="202">
        <v>0</v>
      </c>
      <c r="H105" s="202">
        <v>0</v>
      </c>
      <c r="I105" s="202">
        <v>0</v>
      </c>
      <c r="J105" s="197">
        <v>0</v>
      </c>
      <c r="K105" s="203">
        <v>0</v>
      </c>
      <c r="L105" s="203">
        <v>0</v>
      </c>
      <c r="M105" s="203">
        <v>0</v>
      </c>
      <c r="N105" s="203">
        <v>0</v>
      </c>
      <c r="O105" s="203">
        <v>0</v>
      </c>
      <c r="P105" s="203">
        <v>0</v>
      </c>
      <c r="Q105" s="203">
        <v>0</v>
      </c>
      <c r="R105" s="198">
        <v>0</v>
      </c>
      <c r="S105" s="203">
        <v>0</v>
      </c>
      <c r="T105" s="203">
        <v>0</v>
      </c>
      <c r="U105" s="203">
        <v>0</v>
      </c>
      <c r="V105" s="204">
        <v>0</v>
      </c>
      <c r="W105" s="204">
        <v>0</v>
      </c>
      <c r="X105" s="204">
        <v>0</v>
      </c>
      <c r="Y105" s="204">
        <v>0</v>
      </c>
      <c r="Z105" s="101">
        <v>0</v>
      </c>
      <c r="AA105" s="204">
        <v>0</v>
      </c>
      <c r="AB105" s="204">
        <v>0</v>
      </c>
      <c r="AC105" s="204">
        <v>0</v>
      </c>
      <c r="AD105" s="204">
        <v>0</v>
      </c>
      <c r="AE105" s="204"/>
      <c r="AF105" s="204">
        <v>0</v>
      </c>
      <c r="AG105" s="204">
        <v>0</v>
      </c>
      <c r="AH105" s="204">
        <v>0</v>
      </c>
      <c r="AI105" s="204">
        <v>0</v>
      </c>
      <c r="AJ105" s="204">
        <v>0</v>
      </c>
      <c r="AK105" s="204">
        <v>0</v>
      </c>
      <c r="AL105" s="204">
        <v>0</v>
      </c>
      <c r="AM105" s="204"/>
      <c r="AN105" s="204">
        <v>0</v>
      </c>
      <c r="AO105" s="204">
        <v>0</v>
      </c>
    </row>
    <row r="106" spans="1:41" ht="12.75" customHeight="1">
      <c r="A106" s="262">
        <v>98</v>
      </c>
      <c r="B106" s="201" t="s">
        <v>1315</v>
      </c>
      <c r="C106" s="197">
        <v>0</v>
      </c>
      <c r="D106" s="202">
        <v>0</v>
      </c>
      <c r="E106" s="202">
        <v>0</v>
      </c>
      <c r="F106" s="202">
        <v>0</v>
      </c>
      <c r="G106" s="202">
        <v>0</v>
      </c>
      <c r="H106" s="202">
        <v>0</v>
      </c>
      <c r="I106" s="202">
        <v>0</v>
      </c>
      <c r="J106" s="197">
        <v>0</v>
      </c>
      <c r="K106" s="203">
        <v>0</v>
      </c>
      <c r="L106" s="203">
        <v>0</v>
      </c>
      <c r="M106" s="203">
        <v>0</v>
      </c>
      <c r="N106" s="203">
        <v>0</v>
      </c>
      <c r="O106" s="203">
        <v>0</v>
      </c>
      <c r="P106" s="203">
        <v>0</v>
      </c>
      <c r="Q106" s="203">
        <v>0</v>
      </c>
      <c r="R106" s="198">
        <v>0</v>
      </c>
      <c r="S106" s="203">
        <v>0</v>
      </c>
      <c r="T106" s="203">
        <v>0</v>
      </c>
      <c r="U106" s="203">
        <v>0</v>
      </c>
      <c r="V106" s="204">
        <v>0</v>
      </c>
      <c r="W106" s="204">
        <v>0</v>
      </c>
      <c r="X106" s="204">
        <v>0</v>
      </c>
      <c r="Y106" s="204">
        <v>0</v>
      </c>
      <c r="Z106" s="101">
        <v>0</v>
      </c>
      <c r="AA106" s="204">
        <v>0</v>
      </c>
      <c r="AB106" s="204">
        <v>0</v>
      </c>
      <c r="AC106" s="204">
        <v>0</v>
      </c>
      <c r="AD106" s="204">
        <v>0</v>
      </c>
      <c r="AE106" s="204"/>
      <c r="AF106" s="204">
        <v>0</v>
      </c>
      <c r="AG106" s="204">
        <v>0</v>
      </c>
      <c r="AH106" s="204">
        <v>0</v>
      </c>
      <c r="AI106" s="204">
        <v>0</v>
      </c>
      <c r="AJ106" s="204">
        <v>0</v>
      </c>
      <c r="AK106" s="204">
        <v>0</v>
      </c>
      <c r="AL106" s="204">
        <v>0</v>
      </c>
      <c r="AM106" s="204"/>
      <c r="AN106" s="204">
        <v>0</v>
      </c>
      <c r="AO106" s="204">
        <v>0</v>
      </c>
    </row>
    <row r="107" spans="1:41" ht="12.75" customHeight="1">
      <c r="A107" s="262">
        <v>99</v>
      </c>
      <c r="B107" s="201" t="s">
        <v>1316</v>
      </c>
      <c r="C107" s="197">
        <v>0</v>
      </c>
      <c r="D107" s="202">
        <v>0</v>
      </c>
      <c r="E107" s="202">
        <v>0</v>
      </c>
      <c r="F107" s="202">
        <v>0</v>
      </c>
      <c r="G107" s="202">
        <v>0</v>
      </c>
      <c r="H107" s="202">
        <v>0</v>
      </c>
      <c r="I107" s="202">
        <v>0</v>
      </c>
      <c r="J107" s="197">
        <v>0</v>
      </c>
      <c r="K107" s="203">
        <v>0</v>
      </c>
      <c r="L107" s="203">
        <v>0</v>
      </c>
      <c r="M107" s="203">
        <v>0</v>
      </c>
      <c r="N107" s="203">
        <v>0</v>
      </c>
      <c r="O107" s="203">
        <v>0</v>
      </c>
      <c r="P107" s="203">
        <v>0</v>
      </c>
      <c r="Q107" s="203">
        <v>0</v>
      </c>
      <c r="R107" s="198">
        <v>0</v>
      </c>
      <c r="S107" s="203">
        <v>0</v>
      </c>
      <c r="T107" s="203">
        <v>0</v>
      </c>
      <c r="U107" s="203">
        <v>0</v>
      </c>
      <c r="V107" s="204">
        <v>0</v>
      </c>
      <c r="W107" s="204">
        <v>0</v>
      </c>
      <c r="X107" s="204">
        <v>0</v>
      </c>
      <c r="Y107" s="204">
        <v>0</v>
      </c>
      <c r="Z107" s="101">
        <v>0</v>
      </c>
      <c r="AA107" s="204">
        <v>0</v>
      </c>
      <c r="AB107" s="204">
        <v>0</v>
      </c>
      <c r="AC107" s="204">
        <v>0</v>
      </c>
      <c r="AD107" s="204">
        <v>0</v>
      </c>
      <c r="AE107" s="204"/>
      <c r="AF107" s="204">
        <v>0</v>
      </c>
      <c r="AG107" s="204">
        <v>0</v>
      </c>
      <c r="AH107" s="204">
        <v>0</v>
      </c>
      <c r="AI107" s="204">
        <v>0</v>
      </c>
      <c r="AJ107" s="204">
        <v>0</v>
      </c>
      <c r="AK107" s="204">
        <v>0</v>
      </c>
      <c r="AL107" s="204">
        <v>0</v>
      </c>
      <c r="AM107" s="204"/>
      <c r="AN107" s="204">
        <v>0</v>
      </c>
      <c r="AO107" s="204">
        <v>0</v>
      </c>
    </row>
    <row r="108" spans="1:41" ht="12.75" customHeight="1">
      <c r="A108" s="262">
        <v>100</v>
      </c>
      <c r="B108" s="201" t="s">
        <v>1317</v>
      </c>
      <c r="C108" s="197">
        <v>0</v>
      </c>
      <c r="D108" s="202">
        <v>0</v>
      </c>
      <c r="E108" s="202">
        <v>0</v>
      </c>
      <c r="F108" s="202">
        <v>0</v>
      </c>
      <c r="G108" s="202">
        <v>0</v>
      </c>
      <c r="H108" s="202">
        <v>0</v>
      </c>
      <c r="I108" s="202">
        <v>0</v>
      </c>
      <c r="J108" s="197">
        <v>0</v>
      </c>
      <c r="K108" s="203">
        <v>0</v>
      </c>
      <c r="L108" s="203">
        <v>0</v>
      </c>
      <c r="M108" s="203">
        <v>0</v>
      </c>
      <c r="N108" s="203">
        <v>0</v>
      </c>
      <c r="O108" s="203">
        <v>0</v>
      </c>
      <c r="P108" s="203">
        <v>0</v>
      </c>
      <c r="Q108" s="203">
        <v>0</v>
      </c>
      <c r="R108" s="198">
        <v>0</v>
      </c>
      <c r="S108" s="203">
        <v>0</v>
      </c>
      <c r="T108" s="203">
        <v>0</v>
      </c>
      <c r="U108" s="203">
        <v>0</v>
      </c>
      <c r="V108" s="204">
        <v>0</v>
      </c>
      <c r="W108" s="204">
        <v>0</v>
      </c>
      <c r="X108" s="204">
        <v>0</v>
      </c>
      <c r="Y108" s="204">
        <v>0</v>
      </c>
      <c r="Z108" s="101">
        <v>0</v>
      </c>
      <c r="AA108" s="204">
        <v>0</v>
      </c>
      <c r="AB108" s="204">
        <v>0</v>
      </c>
      <c r="AC108" s="204">
        <v>0</v>
      </c>
      <c r="AD108" s="204">
        <v>0</v>
      </c>
      <c r="AE108" s="204"/>
      <c r="AF108" s="204">
        <v>0</v>
      </c>
      <c r="AG108" s="204">
        <v>0</v>
      </c>
      <c r="AH108" s="204">
        <v>0</v>
      </c>
      <c r="AI108" s="204">
        <v>0</v>
      </c>
      <c r="AJ108" s="204">
        <v>0</v>
      </c>
      <c r="AK108" s="204">
        <v>0</v>
      </c>
      <c r="AL108" s="204">
        <v>0</v>
      </c>
      <c r="AM108" s="204"/>
      <c r="AN108" s="204">
        <v>0</v>
      </c>
      <c r="AO108" s="204">
        <v>0</v>
      </c>
    </row>
    <row r="109" spans="1:41" ht="12.75" customHeight="1">
      <c r="A109" s="262">
        <v>101</v>
      </c>
      <c r="B109" s="201" t="s">
        <v>1318</v>
      </c>
      <c r="C109" s="197">
        <v>0</v>
      </c>
      <c r="D109" s="202">
        <v>0</v>
      </c>
      <c r="E109" s="202">
        <v>0</v>
      </c>
      <c r="F109" s="202">
        <v>0</v>
      </c>
      <c r="G109" s="202">
        <v>0</v>
      </c>
      <c r="H109" s="202">
        <v>0</v>
      </c>
      <c r="I109" s="202">
        <v>0</v>
      </c>
      <c r="J109" s="197">
        <v>0</v>
      </c>
      <c r="K109" s="203">
        <v>0</v>
      </c>
      <c r="L109" s="203">
        <v>0</v>
      </c>
      <c r="M109" s="203">
        <v>0</v>
      </c>
      <c r="N109" s="203">
        <v>0</v>
      </c>
      <c r="O109" s="203">
        <v>0</v>
      </c>
      <c r="P109" s="203">
        <v>0</v>
      </c>
      <c r="Q109" s="203">
        <v>0</v>
      </c>
      <c r="R109" s="198">
        <v>0</v>
      </c>
      <c r="S109" s="203">
        <v>0</v>
      </c>
      <c r="T109" s="203">
        <v>0</v>
      </c>
      <c r="U109" s="203">
        <v>0</v>
      </c>
      <c r="V109" s="204">
        <v>0</v>
      </c>
      <c r="W109" s="204">
        <v>0</v>
      </c>
      <c r="X109" s="204">
        <v>0</v>
      </c>
      <c r="Y109" s="204">
        <v>0</v>
      </c>
      <c r="Z109" s="101">
        <v>0</v>
      </c>
      <c r="AA109" s="204">
        <v>0</v>
      </c>
      <c r="AB109" s="204">
        <v>0</v>
      </c>
      <c r="AC109" s="204">
        <v>0</v>
      </c>
      <c r="AD109" s="204">
        <v>0</v>
      </c>
      <c r="AE109" s="204"/>
      <c r="AF109" s="204">
        <v>0</v>
      </c>
      <c r="AG109" s="204">
        <v>0</v>
      </c>
      <c r="AH109" s="204">
        <v>0</v>
      </c>
      <c r="AI109" s="204">
        <v>0</v>
      </c>
      <c r="AJ109" s="204">
        <v>0</v>
      </c>
      <c r="AK109" s="204">
        <v>0</v>
      </c>
      <c r="AL109" s="204">
        <v>0</v>
      </c>
      <c r="AM109" s="204"/>
      <c r="AN109" s="204">
        <v>0</v>
      </c>
      <c r="AO109" s="204">
        <v>0</v>
      </c>
    </row>
    <row r="110" spans="1:41" ht="12.75" customHeight="1">
      <c r="A110" s="262">
        <v>102</v>
      </c>
      <c r="B110" s="201" t="s">
        <v>1319</v>
      </c>
      <c r="C110" s="197">
        <v>0</v>
      </c>
      <c r="D110" s="202">
        <v>0</v>
      </c>
      <c r="E110" s="202">
        <v>0</v>
      </c>
      <c r="F110" s="202">
        <v>0</v>
      </c>
      <c r="G110" s="202">
        <v>0</v>
      </c>
      <c r="H110" s="202">
        <v>0</v>
      </c>
      <c r="I110" s="202">
        <v>0</v>
      </c>
      <c r="J110" s="197">
        <v>0</v>
      </c>
      <c r="K110" s="203">
        <v>0</v>
      </c>
      <c r="L110" s="203">
        <v>0</v>
      </c>
      <c r="M110" s="203">
        <v>0</v>
      </c>
      <c r="N110" s="203">
        <v>0</v>
      </c>
      <c r="O110" s="203">
        <v>0</v>
      </c>
      <c r="P110" s="203">
        <v>0</v>
      </c>
      <c r="Q110" s="203">
        <v>0</v>
      </c>
      <c r="R110" s="198">
        <v>0</v>
      </c>
      <c r="S110" s="203">
        <v>0</v>
      </c>
      <c r="T110" s="203">
        <v>0</v>
      </c>
      <c r="U110" s="203">
        <v>0</v>
      </c>
      <c r="V110" s="204">
        <v>0</v>
      </c>
      <c r="W110" s="204">
        <v>0</v>
      </c>
      <c r="X110" s="204">
        <v>0</v>
      </c>
      <c r="Y110" s="204">
        <v>0</v>
      </c>
      <c r="Z110" s="101">
        <v>0</v>
      </c>
      <c r="AA110" s="204">
        <v>0</v>
      </c>
      <c r="AB110" s="204">
        <v>0</v>
      </c>
      <c r="AC110" s="204">
        <v>0</v>
      </c>
      <c r="AD110" s="204">
        <v>0</v>
      </c>
      <c r="AE110" s="204"/>
      <c r="AF110" s="204">
        <v>0</v>
      </c>
      <c r="AG110" s="204">
        <v>0</v>
      </c>
      <c r="AH110" s="204">
        <v>0</v>
      </c>
      <c r="AI110" s="204">
        <v>0</v>
      </c>
      <c r="AJ110" s="204">
        <v>0</v>
      </c>
      <c r="AK110" s="204">
        <v>0</v>
      </c>
      <c r="AL110" s="204">
        <v>0</v>
      </c>
      <c r="AM110" s="204"/>
      <c r="AN110" s="204">
        <v>0</v>
      </c>
      <c r="AO110" s="204">
        <v>0</v>
      </c>
    </row>
    <row r="111" spans="1:41" ht="12.75" customHeight="1">
      <c r="A111" s="262">
        <v>103</v>
      </c>
      <c r="B111" s="201" t="s">
        <v>1320</v>
      </c>
      <c r="C111" s="197">
        <v>0</v>
      </c>
      <c r="D111" s="202">
        <v>0</v>
      </c>
      <c r="E111" s="202">
        <v>0</v>
      </c>
      <c r="F111" s="202">
        <v>0</v>
      </c>
      <c r="G111" s="202">
        <v>0</v>
      </c>
      <c r="H111" s="202">
        <v>0</v>
      </c>
      <c r="I111" s="202">
        <v>0</v>
      </c>
      <c r="J111" s="197">
        <v>0</v>
      </c>
      <c r="K111" s="203">
        <v>0</v>
      </c>
      <c r="L111" s="203">
        <v>0</v>
      </c>
      <c r="M111" s="203">
        <v>0</v>
      </c>
      <c r="N111" s="203">
        <v>0</v>
      </c>
      <c r="O111" s="203">
        <v>0</v>
      </c>
      <c r="P111" s="203">
        <v>0</v>
      </c>
      <c r="Q111" s="203">
        <v>0</v>
      </c>
      <c r="R111" s="198">
        <v>0</v>
      </c>
      <c r="S111" s="203">
        <v>0</v>
      </c>
      <c r="T111" s="203">
        <v>0</v>
      </c>
      <c r="U111" s="203">
        <v>0</v>
      </c>
      <c r="V111" s="204">
        <v>0</v>
      </c>
      <c r="W111" s="204">
        <v>0</v>
      </c>
      <c r="X111" s="204">
        <v>0</v>
      </c>
      <c r="Y111" s="204">
        <v>0</v>
      </c>
      <c r="Z111" s="101">
        <v>0</v>
      </c>
      <c r="AA111" s="204">
        <v>0</v>
      </c>
      <c r="AB111" s="204">
        <v>0</v>
      </c>
      <c r="AC111" s="204">
        <v>0</v>
      </c>
      <c r="AD111" s="204">
        <v>0</v>
      </c>
      <c r="AE111" s="204"/>
      <c r="AF111" s="204">
        <v>0</v>
      </c>
      <c r="AG111" s="204">
        <v>0</v>
      </c>
      <c r="AH111" s="204">
        <v>0</v>
      </c>
      <c r="AI111" s="204">
        <v>0</v>
      </c>
      <c r="AJ111" s="204">
        <v>0</v>
      </c>
      <c r="AK111" s="204">
        <v>0</v>
      </c>
      <c r="AL111" s="204">
        <v>0</v>
      </c>
      <c r="AM111" s="204"/>
      <c r="AN111" s="204">
        <v>0</v>
      </c>
      <c r="AO111" s="204">
        <v>0</v>
      </c>
    </row>
    <row r="112" spans="1:41" ht="12.75" customHeight="1">
      <c r="A112" s="262">
        <v>104</v>
      </c>
      <c r="B112" s="201" t="s">
        <v>1321</v>
      </c>
      <c r="C112" s="197">
        <v>0</v>
      </c>
      <c r="D112" s="202">
        <v>0</v>
      </c>
      <c r="E112" s="202">
        <v>0</v>
      </c>
      <c r="F112" s="202">
        <v>0</v>
      </c>
      <c r="G112" s="202">
        <v>0</v>
      </c>
      <c r="H112" s="202">
        <v>0</v>
      </c>
      <c r="I112" s="202">
        <v>0</v>
      </c>
      <c r="J112" s="197">
        <v>0</v>
      </c>
      <c r="K112" s="203">
        <v>0</v>
      </c>
      <c r="L112" s="203">
        <v>0</v>
      </c>
      <c r="M112" s="203">
        <v>0</v>
      </c>
      <c r="N112" s="203">
        <v>0</v>
      </c>
      <c r="O112" s="203">
        <v>0</v>
      </c>
      <c r="P112" s="203">
        <v>0</v>
      </c>
      <c r="Q112" s="203">
        <v>0</v>
      </c>
      <c r="R112" s="198">
        <v>0</v>
      </c>
      <c r="S112" s="203">
        <v>0</v>
      </c>
      <c r="T112" s="203">
        <v>0</v>
      </c>
      <c r="U112" s="203">
        <v>0</v>
      </c>
      <c r="V112" s="204">
        <v>0</v>
      </c>
      <c r="W112" s="204">
        <v>0</v>
      </c>
      <c r="X112" s="204">
        <v>0</v>
      </c>
      <c r="Y112" s="204">
        <v>0</v>
      </c>
      <c r="Z112" s="101">
        <v>0</v>
      </c>
      <c r="AA112" s="204">
        <v>0</v>
      </c>
      <c r="AB112" s="204">
        <v>0</v>
      </c>
      <c r="AC112" s="204">
        <v>0</v>
      </c>
      <c r="AD112" s="204">
        <v>0</v>
      </c>
      <c r="AE112" s="204"/>
      <c r="AF112" s="204">
        <v>0</v>
      </c>
      <c r="AG112" s="204">
        <v>0</v>
      </c>
      <c r="AH112" s="204">
        <v>0</v>
      </c>
      <c r="AI112" s="204">
        <v>0</v>
      </c>
      <c r="AJ112" s="204">
        <v>0</v>
      </c>
      <c r="AK112" s="204">
        <v>0</v>
      </c>
      <c r="AL112" s="204">
        <v>0</v>
      </c>
      <c r="AM112" s="204"/>
      <c r="AN112" s="204">
        <v>0</v>
      </c>
      <c r="AO112" s="204">
        <v>0</v>
      </c>
    </row>
    <row r="113" spans="1:45" ht="12.75" customHeight="1">
      <c r="A113" s="262">
        <v>105</v>
      </c>
      <c r="B113" s="201" t="s">
        <v>1322</v>
      </c>
      <c r="C113" s="197">
        <v>0</v>
      </c>
      <c r="D113" s="202">
        <v>0</v>
      </c>
      <c r="E113" s="202">
        <v>0</v>
      </c>
      <c r="F113" s="202">
        <v>0</v>
      </c>
      <c r="G113" s="202">
        <v>0</v>
      </c>
      <c r="H113" s="202">
        <v>0</v>
      </c>
      <c r="I113" s="202">
        <v>0</v>
      </c>
      <c r="J113" s="197">
        <v>0</v>
      </c>
      <c r="K113" s="203">
        <v>0</v>
      </c>
      <c r="L113" s="203">
        <v>0</v>
      </c>
      <c r="M113" s="203">
        <v>0</v>
      </c>
      <c r="N113" s="203">
        <v>0</v>
      </c>
      <c r="O113" s="203">
        <v>0</v>
      </c>
      <c r="P113" s="203">
        <v>0</v>
      </c>
      <c r="Q113" s="203">
        <v>0</v>
      </c>
      <c r="R113" s="198">
        <v>0</v>
      </c>
      <c r="S113" s="203">
        <v>0</v>
      </c>
      <c r="T113" s="203">
        <v>0</v>
      </c>
      <c r="U113" s="203">
        <v>0</v>
      </c>
      <c r="V113" s="204">
        <v>0</v>
      </c>
      <c r="W113" s="204">
        <v>0</v>
      </c>
      <c r="X113" s="204">
        <v>0</v>
      </c>
      <c r="Y113" s="204">
        <v>0</v>
      </c>
      <c r="Z113" s="101">
        <v>0</v>
      </c>
      <c r="AA113" s="204">
        <v>0</v>
      </c>
      <c r="AB113" s="204">
        <v>0</v>
      </c>
      <c r="AC113" s="204">
        <v>0</v>
      </c>
      <c r="AD113" s="204">
        <v>0</v>
      </c>
      <c r="AE113" s="204"/>
      <c r="AF113" s="204">
        <v>0</v>
      </c>
      <c r="AG113" s="204">
        <v>0</v>
      </c>
      <c r="AH113" s="204">
        <v>0</v>
      </c>
      <c r="AI113" s="204">
        <v>0</v>
      </c>
      <c r="AJ113" s="204">
        <v>0</v>
      </c>
      <c r="AK113" s="204">
        <v>0</v>
      </c>
      <c r="AL113" s="204">
        <v>0</v>
      </c>
      <c r="AM113" s="204"/>
      <c r="AN113" s="204">
        <v>0</v>
      </c>
      <c r="AO113" s="204">
        <v>0</v>
      </c>
    </row>
    <row r="114" spans="1:45" ht="12.75" customHeight="1">
      <c r="A114" s="262">
        <v>106</v>
      </c>
      <c r="B114" s="201" t="s">
        <v>1323</v>
      </c>
      <c r="C114" s="197">
        <v>0</v>
      </c>
      <c r="D114" s="202">
        <v>0</v>
      </c>
      <c r="E114" s="202">
        <v>0</v>
      </c>
      <c r="F114" s="202">
        <v>0</v>
      </c>
      <c r="G114" s="202">
        <v>0</v>
      </c>
      <c r="H114" s="202">
        <v>0</v>
      </c>
      <c r="I114" s="202">
        <v>0</v>
      </c>
      <c r="J114" s="197">
        <v>0</v>
      </c>
      <c r="K114" s="203">
        <v>0</v>
      </c>
      <c r="L114" s="203">
        <v>0</v>
      </c>
      <c r="M114" s="203">
        <v>0</v>
      </c>
      <c r="N114" s="203">
        <v>0</v>
      </c>
      <c r="O114" s="203">
        <v>0</v>
      </c>
      <c r="P114" s="203">
        <v>0</v>
      </c>
      <c r="Q114" s="203">
        <v>0</v>
      </c>
      <c r="R114" s="198">
        <v>0</v>
      </c>
      <c r="S114" s="203">
        <v>0</v>
      </c>
      <c r="T114" s="203">
        <v>0</v>
      </c>
      <c r="U114" s="203">
        <v>0</v>
      </c>
      <c r="V114" s="204">
        <v>0</v>
      </c>
      <c r="W114" s="204">
        <v>0</v>
      </c>
      <c r="X114" s="204">
        <v>0</v>
      </c>
      <c r="Y114" s="204">
        <v>0</v>
      </c>
      <c r="Z114" s="101">
        <v>0</v>
      </c>
      <c r="AA114" s="204">
        <v>0</v>
      </c>
      <c r="AB114" s="204">
        <v>0</v>
      </c>
      <c r="AC114" s="204">
        <v>0</v>
      </c>
      <c r="AD114" s="204">
        <v>0</v>
      </c>
      <c r="AE114" s="204"/>
      <c r="AF114" s="204">
        <v>0</v>
      </c>
      <c r="AG114" s="204">
        <v>0</v>
      </c>
      <c r="AH114" s="204">
        <v>0</v>
      </c>
      <c r="AI114" s="204">
        <v>0</v>
      </c>
      <c r="AJ114" s="204">
        <v>0</v>
      </c>
      <c r="AK114" s="204">
        <v>0</v>
      </c>
      <c r="AL114" s="204">
        <v>0</v>
      </c>
      <c r="AM114" s="204"/>
      <c r="AN114" s="204">
        <v>0</v>
      </c>
      <c r="AO114" s="204">
        <v>0</v>
      </c>
    </row>
    <row r="115" spans="1:45" ht="12.75" customHeight="1">
      <c r="A115" s="262">
        <v>107</v>
      </c>
      <c r="B115" s="201" t="s">
        <v>1324</v>
      </c>
      <c r="C115" s="197">
        <v>0</v>
      </c>
      <c r="D115" s="202">
        <v>0</v>
      </c>
      <c r="E115" s="202">
        <v>0</v>
      </c>
      <c r="F115" s="202">
        <v>0</v>
      </c>
      <c r="G115" s="202">
        <v>0</v>
      </c>
      <c r="H115" s="202">
        <v>0</v>
      </c>
      <c r="I115" s="202">
        <v>0</v>
      </c>
      <c r="J115" s="197">
        <v>0</v>
      </c>
      <c r="K115" s="203">
        <v>0</v>
      </c>
      <c r="L115" s="203">
        <v>0</v>
      </c>
      <c r="M115" s="203">
        <v>0</v>
      </c>
      <c r="N115" s="203">
        <v>0</v>
      </c>
      <c r="O115" s="203">
        <v>0</v>
      </c>
      <c r="P115" s="203">
        <v>0</v>
      </c>
      <c r="Q115" s="203">
        <v>0</v>
      </c>
      <c r="R115" s="198">
        <v>0</v>
      </c>
      <c r="S115" s="203">
        <v>0</v>
      </c>
      <c r="T115" s="203">
        <v>0</v>
      </c>
      <c r="U115" s="203">
        <v>0</v>
      </c>
      <c r="V115" s="204">
        <v>0</v>
      </c>
      <c r="W115" s="204">
        <v>0</v>
      </c>
      <c r="X115" s="204">
        <v>0</v>
      </c>
      <c r="Y115" s="204">
        <v>0</v>
      </c>
      <c r="Z115" s="101">
        <v>0</v>
      </c>
      <c r="AA115" s="204">
        <v>0</v>
      </c>
      <c r="AB115" s="204">
        <v>0</v>
      </c>
      <c r="AC115" s="204">
        <v>0</v>
      </c>
      <c r="AD115" s="204">
        <v>0</v>
      </c>
      <c r="AE115" s="204"/>
      <c r="AF115" s="204">
        <v>0</v>
      </c>
      <c r="AG115" s="204">
        <v>0</v>
      </c>
      <c r="AH115" s="204">
        <v>0</v>
      </c>
      <c r="AI115" s="204">
        <v>0</v>
      </c>
      <c r="AJ115" s="204">
        <v>0</v>
      </c>
      <c r="AK115" s="204">
        <v>0</v>
      </c>
      <c r="AL115" s="204">
        <v>0</v>
      </c>
      <c r="AM115" s="204"/>
      <c r="AN115" s="204">
        <v>0</v>
      </c>
      <c r="AO115" s="204">
        <v>0</v>
      </c>
    </row>
    <row r="116" spans="1:45" ht="12.75" customHeight="1">
      <c r="A116" s="262">
        <v>108</v>
      </c>
      <c r="B116" s="201" t="s">
        <v>1325</v>
      </c>
      <c r="C116" s="197">
        <v>0</v>
      </c>
      <c r="D116" s="202">
        <v>0</v>
      </c>
      <c r="E116" s="202">
        <v>0</v>
      </c>
      <c r="F116" s="202">
        <v>0</v>
      </c>
      <c r="G116" s="202">
        <v>0</v>
      </c>
      <c r="H116" s="202">
        <v>0</v>
      </c>
      <c r="I116" s="202">
        <v>0</v>
      </c>
      <c r="J116" s="197">
        <v>0</v>
      </c>
      <c r="K116" s="203">
        <v>0</v>
      </c>
      <c r="L116" s="203">
        <v>0</v>
      </c>
      <c r="M116" s="203">
        <v>0</v>
      </c>
      <c r="N116" s="203">
        <v>0</v>
      </c>
      <c r="O116" s="203">
        <v>0</v>
      </c>
      <c r="P116" s="203">
        <v>0</v>
      </c>
      <c r="Q116" s="203">
        <v>0</v>
      </c>
      <c r="R116" s="198">
        <v>0</v>
      </c>
      <c r="S116" s="203">
        <v>0</v>
      </c>
      <c r="T116" s="203">
        <v>0</v>
      </c>
      <c r="U116" s="203">
        <v>0</v>
      </c>
      <c r="V116" s="204">
        <v>0</v>
      </c>
      <c r="W116" s="204">
        <v>0</v>
      </c>
      <c r="X116" s="204">
        <v>0</v>
      </c>
      <c r="Y116" s="204">
        <v>0</v>
      </c>
      <c r="Z116" s="101">
        <v>0</v>
      </c>
      <c r="AA116" s="204">
        <v>0</v>
      </c>
      <c r="AB116" s="204">
        <v>0</v>
      </c>
      <c r="AC116" s="204">
        <v>0</v>
      </c>
      <c r="AD116" s="204">
        <v>0</v>
      </c>
      <c r="AE116" s="204"/>
      <c r="AF116" s="204">
        <v>0</v>
      </c>
      <c r="AG116" s="204">
        <v>0</v>
      </c>
      <c r="AH116" s="204">
        <v>0</v>
      </c>
      <c r="AI116" s="204">
        <v>0</v>
      </c>
      <c r="AJ116" s="204">
        <v>0</v>
      </c>
      <c r="AK116" s="204">
        <v>0</v>
      </c>
      <c r="AL116" s="204">
        <v>0</v>
      </c>
      <c r="AM116" s="204"/>
      <c r="AN116" s="204">
        <v>0</v>
      </c>
      <c r="AO116" s="204">
        <v>0</v>
      </c>
    </row>
    <row r="117" spans="1:45" ht="12.75" customHeight="1">
      <c r="A117" s="262">
        <v>109</v>
      </c>
      <c r="B117" s="201" t="s">
        <v>1326</v>
      </c>
      <c r="C117" s="197">
        <v>0</v>
      </c>
      <c r="D117" s="202">
        <v>0</v>
      </c>
      <c r="E117" s="202">
        <v>0</v>
      </c>
      <c r="F117" s="202">
        <v>0</v>
      </c>
      <c r="G117" s="202">
        <v>0</v>
      </c>
      <c r="H117" s="202">
        <v>0</v>
      </c>
      <c r="I117" s="202">
        <v>0</v>
      </c>
      <c r="J117" s="197">
        <v>0</v>
      </c>
      <c r="K117" s="203">
        <v>0</v>
      </c>
      <c r="L117" s="203">
        <v>0</v>
      </c>
      <c r="M117" s="203">
        <v>0</v>
      </c>
      <c r="N117" s="203">
        <v>0</v>
      </c>
      <c r="O117" s="203">
        <v>0</v>
      </c>
      <c r="P117" s="203">
        <v>0</v>
      </c>
      <c r="Q117" s="203">
        <v>0</v>
      </c>
      <c r="R117" s="198">
        <v>0</v>
      </c>
      <c r="S117" s="203">
        <v>0</v>
      </c>
      <c r="T117" s="203">
        <v>0</v>
      </c>
      <c r="U117" s="203">
        <v>0</v>
      </c>
      <c r="V117" s="204">
        <v>0</v>
      </c>
      <c r="W117" s="204">
        <v>0</v>
      </c>
      <c r="X117" s="204">
        <v>0</v>
      </c>
      <c r="Y117" s="204">
        <v>0</v>
      </c>
      <c r="Z117" s="101">
        <v>0</v>
      </c>
      <c r="AA117" s="204">
        <v>0</v>
      </c>
      <c r="AB117" s="204">
        <v>0</v>
      </c>
      <c r="AC117" s="204">
        <v>0</v>
      </c>
      <c r="AD117" s="204">
        <v>0</v>
      </c>
      <c r="AE117" s="204"/>
      <c r="AF117" s="204">
        <v>0</v>
      </c>
      <c r="AG117" s="204">
        <v>0</v>
      </c>
      <c r="AH117" s="204">
        <v>0</v>
      </c>
      <c r="AI117" s="204">
        <v>0</v>
      </c>
      <c r="AJ117" s="204">
        <v>0</v>
      </c>
      <c r="AK117" s="204">
        <v>0</v>
      </c>
      <c r="AL117" s="204">
        <v>0</v>
      </c>
      <c r="AM117" s="204"/>
      <c r="AN117" s="204">
        <v>0</v>
      </c>
      <c r="AO117" s="204">
        <v>0</v>
      </c>
    </row>
    <row r="118" spans="1:45" ht="12.75" customHeight="1">
      <c r="A118" s="262">
        <v>110</v>
      </c>
      <c r="B118" s="201"/>
      <c r="C118" s="202"/>
      <c r="D118" s="202"/>
      <c r="E118" s="202"/>
      <c r="F118" s="202"/>
      <c r="G118" s="202"/>
      <c r="H118" s="202"/>
      <c r="I118" s="202"/>
      <c r="J118" s="202"/>
      <c r="K118" s="203"/>
      <c r="L118" s="203"/>
      <c r="M118" s="203"/>
      <c r="N118" s="203"/>
      <c r="O118" s="203"/>
      <c r="P118" s="203"/>
      <c r="Q118" s="203"/>
      <c r="R118" s="203"/>
      <c r="S118" s="203"/>
      <c r="T118" s="203"/>
      <c r="U118" s="203"/>
      <c r="V118" s="204"/>
      <c r="W118" s="204"/>
      <c r="X118" s="204"/>
      <c r="Y118" s="204"/>
      <c r="Z118" s="101">
        <v>0</v>
      </c>
      <c r="AA118" s="204"/>
      <c r="AB118" s="204"/>
      <c r="AC118" s="204"/>
      <c r="AD118" s="204"/>
      <c r="AE118" s="204"/>
      <c r="AF118" s="204"/>
      <c r="AG118" s="204"/>
      <c r="AH118" s="204"/>
      <c r="AI118" s="204"/>
      <c r="AJ118" s="204"/>
      <c r="AK118" s="204"/>
      <c r="AL118" s="204"/>
      <c r="AM118" s="204"/>
      <c r="AN118" s="204"/>
      <c r="AO118" s="204"/>
    </row>
    <row r="119" spans="1:45" ht="12.75" customHeight="1">
      <c r="A119" s="262">
        <v>111</v>
      </c>
      <c r="B119" s="196" t="s">
        <v>1327</v>
      </c>
      <c r="C119" s="197">
        <v>2181.1000000000004</v>
      </c>
      <c r="D119" s="197">
        <v>0</v>
      </c>
      <c r="E119" s="197">
        <v>0</v>
      </c>
      <c r="F119" s="197">
        <v>0</v>
      </c>
      <c r="G119" s="197">
        <v>2091.8000000000002</v>
      </c>
      <c r="H119" s="197">
        <v>89.3</v>
      </c>
      <c r="I119" s="197">
        <v>0</v>
      </c>
      <c r="J119" s="197">
        <v>2221.1000000000004</v>
      </c>
      <c r="K119" s="197">
        <v>0</v>
      </c>
      <c r="L119" s="197">
        <v>0</v>
      </c>
      <c r="M119" s="197">
        <v>0</v>
      </c>
      <c r="N119" s="197">
        <v>2091.8000000000002</v>
      </c>
      <c r="O119" s="197">
        <v>40</v>
      </c>
      <c r="P119" s="197">
        <v>89.3</v>
      </c>
      <c r="Q119" s="197">
        <v>0</v>
      </c>
      <c r="R119" s="198">
        <v>2047.3823</v>
      </c>
      <c r="S119" s="197">
        <v>0</v>
      </c>
      <c r="T119" s="197">
        <v>0</v>
      </c>
      <c r="U119" s="197">
        <v>0</v>
      </c>
      <c r="V119" s="197">
        <v>1958.0823</v>
      </c>
      <c r="W119" s="197">
        <v>0</v>
      </c>
      <c r="X119" s="197">
        <v>89.3</v>
      </c>
      <c r="Y119" s="197">
        <v>0</v>
      </c>
      <c r="Z119" s="101">
        <v>-173.71770000000038</v>
      </c>
      <c r="AA119" s="101">
        <v>0</v>
      </c>
      <c r="AB119" s="101">
        <v>0</v>
      </c>
      <c r="AC119" s="101">
        <v>0</v>
      </c>
      <c r="AD119" s="101">
        <v>-133.71770000000015</v>
      </c>
      <c r="AE119" s="101">
        <v>-40</v>
      </c>
      <c r="AF119" s="101">
        <v>0</v>
      </c>
      <c r="AG119" s="101">
        <v>0</v>
      </c>
      <c r="AH119" s="101">
        <v>92.178753770654168</v>
      </c>
      <c r="AI119" s="101">
        <v>0</v>
      </c>
      <c r="AJ119" s="101">
        <v>0</v>
      </c>
      <c r="AK119" s="101">
        <v>0</v>
      </c>
      <c r="AL119" s="101">
        <v>93.607529400516299</v>
      </c>
      <c r="AM119" s="101">
        <v>0</v>
      </c>
      <c r="AN119" s="101">
        <v>100</v>
      </c>
      <c r="AO119" s="101">
        <v>0</v>
      </c>
    </row>
    <row r="120" spans="1:45" s="200" customFormat="1" ht="12.75" customHeight="1">
      <c r="A120" s="262">
        <v>112</v>
      </c>
      <c r="B120" s="196" t="s">
        <v>1241</v>
      </c>
      <c r="C120" s="197">
        <v>2091.8000000000002</v>
      </c>
      <c r="D120" s="197">
        <v>0</v>
      </c>
      <c r="E120" s="197">
        <v>0</v>
      </c>
      <c r="F120" s="197">
        <v>0</v>
      </c>
      <c r="G120" s="197">
        <v>2091.8000000000002</v>
      </c>
      <c r="H120" s="197">
        <v>0</v>
      </c>
      <c r="I120" s="197">
        <v>0</v>
      </c>
      <c r="J120" s="197">
        <v>2131.8000000000002</v>
      </c>
      <c r="K120" s="197">
        <v>0</v>
      </c>
      <c r="L120" s="197">
        <v>0</v>
      </c>
      <c r="M120" s="197">
        <v>0</v>
      </c>
      <c r="N120" s="197">
        <v>2091.8000000000002</v>
      </c>
      <c r="O120" s="197">
        <v>40</v>
      </c>
      <c r="P120" s="197">
        <v>0</v>
      </c>
      <c r="Q120" s="197">
        <v>0</v>
      </c>
      <c r="R120" s="198">
        <v>1958.0823</v>
      </c>
      <c r="S120" s="197">
        <v>0</v>
      </c>
      <c r="T120" s="197">
        <v>0</v>
      </c>
      <c r="U120" s="197">
        <v>0</v>
      </c>
      <c r="V120" s="197">
        <v>1958.0823</v>
      </c>
      <c r="W120" s="197">
        <v>0</v>
      </c>
      <c r="X120" s="197">
        <v>0</v>
      </c>
      <c r="Y120" s="197">
        <v>0</v>
      </c>
      <c r="Z120" s="101">
        <v>-173.71770000000015</v>
      </c>
      <c r="AA120" s="101">
        <v>0</v>
      </c>
      <c r="AB120" s="101">
        <v>0</v>
      </c>
      <c r="AC120" s="101">
        <v>0</v>
      </c>
      <c r="AD120" s="101">
        <v>-133.71770000000015</v>
      </c>
      <c r="AE120" s="101">
        <v>-40</v>
      </c>
      <c r="AF120" s="101">
        <v>0</v>
      </c>
      <c r="AG120" s="101">
        <v>0</v>
      </c>
      <c r="AH120" s="101">
        <v>91.851125809175343</v>
      </c>
      <c r="AI120" s="101">
        <v>0</v>
      </c>
      <c r="AJ120" s="101">
        <v>0</v>
      </c>
      <c r="AK120" s="101">
        <v>0</v>
      </c>
      <c r="AL120" s="101">
        <v>93.607529400516299</v>
      </c>
      <c r="AM120" s="101">
        <v>0</v>
      </c>
      <c r="AN120" s="101">
        <v>0</v>
      </c>
      <c r="AO120" s="101">
        <v>0</v>
      </c>
      <c r="AP120" s="199"/>
      <c r="AQ120" s="199"/>
      <c r="AR120" s="199"/>
      <c r="AS120" s="199"/>
    </row>
    <row r="121" spans="1:45" s="200" customFormat="1" ht="12.75" customHeight="1">
      <c r="A121" s="262">
        <v>113</v>
      </c>
      <c r="B121" s="196" t="s">
        <v>1242</v>
      </c>
      <c r="C121" s="197">
        <v>89.3</v>
      </c>
      <c r="D121" s="197">
        <v>0</v>
      </c>
      <c r="E121" s="197">
        <v>0</v>
      </c>
      <c r="F121" s="197">
        <v>0</v>
      </c>
      <c r="G121" s="197">
        <v>0</v>
      </c>
      <c r="H121" s="197">
        <v>89.3</v>
      </c>
      <c r="I121" s="197">
        <v>0</v>
      </c>
      <c r="J121" s="197">
        <v>89.3</v>
      </c>
      <c r="K121" s="197">
        <v>0</v>
      </c>
      <c r="L121" s="197">
        <v>0</v>
      </c>
      <c r="M121" s="197">
        <v>0</v>
      </c>
      <c r="N121" s="197">
        <v>0</v>
      </c>
      <c r="O121" s="197">
        <v>0</v>
      </c>
      <c r="P121" s="197">
        <v>89.3</v>
      </c>
      <c r="Q121" s="197">
        <v>0</v>
      </c>
      <c r="R121" s="198">
        <v>89.3</v>
      </c>
      <c r="S121" s="197">
        <v>0</v>
      </c>
      <c r="T121" s="197">
        <v>0</v>
      </c>
      <c r="U121" s="197">
        <v>0</v>
      </c>
      <c r="V121" s="197">
        <v>0</v>
      </c>
      <c r="W121" s="197">
        <v>0</v>
      </c>
      <c r="X121" s="197">
        <v>89.3</v>
      </c>
      <c r="Y121" s="197">
        <v>0</v>
      </c>
      <c r="Z121" s="101">
        <v>0</v>
      </c>
      <c r="AA121" s="101">
        <v>0</v>
      </c>
      <c r="AB121" s="101">
        <v>0</v>
      </c>
      <c r="AC121" s="101">
        <v>0</v>
      </c>
      <c r="AD121" s="101">
        <v>0</v>
      </c>
      <c r="AE121" s="101">
        <v>0</v>
      </c>
      <c r="AF121" s="101">
        <v>0</v>
      </c>
      <c r="AG121" s="101">
        <v>0</v>
      </c>
      <c r="AH121" s="101">
        <v>100</v>
      </c>
      <c r="AI121" s="101">
        <v>0</v>
      </c>
      <c r="AJ121" s="101">
        <v>0</v>
      </c>
      <c r="AK121" s="101">
        <v>0</v>
      </c>
      <c r="AL121" s="101">
        <v>0</v>
      </c>
      <c r="AM121" s="101">
        <v>0</v>
      </c>
      <c r="AN121" s="101">
        <v>100</v>
      </c>
      <c r="AO121" s="101">
        <v>0</v>
      </c>
      <c r="AP121" s="199"/>
      <c r="AQ121" s="199"/>
      <c r="AR121" s="199"/>
      <c r="AS121" s="199"/>
    </row>
    <row r="122" spans="1:45" ht="12.75" customHeight="1">
      <c r="A122" s="262">
        <v>114</v>
      </c>
      <c r="B122" s="201" t="s">
        <v>1267</v>
      </c>
      <c r="C122" s="197">
        <v>2091.8000000000002</v>
      </c>
      <c r="D122" s="202">
        <v>0</v>
      </c>
      <c r="E122" s="202">
        <v>0</v>
      </c>
      <c r="F122" s="202">
        <v>0</v>
      </c>
      <c r="G122" s="202">
        <v>2091.8000000000002</v>
      </c>
      <c r="H122" s="202">
        <v>0</v>
      </c>
      <c r="I122" s="202">
        <v>0</v>
      </c>
      <c r="J122" s="197">
        <v>2131.8000000000002</v>
      </c>
      <c r="K122" s="203">
        <v>0</v>
      </c>
      <c r="L122" s="203">
        <v>0</v>
      </c>
      <c r="M122" s="203">
        <v>0</v>
      </c>
      <c r="N122" s="203">
        <v>2091.8000000000002</v>
      </c>
      <c r="O122" s="203">
        <v>40</v>
      </c>
      <c r="P122" s="203">
        <v>0</v>
      </c>
      <c r="Q122" s="203">
        <v>0</v>
      </c>
      <c r="R122" s="198">
        <v>1958.0823</v>
      </c>
      <c r="S122" s="203">
        <v>0</v>
      </c>
      <c r="T122" s="203">
        <v>0</v>
      </c>
      <c r="U122" s="203">
        <v>0</v>
      </c>
      <c r="V122" s="204">
        <v>1958.0823</v>
      </c>
      <c r="W122" s="204">
        <v>0</v>
      </c>
      <c r="X122" s="204">
        <v>0</v>
      </c>
      <c r="Y122" s="204">
        <v>0</v>
      </c>
      <c r="Z122" s="101">
        <v>-173.71770000000015</v>
      </c>
      <c r="AA122" s="204">
        <v>0</v>
      </c>
      <c r="AB122" s="204">
        <v>0</v>
      </c>
      <c r="AC122" s="204">
        <v>0</v>
      </c>
      <c r="AD122" s="204">
        <v>-133.71770000000015</v>
      </c>
      <c r="AE122" s="204"/>
      <c r="AF122" s="204">
        <v>0</v>
      </c>
      <c r="AG122" s="204">
        <v>0</v>
      </c>
      <c r="AH122" s="204">
        <v>91.851125809175343</v>
      </c>
      <c r="AI122" s="204">
        <v>0</v>
      </c>
      <c r="AJ122" s="204">
        <v>0</v>
      </c>
      <c r="AK122" s="204">
        <v>0</v>
      </c>
      <c r="AL122" s="204">
        <v>93.607529400516299</v>
      </c>
      <c r="AM122" s="204"/>
      <c r="AN122" s="204">
        <v>0</v>
      </c>
      <c r="AO122" s="204">
        <v>0</v>
      </c>
    </row>
    <row r="123" spans="1:45" ht="12.75" customHeight="1">
      <c r="A123" s="262">
        <v>115</v>
      </c>
      <c r="B123" s="201" t="s">
        <v>1328</v>
      </c>
      <c r="C123" s="197">
        <v>0</v>
      </c>
      <c r="D123" s="202">
        <v>0</v>
      </c>
      <c r="E123" s="202">
        <v>0</v>
      </c>
      <c r="F123" s="202">
        <v>0</v>
      </c>
      <c r="G123" s="202">
        <v>0</v>
      </c>
      <c r="H123" s="202">
        <v>0</v>
      </c>
      <c r="I123" s="202">
        <v>0</v>
      </c>
      <c r="J123" s="197">
        <v>0</v>
      </c>
      <c r="K123" s="203">
        <v>0</v>
      </c>
      <c r="L123" s="203">
        <v>0</v>
      </c>
      <c r="M123" s="203">
        <v>0</v>
      </c>
      <c r="N123" s="203">
        <v>0</v>
      </c>
      <c r="O123" s="203">
        <v>0</v>
      </c>
      <c r="P123" s="203">
        <v>0</v>
      </c>
      <c r="Q123" s="203">
        <v>0</v>
      </c>
      <c r="R123" s="198">
        <v>0</v>
      </c>
      <c r="S123" s="203">
        <v>0</v>
      </c>
      <c r="T123" s="203">
        <v>0</v>
      </c>
      <c r="U123" s="203">
        <v>0</v>
      </c>
      <c r="V123" s="204">
        <v>0</v>
      </c>
      <c r="W123" s="204">
        <v>0</v>
      </c>
      <c r="X123" s="204">
        <v>0</v>
      </c>
      <c r="Y123" s="204">
        <v>0</v>
      </c>
      <c r="Z123" s="101">
        <v>0</v>
      </c>
      <c r="AA123" s="204">
        <v>0</v>
      </c>
      <c r="AB123" s="204">
        <v>0</v>
      </c>
      <c r="AC123" s="204">
        <v>0</v>
      </c>
      <c r="AD123" s="204">
        <v>0</v>
      </c>
      <c r="AE123" s="204"/>
      <c r="AF123" s="204">
        <v>0</v>
      </c>
      <c r="AG123" s="204">
        <v>0</v>
      </c>
      <c r="AH123" s="204">
        <v>0</v>
      </c>
      <c r="AI123" s="204">
        <v>0</v>
      </c>
      <c r="AJ123" s="204">
        <v>0</v>
      </c>
      <c r="AK123" s="204">
        <v>0</v>
      </c>
      <c r="AL123" s="204">
        <v>0</v>
      </c>
      <c r="AM123" s="204"/>
      <c r="AN123" s="204">
        <v>0</v>
      </c>
      <c r="AO123" s="204">
        <v>0</v>
      </c>
    </row>
    <row r="124" spans="1:45" ht="12.75" customHeight="1">
      <c r="A124" s="262">
        <v>116</v>
      </c>
      <c r="B124" s="201" t="s">
        <v>1329</v>
      </c>
      <c r="C124" s="197">
        <v>0</v>
      </c>
      <c r="D124" s="202">
        <v>0</v>
      </c>
      <c r="E124" s="202">
        <v>0</v>
      </c>
      <c r="F124" s="202">
        <v>0</v>
      </c>
      <c r="G124" s="202">
        <v>0</v>
      </c>
      <c r="H124" s="202">
        <v>0</v>
      </c>
      <c r="I124" s="202">
        <v>0</v>
      </c>
      <c r="J124" s="197">
        <v>0</v>
      </c>
      <c r="K124" s="203">
        <v>0</v>
      </c>
      <c r="L124" s="203">
        <v>0</v>
      </c>
      <c r="M124" s="203">
        <v>0</v>
      </c>
      <c r="N124" s="203">
        <v>0</v>
      </c>
      <c r="O124" s="203">
        <v>0</v>
      </c>
      <c r="P124" s="203">
        <v>0</v>
      </c>
      <c r="Q124" s="203">
        <v>0</v>
      </c>
      <c r="R124" s="198">
        <v>0</v>
      </c>
      <c r="S124" s="203">
        <v>0</v>
      </c>
      <c r="T124" s="203">
        <v>0</v>
      </c>
      <c r="U124" s="203">
        <v>0</v>
      </c>
      <c r="V124" s="204">
        <v>0</v>
      </c>
      <c r="W124" s="204">
        <v>0</v>
      </c>
      <c r="X124" s="204">
        <v>0</v>
      </c>
      <c r="Y124" s="204">
        <v>0</v>
      </c>
      <c r="Z124" s="101">
        <v>0</v>
      </c>
      <c r="AA124" s="204">
        <v>0</v>
      </c>
      <c r="AB124" s="204">
        <v>0</v>
      </c>
      <c r="AC124" s="204">
        <v>0</v>
      </c>
      <c r="AD124" s="204">
        <v>0</v>
      </c>
      <c r="AE124" s="204"/>
      <c r="AF124" s="204">
        <v>0</v>
      </c>
      <c r="AG124" s="204">
        <v>0</v>
      </c>
      <c r="AH124" s="204">
        <v>0</v>
      </c>
      <c r="AI124" s="204">
        <v>0</v>
      </c>
      <c r="AJ124" s="204">
        <v>0</v>
      </c>
      <c r="AK124" s="204">
        <v>0</v>
      </c>
      <c r="AL124" s="204">
        <v>0</v>
      </c>
      <c r="AM124" s="204"/>
      <c r="AN124" s="204">
        <v>0</v>
      </c>
      <c r="AO124" s="204">
        <v>0</v>
      </c>
    </row>
    <row r="125" spans="1:45" ht="12.75" customHeight="1">
      <c r="A125" s="262">
        <v>117</v>
      </c>
      <c r="B125" s="201" t="s">
        <v>1330</v>
      </c>
      <c r="C125" s="197">
        <v>0</v>
      </c>
      <c r="D125" s="202">
        <v>0</v>
      </c>
      <c r="E125" s="202">
        <v>0</v>
      </c>
      <c r="F125" s="202">
        <v>0</v>
      </c>
      <c r="G125" s="202">
        <v>0</v>
      </c>
      <c r="H125" s="202">
        <v>0</v>
      </c>
      <c r="I125" s="202">
        <v>0</v>
      </c>
      <c r="J125" s="197">
        <v>0</v>
      </c>
      <c r="K125" s="203">
        <v>0</v>
      </c>
      <c r="L125" s="203">
        <v>0</v>
      </c>
      <c r="M125" s="203">
        <v>0</v>
      </c>
      <c r="N125" s="203">
        <v>0</v>
      </c>
      <c r="O125" s="203">
        <v>0</v>
      </c>
      <c r="P125" s="203">
        <v>0</v>
      </c>
      <c r="Q125" s="203">
        <v>0</v>
      </c>
      <c r="R125" s="198">
        <v>0</v>
      </c>
      <c r="S125" s="203">
        <v>0</v>
      </c>
      <c r="T125" s="203">
        <v>0</v>
      </c>
      <c r="U125" s="203">
        <v>0</v>
      </c>
      <c r="V125" s="204">
        <v>0</v>
      </c>
      <c r="W125" s="204">
        <v>0</v>
      </c>
      <c r="X125" s="204">
        <v>0</v>
      </c>
      <c r="Y125" s="204">
        <v>0</v>
      </c>
      <c r="Z125" s="101">
        <v>0</v>
      </c>
      <c r="AA125" s="204">
        <v>0</v>
      </c>
      <c r="AB125" s="204">
        <v>0</v>
      </c>
      <c r="AC125" s="204">
        <v>0</v>
      </c>
      <c r="AD125" s="204">
        <v>0</v>
      </c>
      <c r="AE125" s="204"/>
      <c r="AF125" s="204">
        <v>0</v>
      </c>
      <c r="AG125" s="204">
        <v>0</v>
      </c>
      <c r="AH125" s="204">
        <v>0</v>
      </c>
      <c r="AI125" s="204">
        <v>0</v>
      </c>
      <c r="AJ125" s="204">
        <v>0</v>
      </c>
      <c r="AK125" s="204">
        <v>0</v>
      </c>
      <c r="AL125" s="204">
        <v>0</v>
      </c>
      <c r="AM125" s="204"/>
      <c r="AN125" s="204">
        <v>0</v>
      </c>
      <c r="AO125" s="204">
        <v>0</v>
      </c>
    </row>
    <row r="126" spans="1:45" ht="12.75" customHeight="1">
      <c r="A126" s="262">
        <v>118</v>
      </c>
      <c r="B126" s="201" t="s">
        <v>1331</v>
      </c>
      <c r="C126" s="197">
        <v>0</v>
      </c>
      <c r="D126" s="202">
        <v>0</v>
      </c>
      <c r="E126" s="202">
        <v>0</v>
      </c>
      <c r="F126" s="202">
        <v>0</v>
      </c>
      <c r="G126" s="202">
        <v>0</v>
      </c>
      <c r="H126" s="202">
        <v>0</v>
      </c>
      <c r="I126" s="202">
        <v>0</v>
      </c>
      <c r="J126" s="197">
        <v>0</v>
      </c>
      <c r="K126" s="203">
        <v>0</v>
      </c>
      <c r="L126" s="203">
        <v>0</v>
      </c>
      <c r="M126" s="203">
        <v>0</v>
      </c>
      <c r="N126" s="203">
        <v>0</v>
      </c>
      <c r="O126" s="203">
        <v>0</v>
      </c>
      <c r="P126" s="203">
        <v>0</v>
      </c>
      <c r="Q126" s="203">
        <v>0</v>
      </c>
      <c r="R126" s="198">
        <v>0</v>
      </c>
      <c r="S126" s="203">
        <v>0</v>
      </c>
      <c r="T126" s="203">
        <v>0</v>
      </c>
      <c r="U126" s="203">
        <v>0</v>
      </c>
      <c r="V126" s="204">
        <v>0</v>
      </c>
      <c r="W126" s="204">
        <v>0</v>
      </c>
      <c r="X126" s="204">
        <v>0</v>
      </c>
      <c r="Y126" s="204">
        <v>0</v>
      </c>
      <c r="Z126" s="101">
        <v>0</v>
      </c>
      <c r="AA126" s="204">
        <v>0</v>
      </c>
      <c r="AB126" s="204">
        <v>0</v>
      </c>
      <c r="AC126" s="204">
        <v>0</v>
      </c>
      <c r="AD126" s="204">
        <v>0</v>
      </c>
      <c r="AE126" s="204"/>
      <c r="AF126" s="204">
        <v>0</v>
      </c>
      <c r="AG126" s="204">
        <v>0</v>
      </c>
      <c r="AH126" s="204">
        <v>0</v>
      </c>
      <c r="AI126" s="204">
        <v>0</v>
      </c>
      <c r="AJ126" s="204">
        <v>0</v>
      </c>
      <c r="AK126" s="204">
        <v>0</v>
      </c>
      <c r="AL126" s="204">
        <v>0</v>
      </c>
      <c r="AM126" s="204"/>
      <c r="AN126" s="204">
        <v>0</v>
      </c>
      <c r="AO126" s="204">
        <v>0</v>
      </c>
    </row>
    <row r="127" spans="1:45" ht="12.75" customHeight="1">
      <c r="A127" s="262">
        <v>119</v>
      </c>
      <c r="B127" s="201" t="s">
        <v>1332</v>
      </c>
      <c r="C127" s="197">
        <v>0</v>
      </c>
      <c r="D127" s="202">
        <v>0</v>
      </c>
      <c r="E127" s="202">
        <v>0</v>
      </c>
      <c r="F127" s="202">
        <v>0</v>
      </c>
      <c r="G127" s="202">
        <v>0</v>
      </c>
      <c r="H127" s="202">
        <v>0</v>
      </c>
      <c r="I127" s="202">
        <v>0</v>
      </c>
      <c r="J127" s="197">
        <v>0</v>
      </c>
      <c r="K127" s="203">
        <v>0</v>
      </c>
      <c r="L127" s="203">
        <v>0</v>
      </c>
      <c r="M127" s="203">
        <v>0</v>
      </c>
      <c r="N127" s="203">
        <v>0</v>
      </c>
      <c r="O127" s="203">
        <v>0</v>
      </c>
      <c r="P127" s="203">
        <v>0</v>
      </c>
      <c r="Q127" s="203">
        <v>0</v>
      </c>
      <c r="R127" s="198">
        <v>0</v>
      </c>
      <c r="S127" s="203">
        <v>0</v>
      </c>
      <c r="T127" s="203">
        <v>0</v>
      </c>
      <c r="U127" s="203">
        <v>0</v>
      </c>
      <c r="V127" s="204">
        <v>0</v>
      </c>
      <c r="W127" s="204">
        <v>0</v>
      </c>
      <c r="X127" s="204">
        <v>0</v>
      </c>
      <c r="Y127" s="204">
        <v>0</v>
      </c>
      <c r="Z127" s="101">
        <v>0</v>
      </c>
      <c r="AA127" s="204">
        <v>0</v>
      </c>
      <c r="AB127" s="204">
        <v>0</v>
      </c>
      <c r="AC127" s="204">
        <v>0</v>
      </c>
      <c r="AD127" s="204">
        <v>0</v>
      </c>
      <c r="AE127" s="204"/>
      <c r="AF127" s="204">
        <v>0</v>
      </c>
      <c r="AG127" s="204">
        <v>0</v>
      </c>
      <c r="AH127" s="204">
        <v>0</v>
      </c>
      <c r="AI127" s="204">
        <v>0</v>
      </c>
      <c r="AJ127" s="204">
        <v>0</v>
      </c>
      <c r="AK127" s="204">
        <v>0</v>
      </c>
      <c r="AL127" s="204">
        <v>0</v>
      </c>
      <c r="AM127" s="204"/>
      <c r="AN127" s="204">
        <v>0</v>
      </c>
      <c r="AO127" s="204">
        <v>0</v>
      </c>
    </row>
    <row r="128" spans="1:45" ht="12.75" customHeight="1">
      <c r="A128" s="262">
        <v>120</v>
      </c>
      <c r="B128" s="201" t="s">
        <v>1333</v>
      </c>
      <c r="C128" s="197">
        <v>0</v>
      </c>
      <c r="D128" s="202">
        <v>0</v>
      </c>
      <c r="E128" s="202">
        <v>0</v>
      </c>
      <c r="F128" s="202">
        <v>0</v>
      </c>
      <c r="G128" s="202">
        <v>0</v>
      </c>
      <c r="H128" s="202">
        <v>0</v>
      </c>
      <c r="I128" s="202">
        <v>0</v>
      </c>
      <c r="J128" s="197">
        <v>0</v>
      </c>
      <c r="K128" s="203">
        <v>0</v>
      </c>
      <c r="L128" s="203">
        <v>0</v>
      </c>
      <c r="M128" s="203">
        <v>0</v>
      </c>
      <c r="N128" s="203">
        <v>0</v>
      </c>
      <c r="O128" s="203">
        <v>0</v>
      </c>
      <c r="P128" s="203">
        <v>0</v>
      </c>
      <c r="Q128" s="203">
        <v>0</v>
      </c>
      <c r="R128" s="198">
        <v>0</v>
      </c>
      <c r="S128" s="203">
        <v>0</v>
      </c>
      <c r="T128" s="203">
        <v>0</v>
      </c>
      <c r="U128" s="203">
        <v>0</v>
      </c>
      <c r="V128" s="204">
        <v>0</v>
      </c>
      <c r="W128" s="204">
        <v>0</v>
      </c>
      <c r="X128" s="204">
        <v>0</v>
      </c>
      <c r="Y128" s="204">
        <v>0</v>
      </c>
      <c r="Z128" s="101">
        <v>0</v>
      </c>
      <c r="AA128" s="204">
        <v>0</v>
      </c>
      <c r="AB128" s="204">
        <v>0</v>
      </c>
      <c r="AC128" s="204">
        <v>0</v>
      </c>
      <c r="AD128" s="204">
        <v>0</v>
      </c>
      <c r="AE128" s="204"/>
      <c r="AF128" s="204">
        <v>0</v>
      </c>
      <c r="AG128" s="204">
        <v>0</v>
      </c>
      <c r="AH128" s="204">
        <v>0</v>
      </c>
      <c r="AI128" s="204">
        <v>0</v>
      </c>
      <c r="AJ128" s="204">
        <v>0</v>
      </c>
      <c r="AK128" s="204">
        <v>0</v>
      </c>
      <c r="AL128" s="204">
        <v>0</v>
      </c>
      <c r="AM128" s="204"/>
      <c r="AN128" s="204">
        <v>0</v>
      </c>
      <c r="AO128" s="204">
        <v>0</v>
      </c>
    </row>
    <row r="129" spans="1:41" ht="12.75" customHeight="1">
      <c r="A129" s="262">
        <v>121</v>
      </c>
      <c r="B129" s="201" t="s">
        <v>1334</v>
      </c>
      <c r="C129" s="197">
        <v>0</v>
      </c>
      <c r="D129" s="202">
        <v>0</v>
      </c>
      <c r="E129" s="202">
        <v>0</v>
      </c>
      <c r="F129" s="202">
        <v>0</v>
      </c>
      <c r="G129" s="202">
        <v>0</v>
      </c>
      <c r="H129" s="202">
        <v>0</v>
      </c>
      <c r="I129" s="202">
        <v>0</v>
      </c>
      <c r="J129" s="197">
        <v>0</v>
      </c>
      <c r="K129" s="203">
        <v>0</v>
      </c>
      <c r="L129" s="203">
        <v>0</v>
      </c>
      <c r="M129" s="203">
        <v>0</v>
      </c>
      <c r="N129" s="203">
        <v>0</v>
      </c>
      <c r="O129" s="203">
        <v>0</v>
      </c>
      <c r="P129" s="203">
        <v>0</v>
      </c>
      <c r="Q129" s="203">
        <v>0</v>
      </c>
      <c r="R129" s="198">
        <v>0</v>
      </c>
      <c r="S129" s="203">
        <v>0</v>
      </c>
      <c r="T129" s="203">
        <v>0</v>
      </c>
      <c r="U129" s="203">
        <v>0</v>
      </c>
      <c r="V129" s="204">
        <v>0</v>
      </c>
      <c r="W129" s="204">
        <v>0</v>
      </c>
      <c r="X129" s="204">
        <v>0</v>
      </c>
      <c r="Y129" s="204">
        <v>0</v>
      </c>
      <c r="Z129" s="101">
        <v>0</v>
      </c>
      <c r="AA129" s="204">
        <v>0</v>
      </c>
      <c r="AB129" s="204">
        <v>0</v>
      </c>
      <c r="AC129" s="204">
        <v>0</v>
      </c>
      <c r="AD129" s="204">
        <v>0</v>
      </c>
      <c r="AE129" s="204"/>
      <c r="AF129" s="204">
        <v>0</v>
      </c>
      <c r="AG129" s="204">
        <v>0</v>
      </c>
      <c r="AH129" s="204">
        <v>0</v>
      </c>
      <c r="AI129" s="204">
        <v>0</v>
      </c>
      <c r="AJ129" s="204">
        <v>0</v>
      </c>
      <c r="AK129" s="204">
        <v>0</v>
      </c>
      <c r="AL129" s="204">
        <v>0</v>
      </c>
      <c r="AM129" s="204"/>
      <c r="AN129" s="204">
        <v>0</v>
      </c>
      <c r="AO129" s="204">
        <v>0</v>
      </c>
    </row>
    <row r="130" spans="1:41" ht="12.75" customHeight="1">
      <c r="A130" s="262">
        <v>122</v>
      </c>
      <c r="B130" s="201" t="s">
        <v>1335</v>
      </c>
      <c r="C130" s="197">
        <v>0</v>
      </c>
      <c r="D130" s="202">
        <v>0</v>
      </c>
      <c r="E130" s="202">
        <v>0</v>
      </c>
      <c r="F130" s="202">
        <v>0</v>
      </c>
      <c r="G130" s="202">
        <v>0</v>
      </c>
      <c r="H130" s="202">
        <v>0</v>
      </c>
      <c r="I130" s="202">
        <v>0</v>
      </c>
      <c r="J130" s="197">
        <v>0</v>
      </c>
      <c r="K130" s="203">
        <v>0</v>
      </c>
      <c r="L130" s="203">
        <v>0</v>
      </c>
      <c r="M130" s="203">
        <v>0</v>
      </c>
      <c r="N130" s="203">
        <v>0</v>
      </c>
      <c r="O130" s="203">
        <v>0</v>
      </c>
      <c r="P130" s="203">
        <v>0</v>
      </c>
      <c r="Q130" s="203">
        <v>0</v>
      </c>
      <c r="R130" s="198">
        <v>0</v>
      </c>
      <c r="S130" s="203">
        <v>0</v>
      </c>
      <c r="T130" s="203">
        <v>0</v>
      </c>
      <c r="U130" s="203">
        <v>0</v>
      </c>
      <c r="V130" s="204">
        <v>0</v>
      </c>
      <c r="W130" s="204">
        <v>0</v>
      </c>
      <c r="X130" s="204">
        <v>0</v>
      </c>
      <c r="Y130" s="204">
        <v>0</v>
      </c>
      <c r="Z130" s="101">
        <v>0</v>
      </c>
      <c r="AA130" s="204">
        <v>0</v>
      </c>
      <c r="AB130" s="204">
        <v>0</v>
      </c>
      <c r="AC130" s="204">
        <v>0</v>
      </c>
      <c r="AD130" s="204">
        <v>0</v>
      </c>
      <c r="AE130" s="204"/>
      <c r="AF130" s="204">
        <v>0</v>
      </c>
      <c r="AG130" s="204">
        <v>0</v>
      </c>
      <c r="AH130" s="204">
        <v>0</v>
      </c>
      <c r="AI130" s="204">
        <v>0</v>
      </c>
      <c r="AJ130" s="204">
        <v>0</v>
      </c>
      <c r="AK130" s="204">
        <v>0</v>
      </c>
      <c r="AL130" s="204">
        <v>0</v>
      </c>
      <c r="AM130" s="204"/>
      <c r="AN130" s="204">
        <v>0</v>
      </c>
      <c r="AO130" s="204">
        <v>0</v>
      </c>
    </row>
    <row r="131" spans="1:41" ht="12.75" customHeight="1">
      <c r="A131" s="262">
        <v>123</v>
      </c>
      <c r="B131" s="201" t="s">
        <v>1336</v>
      </c>
      <c r="C131" s="197">
        <v>0</v>
      </c>
      <c r="D131" s="202">
        <v>0</v>
      </c>
      <c r="E131" s="202">
        <v>0</v>
      </c>
      <c r="F131" s="202">
        <v>0</v>
      </c>
      <c r="G131" s="202">
        <v>0</v>
      </c>
      <c r="H131" s="202">
        <v>0</v>
      </c>
      <c r="I131" s="202">
        <v>0</v>
      </c>
      <c r="J131" s="197">
        <v>0</v>
      </c>
      <c r="K131" s="203">
        <v>0</v>
      </c>
      <c r="L131" s="203">
        <v>0</v>
      </c>
      <c r="M131" s="203">
        <v>0</v>
      </c>
      <c r="N131" s="203">
        <v>0</v>
      </c>
      <c r="O131" s="203">
        <v>0</v>
      </c>
      <c r="P131" s="203">
        <v>0</v>
      </c>
      <c r="Q131" s="203">
        <v>0</v>
      </c>
      <c r="R131" s="198">
        <v>0</v>
      </c>
      <c r="S131" s="203">
        <v>0</v>
      </c>
      <c r="T131" s="203">
        <v>0</v>
      </c>
      <c r="U131" s="203">
        <v>0</v>
      </c>
      <c r="V131" s="204">
        <v>0</v>
      </c>
      <c r="W131" s="204">
        <v>0</v>
      </c>
      <c r="X131" s="204">
        <v>0</v>
      </c>
      <c r="Y131" s="204">
        <v>0</v>
      </c>
      <c r="Z131" s="101">
        <v>0</v>
      </c>
      <c r="AA131" s="204">
        <v>0</v>
      </c>
      <c r="AB131" s="204">
        <v>0</v>
      </c>
      <c r="AC131" s="204">
        <v>0</v>
      </c>
      <c r="AD131" s="204">
        <v>0</v>
      </c>
      <c r="AE131" s="204"/>
      <c r="AF131" s="204">
        <v>0</v>
      </c>
      <c r="AG131" s="204">
        <v>0</v>
      </c>
      <c r="AH131" s="204">
        <v>0</v>
      </c>
      <c r="AI131" s="204">
        <v>0</v>
      </c>
      <c r="AJ131" s="204">
        <v>0</v>
      </c>
      <c r="AK131" s="204">
        <v>0</v>
      </c>
      <c r="AL131" s="204">
        <v>0</v>
      </c>
      <c r="AM131" s="204"/>
      <c r="AN131" s="204">
        <v>0</v>
      </c>
      <c r="AO131" s="204">
        <v>0</v>
      </c>
    </row>
    <row r="132" spans="1:41" ht="12.75" customHeight="1">
      <c r="A132" s="262">
        <v>124</v>
      </c>
      <c r="B132" s="201" t="s">
        <v>1337</v>
      </c>
      <c r="C132" s="197">
        <v>0</v>
      </c>
      <c r="D132" s="202">
        <v>0</v>
      </c>
      <c r="E132" s="202">
        <v>0</v>
      </c>
      <c r="F132" s="202">
        <v>0</v>
      </c>
      <c r="G132" s="202">
        <v>0</v>
      </c>
      <c r="H132" s="202">
        <v>0</v>
      </c>
      <c r="I132" s="202">
        <v>0</v>
      </c>
      <c r="J132" s="197">
        <v>0</v>
      </c>
      <c r="K132" s="203">
        <v>0</v>
      </c>
      <c r="L132" s="203">
        <v>0</v>
      </c>
      <c r="M132" s="203">
        <v>0</v>
      </c>
      <c r="N132" s="203">
        <v>0</v>
      </c>
      <c r="O132" s="203">
        <v>0</v>
      </c>
      <c r="P132" s="203">
        <v>0</v>
      </c>
      <c r="Q132" s="203">
        <v>0</v>
      </c>
      <c r="R132" s="198">
        <v>0</v>
      </c>
      <c r="S132" s="203">
        <v>0</v>
      </c>
      <c r="T132" s="203">
        <v>0</v>
      </c>
      <c r="U132" s="203">
        <v>0</v>
      </c>
      <c r="V132" s="204">
        <v>0</v>
      </c>
      <c r="W132" s="204">
        <v>0</v>
      </c>
      <c r="X132" s="204">
        <v>0</v>
      </c>
      <c r="Y132" s="204">
        <v>0</v>
      </c>
      <c r="Z132" s="101">
        <v>0</v>
      </c>
      <c r="AA132" s="204">
        <v>0</v>
      </c>
      <c r="AB132" s="204">
        <v>0</v>
      </c>
      <c r="AC132" s="204">
        <v>0</v>
      </c>
      <c r="AD132" s="204">
        <v>0</v>
      </c>
      <c r="AE132" s="204"/>
      <c r="AF132" s="204">
        <v>0</v>
      </c>
      <c r="AG132" s="204">
        <v>0</v>
      </c>
      <c r="AH132" s="204">
        <v>0</v>
      </c>
      <c r="AI132" s="204">
        <v>0</v>
      </c>
      <c r="AJ132" s="204">
        <v>0</v>
      </c>
      <c r="AK132" s="204">
        <v>0</v>
      </c>
      <c r="AL132" s="204">
        <v>0</v>
      </c>
      <c r="AM132" s="204"/>
      <c r="AN132" s="204">
        <v>0</v>
      </c>
      <c r="AO132" s="204">
        <v>0</v>
      </c>
    </row>
    <row r="133" spans="1:41" ht="12.75" customHeight="1">
      <c r="A133" s="262">
        <v>125</v>
      </c>
      <c r="B133" s="201" t="s">
        <v>1338</v>
      </c>
      <c r="C133" s="197">
        <v>0</v>
      </c>
      <c r="D133" s="202">
        <v>0</v>
      </c>
      <c r="E133" s="202">
        <v>0</v>
      </c>
      <c r="F133" s="202">
        <v>0</v>
      </c>
      <c r="G133" s="202">
        <v>0</v>
      </c>
      <c r="H133" s="202">
        <v>0</v>
      </c>
      <c r="I133" s="202">
        <v>0</v>
      </c>
      <c r="J133" s="197">
        <v>0</v>
      </c>
      <c r="K133" s="203">
        <v>0</v>
      </c>
      <c r="L133" s="203">
        <v>0</v>
      </c>
      <c r="M133" s="203">
        <v>0</v>
      </c>
      <c r="N133" s="203">
        <v>0</v>
      </c>
      <c r="O133" s="203">
        <v>0</v>
      </c>
      <c r="P133" s="203">
        <v>0</v>
      </c>
      <c r="Q133" s="203">
        <v>0</v>
      </c>
      <c r="R133" s="198">
        <v>0</v>
      </c>
      <c r="S133" s="203">
        <v>0</v>
      </c>
      <c r="T133" s="203">
        <v>0</v>
      </c>
      <c r="U133" s="203">
        <v>0</v>
      </c>
      <c r="V133" s="204">
        <v>0</v>
      </c>
      <c r="W133" s="204">
        <v>0</v>
      </c>
      <c r="X133" s="204">
        <v>0</v>
      </c>
      <c r="Y133" s="204">
        <v>0</v>
      </c>
      <c r="Z133" s="101">
        <v>0</v>
      </c>
      <c r="AA133" s="204">
        <v>0</v>
      </c>
      <c r="AB133" s="204">
        <v>0</v>
      </c>
      <c r="AC133" s="204">
        <v>0</v>
      </c>
      <c r="AD133" s="204">
        <v>0</v>
      </c>
      <c r="AE133" s="204"/>
      <c r="AF133" s="204">
        <v>0</v>
      </c>
      <c r="AG133" s="204">
        <v>0</v>
      </c>
      <c r="AH133" s="204">
        <v>0</v>
      </c>
      <c r="AI133" s="204">
        <v>0</v>
      </c>
      <c r="AJ133" s="204">
        <v>0</v>
      </c>
      <c r="AK133" s="204">
        <v>0</v>
      </c>
      <c r="AL133" s="204">
        <v>0</v>
      </c>
      <c r="AM133" s="204"/>
      <c r="AN133" s="204">
        <v>0</v>
      </c>
      <c r="AO133" s="204">
        <v>0</v>
      </c>
    </row>
    <row r="134" spans="1:41" ht="12.75" customHeight="1">
      <c r="A134" s="262">
        <v>126</v>
      </c>
      <c r="B134" s="201" t="s">
        <v>1327</v>
      </c>
      <c r="C134" s="197">
        <v>0</v>
      </c>
      <c r="D134" s="202">
        <v>0</v>
      </c>
      <c r="E134" s="202">
        <v>0</v>
      </c>
      <c r="F134" s="202">
        <v>0</v>
      </c>
      <c r="G134" s="202">
        <v>0</v>
      </c>
      <c r="H134" s="202">
        <v>0</v>
      </c>
      <c r="I134" s="202">
        <v>0</v>
      </c>
      <c r="J134" s="197">
        <v>0</v>
      </c>
      <c r="K134" s="203">
        <v>0</v>
      </c>
      <c r="L134" s="203">
        <v>0</v>
      </c>
      <c r="M134" s="203">
        <v>0</v>
      </c>
      <c r="N134" s="203">
        <v>0</v>
      </c>
      <c r="O134" s="203">
        <v>0</v>
      </c>
      <c r="P134" s="203">
        <v>0</v>
      </c>
      <c r="Q134" s="203">
        <v>0</v>
      </c>
      <c r="R134" s="198">
        <v>0</v>
      </c>
      <c r="S134" s="203">
        <v>0</v>
      </c>
      <c r="T134" s="203">
        <v>0</v>
      </c>
      <c r="U134" s="203">
        <v>0</v>
      </c>
      <c r="V134" s="204">
        <v>0</v>
      </c>
      <c r="W134" s="204">
        <v>0</v>
      </c>
      <c r="X134" s="204">
        <v>0</v>
      </c>
      <c r="Y134" s="204">
        <v>0</v>
      </c>
      <c r="Z134" s="101">
        <v>0</v>
      </c>
      <c r="AA134" s="204">
        <v>0</v>
      </c>
      <c r="AB134" s="204">
        <v>0</v>
      </c>
      <c r="AC134" s="204">
        <v>0</v>
      </c>
      <c r="AD134" s="204">
        <v>0</v>
      </c>
      <c r="AE134" s="204"/>
      <c r="AF134" s="204">
        <v>0</v>
      </c>
      <c r="AG134" s="204">
        <v>0</v>
      </c>
      <c r="AH134" s="204">
        <v>0</v>
      </c>
      <c r="AI134" s="204">
        <v>0</v>
      </c>
      <c r="AJ134" s="204">
        <v>0</v>
      </c>
      <c r="AK134" s="204">
        <v>0</v>
      </c>
      <c r="AL134" s="204">
        <v>0</v>
      </c>
      <c r="AM134" s="204"/>
      <c r="AN134" s="204">
        <v>0</v>
      </c>
      <c r="AO134" s="204">
        <v>0</v>
      </c>
    </row>
    <row r="135" spans="1:41" ht="12.75" customHeight="1">
      <c r="A135" s="262">
        <v>127</v>
      </c>
      <c r="B135" s="201" t="s">
        <v>1339</v>
      </c>
      <c r="C135" s="197">
        <v>0</v>
      </c>
      <c r="D135" s="202">
        <v>0</v>
      </c>
      <c r="E135" s="202">
        <v>0</v>
      </c>
      <c r="F135" s="202">
        <v>0</v>
      </c>
      <c r="G135" s="202">
        <v>0</v>
      </c>
      <c r="H135" s="202">
        <v>0</v>
      </c>
      <c r="I135" s="202">
        <v>0</v>
      </c>
      <c r="J135" s="197">
        <v>0</v>
      </c>
      <c r="K135" s="203">
        <v>0</v>
      </c>
      <c r="L135" s="203">
        <v>0</v>
      </c>
      <c r="M135" s="203">
        <v>0</v>
      </c>
      <c r="N135" s="203">
        <v>0</v>
      </c>
      <c r="O135" s="203">
        <v>0</v>
      </c>
      <c r="P135" s="203">
        <v>0</v>
      </c>
      <c r="Q135" s="203">
        <v>0</v>
      </c>
      <c r="R135" s="198">
        <v>0</v>
      </c>
      <c r="S135" s="203">
        <v>0</v>
      </c>
      <c r="T135" s="203">
        <v>0</v>
      </c>
      <c r="U135" s="203">
        <v>0</v>
      </c>
      <c r="V135" s="204">
        <v>0</v>
      </c>
      <c r="W135" s="204">
        <v>0</v>
      </c>
      <c r="X135" s="204">
        <v>0</v>
      </c>
      <c r="Y135" s="204">
        <v>0</v>
      </c>
      <c r="Z135" s="101">
        <v>0</v>
      </c>
      <c r="AA135" s="204">
        <v>0</v>
      </c>
      <c r="AB135" s="204">
        <v>0</v>
      </c>
      <c r="AC135" s="204">
        <v>0</v>
      </c>
      <c r="AD135" s="204">
        <v>0</v>
      </c>
      <c r="AE135" s="204"/>
      <c r="AF135" s="204">
        <v>0</v>
      </c>
      <c r="AG135" s="204">
        <v>0</v>
      </c>
      <c r="AH135" s="204">
        <v>0</v>
      </c>
      <c r="AI135" s="204">
        <v>0</v>
      </c>
      <c r="AJ135" s="204">
        <v>0</v>
      </c>
      <c r="AK135" s="204">
        <v>0</v>
      </c>
      <c r="AL135" s="204">
        <v>0</v>
      </c>
      <c r="AM135" s="204"/>
      <c r="AN135" s="204">
        <v>0</v>
      </c>
      <c r="AO135" s="204">
        <v>0</v>
      </c>
    </row>
    <row r="136" spans="1:41" ht="12.75" customHeight="1">
      <c r="A136" s="262">
        <v>128</v>
      </c>
      <c r="B136" s="201" t="s">
        <v>1340</v>
      </c>
      <c r="C136" s="197">
        <v>0</v>
      </c>
      <c r="D136" s="202">
        <v>0</v>
      </c>
      <c r="E136" s="202">
        <v>0</v>
      </c>
      <c r="F136" s="202">
        <v>0</v>
      </c>
      <c r="G136" s="202">
        <v>0</v>
      </c>
      <c r="H136" s="202">
        <v>0</v>
      </c>
      <c r="I136" s="202">
        <v>0</v>
      </c>
      <c r="J136" s="197">
        <v>0</v>
      </c>
      <c r="K136" s="203">
        <v>0</v>
      </c>
      <c r="L136" s="203">
        <v>0</v>
      </c>
      <c r="M136" s="203">
        <v>0</v>
      </c>
      <c r="N136" s="203">
        <v>0</v>
      </c>
      <c r="O136" s="203">
        <v>0</v>
      </c>
      <c r="P136" s="203">
        <v>0</v>
      </c>
      <c r="Q136" s="203">
        <v>0</v>
      </c>
      <c r="R136" s="198">
        <v>0</v>
      </c>
      <c r="S136" s="203">
        <v>0</v>
      </c>
      <c r="T136" s="203">
        <v>0</v>
      </c>
      <c r="U136" s="203">
        <v>0</v>
      </c>
      <c r="V136" s="204">
        <v>0</v>
      </c>
      <c r="W136" s="204">
        <v>0</v>
      </c>
      <c r="X136" s="204">
        <v>0</v>
      </c>
      <c r="Y136" s="204">
        <v>0</v>
      </c>
      <c r="Z136" s="101">
        <v>0</v>
      </c>
      <c r="AA136" s="204">
        <v>0</v>
      </c>
      <c r="AB136" s="204">
        <v>0</v>
      </c>
      <c r="AC136" s="204">
        <v>0</v>
      </c>
      <c r="AD136" s="204">
        <v>0</v>
      </c>
      <c r="AE136" s="204"/>
      <c r="AF136" s="204">
        <v>0</v>
      </c>
      <c r="AG136" s="204">
        <v>0</v>
      </c>
      <c r="AH136" s="204">
        <v>0</v>
      </c>
      <c r="AI136" s="204">
        <v>0</v>
      </c>
      <c r="AJ136" s="204">
        <v>0</v>
      </c>
      <c r="AK136" s="204">
        <v>0</v>
      </c>
      <c r="AL136" s="204">
        <v>0</v>
      </c>
      <c r="AM136" s="204"/>
      <c r="AN136" s="204">
        <v>0</v>
      </c>
      <c r="AO136" s="204">
        <v>0</v>
      </c>
    </row>
    <row r="137" spans="1:41" ht="12.75" customHeight="1">
      <c r="A137" s="262">
        <v>129</v>
      </c>
      <c r="B137" s="201" t="s">
        <v>1341</v>
      </c>
      <c r="C137" s="197">
        <v>0</v>
      </c>
      <c r="D137" s="202">
        <v>0</v>
      </c>
      <c r="E137" s="202">
        <v>0</v>
      </c>
      <c r="F137" s="202">
        <v>0</v>
      </c>
      <c r="G137" s="202">
        <v>0</v>
      </c>
      <c r="H137" s="202">
        <v>0</v>
      </c>
      <c r="I137" s="202">
        <v>0</v>
      </c>
      <c r="J137" s="197">
        <v>0</v>
      </c>
      <c r="K137" s="203">
        <v>0</v>
      </c>
      <c r="L137" s="203">
        <v>0</v>
      </c>
      <c r="M137" s="203">
        <v>0</v>
      </c>
      <c r="N137" s="203">
        <v>0</v>
      </c>
      <c r="O137" s="203">
        <v>0</v>
      </c>
      <c r="P137" s="203">
        <v>0</v>
      </c>
      <c r="Q137" s="203">
        <v>0</v>
      </c>
      <c r="R137" s="198">
        <v>0</v>
      </c>
      <c r="S137" s="203">
        <v>0</v>
      </c>
      <c r="T137" s="203">
        <v>0</v>
      </c>
      <c r="U137" s="203">
        <v>0</v>
      </c>
      <c r="V137" s="204">
        <v>0</v>
      </c>
      <c r="W137" s="204">
        <v>0</v>
      </c>
      <c r="X137" s="204">
        <v>0</v>
      </c>
      <c r="Y137" s="204">
        <v>0</v>
      </c>
      <c r="Z137" s="101">
        <v>0</v>
      </c>
      <c r="AA137" s="204">
        <v>0</v>
      </c>
      <c r="AB137" s="204">
        <v>0</v>
      </c>
      <c r="AC137" s="204">
        <v>0</v>
      </c>
      <c r="AD137" s="204">
        <v>0</v>
      </c>
      <c r="AE137" s="204"/>
      <c r="AF137" s="204">
        <v>0</v>
      </c>
      <c r="AG137" s="204">
        <v>0</v>
      </c>
      <c r="AH137" s="204">
        <v>0</v>
      </c>
      <c r="AI137" s="204">
        <v>0</v>
      </c>
      <c r="AJ137" s="204">
        <v>0</v>
      </c>
      <c r="AK137" s="204">
        <v>0</v>
      </c>
      <c r="AL137" s="204">
        <v>0</v>
      </c>
      <c r="AM137" s="204"/>
      <c r="AN137" s="204">
        <v>0</v>
      </c>
      <c r="AO137" s="204">
        <v>0</v>
      </c>
    </row>
    <row r="138" spans="1:41" ht="12.75" customHeight="1">
      <c r="A138" s="262">
        <v>130</v>
      </c>
      <c r="B138" s="201" t="s">
        <v>1342</v>
      </c>
      <c r="C138" s="197">
        <v>0</v>
      </c>
      <c r="D138" s="202">
        <v>0</v>
      </c>
      <c r="E138" s="202">
        <v>0</v>
      </c>
      <c r="F138" s="202">
        <v>0</v>
      </c>
      <c r="G138" s="202">
        <v>0</v>
      </c>
      <c r="H138" s="202">
        <v>0</v>
      </c>
      <c r="I138" s="202">
        <v>0</v>
      </c>
      <c r="J138" s="197">
        <v>0</v>
      </c>
      <c r="K138" s="203">
        <v>0</v>
      </c>
      <c r="L138" s="203">
        <v>0</v>
      </c>
      <c r="M138" s="203">
        <v>0</v>
      </c>
      <c r="N138" s="203">
        <v>0</v>
      </c>
      <c r="O138" s="203">
        <v>0</v>
      </c>
      <c r="P138" s="203">
        <v>0</v>
      </c>
      <c r="Q138" s="203">
        <v>0</v>
      </c>
      <c r="R138" s="198">
        <v>0</v>
      </c>
      <c r="S138" s="203">
        <v>0</v>
      </c>
      <c r="T138" s="203">
        <v>0</v>
      </c>
      <c r="U138" s="203">
        <v>0</v>
      </c>
      <c r="V138" s="204">
        <v>0</v>
      </c>
      <c r="W138" s="204">
        <v>0</v>
      </c>
      <c r="X138" s="204">
        <v>0</v>
      </c>
      <c r="Y138" s="204">
        <v>0</v>
      </c>
      <c r="Z138" s="101">
        <v>0</v>
      </c>
      <c r="AA138" s="204">
        <v>0</v>
      </c>
      <c r="AB138" s="204">
        <v>0</v>
      </c>
      <c r="AC138" s="204">
        <v>0</v>
      </c>
      <c r="AD138" s="204">
        <v>0</v>
      </c>
      <c r="AE138" s="204"/>
      <c r="AF138" s="204">
        <v>0</v>
      </c>
      <c r="AG138" s="204">
        <v>0</v>
      </c>
      <c r="AH138" s="204">
        <v>0</v>
      </c>
      <c r="AI138" s="204">
        <v>0</v>
      </c>
      <c r="AJ138" s="204">
        <v>0</v>
      </c>
      <c r="AK138" s="204">
        <v>0</v>
      </c>
      <c r="AL138" s="204">
        <v>0</v>
      </c>
      <c r="AM138" s="204"/>
      <c r="AN138" s="204">
        <v>0</v>
      </c>
      <c r="AO138" s="204">
        <v>0</v>
      </c>
    </row>
    <row r="139" spans="1:41" ht="12.75" customHeight="1">
      <c r="A139" s="262">
        <v>131</v>
      </c>
      <c r="B139" s="201" t="s">
        <v>1343</v>
      </c>
      <c r="C139" s="197">
        <v>0</v>
      </c>
      <c r="D139" s="202">
        <v>0</v>
      </c>
      <c r="E139" s="202">
        <v>0</v>
      </c>
      <c r="F139" s="202">
        <v>0</v>
      </c>
      <c r="G139" s="202">
        <v>0</v>
      </c>
      <c r="H139" s="202">
        <v>0</v>
      </c>
      <c r="I139" s="202">
        <v>0</v>
      </c>
      <c r="J139" s="197">
        <v>0</v>
      </c>
      <c r="K139" s="203">
        <v>0</v>
      </c>
      <c r="L139" s="203">
        <v>0</v>
      </c>
      <c r="M139" s="203">
        <v>0</v>
      </c>
      <c r="N139" s="203">
        <v>0</v>
      </c>
      <c r="O139" s="203">
        <v>0</v>
      </c>
      <c r="P139" s="203">
        <v>0</v>
      </c>
      <c r="Q139" s="203">
        <v>0</v>
      </c>
      <c r="R139" s="198">
        <v>0</v>
      </c>
      <c r="S139" s="203">
        <v>0</v>
      </c>
      <c r="T139" s="203">
        <v>0</v>
      </c>
      <c r="U139" s="203">
        <v>0</v>
      </c>
      <c r="V139" s="204">
        <v>0</v>
      </c>
      <c r="W139" s="204">
        <v>0</v>
      </c>
      <c r="X139" s="204">
        <v>0</v>
      </c>
      <c r="Y139" s="204">
        <v>0</v>
      </c>
      <c r="Z139" s="101">
        <v>0</v>
      </c>
      <c r="AA139" s="204">
        <v>0</v>
      </c>
      <c r="AB139" s="204">
        <v>0</v>
      </c>
      <c r="AC139" s="204">
        <v>0</v>
      </c>
      <c r="AD139" s="204">
        <v>0</v>
      </c>
      <c r="AE139" s="204"/>
      <c r="AF139" s="204">
        <v>0</v>
      </c>
      <c r="AG139" s="204">
        <v>0</v>
      </c>
      <c r="AH139" s="204">
        <v>0</v>
      </c>
      <c r="AI139" s="204">
        <v>0</v>
      </c>
      <c r="AJ139" s="204">
        <v>0</v>
      </c>
      <c r="AK139" s="204">
        <v>0</v>
      </c>
      <c r="AL139" s="204">
        <v>0</v>
      </c>
      <c r="AM139" s="204"/>
      <c r="AN139" s="204">
        <v>0</v>
      </c>
      <c r="AO139" s="204">
        <v>0</v>
      </c>
    </row>
    <row r="140" spans="1:41" ht="12.75" customHeight="1">
      <c r="A140" s="262">
        <v>132</v>
      </c>
      <c r="B140" s="201" t="s">
        <v>1344</v>
      </c>
      <c r="C140" s="197">
        <v>0</v>
      </c>
      <c r="D140" s="202">
        <v>0</v>
      </c>
      <c r="E140" s="202">
        <v>0</v>
      </c>
      <c r="F140" s="202">
        <v>0</v>
      </c>
      <c r="G140" s="202">
        <v>0</v>
      </c>
      <c r="H140" s="202">
        <v>0</v>
      </c>
      <c r="I140" s="202">
        <v>0</v>
      </c>
      <c r="J140" s="197">
        <v>0</v>
      </c>
      <c r="K140" s="203">
        <v>0</v>
      </c>
      <c r="L140" s="203">
        <v>0</v>
      </c>
      <c r="M140" s="203">
        <v>0</v>
      </c>
      <c r="N140" s="203">
        <v>0</v>
      </c>
      <c r="O140" s="203">
        <v>0</v>
      </c>
      <c r="P140" s="203">
        <v>0</v>
      </c>
      <c r="Q140" s="203">
        <v>0</v>
      </c>
      <c r="R140" s="198">
        <v>0</v>
      </c>
      <c r="S140" s="203">
        <v>0</v>
      </c>
      <c r="T140" s="203">
        <v>0</v>
      </c>
      <c r="U140" s="203">
        <v>0</v>
      </c>
      <c r="V140" s="204">
        <v>0</v>
      </c>
      <c r="W140" s="204">
        <v>0</v>
      </c>
      <c r="X140" s="204">
        <v>0</v>
      </c>
      <c r="Y140" s="204">
        <v>0</v>
      </c>
      <c r="Z140" s="101">
        <v>0</v>
      </c>
      <c r="AA140" s="204">
        <v>0</v>
      </c>
      <c r="AB140" s="204">
        <v>0</v>
      </c>
      <c r="AC140" s="204">
        <v>0</v>
      </c>
      <c r="AD140" s="204">
        <v>0</v>
      </c>
      <c r="AE140" s="204"/>
      <c r="AF140" s="204">
        <v>0</v>
      </c>
      <c r="AG140" s="204">
        <v>0</v>
      </c>
      <c r="AH140" s="204">
        <v>0</v>
      </c>
      <c r="AI140" s="204">
        <v>0</v>
      </c>
      <c r="AJ140" s="204">
        <v>0</v>
      </c>
      <c r="AK140" s="204">
        <v>0</v>
      </c>
      <c r="AL140" s="204">
        <v>0</v>
      </c>
      <c r="AM140" s="204"/>
      <c r="AN140" s="204">
        <v>0</v>
      </c>
      <c r="AO140" s="204">
        <v>0</v>
      </c>
    </row>
    <row r="141" spans="1:41" ht="12.75" customHeight="1">
      <c r="A141" s="262">
        <v>133</v>
      </c>
      <c r="B141" s="201" t="s">
        <v>1345</v>
      </c>
      <c r="C141" s="197">
        <v>0</v>
      </c>
      <c r="D141" s="202">
        <v>0</v>
      </c>
      <c r="E141" s="202">
        <v>0</v>
      </c>
      <c r="F141" s="202">
        <v>0</v>
      </c>
      <c r="G141" s="202">
        <v>0</v>
      </c>
      <c r="H141" s="202">
        <v>0</v>
      </c>
      <c r="I141" s="202">
        <v>0</v>
      </c>
      <c r="J141" s="197">
        <v>0</v>
      </c>
      <c r="K141" s="203">
        <v>0</v>
      </c>
      <c r="L141" s="203">
        <v>0</v>
      </c>
      <c r="M141" s="203">
        <v>0</v>
      </c>
      <c r="N141" s="203">
        <v>0</v>
      </c>
      <c r="O141" s="203">
        <v>0</v>
      </c>
      <c r="P141" s="203">
        <v>0</v>
      </c>
      <c r="Q141" s="203">
        <v>0</v>
      </c>
      <c r="R141" s="198">
        <v>0</v>
      </c>
      <c r="S141" s="203">
        <v>0</v>
      </c>
      <c r="T141" s="203">
        <v>0</v>
      </c>
      <c r="U141" s="203">
        <v>0</v>
      </c>
      <c r="V141" s="204">
        <v>0</v>
      </c>
      <c r="W141" s="204">
        <v>0</v>
      </c>
      <c r="X141" s="204">
        <v>0</v>
      </c>
      <c r="Y141" s="204">
        <v>0</v>
      </c>
      <c r="Z141" s="101">
        <v>0</v>
      </c>
      <c r="AA141" s="204">
        <v>0</v>
      </c>
      <c r="AB141" s="204">
        <v>0</v>
      </c>
      <c r="AC141" s="204">
        <v>0</v>
      </c>
      <c r="AD141" s="204">
        <v>0</v>
      </c>
      <c r="AE141" s="204"/>
      <c r="AF141" s="204">
        <v>0</v>
      </c>
      <c r="AG141" s="204">
        <v>0</v>
      </c>
      <c r="AH141" s="204">
        <v>0</v>
      </c>
      <c r="AI141" s="204">
        <v>0</v>
      </c>
      <c r="AJ141" s="204">
        <v>0</v>
      </c>
      <c r="AK141" s="204">
        <v>0</v>
      </c>
      <c r="AL141" s="204">
        <v>0</v>
      </c>
      <c r="AM141" s="204"/>
      <c r="AN141" s="204">
        <v>0</v>
      </c>
      <c r="AO141" s="204">
        <v>0</v>
      </c>
    </row>
    <row r="142" spans="1:41" ht="12.75" customHeight="1">
      <c r="A142" s="262">
        <v>134</v>
      </c>
      <c r="B142" s="201" t="s">
        <v>1346</v>
      </c>
      <c r="C142" s="197">
        <v>0</v>
      </c>
      <c r="D142" s="202">
        <v>0</v>
      </c>
      <c r="E142" s="202">
        <v>0</v>
      </c>
      <c r="F142" s="202">
        <v>0</v>
      </c>
      <c r="G142" s="202">
        <v>0</v>
      </c>
      <c r="H142" s="202">
        <v>0</v>
      </c>
      <c r="I142" s="202">
        <v>0</v>
      </c>
      <c r="J142" s="197">
        <v>0</v>
      </c>
      <c r="K142" s="203">
        <v>0</v>
      </c>
      <c r="L142" s="203">
        <v>0</v>
      </c>
      <c r="M142" s="203">
        <v>0</v>
      </c>
      <c r="N142" s="203">
        <v>0</v>
      </c>
      <c r="O142" s="203">
        <v>0</v>
      </c>
      <c r="P142" s="203">
        <v>0</v>
      </c>
      <c r="Q142" s="203">
        <v>0</v>
      </c>
      <c r="R142" s="198">
        <v>0</v>
      </c>
      <c r="S142" s="203">
        <v>0</v>
      </c>
      <c r="T142" s="203">
        <v>0</v>
      </c>
      <c r="U142" s="203">
        <v>0</v>
      </c>
      <c r="V142" s="204">
        <v>0</v>
      </c>
      <c r="W142" s="204">
        <v>0</v>
      </c>
      <c r="X142" s="204">
        <v>0</v>
      </c>
      <c r="Y142" s="204">
        <v>0</v>
      </c>
      <c r="Z142" s="101">
        <v>0</v>
      </c>
      <c r="AA142" s="204">
        <v>0</v>
      </c>
      <c r="AB142" s="204">
        <v>0</v>
      </c>
      <c r="AC142" s="204">
        <v>0</v>
      </c>
      <c r="AD142" s="204">
        <v>0</v>
      </c>
      <c r="AE142" s="204"/>
      <c r="AF142" s="204">
        <v>0</v>
      </c>
      <c r="AG142" s="204">
        <v>0</v>
      </c>
      <c r="AH142" s="204">
        <v>0</v>
      </c>
      <c r="AI142" s="204">
        <v>0</v>
      </c>
      <c r="AJ142" s="204">
        <v>0</v>
      </c>
      <c r="AK142" s="204">
        <v>0</v>
      </c>
      <c r="AL142" s="204">
        <v>0</v>
      </c>
      <c r="AM142" s="204"/>
      <c r="AN142" s="204">
        <v>0</v>
      </c>
      <c r="AO142" s="204">
        <v>0</v>
      </c>
    </row>
    <row r="143" spans="1:41" ht="12.75" customHeight="1">
      <c r="A143" s="262">
        <v>135</v>
      </c>
      <c r="B143" s="201" t="s">
        <v>1347</v>
      </c>
      <c r="C143" s="197">
        <v>0</v>
      </c>
      <c r="D143" s="202">
        <v>0</v>
      </c>
      <c r="E143" s="202">
        <v>0</v>
      </c>
      <c r="F143" s="202">
        <v>0</v>
      </c>
      <c r="G143" s="202">
        <v>0</v>
      </c>
      <c r="H143" s="202">
        <v>0</v>
      </c>
      <c r="I143" s="202">
        <v>0</v>
      </c>
      <c r="J143" s="197">
        <v>0</v>
      </c>
      <c r="K143" s="203">
        <v>0</v>
      </c>
      <c r="L143" s="203">
        <v>0</v>
      </c>
      <c r="M143" s="203">
        <v>0</v>
      </c>
      <c r="N143" s="203">
        <v>0</v>
      </c>
      <c r="O143" s="203">
        <v>0</v>
      </c>
      <c r="P143" s="203">
        <v>0</v>
      </c>
      <c r="Q143" s="203">
        <v>0</v>
      </c>
      <c r="R143" s="198">
        <v>0</v>
      </c>
      <c r="S143" s="203">
        <v>0</v>
      </c>
      <c r="T143" s="203">
        <v>0</v>
      </c>
      <c r="U143" s="203">
        <v>0</v>
      </c>
      <c r="V143" s="204">
        <v>0</v>
      </c>
      <c r="W143" s="204">
        <v>0</v>
      </c>
      <c r="X143" s="204">
        <v>0</v>
      </c>
      <c r="Y143" s="204">
        <v>0</v>
      </c>
      <c r="Z143" s="101">
        <v>0</v>
      </c>
      <c r="AA143" s="204">
        <v>0</v>
      </c>
      <c r="AB143" s="204">
        <v>0</v>
      </c>
      <c r="AC143" s="204">
        <v>0</v>
      </c>
      <c r="AD143" s="204">
        <v>0</v>
      </c>
      <c r="AE143" s="204"/>
      <c r="AF143" s="204">
        <v>0</v>
      </c>
      <c r="AG143" s="204">
        <v>0</v>
      </c>
      <c r="AH143" s="204">
        <v>0</v>
      </c>
      <c r="AI143" s="204">
        <v>0</v>
      </c>
      <c r="AJ143" s="204">
        <v>0</v>
      </c>
      <c r="AK143" s="204">
        <v>0</v>
      </c>
      <c r="AL143" s="204">
        <v>0</v>
      </c>
      <c r="AM143" s="204"/>
      <c r="AN143" s="204">
        <v>0</v>
      </c>
      <c r="AO143" s="204">
        <v>0</v>
      </c>
    </row>
    <row r="144" spans="1:41" ht="12.75" customHeight="1">
      <c r="A144" s="262">
        <v>136</v>
      </c>
      <c r="B144" s="201" t="s">
        <v>1348</v>
      </c>
      <c r="C144" s="197">
        <v>0</v>
      </c>
      <c r="D144" s="202">
        <v>0</v>
      </c>
      <c r="E144" s="202">
        <v>0</v>
      </c>
      <c r="F144" s="202">
        <v>0</v>
      </c>
      <c r="G144" s="202">
        <v>0</v>
      </c>
      <c r="H144" s="202">
        <v>0</v>
      </c>
      <c r="I144" s="202">
        <v>0</v>
      </c>
      <c r="J144" s="197">
        <v>0</v>
      </c>
      <c r="K144" s="203">
        <v>0</v>
      </c>
      <c r="L144" s="203">
        <v>0</v>
      </c>
      <c r="M144" s="203">
        <v>0</v>
      </c>
      <c r="N144" s="203">
        <v>0</v>
      </c>
      <c r="O144" s="203">
        <v>0</v>
      </c>
      <c r="P144" s="203">
        <v>0</v>
      </c>
      <c r="Q144" s="203">
        <v>0</v>
      </c>
      <c r="R144" s="198">
        <v>0</v>
      </c>
      <c r="S144" s="203">
        <v>0</v>
      </c>
      <c r="T144" s="203">
        <v>0</v>
      </c>
      <c r="U144" s="203">
        <v>0</v>
      </c>
      <c r="V144" s="204">
        <v>0</v>
      </c>
      <c r="W144" s="204">
        <v>0</v>
      </c>
      <c r="X144" s="204">
        <v>0</v>
      </c>
      <c r="Y144" s="204">
        <v>0</v>
      </c>
      <c r="Z144" s="101">
        <v>0</v>
      </c>
      <c r="AA144" s="204">
        <v>0</v>
      </c>
      <c r="AB144" s="204">
        <v>0</v>
      </c>
      <c r="AC144" s="204">
        <v>0</v>
      </c>
      <c r="AD144" s="204">
        <v>0</v>
      </c>
      <c r="AE144" s="204"/>
      <c r="AF144" s="204">
        <v>0</v>
      </c>
      <c r="AG144" s="204">
        <v>0</v>
      </c>
      <c r="AH144" s="204">
        <v>0</v>
      </c>
      <c r="AI144" s="204">
        <v>0</v>
      </c>
      <c r="AJ144" s="204">
        <v>0</v>
      </c>
      <c r="AK144" s="204">
        <v>0</v>
      </c>
      <c r="AL144" s="204">
        <v>0</v>
      </c>
      <c r="AM144" s="204"/>
      <c r="AN144" s="204">
        <v>0</v>
      </c>
      <c r="AO144" s="204">
        <v>0</v>
      </c>
    </row>
    <row r="145" spans="1:41" ht="12.75" customHeight="1">
      <c r="A145" s="262">
        <v>137</v>
      </c>
      <c r="B145" s="201" t="s">
        <v>1349</v>
      </c>
      <c r="C145" s="197">
        <v>0</v>
      </c>
      <c r="D145" s="202">
        <v>0</v>
      </c>
      <c r="E145" s="202">
        <v>0</v>
      </c>
      <c r="F145" s="202">
        <v>0</v>
      </c>
      <c r="G145" s="202">
        <v>0</v>
      </c>
      <c r="H145" s="202">
        <v>0</v>
      </c>
      <c r="I145" s="202">
        <v>0</v>
      </c>
      <c r="J145" s="197">
        <v>0</v>
      </c>
      <c r="K145" s="203">
        <v>0</v>
      </c>
      <c r="L145" s="203">
        <v>0</v>
      </c>
      <c r="M145" s="203">
        <v>0</v>
      </c>
      <c r="N145" s="203">
        <v>0</v>
      </c>
      <c r="O145" s="203">
        <v>0</v>
      </c>
      <c r="P145" s="203">
        <v>0</v>
      </c>
      <c r="Q145" s="203">
        <v>0</v>
      </c>
      <c r="R145" s="198">
        <v>0</v>
      </c>
      <c r="S145" s="203">
        <v>0</v>
      </c>
      <c r="T145" s="203">
        <v>0</v>
      </c>
      <c r="U145" s="203">
        <v>0</v>
      </c>
      <c r="V145" s="204">
        <v>0</v>
      </c>
      <c r="W145" s="204">
        <v>0</v>
      </c>
      <c r="X145" s="204">
        <v>0</v>
      </c>
      <c r="Y145" s="204">
        <v>0</v>
      </c>
      <c r="Z145" s="101">
        <v>0</v>
      </c>
      <c r="AA145" s="204">
        <v>0</v>
      </c>
      <c r="AB145" s="204">
        <v>0</v>
      </c>
      <c r="AC145" s="204">
        <v>0</v>
      </c>
      <c r="AD145" s="204">
        <v>0</v>
      </c>
      <c r="AE145" s="204"/>
      <c r="AF145" s="204">
        <v>0</v>
      </c>
      <c r="AG145" s="204">
        <v>0</v>
      </c>
      <c r="AH145" s="204">
        <v>0</v>
      </c>
      <c r="AI145" s="204">
        <v>0</v>
      </c>
      <c r="AJ145" s="204">
        <v>0</v>
      </c>
      <c r="AK145" s="204">
        <v>0</v>
      </c>
      <c r="AL145" s="204">
        <v>0</v>
      </c>
      <c r="AM145" s="204"/>
      <c r="AN145" s="204">
        <v>0</v>
      </c>
      <c r="AO145" s="204">
        <v>0</v>
      </c>
    </row>
    <row r="146" spans="1:41" ht="12.75" customHeight="1">
      <c r="A146" s="262">
        <v>138</v>
      </c>
      <c r="B146" s="201" t="s">
        <v>1350</v>
      </c>
      <c r="C146" s="197">
        <v>0</v>
      </c>
      <c r="D146" s="202">
        <v>0</v>
      </c>
      <c r="E146" s="202">
        <v>0</v>
      </c>
      <c r="F146" s="202">
        <v>0</v>
      </c>
      <c r="G146" s="202">
        <v>0</v>
      </c>
      <c r="H146" s="202">
        <v>0</v>
      </c>
      <c r="I146" s="202">
        <v>0</v>
      </c>
      <c r="J146" s="197">
        <v>0</v>
      </c>
      <c r="K146" s="203">
        <v>0</v>
      </c>
      <c r="L146" s="203">
        <v>0</v>
      </c>
      <c r="M146" s="203">
        <v>0</v>
      </c>
      <c r="N146" s="203">
        <v>0</v>
      </c>
      <c r="O146" s="203">
        <v>0</v>
      </c>
      <c r="P146" s="203">
        <v>0</v>
      </c>
      <c r="Q146" s="203">
        <v>0</v>
      </c>
      <c r="R146" s="198">
        <v>0</v>
      </c>
      <c r="S146" s="203">
        <v>0</v>
      </c>
      <c r="T146" s="203">
        <v>0</v>
      </c>
      <c r="U146" s="203">
        <v>0</v>
      </c>
      <c r="V146" s="204">
        <v>0</v>
      </c>
      <c r="W146" s="204">
        <v>0</v>
      </c>
      <c r="X146" s="204">
        <v>0</v>
      </c>
      <c r="Y146" s="204">
        <v>0</v>
      </c>
      <c r="Z146" s="101">
        <v>0</v>
      </c>
      <c r="AA146" s="204">
        <v>0</v>
      </c>
      <c r="AB146" s="204">
        <v>0</v>
      </c>
      <c r="AC146" s="204">
        <v>0</v>
      </c>
      <c r="AD146" s="204">
        <v>0</v>
      </c>
      <c r="AE146" s="204"/>
      <c r="AF146" s="204">
        <v>0</v>
      </c>
      <c r="AG146" s="204">
        <v>0</v>
      </c>
      <c r="AH146" s="204">
        <v>0</v>
      </c>
      <c r="AI146" s="204">
        <v>0</v>
      </c>
      <c r="AJ146" s="204">
        <v>0</v>
      </c>
      <c r="AK146" s="204">
        <v>0</v>
      </c>
      <c r="AL146" s="204">
        <v>0</v>
      </c>
      <c r="AM146" s="204"/>
      <c r="AN146" s="204">
        <v>0</v>
      </c>
      <c r="AO146" s="204">
        <v>0</v>
      </c>
    </row>
    <row r="147" spans="1:41" ht="12.75" customHeight="1">
      <c r="A147" s="262">
        <v>139</v>
      </c>
      <c r="B147" s="201" t="s">
        <v>1351</v>
      </c>
      <c r="C147" s="197">
        <v>0</v>
      </c>
      <c r="D147" s="202">
        <v>0</v>
      </c>
      <c r="E147" s="202">
        <v>0</v>
      </c>
      <c r="F147" s="202">
        <v>0</v>
      </c>
      <c r="G147" s="202">
        <v>0</v>
      </c>
      <c r="H147" s="202">
        <v>0</v>
      </c>
      <c r="I147" s="202">
        <v>0</v>
      </c>
      <c r="J147" s="197">
        <v>0</v>
      </c>
      <c r="K147" s="203">
        <v>0</v>
      </c>
      <c r="L147" s="203">
        <v>0</v>
      </c>
      <c r="M147" s="203">
        <v>0</v>
      </c>
      <c r="N147" s="203">
        <v>0</v>
      </c>
      <c r="O147" s="203">
        <v>0</v>
      </c>
      <c r="P147" s="203">
        <v>0</v>
      </c>
      <c r="Q147" s="203">
        <v>0</v>
      </c>
      <c r="R147" s="198">
        <v>0</v>
      </c>
      <c r="S147" s="203">
        <v>0</v>
      </c>
      <c r="T147" s="203">
        <v>0</v>
      </c>
      <c r="U147" s="203">
        <v>0</v>
      </c>
      <c r="V147" s="204">
        <v>0</v>
      </c>
      <c r="W147" s="204">
        <v>0</v>
      </c>
      <c r="X147" s="204">
        <v>0</v>
      </c>
      <c r="Y147" s="204">
        <v>0</v>
      </c>
      <c r="Z147" s="101">
        <v>0</v>
      </c>
      <c r="AA147" s="204">
        <v>0</v>
      </c>
      <c r="AB147" s="204">
        <v>0</v>
      </c>
      <c r="AC147" s="204">
        <v>0</v>
      </c>
      <c r="AD147" s="204">
        <v>0</v>
      </c>
      <c r="AE147" s="204"/>
      <c r="AF147" s="204">
        <v>0</v>
      </c>
      <c r="AG147" s="204">
        <v>0</v>
      </c>
      <c r="AH147" s="204">
        <v>0</v>
      </c>
      <c r="AI147" s="204">
        <v>0</v>
      </c>
      <c r="AJ147" s="204">
        <v>0</v>
      </c>
      <c r="AK147" s="204">
        <v>0</v>
      </c>
      <c r="AL147" s="204">
        <v>0</v>
      </c>
      <c r="AM147" s="204"/>
      <c r="AN147" s="204">
        <v>0</v>
      </c>
      <c r="AO147" s="204">
        <v>0</v>
      </c>
    </row>
    <row r="148" spans="1:41" ht="12.75" customHeight="1">
      <c r="A148" s="262">
        <v>140</v>
      </c>
      <c r="B148" s="201" t="s">
        <v>1352</v>
      </c>
      <c r="C148" s="197">
        <v>0</v>
      </c>
      <c r="D148" s="202">
        <v>0</v>
      </c>
      <c r="E148" s="202">
        <v>0</v>
      </c>
      <c r="F148" s="202">
        <v>0</v>
      </c>
      <c r="G148" s="202">
        <v>0</v>
      </c>
      <c r="H148" s="202">
        <v>0</v>
      </c>
      <c r="I148" s="202">
        <v>0</v>
      </c>
      <c r="J148" s="197">
        <v>0</v>
      </c>
      <c r="K148" s="203">
        <v>0</v>
      </c>
      <c r="L148" s="203">
        <v>0</v>
      </c>
      <c r="M148" s="203">
        <v>0</v>
      </c>
      <c r="N148" s="203">
        <v>0</v>
      </c>
      <c r="O148" s="203">
        <v>0</v>
      </c>
      <c r="P148" s="203">
        <v>0</v>
      </c>
      <c r="Q148" s="203">
        <v>0</v>
      </c>
      <c r="R148" s="198">
        <v>0</v>
      </c>
      <c r="S148" s="203">
        <v>0</v>
      </c>
      <c r="T148" s="203">
        <v>0</v>
      </c>
      <c r="U148" s="203">
        <v>0</v>
      </c>
      <c r="V148" s="204">
        <v>0</v>
      </c>
      <c r="W148" s="204">
        <v>0</v>
      </c>
      <c r="X148" s="204">
        <v>0</v>
      </c>
      <c r="Y148" s="204">
        <v>0</v>
      </c>
      <c r="Z148" s="101">
        <v>0</v>
      </c>
      <c r="AA148" s="204">
        <v>0</v>
      </c>
      <c r="AB148" s="204">
        <v>0</v>
      </c>
      <c r="AC148" s="204">
        <v>0</v>
      </c>
      <c r="AD148" s="204">
        <v>0</v>
      </c>
      <c r="AE148" s="204"/>
      <c r="AF148" s="204">
        <v>0</v>
      </c>
      <c r="AG148" s="204">
        <v>0</v>
      </c>
      <c r="AH148" s="204">
        <v>0</v>
      </c>
      <c r="AI148" s="204">
        <v>0</v>
      </c>
      <c r="AJ148" s="204">
        <v>0</v>
      </c>
      <c r="AK148" s="204">
        <v>0</v>
      </c>
      <c r="AL148" s="204">
        <v>0</v>
      </c>
      <c r="AM148" s="204"/>
      <c r="AN148" s="204">
        <v>0</v>
      </c>
      <c r="AO148" s="204">
        <v>0</v>
      </c>
    </row>
    <row r="149" spans="1:41" ht="12.75" customHeight="1">
      <c r="A149" s="262">
        <v>141</v>
      </c>
      <c r="B149" s="201" t="s">
        <v>1353</v>
      </c>
      <c r="C149" s="197">
        <v>0</v>
      </c>
      <c r="D149" s="202">
        <v>0</v>
      </c>
      <c r="E149" s="202">
        <v>0</v>
      </c>
      <c r="F149" s="202">
        <v>0</v>
      </c>
      <c r="G149" s="202">
        <v>0</v>
      </c>
      <c r="H149" s="202">
        <v>0</v>
      </c>
      <c r="I149" s="202">
        <v>0</v>
      </c>
      <c r="J149" s="197">
        <v>0</v>
      </c>
      <c r="K149" s="203">
        <v>0</v>
      </c>
      <c r="L149" s="203">
        <v>0</v>
      </c>
      <c r="M149" s="203">
        <v>0</v>
      </c>
      <c r="N149" s="203">
        <v>0</v>
      </c>
      <c r="O149" s="203">
        <v>0</v>
      </c>
      <c r="P149" s="203">
        <v>0</v>
      </c>
      <c r="Q149" s="203">
        <v>0</v>
      </c>
      <c r="R149" s="198">
        <v>0</v>
      </c>
      <c r="S149" s="203">
        <v>0</v>
      </c>
      <c r="T149" s="203">
        <v>0</v>
      </c>
      <c r="U149" s="203">
        <v>0</v>
      </c>
      <c r="V149" s="204">
        <v>0</v>
      </c>
      <c r="W149" s="204">
        <v>0</v>
      </c>
      <c r="X149" s="204">
        <v>0</v>
      </c>
      <c r="Y149" s="204">
        <v>0</v>
      </c>
      <c r="Z149" s="101">
        <v>0</v>
      </c>
      <c r="AA149" s="204">
        <v>0</v>
      </c>
      <c r="AB149" s="204">
        <v>0</v>
      </c>
      <c r="AC149" s="204">
        <v>0</v>
      </c>
      <c r="AD149" s="204">
        <v>0</v>
      </c>
      <c r="AE149" s="204"/>
      <c r="AF149" s="204">
        <v>0</v>
      </c>
      <c r="AG149" s="204">
        <v>0</v>
      </c>
      <c r="AH149" s="204">
        <v>0</v>
      </c>
      <c r="AI149" s="204">
        <v>0</v>
      </c>
      <c r="AJ149" s="204">
        <v>0</v>
      </c>
      <c r="AK149" s="204">
        <v>0</v>
      </c>
      <c r="AL149" s="204">
        <v>0</v>
      </c>
      <c r="AM149" s="204"/>
      <c r="AN149" s="204">
        <v>0</v>
      </c>
      <c r="AO149" s="204">
        <v>0</v>
      </c>
    </row>
    <row r="150" spans="1:41" ht="12.75" customHeight="1">
      <c r="A150" s="262">
        <v>142</v>
      </c>
      <c r="B150" s="201" t="s">
        <v>1354</v>
      </c>
      <c r="C150" s="197">
        <v>0</v>
      </c>
      <c r="D150" s="202">
        <v>0</v>
      </c>
      <c r="E150" s="202">
        <v>0</v>
      </c>
      <c r="F150" s="202">
        <v>0</v>
      </c>
      <c r="G150" s="202">
        <v>0</v>
      </c>
      <c r="H150" s="202">
        <v>0</v>
      </c>
      <c r="I150" s="202">
        <v>0</v>
      </c>
      <c r="J150" s="197">
        <v>0</v>
      </c>
      <c r="K150" s="203">
        <v>0</v>
      </c>
      <c r="L150" s="203">
        <v>0</v>
      </c>
      <c r="M150" s="203">
        <v>0</v>
      </c>
      <c r="N150" s="203">
        <v>0</v>
      </c>
      <c r="O150" s="203">
        <v>0</v>
      </c>
      <c r="P150" s="203">
        <v>0</v>
      </c>
      <c r="Q150" s="203">
        <v>0</v>
      </c>
      <c r="R150" s="198">
        <v>0</v>
      </c>
      <c r="S150" s="203">
        <v>0</v>
      </c>
      <c r="T150" s="203">
        <v>0</v>
      </c>
      <c r="U150" s="203">
        <v>0</v>
      </c>
      <c r="V150" s="204">
        <v>0</v>
      </c>
      <c r="W150" s="204">
        <v>0</v>
      </c>
      <c r="X150" s="204">
        <v>0</v>
      </c>
      <c r="Y150" s="204">
        <v>0</v>
      </c>
      <c r="Z150" s="101">
        <v>0</v>
      </c>
      <c r="AA150" s="204">
        <v>0</v>
      </c>
      <c r="AB150" s="204">
        <v>0</v>
      </c>
      <c r="AC150" s="204">
        <v>0</v>
      </c>
      <c r="AD150" s="204">
        <v>0</v>
      </c>
      <c r="AE150" s="204"/>
      <c r="AF150" s="204">
        <v>0</v>
      </c>
      <c r="AG150" s="204">
        <v>0</v>
      </c>
      <c r="AH150" s="204">
        <v>0</v>
      </c>
      <c r="AI150" s="204">
        <v>0</v>
      </c>
      <c r="AJ150" s="204">
        <v>0</v>
      </c>
      <c r="AK150" s="204">
        <v>0</v>
      </c>
      <c r="AL150" s="204">
        <v>0</v>
      </c>
      <c r="AM150" s="204"/>
      <c r="AN150" s="204">
        <v>0</v>
      </c>
      <c r="AO150" s="204">
        <v>0</v>
      </c>
    </row>
    <row r="151" spans="1:41" ht="12.75" customHeight="1">
      <c r="A151" s="262">
        <v>143</v>
      </c>
      <c r="B151" s="201" t="s">
        <v>1355</v>
      </c>
      <c r="C151" s="197">
        <v>0</v>
      </c>
      <c r="D151" s="202">
        <v>0</v>
      </c>
      <c r="E151" s="202">
        <v>0</v>
      </c>
      <c r="F151" s="202">
        <v>0</v>
      </c>
      <c r="G151" s="202">
        <v>0</v>
      </c>
      <c r="H151" s="202">
        <v>0</v>
      </c>
      <c r="I151" s="202">
        <v>0</v>
      </c>
      <c r="J151" s="197">
        <v>0</v>
      </c>
      <c r="K151" s="203">
        <v>0</v>
      </c>
      <c r="L151" s="203">
        <v>0</v>
      </c>
      <c r="M151" s="203">
        <v>0</v>
      </c>
      <c r="N151" s="203">
        <v>0</v>
      </c>
      <c r="O151" s="203">
        <v>0</v>
      </c>
      <c r="P151" s="203">
        <v>0</v>
      </c>
      <c r="Q151" s="203">
        <v>0</v>
      </c>
      <c r="R151" s="198">
        <v>0</v>
      </c>
      <c r="S151" s="203">
        <v>0</v>
      </c>
      <c r="T151" s="203">
        <v>0</v>
      </c>
      <c r="U151" s="203">
        <v>0</v>
      </c>
      <c r="V151" s="204">
        <v>0</v>
      </c>
      <c r="W151" s="204">
        <v>0</v>
      </c>
      <c r="X151" s="204">
        <v>0</v>
      </c>
      <c r="Y151" s="204">
        <v>0</v>
      </c>
      <c r="Z151" s="101">
        <v>0</v>
      </c>
      <c r="AA151" s="204">
        <v>0</v>
      </c>
      <c r="AB151" s="204">
        <v>0</v>
      </c>
      <c r="AC151" s="204">
        <v>0</v>
      </c>
      <c r="AD151" s="204">
        <v>0</v>
      </c>
      <c r="AE151" s="204"/>
      <c r="AF151" s="204">
        <v>0</v>
      </c>
      <c r="AG151" s="204">
        <v>0</v>
      </c>
      <c r="AH151" s="204">
        <v>0</v>
      </c>
      <c r="AI151" s="204">
        <v>0</v>
      </c>
      <c r="AJ151" s="204">
        <v>0</v>
      </c>
      <c r="AK151" s="204">
        <v>0</v>
      </c>
      <c r="AL151" s="204">
        <v>0</v>
      </c>
      <c r="AM151" s="204"/>
      <c r="AN151" s="204">
        <v>0</v>
      </c>
      <c r="AO151" s="204">
        <v>0</v>
      </c>
    </row>
    <row r="152" spans="1:41" ht="12.75" customHeight="1">
      <c r="A152" s="262">
        <v>144</v>
      </c>
      <c r="B152" s="201" t="s">
        <v>1356</v>
      </c>
      <c r="C152" s="197">
        <v>0</v>
      </c>
      <c r="D152" s="202">
        <v>0</v>
      </c>
      <c r="E152" s="202">
        <v>0</v>
      </c>
      <c r="F152" s="202">
        <v>0</v>
      </c>
      <c r="G152" s="202">
        <v>0</v>
      </c>
      <c r="H152" s="202">
        <v>0</v>
      </c>
      <c r="I152" s="202">
        <v>0</v>
      </c>
      <c r="J152" s="197">
        <v>0</v>
      </c>
      <c r="K152" s="203">
        <v>0</v>
      </c>
      <c r="L152" s="203">
        <v>0</v>
      </c>
      <c r="M152" s="203">
        <v>0</v>
      </c>
      <c r="N152" s="203">
        <v>0</v>
      </c>
      <c r="O152" s="203">
        <v>0</v>
      </c>
      <c r="P152" s="203">
        <v>0</v>
      </c>
      <c r="Q152" s="203">
        <v>0</v>
      </c>
      <c r="R152" s="198">
        <v>0</v>
      </c>
      <c r="S152" s="203">
        <v>0</v>
      </c>
      <c r="T152" s="203">
        <v>0</v>
      </c>
      <c r="U152" s="203">
        <v>0</v>
      </c>
      <c r="V152" s="204">
        <v>0</v>
      </c>
      <c r="W152" s="204">
        <v>0</v>
      </c>
      <c r="X152" s="204">
        <v>0</v>
      </c>
      <c r="Y152" s="204">
        <v>0</v>
      </c>
      <c r="Z152" s="101">
        <v>0</v>
      </c>
      <c r="AA152" s="204">
        <v>0</v>
      </c>
      <c r="AB152" s="204">
        <v>0</v>
      </c>
      <c r="AC152" s="204">
        <v>0</v>
      </c>
      <c r="AD152" s="204">
        <v>0</v>
      </c>
      <c r="AE152" s="204"/>
      <c r="AF152" s="204">
        <v>0</v>
      </c>
      <c r="AG152" s="204">
        <v>0</v>
      </c>
      <c r="AH152" s="204">
        <v>0</v>
      </c>
      <c r="AI152" s="204">
        <v>0</v>
      </c>
      <c r="AJ152" s="204">
        <v>0</v>
      </c>
      <c r="AK152" s="204">
        <v>0</v>
      </c>
      <c r="AL152" s="204">
        <v>0</v>
      </c>
      <c r="AM152" s="204"/>
      <c r="AN152" s="204">
        <v>0</v>
      </c>
      <c r="AO152" s="204">
        <v>0</v>
      </c>
    </row>
    <row r="153" spans="1:41" ht="12.75" customHeight="1">
      <c r="A153" s="262">
        <v>145</v>
      </c>
      <c r="B153" s="201" t="s">
        <v>1357</v>
      </c>
      <c r="C153" s="197">
        <v>0</v>
      </c>
      <c r="D153" s="202">
        <v>0</v>
      </c>
      <c r="E153" s="202">
        <v>0</v>
      </c>
      <c r="F153" s="202">
        <v>0</v>
      </c>
      <c r="G153" s="202">
        <v>0</v>
      </c>
      <c r="H153" s="202">
        <v>0</v>
      </c>
      <c r="I153" s="202">
        <v>0</v>
      </c>
      <c r="J153" s="197">
        <v>0</v>
      </c>
      <c r="K153" s="203">
        <v>0</v>
      </c>
      <c r="L153" s="203">
        <v>0</v>
      </c>
      <c r="M153" s="203">
        <v>0</v>
      </c>
      <c r="N153" s="203">
        <v>0</v>
      </c>
      <c r="O153" s="203">
        <v>0</v>
      </c>
      <c r="P153" s="203">
        <v>0</v>
      </c>
      <c r="Q153" s="203">
        <v>0</v>
      </c>
      <c r="R153" s="198">
        <v>0</v>
      </c>
      <c r="S153" s="203">
        <v>0</v>
      </c>
      <c r="T153" s="203">
        <v>0</v>
      </c>
      <c r="U153" s="203">
        <v>0</v>
      </c>
      <c r="V153" s="204">
        <v>0</v>
      </c>
      <c r="W153" s="204">
        <v>0</v>
      </c>
      <c r="X153" s="204">
        <v>0</v>
      </c>
      <c r="Y153" s="204">
        <v>0</v>
      </c>
      <c r="Z153" s="101">
        <v>0</v>
      </c>
      <c r="AA153" s="204">
        <v>0</v>
      </c>
      <c r="AB153" s="204">
        <v>0</v>
      </c>
      <c r="AC153" s="204">
        <v>0</v>
      </c>
      <c r="AD153" s="204">
        <v>0</v>
      </c>
      <c r="AE153" s="204"/>
      <c r="AF153" s="204">
        <v>0</v>
      </c>
      <c r="AG153" s="204">
        <v>0</v>
      </c>
      <c r="AH153" s="204">
        <v>0</v>
      </c>
      <c r="AI153" s="204">
        <v>0</v>
      </c>
      <c r="AJ153" s="204">
        <v>0</v>
      </c>
      <c r="AK153" s="204">
        <v>0</v>
      </c>
      <c r="AL153" s="204">
        <v>0</v>
      </c>
      <c r="AM153" s="204"/>
      <c r="AN153" s="204">
        <v>0</v>
      </c>
      <c r="AO153" s="204">
        <v>0</v>
      </c>
    </row>
    <row r="154" spans="1:41" ht="12.75" customHeight="1">
      <c r="A154" s="262">
        <v>146</v>
      </c>
      <c r="B154" s="201" t="s">
        <v>1358</v>
      </c>
      <c r="C154" s="197">
        <v>0</v>
      </c>
      <c r="D154" s="202">
        <v>0</v>
      </c>
      <c r="E154" s="202">
        <v>0</v>
      </c>
      <c r="F154" s="202">
        <v>0</v>
      </c>
      <c r="G154" s="202">
        <v>0</v>
      </c>
      <c r="H154" s="202">
        <v>0</v>
      </c>
      <c r="I154" s="202">
        <v>0</v>
      </c>
      <c r="J154" s="197">
        <v>0</v>
      </c>
      <c r="K154" s="203">
        <v>0</v>
      </c>
      <c r="L154" s="203">
        <v>0</v>
      </c>
      <c r="M154" s="203">
        <v>0</v>
      </c>
      <c r="N154" s="203">
        <v>0</v>
      </c>
      <c r="O154" s="203">
        <v>0</v>
      </c>
      <c r="P154" s="203">
        <v>0</v>
      </c>
      <c r="Q154" s="203">
        <v>0</v>
      </c>
      <c r="R154" s="198">
        <v>0</v>
      </c>
      <c r="S154" s="203">
        <v>0</v>
      </c>
      <c r="T154" s="203">
        <v>0</v>
      </c>
      <c r="U154" s="203">
        <v>0</v>
      </c>
      <c r="V154" s="204">
        <v>0</v>
      </c>
      <c r="W154" s="204">
        <v>0</v>
      </c>
      <c r="X154" s="204">
        <v>0</v>
      </c>
      <c r="Y154" s="204">
        <v>0</v>
      </c>
      <c r="Z154" s="101">
        <v>0</v>
      </c>
      <c r="AA154" s="204">
        <v>0</v>
      </c>
      <c r="AB154" s="204">
        <v>0</v>
      </c>
      <c r="AC154" s="204">
        <v>0</v>
      </c>
      <c r="AD154" s="204">
        <v>0</v>
      </c>
      <c r="AE154" s="204"/>
      <c r="AF154" s="204">
        <v>0</v>
      </c>
      <c r="AG154" s="204">
        <v>0</v>
      </c>
      <c r="AH154" s="204">
        <v>0</v>
      </c>
      <c r="AI154" s="204">
        <v>0</v>
      </c>
      <c r="AJ154" s="204">
        <v>0</v>
      </c>
      <c r="AK154" s="204">
        <v>0</v>
      </c>
      <c r="AL154" s="204">
        <v>0</v>
      </c>
      <c r="AM154" s="204"/>
      <c r="AN154" s="204">
        <v>0</v>
      </c>
      <c r="AO154" s="204">
        <v>0</v>
      </c>
    </row>
    <row r="155" spans="1:41" ht="12.75" customHeight="1">
      <c r="A155" s="262">
        <v>147</v>
      </c>
      <c r="B155" s="201" t="s">
        <v>1359</v>
      </c>
      <c r="C155" s="197">
        <v>0</v>
      </c>
      <c r="D155" s="202">
        <v>0</v>
      </c>
      <c r="E155" s="202">
        <v>0</v>
      </c>
      <c r="F155" s="202">
        <v>0</v>
      </c>
      <c r="G155" s="202">
        <v>0</v>
      </c>
      <c r="H155" s="202">
        <v>0</v>
      </c>
      <c r="I155" s="202">
        <v>0</v>
      </c>
      <c r="J155" s="197">
        <v>0</v>
      </c>
      <c r="K155" s="203">
        <v>0</v>
      </c>
      <c r="L155" s="203">
        <v>0</v>
      </c>
      <c r="M155" s="203">
        <v>0</v>
      </c>
      <c r="N155" s="203">
        <v>0</v>
      </c>
      <c r="O155" s="203">
        <v>0</v>
      </c>
      <c r="P155" s="203">
        <v>0</v>
      </c>
      <c r="Q155" s="203">
        <v>0</v>
      </c>
      <c r="R155" s="198">
        <v>0</v>
      </c>
      <c r="S155" s="203">
        <v>0</v>
      </c>
      <c r="T155" s="203">
        <v>0</v>
      </c>
      <c r="U155" s="203">
        <v>0</v>
      </c>
      <c r="V155" s="204">
        <v>0</v>
      </c>
      <c r="W155" s="204">
        <v>0</v>
      </c>
      <c r="X155" s="204">
        <v>0</v>
      </c>
      <c r="Y155" s="204">
        <v>0</v>
      </c>
      <c r="Z155" s="101">
        <v>0</v>
      </c>
      <c r="AA155" s="204">
        <v>0</v>
      </c>
      <c r="AB155" s="204">
        <v>0</v>
      </c>
      <c r="AC155" s="204">
        <v>0</v>
      </c>
      <c r="AD155" s="204">
        <v>0</v>
      </c>
      <c r="AE155" s="204"/>
      <c r="AF155" s="204">
        <v>0</v>
      </c>
      <c r="AG155" s="204">
        <v>0</v>
      </c>
      <c r="AH155" s="204">
        <v>0</v>
      </c>
      <c r="AI155" s="204">
        <v>0</v>
      </c>
      <c r="AJ155" s="204">
        <v>0</v>
      </c>
      <c r="AK155" s="204">
        <v>0</v>
      </c>
      <c r="AL155" s="204">
        <v>0</v>
      </c>
      <c r="AM155" s="204"/>
      <c r="AN155" s="204">
        <v>0</v>
      </c>
      <c r="AO155" s="204">
        <v>0</v>
      </c>
    </row>
    <row r="156" spans="1:41" ht="12.75" customHeight="1">
      <c r="A156" s="262">
        <v>148</v>
      </c>
      <c r="B156" s="201" t="s">
        <v>1360</v>
      </c>
      <c r="C156" s="197">
        <v>0</v>
      </c>
      <c r="D156" s="202">
        <v>0</v>
      </c>
      <c r="E156" s="202">
        <v>0</v>
      </c>
      <c r="F156" s="202">
        <v>0</v>
      </c>
      <c r="G156" s="202">
        <v>0</v>
      </c>
      <c r="H156" s="202">
        <v>0</v>
      </c>
      <c r="I156" s="202">
        <v>0</v>
      </c>
      <c r="J156" s="197">
        <v>0</v>
      </c>
      <c r="K156" s="203">
        <v>0</v>
      </c>
      <c r="L156" s="203">
        <v>0</v>
      </c>
      <c r="M156" s="203">
        <v>0</v>
      </c>
      <c r="N156" s="203">
        <v>0</v>
      </c>
      <c r="O156" s="203">
        <v>0</v>
      </c>
      <c r="P156" s="203">
        <v>0</v>
      </c>
      <c r="Q156" s="203">
        <v>0</v>
      </c>
      <c r="R156" s="198">
        <v>0</v>
      </c>
      <c r="S156" s="203">
        <v>0</v>
      </c>
      <c r="T156" s="203">
        <v>0</v>
      </c>
      <c r="U156" s="203">
        <v>0</v>
      </c>
      <c r="V156" s="204">
        <v>0</v>
      </c>
      <c r="W156" s="204">
        <v>0</v>
      </c>
      <c r="X156" s="204">
        <v>0</v>
      </c>
      <c r="Y156" s="204">
        <v>0</v>
      </c>
      <c r="Z156" s="101">
        <v>0</v>
      </c>
      <c r="AA156" s="204">
        <v>0</v>
      </c>
      <c r="AB156" s="204">
        <v>0</v>
      </c>
      <c r="AC156" s="204">
        <v>0</v>
      </c>
      <c r="AD156" s="204">
        <v>0</v>
      </c>
      <c r="AE156" s="204"/>
      <c r="AF156" s="204">
        <v>0</v>
      </c>
      <c r="AG156" s="204">
        <v>0</v>
      </c>
      <c r="AH156" s="204">
        <v>0</v>
      </c>
      <c r="AI156" s="204">
        <v>0</v>
      </c>
      <c r="AJ156" s="204">
        <v>0</v>
      </c>
      <c r="AK156" s="204">
        <v>0</v>
      </c>
      <c r="AL156" s="204">
        <v>0</v>
      </c>
      <c r="AM156" s="204"/>
      <c r="AN156" s="204">
        <v>0</v>
      </c>
      <c r="AO156" s="204">
        <v>0</v>
      </c>
    </row>
    <row r="157" spans="1:41" ht="12.75" customHeight="1">
      <c r="A157" s="262">
        <v>149</v>
      </c>
      <c r="B157" s="201" t="s">
        <v>1361</v>
      </c>
      <c r="C157" s="197">
        <v>0</v>
      </c>
      <c r="D157" s="202">
        <v>0</v>
      </c>
      <c r="E157" s="202">
        <v>0</v>
      </c>
      <c r="F157" s="202">
        <v>0</v>
      </c>
      <c r="G157" s="202">
        <v>0</v>
      </c>
      <c r="H157" s="202">
        <v>0</v>
      </c>
      <c r="I157" s="202">
        <v>0</v>
      </c>
      <c r="J157" s="197">
        <v>0</v>
      </c>
      <c r="K157" s="203">
        <v>0</v>
      </c>
      <c r="L157" s="203">
        <v>0</v>
      </c>
      <c r="M157" s="203">
        <v>0</v>
      </c>
      <c r="N157" s="203">
        <v>0</v>
      </c>
      <c r="O157" s="203">
        <v>0</v>
      </c>
      <c r="P157" s="203">
        <v>0</v>
      </c>
      <c r="Q157" s="203">
        <v>0</v>
      </c>
      <c r="R157" s="198">
        <v>0</v>
      </c>
      <c r="S157" s="203">
        <v>0</v>
      </c>
      <c r="T157" s="203">
        <v>0</v>
      </c>
      <c r="U157" s="203">
        <v>0</v>
      </c>
      <c r="V157" s="204">
        <v>0</v>
      </c>
      <c r="W157" s="204">
        <v>0</v>
      </c>
      <c r="X157" s="204">
        <v>0</v>
      </c>
      <c r="Y157" s="204">
        <v>0</v>
      </c>
      <c r="Z157" s="101">
        <v>0</v>
      </c>
      <c r="AA157" s="204">
        <v>0</v>
      </c>
      <c r="AB157" s="204">
        <v>0</v>
      </c>
      <c r="AC157" s="204">
        <v>0</v>
      </c>
      <c r="AD157" s="204">
        <v>0</v>
      </c>
      <c r="AE157" s="204"/>
      <c r="AF157" s="204">
        <v>0</v>
      </c>
      <c r="AG157" s="204">
        <v>0</v>
      </c>
      <c r="AH157" s="204">
        <v>0</v>
      </c>
      <c r="AI157" s="204">
        <v>0</v>
      </c>
      <c r="AJ157" s="204">
        <v>0</v>
      </c>
      <c r="AK157" s="204">
        <v>0</v>
      </c>
      <c r="AL157" s="204">
        <v>0</v>
      </c>
      <c r="AM157" s="204"/>
      <c r="AN157" s="204">
        <v>0</v>
      </c>
      <c r="AO157" s="204">
        <v>0</v>
      </c>
    </row>
    <row r="158" spans="1:41" ht="12.75" customHeight="1">
      <c r="A158" s="262">
        <v>150</v>
      </c>
      <c r="B158" s="201" t="s">
        <v>1362</v>
      </c>
      <c r="C158" s="197">
        <v>0</v>
      </c>
      <c r="D158" s="202">
        <v>0</v>
      </c>
      <c r="E158" s="202">
        <v>0</v>
      </c>
      <c r="F158" s="202">
        <v>0</v>
      </c>
      <c r="G158" s="202">
        <v>0</v>
      </c>
      <c r="H158" s="202">
        <v>0</v>
      </c>
      <c r="I158" s="202">
        <v>0</v>
      </c>
      <c r="J158" s="197">
        <v>0</v>
      </c>
      <c r="K158" s="203">
        <v>0</v>
      </c>
      <c r="L158" s="203">
        <v>0</v>
      </c>
      <c r="M158" s="203">
        <v>0</v>
      </c>
      <c r="N158" s="203">
        <v>0</v>
      </c>
      <c r="O158" s="203">
        <v>0</v>
      </c>
      <c r="P158" s="203">
        <v>0</v>
      </c>
      <c r="Q158" s="203">
        <v>0</v>
      </c>
      <c r="R158" s="198">
        <v>0</v>
      </c>
      <c r="S158" s="203">
        <v>0</v>
      </c>
      <c r="T158" s="203">
        <v>0</v>
      </c>
      <c r="U158" s="203">
        <v>0</v>
      </c>
      <c r="V158" s="204">
        <v>0</v>
      </c>
      <c r="W158" s="204">
        <v>0</v>
      </c>
      <c r="X158" s="204">
        <v>0</v>
      </c>
      <c r="Y158" s="204">
        <v>0</v>
      </c>
      <c r="Z158" s="101">
        <v>0</v>
      </c>
      <c r="AA158" s="204">
        <v>0</v>
      </c>
      <c r="AB158" s="204">
        <v>0</v>
      </c>
      <c r="AC158" s="204">
        <v>0</v>
      </c>
      <c r="AD158" s="204">
        <v>0</v>
      </c>
      <c r="AE158" s="204"/>
      <c r="AF158" s="204">
        <v>0</v>
      </c>
      <c r="AG158" s="204">
        <v>0</v>
      </c>
      <c r="AH158" s="204">
        <v>0</v>
      </c>
      <c r="AI158" s="204">
        <v>0</v>
      </c>
      <c r="AJ158" s="204">
        <v>0</v>
      </c>
      <c r="AK158" s="204">
        <v>0</v>
      </c>
      <c r="AL158" s="204">
        <v>0</v>
      </c>
      <c r="AM158" s="204"/>
      <c r="AN158" s="204">
        <v>0</v>
      </c>
      <c r="AO158" s="204">
        <v>0</v>
      </c>
    </row>
    <row r="159" spans="1:41" ht="12.75" customHeight="1">
      <c r="A159" s="262">
        <v>151</v>
      </c>
      <c r="B159" s="201" t="s">
        <v>1363</v>
      </c>
      <c r="C159" s="197">
        <v>89.3</v>
      </c>
      <c r="D159" s="202">
        <v>0</v>
      </c>
      <c r="E159" s="202">
        <v>0</v>
      </c>
      <c r="F159" s="202">
        <v>0</v>
      </c>
      <c r="G159" s="202">
        <v>0</v>
      </c>
      <c r="H159" s="202">
        <v>89.3</v>
      </c>
      <c r="I159" s="202">
        <v>0</v>
      </c>
      <c r="J159" s="197">
        <v>89.3</v>
      </c>
      <c r="K159" s="203">
        <v>0</v>
      </c>
      <c r="L159" s="203">
        <v>0</v>
      </c>
      <c r="M159" s="203">
        <v>0</v>
      </c>
      <c r="N159" s="203">
        <v>0</v>
      </c>
      <c r="O159" s="203">
        <v>0</v>
      </c>
      <c r="P159" s="203">
        <v>89.3</v>
      </c>
      <c r="Q159" s="203">
        <v>0</v>
      </c>
      <c r="R159" s="198">
        <v>89.3</v>
      </c>
      <c r="S159" s="203">
        <v>0</v>
      </c>
      <c r="T159" s="203">
        <v>0</v>
      </c>
      <c r="U159" s="203">
        <v>0</v>
      </c>
      <c r="V159" s="204">
        <v>0</v>
      </c>
      <c r="W159" s="204">
        <v>0</v>
      </c>
      <c r="X159" s="204">
        <v>89.3</v>
      </c>
      <c r="Y159" s="204">
        <v>0</v>
      </c>
      <c r="Z159" s="101">
        <v>0</v>
      </c>
      <c r="AA159" s="204">
        <v>0</v>
      </c>
      <c r="AB159" s="204">
        <v>0</v>
      </c>
      <c r="AC159" s="204">
        <v>0</v>
      </c>
      <c r="AD159" s="204">
        <v>0</v>
      </c>
      <c r="AE159" s="204"/>
      <c r="AF159" s="204">
        <v>0</v>
      </c>
      <c r="AG159" s="204">
        <v>0</v>
      </c>
      <c r="AH159" s="204">
        <v>100</v>
      </c>
      <c r="AI159" s="204">
        <v>0</v>
      </c>
      <c r="AJ159" s="204">
        <v>0</v>
      </c>
      <c r="AK159" s="204">
        <v>0</v>
      </c>
      <c r="AL159" s="204">
        <v>0</v>
      </c>
      <c r="AM159" s="204"/>
      <c r="AN159" s="204">
        <v>100</v>
      </c>
      <c r="AO159" s="204">
        <v>0</v>
      </c>
    </row>
    <row r="160" spans="1:41" ht="12.75" customHeight="1">
      <c r="A160" s="262">
        <v>152</v>
      </c>
      <c r="B160" s="201"/>
      <c r="C160" s="202"/>
      <c r="D160" s="202"/>
      <c r="E160" s="202"/>
      <c r="F160" s="202"/>
      <c r="G160" s="202"/>
      <c r="H160" s="202"/>
      <c r="I160" s="202"/>
      <c r="J160" s="202"/>
      <c r="K160" s="203"/>
      <c r="L160" s="203"/>
      <c r="M160" s="203"/>
      <c r="N160" s="203"/>
      <c r="O160" s="203"/>
      <c r="P160" s="203"/>
      <c r="Q160" s="203"/>
      <c r="R160" s="203"/>
      <c r="S160" s="203"/>
      <c r="T160" s="203"/>
      <c r="U160" s="203"/>
      <c r="V160" s="204"/>
      <c r="W160" s="204"/>
      <c r="X160" s="204"/>
      <c r="Y160" s="204"/>
      <c r="Z160" s="101">
        <v>0</v>
      </c>
      <c r="AA160" s="204"/>
      <c r="AB160" s="204"/>
      <c r="AC160" s="204"/>
      <c r="AD160" s="204"/>
      <c r="AE160" s="204"/>
      <c r="AF160" s="204"/>
      <c r="AG160" s="204"/>
      <c r="AH160" s="204"/>
      <c r="AI160" s="204"/>
      <c r="AJ160" s="204"/>
      <c r="AK160" s="204"/>
      <c r="AL160" s="204"/>
      <c r="AM160" s="204"/>
      <c r="AN160" s="204"/>
      <c r="AO160" s="204"/>
    </row>
    <row r="161" spans="1:45" ht="12.75" customHeight="1">
      <c r="A161" s="262">
        <v>153</v>
      </c>
      <c r="B161" s="196" t="s">
        <v>1364</v>
      </c>
      <c r="C161" s="197">
        <v>872.30000000000007</v>
      </c>
      <c r="D161" s="197">
        <v>0</v>
      </c>
      <c r="E161" s="197">
        <v>0</v>
      </c>
      <c r="F161" s="197">
        <v>0</v>
      </c>
      <c r="G161" s="197">
        <v>786.6</v>
      </c>
      <c r="H161" s="197">
        <v>85.7</v>
      </c>
      <c r="I161" s="197">
        <v>0</v>
      </c>
      <c r="J161" s="197">
        <v>872.30000000000007</v>
      </c>
      <c r="K161" s="197">
        <v>0</v>
      </c>
      <c r="L161" s="197">
        <v>0</v>
      </c>
      <c r="M161" s="197">
        <v>0</v>
      </c>
      <c r="N161" s="197">
        <v>786.6</v>
      </c>
      <c r="O161" s="197">
        <v>0</v>
      </c>
      <c r="P161" s="197">
        <v>85.7</v>
      </c>
      <c r="Q161" s="197">
        <v>0</v>
      </c>
      <c r="R161" s="198">
        <v>767.72260000000006</v>
      </c>
      <c r="S161" s="197">
        <v>0</v>
      </c>
      <c r="T161" s="197">
        <v>0</v>
      </c>
      <c r="U161" s="197">
        <v>0</v>
      </c>
      <c r="V161" s="197">
        <v>682.02350000000001</v>
      </c>
      <c r="W161" s="197">
        <v>0</v>
      </c>
      <c r="X161" s="197">
        <v>85.699100000000001</v>
      </c>
      <c r="Y161" s="197">
        <v>0</v>
      </c>
      <c r="Z161" s="101">
        <v>-104.57740000000001</v>
      </c>
      <c r="AA161" s="101">
        <v>0</v>
      </c>
      <c r="AB161" s="101">
        <v>0</v>
      </c>
      <c r="AC161" s="101">
        <v>0</v>
      </c>
      <c r="AD161" s="101">
        <v>-104.57650000000001</v>
      </c>
      <c r="AE161" s="101">
        <v>0</v>
      </c>
      <c r="AF161" s="101">
        <v>-9.0000000000145519E-4</v>
      </c>
      <c r="AG161" s="101">
        <v>0</v>
      </c>
      <c r="AH161" s="101">
        <v>88.011303450647716</v>
      </c>
      <c r="AI161" s="101">
        <v>0</v>
      </c>
      <c r="AJ161" s="101">
        <v>0</v>
      </c>
      <c r="AK161" s="101">
        <v>0</v>
      </c>
      <c r="AL161" s="101">
        <v>86.705250444952966</v>
      </c>
      <c r="AM161" s="101">
        <v>0</v>
      </c>
      <c r="AN161" s="101">
        <v>99.998949824970822</v>
      </c>
      <c r="AO161" s="101">
        <v>0</v>
      </c>
    </row>
    <row r="162" spans="1:45" s="200" customFormat="1" ht="12.75" customHeight="1">
      <c r="A162" s="262">
        <v>154</v>
      </c>
      <c r="B162" s="196" t="s">
        <v>1241</v>
      </c>
      <c r="C162" s="197">
        <v>786.6</v>
      </c>
      <c r="D162" s="197">
        <v>0</v>
      </c>
      <c r="E162" s="197">
        <v>0</v>
      </c>
      <c r="F162" s="197">
        <v>0</v>
      </c>
      <c r="G162" s="197">
        <v>786.6</v>
      </c>
      <c r="H162" s="197">
        <v>0</v>
      </c>
      <c r="I162" s="197">
        <v>0</v>
      </c>
      <c r="J162" s="197">
        <v>786.6</v>
      </c>
      <c r="K162" s="197">
        <v>0</v>
      </c>
      <c r="L162" s="197">
        <v>0</v>
      </c>
      <c r="M162" s="197">
        <v>0</v>
      </c>
      <c r="N162" s="197">
        <v>786.6</v>
      </c>
      <c r="O162" s="197">
        <v>0</v>
      </c>
      <c r="P162" s="197">
        <v>0</v>
      </c>
      <c r="Q162" s="197">
        <v>0</v>
      </c>
      <c r="R162" s="198">
        <v>682.02350000000001</v>
      </c>
      <c r="S162" s="197">
        <v>0</v>
      </c>
      <c r="T162" s="197">
        <v>0</v>
      </c>
      <c r="U162" s="197">
        <v>0</v>
      </c>
      <c r="V162" s="197">
        <v>682.02350000000001</v>
      </c>
      <c r="W162" s="197">
        <v>0</v>
      </c>
      <c r="X162" s="197">
        <v>0</v>
      </c>
      <c r="Y162" s="197">
        <v>0</v>
      </c>
      <c r="Z162" s="101">
        <v>-104.57650000000001</v>
      </c>
      <c r="AA162" s="101">
        <v>0</v>
      </c>
      <c r="AB162" s="101">
        <v>0</v>
      </c>
      <c r="AC162" s="101">
        <v>0</v>
      </c>
      <c r="AD162" s="101">
        <v>-104.57650000000001</v>
      </c>
      <c r="AE162" s="101">
        <v>0</v>
      </c>
      <c r="AF162" s="101">
        <v>0</v>
      </c>
      <c r="AG162" s="101">
        <v>0</v>
      </c>
      <c r="AH162" s="101">
        <v>86.705250444952966</v>
      </c>
      <c r="AI162" s="101">
        <v>0</v>
      </c>
      <c r="AJ162" s="101">
        <v>0</v>
      </c>
      <c r="AK162" s="101">
        <v>0</v>
      </c>
      <c r="AL162" s="101">
        <v>86.705250444952966</v>
      </c>
      <c r="AM162" s="101">
        <v>0</v>
      </c>
      <c r="AN162" s="101">
        <v>0</v>
      </c>
      <c r="AO162" s="101">
        <v>0</v>
      </c>
      <c r="AP162" s="199"/>
      <c r="AQ162" s="199"/>
      <c r="AR162" s="199"/>
      <c r="AS162" s="199"/>
    </row>
    <row r="163" spans="1:45" s="200" customFormat="1" ht="12.75" customHeight="1">
      <c r="A163" s="262">
        <v>155</v>
      </c>
      <c r="B163" s="196" t="s">
        <v>1242</v>
      </c>
      <c r="C163" s="197">
        <v>85.7</v>
      </c>
      <c r="D163" s="197">
        <v>0</v>
      </c>
      <c r="E163" s="197">
        <v>0</v>
      </c>
      <c r="F163" s="197">
        <v>0</v>
      </c>
      <c r="G163" s="197">
        <v>0</v>
      </c>
      <c r="H163" s="197">
        <v>85.7</v>
      </c>
      <c r="I163" s="197">
        <v>0</v>
      </c>
      <c r="J163" s="197">
        <v>85.7</v>
      </c>
      <c r="K163" s="197">
        <v>0</v>
      </c>
      <c r="L163" s="197">
        <v>0</v>
      </c>
      <c r="M163" s="197">
        <v>0</v>
      </c>
      <c r="N163" s="197">
        <v>0</v>
      </c>
      <c r="O163" s="197">
        <v>0</v>
      </c>
      <c r="P163" s="197">
        <v>85.7</v>
      </c>
      <c r="Q163" s="197">
        <v>0</v>
      </c>
      <c r="R163" s="198">
        <v>85.699100000000001</v>
      </c>
      <c r="S163" s="197">
        <v>0</v>
      </c>
      <c r="T163" s="197">
        <v>0</v>
      </c>
      <c r="U163" s="197">
        <v>0</v>
      </c>
      <c r="V163" s="197">
        <v>0</v>
      </c>
      <c r="W163" s="197">
        <v>0</v>
      </c>
      <c r="X163" s="197">
        <v>85.699100000000001</v>
      </c>
      <c r="Y163" s="197">
        <v>0</v>
      </c>
      <c r="Z163" s="101">
        <v>-9.0000000000145519E-4</v>
      </c>
      <c r="AA163" s="101">
        <v>0</v>
      </c>
      <c r="AB163" s="101">
        <v>0</v>
      </c>
      <c r="AC163" s="101">
        <v>0</v>
      </c>
      <c r="AD163" s="101">
        <v>0</v>
      </c>
      <c r="AE163" s="101">
        <v>0</v>
      </c>
      <c r="AF163" s="101">
        <v>-9.0000000000145519E-4</v>
      </c>
      <c r="AG163" s="101">
        <v>0</v>
      </c>
      <c r="AH163" s="101">
        <v>99.998949824970822</v>
      </c>
      <c r="AI163" s="101">
        <v>0</v>
      </c>
      <c r="AJ163" s="101">
        <v>0</v>
      </c>
      <c r="AK163" s="101">
        <v>0</v>
      </c>
      <c r="AL163" s="101">
        <v>0</v>
      </c>
      <c r="AM163" s="101">
        <v>0</v>
      </c>
      <c r="AN163" s="101">
        <v>99.998949824970822</v>
      </c>
      <c r="AO163" s="101">
        <v>0</v>
      </c>
      <c r="AP163" s="199"/>
      <c r="AQ163" s="199"/>
      <c r="AR163" s="199"/>
      <c r="AS163" s="199"/>
    </row>
    <row r="164" spans="1:45" ht="12.75" customHeight="1">
      <c r="A164" s="262">
        <v>156</v>
      </c>
      <c r="B164" s="201" t="s">
        <v>1267</v>
      </c>
      <c r="C164" s="197">
        <v>786.6</v>
      </c>
      <c r="D164" s="202">
        <v>0</v>
      </c>
      <c r="E164" s="202">
        <v>0</v>
      </c>
      <c r="F164" s="202">
        <v>0</v>
      </c>
      <c r="G164" s="202">
        <v>786.6</v>
      </c>
      <c r="H164" s="202">
        <v>0</v>
      </c>
      <c r="I164" s="202">
        <v>0</v>
      </c>
      <c r="J164" s="197">
        <v>786.6</v>
      </c>
      <c r="K164" s="203">
        <v>0</v>
      </c>
      <c r="L164" s="203">
        <v>0</v>
      </c>
      <c r="M164" s="203">
        <v>0</v>
      </c>
      <c r="N164" s="203">
        <v>786.6</v>
      </c>
      <c r="O164" s="203">
        <v>0</v>
      </c>
      <c r="P164" s="203">
        <v>0</v>
      </c>
      <c r="Q164" s="203">
        <v>0</v>
      </c>
      <c r="R164" s="198">
        <v>682.02350000000001</v>
      </c>
      <c r="S164" s="203">
        <v>0</v>
      </c>
      <c r="T164" s="203">
        <v>0</v>
      </c>
      <c r="U164" s="203">
        <v>0</v>
      </c>
      <c r="V164" s="204">
        <v>682.02350000000001</v>
      </c>
      <c r="W164" s="204">
        <v>0</v>
      </c>
      <c r="X164" s="204">
        <v>0</v>
      </c>
      <c r="Y164" s="204">
        <v>0</v>
      </c>
      <c r="Z164" s="101">
        <v>-104.57650000000001</v>
      </c>
      <c r="AA164" s="204">
        <v>0</v>
      </c>
      <c r="AB164" s="204">
        <v>0</v>
      </c>
      <c r="AC164" s="204">
        <v>0</v>
      </c>
      <c r="AD164" s="204">
        <v>-104.57650000000001</v>
      </c>
      <c r="AE164" s="204"/>
      <c r="AF164" s="204">
        <v>0</v>
      </c>
      <c r="AG164" s="204">
        <v>0</v>
      </c>
      <c r="AH164" s="204">
        <v>86.705250444952966</v>
      </c>
      <c r="AI164" s="204">
        <v>0</v>
      </c>
      <c r="AJ164" s="204">
        <v>0</v>
      </c>
      <c r="AK164" s="204">
        <v>0</v>
      </c>
      <c r="AL164" s="204">
        <v>86.705250444952966</v>
      </c>
      <c r="AM164" s="204"/>
      <c r="AN164" s="204">
        <v>0</v>
      </c>
      <c r="AO164" s="204">
        <v>0</v>
      </c>
    </row>
    <row r="165" spans="1:45" ht="12.75" customHeight="1">
      <c r="A165" s="262">
        <v>157</v>
      </c>
      <c r="B165" s="201" t="s">
        <v>1365</v>
      </c>
      <c r="C165" s="197">
        <v>0</v>
      </c>
      <c r="D165" s="202">
        <v>0</v>
      </c>
      <c r="E165" s="202">
        <v>0</v>
      </c>
      <c r="F165" s="202">
        <v>0</v>
      </c>
      <c r="G165" s="202">
        <v>0</v>
      </c>
      <c r="H165" s="202">
        <v>0</v>
      </c>
      <c r="I165" s="202">
        <v>0</v>
      </c>
      <c r="J165" s="197">
        <v>0</v>
      </c>
      <c r="K165" s="203">
        <v>0</v>
      </c>
      <c r="L165" s="203">
        <v>0</v>
      </c>
      <c r="M165" s="203">
        <v>0</v>
      </c>
      <c r="N165" s="203">
        <v>0</v>
      </c>
      <c r="O165" s="203">
        <v>0</v>
      </c>
      <c r="P165" s="203">
        <v>0</v>
      </c>
      <c r="Q165" s="203">
        <v>0</v>
      </c>
      <c r="R165" s="198">
        <v>0</v>
      </c>
      <c r="S165" s="203">
        <v>0</v>
      </c>
      <c r="T165" s="203">
        <v>0</v>
      </c>
      <c r="U165" s="203">
        <v>0</v>
      </c>
      <c r="V165" s="204">
        <v>0</v>
      </c>
      <c r="W165" s="204">
        <v>0</v>
      </c>
      <c r="X165" s="204">
        <v>0</v>
      </c>
      <c r="Y165" s="204">
        <v>0</v>
      </c>
      <c r="Z165" s="101">
        <v>0</v>
      </c>
      <c r="AA165" s="204">
        <v>0</v>
      </c>
      <c r="AB165" s="204">
        <v>0</v>
      </c>
      <c r="AC165" s="204">
        <v>0</v>
      </c>
      <c r="AD165" s="204">
        <v>0</v>
      </c>
      <c r="AE165" s="204"/>
      <c r="AF165" s="204">
        <v>0</v>
      </c>
      <c r="AG165" s="204">
        <v>0</v>
      </c>
      <c r="AH165" s="204">
        <v>0</v>
      </c>
      <c r="AI165" s="204">
        <v>0</v>
      </c>
      <c r="AJ165" s="204">
        <v>0</v>
      </c>
      <c r="AK165" s="204">
        <v>0</v>
      </c>
      <c r="AL165" s="204">
        <v>0</v>
      </c>
      <c r="AM165" s="204"/>
      <c r="AN165" s="204">
        <v>0</v>
      </c>
      <c r="AO165" s="204">
        <v>0</v>
      </c>
    </row>
    <row r="166" spans="1:45" ht="12.75" customHeight="1">
      <c r="A166" s="262">
        <v>158</v>
      </c>
      <c r="B166" s="201" t="s">
        <v>1366</v>
      </c>
      <c r="C166" s="197">
        <v>0</v>
      </c>
      <c r="D166" s="202">
        <v>0</v>
      </c>
      <c r="E166" s="202">
        <v>0</v>
      </c>
      <c r="F166" s="202">
        <v>0</v>
      </c>
      <c r="G166" s="202">
        <v>0</v>
      </c>
      <c r="H166" s="202">
        <v>0</v>
      </c>
      <c r="I166" s="202">
        <v>0</v>
      </c>
      <c r="J166" s="197">
        <v>0</v>
      </c>
      <c r="K166" s="203">
        <v>0</v>
      </c>
      <c r="L166" s="203">
        <v>0</v>
      </c>
      <c r="M166" s="203">
        <v>0</v>
      </c>
      <c r="N166" s="203">
        <v>0</v>
      </c>
      <c r="O166" s="203">
        <v>0</v>
      </c>
      <c r="P166" s="203">
        <v>0</v>
      </c>
      <c r="Q166" s="203">
        <v>0</v>
      </c>
      <c r="R166" s="198">
        <v>0</v>
      </c>
      <c r="S166" s="203">
        <v>0</v>
      </c>
      <c r="T166" s="203">
        <v>0</v>
      </c>
      <c r="U166" s="203">
        <v>0</v>
      </c>
      <c r="V166" s="204">
        <v>0</v>
      </c>
      <c r="W166" s="204">
        <v>0</v>
      </c>
      <c r="X166" s="204">
        <v>0</v>
      </c>
      <c r="Y166" s="204">
        <v>0</v>
      </c>
      <c r="Z166" s="101">
        <v>0</v>
      </c>
      <c r="AA166" s="204">
        <v>0</v>
      </c>
      <c r="AB166" s="204">
        <v>0</v>
      </c>
      <c r="AC166" s="204">
        <v>0</v>
      </c>
      <c r="AD166" s="204">
        <v>0</v>
      </c>
      <c r="AE166" s="204"/>
      <c r="AF166" s="204">
        <v>0</v>
      </c>
      <c r="AG166" s="204">
        <v>0</v>
      </c>
      <c r="AH166" s="204">
        <v>0</v>
      </c>
      <c r="AI166" s="204">
        <v>0</v>
      </c>
      <c r="AJ166" s="204">
        <v>0</v>
      </c>
      <c r="AK166" s="204">
        <v>0</v>
      </c>
      <c r="AL166" s="204">
        <v>0</v>
      </c>
      <c r="AM166" s="204"/>
      <c r="AN166" s="204">
        <v>0</v>
      </c>
      <c r="AO166" s="204">
        <v>0</v>
      </c>
    </row>
    <row r="167" spans="1:45" ht="12.75" customHeight="1">
      <c r="A167" s="262">
        <v>159</v>
      </c>
      <c r="B167" s="201" t="s">
        <v>1367</v>
      </c>
      <c r="C167" s="197">
        <v>85.7</v>
      </c>
      <c r="D167" s="202">
        <v>0</v>
      </c>
      <c r="E167" s="202">
        <v>0</v>
      </c>
      <c r="F167" s="202">
        <v>0</v>
      </c>
      <c r="G167" s="202">
        <v>0</v>
      </c>
      <c r="H167" s="202">
        <v>85.7</v>
      </c>
      <c r="I167" s="202">
        <v>0</v>
      </c>
      <c r="J167" s="197">
        <v>85.7</v>
      </c>
      <c r="K167" s="203">
        <v>0</v>
      </c>
      <c r="L167" s="203">
        <v>0</v>
      </c>
      <c r="M167" s="203">
        <v>0</v>
      </c>
      <c r="N167" s="203">
        <v>0</v>
      </c>
      <c r="O167" s="203">
        <v>0</v>
      </c>
      <c r="P167" s="203">
        <v>85.7</v>
      </c>
      <c r="Q167" s="203">
        <v>0</v>
      </c>
      <c r="R167" s="198">
        <v>85.699100000000001</v>
      </c>
      <c r="S167" s="203">
        <v>0</v>
      </c>
      <c r="T167" s="203">
        <v>0</v>
      </c>
      <c r="U167" s="203">
        <v>0</v>
      </c>
      <c r="V167" s="204">
        <v>0</v>
      </c>
      <c r="W167" s="204">
        <v>0</v>
      </c>
      <c r="X167" s="204">
        <v>85.699100000000001</v>
      </c>
      <c r="Y167" s="204">
        <v>0</v>
      </c>
      <c r="Z167" s="101">
        <v>-9.0000000000145519E-4</v>
      </c>
      <c r="AA167" s="204">
        <v>0</v>
      </c>
      <c r="AB167" s="204">
        <v>0</v>
      </c>
      <c r="AC167" s="204">
        <v>0</v>
      </c>
      <c r="AD167" s="204">
        <v>0</v>
      </c>
      <c r="AE167" s="204"/>
      <c r="AF167" s="204">
        <v>-9.0000000000145519E-4</v>
      </c>
      <c r="AG167" s="204">
        <v>0</v>
      </c>
      <c r="AH167" s="204">
        <v>99.998949824970822</v>
      </c>
      <c r="AI167" s="204">
        <v>0</v>
      </c>
      <c r="AJ167" s="204">
        <v>0</v>
      </c>
      <c r="AK167" s="204">
        <v>0</v>
      </c>
      <c r="AL167" s="204">
        <v>0</v>
      </c>
      <c r="AM167" s="204"/>
      <c r="AN167" s="204">
        <v>99.998949824970822</v>
      </c>
      <c r="AO167" s="204">
        <v>0</v>
      </c>
    </row>
    <row r="168" spans="1:45" ht="12.75" customHeight="1">
      <c r="A168" s="262">
        <v>160</v>
      </c>
      <c r="B168" s="201" t="s">
        <v>1364</v>
      </c>
      <c r="C168" s="197">
        <v>0</v>
      </c>
      <c r="D168" s="202">
        <v>0</v>
      </c>
      <c r="E168" s="202">
        <v>0</v>
      </c>
      <c r="F168" s="202">
        <v>0</v>
      </c>
      <c r="G168" s="202">
        <v>0</v>
      </c>
      <c r="H168" s="202">
        <v>0</v>
      </c>
      <c r="I168" s="202">
        <v>0</v>
      </c>
      <c r="J168" s="197">
        <v>0</v>
      </c>
      <c r="K168" s="203">
        <v>0</v>
      </c>
      <c r="L168" s="203">
        <v>0</v>
      </c>
      <c r="M168" s="203">
        <v>0</v>
      </c>
      <c r="N168" s="203">
        <v>0</v>
      </c>
      <c r="O168" s="203">
        <v>0</v>
      </c>
      <c r="P168" s="203">
        <v>0</v>
      </c>
      <c r="Q168" s="203">
        <v>0</v>
      </c>
      <c r="R168" s="198">
        <v>0</v>
      </c>
      <c r="S168" s="203">
        <v>0</v>
      </c>
      <c r="T168" s="203">
        <v>0</v>
      </c>
      <c r="U168" s="203">
        <v>0</v>
      </c>
      <c r="V168" s="204">
        <v>0</v>
      </c>
      <c r="W168" s="204">
        <v>0</v>
      </c>
      <c r="X168" s="204">
        <v>0</v>
      </c>
      <c r="Y168" s="204">
        <v>0</v>
      </c>
      <c r="Z168" s="101">
        <v>0</v>
      </c>
      <c r="AA168" s="204">
        <v>0</v>
      </c>
      <c r="AB168" s="204">
        <v>0</v>
      </c>
      <c r="AC168" s="204">
        <v>0</v>
      </c>
      <c r="AD168" s="204">
        <v>0</v>
      </c>
      <c r="AE168" s="204"/>
      <c r="AF168" s="204">
        <v>0</v>
      </c>
      <c r="AG168" s="204">
        <v>0</v>
      </c>
      <c r="AH168" s="204">
        <v>0</v>
      </c>
      <c r="AI168" s="204">
        <v>0</v>
      </c>
      <c r="AJ168" s="204">
        <v>0</v>
      </c>
      <c r="AK168" s="204">
        <v>0</v>
      </c>
      <c r="AL168" s="204">
        <v>0</v>
      </c>
      <c r="AM168" s="204"/>
      <c r="AN168" s="204">
        <v>0</v>
      </c>
      <c r="AO168" s="204">
        <v>0</v>
      </c>
    </row>
    <row r="169" spans="1:45" ht="12.75" customHeight="1">
      <c r="A169" s="262">
        <v>161</v>
      </c>
      <c r="B169" s="201" t="s">
        <v>1368</v>
      </c>
      <c r="C169" s="197">
        <v>0</v>
      </c>
      <c r="D169" s="202">
        <v>0</v>
      </c>
      <c r="E169" s="202">
        <v>0</v>
      </c>
      <c r="F169" s="202">
        <v>0</v>
      </c>
      <c r="G169" s="202">
        <v>0</v>
      </c>
      <c r="H169" s="202">
        <v>0</v>
      </c>
      <c r="I169" s="202">
        <v>0</v>
      </c>
      <c r="J169" s="197">
        <v>0</v>
      </c>
      <c r="K169" s="203">
        <v>0</v>
      </c>
      <c r="L169" s="203">
        <v>0</v>
      </c>
      <c r="M169" s="203">
        <v>0</v>
      </c>
      <c r="N169" s="203">
        <v>0</v>
      </c>
      <c r="O169" s="203">
        <v>0</v>
      </c>
      <c r="P169" s="203">
        <v>0</v>
      </c>
      <c r="Q169" s="203">
        <v>0</v>
      </c>
      <c r="R169" s="198">
        <v>0</v>
      </c>
      <c r="S169" s="203">
        <v>0</v>
      </c>
      <c r="T169" s="203">
        <v>0</v>
      </c>
      <c r="U169" s="203">
        <v>0</v>
      </c>
      <c r="V169" s="204">
        <v>0</v>
      </c>
      <c r="W169" s="204">
        <v>0</v>
      </c>
      <c r="X169" s="204">
        <v>0</v>
      </c>
      <c r="Y169" s="204">
        <v>0</v>
      </c>
      <c r="Z169" s="101">
        <v>0</v>
      </c>
      <c r="AA169" s="204">
        <v>0</v>
      </c>
      <c r="AB169" s="204">
        <v>0</v>
      </c>
      <c r="AC169" s="204">
        <v>0</v>
      </c>
      <c r="AD169" s="204">
        <v>0</v>
      </c>
      <c r="AE169" s="204"/>
      <c r="AF169" s="204">
        <v>0</v>
      </c>
      <c r="AG169" s="204">
        <v>0</v>
      </c>
      <c r="AH169" s="204">
        <v>0</v>
      </c>
      <c r="AI169" s="204">
        <v>0</v>
      </c>
      <c r="AJ169" s="204">
        <v>0</v>
      </c>
      <c r="AK169" s="204">
        <v>0</v>
      </c>
      <c r="AL169" s="204">
        <v>0</v>
      </c>
      <c r="AM169" s="204"/>
      <c r="AN169" s="204">
        <v>0</v>
      </c>
      <c r="AO169" s="204">
        <v>0</v>
      </c>
    </row>
    <row r="170" spans="1:45" ht="12.75" customHeight="1">
      <c r="A170" s="262">
        <v>162</v>
      </c>
      <c r="B170" s="201" t="s">
        <v>1369</v>
      </c>
      <c r="C170" s="197">
        <v>0</v>
      </c>
      <c r="D170" s="202">
        <v>0</v>
      </c>
      <c r="E170" s="202">
        <v>0</v>
      </c>
      <c r="F170" s="202">
        <v>0</v>
      </c>
      <c r="G170" s="202">
        <v>0</v>
      </c>
      <c r="H170" s="202">
        <v>0</v>
      </c>
      <c r="I170" s="202">
        <v>0</v>
      </c>
      <c r="J170" s="197">
        <v>0</v>
      </c>
      <c r="K170" s="203">
        <v>0</v>
      </c>
      <c r="L170" s="203">
        <v>0</v>
      </c>
      <c r="M170" s="203">
        <v>0</v>
      </c>
      <c r="N170" s="203">
        <v>0</v>
      </c>
      <c r="O170" s="203">
        <v>0</v>
      </c>
      <c r="P170" s="203">
        <v>0</v>
      </c>
      <c r="Q170" s="203">
        <v>0</v>
      </c>
      <c r="R170" s="198">
        <v>0</v>
      </c>
      <c r="S170" s="203">
        <v>0</v>
      </c>
      <c r="T170" s="203">
        <v>0</v>
      </c>
      <c r="U170" s="203">
        <v>0</v>
      </c>
      <c r="V170" s="204">
        <v>0</v>
      </c>
      <c r="W170" s="204">
        <v>0</v>
      </c>
      <c r="X170" s="204">
        <v>0</v>
      </c>
      <c r="Y170" s="204">
        <v>0</v>
      </c>
      <c r="Z170" s="101">
        <v>0</v>
      </c>
      <c r="AA170" s="204">
        <v>0</v>
      </c>
      <c r="AB170" s="204">
        <v>0</v>
      </c>
      <c r="AC170" s="204">
        <v>0</v>
      </c>
      <c r="AD170" s="204">
        <v>0</v>
      </c>
      <c r="AE170" s="204"/>
      <c r="AF170" s="204">
        <v>0</v>
      </c>
      <c r="AG170" s="204">
        <v>0</v>
      </c>
      <c r="AH170" s="204">
        <v>0</v>
      </c>
      <c r="AI170" s="204">
        <v>0</v>
      </c>
      <c r="AJ170" s="204">
        <v>0</v>
      </c>
      <c r="AK170" s="204">
        <v>0</v>
      </c>
      <c r="AL170" s="204">
        <v>0</v>
      </c>
      <c r="AM170" s="204"/>
      <c r="AN170" s="204">
        <v>0</v>
      </c>
      <c r="AO170" s="204">
        <v>0</v>
      </c>
    </row>
    <row r="171" spans="1:45" ht="12.75" customHeight="1">
      <c r="A171" s="262">
        <v>163</v>
      </c>
      <c r="B171" s="201" t="s">
        <v>1370</v>
      </c>
      <c r="C171" s="197">
        <v>0</v>
      </c>
      <c r="D171" s="202">
        <v>0</v>
      </c>
      <c r="E171" s="202">
        <v>0</v>
      </c>
      <c r="F171" s="202">
        <v>0</v>
      </c>
      <c r="G171" s="202">
        <v>0</v>
      </c>
      <c r="H171" s="202">
        <v>0</v>
      </c>
      <c r="I171" s="202">
        <v>0</v>
      </c>
      <c r="J171" s="197">
        <v>0</v>
      </c>
      <c r="K171" s="203">
        <v>0</v>
      </c>
      <c r="L171" s="203">
        <v>0</v>
      </c>
      <c r="M171" s="203">
        <v>0</v>
      </c>
      <c r="N171" s="203">
        <v>0</v>
      </c>
      <c r="O171" s="203">
        <v>0</v>
      </c>
      <c r="P171" s="203">
        <v>0</v>
      </c>
      <c r="Q171" s="203">
        <v>0</v>
      </c>
      <c r="R171" s="198">
        <v>0</v>
      </c>
      <c r="S171" s="203">
        <v>0</v>
      </c>
      <c r="T171" s="203">
        <v>0</v>
      </c>
      <c r="U171" s="203">
        <v>0</v>
      </c>
      <c r="V171" s="204">
        <v>0</v>
      </c>
      <c r="W171" s="204">
        <v>0</v>
      </c>
      <c r="X171" s="204">
        <v>0</v>
      </c>
      <c r="Y171" s="204">
        <v>0</v>
      </c>
      <c r="Z171" s="101">
        <v>0</v>
      </c>
      <c r="AA171" s="204">
        <v>0</v>
      </c>
      <c r="AB171" s="204">
        <v>0</v>
      </c>
      <c r="AC171" s="204">
        <v>0</v>
      </c>
      <c r="AD171" s="204">
        <v>0</v>
      </c>
      <c r="AE171" s="204"/>
      <c r="AF171" s="204">
        <v>0</v>
      </c>
      <c r="AG171" s="204">
        <v>0</v>
      </c>
      <c r="AH171" s="204">
        <v>0</v>
      </c>
      <c r="AI171" s="204">
        <v>0</v>
      </c>
      <c r="AJ171" s="204">
        <v>0</v>
      </c>
      <c r="AK171" s="204">
        <v>0</v>
      </c>
      <c r="AL171" s="204">
        <v>0</v>
      </c>
      <c r="AM171" s="204"/>
      <c r="AN171" s="204">
        <v>0</v>
      </c>
      <c r="AO171" s="204">
        <v>0</v>
      </c>
    </row>
    <row r="172" spans="1:45" ht="12.75" customHeight="1">
      <c r="A172" s="262">
        <v>164</v>
      </c>
      <c r="B172" s="201" t="s">
        <v>1371</v>
      </c>
      <c r="C172" s="197">
        <v>0</v>
      </c>
      <c r="D172" s="202">
        <v>0</v>
      </c>
      <c r="E172" s="202">
        <v>0</v>
      </c>
      <c r="F172" s="202">
        <v>0</v>
      </c>
      <c r="G172" s="202">
        <v>0</v>
      </c>
      <c r="H172" s="202">
        <v>0</v>
      </c>
      <c r="I172" s="202">
        <v>0</v>
      </c>
      <c r="J172" s="197">
        <v>0</v>
      </c>
      <c r="K172" s="203">
        <v>0</v>
      </c>
      <c r="L172" s="203">
        <v>0</v>
      </c>
      <c r="M172" s="203">
        <v>0</v>
      </c>
      <c r="N172" s="203">
        <v>0</v>
      </c>
      <c r="O172" s="203">
        <v>0</v>
      </c>
      <c r="P172" s="203">
        <v>0</v>
      </c>
      <c r="Q172" s="203">
        <v>0</v>
      </c>
      <c r="R172" s="198">
        <v>0</v>
      </c>
      <c r="S172" s="203">
        <v>0</v>
      </c>
      <c r="T172" s="203">
        <v>0</v>
      </c>
      <c r="U172" s="203">
        <v>0</v>
      </c>
      <c r="V172" s="204">
        <v>0</v>
      </c>
      <c r="W172" s="204">
        <v>0</v>
      </c>
      <c r="X172" s="204">
        <v>0</v>
      </c>
      <c r="Y172" s="204">
        <v>0</v>
      </c>
      <c r="Z172" s="101">
        <v>0</v>
      </c>
      <c r="AA172" s="204">
        <v>0</v>
      </c>
      <c r="AB172" s="204">
        <v>0</v>
      </c>
      <c r="AC172" s="204">
        <v>0</v>
      </c>
      <c r="AD172" s="204">
        <v>0</v>
      </c>
      <c r="AE172" s="204"/>
      <c r="AF172" s="204">
        <v>0</v>
      </c>
      <c r="AG172" s="204">
        <v>0</v>
      </c>
      <c r="AH172" s="204">
        <v>0</v>
      </c>
      <c r="AI172" s="204">
        <v>0</v>
      </c>
      <c r="AJ172" s="204">
        <v>0</v>
      </c>
      <c r="AK172" s="204">
        <v>0</v>
      </c>
      <c r="AL172" s="204">
        <v>0</v>
      </c>
      <c r="AM172" s="204"/>
      <c r="AN172" s="204">
        <v>0</v>
      </c>
      <c r="AO172" s="204">
        <v>0</v>
      </c>
    </row>
    <row r="173" spans="1:45" ht="12.75" customHeight="1">
      <c r="A173" s="262">
        <v>165</v>
      </c>
      <c r="B173" s="201" t="s">
        <v>1372</v>
      </c>
      <c r="C173" s="197">
        <v>0</v>
      </c>
      <c r="D173" s="202">
        <v>0</v>
      </c>
      <c r="E173" s="202">
        <v>0</v>
      </c>
      <c r="F173" s="202">
        <v>0</v>
      </c>
      <c r="G173" s="202">
        <v>0</v>
      </c>
      <c r="H173" s="202">
        <v>0</v>
      </c>
      <c r="I173" s="202">
        <v>0</v>
      </c>
      <c r="J173" s="197">
        <v>0</v>
      </c>
      <c r="K173" s="203">
        <v>0</v>
      </c>
      <c r="L173" s="203">
        <v>0</v>
      </c>
      <c r="M173" s="203">
        <v>0</v>
      </c>
      <c r="N173" s="203">
        <v>0</v>
      </c>
      <c r="O173" s="203">
        <v>0</v>
      </c>
      <c r="P173" s="203">
        <v>0</v>
      </c>
      <c r="Q173" s="203">
        <v>0</v>
      </c>
      <c r="R173" s="198">
        <v>0</v>
      </c>
      <c r="S173" s="203">
        <v>0</v>
      </c>
      <c r="T173" s="203">
        <v>0</v>
      </c>
      <c r="U173" s="203">
        <v>0</v>
      </c>
      <c r="V173" s="204">
        <v>0</v>
      </c>
      <c r="W173" s="204">
        <v>0</v>
      </c>
      <c r="X173" s="204">
        <v>0</v>
      </c>
      <c r="Y173" s="204">
        <v>0</v>
      </c>
      <c r="Z173" s="101">
        <v>0</v>
      </c>
      <c r="AA173" s="204">
        <v>0</v>
      </c>
      <c r="AB173" s="204">
        <v>0</v>
      </c>
      <c r="AC173" s="204">
        <v>0</v>
      </c>
      <c r="AD173" s="204">
        <v>0</v>
      </c>
      <c r="AE173" s="204"/>
      <c r="AF173" s="204">
        <v>0</v>
      </c>
      <c r="AG173" s="204">
        <v>0</v>
      </c>
      <c r="AH173" s="204">
        <v>0</v>
      </c>
      <c r="AI173" s="204">
        <v>0</v>
      </c>
      <c r="AJ173" s="204">
        <v>0</v>
      </c>
      <c r="AK173" s="204">
        <v>0</v>
      </c>
      <c r="AL173" s="204">
        <v>0</v>
      </c>
      <c r="AM173" s="204"/>
      <c r="AN173" s="204">
        <v>0</v>
      </c>
      <c r="AO173" s="204">
        <v>0</v>
      </c>
    </row>
    <row r="174" spans="1:45" ht="12.75" customHeight="1">
      <c r="A174" s="262">
        <v>166</v>
      </c>
      <c r="B174" s="201" t="s">
        <v>1373</v>
      </c>
      <c r="C174" s="197">
        <v>0</v>
      </c>
      <c r="D174" s="202">
        <v>0</v>
      </c>
      <c r="E174" s="202">
        <v>0</v>
      </c>
      <c r="F174" s="202">
        <v>0</v>
      </c>
      <c r="G174" s="202">
        <v>0</v>
      </c>
      <c r="H174" s="202">
        <v>0</v>
      </c>
      <c r="I174" s="202">
        <v>0</v>
      </c>
      <c r="J174" s="197">
        <v>0</v>
      </c>
      <c r="K174" s="203">
        <v>0</v>
      </c>
      <c r="L174" s="203">
        <v>0</v>
      </c>
      <c r="M174" s="203">
        <v>0</v>
      </c>
      <c r="N174" s="203">
        <v>0</v>
      </c>
      <c r="O174" s="203">
        <v>0</v>
      </c>
      <c r="P174" s="203">
        <v>0</v>
      </c>
      <c r="Q174" s="203">
        <v>0</v>
      </c>
      <c r="R174" s="198">
        <v>0</v>
      </c>
      <c r="S174" s="203">
        <v>0</v>
      </c>
      <c r="T174" s="203">
        <v>0</v>
      </c>
      <c r="U174" s="203">
        <v>0</v>
      </c>
      <c r="V174" s="204">
        <v>0</v>
      </c>
      <c r="W174" s="204">
        <v>0</v>
      </c>
      <c r="X174" s="204">
        <v>0</v>
      </c>
      <c r="Y174" s="204">
        <v>0</v>
      </c>
      <c r="Z174" s="101">
        <v>0</v>
      </c>
      <c r="AA174" s="204">
        <v>0</v>
      </c>
      <c r="AB174" s="204">
        <v>0</v>
      </c>
      <c r="AC174" s="204">
        <v>0</v>
      </c>
      <c r="AD174" s="204">
        <v>0</v>
      </c>
      <c r="AE174" s="204"/>
      <c r="AF174" s="204">
        <v>0</v>
      </c>
      <c r="AG174" s="204">
        <v>0</v>
      </c>
      <c r="AH174" s="204">
        <v>0</v>
      </c>
      <c r="AI174" s="204">
        <v>0</v>
      </c>
      <c r="AJ174" s="204">
        <v>0</v>
      </c>
      <c r="AK174" s="204">
        <v>0</v>
      </c>
      <c r="AL174" s="204">
        <v>0</v>
      </c>
      <c r="AM174" s="204"/>
      <c r="AN174" s="204">
        <v>0</v>
      </c>
      <c r="AO174" s="204">
        <v>0</v>
      </c>
    </row>
    <row r="175" spans="1:45" ht="12.75" customHeight="1">
      <c r="A175" s="262">
        <v>167</v>
      </c>
      <c r="B175" s="201" t="s">
        <v>1374</v>
      </c>
      <c r="C175" s="197">
        <v>0</v>
      </c>
      <c r="D175" s="202">
        <v>0</v>
      </c>
      <c r="E175" s="202">
        <v>0</v>
      </c>
      <c r="F175" s="202">
        <v>0</v>
      </c>
      <c r="G175" s="202">
        <v>0</v>
      </c>
      <c r="H175" s="202">
        <v>0</v>
      </c>
      <c r="I175" s="202">
        <v>0</v>
      </c>
      <c r="J175" s="197">
        <v>0</v>
      </c>
      <c r="K175" s="203">
        <v>0</v>
      </c>
      <c r="L175" s="203">
        <v>0</v>
      </c>
      <c r="M175" s="203">
        <v>0</v>
      </c>
      <c r="N175" s="203">
        <v>0</v>
      </c>
      <c r="O175" s="203">
        <v>0</v>
      </c>
      <c r="P175" s="203">
        <v>0</v>
      </c>
      <c r="Q175" s="203">
        <v>0</v>
      </c>
      <c r="R175" s="198">
        <v>0</v>
      </c>
      <c r="S175" s="203">
        <v>0</v>
      </c>
      <c r="T175" s="203">
        <v>0</v>
      </c>
      <c r="U175" s="203">
        <v>0</v>
      </c>
      <c r="V175" s="204">
        <v>0</v>
      </c>
      <c r="W175" s="204">
        <v>0</v>
      </c>
      <c r="X175" s="204">
        <v>0</v>
      </c>
      <c r="Y175" s="204">
        <v>0</v>
      </c>
      <c r="Z175" s="101">
        <v>0</v>
      </c>
      <c r="AA175" s="204">
        <v>0</v>
      </c>
      <c r="AB175" s="204">
        <v>0</v>
      </c>
      <c r="AC175" s="204">
        <v>0</v>
      </c>
      <c r="AD175" s="204">
        <v>0</v>
      </c>
      <c r="AE175" s="204"/>
      <c r="AF175" s="204">
        <v>0</v>
      </c>
      <c r="AG175" s="204">
        <v>0</v>
      </c>
      <c r="AH175" s="204">
        <v>0</v>
      </c>
      <c r="AI175" s="204">
        <v>0</v>
      </c>
      <c r="AJ175" s="204">
        <v>0</v>
      </c>
      <c r="AK175" s="204">
        <v>0</v>
      </c>
      <c r="AL175" s="204">
        <v>0</v>
      </c>
      <c r="AM175" s="204"/>
      <c r="AN175" s="204">
        <v>0</v>
      </c>
      <c r="AO175" s="204">
        <v>0</v>
      </c>
    </row>
    <row r="176" spans="1:45" ht="12.75" customHeight="1">
      <c r="A176" s="262">
        <v>168</v>
      </c>
      <c r="B176" s="201" t="s">
        <v>1375</v>
      </c>
      <c r="C176" s="197">
        <v>0</v>
      </c>
      <c r="D176" s="202">
        <v>0</v>
      </c>
      <c r="E176" s="202">
        <v>0</v>
      </c>
      <c r="F176" s="202">
        <v>0</v>
      </c>
      <c r="G176" s="202">
        <v>0</v>
      </c>
      <c r="H176" s="202">
        <v>0</v>
      </c>
      <c r="I176" s="202">
        <v>0</v>
      </c>
      <c r="J176" s="197">
        <v>0</v>
      </c>
      <c r="K176" s="203">
        <v>0</v>
      </c>
      <c r="L176" s="203">
        <v>0</v>
      </c>
      <c r="M176" s="203">
        <v>0</v>
      </c>
      <c r="N176" s="203">
        <v>0</v>
      </c>
      <c r="O176" s="203">
        <v>0</v>
      </c>
      <c r="P176" s="203">
        <v>0</v>
      </c>
      <c r="Q176" s="203">
        <v>0</v>
      </c>
      <c r="R176" s="198">
        <v>0</v>
      </c>
      <c r="S176" s="203">
        <v>0</v>
      </c>
      <c r="T176" s="203">
        <v>0</v>
      </c>
      <c r="U176" s="203">
        <v>0</v>
      </c>
      <c r="V176" s="204">
        <v>0</v>
      </c>
      <c r="W176" s="204">
        <v>0</v>
      </c>
      <c r="X176" s="204">
        <v>0</v>
      </c>
      <c r="Y176" s="204">
        <v>0</v>
      </c>
      <c r="Z176" s="101">
        <v>0</v>
      </c>
      <c r="AA176" s="204">
        <v>0</v>
      </c>
      <c r="AB176" s="204">
        <v>0</v>
      </c>
      <c r="AC176" s="204">
        <v>0</v>
      </c>
      <c r="AD176" s="204">
        <v>0</v>
      </c>
      <c r="AE176" s="204"/>
      <c r="AF176" s="204">
        <v>0</v>
      </c>
      <c r="AG176" s="204">
        <v>0</v>
      </c>
      <c r="AH176" s="204">
        <v>0</v>
      </c>
      <c r="AI176" s="204">
        <v>0</v>
      </c>
      <c r="AJ176" s="204">
        <v>0</v>
      </c>
      <c r="AK176" s="204">
        <v>0</v>
      </c>
      <c r="AL176" s="204">
        <v>0</v>
      </c>
      <c r="AM176" s="204"/>
      <c r="AN176" s="204">
        <v>0</v>
      </c>
      <c r="AO176" s="204">
        <v>0</v>
      </c>
    </row>
    <row r="177" spans="1:41" ht="12.75" customHeight="1">
      <c r="A177" s="262">
        <v>169</v>
      </c>
      <c r="B177" s="201" t="s">
        <v>1376</v>
      </c>
      <c r="C177" s="197">
        <v>0</v>
      </c>
      <c r="D177" s="202">
        <v>0</v>
      </c>
      <c r="E177" s="202">
        <v>0</v>
      </c>
      <c r="F177" s="202">
        <v>0</v>
      </c>
      <c r="G177" s="202">
        <v>0</v>
      </c>
      <c r="H177" s="202">
        <v>0</v>
      </c>
      <c r="I177" s="202">
        <v>0</v>
      </c>
      <c r="J177" s="197">
        <v>0</v>
      </c>
      <c r="K177" s="203">
        <v>0</v>
      </c>
      <c r="L177" s="203">
        <v>0</v>
      </c>
      <c r="M177" s="203">
        <v>0</v>
      </c>
      <c r="N177" s="203">
        <v>0</v>
      </c>
      <c r="O177" s="203">
        <v>0</v>
      </c>
      <c r="P177" s="203">
        <v>0</v>
      </c>
      <c r="Q177" s="203">
        <v>0</v>
      </c>
      <c r="R177" s="198">
        <v>0</v>
      </c>
      <c r="S177" s="203">
        <v>0</v>
      </c>
      <c r="T177" s="203">
        <v>0</v>
      </c>
      <c r="U177" s="203">
        <v>0</v>
      </c>
      <c r="V177" s="204">
        <v>0</v>
      </c>
      <c r="W177" s="204">
        <v>0</v>
      </c>
      <c r="X177" s="204">
        <v>0</v>
      </c>
      <c r="Y177" s="204">
        <v>0</v>
      </c>
      <c r="Z177" s="101">
        <v>0</v>
      </c>
      <c r="AA177" s="204">
        <v>0</v>
      </c>
      <c r="AB177" s="204">
        <v>0</v>
      </c>
      <c r="AC177" s="204">
        <v>0</v>
      </c>
      <c r="AD177" s="204">
        <v>0</v>
      </c>
      <c r="AE177" s="204"/>
      <c r="AF177" s="204">
        <v>0</v>
      </c>
      <c r="AG177" s="204">
        <v>0</v>
      </c>
      <c r="AH177" s="204">
        <v>0</v>
      </c>
      <c r="AI177" s="204">
        <v>0</v>
      </c>
      <c r="AJ177" s="204">
        <v>0</v>
      </c>
      <c r="AK177" s="204">
        <v>0</v>
      </c>
      <c r="AL177" s="204">
        <v>0</v>
      </c>
      <c r="AM177" s="204"/>
      <c r="AN177" s="204">
        <v>0</v>
      </c>
      <c r="AO177" s="204">
        <v>0</v>
      </c>
    </row>
    <row r="178" spans="1:41" ht="12.75" customHeight="1">
      <c r="A178" s="262">
        <v>170</v>
      </c>
      <c r="B178" s="201" t="s">
        <v>1377</v>
      </c>
      <c r="C178" s="197">
        <v>0</v>
      </c>
      <c r="D178" s="202">
        <v>0</v>
      </c>
      <c r="E178" s="202">
        <v>0</v>
      </c>
      <c r="F178" s="202">
        <v>0</v>
      </c>
      <c r="G178" s="202">
        <v>0</v>
      </c>
      <c r="H178" s="202">
        <v>0</v>
      </c>
      <c r="I178" s="202">
        <v>0</v>
      </c>
      <c r="J178" s="197">
        <v>0</v>
      </c>
      <c r="K178" s="203">
        <v>0</v>
      </c>
      <c r="L178" s="203">
        <v>0</v>
      </c>
      <c r="M178" s="203">
        <v>0</v>
      </c>
      <c r="N178" s="203">
        <v>0</v>
      </c>
      <c r="O178" s="203">
        <v>0</v>
      </c>
      <c r="P178" s="203">
        <v>0</v>
      </c>
      <c r="Q178" s="203">
        <v>0</v>
      </c>
      <c r="R178" s="198">
        <v>0</v>
      </c>
      <c r="S178" s="203">
        <v>0</v>
      </c>
      <c r="T178" s="203">
        <v>0</v>
      </c>
      <c r="U178" s="203">
        <v>0</v>
      </c>
      <c r="V178" s="204">
        <v>0</v>
      </c>
      <c r="W178" s="204">
        <v>0</v>
      </c>
      <c r="X178" s="204">
        <v>0</v>
      </c>
      <c r="Y178" s="204">
        <v>0</v>
      </c>
      <c r="Z178" s="101">
        <v>0</v>
      </c>
      <c r="AA178" s="204">
        <v>0</v>
      </c>
      <c r="AB178" s="204">
        <v>0</v>
      </c>
      <c r="AC178" s="204">
        <v>0</v>
      </c>
      <c r="AD178" s="204">
        <v>0</v>
      </c>
      <c r="AE178" s="204"/>
      <c r="AF178" s="204">
        <v>0</v>
      </c>
      <c r="AG178" s="204">
        <v>0</v>
      </c>
      <c r="AH178" s="204">
        <v>0</v>
      </c>
      <c r="AI178" s="204">
        <v>0</v>
      </c>
      <c r="AJ178" s="204">
        <v>0</v>
      </c>
      <c r="AK178" s="204">
        <v>0</v>
      </c>
      <c r="AL178" s="204">
        <v>0</v>
      </c>
      <c r="AM178" s="204"/>
      <c r="AN178" s="204">
        <v>0</v>
      </c>
      <c r="AO178" s="204">
        <v>0</v>
      </c>
    </row>
    <row r="179" spans="1:41" ht="12.75" customHeight="1">
      <c r="A179" s="262">
        <v>171</v>
      </c>
      <c r="B179" s="201" t="s">
        <v>1378</v>
      </c>
      <c r="C179" s="197">
        <v>0</v>
      </c>
      <c r="D179" s="202">
        <v>0</v>
      </c>
      <c r="E179" s="202">
        <v>0</v>
      </c>
      <c r="F179" s="202">
        <v>0</v>
      </c>
      <c r="G179" s="202">
        <v>0</v>
      </c>
      <c r="H179" s="202">
        <v>0</v>
      </c>
      <c r="I179" s="202">
        <v>0</v>
      </c>
      <c r="J179" s="197">
        <v>0</v>
      </c>
      <c r="K179" s="203">
        <v>0</v>
      </c>
      <c r="L179" s="203">
        <v>0</v>
      </c>
      <c r="M179" s="203">
        <v>0</v>
      </c>
      <c r="N179" s="203">
        <v>0</v>
      </c>
      <c r="O179" s="203">
        <v>0</v>
      </c>
      <c r="P179" s="203">
        <v>0</v>
      </c>
      <c r="Q179" s="203">
        <v>0</v>
      </c>
      <c r="R179" s="198">
        <v>0</v>
      </c>
      <c r="S179" s="203">
        <v>0</v>
      </c>
      <c r="T179" s="203">
        <v>0</v>
      </c>
      <c r="U179" s="203">
        <v>0</v>
      </c>
      <c r="V179" s="204">
        <v>0</v>
      </c>
      <c r="W179" s="204">
        <v>0</v>
      </c>
      <c r="X179" s="204">
        <v>0</v>
      </c>
      <c r="Y179" s="204">
        <v>0</v>
      </c>
      <c r="Z179" s="101">
        <v>0</v>
      </c>
      <c r="AA179" s="204">
        <v>0</v>
      </c>
      <c r="AB179" s="204">
        <v>0</v>
      </c>
      <c r="AC179" s="204">
        <v>0</v>
      </c>
      <c r="AD179" s="204">
        <v>0</v>
      </c>
      <c r="AE179" s="204"/>
      <c r="AF179" s="204">
        <v>0</v>
      </c>
      <c r="AG179" s="204">
        <v>0</v>
      </c>
      <c r="AH179" s="204">
        <v>0</v>
      </c>
      <c r="AI179" s="204">
        <v>0</v>
      </c>
      <c r="AJ179" s="204">
        <v>0</v>
      </c>
      <c r="AK179" s="204">
        <v>0</v>
      </c>
      <c r="AL179" s="204">
        <v>0</v>
      </c>
      <c r="AM179" s="204"/>
      <c r="AN179" s="204">
        <v>0</v>
      </c>
      <c r="AO179" s="204">
        <v>0</v>
      </c>
    </row>
    <row r="180" spans="1:41" ht="12.75" customHeight="1">
      <c r="A180" s="262">
        <v>172</v>
      </c>
      <c r="B180" s="201" t="s">
        <v>1379</v>
      </c>
      <c r="C180" s="197">
        <v>0</v>
      </c>
      <c r="D180" s="202">
        <v>0</v>
      </c>
      <c r="E180" s="202">
        <v>0</v>
      </c>
      <c r="F180" s="202">
        <v>0</v>
      </c>
      <c r="G180" s="202">
        <v>0</v>
      </c>
      <c r="H180" s="202">
        <v>0</v>
      </c>
      <c r="I180" s="202">
        <v>0</v>
      </c>
      <c r="J180" s="197">
        <v>0</v>
      </c>
      <c r="K180" s="203">
        <v>0</v>
      </c>
      <c r="L180" s="203">
        <v>0</v>
      </c>
      <c r="M180" s="203">
        <v>0</v>
      </c>
      <c r="N180" s="203">
        <v>0</v>
      </c>
      <c r="O180" s="203">
        <v>0</v>
      </c>
      <c r="P180" s="203">
        <v>0</v>
      </c>
      <c r="Q180" s="203">
        <v>0</v>
      </c>
      <c r="R180" s="198">
        <v>0</v>
      </c>
      <c r="S180" s="203">
        <v>0</v>
      </c>
      <c r="T180" s="203">
        <v>0</v>
      </c>
      <c r="U180" s="203">
        <v>0</v>
      </c>
      <c r="V180" s="204">
        <v>0</v>
      </c>
      <c r="W180" s="204">
        <v>0</v>
      </c>
      <c r="X180" s="204">
        <v>0</v>
      </c>
      <c r="Y180" s="204">
        <v>0</v>
      </c>
      <c r="Z180" s="101">
        <v>0</v>
      </c>
      <c r="AA180" s="204">
        <v>0</v>
      </c>
      <c r="AB180" s="204">
        <v>0</v>
      </c>
      <c r="AC180" s="204">
        <v>0</v>
      </c>
      <c r="AD180" s="204">
        <v>0</v>
      </c>
      <c r="AE180" s="204"/>
      <c r="AF180" s="204">
        <v>0</v>
      </c>
      <c r="AG180" s="204">
        <v>0</v>
      </c>
      <c r="AH180" s="204">
        <v>0</v>
      </c>
      <c r="AI180" s="204">
        <v>0</v>
      </c>
      <c r="AJ180" s="204">
        <v>0</v>
      </c>
      <c r="AK180" s="204">
        <v>0</v>
      </c>
      <c r="AL180" s="204">
        <v>0</v>
      </c>
      <c r="AM180" s="204"/>
      <c r="AN180" s="204">
        <v>0</v>
      </c>
      <c r="AO180" s="204">
        <v>0</v>
      </c>
    </row>
    <row r="181" spans="1:41" ht="12.75" customHeight="1">
      <c r="A181" s="262">
        <v>173</v>
      </c>
      <c r="B181" s="201" t="s">
        <v>1380</v>
      </c>
      <c r="C181" s="197">
        <v>0</v>
      </c>
      <c r="D181" s="202">
        <v>0</v>
      </c>
      <c r="E181" s="202">
        <v>0</v>
      </c>
      <c r="F181" s="202">
        <v>0</v>
      </c>
      <c r="G181" s="202">
        <v>0</v>
      </c>
      <c r="H181" s="202">
        <v>0</v>
      </c>
      <c r="I181" s="202">
        <v>0</v>
      </c>
      <c r="J181" s="197">
        <v>0</v>
      </c>
      <c r="K181" s="203">
        <v>0</v>
      </c>
      <c r="L181" s="203">
        <v>0</v>
      </c>
      <c r="M181" s="203">
        <v>0</v>
      </c>
      <c r="N181" s="203">
        <v>0</v>
      </c>
      <c r="O181" s="203">
        <v>0</v>
      </c>
      <c r="P181" s="203">
        <v>0</v>
      </c>
      <c r="Q181" s="203">
        <v>0</v>
      </c>
      <c r="R181" s="198">
        <v>0</v>
      </c>
      <c r="S181" s="203">
        <v>0</v>
      </c>
      <c r="T181" s="203">
        <v>0</v>
      </c>
      <c r="U181" s="203">
        <v>0</v>
      </c>
      <c r="V181" s="204">
        <v>0</v>
      </c>
      <c r="W181" s="204">
        <v>0</v>
      </c>
      <c r="X181" s="204">
        <v>0</v>
      </c>
      <c r="Y181" s="204">
        <v>0</v>
      </c>
      <c r="Z181" s="101">
        <v>0</v>
      </c>
      <c r="AA181" s="204">
        <v>0</v>
      </c>
      <c r="AB181" s="204">
        <v>0</v>
      </c>
      <c r="AC181" s="204">
        <v>0</v>
      </c>
      <c r="AD181" s="204">
        <v>0</v>
      </c>
      <c r="AE181" s="204"/>
      <c r="AF181" s="204">
        <v>0</v>
      </c>
      <c r="AG181" s="204">
        <v>0</v>
      </c>
      <c r="AH181" s="204">
        <v>0</v>
      </c>
      <c r="AI181" s="204">
        <v>0</v>
      </c>
      <c r="AJ181" s="204">
        <v>0</v>
      </c>
      <c r="AK181" s="204">
        <v>0</v>
      </c>
      <c r="AL181" s="204">
        <v>0</v>
      </c>
      <c r="AM181" s="204"/>
      <c r="AN181" s="204">
        <v>0</v>
      </c>
      <c r="AO181" s="204">
        <v>0</v>
      </c>
    </row>
    <row r="182" spans="1:41" ht="12.75" customHeight="1">
      <c r="A182" s="262">
        <v>174</v>
      </c>
      <c r="B182" s="201" t="s">
        <v>1381</v>
      </c>
      <c r="C182" s="197">
        <v>0</v>
      </c>
      <c r="D182" s="202">
        <v>0</v>
      </c>
      <c r="E182" s="202">
        <v>0</v>
      </c>
      <c r="F182" s="202">
        <v>0</v>
      </c>
      <c r="G182" s="202">
        <v>0</v>
      </c>
      <c r="H182" s="202">
        <v>0</v>
      </c>
      <c r="I182" s="202">
        <v>0</v>
      </c>
      <c r="J182" s="197">
        <v>0</v>
      </c>
      <c r="K182" s="203">
        <v>0</v>
      </c>
      <c r="L182" s="203">
        <v>0</v>
      </c>
      <c r="M182" s="203">
        <v>0</v>
      </c>
      <c r="N182" s="203">
        <v>0</v>
      </c>
      <c r="O182" s="203">
        <v>0</v>
      </c>
      <c r="P182" s="203">
        <v>0</v>
      </c>
      <c r="Q182" s="203">
        <v>0</v>
      </c>
      <c r="R182" s="198">
        <v>0</v>
      </c>
      <c r="S182" s="203">
        <v>0</v>
      </c>
      <c r="T182" s="203">
        <v>0</v>
      </c>
      <c r="U182" s="203">
        <v>0</v>
      </c>
      <c r="V182" s="204">
        <v>0</v>
      </c>
      <c r="W182" s="204">
        <v>0</v>
      </c>
      <c r="X182" s="204">
        <v>0</v>
      </c>
      <c r="Y182" s="204">
        <v>0</v>
      </c>
      <c r="Z182" s="101">
        <v>0</v>
      </c>
      <c r="AA182" s="204">
        <v>0</v>
      </c>
      <c r="AB182" s="204">
        <v>0</v>
      </c>
      <c r="AC182" s="204">
        <v>0</v>
      </c>
      <c r="AD182" s="204">
        <v>0</v>
      </c>
      <c r="AE182" s="204"/>
      <c r="AF182" s="204">
        <v>0</v>
      </c>
      <c r="AG182" s="204">
        <v>0</v>
      </c>
      <c r="AH182" s="204">
        <v>0</v>
      </c>
      <c r="AI182" s="204">
        <v>0</v>
      </c>
      <c r="AJ182" s="204">
        <v>0</v>
      </c>
      <c r="AK182" s="204">
        <v>0</v>
      </c>
      <c r="AL182" s="204">
        <v>0</v>
      </c>
      <c r="AM182" s="204"/>
      <c r="AN182" s="204">
        <v>0</v>
      </c>
      <c r="AO182" s="204">
        <v>0</v>
      </c>
    </row>
    <row r="183" spans="1:41" ht="12.75" customHeight="1">
      <c r="A183" s="262">
        <v>175</v>
      </c>
      <c r="B183" s="201" t="s">
        <v>1382</v>
      </c>
      <c r="C183" s="197">
        <v>0</v>
      </c>
      <c r="D183" s="202">
        <v>0</v>
      </c>
      <c r="E183" s="202">
        <v>0</v>
      </c>
      <c r="F183" s="202">
        <v>0</v>
      </c>
      <c r="G183" s="202">
        <v>0</v>
      </c>
      <c r="H183" s="202">
        <v>0</v>
      </c>
      <c r="I183" s="202">
        <v>0</v>
      </c>
      <c r="J183" s="197">
        <v>0</v>
      </c>
      <c r="K183" s="203">
        <v>0</v>
      </c>
      <c r="L183" s="203">
        <v>0</v>
      </c>
      <c r="M183" s="203">
        <v>0</v>
      </c>
      <c r="N183" s="203">
        <v>0</v>
      </c>
      <c r="O183" s="203">
        <v>0</v>
      </c>
      <c r="P183" s="203">
        <v>0</v>
      </c>
      <c r="Q183" s="203">
        <v>0</v>
      </c>
      <c r="R183" s="198">
        <v>0</v>
      </c>
      <c r="S183" s="203">
        <v>0</v>
      </c>
      <c r="T183" s="203">
        <v>0</v>
      </c>
      <c r="U183" s="203">
        <v>0</v>
      </c>
      <c r="V183" s="204">
        <v>0</v>
      </c>
      <c r="W183" s="204">
        <v>0</v>
      </c>
      <c r="X183" s="204">
        <v>0</v>
      </c>
      <c r="Y183" s="204">
        <v>0</v>
      </c>
      <c r="Z183" s="101">
        <v>0</v>
      </c>
      <c r="AA183" s="204">
        <v>0</v>
      </c>
      <c r="AB183" s="204">
        <v>0</v>
      </c>
      <c r="AC183" s="204">
        <v>0</v>
      </c>
      <c r="AD183" s="204">
        <v>0</v>
      </c>
      <c r="AE183" s="204"/>
      <c r="AF183" s="204">
        <v>0</v>
      </c>
      <c r="AG183" s="204">
        <v>0</v>
      </c>
      <c r="AH183" s="204">
        <v>0</v>
      </c>
      <c r="AI183" s="204">
        <v>0</v>
      </c>
      <c r="AJ183" s="204">
        <v>0</v>
      </c>
      <c r="AK183" s="204">
        <v>0</v>
      </c>
      <c r="AL183" s="204">
        <v>0</v>
      </c>
      <c r="AM183" s="204"/>
      <c r="AN183" s="204">
        <v>0</v>
      </c>
      <c r="AO183" s="204">
        <v>0</v>
      </c>
    </row>
    <row r="184" spans="1:41" ht="12.75" customHeight="1">
      <c r="A184" s="262">
        <v>176</v>
      </c>
      <c r="B184" s="201" t="s">
        <v>1383</v>
      </c>
      <c r="C184" s="197">
        <v>0</v>
      </c>
      <c r="D184" s="202">
        <v>0</v>
      </c>
      <c r="E184" s="202">
        <v>0</v>
      </c>
      <c r="F184" s="202">
        <v>0</v>
      </c>
      <c r="G184" s="202">
        <v>0</v>
      </c>
      <c r="H184" s="202">
        <v>0</v>
      </c>
      <c r="I184" s="202">
        <v>0</v>
      </c>
      <c r="J184" s="197">
        <v>0</v>
      </c>
      <c r="K184" s="203">
        <v>0</v>
      </c>
      <c r="L184" s="203">
        <v>0</v>
      </c>
      <c r="M184" s="203">
        <v>0</v>
      </c>
      <c r="N184" s="203">
        <v>0</v>
      </c>
      <c r="O184" s="203">
        <v>0</v>
      </c>
      <c r="P184" s="203">
        <v>0</v>
      </c>
      <c r="Q184" s="203">
        <v>0</v>
      </c>
      <c r="R184" s="198">
        <v>0</v>
      </c>
      <c r="S184" s="203">
        <v>0</v>
      </c>
      <c r="T184" s="203">
        <v>0</v>
      </c>
      <c r="U184" s="203">
        <v>0</v>
      </c>
      <c r="V184" s="204">
        <v>0</v>
      </c>
      <c r="W184" s="204">
        <v>0</v>
      </c>
      <c r="X184" s="204">
        <v>0</v>
      </c>
      <c r="Y184" s="204">
        <v>0</v>
      </c>
      <c r="Z184" s="101">
        <v>0</v>
      </c>
      <c r="AA184" s="204">
        <v>0</v>
      </c>
      <c r="AB184" s="204">
        <v>0</v>
      </c>
      <c r="AC184" s="204">
        <v>0</v>
      </c>
      <c r="AD184" s="204">
        <v>0</v>
      </c>
      <c r="AE184" s="204"/>
      <c r="AF184" s="204">
        <v>0</v>
      </c>
      <c r="AG184" s="204">
        <v>0</v>
      </c>
      <c r="AH184" s="204">
        <v>0</v>
      </c>
      <c r="AI184" s="204">
        <v>0</v>
      </c>
      <c r="AJ184" s="204">
        <v>0</v>
      </c>
      <c r="AK184" s="204">
        <v>0</v>
      </c>
      <c r="AL184" s="204">
        <v>0</v>
      </c>
      <c r="AM184" s="204"/>
      <c r="AN184" s="204">
        <v>0</v>
      </c>
      <c r="AO184" s="204">
        <v>0</v>
      </c>
    </row>
    <row r="185" spans="1:41" ht="12.75" customHeight="1">
      <c r="A185" s="262">
        <v>177</v>
      </c>
      <c r="B185" s="201" t="s">
        <v>1384</v>
      </c>
      <c r="C185" s="197">
        <v>0</v>
      </c>
      <c r="D185" s="202">
        <v>0</v>
      </c>
      <c r="E185" s="202">
        <v>0</v>
      </c>
      <c r="F185" s="202">
        <v>0</v>
      </c>
      <c r="G185" s="202">
        <v>0</v>
      </c>
      <c r="H185" s="202">
        <v>0</v>
      </c>
      <c r="I185" s="202">
        <v>0</v>
      </c>
      <c r="J185" s="197">
        <v>0</v>
      </c>
      <c r="K185" s="203">
        <v>0</v>
      </c>
      <c r="L185" s="203">
        <v>0</v>
      </c>
      <c r="M185" s="203">
        <v>0</v>
      </c>
      <c r="N185" s="203">
        <v>0</v>
      </c>
      <c r="O185" s="203">
        <v>0</v>
      </c>
      <c r="P185" s="203">
        <v>0</v>
      </c>
      <c r="Q185" s="203">
        <v>0</v>
      </c>
      <c r="R185" s="198">
        <v>0</v>
      </c>
      <c r="S185" s="203">
        <v>0</v>
      </c>
      <c r="T185" s="203">
        <v>0</v>
      </c>
      <c r="U185" s="203">
        <v>0</v>
      </c>
      <c r="V185" s="204">
        <v>0</v>
      </c>
      <c r="W185" s="204">
        <v>0</v>
      </c>
      <c r="X185" s="204">
        <v>0</v>
      </c>
      <c r="Y185" s="204">
        <v>0</v>
      </c>
      <c r="Z185" s="101">
        <v>0</v>
      </c>
      <c r="AA185" s="204">
        <v>0</v>
      </c>
      <c r="AB185" s="204">
        <v>0</v>
      </c>
      <c r="AC185" s="204">
        <v>0</v>
      </c>
      <c r="AD185" s="204">
        <v>0</v>
      </c>
      <c r="AE185" s="204"/>
      <c r="AF185" s="204">
        <v>0</v>
      </c>
      <c r="AG185" s="204">
        <v>0</v>
      </c>
      <c r="AH185" s="204">
        <v>0</v>
      </c>
      <c r="AI185" s="204">
        <v>0</v>
      </c>
      <c r="AJ185" s="204">
        <v>0</v>
      </c>
      <c r="AK185" s="204">
        <v>0</v>
      </c>
      <c r="AL185" s="204">
        <v>0</v>
      </c>
      <c r="AM185" s="204"/>
      <c r="AN185" s="204">
        <v>0</v>
      </c>
      <c r="AO185" s="204">
        <v>0</v>
      </c>
    </row>
    <row r="186" spans="1:41" ht="12.75" customHeight="1">
      <c r="A186" s="262">
        <v>178</v>
      </c>
      <c r="B186" s="201" t="s">
        <v>1385</v>
      </c>
      <c r="C186" s="197">
        <v>0</v>
      </c>
      <c r="D186" s="202">
        <v>0</v>
      </c>
      <c r="E186" s="202">
        <v>0</v>
      </c>
      <c r="F186" s="202">
        <v>0</v>
      </c>
      <c r="G186" s="202">
        <v>0</v>
      </c>
      <c r="H186" s="202">
        <v>0</v>
      </c>
      <c r="I186" s="202">
        <v>0</v>
      </c>
      <c r="J186" s="197">
        <v>0</v>
      </c>
      <c r="K186" s="203">
        <v>0</v>
      </c>
      <c r="L186" s="203">
        <v>0</v>
      </c>
      <c r="M186" s="203">
        <v>0</v>
      </c>
      <c r="N186" s="203">
        <v>0</v>
      </c>
      <c r="O186" s="203">
        <v>0</v>
      </c>
      <c r="P186" s="203">
        <v>0</v>
      </c>
      <c r="Q186" s="203">
        <v>0</v>
      </c>
      <c r="R186" s="198">
        <v>0</v>
      </c>
      <c r="S186" s="203">
        <v>0</v>
      </c>
      <c r="T186" s="203">
        <v>0</v>
      </c>
      <c r="U186" s="203">
        <v>0</v>
      </c>
      <c r="V186" s="204">
        <v>0</v>
      </c>
      <c r="W186" s="204">
        <v>0</v>
      </c>
      <c r="X186" s="204">
        <v>0</v>
      </c>
      <c r="Y186" s="204">
        <v>0</v>
      </c>
      <c r="Z186" s="101">
        <v>0</v>
      </c>
      <c r="AA186" s="204">
        <v>0</v>
      </c>
      <c r="AB186" s="204">
        <v>0</v>
      </c>
      <c r="AC186" s="204">
        <v>0</v>
      </c>
      <c r="AD186" s="204">
        <v>0</v>
      </c>
      <c r="AE186" s="204"/>
      <c r="AF186" s="204">
        <v>0</v>
      </c>
      <c r="AG186" s="204">
        <v>0</v>
      </c>
      <c r="AH186" s="204">
        <v>0</v>
      </c>
      <c r="AI186" s="204">
        <v>0</v>
      </c>
      <c r="AJ186" s="204">
        <v>0</v>
      </c>
      <c r="AK186" s="204">
        <v>0</v>
      </c>
      <c r="AL186" s="204">
        <v>0</v>
      </c>
      <c r="AM186" s="204"/>
      <c r="AN186" s="204">
        <v>0</v>
      </c>
      <c r="AO186" s="204">
        <v>0</v>
      </c>
    </row>
    <row r="187" spans="1:41" ht="12.75" customHeight="1">
      <c r="A187" s="262">
        <v>179</v>
      </c>
      <c r="B187" s="201" t="s">
        <v>1386</v>
      </c>
      <c r="C187" s="197">
        <v>0</v>
      </c>
      <c r="D187" s="202">
        <v>0</v>
      </c>
      <c r="E187" s="202">
        <v>0</v>
      </c>
      <c r="F187" s="202">
        <v>0</v>
      </c>
      <c r="G187" s="202">
        <v>0</v>
      </c>
      <c r="H187" s="202">
        <v>0</v>
      </c>
      <c r="I187" s="202">
        <v>0</v>
      </c>
      <c r="J187" s="197">
        <v>0</v>
      </c>
      <c r="K187" s="203">
        <v>0</v>
      </c>
      <c r="L187" s="203">
        <v>0</v>
      </c>
      <c r="M187" s="203">
        <v>0</v>
      </c>
      <c r="N187" s="203">
        <v>0</v>
      </c>
      <c r="O187" s="203">
        <v>0</v>
      </c>
      <c r="P187" s="203">
        <v>0</v>
      </c>
      <c r="Q187" s="203">
        <v>0</v>
      </c>
      <c r="R187" s="198">
        <v>0</v>
      </c>
      <c r="S187" s="203">
        <v>0</v>
      </c>
      <c r="T187" s="203">
        <v>0</v>
      </c>
      <c r="U187" s="203">
        <v>0</v>
      </c>
      <c r="V187" s="204">
        <v>0</v>
      </c>
      <c r="W187" s="204">
        <v>0</v>
      </c>
      <c r="X187" s="204">
        <v>0</v>
      </c>
      <c r="Y187" s="204">
        <v>0</v>
      </c>
      <c r="Z187" s="101">
        <v>0</v>
      </c>
      <c r="AA187" s="204">
        <v>0</v>
      </c>
      <c r="AB187" s="204">
        <v>0</v>
      </c>
      <c r="AC187" s="204">
        <v>0</v>
      </c>
      <c r="AD187" s="204">
        <v>0</v>
      </c>
      <c r="AE187" s="204"/>
      <c r="AF187" s="204">
        <v>0</v>
      </c>
      <c r="AG187" s="204">
        <v>0</v>
      </c>
      <c r="AH187" s="204">
        <v>0</v>
      </c>
      <c r="AI187" s="204">
        <v>0</v>
      </c>
      <c r="AJ187" s="204">
        <v>0</v>
      </c>
      <c r="AK187" s="204">
        <v>0</v>
      </c>
      <c r="AL187" s="204">
        <v>0</v>
      </c>
      <c r="AM187" s="204"/>
      <c r="AN187" s="204">
        <v>0</v>
      </c>
      <c r="AO187" s="204">
        <v>0</v>
      </c>
    </row>
    <row r="188" spans="1:41" ht="12.75" customHeight="1">
      <c r="A188" s="262">
        <v>180</v>
      </c>
      <c r="B188" s="201" t="s">
        <v>1387</v>
      </c>
      <c r="C188" s="197">
        <v>0</v>
      </c>
      <c r="D188" s="202">
        <v>0</v>
      </c>
      <c r="E188" s="202">
        <v>0</v>
      </c>
      <c r="F188" s="202">
        <v>0</v>
      </c>
      <c r="G188" s="202">
        <v>0</v>
      </c>
      <c r="H188" s="202">
        <v>0</v>
      </c>
      <c r="I188" s="202">
        <v>0</v>
      </c>
      <c r="J188" s="197">
        <v>0</v>
      </c>
      <c r="K188" s="203">
        <v>0</v>
      </c>
      <c r="L188" s="203">
        <v>0</v>
      </c>
      <c r="M188" s="203">
        <v>0</v>
      </c>
      <c r="N188" s="203">
        <v>0</v>
      </c>
      <c r="O188" s="203">
        <v>0</v>
      </c>
      <c r="P188" s="203">
        <v>0</v>
      </c>
      <c r="Q188" s="203">
        <v>0</v>
      </c>
      <c r="R188" s="198">
        <v>0</v>
      </c>
      <c r="S188" s="203">
        <v>0</v>
      </c>
      <c r="T188" s="203">
        <v>0</v>
      </c>
      <c r="U188" s="203">
        <v>0</v>
      </c>
      <c r="V188" s="204">
        <v>0</v>
      </c>
      <c r="W188" s="204">
        <v>0</v>
      </c>
      <c r="X188" s="204">
        <v>0</v>
      </c>
      <c r="Y188" s="204">
        <v>0</v>
      </c>
      <c r="Z188" s="101">
        <v>0</v>
      </c>
      <c r="AA188" s="204">
        <v>0</v>
      </c>
      <c r="AB188" s="204">
        <v>0</v>
      </c>
      <c r="AC188" s="204">
        <v>0</v>
      </c>
      <c r="AD188" s="204">
        <v>0</v>
      </c>
      <c r="AE188" s="204"/>
      <c r="AF188" s="204">
        <v>0</v>
      </c>
      <c r="AG188" s="204">
        <v>0</v>
      </c>
      <c r="AH188" s="204">
        <v>0</v>
      </c>
      <c r="AI188" s="204">
        <v>0</v>
      </c>
      <c r="AJ188" s="204">
        <v>0</v>
      </c>
      <c r="AK188" s="204">
        <v>0</v>
      </c>
      <c r="AL188" s="204">
        <v>0</v>
      </c>
      <c r="AM188" s="204"/>
      <c r="AN188" s="204">
        <v>0</v>
      </c>
      <c r="AO188" s="204">
        <v>0</v>
      </c>
    </row>
    <row r="189" spans="1:41" ht="12.75" customHeight="1">
      <c r="A189" s="262">
        <v>181</v>
      </c>
      <c r="B189" s="201" t="s">
        <v>1388</v>
      </c>
      <c r="C189" s="197">
        <v>0</v>
      </c>
      <c r="D189" s="202">
        <v>0</v>
      </c>
      <c r="E189" s="202">
        <v>0</v>
      </c>
      <c r="F189" s="202">
        <v>0</v>
      </c>
      <c r="G189" s="202">
        <v>0</v>
      </c>
      <c r="H189" s="202">
        <v>0</v>
      </c>
      <c r="I189" s="202">
        <v>0</v>
      </c>
      <c r="J189" s="197">
        <v>0</v>
      </c>
      <c r="K189" s="203">
        <v>0</v>
      </c>
      <c r="L189" s="203">
        <v>0</v>
      </c>
      <c r="M189" s="203">
        <v>0</v>
      </c>
      <c r="N189" s="203">
        <v>0</v>
      </c>
      <c r="O189" s="203">
        <v>0</v>
      </c>
      <c r="P189" s="203">
        <v>0</v>
      </c>
      <c r="Q189" s="203">
        <v>0</v>
      </c>
      <c r="R189" s="198">
        <v>0</v>
      </c>
      <c r="S189" s="203">
        <v>0</v>
      </c>
      <c r="T189" s="203">
        <v>0</v>
      </c>
      <c r="U189" s="203">
        <v>0</v>
      </c>
      <c r="V189" s="204">
        <v>0</v>
      </c>
      <c r="W189" s="204">
        <v>0</v>
      </c>
      <c r="X189" s="204">
        <v>0</v>
      </c>
      <c r="Y189" s="204">
        <v>0</v>
      </c>
      <c r="Z189" s="101">
        <v>0</v>
      </c>
      <c r="AA189" s="204">
        <v>0</v>
      </c>
      <c r="AB189" s="204">
        <v>0</v>
      </c>
      <c r="AC189" s="204">
        <v>0</v>
      </c>
      <c r="AD189" s="204">
        <v>0</v>
      </c>
      <c r="AE189" s="204"/>
      <c r="AF189" s="204">
        <v>0</v>
      </c>
      <c r="AG189" s="204">
        <v>0</v>
      </c>
      <c r="AH189" s="204">
        <v>0</v>
      </c>
      <c r="AI189" s="204">
        <v>0</v>
      </c>
      <c r="AJ189" s="204">
        <v>0</v>
      </c>
      <c r="AK189" s="204">
        <v>0</v>
      </c>
      <c r="AL189" s="204">
        <v>0</v>
      </c>
      <c r="AM189" s="204"/>
      <c r="AN189" s="204">
        <v>0</v>
      </c>
      <c r="AO189" s="204">
        <v>0</v>
      </c>
    </row>
    <row r="190" spans="1:41" ht="12.75" customHeight="1">
      <c r="A190" s="262">
        <v>182</v>
      </c>
      <c r="B190" s="201" t="s">
        <v>1389</v>
      </c>
      <c r="C190" s="197">
        <v>0</v>
      </c>
      <c r="D190" s="202">
        <v>0</v>
      </c>
      <c r="E190" s="202">
        <v>0</v>
      </c>
      <c r="F190" s="202">
        <v>0</v>
      </c>
      <c r="G190" s="202">
        <v>0</v>
      </c>
      <c r="H190" s="202">
        <v>0</v>
      </c>
      <c r="I190" s="202">
        <v>0</v>
      </c>
      <c r="J190" s="197">
        <v>0</v>
      </c>
      <c r="K190" s="203">
        <v>0</v>
      </c>
      <c r="L190" s="203">
        <v>0</v>
      </c>
      <c r="M190" s="203">
        <v>0</v>
      </c>
      <c r="N190" s="203">
        <v>0</v>
      </c>
      <c r="O190" s="203">
        <v>0</v>
      </c>
      <c r="P190" s="203">
        <v>0</v>
      </c>
      <c r="Q190" s="203">
        <v>0</v>
      </c>
      <c r="R190" s="198">
        <v>0</v>
      </c>
      <c r="S190" s="203">
        <v>0</v>
      </c>
      <c r="T190" s="203">
        <v>0</v>
      </c>
      <c r="U190" s="203">
        <v>0</v>
      </c>
      <c r="V190" s="204">
        <v>0</v>
      </c>
      <c r="W190" s="204">
        <v>0</v>
      </c>
      <c r="X190" s="204">
        <v>0</v>
      </c>
      <c r="Y190" s="204">
        <v>0</v>
      </c>
      <c r="Z190" s="101">
        <v>0</v>
      </c>
      <c r="AA190" s="204">
        <v>0</v>
      </c>
      <c r="AB190" s="204">
        <v>0</v>
      </c>
      <c r="AC190" s="204">
        <v>0</v>
      </c>
      <c r="AD190" s="204">
        <v>0</v>
      </c>
      <c r="AE190" s="204"/>
      <c r="AF190" s="204">
        <v>0</v>
      </c>
      <c r="AG190" s="204">
        <v>0</v>
      </c>
      <c r="AH190" s="204">
        <v>0</v>
      </c>
      <c r="AI190" s="204">
        <v>0</v>
      </c>
      <c r="AJ190" s="204">
        <v>0</v>
      </c>
      <c r="AK190" s="204">
        <v>0</v>
      </c>
      <c r="AL190" s="204">
        <v>0</v>
      </c>
      <c r="AM190" s="204"/>
      <c r="AN190" s="204">
        <v>0</v>
      </c>
      <c r="AO190" s="204">
        <v>0</v>
      </c>
    </row>
    <row r="191" spans="1:41" ht="12.75" customHeight="1">
      <c r="A191" s="262">
        <v>183</v>
      </c>
      <c r="B191" s="201" t="s">
        <v>1390</v>
      </c>
      <c r="C191" s="197">
        <v>0</v>
      </c>
      <c r="D191" s="202">
        <v>0</v>
      </c>
      <c r="E191" s="202">
        <v>0</v>
      </c>
      <c r="F191" s="202">
        <v>0</v>
      </c>
      <c r="G191" s="202">
        <v>0</v>
      </c>
      <c r="H191" s="202">
        <v>0</v>
      </c>
      <c r="I191" s="202">
        <v>0</v>
      </c>
      <c r="J191" s="197">
        <v>0</v>
      </c>
      <c r="K191" s="203">
        <v>0</v>
      </c>
      <c r="L191" s="203">
        <v>0</v>
      </c>
      <c r="M191" s="203">
        <v>0</v>
      </c>
      <c r="N191" s="203">
        <v>0</v>
      </c>
      <c r="O191" s="203">
        <v>0</v>
      </c>
      <c r="P191" s="203">
        <v>0</v>
      </c>
      <c r="Q191" s="203">
        <v>0</v>
      </c>
      <c r="R191" s="198">
        <v>0</v>
      </c>
      <c r="S191" s="203">
        <v>0</v>
      </c>
      <c r="T191" s="203">
        <v>0</v>
      </c>
      <c r="U191" s="203">
        <v>0</v>
      </c>
      <c r="V191" s="204">
        <v>0</v>
      </c>
      <c r="W191" s="204">
        <v>0</v>
      </c>
      <c r="X191" s="204">
        <v>0</v>
      </c>
      <c r="Y191" s="204">
        <v>0</v>
      </c>
      <c r="Z191" s="101">
        <v>0</v>
      </c>
      <c r="AA191" s="204">
        <v>0</v>
      </c>
      <c r="AB191" s="204">
        <v>0</v>
      </c>
      <c r="AC191" s="204">
        <v>0</v>
      </c>
      <c r="AD191" s="204">
        <v>0</v>
      </c>
      <c r="AE191" s="204"/>
      <c r="AF191" s="204">
        <v>0</v>
      </c>
      <c r="AG191" s="204">
        <v>0</v>
      </c>
      <c r="AH191" s="204">
        <v>0</v>
      </c>
      <c r="AI191" s="204">
        <v>0</v>
      </c>
      <c r="AJ191" s="204">
        <v>0</v>
      </c>
      <c r="AK191" s="204">
        <v>0</v>
      </c>
      <c r="AL191" s="204">
        <v>0</v>
      </c>
      <c r="AM191" s="204"/>
      <c r="AN191" s="204">
        <v>0</v>
      </c>
      <c r="AO191" s="204">
        <v>0</v>
      </c>
    </row>
    <row r="192" spans="1:41" ht="12.75" customHeight="1">
      <c r="A192" s="262">
        <v>184</v>
      </c>
      <c r="B192" s="201"/>
      <c r="C192" s="202"/>
      <c r="D192" s="202"/>
      <c r="E192" s="202"/>
      <c r="F192" s="202"/>
      <c r="G192" s="202"/>
      <c r="H192" s="202"/>
      <c r="I192" s="202"/>
      <c r="J192" s="202"/>
      <c r="K192" s="203"/>
      <c r="L192" s="203"/>
      <c r="M192" s="203"/>
      <c r="N192" s="203"/>
      <c r="O192" s="203"/>
      <c r="P192" s="203"/>
      <c r="Q192" s="203"/>
      <c r="R192" s="203"/>
      <c r="S192" s="203"/>
      <c r="T192" s="203"/>
      <c r="U192" s="203"/>
      <c r="V192" s="204"/>
      <c r="W192" s="204"/>
      <c r="X192" s="204"/>
      <c r="Y192" s="204"/>
      <c r="Z192" s="101">
        <v>0</v>
      </c>
      <c r="AA192" s="204"/>
      <c r="AB192" s="204"/>
      <c r="AC192" s="204"/>
      <c r="AD192" s="204"/>
      <c r="AE192" s="204"/>
      <c r="AF192" s="204"/>
      <c r="AG192" s="204"/>
      <c r="AH192" s="204"/>
      <c r="AI192" s="204"/>
      <c r="AJ192" s="204"/>
      <c r="AK192" s="204"/>
      <c r="AL192" s="204"/>
      <c r="AM192" s="204"/>
      <c r="AN192" s="204"/>
      <c r="AO192" s="204"/>
    </row>
    <row r="193" spans="1:45" ht="12.75" customHeight="1">
      <c r="A193" s="262">
        <v>185</v>
      </c>
      <c r="B193" s="196" t="s">
        <v>1391</v>
      </c>
      <c r="C193" s="197">
        <v>993.6</v>
      </c>
      <c r="D193" s="197">
        <v>0</v>
      </c>
      <c r="E193" s="197">
        <v>0</v>
      </c>
      <c r="F193" s="197">
        <v>0</v>
      </c>
      <c r="G193" s="197">
        <v>566.20000000000005</v>
      </c>
      <c r="H193" s="197">
        <v>427.4</v>
      </c>
      <c r="I193" s="197">
        <v>0</v>
      </c>
      <c r="J193" s="197">
        <v>675.5</v>
      </c>
      <c r="K193" s="197">
        <v>0</v>
      </c>
      <c r="L193" s="197">
        <v>0</v>
      </c>
      <c r="M193" s="197">
        <v>0</v>
      </c>
      <c r="N193" s="197">
        <v>296.5</v>
      </c>
      <c r="O193" s="197">
        <v>0</v>
      </c>
      <c r="P193" s="197">
        <v>379</v>
      </c>
      <c r="Q193" s="197">
        <v>0</v>
      </c>
      <c r="R193" s="198">
        <v>603.80490000000009</v>
      </c>
      <c r="S193" s="197">
        <v>0</v>
      </c>
      <c r="T193" s="197">
        <v>0</v>
      </c>
      <c r="U193" s="197">
        <v>0</v>
      </c>
      <c r="V193" s="197">
        <v>296.47500000000002</v>
      </c>
      <c r="W193" s="197">
        <v>0</v>
      </c>
      <c r="X193" s="197">
        <v>307.32990000000001</v>
      </c>
      <c r="Y193" s="197">
        <v>0</v>
      </c>
      <c r="Z193" s="101">
        <v>-71.695099999999911</v>
      </c>
      <c r="AA193" s="101">
        <v>0</v>
      </c>
      <c r="AB193" s="101">
        <v>0</v>
      </c>
      <c r="AC193" s="101">
        <v>0</v>
      </c>
      <c r="AD193" s="101">
        <v>-2.4999999999977263E-2</v>
      </c>
      <c r="AE193" s="101">
        <v>0</v>
      </c>
      <c r="AF193" s="101">
        <v>-71.670099999999991</v>
      </c>
      <c r="AG193" s="101">
        <v>0</v>
      </c>
      <c r="AH193" s="101">
        <v>89.386365655070335</v>
      </c>
      <c r="AI193" s="101">
        <v>0</v>
      </c>
      <c r="AJ193" s="101">
        <v>0</v>
      </c>
      <c r="AK193" s="101">
        <v>0</v>
      </c>
      <c r="AL193" s="101">
        <v>99.991568296795961</v>
      </c>
      <c r="AM193" s="101">
        <v>0</v>
      </c>
      <c r="AN193" s="101">
        <v>81.089683377308702</v>
      </c>
      <c r="AO193" s="101">
        <v>0</v>
      </c>
    </row>
    <row r="194" spans="1:45" s="200" customFormat="1" ht="12.75" customHeight="1">
      <c r="A194" s="262">
        <v>186</v>
      </c>
      <c r="B194" s="196" t="s">
        <v>1241</v>
      </c>
      <c r="C194" s="197">
        <v>566.20000000000005</v>
      </c>
      <c r="D194" s="197">
        <v>0</v>
      </c>
      <c r="E194" s="197">
        <v>0</v>
      </c>
      <c r="F194" s="197">
        <v>0</v>
      </c>
      <c r="G194" s="197">
        <v>566.20000000000005</v>
      </c>
      <c r="H194" s="197">
        <v>0</v>
      </c>
      <c r="I194" s="197">
        <v>0</v>
      </c>
      <c r="J194" s="197">
        <v>296.5</v>
      </c>
      <c r="K194" s="197">
        <v>0</v>
      </c>
      <c r="L194" s="197">
        <v>0</v>
      </c>
      <c r="M194" s="197">
        <v>0</v>
      </c>
      <c r="N194" s="197">
        <v>296.5</v>
      </c>
      <c r="O194" s="197">
        <v>0</v>
      </c>
      <c r="P194" s="197">
        <v>0</v>
      </c>
      <c r="Q194" s="197">
        <v>0</v>
      </c>
      <c r="R194" s="198">
        <v>296.47500000000002</v>
      </c>
      <c r="S194" s="197">
        <v>0</v>
      </c>
      <c r="T194" s="197">
        <v>0</v>
      </c>
      <c r="U194" s="197">
        <v>0</v>
      </c>
      <c r="V194" s="197">
        <v>296.47500000000002</v>
      </c>
      <c r="W194" s="197">
        <v>0</v>
      </c>
      <c r="X194" s="197">
        <v>0</v>
      </c>
      <c r="Y194" s="197">
        <v>0</v>
      </c>
      <c r="Z194" s="101">
        <v>-2.4999999999977263E-2</v>
      </c>
      <c r="AA194" s="101">
        <v>0</v>
      </c>
      <c r="AB194" s="101">
        <v>0</v>
      </c>
      <c r="AC194" s="101">
        <v>0</v>
      </c>
      <c r="AD194" s="101">
        <v>-2.4999999999977263E-2</v>
      </c>
      <c r="AE194" s="101">
        <v>0</v>
      </c>
      <c r="AF194" s="101">
        <v>0</v>
      </c>
      <c r="AG194" s="101">
        <v>0</v>
      </c>
      <c r="AH194" s="101">
        <v>99.991568296795961</v>
      </c>
      <c r="AI194" s="101">
        <v>0</v>
      </c>
      <c r="AJ194" s="101">
        <v>0</v>
      </c>
      <c r="AK194" s="101">
        <v>0</v>
      </c>
      <c r="AL194" s="101">
        <v>99.991568296795961</v>
      </c>
      <c r="AM194" s="101">
        <v>0</v>
      </c>
      <c r="AN194" s="101">
        <v>0</v>
      </c>
      <c r="AO194" s="101">
        <v>0</v>
      </c>
      <c r="AP194" s="199"/>
      <c r="AQ194" s="199"/>
      <c r="AR194" s="199"/>
      <c r="AS194" s="199"/>
    </row>
    <row r="195" spans="1:45" s="200" customFormat="1" ht="12.75" customHeight="1">
      <c r="A195" s="262">
        <v>187</v>
      </c>
      <c r="B195" s="196" t="s">
        <v>1242</v>
      </c>
      <c r="C195" s="197">
        <v>427.4</v>
      </c>
      <c r="D195" s="197">
        <v>0</v>
      </c>
      <c r="E195" s="197">
        <v>0</v>
      </c>
      <c r="F195" s="197">
        <v>0</v>
      </c>
      <c r="G195" s="197">
        <v>0</v>
      </c>
      <c r="H195" s="197">
        <v>427.4</v>
      </c>
      <c r="I195" s="197">
        <v>0</v>
      </c>
      <c r="J195" s="197">
        <v>379</v>
      </c>
      <c r="K195" s="197">
        <v>0</v>
      </c>
      <c r="L195" s="197">
        <v>0</v>
      </c>
      <c r="M195" s="197">
        <v>0</v>
      </c>
      <c r="N195" s="197">
        <v>0</v>
      </c>
      <c r="O195" s="197">
        <v>0</v>
      </c>
      <c r="P195" s="197">
        <v>379</v>
      </c>
      <c r="Q195" s="197">
        <v>0</v>
      </c>
      <c r="R195" s="198">
        <v>307.32990000000001</v>
      </c>
      <c r="S195" s="197">
        <v>0</v>
      </c>
      <c r="T195" s="197">
        <v>0</v>
      </c>
      <c r="U195" s="197">
        <v>0</v>
      </c>
      <c r="V195" s="197">
        <v>0</v>
      </c>
      <c r="W195" s="197">
        <v>0</v>
      </c>
      <c r="X195" s="197">
        <v>307.32990000000001</v>
      </c>
      <c r="Y195" s="197">
        <v>0</v>
      </c>
      <c r="Z195" s="101">
        <v>-71.670099999999991</v>
      </c>
      <c r="AA195" s="101">
        <v>0</v>
      </c>
      <c r="AB195" s="101">
        <v>0</v>
      </c>
      <c r="AC195" s="101">
        <v>0</v>
      </c>
      <c r="AD195" s="101">
        <v>0</v>
      </c>
      <c r="AE195" s="101">
        <v>0</v>
      </c>
      <c r="AF195" s="101">
        <v>-71.670099999999991</v>
      </c>
      <c r="AG195" s="101">
        <v>0</v>
      </c>
      <c r="AH195" s="101">
        <v>81.089683377308702</v>
      </c>
      <c r="AI195" s="101">
        <v>0</v>
      </c>
      <c r="AJ195" s="101">
        <v>0</v>
      </c>
      <c r="AK195" s="101">
        <v>0</v>
      </c>
      <c r="AL195" s="101">
        <v>0</v>
      </c>
      <c r="AM195" s="101">
        <v>0</v>
      </c>
      <c r="AN195" s="101">
        <v>81.089683377308702</v>
      </c>
      <c r="AO195" s="101">
        <v>0</v>
      </c>
      <c r="AP195" s="199"/>
      <c r="AQ195" s="199"/>
      <c r="AR195" s="199"/>
      <c r="AS195" s="199"/>
    </row>
    <row r="196" spans="1:45" ht="12.75" customHeight="1">
      <c r="A196" s="262">
        <v>188</v>
      </c>
      <c r="B196" s="201" t="s">
        <v>1267</v>
      </c>
      <c r="C196" s="197">
        <v>566.20000000000005</v>
      </c>
      <c r="D196" s="202">
        <v>0</v>
      </c>
      <c r="E196" s="202">
        <v>0</v>
      </c>
      <c r="F196" s="202">
        <v>0</v>
      </c>
      <c r="G196" s="202">
        <v>566.20000000000005</v>
      </c>
      <c r="H196" s="202">
        <v>0</v>
      </c>
      <c r="I196" s="202">
        <v>0</v>
      </c>
      <c r="J196" s="197">
        <v>296.5</v>
      </c>
      <c r="K196" s="203">
        <v>0</v>
      </c>
      <c r="L196" s="203">
        <v>0</v>
      </c>
      <c r="M196" s="203">
        <v>0</v>
      </c>
      <c r="N196" s="203">
        <v>296.5</v>
      </c>
      <c r="O196" s="203">
        <v>0</v>
      </c>
      <c r="P196" s="203">
        <v>0</v>
      </c>
      <c r="Q196" s="203">
        <v>0</v>
      </c>
      <c r="R196" s="198">
        <v>296.47500000000002</v>
      </c>
      <c r="S196" s="203">
        <v>0</v>
      </c>
      <c r="T196" s="203">
        <v>0</v>
      </c>
      <c r="U196" s="203">
        <v>0</v>
      </c>
      <c r="V196" s="204">
        <v>296.47500000000002</v>
      </c>
      <c r="W196" s="204">
        <v>0</v>
      </c>
      <c r="X196" s="204">
        <v>0</v>
      </c>
      <c r="Y196" s="204">
        <v>0</v>
      </c>
      <c r="Z196" s="101">
        <v>-2.4999999999977263E-2</v>
      </c>
      <c r="AA196" s="204">
        <v>0</v>
      </c>
      <c r="AB196" s="204">
        <v>0</v>
      </c>
      <c r="AC196" s="204">
        <v>0</v>
      </c>
      <c r="AD196" s="204">
        <v>-2.4999999999977263E-2</v>
      </c>
      <c r="AE196" s="204"/>
      <c r="AF196" s="204">
        <v>0</v>
      </c>
      <c r="AG196" s="204">
        <v>0</v>
      </c>
      <c r="AH196" s="204">
        <v>99.991568296795961</v>
      </c>
      <c r="AI196" s="204">
        <v>0</v>
      </c>
      <c r="AJ196" s="204">
        <v>0</v>
      </c>
      <c r="AK196" s="204">
        <v>0</v>
      </c>
      <c r="AL196" s="204">
        <v>99.991568296795961</v>
      </c>
      <c r="AM196" s="204"/>
      <c r="AN196" s="204">
        <v>0</v>
      </c>
      <c r="AO196" s="204">
        <v>0</v>
      </c>
    </row>
    <row r="197" spans="1:45" ht="12.75" customHeight="1">
      <c r="A197" s="262">
        <v>189</v>
      </c>
      <c r="B197" s="201" t="s">
        <v>1392</v>
      </c>
      <c r="C197" s="197">
        <v>0</v>
      </c>
      <c r="D197" s="202">
        <v>0</v>
      </c>
      <c r="E197" s="202">
        <v>0</v>
      </c>
      <c r="F197" s="202">
        <v>0</v>
      </c>
      <c r="G197" s="202">
        <v>0</v>
      </c>
      <c r="H197" s="202">
        <v>0</v>
      </c>
      <c r="I197" s="202">
        <v>0</v>
      </c>
      <c r="J197" s="197">
        <v>0</v>
      </c>
      <c r="K197" s="203">
        <v>0</v>
      </c>
      <c r="L197" s="203">
        <v>0</v>
      </c>
      <c r="M197" s="203">
        <v>0</v>
      </c>
      <c r="N197" s="203">
        <v>0</v>
      </c>
      <c r="O197" s="203">
        <v>0</v>
      </c>
      <c r="P197" s="203">
        <v>0</v>
      </c>
      <c r="Q197" s="203">
        <v>0</v>
      </c>
      <c r="R197" s="198">
        <v>0</v>
      </c>
      <c r="S197" s="203">
        <v>0</v>
      </c>
      <c r="T197" s="203">
        <v>0</v>
      </c>
      <c r="U197" s="203">
        <v>0</v>
      </c>
      <c r="V197" s="204">
        <v>0</v>
      </c>
      <c r="W197" s="204">
        <v>0</v>
      </c>
      <c r="X197" s="204">
        <v>0</v>
      </c>
      <c r="Y197" s="204">
        <v>0</v>
      </c>
      <c r="Z197" s="101">
        <v>0</v>
      </c>
      <c r="AA197" s="204">
        <v>0</v>
      </c>
      <c r="AB197" s="204">
        <v>0</v>
      </c>
      <c r="AC197" s="204">
        <v>0</v>
      </c>
      <c r="AD197" s="204">
        <v>0</v>
      </c>
      <c r="AE197" s="204"/>
      <c r="AF197" s="204">
        <v>0</v>
      </c>
      <c r="AG197" s="204">
        <v>0</v>
      </c>
      <c r="AH197" s="204">
        <v>0</v>
      </c>
      <c r="AI197" s="204">
        <v>0</v>
      </c>
      <c r="AJ197" s="204">
        <v>0</v>
      </c>
      <c r="AK197" s="204">
        <v>0</v>
      </c>
      <c r="AL197" s="204">
        <v>0</v>
      </c>
      <c r="AM197" s="204"/>
      <c r="AN197" s="204">
        <v>0</v>
      </c>
      <c r="AO197" s="204">
        <v>0</v>
      </c>
    </row>
    <row r="198" spans="1:45" ht="12.75" customHeight="1">
      <c r="A198" s="262">
        <v>190</v>
      </c>
      <c r="B198" s="201" t="s">
        <v>1393</v>
      </c>
      <c r="C198" s="197">
        <v>0</v>
      </c>
      <c r="D198" s="202">
        <v>0</v>
      </c>
      <c r="E198" s="202">
        <v>0</v>
      </c>
      <c r="F198" s="202">
        <v>0</v>
      </c>
      <c r="G198" s="202">
        <v>0</v>
      </c>
      <c r="H198" s="202">
        <v>0</v>
      </c>
      <c r="I198" s="202">
        <v>0</v>
      </c>
      <c r="J198" s="197">
        <v>0</v>
      </c>
      <c r="K198" s="203">
        <v>0</v>
      </c>
      <c r="L198" s="203">
        <v>0</v>
      </c>
      <c r="M198" s="203">
        <v>0</v>
      </c>
      <c r="N198" s="203">
        <v>0</v>
      </c>
      <c r="O198" s="203">
        <v>0</v>
      </c>
      <c r="P198" s="203">
        <v>0</v>
      </c>
      <c r="Q198" s="203">
        <v>0</v>
      </c>
      <c r="R198" s="198">
        <v>0</v>
      </c>
      <c r="S198" s="203">
        <v>0</v>
      </c>
      <c r="T198" s="203">
        <v>0</v>
      </c>
      <c r="U198" s="203">
        <v>0</v>
      </c>
      <c r="V198" s="204">
        <v>0</v>
      </c>
      <c r="W198" s="204">
        <v>0</v>
      </c>
      <c r="X198" s="204">
        <v>0</v>
      </c>
      <c r="Y198" s="204">
        <v>0</v>
      </c>
      <c r="Z198" s="101">
        <v>0</v>
      </c>
      <c r="AA198" s="204">
        <v>0</v>
      </c>
      <c r="AB198" s="204">
        <v>0</v>
      </c>
      <c r="AC198" s="204">
        <v>0</v>
      </c>
      <c r="AD198" s="204">
        <v>0</v>
      </c>
      <c r="AE198" s="204"/>
      <c r="AF198" s="204">
        <v>0</v>
      </c>
      <c r="AG198" s="204">
        <v>0</v>
      </c>
      <c r="AH198" s="204">
        <v>0</v>
      </c>
      <c r="AI198" s="204">
        <v>0</v>
      </c>
      <c r="AJ198" s="204">
        <v>0</v>
      </c>
      <c r="AK198" s="204">
        <v>0</v>
      </c>
      <c r="AL198" s="204">
        <v>0</v>
      </c>
      <c r="AM198" s="204"/>
      <c r="AN198" s="204">
        <v>0</v>
      </c>
      <c r="AO198" s="204">
        <v>0</v>
      </c>
    </row>
    <row r="199" spans="1:45" ht="12.75" customHeight="1">
      <c r="A199" s="262">
        <v>191</v>
      </c>
      <c r="B199" s="201" t="s">
        <v>1394</v>
      </c>
      <c r="C199" s="197">
        <v>89.3</v>
      </c>
      <c r="D199" s="202">
        <v>0</v>
      </c>
      <c r="E199" s="202">
        <v>0</v>
      </c>
      <c r="F199" s="202">
        <v>0</v>
      </c>
      <c r="G199" s="202">
        <v>0</v>
      </c>
      <c r="H199" s="202">
        <v>89.3</v>
      </c>
      <c r="I199" s="202">
        <v>0</v>
      </c>
      <c r="J199" s="197">
        <v>89.3</v>
      </c>
      <c r="K199" s="203">
        <v>0</v>
      </c>
      <c r="L199" s="203">
        <v>0</v>
      </c>
      <c r="M199" s="203">
        <v>0</v>
      </c>
      <c r="N199" s="203">
        <v>0</v>
      </c>
      <c r="O199" s="203">
        <v>0</v>
      </c>
      <c r="P199" s="203">
        <v>89.3</v>
      </c>
      <c r="Q199" s="203">
        <v>0</v>
      </c>
      <c r="R199" s="198">
        <v>89.3</v>
      </c>
      <c r="S199" s="203">
        <v>0</v>
      </c>
      <c r="T199" s="203">
        <v>0</v>
      </c>
      <c r="U199" s="203">
        <v>0</v>
      </c>
      <c r="V199" s="204">
        <v>0</v>
      </c>
      <c r="W199" s="204">
        <v>0</v>
      </c>
      <c r="X199" s="204">
        <v>89.3</v>
      </c>
      <c r="Y199" s="204">
        <v>0</v>
      </c>
      <c r="Z199" s="101">
        <v>0</v>
      </c>
      <c r="AA199" s="204">
        <v>0</v>
      </c>
      <c r="AB199" s="204">
        <v>0</v>
      </c>
      <c r="AC199" s="204">
        <v>0</v>
      </c>
      <c r="AD199" s="204">
        <v>0</v>
      </c>
      <c r="AE199" s="204"/>
      <c r="AF199" s="204">
        <v>0</v>
      </c>
      <c r="AG199" s="204">
        <v>0</v>
      </c>
      <c r="AH199" s="204">
        <v>100</v>
      </c>
      <c r="AI199" s="204">
        <v>0</v>
      </c>
      <c r="AJ199" s="204">
        <v>0</v>
      </c>
      <c r="AK199" s="204">
        <v>0</v>
      </c>
      <c r="AL199" s="204">
        <v>0</v>
      </c>
      <c r="AM199" s="204"/>
      <c r="AN199" s="204">
        <v>100</v>
      </c>
      <c r="AO199" s="204">
        <v>0</v>
      </c>
    </row>
    <row r="200" spans="1:45" ht="12.75" customHeight="1">
      <c r="A200" s="262">
        <v>192</v>
      </c>
      <c r="B200" s="201" t="s">
        <v>1395</v>
      </c>
      <c r="C200" s="197">
        <v>0</v>
      </c>
      <c r="D200" s="202">
        <v>0</v>
      </c>
      <c r="E200" s="202">
        <v>0</v>
      </c>
      <c r="F200" s="202">
        <v>0</v>
      </c>
      <c r="G200" s="202">
        <v>0</v>
      </c>
      <c r="H200" s="202">
        <v>0</v>
      </c>
      <c r="I200" s="202">
        <v>0</v>
      </c>
      <c r="J200" s="197">
        <v>0</v>
      </c>
      <c r="K200" s="203">
        <v>0</v>
      </c>
      <c r="L200" s="203">
        <v>0</v>
      </c>
      <c r="M200" s="203">
        <v>0</v>
      </c>
      <c r="N200" s="203">
        <v>0</v>
      </c>
      <c r="O200" s="203">
        <v>0</v>
      </c>
      <c r="P200" s="203">
        <v>0</v>
      </c>
      <c r="Q200" s="203">
        <v>0</v>
      </c>
      <c r="R200" s="198">
        <v>0</v>
      </c>
      <c r="S200" s="203">
        <v>0</v>
      </c>
      <c r="T200" s="203">
        <v>0</v>
      </c>
      <c r="U200" s="203">
        <v>0</v>
      </c>
      <c r="V200" s="204">
        <v>0</v>
      </c>
      <c r="W200" s="204">
        <v>0</v>
      </c>
      <c r="X200" s="204">
        <v>0</v>
      </c>
      <c r="Y200" s="204">
        <v>0</v>
      </c>
      <c r="Z200" s="101">
        <v>0</v>
      </c>
      <c r="AA200" s="204">
        <v>0</v>
      </c>
      <c r="AB200" s="204">
        <v>0</v>
      </c>
      <c r="AC200" s="204">
        <v>0</v>
      </c>
      <c r="AD200" s="204">
        <v>0</v>
      </c>
      <c r="AE200" s="204"/>
      <c r="AF200" s="204">
        <v>0</v>
      </c>
      <c r="AG200" s="204">
        <v>0</v>
      </c>
      <c r="AH200" s="204">
        <v>0</v>
      </c>
      <c r="AI200" s="204">
        <v>0</v>
      </c>
      <c r="AJ200" s="204">
        <v>0</v>
      </c>
      <c r="AK200" s="204">
        <v>0</v>
      </c>
      <c r="AL200" s="204">
        <v>0</v>
      </c>
      <c r="AM200" s="204"/>
      <c r="AN200" s="204">
        <v>0</v>
      </c>
      <c r="AO200" s="204">
        <v>0</v>
      </c>
    </row>
    <row r="201" spans="1:45" ht="12.75" customHeight="1">
      <c r="A201" s="262">
        <v>193</v>
      </c>
      <c r="B201" s="201" t="s">
        <v>1391</v>
      </c>
      <c r="C201" s="197">
        <v>178.6</v>
      </c>
      <c r="D201" s="202">
        <v>0</v>
      </c>
      <c r="E201" s="202">
        <v>0</v>
      </c>
      <c r="F201" s="202">
        <v>0</v>
      </c>
      <c r="G201" s="202">
        <v>0</v>
      </c>
      <c r="H201" s="202">
        <v>178.6</v>
      </c>
      <c r="I201" s="202">
        <v>0</v>
      </c>
      <c r="J201" s="197">
        <v>130.19999999999999</v>
      </c>
      <c r="K201" s="203">
        <v>0</v>
      </c>
      <c r="L201" s="203">
        <v>0</v>
      </c>
      <c r="M201" s="203">
        <v>0</v>
      </c>
      <c r="N201" s="203">
        <v>0</v>
      </c>
      <c r="O201" s="203">
        <v>0</v>
      </c>
      <c r="P201" s="203">
        <v>130.19999999999999</v>
      </c>
      <c r="Q201" s="203">
        <v>0</v>
      </c>
      <c r="R201" s="198">
        <v>129.5299</v>
      </c>
      <c r="S201" s="203">
        <v>0</v>
      </c>
      <c r="T201" s="203">
        <v>0</v>
      </c>
      <c r="U201" s="203">
        <v>0</v>
      </c>
      <c r="V201" s="204">
        <v>0</v>
      </c>
      <c r="W201" s="204">
        <v>0</v>
      </c>
      <c r="X201" s="204">
        <v>129.5299</v>
      </c>
      <c r="Y201" s="204">
        <v>0</v>
      </c>
      <c r="Z201" s="101">
        <v>-0.67009999999999081</v>
      </c>
      <c r="AA201" s="204">
        <v>0</v>
      </c>
      <c r="AB201" s="204">
        <v>0</v>
      </c>
      <c r="AC201" s="204">
        <v>0</v>
      </c>
      <c r="AD201" s="204">
        <v>0</v>
      </c>
      <c r="AE201" s="204"/>
      <c r="AF201" s="204">
        <v>-0.67009999999999081</v>
      </c>
      <c r="AG201" s="204">
        <v>0</v>
      </c>
      <c r="AH201" s="204">
        <v>99.485330261136724</v>
      </c>
      <c r="AI201" s="204">
        <v>0</v>
      </c>
      <c r="AJ201" s="204">
        <v>0</v>
      </c>
      <c r="AK201" s="204">
        <v>0</v>
      </c>
      <c r="AL201" s="204">
        <v>0</v>
      </c>
      <c r="AM201" s="204"/>
      <c r="AN201" s="204">
        <v>99.485330261136724</v>
      </c>
      <c r="AO201" s="204">
        <v>0</v>
      </c>
    </row>
    <row r="202" spans="1:45" ht="12.75" customHeight="1">
      <c r="A202" s="262">
        <v>194</v>
      </c>
      <c r="B202" s="201" t="s">
        <v>1396</v>
      </c>
      <c r="C202" s="197">
        <v>0</v>
      </c>
      <c r="D202" s="202">
        <v>0</v>
      </c>
      <c r="E202" s="202">
        <v>0</v>
      </c>
      <c r="F202" s="202">
        <v>0</v>
      </c>
      <c r="G202" s="202">
        <v>0</v>
      </c>
      <c r="H202" s="202">
        <v>0</v>
      </c>
      <c r="I202" s="202">
        <v>0</v>
      </c>
      <c r="J202" s="197">
        <v>0</v>
      </c>
      <c r="K202" s="203">
        <v>0</v>
      </c>
      <c r="L202" s="203">
        <v>0</v>
      </c>
      <c r="M202" s="203">
        <v>0</v>
      </c>
      <c r="N202" s="203">
        <v>0</v>
      </c>
      <c r="O202" s="203">
        <v>0</v>
      </c>
      <c r="P202" s="203">
        <v>0</v>
      </c>
      <c r="Q202" s="203">
        <v>0</v>
      </c>
      <c r="R202" s="198">
        <v>0</v>
      </c>
      <c r="S202" s="203">
        <v>0</v>
      </c>
      <c r="T202" s="203">
        <v>0</v>
      </c>
      <c r="U202" s="203">
        <v>0</v>
      </c>
      <c r="V202" s="204">
        <v>0</v>
      </c>
      <c r="W202" s="204">
        <v>0</v>
      </c>
      <c r="X202" s="204">
        <v>0</v>
      </c>
      <c r="Y202" s="204">
        <v>0</v>
      </c>
      <c r="Z202" s="101">
        <v>0</v>
      </c>
      <c r="AA202" s="204">
        <v>0</v>
      </c>
      <c r="AB202" s="204">
        <v>0</v>
      </c>
      <c r="AC202" s="204">
        <v>0</v>
      </c>
      <c r="AD202" s="204">
        <v>0</v>
      </c>
      <c r="AE202" s="204"/>
      <c r="AF202" s="204">
        <v>0</v>
      </c>
      <c r="AG202" s="204">
        <v>0</v>
      </c>
      <c r="AH202" s="204">
        <v>0</v>
      </c>
      <c r="AI202" s="204">
        <v>0</v>
      </c>
      <c r="AJ202" s="204">
        <v>0</v>
      </c>
      <c r="AK202" s="204">
        <v>0</v>
      </c>
      <c r="AL202" s="204">
        <v>0</v>
      </c>
      <c r="AM202" s="204"/>
      <c r="AN202" s="204">
        <v>0</v>
      </c>
      <c r="AO202" s="204">
        <v>0</v>
      </c>
    </row>
    <row r="203" spans="1:45" ht="12.75" customHeight="1">
      <c r="A203" s="262">
        <v>195</v>
      </c>
      <c r="B203" s="201" t="s">
        <v>1397</v>
      </c>
      <c r="C203" s="197">
        <v>0</v>
      </c>
      <c r="D203" s="202">
        <v>0</v>
      </c>
      <c r="E203" s="202">
        <v>0</v>
      </c>
      <c r="F203" s="202">
        <v>0</v>
      </c>
      <c r="G203" s="202">
        <v>0</v>
      </c>
      <c r="H203" s="202">
        <v>0</v>
      </c>
      <c r="I203" s="202">
        <v>0</v>
      </c>
      <c r="J203" s="197">
        <v>0</v>
      </c>
      <c r="K203" s="203">
        <v>0</v>
      </c>
      <c r="L203" s="203">
        <v>0</v>
      </c>
      <c r="M203" s="203">
        <v>0</v>
      </c>
      <c r="N203" s="203">
        <v>0</v>
      </c>
      <c r="O203" s="203">
        <v>0</v>
      </c>
      <c r="P203" s="203">
        <v>0</v>
      </c>
      <c r="Q203" s="203">
        <v>0</v>
      </c>
      <c r="R203" s="198">
        <v>0</v>
      </c>
      <c r="S203" s="203">
        <v>0</v>
      </c>
      <c r="T203" s="203">
        <v>0</v>
      </c>
      <c r="U203" s="203">
        <v>0</v>
      </c>
      <c r="V203" s="204">
        <v>0</v>
      </c>
      <c r="W203" s="204">
        <v>0</v>
      </c>
      <c r="X203" s="204">
        <v>0</v>
      </c>
      <c r="Y203" s="204">
        <v>0</v>
      </c>
      <c r="Z203" s="101">
        <v>0</v>
      </c>
      <c r="AA203" s="204">
        <v>0</v>
      </c>
      <c r="AB203" s="204">
        <v>0</v>
      </c>
      <c r="AC203" s="204">
        <v>0</v>
      </c>
      <c r="AD203" s="204">
        <v>0</v>
      </c>
      <c r="AE203" s="204"/>
      <c r="AF203" s="204">
        <v>0</v>
      </c>
      <c r="AG203" s="204">
        <v>0</v>
      </c>
      <c r="AH203" s="204">
        <v>0</v>
      </c>
      <c r="AI203" s="204">
        <v>0</v>
      </c>
      <c r="AJ203" s="204">
        <v>0</v>
      </c>
      <c r="AK203" s="204">
        <v>0</v>
      </c>
      <c r="AL203" s="204">
        <v>0</v>
      </c>
      <c r="AM203" s="204"/>
      <c r="AN203" s="204">
        <v>0</v>
      </c>
      <c r="AO203" s="204">
        <v>0</v>
      </c>
    </row>
    <row r="204" spans="1:45" ht="12.75" customHeight="1">
      <c r="A204" s="262">
        <v>196</v>
      </c>
      <c r="B204" s="201" t="s">
        <v>1398</v>
      </c>
      <c r="C204" s="197">
        <v>0</v>
      </c>
      <c r="D204" s="202">
        <v>0</v>
      </c>
      <c r="E204" s="202">
        <v>0</v>
      </c>
      <c r="F204" s="202">
        <v>0</v>
      </c>
      <c r="G204" s="202">
        <v>0</v>
      </c>
      <c r="H204" s="202">
        <v>0</v>
      </c>
      <c r="I204" s="202">
        <v>0</v>
      </c>
      <c r="J204" s="197">
        <v>0</v>
      </c>
      <c r="K204" s="203">
        <v>0</v>
      </c>
      <c r="L204" s="203">
        <v>0</v>
      </c>
      <c r="M204" s="203">
        <v>0</v>
      </c>
      <c r="N204" s="203">
        <v>0</v>
      </c>
      <c r="O204" s="203">
        <v>0</v>
      </c>
      <c r="P204" s="203">
        <v>0</v>
      </c>
      <c r="Q204" s="203">
        <v>0</v>
      </c>
      <c r="R204" s="198">
        <v>0</v>
      </c>
      <c r="S204" s="203">
        <v>0</v>
      </c>
      <c r="T204" s="203">
        <v>0</v>
      </c>
      <c r="U204" s="203">
        <v>0</v>
      </c>
      <c r="V204" s="204">
        <v>0</v>
      </c>
      <c r="W204" s="204">
        <v>0</v>
      </c>
      <c r="X204" s="204">
        <v>0</v>
      </c>
      <c r="Y204" s="204">
        <v>0</v>
      </c>
      <c r="Z204" s="101">
        <v>0</v>
      </c>
      <c r="AA204" s="204">
        <v>0</v>
      </c>
      <c r="AB204" s="204">
        <v>0</v>
      </c>
      <c r="AC204" s="204">
        <v>0</v>
      </c>
      <c r="AD204" s="204">
        <v>0</v>
      </c>
      <c r="AE204" s="204"/>
      <c r="AF204" s="204">
        <v>0</v>
      </c>
      <c r="AG204" s="204">
        <v>0</v>
      </c>
      <c r="AH204" s="204">
        <v>0</v>
      </c>
      <c r="AI204" s="204">
        <v>0</v>
      </c>
      <c r="AJ204" s="204">
        <v>0</v>
      </c>
      <c r="AK204" s="204">
        <v>0</v>
      </c>
      <c r="AL204" s="204">
        <v>0</v>
      </c>
      <c r="AM204" s="204"/>
      <c r="AN204" s="204">
        <v>0</v>
      </c>
      <c r="AO204" s="204">
        <v>0</v>
      </c>
    </row>
    <row r="205" spans="1:45" ht="12.75" customHeight="1">
      <c r="A205" s="262">
        <v>197</v>
      </c>
      <c r="B205" s="201" t="s">
        <v>1399</v>
      </c>
      <c r="C205" s="197">
        <v>0</v>
      </c>
      <c r="D205" s="202">
        <v>0</v>
      </c>
      <c r="E205" s="202">
        <v>0</v>
      </c>
      <c r="F205" s="202">
        <v>0</v>
      </c>
      <c r="G205" s="202">
        <v>0</v>
      </c>
      <c r="H205" s="202">
        <v>0</v>
      </c>
      <c r="I205" s="202">
        <v>0</v>
      </c>
      <c r="J205" s="197">
        <v>0</v>
      </c>
      <c r="K205" s="203">
        <v>0</v>
      </c>
      <c r="L205" s="203">
        <v>0</v>
      </c>
      <c r="M205" s="203">
        <v>0</v>
      </c>
      <c r="N205" s="203">
        <v>0</v>
      </c>
      <c r="O205" s="203">
        <v>0</v>
      </c>
      <c r="P205" s="203">
        <v>0</v>
      </c>
      <c r="Q205" s="203">
        <v>0</v>
      </c>
      <c r="R205" s="198">
        <v>0</v>
      </c>
      <c r="S205" s="203">
        <v>0</v>
      </c>
      <c r="T205" s="203">
        <v>0</v>
      </c>
      <c r="U205" s="203">
        <v>0</v>
      </c>
      <c r="V205" s="204">
        <v>0</v>
      </c>
      <c r="W205" s="204">
        <v>0</v>
      </c>
      <c r="X205" s="204">
        <v>0</v>
      </c>
      <c r="Y205" s="204">
        <v>0</v>
      </c>
      <c r="Z205" s="101">
        <v>0</v>
      </c>
      <c r="AA205" s="204">
        <v>0</v>
      </c>
      <c r="AB205" s="204">
        <v>0</v>
      </c>
      <c r="AC205" s="204">
        <v>0</v>
      </c>
      <c r="AD205" s="204">
        <v>0</v>
      </c>
      <c r="AE205" s="204"/>
      <c r="AF205" s="204">
        <v>0</v>
      </c>
      <c r="AG205" s="204">
        <v>0</v>
      </c>
      <c r="AH205" s="204">
        <v>0</v>
      </c>
      <c r="AI205" s="204">
        <v>0</v>
      </c>
      <c r="AJ205" s="204">
        <v>0</v>
      </c>
      <c r="AK205" s="204">
        <v>0</v>
      </c>
      <c r="AL205" s="204">
        <v>0</v>
      </c>
      <c r="AM205" s="204"/>
      <c r="AN205" s="204">
        <v>0</v>
      </c>
      <c r="AO205" s="204">
        <v>0</v>
      </c>
    </row>
    <row r="206" spans="1:45" ht="12.75" customHeight="1">
      <c r="A206" s="262">
        <v>198</v>
      </c>
      <c r="B206" s="201" t="s">
        <v>1400</v>
      </c>
      <c r="C206" s="197">
        <v>0</v>
      </c>
      <c r="D206" s="202">
        <v>0</v>
      </c>
      <c r="E206" s="202">
        <v>0</v>
      </c>
      <c r="F206" s="202">
        <v>0</v>
      </c>
      <c r="G206" s="202">
        <v>0</v>
      </c>
      <c r="H206" s="202">
        <v>0</v>
      </c>
      <c r="I206" s="202">
        <v>0</v>
      </c>
      <c r="J206" s="197">
        <v>0</v>
      </c>
      <c r="K206" s="203">
        <v>0</v>
      </c>
      <c r="L206" s="203">
        <v>0</v>
      </c>
      <c r="M206" s="203">
        <v>0</v>
      </c>
      <c r="N206" s="203">
        <v>0</v>
      </c>
      <c r="O206" s="203">
        <v>0</v>
      </c>
      <c r="P206" s="203">
        <v>0</v>
      </c>
      <c r="Q206" s="203">
        <v>0</v>
      </c>
      <c r="R206" s="198">
        <v>0</v>
      </c>
      <c r="S206" s="203">
        <v>0</v>
      </c>
      <c r="T206" s="203">
        <v>0</v>
      </c>
      <c r="U206" s="203">
        <v>0</v>
      </c>
      <c r="V206" s="204">
        <v>0</v>
      </c>
      <c r="W206" s="204">
        <v>0</v>
      </c>
      <c r="X206" s="204">
        <v>0</v>
      </c>
      <c r="Y206" s="204">
        <v>0</v>
      </c>
      <c r="Z206" s="101">
        <v>0</v>
      </c>
      <c r="AA206" s="204">
        <v>0</v>
      </c>
      <c r="AB206" s="204">
        <v>0</v>
      </c>
      <c r="AC206" s="204">
        <v>0</v>
      </c>
      <c r="AD206" s="204">
        <v>0</v>
      </c>
      <c r="AE206" s="204"/>
      <c r="AF206" s="204">
        <v>0</v>
      </c>
      <c r="AG206" s="204">
        <v>0</v>
      </c>
      <c r="AH206" s="204">
        <v>0</v>
      </c>
      <c r="AI206" s="204">
        <v>0</v>
      </c>
      <c r="AJ206" s="204">
        <v>0</v>
      </c>
      <c r="AK206" s="204">
        <v>0</v>
      </c>
      <c r="AL206" s="204">
        <v>0</v>
      </c>
      <c r="AM206" s="204"/>
      <c r="AN206" s="204">
        <v>0</v>
      </c>
      <c r="AO206" s="204">
        <v>0</v>
      </c>
    </row>
    <row r="207" spans="1:45" ht="12.75" customHeight="1">
      <c r="A207" s="262">
        <v>199</v>
      </c>
      <c r="B207" s="201" t="s">
        <v>1401</v>
      </c>
      <c r="C207" s="197">
        <v>0</v>
      </c>
      <c r="D207" s="202">
        <v>0</v>
      </c>
      <c r="E207" s="202">
        <v>0</v>
      </c>
      <c r="F207" s="202">
        <v>0</v>
      </c>
      <c r="G207" s="202">
        <v>0</v>
      </c>
      <c r="H207" s="202">
        <v>0</v>
      </c>
      <c r="I207" s="202">
        <v>0</v>
      </c>
      <c r="J207" s="197">
        <v>0</v>
      </c>
      <c r="K207" s="203">
        <v>0</v>
      </c>
      <c r="L207" s="203">
        <v>0</v>
      </c>
      <c r="M207" s="203">
        <v>0</v>
      </c>
      <c r="N207" s="203">
        <v>0</v>
      </c>
      <c r="O207" s="203">
        <v>0</v>
      </c>
      <c r="P207" s="203">
        <v>0</v>
      </c>
      <c r="Q207" s="203">
        <v>0</v>
      </c>
      <c r="R207" s="198">
        <v>0</v>
      </c>
      <c r="S207" s="203">
        <v>0</v>
      </c>
      <c r="T207" s="203">
        <v>0</v>
      </c>
      <c r="U207" s="203">
        <v>0</v>
      </c>
      <c r="V207" s="204">
        <v>0</v>
      </c>
      <c r="W207" s="204">
        <v>0</v>
      </c>
      <c r="X207" s="204">
        <v>0</v>
      </c>
      <c r="Y207" s="204">
        <v>0</v>
      </c>
      <c r="Z207" s="101">
        <v>0</v>
      </c>
      <c r="AA207" s="204">
        <v>0</v>
      </c>
      <c r="AB207" s="204">
        <v>0</v>
      </c>
      <c r="AC207" s="204">
        <v>0</v>
      </c>
      <c r="AD207" s="204">
        <v>0</v>
      </c>
      <c r="AE207" s="204"/>
      <c r="AF207" s="204">
        <v>0</v>
      </c>
      <c r="AG207" s="204">
        <v>0</v>
      </c>
      <c r="AH207" s="204">
        <v>0</v>
      </c>
      <c r="AI207" s="204">
        <v>0</v>
      </c>
      <c r="AJ207" s="204">
        <v>0</v>
      </c>
      <c r="AK207" s="204">
        <v>0</v>
      </c>
      <c r="AL207" s="204">
        <v>0</v>
      </c>
      <c r="AM207" s="204"/>
      <c r="AN207" s="204">
        <v>0</v>
      </c>
      <c r="AO207" s="204">
        <v>0</v>
      </c>
    </row>
    <row r="208" spans="1:45" ht="12.75" customHeight="1">
      <c r="A208" s="262">
        <v>200</v>
      </c>
      <c r="B208" s="201" t="s">
        <v>1402</v>
      </c>
      <c r="C208" s="197">
        <v>0</v>
      </c>
      <c r="D208" s="202">
        <v>0</v>
      </c>
      <c r="E208" s="202">
        <v>0</v>
      </c>
      <c r="F208" s="202">
        <v>0</v>
      </c>
      <c r="G208" s="202">
        <v>0</v>
      </c>
      <c r="H208" s="202">
        <v>0</v>
      </c>
      <c r="I208" s="202">
        <v>0</v>
      </c>
      <c r="J208" s="197">
        <v>0</v>
      </c>
      <c r="K208" s="203">
        <v>0</v>
      </c>
      <c r="L208" s="203">
        <v>0</v>
      </c>
      <c r="M208" s="203">
        <v>0</v>
      </c>
      <c r="N208" s="203">
        <v>0</v>
      </c>
      <c r="O208" s="203">
        <v>0</v>
      </c>
      <c r="P208" s="203">
        <v>0</v>
      </c>
      <c r="Q208" s="203">
        <v>0</v>
      </c>
      <c r="R208" s="198">
        <v>0</v>
      </c>
      <c r="S208" s="203">
        <v>0</v>
      </c>
      <c r="T208" s="203">
        <v>0</v>
      </c>
      <c r="U208" s="203">
        <v>0</v>
      </c>
      <c r="V208" s="204">
        <v>0</v>
      </c>
      <c r="W208" s="204">
        <v>0</v>
      </c>
      <c r="X208" s="204">
        <v>0</v>
      </c>
      <c r="Y208" s="204">
        <v>0</v>
      </c>
      <c r="Z208" s="101">
        <v>0</v>
      </c>
      <c r="AA208" s="204">
        <v>0</v>
      </c>
      <c r="AB208" s="204">
        <v>0</v>
      </c>
      <c r="AC208" s="204">
        <v>0</v>
      </c>
      <c r="AD208" s="204">
        <v>0</v>
      </c>
      <c r="AE208" s="204"/>
      <c r="AF208" s="204">
        <v>0</v>
      </c>
      <c r="AG208" s="204">
        <v>0</v>
      </c>
      <c r="AH208" s="204">
        <v>0</v>
      </c>
      <c r="AI208" s="204">
        <v>0</v>
      </c>
      <c r="AJ208" s="204">
        <v>0</v>
      </c>
      <c r="AK208" s="204">
        <v>0</v>
      </c>
      <c r="AL208" s="204">
        <v>0</v>
      </c>
      <c r="AM208" s="204"/>
      <c r="AN208" s="204">
        <v>0</v>
      </c>
      <c r="AO208" s="204">
        <v>0</v>
      </c>
    </row>
    <row r="209" spans="1:41" ht="12.75" customHeight="1">
      <c r="A209" s="262">
        <v>201</v>
      </c>
      <c r="B209" s="201" t="s">
        <v>1403</v>
      </c>
      <c r="C209" s="197">
        <v>0</v>
      </c>
      <c r="D209" s="202">
        <v>0</v>
      </c>
      <c r="E209" s="202">
        <v>0</v>
      </c>
      <c r="F209" s="202">
        <v>0</v>
      </c>
      <c r="G209" s="202">
        <v>0</v>
      </c>
      <c r="H209" s="202">
        <v>0</v>
      </c>
      <c r="I209" s="202">
        <v>0</v>
      </c>
      <c r="J209" s="197">
        <v>0</v>
      </c>
      <c r="K209" s="203">
        <v>0</v>
      </c>
      <c r="L209" s="203">
        <v>0</v>
      </c>
      <c r="M209" s="203">
        <v>0</v>
      </c>
      <c r="N209" s="203">
        <v>0</v>
      </c>
      <c r="O209" s="203">
        <v>0</v>
      </c>
      <c r="P209" s="203">
        <v>0</v>
      </c>
      <c r="Q209" s="203">
        <v>0</v>
      </c>
      <c r="R209" s="198">
        <v>0</v>
      </c>
      <c r="S209" s="203">
        <v>0</v>
      </c>
      <c r="T209" s="203">
        <v>0</v>
      </c>
      <c r="U209" s="203">
        <v>0</v>
      </c>
      <c r="V209" s="204">
        <v>0</v>
      </c>
      <c r="W209" s="204">
        <v>0</v>
      </c>
      <c r="X209" s="204">
        <v>0</v>
      </c>
      <c r="Y209" s="204">
        <v>0</v>
      </c>
      <c r="Z209" s="101">
        <v>0</v>
      </c>
      <c r="AA209" s="204">
        <v>0</v>
      </c>
      <c r="AB209" s="204">
        <v>0</v>
      </c>
      <c r="AC209" s="204">
        <v>0</v>
      </c>
      <c r="AD209" s="204">
        <v>0</v>
      </c>
      <c r="AE209" s="204"/>
      <c r="AF209" s="204">
        <v>0</v>
      </c>
      <c r="AG209" s="204">
        <v>0</v>
      </c>
      <c r="AH209" s="204">
        <v>0</v>
      </c>
      <c r="AI209" s="204">
        <v>0</v>
      </c>
      <c r="AJ209" s="204">
        <v>0</v>
      </c>
      <c r="AK209" s="204">
        <v>0</v>
      </c>
      <c r="AL209" s="204">
        <v>0</v>
      </c>
      <c r="AM209" s="204"/>
      <c r="AN209" s="204">
        <v>0</v>
      </c>
      <c r="AO209" s="204">
        <v>0</v>
      </c>
    </row>
    <row r="210" spans="1:41" ht="12.75" customHeight="1">
      <c r="A210" s="262">
        <v>202</v>
      </c>
      <c r="B210" s="201" t="s">
        <v>1404</v>
      </c>
      <c r="C210" s="197">
        <v>0</v>
      </c>
      <c r="D210" s="202">
        <v>0</v>
      </c>
      <c r="E210" s="202">
        <v>0</v>
      </c>
      <c r="F210" s="202">
        <v>0</v>
      </c>
      <c r="G210" s="202">
        <v>0</v>
      </c>
      <c r="H210" s="202">
        <v>0</v>
      </c>
      <c r="I210" s="202">
        <v>0</v>
      </c>
      <c r="J210" s="197">
        <v>0</v>
      </c>
      <c r="K210" s="203">
        <v>0</v>
      </c>
      <c r="L210" s="203">
        <v>0</v>
      </c>
      <c r="M210" s="203">
        <v>0</v>
      </c>
      <c r="N210" s="203">
        <v>0</v>
      </c>
      <c r="O210" s="203">
        <v>0</v>
      </c>
      <c r="P210" s="203">
        <v>0</v>
      </c>
      <c r="Q210" s="203">
        <v>0</v>
      </c>
      <c r="R210" s="198">
        <v>0</v>
      </c>
      <c r="S210" s="203">
        <v>0</v>
      </c>
      <c r="T210" s="203">
        <v>0</v>
      </c>
      <c r="U210" s="203">
        <v>0</v>
      </c>
      <c r="V210" s="204">
        <v>0</v>
      </c>
      <c r="W210" s="204">
        <v>0</v>
      </c>
      <c r="X210" s="204">
        <v>0</v>
      </c>
      <c r="Y210" s="204">
        <v>0</v>
      </c>
      <c r="Z210" s="101">
        <v>0</v>
      </c>
      <c r="AA210" s="204">
        <v>0</v>
      </c>
      <c r="AB210" s="204">
        <v>0</v>
      </c>
      <c r="AC210" s="204">
        <v>0</v>
      </c>
      <c r="AD210" s="204">
        <v>0</v>
      </c>
      <c r="AE210" s="204"/>
      <c r="AF210" s="204">
        <v>0</v>
      </c>
      <c r="AG210" s="204">
        <v>0</v>
      </c>
      <c r="AH210" s="204">
        <v>0</v>
      </c>
      <c r="AI210" s="204">
        <v>0</v>
      </c>
      <c r="AJ210" s="204">
        <v>0</v>
      </c>
      <c r="AK210" s="204">
        <v>0</v>
      </c>
      <c r="AL210" s="204">
        <v>0</v>
      </c>
      <c r="AM210" s="204"/>
      <c r="AN210" s="204">
        <v>0</v>
      </c>
      <c r="AO210" s="204">
        <v>0</v>
      </c>
    </row>
    <row r="211" spans="1:41" ht="12.75" customHeight="1">
      <c r="A211" s="262">
        <v>203</v>
      </c>
      <c r="B211" s="201" t="s">
        <v>1405</v>
      </c>
      <c r="C211" s="197">
        <v>0</v>
      </c>
      <c r="D211" s="202">
        <v>0</v>
      </c>
      <c r="E211" s="202">
        <v>0</v>
      </c>
      <c r="F211" s="202">
        <v>0</v>
      </c>
      <c r="G211" s="202">
        <v>0</v>
      </c>
      <c r="H211" s="202">
        <v>0</v>
      </c>
      <c r="I211" s="202">
        <v>0</v>
      </c>
      <c r="J211" s="197">
        <v>0</v>
      </c>
      <c r="K211" s="203">
        <v>0</v>
      </c>
      <c r="L211" s="203">
        <v>0</v>
      </c>
      <c r="M211" s="203">
        <v>0</v>
      </c>
      <c r="N211" s="203">
        <v>0</v>
      </c>
      <c r="O211" s="203">
        <v>0</v>
      </c>
      <c r="P211" s="203">
        <v>0</v>
      </c>
      <c r="Q211" s="203">
        <v>0</v>
      </c>
      <c r="R211" s="198">
        <v>0</v>
      </c>
      <c r="S211" s="203">
        <v>0</v>
      </c>
      <c r="T211" s="203">
        <v>0</v>
      </c>
      <c r="U211" s="203">
        <v>0</v>
      </c>
      <c r="V211" s="204">
        <v>0</v>
      </c>
      <c r="W211" s="204">
        <v>0</v>
      </c>
      <c r="X211" s="204">
        <v>0</v>
      </c>
      <c r="Y211" s="204">
        <v>0</v>
      </c>
      <c r="Z211" s="101">
        <v>0</v>
      </c>
      <c r="AA211" s="204">
        <v>0</v>
      </c>
      <c r="AB211" s="204">
        <v>0</v>
      </c>
      <c r="AC211" s="204">
        <v>0</v>
      </c>
      <c r="AD211" s="204">
        <v>0</v>
      </c>
      <c r="AE211" s="204"/>
      <c r="AF211" s="204">
        <v>0</v>
      </c>
      <c r="AG211" s="204">
        <v>0</v>
      </c>
      <c r="AH211" s="204">
        <v>0</v>
      </c>
      <c r="AI211" s="204">
        <v>0</v>
      </c>
      <c r="AJ211" s="204">
        <v>0</v>
      </c>
      <c r="AK211" s="204">
        <v>0</v>
      </c>
      <c r="AL211" s="204">
        <v>0</v>
      </c>
      <c r="AM211" s="204"/>
      <c r="AN211" s="204">
        <v>0</v>
      </c>
      <c r="AO211" s="204">
        <v>0</v>
      </c>
    </row>
    <row r="212" spans="1:41" ht="12.75" customHeight="1">
      <c r="A212" s="262">
        <v>204</v>
      </c>
      <c r="B212" s="201" t="s">
        <v>1406</v>
      </c>
      <c r="C212" s="197">
        <v>0</v>
      </c>
      <c r="D212" s="202">
        <v>0</v>
      </c>
      <c r="E212" s="202">
        <v>0</v>
      </c>
      <c r="F212" s="202">
        <v>0</v>
      </c>
      <c r="G212" s="202">
        <v>0</v>
      </c>
      <c r="H212" s="202">
        <v>0</v>
      </c>
      <c r="I212" s="202">
        <v>0</v>
      </c>
      <c r="J212" s="197">
        <v>0</v>
      </c>
      <c r="K212" s="203">
        <v>0</v>
      </c>
      <c r="L212" s="203">
        <v>0</v>
      </c>
      <c r="M212" s="203">
        <v>0</v>
      </c>
      <c r="N212" s="203">
        <v>0</v>
      </c>
      <c r="O212" s="203">
        <v>0</v>
      </c>
      <c r="P212" s="203">
        <v>0</v>
      </c>
      <c r="Q212" s="203">
        <v>0</v>
      </c>
      <c r="R212" s="198">
        <v>0</v>
      </c>
      <c r="S212" s="203">
        <v>0</v>
      </c>
      <c r="T212" s="203">
        <v>0</v>
      </c>
      <c r="U212" s="203">
        <v>0</v>
      </c>
      <c r="V212" s="204">
        <v>0</v>
      </c>
      <c r="W212" s="204">
        <v>0</v>
      </c>
      <c r="X212" s="204">
        <v>0</v>
      </c>
      <c r="Y212" s="204">
        <v>0</v>
      </c>
      <c r="Z212" s="101">
        <v>0</v>
      </c>
      <c r="AA212" s="204">
        <v>0</v>
      </c>
      <c r="AB212" s="204">
        <v>0</v>
      </c>
      <c r="AC212" s="204">
        <v>0</v>
      </c>
      <c r="AD212" s="204">
        <v>0</v>
      </c>
      <c r="AE212" s="204"/>
      <c r="AF212" s="204">
        <v>0</v>
      </c>
      <c r="AG212" s="204">
        <v>0</v>
      </c>
      <c r="AH212" s="204">
        <v>0</v>
      </c>
      <c r="AI212" s="204">
        <v>0</v>
      </c>
      <c r="AJ212" s="204">
        <v>0</v>
      </c>
      <c r="AK212" s="204">
        <v>0</v>
      </c>
      <c r="AL212" s="204">
        <v>0</v>
      </c>
      <c r="AM212" s="204"/>
      <c r="AN212" s="204">
        <v>0</v>
      </c>
      <c r="AO212" s="204">
        <v>0</v>
      </c>
    </row>
    <row r="213" spans="1:41" ht="12.75" customHeight="1">
      <c r="A213" s="262">
        <v>205</v>
      </c>
      <c r="B213" s="201" t="s">
        <v>1407</v>
      </c>
      <c r="C213" s="197">
        <v>0</v>
      </c>
      <c r="D213" s="202">
        <v>0</v>
      </c>
      <c r="E213" s="202">
        <v>0</v>
      </c>
      <c r="F213" s="202">
        <v>0</v>
      </c>
      <c r="G213" s="202">
        <v>0</v>
      </c>
      <c r="H213" s="202">
        <v>0</v>
      </c>
      <c r="I213" s="202">
        <v>0</v>
      </c>
      <c r="J213" s="197">
        <v>0</v>
      </c>
      <c r="K213" s="203">
        <v>0</v>
      </c>
      <c r="L213" s="203">
        <v>0</v>
      </c>
      <c r="M213" s="203">
        <v>0</v>
      </c>
      <c r="N213" s="203">
        <v>0</v>
      </c>
      <c r="O213" s="203">
        <v>0</v>
      </c>
      <c r="P213" s="203">
        <v>0</v>
      </c>
      <c r="Q213" s="203">
        <v>0</v>
      </c>
      <c r="R213" s="198">
        <v>0</v>
      </c>
      <c r="S213" s="203">
        <v>0</v>
      </c>
      <c r="T213" s="203">
        <v>0</v>
      </c>
      <c r="U213" s="203">
        <v>0</v>
      </c>
      <c r="V213" s="204">
        <v>0</v>
      </c>
      <c r="W213" s="204">
        <v>0</v>
      </c>
      <c r="X213" s="204">
        <v>0</v>
      </c>
      <c r="Y213" s="204">
        <v>0</v>
      </c>
      <c r="Z213" s="101">
        <v>0</v>
      </c>
      <c r="AA213" s="204">
        <v>0</v>
      </c>
      <c r="AB213" s="204">
        <v>0</v>
      </c>
      <c r="AC213" s="204">
        <v>0</v>
      </c>
      <c r="AD213" s="204">
        <v>0</v>
      </c>
      <c r="AE213" s="204"/>
      <c r="AF213" s="204">
        <v>0</v>
      </c>
      <c r="AG213" s="204">
        <v>0</v>
      </c>
      <c r="AH213" s="204">
        <v>0</v>
      </c>
      <c r="AI213" s="204">
        <v>0</v>
      </c>
      <c r="AJ213" s="204">
        <v>0</v>
      </c>
      <c r="AK213" s="204">
        <v>0</v>
      </c>
      <c r="AL213" s="204">
        <v>0</v>
      </c>
      <c r="AM213" s="204"/>
      <c r="AN213" s="204">
        <v>0</v>
      </c>
      <c r="AO213" s="204">
        <v>0</v>
      </c>
    </row>
    <row r="214" spans="1:41" ht="12.75" customHeight="1">
      <c r="A214" s="262">
        <v>206</v>
      </c>
      <c r="B214" s="201" t="s">
        <v>1408</v>
      </c>
      <c r="C214" s="197">
        <v>0</v>
      </c>
      <c r="D214" s="202">
        <v>0</v>
      </c>
      <c r="E214" s="202">
        <v>0</v>
      </c>
      <c r="F214" s="202">
        <v>0</v>
      </c>
      <c r="G214" s="202">
        <v>0</v>
      </c>
      <c r="H214" s="202">
        <v>0</v>
      </c>
      <c r="I214" s="202">
        <v>0</v>
      </c>
      <c r="J214" s="197">
        <v>0</v>
      </c>
      <c r="K214" s="203">
        <v>0</v>
      </c>
      <c r="L214" s="203">
        <v>0</v>
      </c>
      <c r="M214" s="203">
        <v>0</v>
      </c>
      <c r="N214" s="203">
        <v>0</v>
      </c>
      <c r="O214" s="203">
        <v>0</v>
      </c>
      <c r="P214" s="203">
        <v>0</v>
      </c>
      <c r="Q214" s="203">
        <v>0</v>
      </c>
      <c r="R214" s="198">
        <v>0</v>
      </c>
      <c r="S214" s="203">
        <v>0</v>
      </c>
      <c r="T214" s="203">
        <v>0</v>
      </c>
      <c r="U214" s="203">
        <v>0</v>
      </c>
      <c r="V214" s="204">
        <v>0</v>
      </c>
      <c r="W214" s="204">
        <v>0</v>
      </c>
      <c r="X214" s="204">
        <v>0</v>
      </c>
      <c r="Y214" s="204">
        <v>0</v>
      </c>
      <c r="Z214" s="101">
        <v>0</v>
      </c>
      <c r="AA214" s="204">
        <v>0</v>
      </c>
      <c r="AB214" s="204">
        <v>0</v>
      </c>
      <c r="AC214" s="204">
        <v>0</v>
      </c>
      <c r="AD214" s="204">
        <v>0</v>
      </c>
      <c r="AE214" s="204"/>
      <c r="AF214" s="204">
        <v>0</v>
      </c>
      <c r="AG214" s="204">
        <v>0</v>
      </c>
      <c r="AH214" s="204">
        <v>0</v>
      </c>
      <c r="AI214" s="204">
        <v>0</v>
      </c>
      <c r="AJ214" s="204">
        <v>0</v>
      </c>
      <c r="AK214" s="204">
        <v>0</v>
      </c>
      <c r="AL214" s="204">
        <v>0</v>
      </c>
      <c r="AM214" s="204"/>
      <c r="AN214" s="204">
        <v>0</v>
      </c>
      <c r="AO214" s="204">
        <v>0</v>
      </c>
    </row>
    <row r="215" spans="1:41" ht="12.75" customHeight="1">
      <c r="A215" s="262">
        <v>207</v>
      </c>
      <c r="B215" s="201" t="s">
        <v>1409</v>
      </c>
      <c r="C215" s="197">
        <v>71</v>
      </c>
      <c r="D215" s="202">
        <v>0</v>
      </c>
      <c r="E215" s="202">
        <v>0</v>
      </c>
      <c r="F215" s="202">
        <v>0</v>
      </c>
      <c r="G215" s="202">
        <v>0</v>
      </c>
      <c r="H215" s="202">
        <v>71</v>
      </c>
      <c r="I215" s="202">
        <v>0</v>
      </c>
      <c r="J215" s="197">
        <v>71</v>
      </c>
      <c r="K215" s="203">
        <v>0</v>
      </c>
      <c r="L215" s="203">
        <v>0</v>
      </c>
      <c r="M215" s="203">
        <v>0</v>
      </c>
      <c r="N215" s="203">
        <v>0</v>
      </c>
      <c r="O215" s="203">
        <v>0</v>
      </c>
      <c r="P215" s="203">
        <v>71</v>
      </c>
      <c r="Q215" s="203">
        <v>0</v>
      </c>
      <c r="R215" s="198">
        <v>0</v>
      </c>
      <c r="S215" s="203">
        <v>0</v>
      </c>
      <c r="T215" s="203">
        <v>0</v>
      </c>
      <c r="U215" s="203">
        <v>0</v>
      </c>
      <c r="V215" s="204">
        <v>0</v>
      </c>
      <c r="W215" s="204">
        <v>0</v>
      </c>
      <c r="X215" s="204">
        <v>0</v>
      </c>
      <c r="Y215" s="204">
        <v>0</v>
      </c>
      <c r="Z215" s="101">
        <v>-71</v>
      </c>
      <c r="AA215" s="204">
        <v>0</v>
      </c>
      <c r="AB215" s="204">
        <v>0</v>
      </c>
      <c r="AC215" s="204">
        <v>0</v>
      </c>
      <c r="AD215" s="204">
        <v>0</v>
      </c>
      <c r="AE215" s="204"/>
      <c r="AF215" s="204">
        <v>-71</v>
      </c>
      <c r="AG215" s="204">
        <v>0</v>
      </c>
      <c r="AH215" s="204">
        <v>0</v>
      </c>
      <c r="AI215" s="204">
        <v>0</v>
      </c>
      <c r="AJ215" s="204">
        <v>0</v>
      </c>
      <c r="AK215" s="204">
        <v>0</v>
      </c>
      <c r="AL215" s="204">
        <v>0</v>
      </c>
      <c r="AM215" s="204"/>
      <c r="AN215" s="204">
        <v>0</v>
      </c>
      <c r="AO215" s="204">
        <v>0</v>
      </c>
    </row>
    <row r="216" spans="1:41" ht="12.75" customHeight="1">
      <c r="A216" s="262">
        <v>208</v>
      </c>
      <c r="B216" s="201" t="s">
        <v>1410</v>
      </c>
      <c r="C216" s="197">
        <v>0</v>
      </c>
      <c r="D216" s="202">
        <v>0</v>
      </c>
      <c r="E216" s="202">
        <v>0</v>
      </c>
      <c r="F216" s="202">
        <v>0</v>
      </c>
      <c r="G216" s="202">
        <v>0</v>
      </c>
      <c r="H216" s="202">
        <v>0</v>
      </c>
      <c r="I216" s="202">
        <v>0</v>
      </c>
      <c r="J216" s="197">
        <v>0</v>
      </c>
      <c r="K216" s="203">
        <v>0</v>
      </c>
      <c r="L216" s="203">
        <v>0</v>
      </c>
      <c r="M216" s="203">
        <v>0</v>
      </c>
      <c r="N216" s="203">
        <v>0</v>
      </c>
      <c r="O216" s="203">
        <v>0</v>
      </c>
      <c r="P216" s="203">
        <v>0</v>
      </c>
      <c r="Q216" s="203">
        <v>0</v>
      </c>
      <c r="R216" s="198">
        <v>0</v>
      </c>
      <c r="S216" s="203">
        <v>0</v>
      </c>
      <c r="T216" s="203">
        <v>0</v>
      </c>
      <c r="U216" s="203">
        <v>0</v>
      </c>
      <c r="V216" s="204">
        <v>0</v>
      </c>
      <c r="W216" s="204">
        <v>0</v>
      </c>
      <c r="X216" s="204">
        <v>0</v>
      </c>
      <c r="Y216" s="204">
        <v>0</v>
      </c>
      <c r="Z216" s="101">
        <v>0</v>
      </c>
      <c r="AA216" s="204">
        <v>0</v>
      </c>
      <c r="AB216" s="204">
        <v>0</v>
      </c>
      <c r="AC216" s="204">
        <v>0</v>
      </c>
      <c r="AD216" s="204">
        <v>0</v>
      </c>
      <c r="AE216" s="204"/>
      <c r="AF216" s="204">
        <v>0</v>
      </c>
      <c r="AG216" s="204">
        <v>0</v>
      </c>
      <c r="AH216" s="204">
        <v>0</v>
      </c>
      <c r="AI216" s="204">
        <v>0</v>
      </c>
      <c r="AJ216" s="204">
        <v>0</v>
      </c>
      <c r="AK216" s="204">
        <v>0</v>
      </c>
      <c r="AL216" s="204">
        <v>0</v>
      </c>
      <c r="AM216" s="204"/>
      <c r="AN216" s="204">
        <v>0</v>
      </c>
      <c r="AO216" s="204">
        <v>0</v>
      </c>
    </row>
    <row r="217" spans="1:41" ht="12.75" customHeight="1">
      <c r="A217" s="262">
        <v>209</v>
      </c>
      <c r="B217" s="201" t="s">
        <v>1411</v>
      </c>
      <c r="C217" s="197">
        <v>0</v>
      </c>
      <c r="D217" s="202">
        <v>0</v>
      </c>
      <c r="E217" s="202">
        <v>0</v>
      </c>
      <c r="F217" s="202">
        <v>0</v>
      </c>
      <c r="G217" s="202">
        <v>0</v>
      </c>
      <c r="H217" s="202">
        <v>0</v>
      </c>
      <c r="I217" s="202">
        <v>0</v>
      </c>
      <c r="J217" s="197">
        <v>0</v>
      </c>
      <c r="K217" s="203">
        <v>0</v>
      </c>
      <c r="L217" s="203">
        <v>0</v>
      </c>
      <c r="M217" s="203">
        <v>0</v>
      </c>
      <c r="N217" s="203">
        <v>0</v>
      </c>
      <c r="O217" s="203">
        <v>0</v>
      </c>
      <c r="P217" s="203">
        <v>0</v>
      </c>
      <c r="Q217" s="203">
        <v>0</v>
      </c>
      <c r="R217" s="198">
        <v>0</v>
      </c>
      <c r="S217" s="203">
        <v>0</v>
      </c>
      <c r="T217" s="203">
        <v>0</v>
      </c>
      <c r="U217" s="203">
        <v>0</v>
      </c>
      <c r="V217" s="204">
        <v>0</v>
      </c>
      <c r="W217" s="204">
        <v>0</v>
      </c>
      <c r="X217" s="204">
        <v>0</v>
      </c>
      <c r="Y217" s="204">
        <v>0</v>
      </c>
      <c r="Z217" s="101">
        <v>0</v>
      </c>
      <c r="AA217" s="204">
        <v>0</v>
      </c>
      <c r="AB217" s="204">
        <v>0</v>
      </c>
      <c r="AC217" s="204">
        <v>0</v>
      </c>
      <c r="AD217" s="204">
        <v>0</v>
      </c>
      <c r="AE217" s="204"/>
      <c r="AF217" s="204">
        <v>0</v>
      </c>
      <c r="AG217" s="204">
        <v>0</v>
      </c>
      <c r="AH217" s="204">
        <v>0</v>
      </c>
      <c r="AI217" s="204">
        <v>0</v>
      </c>
      <c r="AJ217" s="204">
        <v>0</v>
      </c>
      <c r="AK217" s="204">
        <v>0</v>
      </c>
      <c r="AL217" s="204">
        <v>0</v>
      </c>
      <c r="AM217" s="204"/>
      <c r="AN217" s="204">
        <v>0</v>
      </c>
      <c r="AO217" s="204">
        <v>0</v>
      </c>
    </row>
    <row r="218" spans="1:41" ht="12.75" customHeight="1">
      <c r="A218" s="262">
        <v>210</v>
      </c>
      <c r="B218" s="201" t="s">
        <v>1412</v>
      </c>
      <c r="C218" s="197">
        <v>0</v>
      </c>
      <c r="D218" s="202">
        <v>0</v>
      </c>
      <c r="E218" s="202">
        <v>0</v>
      </c>
      <c r="F218" s="202">
        <v>0</v>
      </c>
      <c r="G218" s="202">
        <v>0</v>
      </c>
      <c r="H218" s="202">
        <v>0</v>
      </c>
      <c r="I218" s="202">
        <v>0</v>
      </c>
      <c r="J218" s="197">
        <v>0</v>
      </c>
      <c r="K218" s="203">
        <v>0</v>
      </c>
      <c r="L218" s="203">
        <v>0</v>
      </c>
      <c r="M218" s="203">
        <v>0</v>
      </c>
      <c r="N218" s="203">
        <v>0</v>
      </c>
      <c r="O218" s="203">
        <v>0</v>
      </c>
      <c r="P218" s="203">
        <v>0</v>
      </c>
      <c r="Q218" s="203">
        <v>0</v>
      </c>
      <c r="R218" s="198">
        <v>0</v>
      </c>
      <c r="S218" s="203">
        <v>0</v>
      </c>
      <c r="T218" s="203">
        <v>0</v>
      </c>
      <c r="U218" s="203">
        <v>0</v>
      </c>
      <c r="V218" s="204">
        <v>0</v>
      </c>
      <c r="W218" s="204">
        <v>0</v>
      </c>
      <c r="X218" s="204">
        <v>0</v>
      </c>
      <c r="Y218" s="204">
        <v>0</v>
      </c>
      <c r="Z218" s="101">
        <v>0</v>
      </c>
      <c r="AA218" s="204">
        <v>0</v>
      </c>
      <c r="AB218" s="204">
        <v>0</v>
      </c>
      <c r="AC218" s="204">
        <v>0</v>
      </c>
      <c r="AD218" s="204">
        <v>0</v>
      </c>
      <c r="AE218" s="204"/>
      <c r="AF218" s="204">
        <v>0</v>
      </c>
      <c r="AG218" s="204">
        <v>0</v>
      </c>
      <c r="AH218" s="204">
        <v>0</v>
      </c>
      <c r="AI218" s="204">
        <v>0</v>
      </c>
      <c r="AJ218" s="204">
        <v>0</v>
      </c>
      <c r="AK218" s="204">
        <v>0</v>
      </c>
      <c r="AL218" s="204">
        <v>0</v>
      </c>
      <c r="AM218" s="204"/>
      <c r="AN218" s="204">
        <v>0</v>
      </c>
      <c r="AO218" s="204">
        <v>0</v>
      </c>
    </row>
    <row r="219" spans="1:41" ht="12.75" customHeight="1">
      <c r="A219" s="262">
        <v>211</v>
      </c>
      <c r="B219" s="201" t="s">
        <v>1413</v>
      </c>
      <c r="C219" s="197">
        <v>0</v>
      </c>
      <c r="D219" s="202">
        <v>0</v>
      </c>
      <c r="E219" s="202">
        <v>0</v>
      </c>
      <c r="F219" s="202">
        <v>0</v>
      </c>
      <c r="G219" s="202">
        <v>0</v>
      </c>
      <c r="H219" s="202">
        <v>0</v>
      </c>
      <c r="I219" s="202">
        <v>0</v>
      </c>
      <c r="J219" s="197">
        <v>0</v>
      </c>
      <c r="K219" s="203">
        <v>0</v>
      </c>
      <c r="L219" s="203">
        <v>0</v>
      </c>
      <c r="M219" s="203">
        <v>0</v>
      </c>
      <c r="N219" s="203">
        <v>0</v>
      </c>
      <c r="O219" s="203">
        <v>0</v>
      </c>
      <c r="P219" s="203">
        <v>0</v>
      </c>
      <c r="Q219" s="203">
        <v>0</v>
      </c>
      <c r="R219" s="198">
        <v>0</v>
      </c>
      <c r="S219" s="203">
        <v>0</v>
      </c>
      <c r="T219" s="203">
        <v>0</v>
      </c>
      <c r="U219" s="203">
        <v>0</v>
      </c>
      <c r="V219" s="204">
        <v>0</v>
      </c>
      <c r="W219" s="204">
        <v>0</v>
      </c>
      <c r="X219" s="204">
        <v>0</v>
      </c>
      <c r="Y219" s="204">
        <v>0</v>
      </c>
      <c r="Z219" s="101">
        <v>0</v>
      </c>
      <c r="AA219" s="204">
        <v>0</v>
      </c>
      <c r="AB219" s="204">
        <v>0</v>
      </c>
      <c r="AC219" s="204">
        <v>0</v>
      </c>
      <c r="AD219" s="204">
        <v>0</v>
      </c>
      <c r="AE219" s="204"/>
      <c r="AF219" s="204">
        <v>0</v>
      </c>
      <c r="AG219" s="204">
        <v>0</v>
      </c>
      <c r="AH219" s="204">
        <v>0</v>
      </c>
      <c r="AI219" s="204">
        <v>0</v>
      </c>
      <c r="AJ219" s="204">
        <v>0</v>
      </c>
      <c r="AK219" s="204">
        <v>0</v>
      </c>
      <c r="AL219" s="204">
        <v>0</v>
      </c>
      <c r="AM219" s="204"/>
      <c r="AN219" s="204">
        <v>0</v>
      </c>
      <c r="AO219" s="204">
        <v>0</v>
      </c>
    </row>
    <row r="220" spans="1:41" ht="12.75" customHeight="1">
      <c r="A220" s="262">
        <v>212</v>
      </c>
      <c r="B220" s="201" t="s">
        <v>1414</v>
      </c>
      <c r="C220" s="197">
        <v>0</v>
      </c>
      <c r="D220" s="202">
        <v>0</v>
      </c>
      <c r="E220" s="202">
        <v>0</v>
      </c>
      <c r="F220" s="202">
        <v>0</v>
      </c>
      <c r="G220" s="202">
        <v>0</v>
      </c>
      <c r="H220" s="202">
        <v>0</v>
      </c>
      <c r="I220" s="202">
        <v>0</v>
      </c>
      <c r="J220" s="197">
        <v>0</v>
      </c>
      <c r="K220" s="203">
        <v>0</v>
      </c>
      <c r="L220" s="203">
        <v>0</v>
      </c>
      <c r="M220" s="203">
        <v>0</v>
      </c>
      <c r="N220" s="203">
        <v>0</v>
      </c>
      <c r="O220" s="203">
        <v>0</v>
      </c>
      <c r="P220" s="203">
        <v>0</v>
      </c>
      <c r="Q220" s="203">
        <v>0</v>
      </c>
      <c r="R220" s="198">
        <v>0</v>
      </c>
      <c r="S220" s="203">
        <v>0</v>
      </c>
      <c r="T220" s="203">
        <v>0</v>
      </c>
      <c r="U220" s="203">
        <v>0</v>
      </c>
      <c r="V220" s="204">
        <v>0</v>
      </c>
      <c r="W220" s="204">
        <v>0</v>
      </c>
      <c r="X220" s="204">
        <v>0</v>
      </c>
      <c r="Y220" s="204">
        <v>0</v>
      </c>
      <c r="Z220" s="101">
        <v>0</v>
      </c>
      <c r="AA220" s="204">
        <v>0</v>
      </c>
      <c r="AB220" s="204">
        <v>0</v>
      </c>
      <c r="AC220" s="204">
        <v>0</v>
      </c>
      <c r="AD220" s="204">
        <v>0</v>
      </c>
      <c r="AE220" s="204"/>
      <c r="AF220" s="204">
        <v>0</v>
      </c>
      <c r="AG220" s="204">
        <v>0</v>
      </c>
      <c r="AH220" s="204">
        <v>0</v>
      </c>
      <c r="AI220" s="204">
        <v>0</v>
      </c>
      <c r="AJ220" s="204">
        <v>0</v>
      </c>
      <c r="AK220" s="204">
        <v>0</v>
      </c>
      <c r="AL220" s="204">
        <v>0</v>
      </c>
      <c r="AM220" s="204"/>
      <c r="AN220" s="204">
        <v>0</v>
      </c>
      <c r="AO220" s="204">
        <v>0</v>
      </c>
    </row>
    <row r="221" spans="1:41" ht="12.75" customHeight="1">
      <c r="A221" s="262">
        <v>213</v>
      </c>
      <c r="B221" s="201" t="s">
        <v>1415</v>
      </c>
      <c r="C221" s="197">
        <v>88.5</v>
      </c>
      <c r="D221" s="202">
        <v>0</v>
      </c>
      <c r="E221" s="202">
        <v>0</v>
      </c>
      <c r="F221" s="202">
        <v>0</v>
      </c>
      <c r="G221" s="202">
        <v>0</v>
      </c>
      <c r="H221" s="202">
        <v>88.5</v>
      </c>
      <c r="I221" s="202">
        <v>0</v>
      </c>
      <c r="J221" s="197">
        <v>88.5</v>
      </c>
      <c r="K221" s="203">
        <v>0</v>
      </c>
      <c r="L221" s="203">
        <v>0</v>
      </c>
      <c r="M221" s="203">
        <v>0</v>
      </c>
      <c r="N221" s="203">
        <v>0</v>
      </c>
      <c r="O221" s="203">
        <v>0</v>
      </c>
      <c r="P221" s="203">
        <v>88.5</v>
      </c>
      <c r="Q221" s="203">
        <v>0</v>
      </c>
      <c r="R221" s="198">
        <v>88.5</v>
      </c>
      <c r="S221" s="203">
        <v>0</v>
      </c>
      <c r="T221" s="203">
        <v>0</v>
      </c>
      <c r="U221" s="203">
        <v>0</v>
      </c>
      <c r="V221" s="204">
        <v>0</v>
      </c>
      <c r="W221" s="204">
        <v>0</v>
      </c>
      <c r="X221" s="204">
        <v>88.5</v>
      </c>
      <c r="Y221" s="204">
        <v>0</v>
      </c>
      <c r="Z221" s="101">
        <v>0</v>
      </c>
      <c r="AA221" s="204">
        <v>0</v>
      </c>
      <c r="AB221" s="204">
        <v>0</v>
      </c>
      <c r="AC221" s="204">
        <v>0</v>
      </c>
      <c r="AD221" s="204">
        <v>0</v>
      </c>
      <c r="AE221" s="204"/>
      <c r="AF221" s="204">
        <v>0</v>
      </c>
      <c r="AG221" s="204">
        <v>0</v>
      </c>
      <c r="AH221" s="204">
        <v>100</v>
      </c>
      <c r="AI221" s="204">
        <v>0</v>
      </c>
      <c r="AJ221" s="204">
        <v>0</v>
      </c>
      <c r="AK221" s="204">
        <v>0</v>
      </c>
      <c r="AL221" s="204">
        <v>0</v>
      </c>
      <c r="AM221" s="204"/>
      <c r="AN221" s="204">
        <v>100</v>
      </c>
      <c r="AO221" s="204">
        <v>0</v>
      </c>
    </row>
    <row r="222" spans="1:41" ht="12.75" customHeight="1">
      <c r="A222" s="262">
        <v>214</v>
      </c>
      <c r="B222" s="201" t="s">
        <v>1416</v>
      </c>
      <c r="C222" s="197">
        <v>0</v>
      </c>
      <c r="D222" s="202">
        <v>0</v>
      </c>
      <c r="E222" s="202">
        <v>0</v>
      </c>
      <c r="F222" s="202">
        <v>0</v>
      </c>
      <c r="G222" s="202">
        <v>0</v>
      </c>
      <c r="H222" s="202">
        <v>0</v>
      </c>
      <c r="I222" s="202">
        <v>0</v>
      </c>
      <c r="J222" s="197">
        <v>0</v>
      </c>
      <c r="K222" s="203">
        <v>0</v>
      </c>
      <c r="L222" s="203">
        <v>0</v>
      </c>
      <c r="M222" s="203">
        <v>0</v>
      </c>
      <c r="N222" s="203">
        <v>0</v>
      </c>
      <c r="O222" s="203">
        <v>0</v>
      </c>
      <c r="P222" s="203">
        <v>0</v>
      </c>
      <c r="Q222" s="203">
        <v>0</v>
      </c>
      <c r="R222" s="198">
        <v>0</v>
      </c>
      <c r="S222" s="203">
        <v>0</v>
      </c>
      <c r="T222" s="203">
        <v>0</v>
      </c>
      <c r="U222" s="203">
        <v>0</v>
      </c>
      <c r="V222" s="204">
        <v>0</v>
      </c>
      <c r="W222" s="204">
        <v>0</v>
      </c>
      <c r="X222" s="204">
        <v>0</v>
      </c>
      <c r="Y222" s="204">
        <v>0</v>
      </c>
      <c r="Z222" s="101">
        <v>0</v>
      </c>
      <c r="AA222" s="204">
        <v>0</v>
      </c>
      <c r="AB222" s="204">
        <v>0</v>
      </c>
      <c r="AC222" s="204">
        <v>0</v>
      </c>
      <c r="AD222" s="204">
        <v>0</v>
      </c>
      <c r="AE222" s="204"/>
      <c r="AF222" s="204">
        <v>0</v>
      </c>
      <c r="AG222" s="204">
        <v>0</v>
      </c>
      <c r="AH222" s="204">
        <v>0</v>
      </c>
      <c r="AI222" s="204">
        <v>0</v>
      </c>
      <c r="AJ222" s="204">
        <v>0</v>
      </c>
      <c r="AK222" s="204">
        <v>0</v>
      </c>
      <c r="AL222" s="204">
        <v>0</v>
      </c>
      <c r="AM222" s="204"/>
      <c r="AN222" s="204">
        <v>0</v>
      </c>
      <c r="AO222" s="204">
        <v>0</v>
      </c>
    </row>
    <row r="223" spans="1:41" ht="12.75" customHeight="1">
      <c r="A223" s="262">
        <v>215</v>
      </c>
      <c r="B223" s="201" t="s">
        <v>1417</v>
      </c>
      <c r="C223" s="197">
        <v>0</v>
      </c>
      <c r="D223" s="202">
        <v>0</v>
      </c>
      <c r="E223" s="202">
        <v>0</v>
      </c>
      <c r="F223" s="202">
        <v>0</v>
      </c>
      <c r="G223" s="202">
        <v>0</v>
      </c>
      <c r="H223" s="202">
        <v>0</v>
      </c>
      <c r="I223" s="202">
        <v>0</v>
      </c>
      <c r="J223" s="197">
        <v>0</v>
      </c>
      <c r="K223" s="203">
        <v>0</v>
      </c>
      <c r="L223" s="203">
        <v>0</v>
      </c>
      <c r="M223" s="203">
        <v>0</v>
      </c>
      <c r="N223" s="203">
        <v>0</v>
      </c>
      <c r="O223" s="203">
        <v>0</v>
      </c>
      <c r="P223" s="203">
        <v>0</v>
      </c>
      <c r="Q223" s="203">
        <v>0</v>
      </c>
      <c r="R223" s="198">
        <v>0</v>
      </c>
      <c r="S223" s="203">
        <v>0</v>
      </c>
      <c r="T223" s="203">
        <v>0</v>
      </c>
      <c r="U223" s="203">
        <v>0</v>
      </c>
      <c r="V223" s="204">
        <v>0</v>
      </c>
      <c r="W223" s="204">
        <v>0</v>
      </c>
      <c r="X223" s="204">
        <v>0</v>
      </c>
      <c r="Y223" s="204">
        <v>0</v>
      </c>
      <c r="Z223" s="101">
        <v>0</v>
      </c>
      <c r="AA223" s="204">
        <v>0</v>
      </c>
      <c r="AB223" s="204">
        <v>0</v>
      </c>
      <c r="AC223" s="204">
        <v>0</v>
      </c>
      <c r="AD223" s="204">
        <v>0</v>
      </c>
      <c r="AE223" s="204"/>
      <c r="AF223" s="204">
        <v>0</v>
      </c>
      <c r="AG223" s="204">
        <v>0</v>
      </c>
      <c r="AH223" s="204">
        <v>0</v>
      </c>
      <c r="AI223" s="204">
        <v>0</v>
      </c>
      <c r="AJ223" s="204">
        <v>0</v>
      </c>
      <c r="AK223" s="204">
        <v>0</v>
      </c>
      <c r="AL223" s="204">
        <v>0</v>
      </c>
      <c r="AM223" s="204"/>
      <c r="AN223" s="204">
        <v>0</v>
      </c>
      <c r="AO223" s="204">
        <v>0</v>
      </c>
    </row>
    <row r="224" spans="1:41" ht="12.75" customHeight="1">
      <c r="A224" s="262">
        <v>216</v>
      </c>
      <c r="B224" s="201" t="s">
        <v>1418</v>
      </c>
      <c r="C224" s="197">
        <v>0</v>
      </c>
      <c r="D224" s="202">
        <v>0</v>
      </c>
      <c r="E224" s="202">
        <v>0</v>
      </c>
      <c r="F224" s="202">
        <v>0</v>
      </c>
      <c r="G224" s="202">
        <v>0</v>
      </c>
      <c r="H224" s="202">
        <v>0</v>
      </c>
      <c r="I224" s="202">
        <v>0</v>
      </c>
      <c r="J224" s="197">
        <v>0</v>
      </c>
      <c r="K224" s="203">
        <v>0</v>
      </c>
      <c r="L224" s="203">
        <v>0</v>
      </c>
      <c r="M224" s="203">
        <v>0</v>
      </c>
      <c r="N224" s="203">
        <v>0</v>
      </c>
      <c r="O224" s="203">
        <v>0</v>
      </c>
      <c r="P224" s="203">
        <v>0</v>
      </c>
      <c r="Q224" s="203">
        <v>0</v>
      </c>
      <c r="R224" s="198">
        <v>0</v>
      </c>
      <c r="S224" s="203">
        <v>0</v>
      </c>
      <c r="T224" s="203">
        <v>0</v>
      </c>
      <c r="U224" s="203">
        <v>0</v>
      </c>
      <c r="V224" s="204">
        <v>0</v>
      </c>
      <c r="W224" s="204">
        <v>0</v>
      </c>
      <c r="X224" s="204">
        <v>0</v>
      </c>
      <c r="Y224" s="204">
        <v>0</v>
      </c>
      <c r="Z224" s="101">
        <v>0</v>
      </c>
      <c r="AA224" s="204">
        <v>0</v>
      </c>
      <c r="AB224" s="204">
        <v>0</v>
      </c>
      <c r="AC224" s="204">
        <v>0</v>
      </c>
      <c r="AD224" s="204">
        <v>0</v>
      </c>
      <c r="AE224" s="204"/>
      <c r="AF224" s="204">
        <v>0</v>
      </c>
      <c r="AG224" s="204">
        <v>0</v>
      </c>
      <c r="AH224" s="204">
        <v>0</v>
      </c>
      <c r="AI224" s="204">
        <v>0</v>
      </c>
      <c r="AJ224" s="204">
        <v>0</v>
      </c>
      <c r="AK224" s="204">
        <v>0</v>
      </c>
      <c r="AL224" s="204">
        <v>0</v>
      </c>
      <c r="AM224" s="204"/>
      <c r="AN224" s="204">
        <v>0</v>
      </c>
      <c r="AO224" s="204">
        <v>0</v>
      </c>
    </row>
    <row r="225" spans="1:45" ht="12.75" customHeight="1">
      <c r="A225" s="262">
        <v>217</v>
      </c>
      <c r="B225" s="201"/>
      <c r="C225" s="202"/>
      <c r="D225" s="202"/>
      <c r="E225" s="202"/>
      <c r="F225" s="202"/>
      <c r="G225" s="202"/>
      <c r="H225" s="202"/>
      <c r="I225" s="202"/>
      <c r="J225" s="202"/>
      <c r="K225" s="203"/>
      <c r="L225" s="203"/>
      <c r="M225" s="203"/>
      <c r="N225" s="203"/>
      <c r="O225" s="203"/>
      <c r="P225" s="203"/>
      <c r="Q225" s="203"/>
      <c r="R225" s="203"/>
      <c r="S225" s="203"/>
      <c r="T225" s="203"/>
      <c r="U225" s="203"/>
      <c r="V225" s="204"/>
      <c r="W225" s="204"/>
      <c r="X225" s="204"/>
      <c r="Y225" s="204"/>
      <c r="Z225" s="101">
        <v>0</v>
      </c>
      <c r="AA225" s="204"/>
      <c r="AB225" s="204"/>
      <c r="AC225" s="204"/>
      <c r="AD225" s="204"/>
      <c r="AE225" s="204"/>
      <c r="AF225" s="204"/>
      <c r="AG225" s="204"/>
      <c r="AH225" s="204"/>
      <c r="AI225" s="204"/>
      <c r="AJ225" s="204"/>
      <c r="AK225" s="204"/>
      <c r="AL225" s="204"/>
      <c r="AM225" s="204"/>
      <c r="AN225" s="204"/>
      <c r="AO225" s="204"/>
    </row>
    <row r="226" spans="1:45" ht="12.75" customHeight="1">
      <c r="A226" s="262">
        <v>218</v>
      </c>
      <c r="B226" s="196" t="s">
        <v>1419</v>
      </c>
      <c r="C226" s="197">
        <v>36927.4</v>
      </c>
      <c r="D226" s="197">
        <v>0</v>
      </c>
      <c r="E226" s="197">
        <v>0</v>
      </c>
      <c r="F226" s="197">
        <v>35845.9</v>
      </c>
      <c r="G226" s="197">
        <v>1081.5</v>
      </c>
      <c r="H226" s="197">
        <v>0</v>
      </c>
      <c r="I226" s="197">
        <v>0</v>
      </c>
      <c r="J226" s="197">
        <v>32657.4</v>
      </c>
      <c r="K226" s="197">
        <v>0</v>
      </c>
      <c r="L226" s="197">
        <v>0</v>
      </c>
      <c r="M226" s="197">
        <v>31845.9</v>
      </c>
      <c r="N226" s="197">
        <v>751.5</v>
      </c>
      <c r="O226" s="197">
        <v>60</v>
      </c>
      <c r="P226" s="197">
        <v>0</v>
      </c>
      <c r="Q226" s="197">
        <v>0</v>
      </c>
      <c r="R226" s="198">
        <v>31196.312000000002</v>
      </c>
      <c r="S226" s="197">
        <v>0</v>
      </c>
      <c r="T226" s="197">
        <v>0</v>
      </c>
      <c r="U226" s="197">
        <v>30470.6885</v>
      </c>
      <c r="V226" s="197">
        <v>725.62350000000004</v>
      </c>
      <c r="W226" s="197">
        <v>0</v>
      </c>
      <c r="X226" s="197">
        <v>0</v>
      </c>
      <c r="Y226" s="197">
        <v>0</v>
      </c>
      <c r="Z226" s="101">
        <v>-1461.0879999999997</v>
      </c>
      <c r="AA226" s="101">
        <v>0</v>
      </c>
      <c r="AB226" s="101">
        <v>0</v>
      </c>
      <c r="AC226" s="101">
        <v>-1375.2115000000013</v>
      </c>
      <c r="AD226" s="101">
        <v>-25.876499999999965</v>
      </c>
      <c r="AE226" s="101">
        <v>-60</v>
      </c>
      <c r="AF226" s="101">
        <v>0</v>
      </c>
      <c r="AG226" s="101">
        <v>0</v>
      </c>
      <c r="AH226" s="101">
        <v>95.52601248109157</v>
      </c>
      <c r="AI226" s="101">
        <v>0</v>
      </c>
      <c r="AJ226" s="101">
        <v>0</v>
      </c>
      <c r="AK226" s="101">
        <v>95.68166859784148</v>
      </c>
      <c r="AL226" s="101">
        <v>96.556686626746512</v>
      </c>
      <c r="AM226" s="101">
        <v>0</v>
      </c>
      <c r="AN226" s="101">
        <v>0</v>
      </c>
      <c r="AO226" s="101">
        <v>0</v>
      </c>
    </row>
    <row r="227" spans="1:45" s="200" customFormat="1" ht="12.75" customHeight="1">
      <c r="A227" s="262">
        <v>219</v>
      </c>
      <c r="B227" s="196" t="s">
        <v>1241</v>
      </c>
      <c r="C227" s="197">
        <v>36927.4</v>
      </c>
      <c r="D227" s="197">
        <v>0</v>
      </c>
      <c r="E227" s="197">
        <v>0</v>
      </c>
      <c r="F227" s="197">
        <v>35845.9</v>
      </c>
      <c r="G227" s="197">
        <v>1081.5</v>
      </c>
      <c r="H227" s="197">
        <v>0</v>
      </c>
      <c r="I227" s="197">
        <v>0</v>
      </c>
      <c r="J227" s="197">
        <v>32657.4</v>
      </c>
      <c r="K227" s="197">
        <v>0</v>
      </c>
      <c r="L227" s="197">
        <v>0</v>
      </c>
      <c r="M227" s="197">
        <v>31845.9</v>
      </c>
      <c r="N227" s="197">
        <v>751.5</v>
      </c>
      <c r="O227" s="197">
        <v>60</v>
      </c>
      <c r="P227" s="197">
        <v>0</v>
      </c>
      <c r="Q227" s="197">
        <v>0</v>
      </c>
      <c r="R227" s="198">
        <v>31196.312000000002</v>
      </c>
      <c r="S227" s="197">
        <v>0</v>
      </c>
      <c r="T227" s="197">
        <v>0</v>
      </c>
      <c r="U227" s="197">
        <v>30470.6885</v>
      </c>
      <c r="V227" s="197">
        <v>725.62350000000004</v>
      </c>
      <c r="W227" s="197">
        <v>0</v>
      </c>
      <c r="X227" s="197">
        <v>0</v>
      </c>
      <c r="Y227" s="197">
        <v>0</v>
      </c>
      <c r="Z227" s="101">
        <v>-1461.0879999999997</v>
      </c>
      <c r="AA227" s="101">
        <v>0</v>
      </c>
      <c r="AB227" s="101">
        <v>0</v>
      </c>
      <c r="AC227" s="101">
        <v>-1375.2115000000013</v>
      </c>
      <c r="AD227" s="101">
        <v>-25.876499999999965</v>
      </c>
      <c r="AE227" s="101">
        <v>-60</v>
      </c>
      <c r="AF227" s="101">
        <v>0</v>
      </c>
      <c r="AG227" s="101">
        <v>0</v>
      </c>
      <c r="AH227" s="101">
        <v>95.52601248109157</v>
      </c>
      <c r="AI227" s="101">
        <v>0</v>
      </c>
      <c r="AJ227" s="101">
        <v>0</v>
      </c>
      <c r="AK227" s="101">
        <v>95.68166859784148</v>
      </c>
      <c r="AL227" s="101">
        <v>96.556686626746512</v>
      </c>
      <c r="AM227" s="101">
        <v>0</v>
      </c>
      <c r="AN227" s="101">
        <v>0</v>
      </c>
      <c r="AO227" s="101">
        <v>0</v>
      </c>
      <c r="AP227" s="199"/>
      <c r="AQ227" s="199"/>
      <c r="AR227" s="199"/>
      <c r="AS227" s="199"/>
    </row>
    <row r="228" spans="1:45" s="200" customFormat="1" ht="12.75" customHeight="1">
      <c r="A228" s="262">
        <v>220</v>
      </c>
      <c r="B228" s="196" t="s">
        <v>1242</v>
      </c>
      <c r="C228" s="197">
        <v>0</v>
      </c>
      <c r="D228" s="197">
        <v>0</v>
      </c>
      <c r="E228" s="197">
        <v>0</v>
      </c>
      <c r="F228" s="197">
        <v>0</v>
      </c>
      <c r="G228" s="197">
        <v>0</v>
      </c>
      <c r="H228" s="197">
        <v>0</v>
      </c>
      <c r="I228" s="197">
        <v>0</v>
      </c>
      <c r="J228" s="197">
        <v>0</v>
      </c>
      <c r="K228" s="197">
        <v>0</v>
      </c>
      <c r="L228" s="197">
        <v>0</v>
      </c>
      <c r="M228" s="197">
        <v>0</v>
      </c>
      <c r="N228" s="197">
        <v>0</v>
      </c>
      <c r="O228" s="197">
        <v>0</v>
      </c>
      <c r="P228" s="197">
        <v>0</v>
      </c>
      <c r="Q228" s="197">
        <v>0</v>
      </c>
      <c r="R228" s="198">
        <v>0</v>
      </c>
      <c r="S228" s="197">
        <v>0</v>
      </c>
      <c r="T228" s="197">
        <v>0</v>
      </c>
      <c r="U228" s="197">
        <v>0</v>
      </c>
      <c r="V228" s="197">
        <v>0</v>
      </c>
      <c r="W228" s="197">
        <v>0</v>
      </c>
      <c r="X228" s="197">
        <v>0</v>
      </c>
      <c r="Y228" s="197">
        <v>0</v>
      </c>
      <c r="Z228" s="101">
        <v>0</v>
      </c>
      <c r="AA228" s="101">
        <v>0</v>
      </c>
      <c r="AB228" s="101">
        <v>0</v>
      </c>
      <c r="AC228" s="101">
        <v>0</v>
      </c>
      <c r="AD228" s="101">
        <v>0</v>
      </c>
      <c r="AE228" s="101">
        <v>0</v>
      </c>
      <c r="AF228" s="101">
        <v>0</v>
      </c>
      <c r="AG228" s="101">
        <v>0</v>
      </c>
      <c r="AH228" s="101">
        <v>0</v>
      </c>
      <c r="AI228" s="101">
        <v>0</v>
      </c>
      <c r="AJ228" s="101">
        <v>0</v>
      </c>
      <c r="AK228" s="101">
        <v>0</v>
      </c>
      <c r="AL228" s="101">
        <v>0</v>
      </c>
      <c r="AM228" s="101">
        <v>0</v>
      </c>
      <c r="AN228" s="101">
        <v>0</v>
      </c>
      <c r="AO228" s="101">
        <v>0</v>
      </c>
      <c r="AP228" s="199"/>
      <c r="AQ228" s="199"/>
      <c r="AR228" s="199"/>
      <c r="AS228" s="199"/>
    </row>
    <row r="229" spans="1:45" ht="12.75" customHeight="1">
      <c r="A229" s="262">
        <v>221</v>
      </c>
      <c r="B229" s="201" t="s">
        <v>1267</v>
      </c>
      <c r="C229" s="197">
        <v>36927.4</v>
      </c>
      <c r="D229" s="202">
        <v>0</v>
      </c>
      <c r="E229" s="202">
        <v>0</v>
      </c>
      <c r="F229" s="202">
        <v>35845.9</v>
      </c>
      <c r="G229" s="202">
        <v>1081.5</v>
      </c>
      <c r="H229" s="202">
        <v>0</v>
      </c>
      <c r="I229" s="202">
        <v>0</v>
      </c>
      <c r="J229" s="197">
        <v>32657.4</v>
      </c>
      <c r="K229" s="203">
        <v>0</v>
      </c>
      <c r="L229" s="203">
        <v>0</v>
      </c>
      <c r="M229" s="203">
        <v>31845.9</v>
      </c>
      <c r="N229" s="203">
        <v>751.5</v>
      </c>
      <c r="O229" s="203">
        <v>60</v>
      </c>
      <c r="P229" s="203">
        <v>0</v>
      </c>
      <c r="Q229" s="203">
        <v>0</v>
      </c>
      <c r="R229" s="198">
        <v>31196.312000000002</v>
      </c>
      <c r="S229" s="203">
        <v>0</v>
      </c>
      <c r="T229" s="203">
        <v>0</v>
      </c>
      <c r="U229" s="203">
        <v>30470.6885</v>
      </c>
      <c r="V229" s="204">
        <v>725.62350000000004</v>
      </c>
      <c r="W229" s="204">
        <v>0</v>
      </c>
      <c r="X229" s="204">
        <v>0</v>
      </c>
      <c r="Y229" s="204">
        <v>0</v>
      </c>
      <c r="Z229" s="101">
        <v>-1461.0879999999997</v>
      </c>
      <c r="AA229" s="204">
        <v>0</v>
      </c>
      <c r="AB229" s="204">
        <v>0</v>
      </c>
      <c r="AC229" s="204">
        <v>-1375.2115000000013</v>
      </c>
      <c r="AD229" s="204">
        <v>-25.876499999999965</v>
      </c>
      <c r="AE229" s="204"/>
      <c r="AF229" s="204">
        <v>0</v>
      </c>
      <c r="AG229" s="204">
        <v>0</v>
      </c>
      <c r="AH229" s="204">
        <v>95.52601248109157</v>
      </c>
      <c r="AI229" s="204">
        <v>0</v>
      </c>
      <c r="AJ229" s="204">
        <v>0</v>
      </c>
      <c r="AK229" s="204">
        <v>95.68166859784148</v>
      </c>
      <c r="AL229" s="204">
        <v>96.556686626746512</v>
      </c>
      <c r="AM229" s="204"/>
      <c r="AN229" s="204">
        <v>0</v>
      </c>
      <c r="AO229" s="204">
        <v>0</v>
      </c>
    </row>
    <row r="230" spans="1:45" ht="12.75" customHeight="1">
      <c r="A230" s="262">
        <v>222</v>
      </c>
      <c r="B230" s="201" t="s">
        <v>1420</v>
      </c>
      <c r="C230" s="197">
        <v>0</v>
      </c>
      <c r="D230" s="202">
        <v>0</v>
      </c>
      <c r="E230" s="202">
        <v>0</v>
      </c>
      <c r="F230" s="202">
        <v>0</v>
      </c>
      <c r="G230" s="202">
        <v>0</v>
      </c>
      <c r="H230" s="202">
        <v>0</v>
      </c>
      <c r="I230" s="202">
        <v>0</v>
      </c>
      <c r="J230" s="197">
        <v>0</v>
      </c>
      <c r="K230" s="203">
        <v>0</v>
      </c>
      <c r="L230" s="203">
        <v>0</v>
      </c>
      <c r="M230" s="203">
        <v>0</v>
      </c>
      <c r="N230" s="203">
        <v>0</v>
      </c>
      <c r="O230" s="203">
        <v>0</v>
      </c>
      <c r="P230" s="203">
        <v>0</v>
      </c>
      <c r="Q230" s="203">
        <v>0</v>
      </c>
      <c r="R230" s="198">
        <v>0</v>
      </c>
      <c r="S230" s="203">
        <v>0</v>
      </c>
      <c r="T230" s="203">
        <v>0</v>
      </c>
      <c r="U230" s="203">
        <v>0</v>
      </c>
      <c r="V230" s="204">
        <v>0</v>
      </c>
      <c r="W230" s="204">
        <v>0</v>
      </c>
      <c r="X230" s="204">
        <v>0</v>
      </c>
      <c r="Y230" s="204">
        <v>0</v>
      </c>
      <c r="Z230" s="101">
        <v>0</v>
      </c>
      <c r="AA230" s="204">
        <v>0</v>
      </c>
      <c r="AB230" s="204">
        <v>0</v>
      </c>
      <c r="AC230" s="204">
        <v>0</v>
      </c>
      <c r="AD230" s="204">
        <v>0</v>
      </c>
      <c r="AE230" s="204"/>
      <c r="AF230" s="204">
        <v>0</v>
      </c>
      <c r="AG230" s="204">
        <v>0</v>
      </c>
      <c r="AH230" s="204">
        <v>0</v>
      </c>
      <c r="AI230" s="204">
        <v>0</v>
      </c>
      <c r="AJ230" s="204">
        <v>0</v>
      </c>
      <c r="AK230" s="204">
        <v>0</v>
      </c>
      <c r="AL230" s="204">
        <v>0</v>
      </c>
      <c r="AM230" s="204"/>
      <c r="AN230" s="204">
        <v>0</v>
      </c>
      <c r="AO230" s="204">
        <v>0</v>
      </c>
    </row>
    <row r="231" spans="1:45" ht="12.75" customHeight="1">
      <c r="A231" s="262">
        <v>223</v>
      </c>
      <c r="B231" s="201" t="s">
        <v>1366</v>
      </c>
      <c r="C231" s="197">
        <v>0</v>
      </c>
      <c r="D231" s="202">
        <v>0</v>
      </c>
      <c r="E231" s="202">
        <v>0</v>
      </c>
      <c r="F231" s="202">
        <v>0</v>
      </c>
      <c r="G231" s="202">
        <v>0</v>
      </c>
      <c r="H231" s="202">
        <v>0</v>
      </c>
      <c r="I231" s="202">
        <v>0</v>
      </c>
      <c r="J231" s="197">
        <v>0</v>
      </c>
      <c r="K231" s="203">
        <v>0</v>
      </c>
      <c r="L231" s="203">
        <v>0</v>
      </c>
      <c r="M231" s="203">
        <v>0</v>
      </c>
      <c r="N231" s="203">
        <v>0</v>
      </c>
      <c r="O231" s="203">
        <v>0</v>
      </c>
      <c r="P231" s="203">
        <v>0</v>
      </c>
      <c r="Q231" s="203">
        <v>0</v>
      </c>
      <c r="R231" s="198">
        <v>0</v>
      </c>
      <c r="S231" s="203">
        <v>0</v>
      </c>
      <c r="T231" s="203">
        <v>0</v>
      </c>
      <c r="U231" s="203">
        <v>0</v>
      </c>
      <c r="V231" s="204">
        <v>0</v>
      </c>
      <c r="W231" s="204">
        <v>0</v>
      </c>
      <c r="X231" s="204">
        <v>0</v>
      </c>
      <c r="Y231" s="204">
        <v>0</v>
      </c>
      <c r="Z231" s="101">
        <v>0</v>
      </c>
      <c r="AA231" s="204">
        <v>0</v>
      </c>
      <c r="AB231" s="204">
        <v>0</v>
      </c>
      <c r="AC231" s="204">
        <v>0</v>
      </c>
      <c r="AD231" s="204">
        <v>0</v>
      </c>
      <c r="AE231" s="204"/>
      <c r="AF231" s="204">
        <v>0</v>
      </c>
      <c r="AG231" s="204">
        <v>0</v>
      </c>
      <c r="AH231" s="204">
        <v>0</v>
      </c>
      <c r="AI231" s="204">
        <v>0</v>
      </c>
      <c r="AJ231" s="204">
        <v>0</v>
      </c>
      <c r="AK231" s="204">
        <v>0</v>
      </c>
      <c r="AL231" s="204">
        <v>0</v>
      </c>
      <c r="AM231" s="204"/>
      <c r="AN231" s="204">
        <v>0</v>
      </c>
      <c r="AO231" s="204">
        <v>0</v>
      </c>
    </row>
    <row r="232" spans="1:45" ht="12.75" customHeight="1">
      <c r="A232" s="262">
        <v>224</v>
      </c>
      <c r="B232" s="201" t="s">
        <v>1421</v>
      </c>
      <c r="C232" s="197">
        <v>0</v>
      </c>
      <c r="D232" s="202">
        <v>0</v>
      </c>
      <c r="E232" s="202">
        <v>0</v>
      </c>
      <c r="F232" s="202">
        <v>0</v>
      </c>
      <c r="G232" s="202">
        <v>0</v>
      </c>
      <c r="H232" s="202">
        <v>0</v>
      </c>
      <c r="I232" s="202">
        <v>0</v>
      </c>
      <c r="J232" s="197">
        <v>0</v>
      </c>
      <c r="K232" s="203">
        <v>0</v>
      </c>
      <c r="L232" s="203">
        <v>0</v>
      </c>
      <c r="M232" s="203">
        <v>0</v>
      </c>
      <c r="N232" s="203">
        <v>0</v>
      </c>
      <c r="O232" s="203">
        <v>0</v>
      </c>
      <c r="P232" s="203">
        <v>0</v>
      </c>
      <c r="Q232" s="203">
        <v>0</v>
      </c>
      <c r="R232" s="198">
        <v>0</v>
      </c>
      <c r="S232" s="203">
        <v>0</v>
      </c>
      <c r="T232" s="203">
        <v>0</v>
      </c>
      <c r="U232" s="203">
        <v>0</v>
      </c>
      <c r="V232" s="204">
        <v>0</v>
      </c>
      <c r="W232" s="204">
        <v>0</v>
      </c>
      <c r="X232" s="204">
        <v>0</v>
      </c>
      <c r="Y232" s="204">
        <v>0</v>
      </c>
      <c r="Z232" s="101">
        <v>0</v>
      </c>
      <c r="AA232" s="204">
        <v>0</v>
      </c>
      <c r="AB232" s="204">
        <v>0</v>
      </c>
      <c r="AC232" s="204">
        <v>0</v>
      </c>
      <c r="AD232" s="204">
        <v>0</v>
      </c>
      <c r="AE232" s="204"/>
      <c r="AF232" s="204">
        <v>0</v>
      </c>
      <c r="AG232" s="204">
        <v>0</v>
      </c>
      <c r="AH232" s="204">
        <v>0</v>
      </c>
      <c r="AI232" s="204">
        <v>0</v>
      </c>
      <c r="AJ232" s="204">
        <v>0</v>
      </c>
      <c r="AK232" s="204">
        <v>0</v>
      </c>
      <c r="AL232" s="204">
        <v>0</v>
      </c>
      <c r="AM232" s="204"/>
      <c r="AN232" s="204">
        <v>0</v>
      </c>
      <c r="AO232" s="204">
        <v>0</v>
      </c>
    </row>
    <row r="233" spans="1:45" ht="12.75" customHeight="1">
      <c r="A233" s="262">
        <v>225</v>
      </c>
      <c r="B233" s="201" t="s">
        <v>1419</v>
      </c>
      <c r="C233" s="197">
        <v>0</v>
      </c>
      <c r="D233" s="202">
        <v>0</v>
      </c>
      <c r="E233" s="202">
        <v>0</v>
      </c>
      <c r="F233" s="202">
        <v>0</v>
      </c>
      <c r="G233" s="202">
        <v>0</v>
      </c>
      <c r="H233" s="202">
        <v>0</v>
      </c>
      <c r="I233" s="202">
        <v>0</v>
      </c>
      <c r="J233" s="197">
        <v>0</v>
      </c>
      <c r="K233" s="203">
        <v>0</v>
      </c>
      <c r="L233" s="203">
        <v>0</v>
      </c>
      <c r="M233" s="203">
        <v>0</v>
      </c>
      <c r="N233" s="203">
        <v>0</v>
      </c>
      <c r="O233" s="203">
        <v>0</v>
      </c>
      <c r="P233" s="203">
        <v>0</v>
      </c>
      <c r="Q233" s="203">
        <v>0</v>
      </c>
      <c r="R233" s="198">
        <v>0</v>
      </c>
      <c r="S233" s="203">
        <v>0</v>
      </c>
      <c r="T233" s="203">
        <v>0</v>
      </c>
      <c r="U233" s="203">
        <v>0</v>
      </c>
      <c r="V233" s="204">
        <v>0</v>
      </c>
      <c r="W233" s="204">
        <v>0</v>
      </c>
      <c r="X233" s="204">
        <v>0</v>
      </c>
      <c r="Y233" s="204">
        <v>0</v>
      </c>
      <c r="Z233" s="101">
        <v>0</v>
      </c>
      <c r="AA233" s="204">
        <v>0</v>
      </c>
      <c r="AB233" s="204">
        <v>0</v>
      </c>
      <c r="AC233" s="204">
        <v>0</v>
      </c>
      <c r="AD233" s="204">
        <v>0</v>
      </c>
      <c r="AE233" s="204"/>
      <c r="AF233" s="204">
        <v>0</v>
      </c>
      <c r="AG233" s="204">
        <v>0</v>
      </c>
      <c r="AH233" s="204">
        <v>0</v>
      </c>
      <c r="AI233" s="204">
        <v>0</v>
      </c>
      <c r="AJ233" s="204">
        <v>0</v>
      </c>
      <c r="AK233" s="204">
        <v>0</v>
      </c>
      <c r="AL233" s="204">
        <v>0</v>
      </c>
      <c r="AM233" s="204"/>
      <c r="AN233" s="204">
        <v>0</v>
      </c>
      <c r="AO233" s="204">
        <v>0</v>
      </c>
    </row>
    <row r="234" spans="1:45" ht="12.75" customHeight="1">
      <c r="A234" s="262">
        <v>226</v>
      </c>
      <c r="B234" s="201" t="s">
        <v>1422</v>
      </c>
      <c r="C234" s="197">
        <v>0</v>
      </c>
      <c r="D234" s="202">
        <v>0</v>
      </c>
      <c r="E234" s="202">
        <v>0</v>
      </c>
      <c r="F234" s="202">
        <v>0</v>
      </c>
      <c r="G234" s="202">
        <v>0</v>
      </c>
      <c r="H234" s="202">
        <v>0</v>
      </c>
      <c r="I234" s="202">
        <v>0</v>
      </c>
      <c r="J234" s="197">
        <v>0</v>
      </c>
      <c r="K234" s="203">
        <v>0</v>
      </c>
      <c r="L234" s="203">
        <v>0</v>
      </c>
      <c r="M234" s="203">
        <v>0</v>
      </c>
      <c r="N234" s="203">
        <v>0</v>
      </c>
      <c r="O234" s="203">
        <v>0</v>
      </c>
      <c r="P234" s="203">
        <v>0</v>
      </c>
      <c r="Q234" s="203">
        <v>0</v>
      </c>
      <c r="R234" s="198">
        <v>0</v>
      </c>
      <c r="S234" s="203">
        <v>0</v>
      </c>
      <c r="T234" s="203">
        <v>0</v>
      </c>
      <c r="U234" s="203">
        <v>0</v>
      </c>
      <c r="V234" s="204">
        <v>0</v>
      </c>
      <c r="W234" s="204">
        <v>0</v>
      </c>
      <c r="X234" s="204">
        <v>0</v>
      </c>
      <c r="Y234" s="204">
        <v>0</v>
      </c>
      <c r="Z234" s="101">
        <v>0</v>
      </c>
      <c r="AA234" s="204">
        <v>0</v>
      </c>
      <c r="AB234" s="204">
        <v>0</v>
      </c>
      <c r="AC234" s="204">
        <v>0</v>
      </c>
      <c r="AD234" s="204">
        <v>0</v>
      </c>
      <c r="AE234" s="204"/>
      <c r="AF234" s="204">
        <v>0</v>
      </c>
      <c r="AG234" s="204">
        <v>0</v>
      </c>
      <c r="AH234" s="204">
        <v>0</v>
      </c>
      <c r="AI234" s="204">
        <v>0</v>
      </c>
      <c r="AJ234" s="204">
        <v>0</v>
      </c>
      <c r="AK234" s="204">
        <v>0</v>
      </c>
      <c r="AL234" s="204">
        <v>0</v>
      </c>
      <c r="AM234" s="204"/>
      <c r="AN234" s="204">
        <v>0</v>
      </c>
      <c r="AO234" s="204">
        <v>0</v>
      </c>
    </row>
    <row r="235" spans="1:45" ht="12.75" customHeight="1">
      <c r="A235" s="262">
        <v>227</v>
      </c>
      <c r="B235" s="201" t="s">
        <v>1423</v>
      </c>
      <c r="C235" s="197">
        <v>0</v>
      </c>
      <c r="D235" s="202">
        <v>0</v>
      </c>
      <c r="E235" s="202">
        <v>0</v>
      </c>
      <c r="F235" s="202">
        <v>0</v>
      </c>
      <c r="G235" s="202">
        <v>0</v>
      </c>
      <c r="H235" s="202">
        <v>0</v>
      </c>
      <c r="I235" s="202">
        <v>0</v>
      </c>
      <c r="J235" s="197">
        <v>0</v>
      </c>
      <c r="K235" s="203">
        <v>0</v>
      </c>
      <c r="L235" s="203">
        <v>0</v>
      </c>
      <c r="M235" s="203">
        <v>0</v>
      </c>
      <c r="N235" s="203">
        <v>0</v>
      </c>
      <c r="O235" s="203">
        <v>0</v>
      </c>
      <c r="P235" s="203">
        <v>0</v>
      </c>
      <c r="Q235" s="203">
        <v>0</v>
      </c>
      <c r="R235" s="198">
        <v>0</v>
      </c>
      <c r="S235" s="203">
        <v>0</v>
      </c>
      <c r="T235" s="203">
        <v>0</v>
      </c>
      <c r="U235" s="203">
        <v>0</v>
      </c>
      <c r="V235" s="204">
        <v>0</v>
      </c>
      <c r="W235" s="204">
        <v>0</v>
      </c>
      <c r="X235" s="204">
        <v>0</v>
      </c>
      <c r="Y235" s="204">
        <v>0</v>
      </c>
      <c r="Z235" s="101">
        <v>0</v>
      </c>
      <c r="AA235" s="204">
        <v>0</v>
      </c>
      <c r="AB235" s="204">
        <v>0</v>
      </c>
      <c r="AC235" s="204">
        <v>0</v>
      </c>
      <c r="AD235" s="204">
        <v>0</v>
      </c>
      <c r="AE235" s="204"/>
      <c r="AF235" s="204">
        <v>0</v>
      </c>
      <c r="AG235" s="204">
        <v>0</v>
      </c>
      <c r="AH235" s="204">
        <v>0</v>
      </c>
      <c r="AI235" s="204">
        <v>0</v>
      </c>
      <c r="AJ235" s="204">
        <v>0</v>
      </c>
      <c r="AK235" s="204">
        <v>0</v>
      </c>
      <c r="AL235" s="204">
        <v>0</v>
      </c>
      <c r="AM235" s="204"/>
      <c r="AN235" s="204">
        <v>0</v>
      </c>
      <c r="AO235" s="204">
        <v>0</v>
      </c>
    </row>
    <row r="236" spans="1:45" ht="12.75" customHeight="1">
      <c r="A236" s="262">
        <v>228</v>
      </c>
      <c r="B236" s="201" t="s">
        <v>1424</v>
      </c>
      <c r="C236" s="197">
        <v>0</v>
      </c>
      <c r="D236" s="202">
        <v>0</v>
      </c>
      <c r="E236" s="202">
        <v>0</v>
      </c>
      <c r="F236" s="202">
        <v>0</v>
      </c>
      <c r="G236" s="202">
        <v>0</v>
      </c>
      <c r="H236" s="202">
        <v>0</v>
      </c>
      <c r="I236" s="202">
        <v>0</v>
      </c>
      <c r="J236" s="197">
        <v>0</v>
      </c>
      <c r="K236" s="203">
        <v>0</v>
      </c>
      <c r="L236" s="203">
        <v>0</v>
      </c>
      <c r="M236" s="203">
        <v>0</v>
      </c>
      <c r="N236" s="203">
        <v>0</v>
      </c>
      <c r="O236" s="203">
        <v>0</v>
      </c>
      <c r="P236" s="203">
        <v>0</v>
      </c>
      <c r="Q236" s="203">
        <v>0</v>
      </c>
      <c r="R236" s="198">
        <v>0</v>
      </c>
      <c r="S236" s="203">
        <v>0</v>
      </c>
      <c r="T236" s="203">
        <v>0</v>
      </c>
      <c r="U236" s="203">
        <v>0</v>
      </c>
      <c r="V236" s="204">
        <v>0</v>
      </c>
      <c r="W236" s="204">
        <v>0</v>
      </c>
      <c r="X236" s="204">
        <v>0</v>
      </c>
      <c r="Y236" s="204">
        <v>0</v>
      </c>
      <c r="Z236" s="101">
        <v>0</v>
      </c>
      <c r="AA236" s="204">
        <v>0</v>
      </c>
      <c r="AB236" s="204">
        <v>0</v>
      </c>
      <c r="AC236" s="204">
        <v>0</v>
      </c>
      <c r="AD236" s="204">
        <v>0</v>
      </c>
      <c r="AE236" s="204"/>
      <c r="AF236" s="204">
        <v>0</v>
      </c>
      <c r="AG236" s="204">
        <v>0</v>
      </c>
      <c r="AH236" s="204">
        <v>0</v>
      </c>
      <c r="AI236" s="204">
        <v>0</v>
      </c>
      <c r="AJ236" s="204">
        <v>0</v>
      </c>
      <c r="AK236" s="204">
        <v>0</v>
      </c>
      <c r="AL236" s="204">
        <v>0</v>
      </c>
      <c r="AM236" s="204"/>
      <c r="AN236" s="204">
        <v>0</v>
      </c>
      <c r="AO236" s="204">
        <v>0</v>
      </c>
    </row>
    <row r="237" spans="1:45" ht="12.75" customHeight="1">
      <c r="A237" s="262">
        <v>229</v>
      </c>
      <c r="B237" s="201" t="s">
        <v>1425</v>
      </c>
      <c r="C237" s="197">
        <v>0</v>
      </c>
      <c r="D237" s="202">
        <v>0</v>
      </c>
      <c r="E237" s="202">
        <v>0</v>
      </c>
      <c r="F237" s="202">
        <v>0</v>
      </c>
      <c r="G237" s="202">
        <v>0</v>
      </c>
      <c r="H237" s="202">
        <v>0</v>
      </c>
      <c r="I237" s="202">
        <v>0</v>
      </c>
      <c r="J237" s="197">
        <v>0</v>
      </c>
      <c r="K237" s="203">
        <v>0</v>
      </c>
      <c r="L237" s="203">
        <v>0</v>
      </c>
      <c r="M237" s="203">
        <v>0</v>
      </c>
      <c r="N237" s="203">
        <v>0</v>
      </c>
      <c r="O237" s="203">
        <v>0</v>
      </c>
      <c r="P237" s="203">
        <v>0</v>
      </c>
      <c r="Q237" s="203">
        <v>0</v>
      </c>
      <c r="R237" s="198">
        <v>0</v>
      </c>
      <c r="S237" s="203">
        <v>0</v>
      </c>
      <c r="T237" s="203">
        <v>0</v>
      </c>
      <c r="U237" s="203">
        <v>0</v>
      </c>
      <c r="V237" s="204">
        <v>0</v>
      </c>
      <c r="W237" s="204">
        <v>0</v>
      </c>
      <c r="X237" s="204">
        <v>0</v>
      </c>
      <c r="Y237" s="204">
        <v>0</v>
      </c>
      <c r="Z237" s="101">
        <v>0</v>
      </c>
      <c r="AA237" s="204">
        <v>0</v>
      </c>
      <c r="AB237" s="204">
        <v>0</v>
      </c>
      <c r="AC237" s="204">
        <v>0</v>
      </c>
      <c r="AD237" s="204">
        <v>0</v>
      </c>
      <c r="AE237" s="204"/>
      <c r="AF237" s="204">
        <v>0</v>
      </c>
      <c r="AG237" s="204">
        <v>0</v>
      </c>
      <c r="AH237" s="204">
        <v>0</v>
      </c>
      <c r="AI237" s="204">
        <v>0</v>
      </c>
      <c r="AJ237" s="204">
        <v>0</v>
      </c>
      <c r="AK237" s="204">
        <v>0</v>
      </c>
      <c r="AL237" s="204">
        <v>0</v>
      </c>
      <c r="AM237" s="204"/>
      <c r="AN237" s="204">
        <v>0</v>
      </c>
      <c r="AO237" s="204">
        <v>0</v>
      </c>
    </row>
    <row r="238" spans="1:45" ht="12.75" customHeight="1">
      <c r="A238" s="262">
        <v>230</v>
      </c>
      <c r="B238" s="201" t="s">
        <v>1426</v>
      </c>
      <c r="C238" s="197">
        <v>0</v>
      </c>
      <c r="D238" s="202">
        <v>0</v>
      </c>
      <c r="E238" s="202">
        <v>0</v>
      </c>
      <c r="F238" s="202">
        <v>0</v>
      </c>
      <c r="G238" s="202">
        <v>0</v>
      </c>
      <c r="H238" s="202">
        <v>0</v>
      </c>
      <c r="I238" s="202">
        <v>0</v>
      </c>
      <c r="J238" s="197">
        <v>0</v>
      </c>
      <c r="K238" s="203">
        <v>0</v>
      </c>
      <c r="L238" s="203">
        <v>0</v>
      </c>
      <c r="M238" s="203">
        <v>0</v>
      </c>
      <c r="N238" s="203">
        <v>0</v>
      </c>
      <c r="O238" s="203">
        <v>0</v>
      </c>
      <c r="P238" s="203">
        <v>0</v>
      </c>
      <c r="Q238" s="203">
        <v>0</v>
      </c>
      <c r="R238" s="198">
        <v>0</v>
      </c>
      <c r="S238" s="203">
        <v>0</v>
      </c>
      <c r="T238" s="203">
        <v>0</v>
      </c>
      <c r="U238" s="203">
        <v>0</v>
      </c>
      <c r="V238" s="204">
        <v>0</v>
      </c>
      <c r="W238" s="204">
        <v>0</v>
      </c>
      <c r="X238" s="204">
        <v>0</v>
      </c>
      <c r="Y238" s="204">
        <v>0</v>
      </c>
      <c r="Z238" s="101">
        <v>0</v>
      </c>
      <c r="AA238" s="204">
        <v>0</v>
      </c>
      <c r="AB238" s="204">
        <v>0</v>
      </c>
      <c r="AC238" s="204">
        <v>0</v>
      </c>
      <c r="AD238" s="204">
        <v>0</v>
      </c>
      <c r="AE238" s="204"/>
      <c r="AF238" s="204">
        <v>0</v>
      </c>
      <c r="AG238" s="204">
        <v>0</v>
      </c>
      <c r="AH238" s="204">
        <v>0</v>
      </c>
      <c r="AI238" s="204">
        <v>0</v>
      </c>
      <c r="AJ238" s="204">
        <v>0</v>
      </c>
      <c r="AK238" s="204">
        <v>0</v>
      </c>
      <c r="AL238" s="204">
        <v>0</v>
      </c>
      <c r="AM238" s="204"/>
      <c r="AN238" s="204">
        <v>0</v>
      </c>
      <c r="AO238" s="204">
        <v>0</v>
      </c>
    </row>
    <row r="239" spans="1:45" ht="12.75" customHeight="1">
      <c r="A239" s="262">
        <v>231</v>
      </c>
      <c r="B239" s="201" t="s">
        <v>1427</v>
      </c>
      <c r="C239" s="197">
        <v>0</v>
      </c>
      <c r="D239" s="202">
        <v>0</v>
      </c>
      <c r="E239" s="202">
        <v>0</v>
      </c>
      <c r="F239" s="202">
        <v>0</v>
      </c>
      <c r="G239" s="202">
        <v>0</v>
      </c>
      <c r="H239" s="202">
        <v>0</v>
      </c>
      <c r="I239" s="202">
        <v>0</v>
      </c>
      <c r="J239" s="197">
        <v>0</v>
      </c>
      <c r="K239" s="203">
        <v>0</v>
      </c>
      <c r="L239" s="203">
        <v>0</v>
      </c>
      <c r="M239" s="203">
        <v>0</v>
      </c>
      <c r="N239" s="203">
        <v>0</v>
      </c>
      <c r="O239" s="203">
        <v>0</v>
      </c>
      <c r="P239" s="203">
        <v>0</v>
      </c>
      <c r="Q239" s="203">
        <v>0</v>
      </c>
      <c r="R239" s="198">
        <v>0</v>
      </c>
      <c r="S239" s="203">
        <v>0</v>
      </c>
      <c r="T239" s="203">
        <v>0</v>
      </c>
      <c r="U239" s="203">
        <v>0</v>
      </c>
      <c r="V239" s="204">
        <v>0</v>
      </c>
      <c r="W239" s="204">
        <v>0</v>
      </c>
      <c r="X239" s="204">
        <v>0</v>
      </c>
      <c r="Y239" s="204">
        <v>0</v>
      </c>
      <c r="Z239" s="101">
        <v>0</v>
      </c>
      <c r="AA239" s="204">
        <v>0</v>
      </c>
      <c r="AB239" s="204">
        <v>0</v>
      </c>
      <c r="AC239" s="204">
        <v>0</v>
      </c>
      <c r="AD239" s="204">
        <v>0</v>
      </c>
      <c r="AE239" s="204"/>
      <c r="AF239" s="204">
        <v>0</v>
      </c>
      <c r="AG239" s="204">
        <v>0</v>
      </c>
      <c r="AH239" s="204">
        <v>0</v>
      </c>
      <c r="AI239" s="204">
        <v>0</v>
      </c>
      <c r="AJ239" s="204">
        <v>0</v>
      </c>
      <c r="AK239" s="204">
        <v>0</v>
      </c>
      <c r="AL239" s="204">
        <v>0</v>
      </c>
      <c r="AM239" s="204"/>
      <c r="AN239" s="204">
        <v>0</v>
      </c>
      <c r="AO239" s="204">
        <v>0</v>
      </c>
    </row>
    <row r="240" spans="1:45" ht="12.75" customHeight="1">
      <c r="A240" s="262">
        <v>232</v>
      </c>
      <c r="B240" s="201" t="s">
        <v>1428</v>
      </c>
      <c r="C240" s="197">
        <v>0</v>
      </c>
      <c r="D240" s="202">
        <v>0</v>
      </c>
      <c r="E240" s="202">
        <v>0</v>
      </c>
      <c r="F240" s="202">
        <v>0</v>
      </c>
      <c r="G240" s="202">
        <v>0</v>
      </c>
      <c r="H240" s="202">
        <v>0</v>
      </c>
      <c r="I240" s="202">
        <v>0</v>
      </c>
      <c r="J240" s="197">
        <v>0</v>
      </c>
      <c r="K240" s="203">
        <v>0</v>
      </c>
      <c r="L240" s="203">
        <v>0</v>
      </c>
      <c r="M240" s="203">
        <v>0</v>
      </c>
      <c r="N240" s="203">
        <v>0</v>
      </c>
      <c r="O240" s="203">
        <v>0</v>
      </c>
      <c r="P240" s="203">
        <v>0</v>
      </c>
      <c r="Q240" s="203">
        <v>0</v>
      </c>
      <c r="R240" s="198">
        <v>0</v>
      </c>
      <c r="S240" s="203">
        <v>0</v>
      </c>
      <c r="T240" s="203">
        <v>0</v>
      </c>
      <c r="U240" s="203">
        <v>0</v>
      </c>
      <c r="V240" s="204">
        <v>0</v>
      </c>
      <c r="W240" s="204">
        <v>0</v>
      </c>
      <c r="X240" s="204">
        <v>0</v>
      </c>
      <c r="Y240" s="204">
        <v>0</v>
      </c>
      <c r="Z240" s="101">
        <v>0</v>
      </c>
      <c r="AA240" s="204">
        <v>0</v>
      </c>
      <c r="AB240" s="204">
        <v>0</v>
      </c>
      <c r="AC240" s="204">
        <v>0</v>
      </c>
      <c r="AD240" s="204">
        <v>0</v>
      </c>
      <c r="AE240" s="204"/>
      <c r="AF240" s="204">
        <v>0</v>
      </c>
      <c r="AG240" s="204">
        <v>0</v>
      </c>
      <c r="AH240" s="204">
        <v>0</v>
      </c>
      <c r="AI240" s="204">
        <v>0</v>
      </c>
      <c r="AJ240" s="204">
        <v>0</v>
      </c>
      <c r="AK240" s="204">
        <v>0</v>
      </c>
      <c r="AL240" s="204">
        <v>0</v>
      </c>
      <c r="AM240" s="204"/>
      <c r="AN240" s="204">
        <v>0</v>
      </c>
      <c r="AO240" s="204">
        <v>0</v>
      </c>
    </row>
    <row r="241" spans="1:41" ht="12.75" customHeight="1">
      <c r="A241" s="262">
        <v>233</v>
      </c>
      <c r="B241" s="201" t="s">
        <v>1429</v>
      </c>
      <c r="C241" s="197">
        <v>0</v>
      </c>
      <c r="D241" s="202">
        <v>0</v>
      </c>
      <c r="E241" s="202">
        <v>0</v>
      </c>
      <c r="F241" s="202">
        <v>0</v>
      </c>
      <c r="G241" s="202">
        <v>0</v>
      </c>
      <c r="H241" s="202">
        <v>0</v>
      </c>
      <c r="I241" s="202">
        <v>0</v>
      </c>
      <c r="J241" s="197">
        <v>0</v>
      </c>
      <c r="K241" s="203">
        <v>0</v>
      </c>
      <c r="L241" s="203">
        <v>0</v>
      </c>
      <c r="M241" s="203">
        <v>0</v>
      </c>
      <c r="N241" s="203">
        <v>0</v>
      </c>
      <c r="O241" s="203">
        <v>0</v>
      </c>
      <c r="P241" s="203">
        <v>0</v>
      </c>
      <c r="Q241" s="203">
        <v>0</v>
      </c>
      <c r="R241" s="198">
        <v>0</v>
      </c>
      <c r="S241" s="203">
        <v>0</v>
      </c>
      <c r="T241" s="203">
        <v>0</v>
      </c>
      <c r="U241" s="203">
        <v>0</v>
      </c>
      <c r="V241" s="204">
        <v>0</v>
      </c>
      <c r="W241" s="204">
        <v>0</v>
      </c>
      <c r="X241" s="204">
        <v>0</v>
      </c>
      <c r="Y241" s="204">
        <v>0</v>
      </c>
      <c r="Z241" s="101">
        <v>0</v>
      </c>
      <c r="AA241" s="204">
        <v>0</v>
      </c>
      <c r="AB241" s="204">
        <v>0</v>
      </c>
      <c r="AC241" s="204">
        <v>0</v>
      </c>
      <c r="AD241" s="204">
        <v>0</v>
      </c>
      <c r="AE241" s="204"/>
      <c r="AF241" s="204">
        <v>0</v>
      </c>
      <c r="AG241" s="204">
        <v>0</v>
      </c>
      <c r="AH241" s="204">
        <v>0</v>
      </c>
      <c r="AI241" s="204">
        <v>0</v>
      </c>
      <c r="AJ241" s="204">
        <v>0</v>
      </c>
      <c r="AK241" s="204">
        <v>0</v>
      </c>
      <c r="AL241" s="204">
        <v>0</v>
      </c>
      <c r="AM241" s="204"/>
      <c r="AN241" s="204">
        <v>0</v>
      </c>
      <c r="AO241" s="204">
        <v>0</v>
      </c>
    </row>
    <row r="242" spans="1:41" ht="12.75" customHeight="1">
      <c r="A242" s="262">
        <v>234</v>
      </c>
      <c r="B242" s="201" t="s">
        <v>1430</v>
      </c>
      <c r="C242" s="197">
        <v>0</v>
      </c>
      <c r="D242" s="202">
        <v>0</v>
      </c>
      <c r="E242" s="202">
        <v>0</v>
      </c>
      <c r="F242" s="202">
        <v>0</v>
      </c>
      <c r="G242" s="202">
        <v>0</v>
      </c>
      <c r="H242" s="202">
        <v>0</v>
      </c>
      <c r="I242" s="202">
        <v>0</v>
      </c>
      <c r="J242" s="197">
        <v>0</v>
      </c>
      <c r="K242" s="203">
        <v>0</v>
      </c>
      <c r="L242" s="203">
        <v>0</v>
      </c>
      <c r="M242" s="203">
        <v>0</v>
      </c>
      <c r="N242" s="203">
        <v>0</v>
      </c>
      <c r="O242" s="203">
        <v>0</v>
      </c>
      <c r="P242" s="203">
        <v>0</v>
      </c>
      <c r="Q242" s="203">
        <v>0</v>
      </c>
      <c r="R242" s="198">
        <v>0</v>
      </c>
      <c r="S242" s="203">
        <v>0</v>
      </c>
      <c r="T242" s="203">
        <v>0</v>
      </c>
      <c r="U242" s="203">
        <v>0</v>
      </c>
      <c r="V242" s="204">
        <v>0</v>
      </c>
      <c r="W242" s="204">
        <v>0</v>
      </c>
      <c r="X242" s="204">
        <v>0</v>
      </c>
      <c r="Y242" s="204">
        <v>0</v>
      </c>
      <c r="Z242" s="101">
        <v>0</v>
      </c>
      <c r="AA242" s="204">
        <v>0</v>
      </c>
      <c r="AB242" s="204">
        <v>0</v>
      </c>
      <c r="AC242" s="204">
        <v>0</v>
      </c>
      <c r="AD242" s="204">
        <v>0</v>
      </c>
      <c r="AE242" s="204"/>
      <c r="AF242" s="204">
        <v>0</v>
      </c>
      <c r="AG242" s="204">
        <v>0</v>
      </c>
      <c r="AH242" s="204">
        <v>0</v>
      </c>
      <c r="AI242" s="204">
        <v>0</v>
      </c>
      <c r="AJ242" s="204">
        <v>0</v>
      </c>
      <c r="AK242" s="204">
        <v>0</v>
      </c>
      <c r="AL242" s="204">
        <v>0</v>
      </c>
      <c r="AM242" s="204"/>
      <c r="AN242" s="204">
        <v>0</v>
      </c>
      <c r="AO242" s="204">
        <v>0</v>
      </c>
    </row>
    <row r="243" spans="1:41" ht="12.75" customHeight="1">
      <c r="A243" s="262">
        <v>235</v>
      </c>
      <c r="B243" s="201" t="s">
        <v>1431</v>
      </c>
      <c r="C243" s="197">
        <v>0</v>
      </c>
      <c r="D243" s="202">
        <v>0</v>
      </c>
      <c r="E243" s="202">
        <v>0</v>
      </c>
      <c r="F243" s="202">
        <v>0</v>
      </c>
      <c r="G243" s="202">
        <v>0</v>
      </c>
      <c r="H243" s="202">
        <v>0</v>
      </c>
      <c r="I243" s="202">
        <v>0</v>
      </c>
      <c r="J243" s="197">
        <v>0</v>
      </c>
      <c r="K243" s="203">
        <v>0</v>
      </c>
      <c r="L243" s="203">
        <v>0</v>
      </c>
      <c r="M243" s="203">
        <v>0</v>
      </c>
      <c r="N243" s="203">
        <v>0</v>
      </c>
      <c r="O243" s="203">
        <v>0</v>
      </c>
      <c r="P243" s="203">
        <v>0</v>
      </c>
      <c r="Q243" s="203">
        <v>0</v>
      </c>
      <c r="R243" s="198">
        <v>0</v>
      </c>
      <c r="S243" s="203">
        <v>0</v>
      </c>
      <c r="T243" s="203">
        <v>0</v>
      </c>
      <c r="U243" s="203">
        <v>0</v>
      </c>
      <c r="V243" s="204">
        <v>0</v>
      </c>
      <c r="W243" s="204">
        <v>0</v>
      </c>
      <c r="X243" s="204">
        <v>0</v>
      </c>
      <c r="Y243" s="204">
        <v>0</v>
      </c>
      <c r="Z243" s="101">
        <v>0</v>
      </c>
      <c r="AA243" s="204">
        <v>0</v>
      </c>
      <c r="AB243" s="204">
        <v>0</v>
      </c>
      <c r="AC243" s="204">
        <v>0</v>
      </c>
      <c r="AD243" s="204">
        <v>0</v>
      </c>
      <c r="AE243" s="204"/>
      <c r="AF243" s="204">
        <v>0</v>
      </c>
      <c r="AG243" s="204">
        <v>0</v>
      </c>
      <c r="AH243" s="204">
        <v>0</v>
      </c>
      <c r="AI243" s="204">
        <v>0</v>
      </c>
      <c r="AJ243" s="204">
        <v>0</v>
      </c>
      <c r="AK243" s="204">
        <v>0</v>
      </c>
      <c r="AL243" s="204">
        <v>0</v>
      </c>
      <c r="AM243" s="204"/>
      <c r="AN243" s="204">
        <v>0</v>
      </c>
      <c r="AO243" s="204">
        <v>0</v>
      </c>
    </row>
    <row r="244" spans="1:41" ht="12.75" customHeight="1">
      <c r="A244" s="262">
        <v>236</v>
      </c>
      <c r="B244" s="201" t="s">
        <v>1432</v>
      </c>
      <c r="C244" s="197">
        <v>0</v>
      </c>
      <c r="D244" s="202">
        <v>0</v>
      </c>
      <c r="E244" s="202">
        <v>0</v>
      </c>
      <c r="F244" s="202">
        <v>0</v>
      </c>
      <c r="G244" s="202">
        <v>0</v>
      </c>
      <c r="H244" s="202">
        <v>0</v>
      </c>
      <c r="I244" s="202">
        <v>0</v>
      </c>
      <c r="J244" s="197">
        <v>0</v>
      </c>
      <c r="K244" s="203">
        <v>0</v>
      </c>
      <c r="L244" s="203">
        <v>0</v>
      </c>
      <c r="M244" s="203">
        <v>0</v>
      </c>
      <c r="N244" s="203">
        <v>0</v>
      </c>
      <c r="O244" s="203">
        <v>0</v>
      </c>
      <c r="P244" s="203">
        <v>0</v>
      </c>
      <c r="Q244" s="203">
        <v>0</v>
      </c>
      <c r="R244" s="198">
        <v>0</v>
      </c>
      <c r="S244" s="203">
        <v>0</v>
      </c>
      <c r="T244" s="203">
        <v>0</v>
      </c>
      <c r="U244" s="203">
        <v>0</v>
      </c>
      <c r="V244" s="204">
        <v>0</v>
      </c>
      <c r="W244" s="204">
        <v>0</v>
      </c>
      <c r="X244" s="204">
        <v>0</v>
      </c>
      <c r="Y244" s="204">
        <v>0</v>
      </c>
      <c r="Z244" s="101">
        <v>0</v>
      </c>
      <c r="AA244" s="204">
        <v>0</v>
      </c>
      <c r="AB244" s="204">
        <v>0</v>
      </c>
      <c r="AC244" s="204">
        <v>0</v>
      </c>
      <c r="AD244" s="204">
        <v>0</v>
      </c>
      <c r="AE244" s="204"/>
      <c r="AF244" s="204">
        <v>0</v>
      </c>
      <c r="AG244" s="204">
        <v>0</v>
      </c>
      <c r="AH244" s="204">
        <v>0</v>
      </c>
      <c r="AI244" s="204">
        <v>0</v>
      </c>
      <c r="AJ244" s="204">
        <v>0</v>
      </c>
      <c r="AK244" s="204">
        <v>0</v>
      </c>
      <c r="AL244" s="204">
        <v>0</v>
      </c>
      <c r="AM244" s="204"/>
      <c r="AN244" s="204">
        <v>0</v>
      </c>
      <c r="AO244" s="204">
        <v>0</v>
      </c>
    </row>
    <row r="245" spans="1:41" ht="12.75" customHeight="1">
      <c r="A245" s="262">
        <v>237</v>
      </c>
      <c r="B245" s="201" t="s">
        <v>1433</v>
      </c>
      <c r="C245" s="197">
        <v>0</v>
      </c>
      <c r="D245" s="202">
        <v>0</v>
      </c>
      <c r="E245" s="202">
        <v>0</v>
      </c>
      <c r="F245" s="202">
        <v>0</v>
      </c>
      <c r="G245" s="202">
        <v>0</v>
      </c>
      <c r="H245" s="202">
        <v>0</v>
      </c>
      <c r="I245" s="202">
        <v>0</v>
      </c>
      <c r="J245" s="197">
        <v>0</v>
      </c>
      <c r="K245" s="203">
        <v>0</v>
      </c>
      <c r="L245" s="203">
        <v>0</v>
      </c>
      <c r="M245" s="203">
        <v>0</v>
      </c>
      <c r="N245" s="203">
        <v>0</v>
      </c>
      <c r="O245" s="203">
        <v>0</v>
      </c>
      <c r="P245" s="203">
        <v>0</v>
      </c>
      <c r="Q245" s="203">
        <v>0</v>
      </c>
      <c r="R245" s="198">
        <v>0</v>
      </c>
      <c r="S245" s="203">
        <v>0</v>
      </c>
      <c r="T245" s="203">
        <v>0</v>
      </c>
      <c r="U245" s="203">
        <v>0</v>
      </c>
      <c r="V245" s="204">
        <v>0</v>
      </c>
      <c r="W245" s="204">
        <v>0</v>
      </c>
      <c r="X245" s="204">
        <v>0</v>
      </c>
      <c r="Y245" s="204">
        <v>0</v>
      </c>
      <c r="Z245" s="101">
        <v>0</v>
      </c>
      <c r="AA245" s="204">
        <v>0</v>
      </c>
      <c r="AB245" s="204">
        <v>0</v>
      </c>
      <c r="AC245" s="204">
        <v>0</v>
      </c>
      <c r="AD245" s="204">
        <v>0</v>
      </c>
      <c r="AE245" s="204"/>
      <c r="AF245" s="204">
        <v>0</v>
      </c>
      <c r="AG245" s="204">
        <v>0</v>
      </c>
      <c r="AH245" s="204">
        <v>0</v>
      </c>
      <c r="AI245" s="204">
        <v>0</v>
      </c>
      <c r="AJ245" s="204">
        <v>0</v>
      </c>
      <c r="AK245" s="204">
        <v>0</v>
      </c>
      <c r="AL245" s="204">
        <v>0</v>
      </c>
      <c r="AM245" s="204"/>
      <c r="AN245" s="204">
        <v>0</v>
      </c>
      <c r="AO245" s="204">
        <v>0</v>
      </c>
    </row>
    <row r="246" spans="1:41" ht="12.75" customHeight="1">
      <c r="A246" s="262">
        <v>238</v>
      </c>
      <c r="B246" s="201" t="s">
        <v>1434</v>
      </c>
      <c r="C246" s="197">
        <v>0</v>
      </c>
      <c r="D246" s="202">
        <v>0</v>
      </c>
      <c r="E246" s="202">
        <v>0</v>
      </c>
      <c r="F246" s="202">
        <v>0</v>
      </c>
      <c r="G246" s="202">
        <v>0</v>
      </c>
      <c r="H246" s="202">
        <v>0</v>
      </c>
      <c r="I246" s="202">
        <v>0</v>
      </c>
      <c r="J246" s="197">
        <v>0</v>
      </c>
      <c r="K246" s="203">
        <v>0</v>
      </c>
      <c r="L246" s="203">
        <v>0</v>
      </c>
      <c r="M246" s="203">
        <v>0</v>
      </c>
      <c r="N246" s="203">
        <v>0</v>
      </c>
      <c r="O246" s="203">
        <v>0</v>
      </c>
      <c r="P246" s="203">
        <v>0</v>
      </c>
      <c r="Q246" s="203">
        <v>0</v>
      </c>
      <c r="R246" s="198">
        <v>0</v>
      </c>
      <c r="S246" s="203">
        <v>0</v>
      </c>
      <c r="T246" s="203">
        <v>0</v>
      </c>
      <c r="U246" s="203">
        <v>0</v>
      </c>
      <c r="V246" s="204">
        <v>0</v>
      </c>
      <c r="W246" s="204">
        <v>0</v>
      </c>
      <c r="X246" s="204">
        <v>0</v>
      </c>
      <c r="Y246" s="204">
        <v>0</v>
      </c>
      <c r="Z246" s="101">
        <v>0</v>
      </c>
      <c r="AA246" s="204">
        <v>0</v>
      </c>
      <c r="AB246" s="204">
        <v>0</v>
      </c>
      <c r="AC246" s="204">
        <v>0</v>
      </c>
      <c r="AD246" s="204">
        <v>0</v>
      </c>
      <c r="AE246" s="204"/>
      <c r="AF246" s="204">
        <v>0</v>
      </c>
      <c r="AG246" s="204">
        <v>0</v>
      </c>
      <c r="AH246" s="204">
        <v>0</v>
      </c>
      <c r="AI246" s="204">
        <v>0</v>
      </c>
      <c r="AJ246" s="204">
        <v>0</v>
      </c>
      <c r="AK246" s="204">
        <v>0</v>
      </c>
      <c r="AL246" s="204">
        <v>0</v>
      </c>
      <c r="AM246" s="204"/>
      <c r="AN246" s="204">
        <v>0</v>
      </c>
      <c r="AO246" s="204">
        <v>0</v>
      </c>
    </row>
    <row r="247" spans="1:41" ht="12.75" customHeight="1">
      <c r="A247" s="262">
        <v>239</v>
      </c>
      <c r="B247" s="201" t="s">
        <v>1435</v>
      </c>
      <c r="C247" s="197">
        <v>0</v>
      </c>
      <c r="D247" s="202">
        <v>0</v>
      </c>
      <c r="E247" s="202">
        <v>0</v>
      </c>
      <c r="F247" s="202">
        <v>0</v>
      </c>
      <c r="G247" s="202">
        <v>0</v>
      </c>
      <c r="H247" s="202">
        <v>0</v>
      </c>
      <c r="I247" s="202">
        <v>0</v>
      </c>
      <c r="J247" s="197">
        <v>0</v>
      </c>
      <c r="K247" s="203">
        <v>0</v>
      </c>
      <c r="L247" s="203">
        <v>0</v>
      </c>
      <c r="M247" s="203">
        <v>0</v>
      </c>
      <c r="N247" s="203">
        <v>0</v>
      </c>
      <c r="O247" s="203">
        <v>0</v>
      </c>
      <c r="P247" s="203">
        <v>0</v>
      </c>
      <c r="Q247" s="203">
        <v>0</v>
      </c>
      <c r="R247" s="198">
        <v>0</v>
      </c>
      <c r="S247" s="203">
        <v>0</v>
      </c>
      <c r="T247" s="203">
        <v>0</v>
      </c>
      <c r="U247" s="203">
        <v>0</v>
      </c>
      <c r="V247" s="204">
        <v>0</v>
      </c>
      <c r="W247" s="204">
        <v>0</v>
      </c>
      <c r="X247" s="204">
        <v>0</v>
      </c>
      <c r="Y247" s="204">
        <v>0</v>
      </c>
      <c r="Z247" s="101">
        <v>0</v>
      </c>
      <c r="AA247" s="204">
        <v>0</v>
      </c>
      <c r="AB247" s="204">
        <v>0</v>
      </c>
      <c r="AC247" s="204">
        <v>0</v>
      </c>
      <c r="AD247" s="204">
        <v>0</v>
      </c>
      <c r="AE247" s="204"/>
      <c r="AF247" s="204">
        <v>0</v>
      </c>
      <c r="AG247" s="204">
        <v>0</v>
      </c>
      <c r="AH247" s="204">
        <v>0</v>
      </c>
      <c r="AI247" s="204">
        <v>0</v>
      </c>
      <c r="AJ247" s="204">
        <v>0</v>
      </c>
      <c r="AK247" s="204">
        <v>0</v>
      </c>
      <c r="AL247" s="204">
        <v>0</v>
      </c>
      <c r="AM247" s="204"/>
      <c r="AN247" s="204">
        <v>0</v>
      </c>
      <c r="AO247" s="204">
        <v>0</v>
      </c>
    </row>
    <row r="248" spans="1:41" ht="12.75" customHeight="1">
      <c r="A248" s="262">
        <v>240</v>
      </c>
      <c r="B248" s="201" t="s">
        <v>1436</v>
      </c>
      <c r="C248" s="197">
        <v>0</v>
      </c>
      <c r="D248" s="202">
        <v>0</v>
      </c>
      <c r="E248" s="202">
        <v>0</v>
      </c>
      <c r="F248" s="202">
        <v>0</v>
      </c>
      <c r="G248" s="202">
        <v>0</v>
      </c>
      <c r="H248" s="202">
        <v>0</v>
      </c>
      <c r="I248" s="202">
        <v>0</v>
      </c>
      <c r="J248" s="197">
        <v>0</v>
      </c>
      <c r="K248" s="203">
        <v>0</v>
      </c>
      <c r="L248" s="203">
        <v>0</v>
      </c>
      <c r="M248" s="203">
        <v>0</v>
      </c>
      <c r="N248" s="203">
        <v>0</v>
      </c>
      <c r="O248" s="203">
        <v>0</v>
      </c>
      <c r="P248" s="203">
        <v>0</v>
      </c>
      <c r="Q248" s="203">
        <v>0</v>
      </c>
      <c r="R248" s="198">
        <v>0</v>
      </c>
      <c r="S248" s="203">
        <v>0</v>
      </c>
      <c r="T248" s="203">
        <v>0</v>
      </c>
      <c r="U248" s="203">
        <v>0</v>
      </c>
      <c r="V248" s="204">
        <v>0</v>
      </c>
      <c r="W248" s="204">
        <v>0</v>
      </c>
      <c r="X248" s="204">
        <v>0</v>
      </c>
      <c r="Y248" s="204">
        <v>0</v>
      </c>
      <c r="Z248" s="101">
        <v>0</v>
      </c>
      <c r="AA248" s="204">
        <v>0</v>
      </c>
      <c r="AB248" s="204">
        <v>0</v>
      </c>
      <c r="AC248" s="204">
        <v>0</v>
      </c>
      <c r="AD248" s="204">
        <v>0</v>
      </c>
      <c r="AE248" s="204"/>
      <c r="AF248" s="204">
        <v>0</v>
      </c>
      <c r="AG248" s="204">
        <v>0</v>
      </c>
      <c r="AH248" s="204">
        <v>0</v>
      </c>
      <c r="AI248" s="204">
        <v>0</v>
      </c>
      <c r="AJ248" s="204">
        <v>0</v>
      </c>
      <c r="AK248" s="204">
        <v>0</v>
      </c>
      <c r="AL248" s="204">
        <v>0</v>
      </c>
      <c r="AM248" s="204"/>
      <c r="AN248" s="204">
        <v>0</v>
      </c>
      <c r="AO248" s="204">
        <v>0</v>
      </c>
    </row>
    <row r="249" spans="1:41" ht="12.75" customHeight="1">
      <c r="A249" s="262">
        <v>241</v>
      </c>
      <c r="B249" s="201" t="s">
        <v>1437</v>
      </c>
      <c r="C249" s="197">
        <v>0</v>
      </c>
      <c r="D249" s="202">
        <v>0</v>
      </c>
      <c r="E249" s="202">
        <v>0</v>
      </c>
      <c r="F249" s="202">
        <v>0</v>
      </c>
      <c r="G249" s="202">
        <v>0</v>
      </c>
      <c r="H249" s="202">
        <v>0</v>
      </c>
      <c r="I249" s="202">
        <v>0</v>
      </c>
      <c r="J249" s="197">
        <v>0</v>
      </c>
      <c r="K249" s="203">
        <v>0</v>
      </c>
      <c r="L249" s="203">
        <v>0</v>
      </c>
      <c r="M249" s="203">
        <v>0</v>
      </c>
      <c r="N249" s="203">
        <v>0</v>
      </c>
      <c r="O249" s="203">
        <v>0</v>
      </c>
      <c r="P249" s="203">
        <v>0</v>
      </c>
      <c r="Q249" s="203">
        <v>0</v>
      </c>
      <c r="R249" s="198">
        <v>0</v>
      </c>
      <c r="S249" s="203">
        <v>0</v>
      </c>
      <c r="T249" s="203">
        <v>0</v>
      </c>
      <c r="U249" s="203">
        <v>0</v>
      </c>
      <c r="V249" s="204">
        <v>0</v>
      </c>
      <c r="W249" s="204">
        <v>0</v>
      </c>
      <c r="X249" s="204">
        <v>0</v>
      </c>
      <c r="Y249" s="204">
        <v>0</v>
      </c>
      <c r="Z249" s="101">
        <v>0</v>
      </c>
      <c r="AA249" s="204">
        <v>0</v>
      </c>
      <c r="AB249" s="204">
        <v>0</v>
      </c>
      <c r="AC249" s="204">
        <v>0</v>
      </c>
      <c r="AD249" s="204">
        <v>0</v>
      </c>
      <c r="AE249" s="204"/>
      <c r="AF249" s="204">
        <v>0</v>
      </c>
      <c r="AG249" s="204">
        <v>0</v>
      </c>
      <c r="AH249" s="204">
        <v>0</v>
      </c>
      <c r="AI249" s="204">
        <v>0</v>
      </c>
      <c r="AJ249" s="204">
        <v>0</v>
      </c>
      <c r="AK249" s="204">
        <v>0</v>
      </c>
      <c r="AL249" s="204">
        <v>0</v>
      </c>
      <c r="AM249" s="204"/>
      <c r="AN249" s="204">
        <v>0</v>
      </c>
      <c r="AO249" s="204">
        <v>0</v>
      </c>
    </row>
    <row r="250" spans="1:41" ht="12.75" customHeight="1">
      <c r="A250" s="262">
        <v>242</v>
      </c>
      <c r="B250" s="201" t="s">
        <v>1438</v>
      </c>
      <c r="C250" s="197">
        <v>0</v>
      </c>
      <c r="D250" s="202">
        <v>0</v>
      </c>
      <c r="E250" s="202">
        <v>0</v>
      </c>
      <c r="F250" s="202">
        <v>0</v>
      </c>
      <c r="G250" s="202">
        <v>0</v>
      </c>
      <c r="H250" s="202">
        <v>0</v>
      </c>
      <c r="I250" s="202">
        <v>0</v>
      </c>
      <c r="J250" s="197">
        <v>0</v>
      </c>
      <c r="K250" s="203">
        <v>0</v>
      </c>
      <c r="L250" s="203">
        <v>0</v>
      </c>
      <c r="M250" s="203">
        <v>0</v>
      </c>
      <c r="N250" s="203">
        <v>0</v>
      </c>
      <c r="O250" s="203">
        <v>0</v>
      </c>
      <c r="P250" s="203">
        <v>0</v>
      </c>
      <c r="Q250" s="203">
        <v>0</v>
      </c>
      <c r="R250" s="198">
        <v>0</v>
      </c>
      <c r="S250" s="203">
        <v>0</v>
      </c>
      <c r="T250" s="203">
        <v>0</v>
      </c>
      <c r="U250" s="203">
        <v>0</v>
      </c>
      <c r="V250" s="204">
        <v>0</v>
      </c>
      <c r="W250" s="204">
        <v>0</v>
      </c>
      <c r="X250" s="204">
        <v>0</v>
      </c>
      <c r="Y250" s="204">
        <v>0</v>
      </c>
      <c r="Z250" s="101">
        <v>0</v>
      </c>
      <c r="AA250" s="204">
        <v>0</v>
      </c>
      <c r="AB250" s="204">
        <v>0</v>
      </c>
      <c r="AC250" s="204">
        <v>0</v>
      </c>
      <c r="AD250" s="204">
        <v>0</v>
      </c>
      <c r="AE250" s="204"/>
      <c r="AF250" s="204">
        <v>0</v>
      </c>
      <c r="AG250" s="204">
        <v>0</v>
      </c>
      <c r="AH250" s="204">
        <v>0</v>
      </c>
      <c r="AI250" s="204">
        <v>0</v>
      </c>
      <c r="AJ250" s="204">
        <v>0</v>
      </c>
      <c r="AK250" s="204">
        <v>0</v>
      </c>
      <c r="AL250" s="204">
        <v>0</v>
      </c>
      <c r="AM250" s="204"/>
      <c r="AN250" s="204">
        <v>0</v>
      </c>
      <c r="AO250" s="204">
        <v>0</v>
      </c>
    </row>
    <row r="251" spans="1:41" ht="12.75" customHeight="1">
      <c r="A251" s="262">
        <v>243</v>
      </c>
      <c r="B251" s="201" t="s">
        <v>1439</v>
      </c>
      <c r="C251" s="197">
        <v>0</v>
      </c>
      <c r="D251" s="202">
        <v>0</v>
      </c>
      <c r="E251" s="202">
        <v>0</v>
      </c>
      <c r="F251" s="202">
        <v>0</v>
      </c>
      <c r="G251" s="202">
        <v>0</v>
      </c>
      <c r="H251" s="202">
        <v>0</v>
      </c>
      <c r="I251" s="202">
        <v>0</v>
      </c>
      <c r="J251" s="197">
        <v>0</v>
      </c>
      <c r="K251" s="203">
        <v>0</v>
      </c>
      <c r="L251" s="203">
        <v>0</v>
      </c>
      <c r="M251" s="203">
        <v>0</v>
      </c>
      <c r="N251" s="203">
        <v>0</v>
      </c>
      <c r="O251" s="203">
        <v>0</v>
      </c>
      <c r="P251" s="203">
        <v>0</v>
      </c>
      <c r="Q251" s="203">
        <v>0</v>
      </c>
      <c r="R251" s="198">
        <v>0</v>
      </c>
      <c r="S251" s="203">
        <v>0</v>
      </c>
      <c r="T251" s="203">
        <v>0</v>
      </c>
      <c r="U251" s="203">
        <v>0</v>
      </c>
      <c r="V251" s="204">
        <v>0</v>
      </c>
      <c r="W251" s="204">
        <v>0</v>
      </c>
      <c r="X251" s="204">
        <v>0</v>
      </c>
      <c r="Y251" s="204">
        <v>0</v>
      </c>
      <c r="Z251" s="101">
        <v>0</v>
      </c>
      <c r="AA251" s="204">
        <v>0</v>
      </c>
      <c r="AB251" s="204">
        <v>0</v>
      </c>
      <c r="AC251" s="204">
        <v>0</v>
      </c>
      <c r="AD251" s="204">
        <v>0</v>
      </c>
      <c r="AE251" s="204"/>
      <c r="AF251" s="204">
        <v>0</v>
      </c>
      <c r="AG251" s="204">
        <v>0</v>
      </c>
      <c r="AH251" s="204">
        <v>0</v>
      </c>
      <c r="AI251" s="204">
        <v>0</v>
      </c>
      <c r="AJ251" s="204">
        <v>0</v>
      </c>
      <c r="AK251" s="204">
        <v>0</v>
      </c>
      <c r="AL251" s="204">
        <v>0</v>
      </c>
      <c r="AM251" s="204"/>
      <c r="AN251" s="204">
        <v>0</v>
      </c>
      <c r="AO251" s="204">
        <v>0</v>
      </c>
    </row>
    <row r="252" spans="1:41" ht="12.75" customHeight="1">
      <c r="A252" s="262">
        <v>244</v>
      </c>
      <c r="B252" s="201" t="s">
        <v>1440</v>
      </c>
      <c r="C252" s="197">
        <v>0</v>
      </c>
      <c r="D252" s="202">
        <v>0</v>
      </c>
      <c r="E252" s="202">
        <v>0</v>
      </c>
      <c r="F252" s="202">
        <v>0</v>
      </c>
      <c r="G252" s="202">
        <v>0</v>
      </c>
      <c r="H252" s="202">
        <v>0</v>
      </c>
      <c r="I252" s="202">
        <v>0</v>
      </c>
      <c r="J252" s="197">
        <v>0</v>
      </c>
      <c r="K252" s="203">
        <v>0</v>
      </c>
      <c r="L252" s="203">
        <v>0</v>
      </c>
      <c r="M252" s="203">
        <v>0</v>
      </c>
      <c r="N252" s="203">
        <v>0</v>
      </c>
      <c r="O252" s="203">
        <v>0</v>
      </c>
      <c r="P252" s="203">
        <v>0</v>
      </c>
      <c r="Q252" s="203">
        <v>0</v>
      </c>
      <c r="R252" s="198">
        <v>0</v>
      </c>
      <c r="S252" s="203">
        <v>0</v>
      </c>
      <c r="T252" s="203">
        <v>0</v>
      </c>
      <c r="U252" s="203">
        <v>0</v>
      </c>
      <c r="V252" s="204">
        <v>0</v>
      </c>
      <c r="W252" s="204">
        <v>0</v>
      </c>
      <c r="X252" s="204">
        <v>0</v>
      </c>
      <c r="Y252" s="204">
        <v>0</v>
      </c>
      <c r="Z252" s="101">
        <v>0</v>
      </c>
      <c r="AA252" s="204">
        <v>0</v>
      </c>
      <c r="AB252" s="204">
        <v>0</v>
      </c>
      <c r="AC252" s="204">
        <v>0</v>
      </c>
      <c r="AD252" s="204">
        <v>0</v>
      </c>
      <c r="AE252" s="204"/>
      <c r="AF252" s="204">
        <v>0</v>
      </c>
      <c r="AG252" s="204">
        <v>0</v>
      </c>
      <c r="AH252" s="204">
        <v>0</v>
      </c>
      <c r="AI252" s="204">
        <v>0</v>
      </c>
      <c r="AJ252" s="204">
        <v>0</v>
      </c>
      <c r="AK252" s="204">
        <v>0</v>
      </c>
      <c r="AL252" s="204">
        <v>0</v>
      </c>
      <c r="AM252" s="204"/>
      <c r="AN252" s="204">
        <v>0</v>
      </c>
      <c r="AO252" s="204">
        <v>0</v>
      </c>
    </row>
    <row r="253" spans="1:41" ht="12.75" customHeight="1">
      <c r="A253" s="262">
        <v>245</v>
      </c>
      <c r="B253" s="201" t="s">
        <v>1441</v>
      </c>
      <c r="C253" s="197">
        <v>0</v>
      </c>
      <c r="D253" s="202">
        <v>0</v>
      </c>
      <c r="E253" s="202">
        <v>0</v>
      </c>
      <c r="F253" s="202">
        <v>0</v>
      </c>
      <c r="G253" s="202">
        <v>0</v>
      </c>
      <c r="H253" s="202">
        <v>0</v>
      </c>
      <c r="I253" s="202">
        <v>0</v>
      </c>
      <c r="J253" s="197">
        <v>0</v>
      </c>
      <c r="K253" s="203">
        <v>0</v>
      </c>
      <c r="L253" s="203">
        <v>0</v>
      </c>
      <c r="M253" s="203">
        <v>0</v>
      </c>
      <c r="N253" s="203">
        <v>0</v>
      </c>
      <c r="O253" s="203">
        <v>0</v>
      </c>
      <c r="P253" s="203">
        <v>0</v>
      </c>
      <c r="Q253" s="203">
        <v>0</v>
      </c>
      <c r="R253" s="198">
        <v>0</v>
      </c>
      <c r="S253" s="203">
        <v>0</v>
      </c>
      <c r="T253" s="203">
        <v>0</v>
      </c>
      <c r="U253" s="203">
        <v>0</v>
      </c>
      <c r="V253" s="204">
        <v>0</v>
      </c>
      <c r="W253" s="204">
        <v>0</v>
      </c>
      <c r="X253" s="204">
        <v>0</v>
      </c>
      <c r="Y253" s="204">
        <v>0</v>
      </c>
      <c r="Z253" s="101">
        <v>0</v>
      </c>
      <c r="AA253" s="204">
        <v>0</v>
      </c>
      <c r="AB253" s="204">
        <v>0</v>
      </c>
      <c r="AC253" s="204">
        <v>0</v>
      </c>
      <c r="AD253" s="204">
        <v>0</v>
      </c>
      <c r="AE253" s="204"/>
      <c r="AF253" s="204">
        <v>0</v>
      </c>
      <c r="AG253" s="204">
        <v>0</v>
      </c>
      <c r="AH253" s="204">
        <v>0</v>
      </c>
      <c r="AI253" s="204">
        <v>0</v>
      </c>
      <c r="AJ253" s="204">
        <v>0</v>
      </c>
      <c r="AK253" s="204">
        <v>0</v>
      </c>
      <c r="AL253" s="204">
        <v>0</v>
      </c>
      <c r="AM253" s="204"/>
      <c r="AN253" s="204">
        <v>0</v>
      </c>
      <c r="AO253" s="204">
        <v>0</v>
      </c>
    </row>
    <row r="254" spans="1:41" ht="12.75" customHeight="1">
      <c r="A254" s="262">
        <v>246</v>
      </c>
      <c r="B254" s="201" t="s">
        <v>1442</v>
      </c>
      <c r="C254" s="197">
        <v>0</v>
      </c>
      <c r="D254" s="202">
        <v>0</v>
      </c>
      <c r="E254" s="202">
        <v>0</v>
      </c>
      <c r="F254" s="202">
        <v>0</v>
      </c>
      <c r="G254" s="202">
        <v>0</v>
      </c>
      <c r="H254" s="202">
        <v>0</v>
      </c>
      <c r="I254" s="202">
        <v>0</v>
      </c>
      <c r="J254" s="197">
        <v>0</v>
      </c>
      <c r="K254" s="203">
        <v>0</v>
      </c>
      <c r="L254" s="203">
        <v>0</v>
      </c>
      <c r="M254" s="203">
        <v>0</v>
      </c>
      <c r="N254" s="203">
        <v>0</v>
      </c>
      <c r="O254" s="203">
        <v>0</v>
      </c>
      <c r="P254" s="203">
        <v>0</v>
      </c>
      <c r="Q254" s="203">
        <v>0</v>
      </c>
      <c r="R254" s="198">
        <v>0</v>
      </c>
      <c r="S254" s="203">
        <v>0</v>
      </c>
      <c r="T254" s="203">
        <v>0</v>
      </c>
      <c r="U254" s="203">
        <v>0</v>
      </c>
      <c r="V254" s="204">
        <v>0</v>
      </c>
      <c r="W254" s="204">
        <v>0</v>
      </c>
      <c r="X254" s="204">
        <v>0</v>
      </c>
      <c r="Y254" s="204">
        <v>0</v>
      </c>
      <c r="Z254" s="101">
        <v>0</v>
      </c>
      <c r="AA254" s="204">
        <v>0</v>
      </c>
      <c r="AB254" s="204">
        <v>0</v>
      </c>
      <c r="AC254" s="204">
        <v>0</v>
      </c>
      <c r="AD254" s="204">
        <v>0</v>
      </c>
      <c r="AE254" s="204"/>
      <c r="AF254" s="204">
        <v>0</v>
      </c>
      <c r="AG254" s="204">
        <v>0</v>
      </c>
      <c r="AH254" s="204">
        <v>0</v>
      </c>
      <c r="AI254" s="204">
        <v>0</v>
      </c>
      <c r="AJ254" s="204">
        <v>0</v>
      </c>
      <c r="AK254" s="204">
        <v>0</v>
      </c>
      <c r="AL254" s="204">
        <v>0</v>
      </c>
      <c r="AM254" s="204"/>
      <c r="AN254" s="204">
        <v>0</v>
      </c>
      <c r="AO254" s="204">
        <v>0</v>
      </c>
    </row>
    <row r="255" spans="1:41" ht="12.75" customHeight="1">
      <c r="A255" s="262">
        <v>247</v>
      </c>
      <c r="B255" s="201" t="s">
        <v>1443</v>
      </c>
      <c r="C255" s="197">
        <v>0</v>
      </c>
      <c r="D255" s="202">
        <v>0</v>
      </c>
      <c r="E255" s="202">
        <v>0</v>
      </c>
      <c r="F255" s="202">
        <v>0</v>
      </c>
      <c r="G255" s="202">
        <v>0</v>
      </c>
      <c r="H255" s="202">
        <v>0</v>
      </c>
      <c r="I255" s="202">
        <v>0</v>
      </c>
      <c r="J255" s="197">
        <v>0</v>
      </c>
      <c r="K255" s="203">
        <v>0</v>
      </c>
      <c r="L255" s="203">
        <v>0</v>
      </c>
      <c r="M255" s="203">
        <v>0</v>
      </c>
      <c r="N255" s="203">
        <v>0</v>
      </c>
      <c r="O255" s="203">
        <v>0</v>
      </c>
      <c r="P255" s="203">
        <v>0</v>
      </c>
      <c r="Q255" s="203">
        <v>0</v>
      </c>
      <c r="R255" s="198">
        <v>0</v>
      </c>
      <c r="S255" s="203">
        <v>0</v>
      </c>
      <c r="T255" s="203">
        <v>0</v>
      </c>
      <c r="U255" s="203">
        <v>0</v>
      </c>
      <c r="V255" s="204">
        <v>0</v>
      </c>
      <c r="W255" s="204">
        <v>0</v>
      </c>
      <c r="X255" s="204">
        <v>0</v>
      </c>
      <c r="Y255" s="204">
        <v>0</v>
      </c>
      <c r="Z255" s="101">
        <v>0</v>
      </c>
      <c r="AA255" s="204">
        <v>0</v>
      </c>
      <c r="AB255" s="204">
        <v>0</v>
      </c>
      <c r="AC255" s="204">
        <v>0</v>
      </c>
      <c r="AD255" s="204">
        <v>0</v>
      </c>
      <c r="AE255" s="204"/>
      <c r="AF255" s="204">
        <v>0</v>
      </c>
      <c r="AG255" s="204">
        <v>0</v>
      </c>
      <c r="AH255" s="204">
        <v>0</v>
      </c>
      <c r="AI255" s="204">
        <v>0</v>
      </c>
      <c r="AJ255" s="204">
        <v>0</v>
      </c>
      <c r="AK255" s="204">
        <v>0</v>
      </c>
      <c r="AL255" s="204">
        <v>0</v>
      </c>
      <c r="AM255" s="204"/>
      <c r="AN255" s="204">
        <v>0</v>
      </c>
      <c r="AO255" s="204">
        <v>0</v>
      </c>
    </row>
    <row r="256" spans="1:41" ht="12.75" customHeight="1">
      <c r="A256" s="262">
        <v>248</v>
      </c>
      <c r="B256" s="201" t="s">
        <v>1444</v>
      </c>
      <c r="C256" s="197">
        <v>0</v>
      </c>
      <c r="D256" s="202">
        <v>0</v>
      </c>
      <c r="E256" s="202">
        <v>0</v>
      </c>
      <c r="F256" s="202">
        <v>0</v>
      </c>
      <c r="G256" s="202">
        <v>0</v>
      </c>
      <c r="H256" s="202">
        <v>0</v>
      </c>
      <c r="I256" s="202">
        <v>0</v>
      </c>
      <c r="J256" s="197">
        <v>0</v>
      </c>
      <c r="K256" s="203">
        <v>0</v>
      </c>
      <c r="L256" s="203">
        <v>0</v>
      </c>
      <c r="M256" s="203">
        <v>0</v>
      </c>
      <c r="N256" s="203">
        <v>0</v>
      </c>
      <c r="O256" s="203">
        <v>0</v>
      </c>
      <c r="P256" s="203">
        <v>0</v>
      </c>
      <c r="Q256" s="203">
        <v>0</v>
      </c>
      <c r="R256" s="198">
        <v>0</v>
      </c>
      <c r="S256" s="203">
        <v>0</v>
      </c>
      <c r="T256" s="203">
        <v>0</v>
      </c>
      <c r="U256" s="203">
        <v>0</v>
      </c>
      <c r="V256" s="204">
        <v>0</v>
      </c>
      <c r="W256" s="204">
        <v>0</v>
      </c>
      <c r="X256" s="204">
        <v>0</v>
      </c>
      <c r="Y256" s="204">
        <v>0</v>
      </c>
      <c r="Z256" s="101">
        <v>0</v>
      </c>
      <c r="AA256" s="204">
        <v>0</v>
      </c>
      <c r="AB256" s="204">
        <v>0</v>
      </c>
      <c r="AC256" s="204">
        <v>0</v>
      </c>
      <c r="AD256" s="204">
        <v>0</v>
      </c>
      <c r="AE256" s="204"/>
      <c r="AF256" s="204">
        <v>0</v>
      </c>
      <c r="AG256" s="204">
        <v>0</v>
      </c>
      <c r="AH256" s="204">
        <v>0</v>
      </c>
      <c r="AI256" s="204">
        <v>0</v>
      </c>
      <c r="AJ256" s="204">
        <v>0</v>
      </c>
      <c r="AK256" s="204">
        <v>0</v>
      </c>
      <c r="AL256" s="204">
        <v>0</v>
      </c>
      <c r="AM256" s="204"/>
      <c r="AN256" s="204">
        <v>0</v>
      </c>
      <c r="AO256" s="204">
        <v>0</v>
      </c>
    </row>
    <row r="257" spans="1:45" ht="12.75" customHeight="1">
      <c r="A257" s="262">
        <v>249</v>
      </c>
      <c r="B257" s="201"/>
      <c r="C257" s="202"/>
      <c r="D257" s="202"/>
      <c r="E257" s="202"/>
      <c r="F257" s="202"/>
      <c r="G257" s="202"/>
      <c r="H257" s="202"/>
      <c r="I257" s="202"/>
      <c r="J257" s="202"/>
      <c r="K257" s="203"/>
      <c r="L257" s="203"/>
      <c r="M257" s="203"/>
      <c r="N257" s="203"/>
      <c r="O257" s="203"/>
      <c r="P257" s="203"/>
      <c r="Q257" s="203"/>
      <c r="R257" s="203"/>
      <c r="S257" s="203"/>
      <c r="T257" s="203"/>
      <c r="U257" s="203"/>
      <c r="V257" s="204"/>
      <c r="W257" s="204"/>
      <c r="X257" s="204"/>
      <c r="Y257" s="204"/>
      <c r="Z257" s="101">
        <v>0</v>
      </c>
      <c r="AA257" s="204"/>
      <c r="AB257" s="204"/>
      <c r="AC257" s="204"/>
      <c r="AD257" s="204"/>
      <c r="AE257" s="204"/>
      <c r="AF257" s="204"/>
      <c r="AG257" s="204"/>
      <c r="AH257" s="204"/>
      <c r="AI257" s="204"/>
      <c r="AJ257" s="204"/>
      <c r="AK257" s="204"/>
      <c r="AL257" s="204"/>
      <c r="AM257" s="204"/>
      <c r="AN257" s="204"/>
      <c r="AO257" s="204"/>
    </row>
    <row r="258" spans="1:45" ht="12.75" customHeight="1">
      <c r="A258" s="262">
        <v>250</v>
      </c>
      <c r="B258" s="196" t="s">
        <v>1445</v>
      </c>
      <c r="C258" s="197">
        <v>816.5</v>
      </c>
      <c r="D258" s="197">
        <v>0</v>
      </c>
      <c r="E258" s="197">
        <v>0</v>
      </c>
      <c r="F258" s="197">
        <v>0</v>
      </c>
      <c r="G258" s="197">
        <v>733.2</v>
      </c>
      <c r="H258" s="197">
        <v>83.3</v>
      </c>
      <c r="I258" s="197">
        <v>0</v>
      </c>
      <c r="J258" s="197">
        <v>856.5</v>
      </c>
      <c r="K258" s="197">
        <v>0</v>
      </c>
      <c r="L258" s="197">
        <v>0</v>
      </c>
      <c r="M258" s="197">
        <v>0</v>
      </c>
      <c r="N258" s="197">
        <v>733.2</v>
      </c>
      <c r="O258" s="197">
        <v>40</v>
      </c>
      <c r="P258" s="197">
        <v>83.3</v>
      </c>
      <c r="Q258" s="197">
        <v>0</v>
      </c>
      <c r="R258" s="198">
        <v>638.55520000000001</v>
      </c>
      <c r="S258" s="197">
        <v>0</v>
      </c>
      <c r="T258" s="197">
        <v>0</v>
      </c>
      <c r="U258" s="197">
        <v>0</v>
      </c>
      <c r="V258" s="197">
        <v>566.04200000000003</v>
      </c>
      <c r="W258" s="197">
        <v>0</v>
      </c>
      <c r="X258" s="197">
        <v>72.513199999999998</v>
      </c>
      <c r="Y258" s="197">
        <v>0</v>
      </c>
      <c r="Z258" s="101">
        <v>-217.94479999999999</v>
      </c>
      <c r="AA258" s="101">
        <v>0</v>
      </c>
      <c r="AB258" s="101">
        <v>0</v>
      </c>
      <c r="AC258" s="101">
        <v>0</v>
      </c>
      <c r="AD258" s="101">
        <v>-167.15800000000002</v>
      </c>
      <c r="AE258" s="101">
        <v>-40</v>
      </c>
      <c r="AF258" s="101">
        <v>-10.786799999999999</v>
      </c>
      <c r="AG258" s="101">
        <v>0</v>
      </c>
      <c r="AH258" s="101">
        <v>74.554022183304141</v>
      </c>
      <c r="AI258" s="101">
        <v>0</v>
      </c>
      <c r="AJ258" s="101">
        <v>0</v>
      </c>
      <c r="AK258" s="101">
        <v>0</v>
      </c>
      <c r="AL258" s="101">
        <v>77.201582105837431</v>
      </c>
      <c r="AM258" s="101">
        <v>0</v>
      </c>
      <c r="AN258" s="101">
        <v>87.050660264105645</v>
      </c>
      <c r="AO258" s="101">
        <v>0</v>
      </c>
    </row>
    <row r="259" spans="1:45" s="200" customFormat="1" ht="12.75" customHeight="1">
      <c r="A259" s="262">
        <v>251</v>
      </c>
      <c r="B259" s="196" t="s">
        <v>1241</v>
      </c>
      <c r="C259" s="197">
        <v>733.2</v>
      </c>
      <c r="D259" s="197">
        <v>0</v>
      </c>
      <c r="E259" s="197">
        <v>0</v>
      </c>
      <c r="F259" s="197">
        <v>0</v>
      </c>
      <c r="G259" s="197">
        <v>733.2</v>
      </c>
      <c r="H259" s="197">
        <v>0</v>
      </c>
      <c r="I259" s="197">
        <v>0</v>
      </c>
      <c r="J259" s="197">
        <v>773.2</v>
      </c>
      <c r="K259" s="197">
        <v>0</v>
      </c>
      <c r="L259" s="197">
        <v>0</v>
      </c>
      <c r="M259" s="197">
        <v>0</v>
      </c>
      <c r="N259" s="197">
        <v>733.2</v>
      </c>
      <c r="O259" s="197">
        <v>40</v>
      </c>
      <c r="P259" s="197">
        <v>0</v>
      </c>
      <c r="Q259" s="197">
        <v>0</v>
      </c>
      <c r="R259" s="198">
        <v>566.04200000000003</v>
      </c>
      <c r="S259" s="197">
        <v>0</v>
      </c>
      <c r="T259" s="197">
        <v>0</v>
      </c>
      <c r="U259" s="197">
        <v>0</v>
      </c>
      <c r="V259" s="197">
        <v>566.04200000000003</v>
      </c>
      <c r="W259" s="197">
        <v>0</v>
      </c>
      <c r="X259" s="197">
        <v>0</v>
      </c>
      <c r="Y259" s="197">
        <v>0</v>
      </c>
      <c r="Z259" s="101">
        <v>-207.15800000000002</v>
      </c>
      <c r="AA259" s="101">
        <v>0</v>
      </c>
      <c r="AB259" s="101">
        <v>0</v>
      </c>
      <c r="AC259" s="101">
        <v>0</v>
      </c>
      <c r="AD259" s="101">
        <v>-167.15800000000002</v>
      </c>
      <c r="AE259" s="101">
        <v>-40</v>
      </c>
      <c r="AF259" s="101">
        <v>0</v>
      </c>
      <c r="AG259" s="101">
        <v>0</v>
      </c>
      <c r="AH259" s="101">
        <v>73.207708225556132</v>
      </c>
      <c r="AI259" s="101">
        <v>0</v>
      </c>
      <c r="AJ259" s="101">
        <v>0</v>
      </c>
      <c r="AK259" s="101">
        <v>0</v>
      </c>
      <c r="AL259" s="101">
        <v>77.201582105837431</v>
      </c>
      <c r="AM259" s="101">
        <v>0</v>
      </c>
      <c r="AN259" s="101">
        <v>0</v>
      </c>
      <c r="AO259" s="101">
        <v>0</v>
      </c>
      <c r="AP259" s="199"/>
      <c r="AQ259" s="199"/>
      <c r="AR259" s="199"/>
      <c r="AS259" s="199"/>
    </row>
    <row r="260" spans="1:45" s="200" customFormat="1" ht="12.75" customHeight="1">
      <c r="A260" s="262">
        <v>252</v>
      </c>
      <c r="B260" s="196" t="s">
        <v>1242</v>
      </c>
      <c r="C260" s="197">
        <v>83.3</v>
      </c>
      <c r="D260" s="197">
        <v>0</v>
      </c>
      <c r="E260" s="197">
        <v>0</v>
      </c>
      <c r="F260" s="197">
        <v>0</v>
      </c>
      <c r="G260" s="197">
        <v>0</v>
      </c>
      <c r="H260" s="197">
        <v>83.3</v>
      </c>
      <c r="I260" s="197">
        <v>0</v>
      </c>
      <c r="J260" s="197">
        <v>83.3</v>
      </c>
      <c r="K260" s="197">
        <v>0</v>
      </c>
      <c r="L260" s="197">
        <v>0</v>
      </c>
      <c r="M260" s="197">
        <v>0</v>
      </c>
      <c r="N260" s="197">
        <v>0</v>
      </c>
      <c r="O260" s="197">
        <v>0</v>
      </c>
      <c r="P260" s="197">
        <v>83.3</v>
      </c>
      <c r="Q260" s="197">
        <v>0</v>
      </c>
      <c r="R260" s="198">
        <v>72.513199999999998</v>
      </c>
      <c r="S260" s="197">
        <v>0</v>
      </c>
      <c r="T260" s="197">
        <v>0</v>
      </c>
      <c r="U260" s="197">
        <v>0</v>
      </c>
      <c r="V260" s="197">
        <v>0</v>
      </c>
      <c r="W260" s="197">
        <v>0</v>
      </c>
      <c r="X260" s="197">
        <v>72.513199999999998</v>
      </c>
      <c r="Y260" s="197">
        <v>0</v>
      </c>
      <c r="Z260" s="101">
        <v>-10.786799999999999</v>
      </c>
      <c r="AA260" s="101">
        <v>0</v>
      </c>
      <c r="AB260" s="101">
        <v>0</v>
      </c>
      <c r="AC260" s="101">
        <v>0</v>
      </c>
      <c r="AD260" s="101">
        <v>0</v>
      </c>
      <c r="AE260" s="101">
        <v>0</v>
      </c>
      <c r="AF260" s="101">
        <v>-10.786799999999999</v>
      </c>
      <c r="AG260" s="101">
        <v>0</v>
      </c>
      <c r="AH260" s="101">
        <v>87.050660264105645</v>
      </c>
      <c r="AI260" s="101">
        <v>0</v>
      </c>
      <c r="AJ260" s="101">
        <v>0</v>
      </c>
      <c r="AK260" s="101">
        <v>0</v>
      </c>
      <c r="AL260" s="101">
        <v>0</v>
      </c>
      <c r="AM260" s="101">
        <v>0</v>
      </c>
      <c r="AN260" s="101">
        <v>87.050660264105645</v>
      </c>
      <c r="AO260" s="101">
        <v>0</v>
      </c>
      <c r="AP260" s="199"/>
      <c r="AQ260" s="199"/>
      <c r="AR260" s="199"/>
      <c r="AS260" s="199"/>
    </row>
    <row r="261" spans="1:45" ht="12.75" customHeight="1">
      <c r="A261" s="262">
        <v>253</v>
      </c>
      <c r="B261" s="201" t="s">
        <v>1267</v>
      </c>
      <c r="C261" s="197">
        <v>733.2</v>
      </c>
      <c r="D261" s="202">
        <v>0</v>
      </c>
      <c r="E261" s="202">
        <v>0</v>
      </c>
      <c r="F261" s="202">
        <v>0</v>
      </c>
      <c r="G261" s="202">
        <v>733.2</v>
      </c>
      <c r="H261" s="202">
        <v>0</v>
      </c>
      <c r="I261" s="202">
        <v>0</v>
      </c>
      <c r="J261" s="197">
        <v>773.2</v>
      </c>
      <c r="K261" s="203">
        <v>0</v>
      </c>
      <c r="L261" s="203">
        <v>0</v>
      </c>
      <c r="M261" s="203">
        <v>0</v>
      </c>
      <c r="N261" s="203">
        <v>733.2</v>
      </c>
      <c r="O261" s="203">
        <v>40</v>
      </c>
      <c r="P261" s="203">
        <v>0</v>
      </c>
      <c r="Q261" s="203">
        <v>0</v>
      </c>
      <c r="R261" s="198">
        <v>566.04200000000003</v>
      </c>
      <c r="S261" s="203">
        <v>0</v>
      </c>
      <c r="T261" s="203">
        <v>0</v>
      </c>
      <c r="U261" s="203">
        <v>0</v>
      </c>
      <c r="V261" s="204">
        <v>566.04200000000003</v>
      </c>
      <c r="W261" s="204">
        <v>0</v>
      </c>
      <c r="X261" s="204">
        <v>0</v>
      </c>
      <c r="Y261" s="204">
        <v>0</v>
      </c>
      <c r="Z261" s="101">
        <v>-207.15800000000002</v>
      </c>
      <c r="AA261" s="204">
        <v>0</v>
      </c>
      <c r="AB261" s="204">
        <v>0</v>
      </c>
      <c r="AC261" s="204">
        <v>0</v>
      </c>
      <c r="AD261" s="204">
        <v>-167.15800000000002</v>
      </c>
      <c r="AE261" s="204"/>
      <c r="AF261" s="204">
        <v>0</v>
      </c>
      <c r="AG261" s="204">
        <v>0</v>
      </c>
      <c r="AH261" s="204">
        <v>73.207708225556132</v>
      </c>
      <c r="AI261" s="204">
        <v>0</v>
      </c>
      <c r="AJ261" s="204">
        <v>0</v>
      </c>
      <c r="AK261" s="204">
        <v>0</v>
      </c>
      <c r="AL261" s="204">
        <v>77.201582105837431</v>
      </c>
      <c r="AM261" s="204"/>
      <c r="AN261" s="204">
        <v>0</v>
      </c>
      <c r="AO261" s="204">
        <v>0</v>
      </c>
    </row>
    <row r="262" spans="1:45" ht="12.75" customHeight="1">
      <c r="A262" s="262">
        <v>254</v>
      </c>
      <c r="B262" s="201" t="s">
        <v>1446</v>
      </c>
      <c r="C262" s="197">
        <v>0</v>
      </c>
      <c r="D262" s="202">
        <v>0</v>
      </c>
      <c r="E262" s="202">
        <v>0</v>
      </c>
      <c r="F262" s="202">
        <v>0</v>
      </c>
      <c r="G262" s="202">
        <v>0</v>
      </c>
      <c r="H262" s="202">
        <v>0</v>
      </c>
      <c r="I262" s="202">
        <v>0</v>
      </c>
      <c r="J262" s="197">
        <v>0</v>
      </c>
      <c r="K262" s="203">
        <v>0</v>
      </c>
      <c r="L262" s="203">
        <v>0</v>
      </c>
      <c r="M262" s="203">
        <v>0</v>
      </c>
      <c r="N262" s="203">
        <v>0</v>
      </c>
      <c r="O262" s="203">
        <v>0</v>
      </c>
      <c r="P262" s="203">
        <v>0</v>
      </c>
      <c r="Q262" s="203">
        <v>0</v>
      </c>
      <c r="R262" s="198">
        <v>0</v>
      </c>
      <c r="S262" s="203">
        <v>0</v>
      </c>
      <c r="T262" s="203">
        <v>0</v>
      </c>
      <c r="U262" s="203">
        <v>0</v>
      </c>
      <c r="V262" s="204">
        <v>0</v>
      </c>
      <c r="W262" s="204">
        <v>0</v>
      </c>
      <c r="X262" s="204">
        <v>0</v>
      </c>
      <c r="Y262" s="204">
        <v>0</v>
      </c>
      <c r="Z262" s="101">
        <v>0</v>
      </c>
      <c r="AA262" s="204">
        <v>0</v>
      </c>
      <c r="AB262" s="204">
        <v>0</v>
      </c>
      <c r="AC262" s="204">
        <v>0</v>
      </c>
      <c r="AD262" s="204">
        <v>0</v>
      </c>
      <c r="AE262" s="204"/>
      <c r="AF262" s="204">
        <v>0</v>
      </c>
      <c r="AG262" s="204">
        <v>0</v>
      </c>
      <c r="AH262" s="204">
        <v>0</v>
      </c>
      <c r="AI262" s="204">
        <v>0</v>
      </c>
      <c r="AJ262" s="204">
        <v>0</v>
      </c>
      <c r="AK262" s="204">
        <v>0</v>
      </c>
      <c r="AL262" s="204">
        <v>0</v>
      </c>
      <c r="AM262" s="204"/>
      <c r="AN262" s="204">
        <v>0</v>
      </c>
      <c r="AO262" s="204">
        <v>0</v>
      </c>
    </row>
    <row r="263" spans="1:45" ht="12.75" customHeight="1">
      <c r="A263" s="262">
        <v>255</v>
      </c>
      <c r="B263" s="201" t="s">
        <v>1447</v>
      </c>
      <c r="C263" s="197">
        <v>0</v>
      </c>
      <c r="D263" s="202">
        <v>0</v>
      </c>
      <c r="E263" s="202">
        <v>0</v>
      </c>
      <c r="F263" s="202">
        <v>0</v>
      </c>
      <c r="G263" s="202">
        <v>0</v>
      </c>
      <c r="H263" s="202">
        <v>0</v>
      </c>
      <c r="I263" s="202">
        <v>0</v>
      </c>
      <c r="J263" s="197">
        <v>0</v>
      </c>
      <c r="K263" s="203">
        <v>0</v>
      </c>
      <c r="L263" s="203">
        <v>0</v>
      </c>
      <c r="M263" s="203">
        <v>0</v>
      </c>
      <c r="N263" s="203">
        <v>0</v>
      </c>
      <c r="O263" s="203">
        <v>0</v>
      </c>
      <c r="P263" s="203">
        <v>0</v>
      </c>
      <c r="Q263" s="203">
        <v>0</v>
      </c>
      <c r="R263" s="198">
        <v>0</v>
      </c>
      <c r="S263" s="203">
        <v>0</v>
      </c>
      <c r="T263" s="203">
        <v>0</v>
      </c>
      <c r="U263" s="203">
        <v>0</v>
      </c>
      <c r="V263" s="204">
        <v>0</v>
      </c>
      <c r="W263" s="204">
        <v>0</v>
      </c>
      <c r="X263" s="204">
        <v>0</v>
      </c>
      <c r="Y263" s="204">
        <v>0</v>
      </c>
      <c r="Z263" s="101">
        <v>0</v>
      </c>
      <c r="AA263" s="204">
        <v>0</v>
      </c>
      <c r="AB263" s="204">
        <v>0</v>
      </c>
      <c r="AC263" s="204">
        <v>0</v>
      </c>
      <c r="AD263" s="204">
        <v>0</v>
      </c>
      <c r="AE263" s="204"/>
      <c r="AF263" s="204">
        <v>0</v>
      </c>
      <c r="AG263" s="204">
        <v>0</v>
      </c>
      <c r="AH263" s="204">
        <v>0</v>
      </c>
      <c r="AI263" s="204">
        <v>0</v>
      </c>
      <c r="AJ263" s="204">
        <v>0</v>
      </c>
      <c r="AK263" s="204">
        <v>0</v>
      </c>
      <c r="AL263" s="204">
        <v>0</v>
      </c>
      <c r="AM263" s="204"/>
      <c r="AN263" s="204">
        <v>0</v>
      </c>
      <c r="AO263" s="204">
        <v>0</v>
      </c>
    </row>
    <row r="264" spans="1:45" ht="12.75" customHeight="1">
      <c r="A264" s="262">
        <v>256</v>
      </c>
      <c r="B264" s="201" t="s">
        <v>1448</v>
      </c>
      <c r="C264" s="197">
        <v>0</v>
      </c>
      <c r="D264" s="202">
        <v>0</v>
      </c>
      <c r="E264" s="202">
        <v>0</v>
      </c>
      <c r="F264" s="202">
        <v>0</v>
      </c>
      <c r="G264" s="202">
        <v>0</v>
      </c>
      <c r="H264" s="202">
        <v>0</v>
      </c>
      <c r="I264" s="202">
        <v>0</v>
      </c>
      <c r="J264" s="197">
        <v>0</v>
      </c>
      <c r="K264" s="203">
        <v>0</v>
      </c>
      <c r="L264" s="203">
        <v>0</v>
      </c>
      <c r="M264" s="203">
        <v>0</v>
      </c>
      <c r="N264" s="203">
        <v>0</v>
      </c>
      <c r="O264" s="203">
        <v>0</v>
      </c>
      <c r="P264" s="203">
        <v>0</v>
      </c>
      <c r="Q264" s="203">
        <v>0</v>
      </c>
      <c r="R264" s="198">
        <v>0</v>
      </c>
      <c r="S264" s="203">
        <v>0</v>
      </c>
      <c r="T264" s="203">
        <v>0</v>
      </c>
      <c r="U264" s="203">
        <v>0</v>
      </c>
      <c r="V264" s="204">
        <v>0</v>
      </c>
      <c r="W264" s="204">
        <v>0</v>
      </c>
      <c r="X264" s="204">
        <v>0</v>
      </c>
      <c r="Y264" s="204">
        <v>0</v>
      </c>
      <c r="Z264" s="101">
        <v>0</v>
      </c>
      <c r="AA264" s="204">
        <v>0</v>
      </c>
      <c r="AB264" s="204">
        <v>0</v>
      </c>
      <c r="AC264" s="204">
        <v>0</v>
      </c>
      <c r="AD264" s="204">
        <v>0</v>
      </c>
      <c r="AE264" s="204"/>
      <c r="AF264" s="204">
        <v>0</v>
      </c>
      <c r="AG264" s="204">
        <v>0</v>
      </c>
      <c r="AH264" s="204">
        <v>0</v>
      </c>
      <c r="AI264" s="204">
        <v>0</v>
      </c>
      <c r="AJ264" s="204">
        <v>0</v>
      </c>
      <c r="AK264" s="204">
        <v>0</v>
      </c>
      <c r="AL264" s="204">
        <v>0</v>
      </c>
      <c r="AM264" s="204"/>
      <c r="AN264" s="204">
        <v>0</v>
      </c>
      <c r="AO264" s="204">
        <v>0</v>
      </c>
    </row>
    <row r="265" spans="1:45" ht="12.75" customHeight="1">
      <c r="A265" s="262">
        <v>257</v>
      </c>
      <c r="B265" s="201" t="s">
        <v>1445</v>
      </c>
      <c r="C265" s="197">
        <v>83.3</v>
      </c>
      <c r="D265" s="202">
        <v>0</v>
      </c>
      <c r="E265" s="202">
        <v>0</v>
      </c>
      <c r="F265" s="202">
        <v>0</v>
      </c>
      <c r="G265" s="202">
        <v>0</v>
      </c>
      <c r="H265" s="202">
        <v>83.3</v>
      </c>
      <c r="I265" s="202">
        <v>0</v>
      </c>
      <c r="J265" s="197">
        <v>83.3</v>
      </c>
      <c r="K265" s="203">
        <v>0</v>
      </c>
      <c r="L265" s="203">
        <v>0</v>
      </c>
      <c r="M265" s="203">
        <v>0</v>
      </c>
      <c r="N265" s="203">
        <v>0</v>
      </c>
      <c r="O265" s="203">
        <v>0</v>
      </c>
      <c r="P265" s="203">
        <v>83.3</v>
      </c>
      <c r="Q265" s="203">
        <v>0</v>
      </c>
      <c r="R265" s="198">
        <v>72.513199999999998</v>
      </c>
      <c r="S265" s="203">
        <v>0</v>
      </c>
      <c r="T265" s="203">
        <v>0</v>
      </c>
      <c r="U265" s="203">
        <v>0</v>
      </c>
      <c r="V265" s="204">
        <v>0</v>
      </c>
      <c r="W265" s="204">
        <v>0</v>
      </c>
      <c r="X265" s="204">
        <v>72.513199999999998</v>
      </c>
      <c r="Y265" s="204">
        <v>0</v>
      </c>
      <c r="Z265" s="101">
        <v>-10.786799999999999</v>
      </c>
      <c r="AA265" s="204">
        <v>0</v>
      </c>
      <c r="AB265" s="204">
        <v>0</v>
      </c>
      <c r="AC265" s="204">
        <v>0</v>
      </c>
      <c r="AD265" s="204">
        <v>0</v>
      </c>
      <c r="AE265" s="204"/>
      <c r="AF265" s="204">
        <v>-10.786799999999999</v>
      </c>
      <c r="AG265" s="204">
        <v>0</v>
      </c>
      <c r="AH265" s="204">
        <v>87.050660264105645</v>
      </c>
      <c r="AI265" s="204">
        <v>0</v>
      </c>
      <c r="AJ265" s="204">
        <v>0</v>
      </c>
      <c r="AK265" s="204">
        <v>0</v>
      </c>
      <c r="AL265" s="204">
        <v>0</v>
      </c>
      <c r="AM265" s="204"/>
      <c r="AN265" s="204">
        <v>87.050660264105645</v>
      </c>
      <c r="AO265" s="204">
        <v>0</v>
      </c>
    </row>
    <row r="266" spans="1:45" ht="12.75" customHeight="1">
      <c r="A266" s="262">
        <v>258</v>
      </c>
      <c r="B266" s="201" t="s">
        <v>1449</v>
      </c>
      <c r="C266" s="197">
        <v>0</v>
      </c>
      <c r="D266" s="202">
        <v>0</v>
      </c>
      <c r="E266" s="202">
        <v>0</v>
      </c>
      <c r="F266" s="202">
        <v>0</v>
      </c>
      <c r="G266" s="202">
        <v>0</v>
      </c>
      <c r="H266" s="202">
        <v>0</v>
      </c>
      <c r="I266" s="202">
        <v>0</v>
      </c>
      <c r="J266" s="197">
        <v>0</v>
      </c>
      <c r="K266" s="203">
        <v>0</v>
      </c>
      <c r="L266" s="203">
        <v>0</v>
      </c>
      <c r="M266" s="203">
        <v>0</v>
      </c>
      <c r="N266" s="203">
        <v>0</v>
      </c>
      <c r="O266" s="203">
        <v>0</v>
      </c>
      <c r="P266" s="203">
        <v>0</v>
      </c>
      <c r="Q266" s="203">
        <v>0</v>
      </c>
      <c r="R266" s="198">
        <v>0</v>
      </c>
      <c r="S266" s="203">
        <v>0</v>
      </c>
      <c r="T266" s="203">
        <v>0</v>
      </c>
      <c r="U266" s="203">
        <v>0</v>
      </c>
      <c r="V266" s="204">
        <v>0</v>
      </c>
      <c r="W266" s="204">
        <v>0</v>
      </c>
      <c r="X266" s="204">
        <v>0</v>
      </c>
      <c r="Y266" s="204">
        <v>0</v>
      </c>
      <c r="Z266" s="101">
        <v>0</v>
      </c>
      <c r="AA266" s="204">
        <v>0</v>
      </c>
      <c r="AB266" s="204">
        <v>0</v>
      </c>
      <c r="AC266" s="204">
        <v>0</v>
      </c>
      <c r="AD266" s="204">
        <v>0</v>
      </c>
      <c r="AE266" s="204"/>
      <c r="AF266" s="204">
        <v>0</v>
      </c>
      <c r="AG266" s="204">
        <v>0</v>
      </c>
      <c r="AH266" s="204">
        <v>0</v>
      </c>
      <c r="AI266" s="204">
        <v>0</v>
      </c>
      <c r="AJ266" s="204">
        <v>0</v>
      </c>
      <c r="AK266" s="204">
        <v>0</v>
      </c>
      <c r="AL266" s="204">
        <v>0</v>
      </c>
      <c r="AM266" s="204"/>
      <c r="AN266" s="204">
        <v>0</v>
      </c>
      <c r="AO266" s="204">
        <v>0</v>
      </c>
    </row>
    <row r="267" spans="1:45" ht="12.75" customHeight="1">
      <c r="A267" s="262">
        <v>259</v>
      </c>
      <c r="B267" s="201" t="s">
        <v>1450</v>
      </c>
      <c r="C267" s="197">
        <v>0</v>
      </c>
      <c r="D267" s="202">
        <v>0</v>
      </c>
      <c r="E267" s="202">
        <v>0</v>
      </c>
      <c r="F267" s="202">
        <v>0</v>
      </c>
      <c r="G267" s="202">
        <v>0</v>
      </c>
      <c r="H267" s="202">
        <v>0</v>
      </c>
      <c r="I267" s="202">
        <v>0</v>
      </c>
      <c r="J267" s="197">
        <v>0</v>
      </c>
      <c r="K267" s="203">
        <v>0</v>
      </c>
      <c r="L267" s="203">
        <v>0</v>
      </c>
      <c r="M267" s="203">
        <v>0</v>
      </c>
      <c r="N267" s="203">
        <v>0</v>
      </c>
      <c r="O267" s="203">
        <v>0</v>
      </c>
      <c r="P267" s="203">
        <v>0</v>
      </c>
      <c r="Q267" s="203">
        <v>0</v>
      </c>
      <c r="R267" s="198">
        <v>0</v>
      </c>
      <c r="S267" s="203">
        <v>0</v>
      </c>
      <c r="T267" s="203">
        <v>0</v>
      </c>
      <c r="U267" s="203">
        <v>0</v>
      </c>
      <c r="V267" s="204">
        <v>0</v>
      </c>
      <c r="W267" s="204">
        <v>0</v>
      </c>
      <c r="X267" s="204">
        <v>0</v>
      </c>
      <c r="Y267" s="204">
        <v>0</v>
      </c>
      <c r="Z267" s="101">
        <v>0</v>
      </c>
      <c r="AA267" s="204">
        <v>0</v>
      </c>
      <c r="AB267" s="204">
        <v>0</v>
      </c>
      <c r="AC267" s="204">
        <v>0</v>
      </c>
      <c r="AD267" s="204">
        <v>0</v>
      </c>
      <c r="AE267" s="204"/>
      <c r="AF267" s="204">
        <v>0</v>
      </c>
      <c r="AG267" s="204">
        <v>0</v>
      </c>
      <c r="AH267" s="204">
        <v>0</v>
      </c>
      <c r="AI267" s="204">
        <v>0</v>
      </c>
      <c r="AJ267" s="204">
        <v>0</v>
      </c>
      <c r="AK267" s="204">
        <v>0</v>
      </c>
      <c r="AL267" s="204">
        <v>0</v>
      </c>
      <c r="AM267" s="204"/>
      <c r="AN267" s="204">
        <v>0</v>
      </c>
      <c r="AO267" s="204">
        <v>0</v>
      </c>
    </row>
    <row r="268" spans="1:45" ht="12.75" customHeight="1">
      <c r="A268" s="262">
        <v>260</v>
      </c>
      <c r="B268" s="201" t="s">
        <v>1451</v>
      </c>
      <c r="C268" s="197">
        <v>0</v>
      </c>
      <c r="D268" s="202">
        <v>0</v>
      </c>
      <c r="E268" s="202">
        <v>0</v>
      </c>
      <c r="F268" s="202">
        <v>0</v>
      </c>
      <c r="G268" s="202">
        <v>0</v>
      </c>
      <c r="H268" s="202">
        <v>0</v>
      </c>
      <c r="I268" s="202">
        <v>0</v>
      </c>
      <c r="J268" s="197">
        <v>0</v>
      </c>
      <c r="K268" s="203">
        <v>0</v>
      </c>
      <c r="L268" s="203">
        <v>0</v>
      </c>
      <c r="M268" s="203">
        <v>0</v>
      </c>
      <c r="N268" s="203">
        <v>0</v>
      </c>
      <c r="O268" s="203">
        <v>0</v>
      </c>
      <c r="P268" s="203">
        <v>0</v>
      </c>
      <c r="Q268" s="203">
        <v>0</v>
      </c>
      <c r="R268" s="198">
        <v>0</v>
      </c>
      <c r="S268" s="203">
        <v>0</v>
      </c>
      <c r="T268" s="203">
        <v>0</v>
      </c>
      <c r="U268" s="203">
        <v>0</v>
      </c>
      <c r="V268" s="204">
        <v>0</v>
      </c>
      <c r="W268" s="204">
        <v>0</v>
      </c>
      <c r="X268" s="204">
        <v>0</v>
      </c>
      <c r="Y268" s="204">
        <v>0</v>
      </c>
      <c r="Z268" s="101">
        <v>0</v>
      </c>
      <c r="AA268" s="204">
        <v>0</v>
      </c>
      <c r="AB268" s="204">
        <v>0</v>
      </c>
      <c r="AC268" s="204">
        <v>0</v>
      </c>
      <c r="AD268" s="204">
        <v>0</v>
      </c>
      <c r="AE268" s="204"/>
      <c r="AF268" s="204">
        <v>0</v>
      </c>
      <c r="AG268" s="204">
        <v>0</v>
      </c>
      <c r="AH268" s="204">
        <v>0</v>
      </c>
      <c r="AI268" s="204">
        <v>0</v>
      </c>
      <c r="AJ268" s="204">
        <v>0</v>
      </c>
      <c r="AK268" s="204">
        <v>0</v>
      </c>
      <c r="AL268" s="204">
        <v>0</v>
      </c>
      <c r="AM268" s="204"/>
      <c r="AN268" s="204">
        <v>0</v>
      </c>
      <c r="AO268" s="204">
        <v>0</v>
      </c>
    </row>
    <row r="269" spans="1:45" ht="12.75" customHeight="1">
      <c r="A269" s="262">
        <v>261</v>
      </c>
      <c r="B269" s="201" t="s">
        <v>1452</v>
      </c>
      <c r="C269" s="197">
        <v>0</v>
      </c>
      <c r="D269" s="202">
        <v>0</v>
      </c>
      <c r="E269" s="202">
        <v>0</v>
      </c>
      <c r="F269" s="202">
        <v>0</v>
      </c>
      <c r="G269" s="202">
        <v>0</v>
      </c>
      <c r="H269" s="202">
        <v>0</v>
      </c>
      <c r="I269" s="202">
        <v>0</v>
      </c>
      <c r="J269" s="197">
        <v>0</v>
      </c>
      <c r="K269" s="203">
        <v>0</v>
      </c>
      <c r="L269" s="203">
        <v>0</v>
      </c>
      <c r="M269" s="203">
        <v>0</v>
      </c>
      <c r="N269" s="203">
        <v>0</v>
      </c>
      <c r="O269" s="203">
        <v>0</v>
      </c>
      <c r="P269" s="203">
        <v>0</v>
      </c>
      <c r="Q269" s="203">
        <v>0</v>
      </c>
      <c r="R269" s="198">
        <v>0</v>
      </c>
      <c r="S269" s="203">
        <v>0</v>
      </c>
      <c r="T269" s="203">
        <v>0</v>
      </c>
      <c r="U269" s="203">
        <v>0</v>
      </c>
      <c r="V269" s="204">
        <v>0</v>
      </c>
      <c r="W269" s="204">
        <v>0</v>
      </c>
      <c r="X269" s="204">
        <v>0</v>
      </c>
      <c r="Y269" s="204">
        <v>0</v>
      </c>
      <c r="Z269" s="101">
        <v>0</v>
      </c>
      <c r="AA269" s="204">
        <v>0</v>
      </c>
      <c r="AB269" s="204">
        <v>0</v>
      </c>
      <c r="AC269" s="204">
        <v>0</v>
      </c>
      <c r="AD269" s="204">
        <v>0</v>
      </c>
      <c r="AE269" s="204"/>
      <c r="AF269" s="204">
        <v>0</v>
      </c>
      <c r="AG269" s="204">
        <v>0</v>
      </c>
      <c r="AH269" s="204">
        <v>0</v>
      </c>
      <c r="AI269" s="204">
        <v>0</v>
      </c>
      <c r="AJ269" s="204">
        <v>0</v>
      </c>
      <c r="AK269" s="204">
        <v>0</v>
      </c>
      <c r="AL269" s="204">
        <v>0</v>
      </c>
      <c r="AM269" s="204"/>
      <c r="AN269" s="204">
        <v>0</v>
      </c>
      <c r="AO269" s="204">
        <v>0</v>
      </c>
    </row>
    <row r="270" spans="1:45" ht="12.75" customHeight="1">
      <c r="A270" s="262">
        <v>262</v>
      </c>
      <c r="B270" s="201" t="s">
        <v>1453</v>
      </c>
      <c r="C270" s="197">
        <v>0</v>
      </c>
      <c r="D270" s="202">
        <v>0</v>
      </c>
      <c r="E270" s="202">
        <v>0</v>
      </c>
      <c r="F270" s="202">
        <v>0</v>
      </c>
      <c r="G270" s="202">
        <v>0</v>
      </c>
      <c r="H270" s="202">
        <v>0</v>
      </c>
      <c r="I270" s="202">
        <v>0</v>
      </c>
      <c r="J270" s="197">
        <v>0</v>
      </c>
      <c r="K270" s="203">
        <v>0</v>
      </c>
      <c r="L270" s="203">
        <v>0</v>
      </c>
      <c r="M270" s="203">
        <v>0</v>
      </c>
      <c r="N270" s="203">
        <v>0</v>
      </c>
      <c r="O270" s="203">
        <v>0</v>
      </c>
      <c r="P270" s="203">
        <v>0</v>
      </c>
      <c r="Q270" s="203">
        <v>0</v>
      </c>
      <c r="R270" s="198">
        <v>0</v>
      </c>
      <c r="S270" s="203">
        <v>0</v>
      </c>
      <c r="T270" s="203">
        <v>0</v>
      </c>
      <c r="U270" s="203">
        <v>0</v>
      </c>
      <c r="V270" s="204">
        <v>0</v>
      </c>
      <c r="W270" s="204">
        <v>0</v>
      </c>
      <c r="X270" s="204">
        <v>0</v>
      </c>
      <c r="Y270" s="204">
        <v>0</v>
      </c>
      <c r="Z270" s="101">
        <v>0</v>
      </c>
      <c r="AA270" s="204">
        <v>0</v>
      </c>
      <c r="AB270" s="204">
        <v>0</v>
      </c>
      <c r="AC270" s="204">
        <v>0</v>
      </c>
      <c r="AD270" s="204">
        <v>0</v>
      </c>
      <c r="AE270" s="204"/>
      <c r="AF270" s="204">
        <v>0</v>
      </c>
      <c r="AG270" s="204">
        <v>0</v>
      </c>
      <c r="AH270" s="204">
        <v>0</v>
      </c>
      <c r="AI270" s="204">
        <v>0</v>
      </c>
      <c r="AJ270" s="204">
        <v>0</v>
      </c>
      <c r="AK270" s="204">
        <v>0</v>
      </c>
      <c r="AL270" s="204">
        <v>0</v>
      </c>
      <c r="AM270" s="204"/>
      <c r="AN270" s="204">
        <v>0</v>
      </c>
      <c r="AO270" s="204">
        <v>0</v>
      </c>
    </row>
    <row r="271" spans="1:45" ht="12.75" customHeight="1">
      <c r="A271" s="262">
        <v>263</v>
      </c>
      <c r="B271" s="201" t="s">
        <v>1454</v>
      </c>
      <c r="C271" s="197">
        <v>0</v>
      </c>
      <c r="D271" s="202">
        <v>0</v>
      </c>
      <c r="E271" s="202">
        <v>0</v>
      </c>
      <c r="F271" s="202">
        <v>0</v>
      </c>
      <c r="G271" s="202">
        <v>0</v>
      </c>
      <c r="H271" s="202">
        <v>0</v>
      </c>
      <c r="I271" s="202">
        <v>0</v>
      </c>
      <c r="J271" s="197">
        <v>0</v>
      </c>
      <c r="K271" s="203">
        <v>0</v>
      </c>
      <c r="L271" s="203">
        <v>0</v>
      </c>
      <c r="M271" s="203">
        <v>0</v>
      </c>
      <c r="N271" s="203">
        <v>0</v>
      </c>
      <c r="O271" s="203">
        <v>0</v>
      </c>
      <c r="P271" s="203">
        <v>0</v>
      </c>
      <c r="Q271" s="203">
        <v>0</v>
      </c>
      <c r="R271" s="198">
        <v>0</v>
      </c>
      <c r="S271" s="203">
        <v>0</v>
      </c>
      <c r="T271" s="203">
        <v>0</v>
      </c>
      <c r="U271" s="203">
        <v>0</v>
      </c>
      <c r="V271" s="204">
        <v>0</v>
      </c>
      <c r="W271" s="204">
        <v>0</v>
      </c>
      <c r="X271" s="204">
        <v>0</v>
      </c>
      <c r="Y271" s="204">
        <v>0</v>
      </c>
      <c r="Z271" s="101">
        <v>0</v>
      </c>
      <c r="AA271" s="204">
        <v>0</v>
      </c>
      <c r="AB271" s="204">
        <v>0</v>
      </c>
      <c r="AC271" s="204">
        <v>0</v>
      </c>
      <c r="AD271" s="204">
        <v>0</v>
      </c>
      <c r="AE271" s="204"/>
      <c r="AF271" s="204">
        <v>0</v>
      </c>
      <c r="AG271" s="204">
        <v>0</v>
      </c>
      <c r="AH271" s="204">
        <v>0</v>
      </c>
      <c r="AI271" s="204">
        <v>0</v>
      </c>
      <c r="AJ271" s="204">
        <v>0</v>
      </c>
      <c r="AK271" s="204">
        <v>0</v>
      </c>
      <c r="AL271" s="204">
        <v>0</v>
      </c>
      <c r="AM271" s="204"/>
      <c r="AN271" s="204">
        <v>0</v>
      </c>
      <c r="AO271" s="204">
        <v>0</v>
      </c>
    </row>
    <row r="272" spans="1:45" ht="12.75" customHeight="1">
      <c r="A272" s="262">
        <v>264</v>
      </c>
      <c r="B272" s="201" t="s">
        <v>1455</v>
      </c>
      <c r="C272" s="197">
        <v>0</v>
      </c>
      <c r="D272" s="202">
        <v>0</v>
      </c>
      <c r="E272" s="202">
        <v>0</v>
      </c>
      <c r="F272" s="202">
        <v>0</v>
      </c>
      <c r="G272" s="202">
        <v>0</v>
      </c>
      <c r="H272" s="202">
        <v>0</v>
      </c>
      <c r="I272" s="202">
        <v>0</v>
      </c>
      <c r="J272" s="197">
        <v>0</v>
      </c>
      <c r="K272" s="203">
        <v>0</v>
      </c>
      <c r="L272" s="203">
        <v>0</v>
      </c>
      <c r="M272" s="203">
        <v>0</v>
      </c>
      <c r="N272" s="203">
        <v>0</v>
      </c>
      <c r="O272" s="203">
        <v>0</v>
      </c>
      <c r="P272" s="203">
        <v>0</v>
      </c>
      <c r="Q272" s="203">
        <v>0</v>
      </c>
      <c r="R272" s="198">
        <v>0</v>
      </c>
      <c r="S272" s="203">
        <v>0</v>
      </c>
      <c r="T272" s="203">
        <v>0</v>
      </c>
      <c r="U272" s="203">
        <v>0</v>
      </c>
      <c r="V272" s="204">
        <v>0</v>
      </c>
      <c r="W272" s="204">
        <v>0</v>
      </c>
      <c r="X272" s="204">
        <v>0</v>
      </c>
      <c r="Y272" s="204">
        <v>0</v>
      </c>
      <c r="Z272" s="101">
        <v>0</v>
      </c>
      <c r="AA272" s="204">
        <v>0</v>
      </c>
      <c r="AB272" s="204">
        <v>0</v>
      </c>
      <c r="AC272" s="204">
        <v>0</v>
      </c>
      <c r="AD272" s="204">
        <v>0</v>
      </c>
      <c r="AE272" s="204"/>
      <c r="AF272" s="204">
        <v>0</v>
      </c>
      <c r="AG272" s="204">
        <v>0</v>
      </c>
      <c r="AH272" s="204">
        <v>0</v>
      </c>
      <c r="AI272" s="204">
        <v>0</v>
      </c>
      <c r="AJ272" s="204">
        <v>0</v>
      </c>
      <c r="AK272" s="204">
        <v>0</v>
      </c>
      <c r="AL272" s="204">
        <v>0</v>
      </c>
      <c r="AM272" s="204"/>
      <c r="AN272" s="204">
        <v>0</v>
      </c>
      <c r="AO272" s="204">
        <v>0</v>
      </c>
    </row>
    <row r="273" spans="1:45" ht="12.75" customHeight="1">
      <c r="A273" s="262">
        <v>265</v>
      </c>
      <c r="B273" s="201" t="s">
        <v>1456</v>
      </c>
      <c r="C273" s="197">
        <v>0</v>
      </c>
      <c r="D273" s="202">
        <v>0</v>
      </c>
      <c r="E273" s="202">
        <v>0</v>
      </c>
      <c r="F273" s="202">
        <v>0</v>
      </c>
      <c r="G273" s="202">
        <v>0</v>
      </c>
      <c r="H273" s="202">
        <v>0</v>
      </c>
      <c r="I273" s="202">
        <v>0</v>
      </c>
      <c r="J273" s="197">
        <v>0</v>
      </c>
      <c r="K273" s="203">
        <v>0</v>
      </c>
      <c r="L273" s="203">
        <v>0</v>
      </c>
      <c r="M273" s="203">
        <v>0</v>
      </c>
      <c r="N273" s="203">
        <v>0</v>
      </c>
      <c r="O273" s="203">
        <v>0</v>
      </c>
      <c r="P273" s="203">
        <v>0</v>
      </c>
      <c r="Q273" s="203">
        <v>0</v>
      </c>
      <c r="R273" s="198">
        <v>0</v>
      </c>
      <c r="S273" s="203">
        <v>0</v>
      </c>
      <c r="T273" s="203">
        <v>0</v>
      </c>
      <c r="U273" s="203">
        <v>0</v>
      </c>
      <c r="V273" s="204">
        <v>0</v>
      </c>
      <c r="W273" s="204">
        <v>0</v>
      </c>
      <c r="X273" s="204">
        <v>0</v>
      </c>
      <c r="Y273" s="204">
        <v>0</v>
      </c>
      <c r="Z273" s="101">
        <v>0</v>
      </c>
      <c r="AA273" s="204">
        <v>0</v>
      </c>
      <c r="AB273" s="204">
        <v>0</v>
      </c>
      <c r="AC273" s="204">
        <v>0</v>
      </c>
      <c r="AD273" s="204">
        <v>0</v>
      </c>
      <c r="AE273" s="204"/>
      <c r="AF273" s="204">
        <v>0</v>
      </c>
      <c r="AG273" s="204">
        <v>0</v>
      </c>
      <c r="AH273" s="204">
        <v>0</v>
      </c>
      <c r="AI273" s="204">
        <v>0</v>
      </c>
      <c r="AJ273" s="204">
        <v>0</v>
      </c>
      <c r="AK273" s="204">
        <v>0</v>
      </c>
      <c r="AL273" s="204">
        <v>0</v>
      </c>
      <c r="AM273" s="204"/>
      <c r="AN273" s="204">
        <v>0</v>
      </c>
      <c r="AO273" s="204">
        <v>0</v>
      </c>
    </row>
    <row r="274" spans="1:45" ht="12.75" customHeight="1">
      <c r="A274" s="262">
        <v>266</v>
      </c>
      <c r="B274" s="201" t="s">
        <v>1457</v>
      </c>
      <c r="C274" s="197">
        <v>0</v>
      </c>
      <c r="D274" s="202">
        <v>0</v>
      </c>
      <c r="E274" s="202">
        <v>0</v>
      </c>
      <c r="F274" s="202">
        <v>0</v>
      </c>
      <c r="G274" s="202">
        <v>0</v>
      </c>
      <c r="H274" s="202">
        <v>0</v>
      </c>
      <c r="I274" s="202">
        <v>0</v>
      </c>
      <c r="J274" s="197">
        <v>0</v>
      </c>
      <c r="K274" s="203">
        <v>0</v>
      </c>
      <c r="L274" s="203">
        <v>0</v>
      </c>
      <c r="M274" s="203">
        <v>0</v>
      </c>
      <c r="N274" s="203">
        <v>0</v>
      </c>
      <c r="O274" s="203">
        <v>0</v>
      </c>
      <c r="P274" s="203">
        <v>0</v>
      </c>
      <c r="Q274" s="203">
        <v>0</v>
      </c>
      <c r="R274" s="198">
        <v>0</v>
      </c>
      <c r="S274" s="203">
        <v>0</v>
      </c>
      <c r="T274" s="203">
        <v>0</v>
      </c>
      <c r="U274" s="203">
        <v>0</v>
      </c>
      <c r="V274" s="204">
        <v>0</v>
      </c>
      <c r="W274" s="204">
        <v>0</v>
      </c>
      <c r="X274" s="204">
        <v>0</v>
      </c>
      <c r="Y274" s="204">
        <v>0</v>
      </c>
      <c r="Z274" s="101">
        <v>0</v>
      </c>
      <c r="AA274" s="204">
        <v>0</v>
      </c>
      <c r="AB274" s="204">
        <v>0</v>
      </c>
      <c r="AC274" s="204">
        <v>0</v>
      </c>
      <c r="AD274" s="204">
        <v>0</v>
      </c>
      <c r="AE274" s="204"/>
      <c r="AF274" s="204">
        <v>0</v>
      </c>
      <c r="AG274" s="204">
        <v>0</v>
      </c>
      <c r="AH274" s="204">
        <v>0</v>
      </c>
      <c r="AI274" s="204">
        <v>0</v>
      </c>
      <c r="AJ274" s="204">
        <v>0</v>
      </c>
      <c r="AK274" s="204">
        <v>0</v>
      </c>
      <c r="AL274" s="204">
        <v>0</v>
      </c>
      <c r="AM274" s="204"/>
      <c r="AN274" s="204">
        <v>0</v>
      </c>
      <c r="AO274" s="204">
        <v>0</v>
      </c>
    </row>
    <row r="275" spans="1:45" ht="12.75" customHeight="1">
      <c r="A275" s="262">
        <v>267</v>
      </c>
      <c r="B275" s="201" t="s">
        <v>1458</v>
      </c>
      <c r="C275" s="197">
        <v>0</v>
      </c>
      <c r="D275" s="202">
        <v>0</v>
      </c>
      <c r="E275" s="202">
        <v>0</v>
      </c>
      <c r="F275" s="202">
        <v>0</v>
      </c>
      <c r="G275" s="202">
        <v>0</v>
      </c>
      <c r="H275" s="202">
        <v>0</v>
      </c>
      <c r="I275" s="202">
        <v>0</v>
      </c>
      <c r="J275" s="197">
        <v>0</v>
      </c>
      <c r="K275" s="203">
        <v>0</v>
      </c>
      <c r="L275" s="203">
        <v>0</v>
      </c>
      <c r="M275" s="203">
        <v>0</v>
      </c>
      <c r="N275" s="203">
        <v>0</v>
      </c>
      <c r="O275" s="203">
        <v>0</v>
      </c>
      <c r="P275" s="203">
        <v>0</v>
      </c>
      <c r="Q275" s="203">
        <v>0</v>
      </c>
      <c r="R275" s="198">
        <v>0</v>
      </c>
      <c r="S275" s="203">
        <v>0</v>
      </c>
      <c r="T275" s="203">
        <v>0</v>
      </c>
      <c r="U275" s="203">
        <v>0</v>
      </c>
      <c r="V275" s="204">
        <v>0</v>
      </c>
      <c r="W275" s="204">
        <v>0</v>
      </c>
      <c r="X275" s="204">
        <v>0</v>
      </c>
      <c r="Y275" s="204">
        <v>0</v>
      </c>
      <c r="Z275" s="101">
        <v>0</v>
      </c>
      <c r="AA275" s="204">
        <v>0</v>
      </c>
      <c r="AB275" s="204">
        <v>0</v>
      </c>
      <c r="AC275" s="204">
        <v>0</v>
      </c>
      <c r="AD275" s="204">
        <v>0</v>
      </c>
      <c r="AE275" s="204"/>
      <c r="AF275" s="204">
        <v>0</v>
      </c>
      <c r="AG275" s="204">
        <v>0</v>
      </c>
      <c r="AH275" s="204">
        <v>0</v>
      </c>
      <c r="AI275" s="204">
        <v>0</v>
      </c>
      <c r="AJ275" s="204">
        <v>0</v>
      </c>
      <c r="AK275" s="204">
        <v>0</v>
      </c>
      <c r="AL275" s="204">
        <v>0</v>
      </c>
      <c r="AM275" s="204"/>
      <c r="AN275" s="204">
        <v>0</v>
      </c>
      <c r="AO275" s="204">
        <v>0</v>
      </c>
    </row>
    <row r="276" spans="1:45" ht="12.75" customHeight="1">
      <c r="A276" s="262">
        <v>268</v>
      </c>
      <c r="B276" s="201" t="s">
        <v>1459</v>
      </c>
      <c r="C276" s="197">
        <v>0</v>
      </c>
      <c r="D276" s="202">
        <v>0</v>
      </c>
      <c r="E276" s="202">
        <v>0</v>
      </c>
      <c r="F276" s="202">
        <v>0</v>
      </c>
      <c r="G276" s="202">
        <v>0</v>
      </c>
      <c r="H276" s="202">
        <v>0</v>
      </c>
      <c r="I276" s="202">
        <v>0</v>
      </c>
      <c r="J276" s="197">
        <v>0</v>
      </c>
      <c r="K276" s="203">
        <v>0</v>
      </c>
      <c r="L276" s="203">
        <v>0</v>
      </c>
      <c r="M276" s="203">
        <v>0</v>
      </c>
      <c r="N276" s="203">
        <v>0</v>
      </c>
      <c r="O276" s="203">
        <v>0</v>
      </c>
      <c r="P276" s="203">
        <v>0</v>
      </c>
      <c r="Q276" s="203">
        <v>0</v>
      </c>
      <c r="R276" s="198">
        <v>0</v>
      </c>
      <c r="S276" s="203">
        <v>0</v>
      </c>
      <c r="T276" s="203">
        <v>0</v>
      </c>
      <c r="U276" s="203">
        <v>0</v>
      </c>
      <c r="V276" s="204">
        <v>0</v>
      </c>
      <c r="W276" s="204">
        <v>0</v>
      </c>
      <c r="X276" s="204">
        <v>0</v>
      </c>
      <c r="Y276" s="204">
        <v>0</v>
      </c>
      <c r="Z276" s="101">
        <v>0</v>
      </c>
      <c r="AA276" s="204">
        <v>0</v>
      </c>
      <c r="AB276" s="204">
        <v>0</v>
      </c>
      <c r="AC276" s="204">
        <v>0</v>
      </c>
      <c r="AD276" s="204">
        <v>0</v>
      </c>
      <c r="AE276" s="204"/>
      <c r="AF276" s="204">
        <v>0</v>
      </c>
      <c r="AG276" s="204">
        <v>0</v>
      </c>
      <c r="AH276" s="204">
        <v>0</v>
      </c>
      <c r="AI276" s="204">
        <v>0</v>
      </c>
      <c r="AJ276" s="204">
        <v>0</v>
      </c>
      <c r="AK276" s="204">
        <v>0</v>
      </c>
      <c r="AL276" s="204">
        <v>0</v>
      </c>
      <c r="AM276" s="204"/>
      <c r="AN276" s="204">
        <v>0</v>
      </c>
      <c r="AO276" s="204">
        <v>0</v>
      </c>
    </row>
    <row r="277" spans="1:45" ht="12.75" customHeight="1">
      <c r="A277" s="262">
        <v>269</v>
      </c>
      <c r="B277" s="201" t="s">
        <v>1460</v>
      </c>
      <c r="C277" s="197">
        <v>0</v>
      </c>
      <c r="D277" s="202">
        <v>0</v>
      </c>
      <c r="E277" s="202">
        <v>0</v>
      </c>
      <c r="F277" s="202">
        <v>0</v>
      </c>
      <c r="G277" s="202">
        <v>0</v>
      </c>
      <c r="H277" s="202">
        <v>0</v>
      </c>
      <c r="I277" s="202">
        <v>0</v>
      </c>
      <c r="J277" s="197">
        <v>0</v>
      </c>
      <c r="K277" s="203">
        <v>0</v>
      </c>
      <c r="L277" s="203">
        <v>0</v>
      </c>
      <c r="M277" s="203">
        <v>0</v>
      </c>
      <c r="N277" s="203">
        <v>0</v>
      </c>
      <c r="O277" s="203">
        <v>0</v>
      </c>
      <c r="P277" s="203">
        <v>0</v>
      </c>
      <c r="Q277" s="203">
        <v>0</v>
      </c>
      <c r="R277" s="198">
        <v>0</v>
      </c>
      <c r="S277" s="203">
        <v>0</v>
      </c>
      <c r="T277" s="203">
        <v>0</v>
      </c>
      <c r="U277" s="203">
        <v>0</v>
      </c>
      <c r="V277" s="204">
        <v>0</v>
      </c>
      <c r="W277" s="204">
        <v>0</v>
      </c>
      <c r="X277" s="204">
        <v>0</v>
      </c>
      <c r="Y277" s="204">
        <v>0</v>
      </c>
      <c r="Z277" s="101">
        <v>0</v>
      </c>
      <c r="AA277" s="204">
        <v>0</v>
      </c>
      <c r="AB277" s="204">
        <v>0</v>
      </c>
      <c r="AC277" s="204">
        <v>0</v>
      </c>
      <c r="AD277" s="204">
        <v>0</v>
      </c>
      <c r="AE277" s="204"/>
      <c r="AF277" s="204">
        <v>0</v>
      </c>
      <c r="AG277" s="204">
        <v>0</v>
      </c>
      <c r="AH277" s="204">
        <v>0</v>
      </c>
      <c r="AI277" s="204">
        <v>0</v>
      </c>
      <c r="AJ277" s="204">
        <v>0</v>
      </c>
      <c r="AK277" s="204">
        <v>0</v>
      </c>
      <c r="AL277" s="204">
        <v>0</v>
      </c>
      <c r="AM277" s="204"/>
      <c r="AN277" s="204">
        <v>0</v>
      </c>
      <c r="AO277" s="204">
        <v>0</v>
      </c>
    </row>
    <row r="278" spans="1:45" ht="12.75" customHeight="1">
      <c r="A278" s="262">
        <v>270</v>
      </c>
      <c r="B278" s="201" t="s">
        <v>1461</v>
      </c>
      <c r="C278" s="197">
        <v>0</v>
      </c>
      <c r="D278" s="202">
        <v>0</v>
      </c>
      <c r="E278" s="202">
        <v>0</v>
      </c>
      <c r="F278" s="202">
        <v>0</v>
      </c>
      <c r="G278" s="202">
        <v>0</v>
      </c>
      <c r="H278" s="202">
        <v>0</v>
      </c>
      <c r="I278" s="202">
        <v>0</v>
      </c>
      <c r="J278" s="197">
        <v>0</v>
      </c>
      <c r="K278" s="203">
        <v>0</v>
      </c>
      <c r="L278" s="203">
        <v>0</v>
      </c>
      <c r="M278" s="203">
        <v>0</v>
      </c>
      <c r="N278" s="203">
        <v>0</v>
      </c>
      <c r="O278" s="203">
        <v>0</v>
      </c>
      <c r="P278" s="203">
        <v>0</v>
      </c>
      <c r="Q278" s="203">
        <v>0</v>
      </c>
      <c r="R278" s="198">
        <v>0</v>
      </c>
      <c r="S278" s="203">
        <v>0</v>
      </c>
      <c r="T278" s="203">
        <v>0</v>
      </c>
      <c r="U278" s="203">
        <v>0</v>
      </c>
      <c r="V278" s="204">
        <v>0</v>
      </c>
      <c r="W278" s="204">
        <v>0</v>
      </c>
      <c r="X278" s="204">
        <v>0</v>
      </c>
      <c r="Y278" s="204">
        <v>0</v>
      </c>
      <c r="Z278" s="101">
        <v>0</v>
      </c>
      <c r="AA278" s="204">
        <v>0</v>
      </c>
      <c r="AB278" s="204">
        <v>0</v>
      </c>
      <c r="AC278" s="204">
        <v>0</v>
      </c>
      <c r="AD278" s="204">
        <v>0</v>
      </c>
      <c r="AE278" s="204"/>
      <c r="AF278" s="204">
        <v>0</v>
      </c>
      <c r="AG278" s="204">
        <v>0</v>
      </c>
      <c r="AH278" s="204">
        <v>0</v>
      </c>
      <c r="AI278" s="204">
        <v>0</v>
      </c>
      <c r="AJ278" s="204">
        <v>0</v>
      </c>
      <c r="AK278" s="204">
        <v>0</v>
      </c>
      <c r="AL278" s="204">
        <v>0</v>
      </c>
      <c r="AM278" s="204"/>
      <c r="AN278" s="204">
        <v>0</v>
      </c>
      <c r="AO278" s="204">
        <v>0</v>
      </c>
    </row>
    <row r="279" spans="1:45" ht="12.75" customHeight="1">
      <c r="A279" s="262">
        <v>271</v>
      </c>
      <c r="B279" s="201" t="s">
        <v>1462</v>
      </c>
      <c r="C279" s="197">
        <v>0</v>
      </c>
      <c r="D279" s="202">
        <v>0</v>
      </c>
      <c r="E279" s="202">
        <v>0</v>
      </c>
      <c r="F279" s="202">
        <v>0</v>
      </c>
      <c r="G279" s="202">
        <v>0</v>
      </c>
      <c r="H279" s="202">
        <v>0</v>
      </c>
      <c r="I279" s="202">
        <v>0</v>
      </c>
      <c r="J279" s="197">
        <v>0</v>
      </c>
      <c r="K279" s="203">
        <v>0</v>
      </c>
      <c r="L279" s="203">
        <v>0</v>
      </c>
      <c r="M279" s="203">
        <v>0</v>
      </c>
      <c r="N279" s="203">
        <v>0</v>
      </c>
      <c r="O279" s="203">
        <v>0</v>
      </c>
      <c r="P279" s="203">
        <v>0</v>
      </c>
      <c r="Q279" s="203">
        <v>0</v>
      </c>
      <c r="R279" s="198">
        <v>0</v>
      </c>
      <c r="S279" s="203">
        <v>0</v>
      </c>
      <c r="T279" s="203">
        <v>0</v>
      </c>
      <c r="U279" s="203">
        <v>0</v>
      </c>
      <c r="V279" s="204">
        <v>0</v>
      </c>
      <c r="W279" s="204">
        <v>0</v>
      </c>
      <c r="X279" s="204">
        <v>0</v>
      </c>
      <c r="Y279" s="204">
        <v>0</v>
      </c>
      <c r="Z279" s="101">
        <v>0</v>
      </c>
      <c r="AA279" s="204">
        <v>0</v>
      </c>
      <c r="AB279" s="204">
        <v>0</v>
      </c>
      <c r="AC279" s="204">
        <v>0</v>
      </c>
      <c r="AD279" s="204">
        <v>0</v>
      </c>
      <c r="AE279" s="204"/>
      <c r="AF279" s="204">
        <v>0</v>
      </c>
      <c r="AG279" s="204">
        <v>0</v>
      </c>
      <c r="AH279" s="204">
        <v>0</v>
      </c>
      <c r="AI279" s="204">
        <v>0</v>
      </c>
      <c r="AJ279" s="204">
        <v>0</v>
      </c>
      <c r="AK279" s="204">
        <v>0</v>
      </c>
      <c r="AL279" s="204">
        <v>0</v>
      </c>
      <c r="AM279" s="204"/>
      <c r="AN279" s="204">
        <v>0</v>
      </c>
      <c r="AO279" s="204">
        <v>0</v>
      </c>
    </row>
    <row r="280" spans="1:45" ht="12.75" customHeight="1">
      <c r="A280" s="262">
        <v>272</v>
      </c>
      <c r="B280" s="201" t="s">
        <v>1463</v>
      </c>
      <c r="C280" s="197">
        <v>0</v>
      </c>
      <c r="D280" s="202">
        <v>0</v>
      </c>
      <c r="E280" s="202">
        <v>0</v>
      </c>
      <c r="F280" s="202">
        <v>0</v>
      </c>
      <c r="G280" s="202">
        <v>0</v>
      </c>
      <c r="H280" s="202">
        <v>0</v>
      </c>
      <c r="I280" s="202">
        <v>0</v>
      </c>
      <c r="J280" s="197">
        <v>0</v>
      </c>
      <c r="K280" s="203">
        <v>0</v>
      </c>
      <c r="L280" s="203">
        <v>0</v>
      </c>
      <c r="M280" s="203">
        <v>0</v>
      </c>
      <c r="N280" s="203">
        <v>0</v>
      </c>
      <c r="O280" s="203">
        <v>0</v>
      </c>
      <c r="P280" s="203">
        <v>0</v>
      </c>
      <c r="Q280" s="203">
        <v>0</v>
      </c>
      <c r="R280" s="198">
        <v>0</v>
      </c>
      <c r="S280" s="203">
        <v>0</v>
      </c>
      <c r="T280" s="203">
        <v>0</v>
      </c>
      <c r="U280" s="203">
        <v>0</v>
      </c>
      <c r="V280" s="204">
        <v>0</v>
      </c>
      <c r="W280" s="204">
        <v>0</v>
      </c>
      <c r="X280" s="204">
        <v>0</v>
      </c>
      <c r="Y280" s="204">
        <v>0</v>
      </c>
      <c r="Z280" s="101">
        <v>0</v>
      </c>
      <c r="AA280" s="204">
        <v>0</v>
      </c>
      <c r="AB280" s="204">
        <v>0</v>
      </c>
      <c r="AC280" s="204">
        <v>0</v>
      </c>
      <c r="AD280" s="204">
        <v>0</v>
      </c>
      <c r="AE280" s="204"/>
      <c r="AF280" s="204">
        <v>0</v>
      </c>
      <c r="AG280" s="204">
        <v>0</v>
      </c>
      <c r="AH280" s="204">
        <v>0</v>
      </c>
      <c r="AI280" s="204">
        <v>0</v>
      </c>
      <c r="AJ280" s="204">
        <v>0</v>
      </c>
      <c r="AK280" s="204">
        <v>0</v>
      </c>
      <c r="AL280" s="204">
        <v>0</v>
      </c>
      <c r="AM280" s="204"/>
      <c r="AN280" s="204">
        <v>0</v>
      </c>
      <c r="AO280" s="204">
        <v>0</v>
      </c>
    </row>
    <row r="281" spans="1:45" ht="12.75" customHeight="1">
      <c r="A281" s="262">
        <v>273</v>
      </c>
      <c r="B281" s="201" t="s">
        <v>1464</v>
      </c>
      <c r="C281" s="197">
        <v>0</v>
      </c>
      <c r="D281" s="202">
        <v>0</v>
      </c>
      <c r="E281" s="202">
        <v>0</v>
      </c>
      <c r="F281" s="202">
        <v>0</v>
      </c>
      <c r="G281" s="202">
        <v>0</v>
      </c>
      <c r="H281" s="202">
        <v>0</v>
      </c>
      <c r="I281" s="202">
        <v>0</v>
      </c>
      <c r="J281" s="197">
        <v>0</v>
      </c>
      <c r="K281" s="203">
        <v>0</v>
      </c>
      <c r="L281" s="203">
        <v>0</v>
      </c>
      <c r="M281" s="203">
        <v>0</v>
      </c>
      <c r="N281" s="203">
        <v>0</v>
      </c>
      <c r="O281" s="203">
        <v>0</v>
      </c>
      <c r="P281" s="203">
        <v>0</v>
      </c>
      <c r="Q281" s="203">
        <v>0</v>
      </c>
      <c r="R281" s="198">
        <v>0</v>
      </c>
      <c r="S281" s="203">
        <v>0</v>
      </c>
      <c r="T281" s="203">
        <v>0</v>
      </c>
      <c r="U281" s="203">
        <v>0</v>
      </c>
      <c r="V281" s="204">
        <v>0</v>
      </c>
      <c r="W281" s="204">
        <v>0</v>
      </c>
      <c r="X281" s="204">
        <v>0</v>
      </c>
      <c r="Y281" s="204">
        <v>0</v>
      </c>
      <c r="Z281" s="101">
        <v>0</v>
      </c>
      <c r="AA281" s="204">
        <v>0</v>
      </c>
      <c r="AB281" s="204">
        <v>0</v>
      </c>
      <c r="AC281" s="204">
        <v>0</v>
      </c>
      <c r="AD281" s="204">
        <v>0</v>
      </c>
      <c r="AE281" s="204"/>
      <c r="AF281" s="204">
        <v>0</v>
      </c>
      <c r="AG281" s="204">
        <v>0</v>
      </c>
      <c r="AH281" s="204">
        <v>0</v>
      </c>
      <c r="AI281" s="204">
        <v>0</v>
      </c>
      <c r="AJ281" s="204">
        <v>0</v>
      </c>
      <c r="AK281" s="204">
        <v>0</v>
      </c>
      <c r="AL281" s="204">
        <v>0</v>
      </c>
      <c r="AM281" s="204"/>
      <c r="AN281" s="204">
        <v>0</v>
      </c>
      <c r="AO281" s="204">
        <v>0</v>
      </c>
    </row>
    <row r="282" spans="1:45" ht="12.75" customHeight="1">
      <c r="A282" s="262">
        <v>274</v>
      </c>
      <c r="B282" s="201" t="s">
        <v>1465</v>
      </c>
      <c r="C282" s="197">
        <v>0</v>
      </c>
      <c r="D282" s="202">
        <v>0</v>
      </c>
      <c r="E282" s="202">
        <v>0</v>
      </c>
      <c r="F282" s="202">
        <v>0</v>
      </c>
      <c r="G282" s="202">
        <v>0</v>
      </c>
      <c r="H282" s="202">
        <v>0</v>
      </c>
      <c r="I282" s="202">
        <v>0</v>
      </c>
      <c r="J282" s="197">
        <v>0</v>
      </c>
      <c r="K282" s="203">
        <v>0</v>
      </c>
      <c r="L282" s="203">
        <v>0</v>
      </c>
      <c r="M282" s="203">
        <v>0</v>
      </c>
      <c r="N282" s="203">
        <v>0</v>
      </c>
      <c r="O282" s="203">
        <v>0</v>
      </c>
      <c r="P282" s="203">
        <v>0</v>
      </c>
      <c r="Q282" s="203">
        <v>0</v>
      </c>
      <c r="R282" s="198">
        <v>0</v>
      </c>
      <c r="S282" s="203">
        <v>0</v>
      </c>
      <c r="T282" s="203">
        <v>0</v>
      </c>
      <c r="U282" s="203">
        <v>0</v>
      </c>
      <c r="V282" s="204">
        <v>0</v>
      </c>
      <c r="W282" s="204">
        <v>0</v>
      </c>
      <c r="X282" s="204">
        <v>0</v>
      </c>
      <c r="Y282" s="204">
        <v>0</v>
      </c>
      <c r="Z282" s="101">
        <v>0</v>
      </c>
      <c r="AA282" s="204">
        <v>0</v>
      </c>
      <c r="AB282" s="204">
        <v>0</v>
      </c>
      <c r="AC282" s="204">
        <v>0</v>
      </c>
      <c r="AD282" s="204">
        <v>0</v>
      </c>
      <c r="AE282" s="204"/>
      <c r="AF282" s="204">
        <v>0</v>
      </c>
      <c r="AG282" s="204">
        <v>0</v>
      </c>
      <c r="AH282" s="204">
        <v>0</v>
      </c>
      <c r="AI282" s="204">
        <v>0</v>
      </c>
      <c r="AJ282" s="204">
        <v>0</v>
      </c>
      <c r="AK282" s="204">
        <v>0</v>
      </c>
      <c r="AL282" s="204">
        <v>0</v>
      </c>
      <c r="AM282" s="204"/>
      <c r="AN282" s="204">
        <v>0</v>
      </c>
      <c r="AO282" s="204">
        <v>0</v>
      </c>
    </row>
    <row r="283" spans="1:45" ht="12.75" customHeight="1">
      <c r="A283" s="262">
        <v>275</v>
      </c>
      <c r="B283" s="201" t="s">
        <v>1466</v>
      </c>
      <c r="C283" s="197">
        <v>0</v>
      </c>
      <c r="D283" s="202">
        <v>0</v>
      </c>
      <c r="E283" s="202">
        <v>0</v>
      </c>
      <c r="F283" s="202">
        <v>0</v>
      </c>
      <c r="G283" s="202">
        <v>0</v>
      </c>
      <c r="H283" s="202">
        <v>0</v>
      </c>
      <c r="I283" s="202">
        <v>0</v>
      </c>
      <c r="J283" s="197">
        <v>0</v>
      </c>
      <c r="K283" s="203">
        <v>0</v>
      </c>
      <c r="L283" s="203">
        <v>0</v>
      </c>
      <c r="M283" s="203">
        <v>0</v>
      </c>
      <c r="N283" s="203">
        <v>0</v>
      </c>
      <c r="O283" s="203">
        <v>0</v>
      </c>
      <c r="P283" s="203">
        <v>0</v>
      </c>
      <c r="Q283" s="203">
        <v>0</v>
      </c>
      <c r="R283" s="198">
        <v>0</v>
      </c>
      <c r="S283" s="203">
        <v>0</v>
      </c>
      <c r="T283" s="203">
        <v>0</v>
      </c>
      <c r="U283" s="203">
        <v>0</v>
      </c>
      <c r="V283" s="204">
        <v>0</v>
      </c>
      <c r="W283" s="204">
        <v>0</v>
      </c>
      <c r="X283" s="204">
        <v>0</v>
      </c>
      <c r="Y283" s="204">
        <v>0</v>
      </c>
      <c r="Z283" s="101">
        <v>0</v>
      </c>
      <c r="AA283" s="204">
        <v>0</v>
      </c>
      <c r="AB283" s="204">
        <v>0</v>
      </c>
      <c r="AC283" s="204">
        <v>0</v>
      </c>
      <c r="AD283" s="204">
        <v>0</v>
      </c>
      <c r="AE283" s="204"/>
      <c r="AF283" s="204">
        <v>0</v>
      </c>
      <c r="AG283" s="204">
        <v>0</v>
      </c>
      <c r="AH283" s="204">
        <v>0</v>
      </c>
      <c r="AI283" s="204">
        <v>0</v>
      </c>
      <c r="AJ283" s="204">
        <v>0</v>
      </c>
      <c r="AK283" s="204">
        <v>0</v>
      </c>
      <c r="AL283" s="204">
        <v>0</v>
      </c>
      <c r="AM283" s="204"/>
      <c r="AN283" s="204">
        <v>0</v>
      </c>
      <c r="AO283" s="204">
        <v>0</v>
      </c>
    </row>
    <row r="284" spans="1:45" ht="12.75" customHeight="1">
      <c r="A284" s="262">
        <v>276</v>
      </c>
      <c r="B284" s="201" t="s">
        <v>1467</v>
      </c>
      <c r="C284" s="197">
        <v>0</v>
      </c>
      <c r="D284" s="202">
        <v>0</v>
      </c>
      <c r="E284" s="202">
        <v>0</v>
      </c>
      <c r="F284" s="202">
        <v>0</v>
      </c>
      <c r="G284" s="202">
        <v>0</v>
      </c>
      <c r="H284" s="202">
        <v>0</v>
      </c>
      <c r="I284" s="202">
        <v>0</v>
      </c>
      <c r="J284" s="197">
        <v>0</v>
      </c>
      <c r="K284" s="203">
        <v>0</v>
      </c>
      <c r="L284" s="203">
        <v>0</v>
      </c>
      <c r="M284" s="203">
        <v>0</v>
      </c>
      <c r="N284" s="203">
        <v>0</v>
      </c>
      <c r="O284" s="203">
        <v>0</v>
      </c>
      <c r="P284" s="203">
        <v>0</v>
      </c>
      <c r="Q284" s="203">
        <v>0</v>
      </c>
      <c r="R284" s="198">
        <v>0</v>
      </c>
      <c r="S284" s="203">
        <v>0</v>
      </c>
      <c r="T284" s="203">
        <v>0</v>
      </c>
      <c r="U284" s="203">
        <v>0</v>
      </c>
      <c r="V284" s="204">
        <v>0</v>
      </c>
      <c r="W284" s="204">
        <v>0</v>
      </c>
      <c r="X284" s="204">
        <v>0</v>
      </c>
      <c r="Y284" s="204">
        <v>0</v>
      </c>
      <c r="Z284" s="101">
        <v>0</v>
      </c>
      <c r="AA284" s="204">
        <v>0</v>
      </c>
      <c r="AB284" s="204">
        <v>0</v>
      </c>
      <c r="AC284" s="204">
        <v>0</v>
      </c>
      <c r="AD284" s="204">
        <v>0</v>
      </c>
      <c r="AE284" s="204"/>
      <c r="AF284" s="204">
        <v>0</v>
      </c>
      <c r="AG284" s="204">
        <v>0</v>
      </c>
      <c r="AH284" s="204">
        <v>0</v>
      </c>
      <c r="AI284" s="204">
        <v>0</v>
      </c>
      <c r="AJ284" s="204">
        <v>0</v>
      </c>
      <c r="AK284" s="204">
        <v>0</v>
      </c>
      <c r="AL284" s="204">
        <v>0</v>
      </c>
      <c r="AM284" s="204"/>
      <c r="AN284" s="204">
        <v>0</v>
      </c>
      <c r="AO284" s="204">
        <v>0</v>
      </c>
    </row>
    <row r="285" spans="1:45" ht="12.75" customHeight="1">
      <c r="A285" s="262">
        <v>277</v>
      </c>
      <c r="B285" s="201"/>
      <c r="C285" s="202"/>
      <c r="D285" s="202"/>
      <c r="E285" s="202"/>
      <c r="F285" s="202"/>
      <c r="G285" s="202"/>
      <c r="H285" s="202"/>
      <c r="I285" s="202"/>
      <c r="J285" s="202"/>
      <c r="K285" s="203"/>
      <c r="L285" s="203"/>
      <c r="M285" s="203"/>
      <c r="N285" s="203"/>
      <c r="O285" s="203"/>
      <c r="P285" s="203"/>
      <c r="Q285" s="203"/>
      <c r="R285" s="203"/>
      <c r="S285" s="203"/>
      <c r="T285" s="203"/>
      <c r="U285" s="203"/>
      <c r="V285" s="204"/>
      <c r="W285" s="204"/>
      <c r="X285" s="204"/>
      <c r="Y285" s="204"/>
      <c r="Z285" s="101">
        <v>0</v>
      </c>
      <c r="AA285" s="204"/>
      <c r="AB285" s="204"/>
      <c r="AC285" s="204"/>
      <c r="AD285" s="204"/>
      <c r="AE285" s="204"/>
      <c r="AF285" s="204"/>
      <c r="AG285" s="204"/>
      <c r="AH285" s="204"/>
      <c r="AI285" s="204"/>
      <c r="AJ285" s="204"/>
      <c r="AK285" s="204"/>
      <c r="AL285" s="204"/>
      <c r="AM285" s="204"/>
      <c r="AN285" s="204"/>
      <c r="AO285" s="204"/>
    </row>
    <row r="286" spans="1:45" ht="12.75" customHeight="1">
      <c r="A286" s="262">
        <v>278</v>
      </c>
      <c r="B286" s="196" t="s">
        <v>1468</v>
      </c>
      <c r="C286" s="197">
        <v>703.3</v>
      </c>
      <c r="D286" s="197">
        <v>0</v>
      </c>
      <c r="E286" s="197">
        <v>0</v>
      </c>
      <c r="F286" s="197">
        <v>0</v>
      </c>
      <c r="G286" s="197">
        <v>620</v>
      </c>
      <c r="H286" s="197">
        <v>83.3</v>
      </c>
      <c r="I286" s="197">
        <v>0</v>
      </c>
      <c r="J286" s="197">
        <v>743.3</v>
      </c>
      <c r="K286" s="197">
        <v>0</v>
      </c>
      <c r="L286" s="197">
        <v>0</v>
      </c>
      <c r="M286" s="197">
        <v>0</v>
      </c>
      <c r="N286" s="197">
        <v>620</v>
      </c>
      <c r="O286" s="197">
        <v>40</v>
      </c>
      <c r="P286" s="197">
        <v>83.3</v>
      </c>
      <c r="Q286" s="197">
        <v>0</v>
      </c>
      <c r="R286" s="198">
        <v>539.11450000000002</v>
      </c>
      <c r="S286" s="197">
        <v>0</v>
      </c>
      <c r="T286" s="197">
        <v>0</v>
      </c>
      <c r="U286" s="197">
        <v>0</v>
      </c>
      <c r="V286" s="197">
        <v>455.81450000000001</v>
      </c>
      <c r="W286" s="197">
        <v>0</v>
      </c>
      <c r="X286" s="197">
        <v>83.3</v>
      </c>
      <c r="Y286" s="197">
        <v>0</v>
      </c>
      <c r="Z286" s="101">
        <v>-204.18549999999993</v>
      </c>
      <c r="AA286" s="101">
        <v>0</v>
      </c>
      <c r="AB286" s="101">
        <v>0</v>
      </c>
      <c r="AC286" s="101">
        <v>0</v>
      </c>
      <c r="AD286" s="101">
        <v>-164.18549999999999</v>
      </c>
      <c r="AE286" s="101">
        <v>-40</v>
      </c>
      <c r="AF286" s="101">
        <v>0</v>
      </c>
      <c r="AG286" s="101">
        <v>0</v>
      </c>
      <c r="AH286" s="101">
        <v>72.529866810170859</v>
      </c>
      <c r="AI286" s="101">
        <v>0</v>
      </c>
      <c r="AJ286" s="101">
        <v>0</v>
      </c>
      <c r="AK286" s="101">
        <v>0</v>
      </c>
      <c r="AL286" s="101">
        <v>73.518467741935495</v>
      </c>
      <c r="AM286" s="101">
        <v>0</v>
      </c>
      <c r="AN286" s="101">
        <v>100</v>
      </c>
      <c r="AO286" s="101">
        <v>0</v>
      </c>
    </row>
    <row r="287" spans="1:45" s="200" customFormat="1" ht="12.75" customHeight="1">
      <c r="A287" s="262">
        <v>279</v>
      </c>
      <c r="B287" s="196" t="s">
        <v>1241</v>
      </c>
      <c r="C287" s="197">
        <v>620</v>
      </c>
      <c r="D287" s="197">
        <v>0</v>
      </c>
      <c r="E287" s="197">
        <v>0</v>
      </c>
      <c r="F287" s="197">
        <v>0</v>
      </c>
      <c r="G287" s="197">
        <v>620</v>
      </c>
      <c r="H287" s="197">
        <v>0</v>
      </c>
      <c r="I287" s="197">
        <v>0</v>
      </c>
      <c r="J287" s="197">
        <v>660</v>
      </c>
      <c r="K287" s="197">
        <v>0</v>
      </c>
      <c r="L287" s="197">
        <v>0</v>
      </c>
      <c r="M287" s="197">
        <v>0</v>
      </c>
      <c r="N287" s="197">
        <v>620</v>
      </c>
      <c r="O287" s="197">
        <v>40</v>
      </c>
      <c r="P287" s="197">
        <v>0</v>
      </c>
      <c r="Q287" s="197">
        <v>0</v>
      </c>
      <c r="R287" s="198">
        <v>455.81450000000001</v>
      </c>
      <c r="S287" s="197">
        <v>0</v>
      </c>
      <c r="T287" s="197">
        <v>0</v>
      </c>
      <c r="U287" s="197">
        <v>0</v>
      </c>
      <c r="V287" s="197">
        <v>455.81450000000001</v>
      </c>
      <c r="W287" s="197">
        <v>0</v>
      </c>
      <c r="X287" s="197">
        <v>0</v>
      </c>
      <c r="Y287" s="197">
        <v>0</v>
      </c>
      <c r="Z287" s="101">
        <v>-204.18549999999999</v>
      </c>
      <c r="AA287" s="101">
        <v>0</v>
      </c>
      <c r="AB287" s="101">
        <v>0</v>
      </c>
      <c r="AC287" s="101">
        <v>0</v>
      </c>
      <c r="AD287" s="101">
        <v>-164.18549999999999</v>
      </c>
      <c r="AE287" s="101">
        <v>-40</v>
      </c>
      <c r="AF287" s="101">
        <v>0</v>
      </c>
      <c r="AG287" s="101">
        <v>0</v>
      </c>
      <c r="AH287" s="101">
        <v>69.06280303030303</v>
      </c>
      <c r="AI287" s="101">
        <v>0</v>
      </c>
      <c r="AJ287" s="101">
        <v>0</v>
      </c>
      <c r="AK287" s="101">
        <v>0</v>
      </c>
      <c r="AL287" s="101">
        <v>73.518467741935495</v>
      </c>
      <c r="AM287" s="101">
        <v>0</v>
      </c>
      <c r="AN287" s="101">
        <v>0</v>
      </c>
      <c r="AO287" s="101">
        <v>0</v>
      </c>
      <c r="AP287" s="199"/>
      <c r="AQ287" s="199"/>
      <c r="AR287" s="199"/>
      <c r="AS287" s="199"/>
    </row>
    <row r="288" spans="1:45" s="200" customFormat="1" ht="12.75" customHeight="1">
      <c r="A288" s="262">
        <v>280</v>
      </c>
      <c r="B288" s="196" t="s">
        <v>1242</v>
      </c>
      <c r="C288" s="197">
        <v>83.3</v>
      </c>
      <c r="D288" s="197">
        <v>0</v>
      </c>
      <c r="E288" s="197">
        <v>0</v>
      </c>
      <c r="F288" s="197">
        <v>0</v>
      </c>
      <c r="G288" s="197">
        <v>0</v>
      </c>
      <c r="H288" s="197">
        <v>83.3</v>
      </c>
      <c r="I288" s="197">
        <v>0</v>
      </c>
      <c r="J288" s="197">
        <v>83.3</v>
      </c>
      <c r="K288" s="197">
        <v>0</v>
      </c>
      <c r="L288" s="197">
        <v>0</v>
      </c>
      <c r="M288" s="197">
        <v>0</v>
      </c>
      <c r="N288" s="197">
        <v>0</v>
      </c>
      <c r="O288" s="197">
        <v>0</v>
      </c>
      <c r="P288" s="197">
        <v>83.3</v>
      </c>
      <c r="Q288" s="197">
        <v>0</v>
      </c>
      <c r="R288" s="198">
        <v>83.3</v>
      </c>
      <c r="S288" s="197">
        <v>0</v>
      </c>
      <c r="T288" s="197">
        <v>0</v>
      </c>
      <c r="U288" s="197">
        <v>0</v>
      </c>
      <c r="V288" s="197">
        <v>0</v>
      </c>
      <c r="W288" s="197">
        <v>0</v>
      </c>
      <c r="X288" s="197">
        <v>83.3</v>
      </c>
      <c r="Y288" s="197">
        <v>0</v>
      </c>
      <c r="Z288" s="101">
        <v>0</v>
      </c>
      <c r="AA288" s="101">
        <v>0</v>
      </c>
      <c r="AB288" s="101">
        <v>0</v>
      </c>
      <c r="AC288" s="101">
        <v>0</v>
      </c>
      <c r="AD288" s="101">
        <v>0</v>
      </c>
      <c r="AE288" s="101">
        <v>0</v>
      </c>
      <c r="AF288" s="101">
        <v>0</v>
      </c>
      <c r="AG288" s="101">
        <v>0</v>
      </c>
      <c r="AH288" s="101">
        <v>100</v>
      </c>
      <c r="AI288" s="101">
        <v>0</v>
      </c>
      <c r="AJ288" s="101">
        <v>0</v>
      </c>
      <c r="AK288" s="101">
        <v>0</v>
      </c>
      <c r="AL288" s="101">
        <v>0</v>
      </c>
      <c r="AM288" s="101">
        <v>0</v>
      </c>
      <c r="AN288" s="101">
        <v>100</v>
      </c>
      <c r="AO288" s="101">
        <v>0</v>
      </c>
      <c r="AP288" s="199"/>
      <c r="AQ288" s="199"/>
      <c r="AR288" s="199"/>
      <c r="AS288" s="199"/>
    </row>
    <row r="289" spans="1:41" ht="12.75" customHeight="1">
      <c r="A289" s="262">
        <v>281</v>
      </c>
      <c r="B289" s="201" t="s">
        <v>1267</v>
      </c>
      <c r="C289" s="197">
        <v>620</v>
      </c>
      <c r="D289" s="202">
        <v>0</v>
      </c>
      <c r="E289" s="202">
        <v>0</v>
      </c>
      <c r="F289" s="202">
        <v>0</v>
      </c>
      <c r="G289" s="202">
        <v>620</v>
      </c>
      <c r="H289" s="202">
        <v>0</v>
      </c>
      <c r="I289" s="202">
        <v>0</v>
      </c>
      <c r="J289" s="197">
        <v>660</v>
      </c>
      <c r="K289" s="203">
        <v>0</v>
      </c>
      <c r="L289" s="203">
        <v>0</v>
      </c>
      <c r="M289" s="203">
        <v>0</v>
      </c>
      <c r="N289" s="203">
        <v>620</v>
      </c>
      <c r="O289" s="203">
        <v>40</v>
      </c>
      <c r="P289" s="203">
        <v>0</v>
      </c>
      <c r="Q289" s="203">
        <v>0</v>
      </c>
      <c r="R289" s="198">
        <v>455.81450000000001</v>
      </c>
      <c r="S289" s="203">
        <v>0</v>
      </c>
      <c r="T289" s="203">
        <v>0</v>
      </c>
      <c r="U289" s="203">
        <v>0</v>
      </c>
      <c r="V289" s="204">
        <v>455.81450000000001</v>
      </c>
      <c r="W289" s="204">
        <v>0</v>
      </c>
      <c r="X289" s="204">
        <v>0</v>
      </c>
      <c r="Y289" s="204">
        <v>0</v>
      </c>
      <c r="Z289" s="101">
        <v>-204.18549999999999</v>
      </c>
      <c r="AA289" s="204">
        <v>0</v>
      </c>
      <c r="AB289" s="204">
        <v>0</v>
      </c>
      <c r="AC289" s="204">
        <v>0</v>
      </c>
      <c r="AD289" s="204">
        <v>-164.18549999999999</v>
      </c>
      <c r="AE289" s="204"/>
      <c r="AF289" s="204">
        <v>0</v>
      </c>
      <c r="AG289" s="204">
        <v>0</v>
      </c>
      <c r="AH289" s="204">
        <v>69.06280303030303</v>
      </c>
      <c r="AI289" s="204">
        <v>0</v>
      </c>
      <c r="AJ289" s="204">
        <v>0</v>
      </c>
      <c r="AK289" s="204">
        <v>0</v>
      </c>
      <c r="AL289" s="204">
        <v>73.518467741935495</v>
      </c>
      <c r="AM289" s="204"/>
      <c r="AN289" s="204">
        <v>0</v>
      </c>
      <c r="AO289" s="204">
        <v>0</v>
      </c>
    </row>
    <row r="290" spans="1:41" ht="12.75" customHeight="1">
      <c r="A290" s="262">
        <v>282</v>
      </c>
      <c r="B290" s="201" t="s">
        <v>1469</v>
      </c>
      <c r="C290" s="197">
        <v>0</v>
      </c>
      <c r="D290" s="202">
        <v>0</v>
      </c>
      <c r="E290" s="202">
        <v>0</v>
      </c>
      <c r="F290" s="202">
        <v>0</v>
      </c>
      <c r="G290" s="202">
        <v>0</v>
      </c>
      <c r="H290" s="202">
        <v>0</v>
      </c>
      <c r="I290" s="202">
        <v>0</v>
      </c>
      <c r="J290" s="197">
        <v>0</v>
      </c>
      <c r="K290" s="203">
        <v>0</v>
      </c>
      <c r="L290" s="203">
        <v>0</v>
      </c>
      <c r="M290" s="203">
        <v>0</v>
      </c>
      <c r="N290" s="203">
        <v>0</v>
      </c>
      <c r="O290" s="203">
        <v>0</v>
      </c>
      <c r="P290" s="203">
        <v>0</v>
      </c>
      <c r="Q290" s="203">
        <v>0</v>
      </c>
      <c r="R290" s="198">
        <v>0</v>
      </c>
      <c r="S290" s="203">
        <v>0</v>
      </c>
      <c r="T290" s="203">
        <v>0</v>
      </c>
      <c r="U290" s="203">
        <v>0</v>
      </c>
      <c r="V290" s="204">
        <v>0</v>
      </c>
      <c r="W290" s="204">
        <v>0</v>
      </c>
      <c r="X290" s="204">
        <v>0</v>
      </c>
      <c r="Y290" s="204">
        <v>0</v>
      </c>
      <c r="Z290" s="101">
        <v>0</v>
      </c>
      <c r="AA290" s="204">
        <v>0</v>
      </c>
      <c r="AB290" s="204">
        <v>0</v>
      </c>
      <c r="AC290" s="204">
        <v>0</v>
      </c>
      <c r="AD290" s="204">
        <v>0</v>
      </c>
      <c r="AE290" s="204"/>
      <c r="AF290" s="204">
        <v>0</v>
      </c>
      <c r="AG290" s="204">
        <v>0</v>
      </c>
      <c r="AH290" s="204">
        <v>0</v>
      </c>
      <c r="AI290" s="204">
        <v>0</v>
      </c>
      <c r="AJ290" s="204">
        <v>0</v>
      </c>
      <c r="AK290" s="204">
        <v>0</v>
      </c>
      <c r="AL290" s="204">
        <v>0</v>
      </c>
      <c r="AM290" s="204"/>
      <c r="AN290" s="204">
        <v>0</v>
      </c>
      <c r="AO290" s="204">
        <v>0</v>
      </c>
    </row>
    <row r="291" spans="1:41" ht="12.75" customHeight="1">
      <c r="A291" s="262">
        <v>283</v>
      </c>
      <c r="B291" s="201" t="s">
        <v>1470</v>
      </c>
      <c r="C291" s="197">
        <v>0</v>
      </c>
      <c r="D291" s="202">
        <v>0</v>
      </c>
      <c r="E291" s="202">
        <v>0</v>
      </c>
      <c r="F291" s="202">
        <v>0</v>
      </c>
      <c r="G291" s="202">
        <v>0</v>
      </c>
      <c r="H291" s="202">
        <v>0</v>
      </c>
      <c r="I291" s="202">
        <v>0</v>
      </c>
      <c r="J291" s="197">
        <v>0</v>
      </c>
      <c r="K291" s="203">
        <v>0</v>
      </c>
      <c r="L291" s="203">
        <v>0</v>
      </c>
      <c r="M291" s="203">
        <v>0</v>
      </c>
      <c r="N291" s="203">
        <v>0</v>
      </c>
      <c r="O291" s="203">
        <v>0</v>
      </c>
      <c r="P291" s="203">
        <v>0</v>
      </c>
      <c r="Q291" s="203">
        <v>0</v>
      </c>
      <c r="R291" s="198">
        <v>0</v>
      </c>
      <c r="S291" s="203">
        <v>0</v>
      </c>
      <c r="T291" s="203">
        <v>0</v>
      </c>
      <c r="U291" s="203">
        <v>0</v>
      </c>
      <c r="V291" s="204">
        <v>0</v>
      </c>
      <c r="W291" s="204">
        <v>0</v>
      </c>
      <c r="X291" s="204">
        <v>0</v>
      </c>
      <c r="Y291" s="204">
        <v>0</v>
      </c>
      <c r="Z291" s="101">
        <v>0</v>
      </c>
      <c r="AA291" s="204">
        <v>0</v>
      </c>
      <c r="AB291" s="204">
        <v>0</v>
      </c>
      <c r="AC291" s="204">
        <v>0</v>
      </c>
      <c r="AD291" s="204">
        <v>0</v>
      </c>
      <c r="AE291" s="204"/>
      <c r="AF291" s="204">
        <v>0</v>
      </c>
      <c r="AG291" s="204">
        <v>0</v>
      </c>
      <c r="AH291" s="204">
        <v>0</v>
      </c>
      <c r="AI291" s="204">
        <v>0</v>
      </c>
      <c r="AJ291" s="204">
        <v>0</v>
      </c>
      <c r="AK291" s="204">
        <v>0</v>
      </c>
      <c r="AL291" s="204">
        <v>0</v>
      </c>
      <c r="AM291" s="204"/>
      <c r="AN291" s="204">
        <v>0</v>
      </c>
      <c r="AO291" s="204">
        <v>0</v>
      </c>
    </row>
    <row r="292" spans="1:41" ht="12.75" customHeight="1">
      <c r="A292" s="262">
        <v>284</v>
      </c>
      <c r="B292" s="201" t="s">
        <v>1471</v>
      </c>
      <c r="C292" s="197">
        <v>0</v>
      </c>
      <c r="D292" s="202">
        <v>0</v>
      </c>
      <c r="E292" s="202">
        <v>0</v>
      </c>
      <c r="F292" s="202">
        <v>0</v>
      </c>
      <c r="G292" s="202">
        <v>0</v>
      </c>
      <c r="H292" s="202">
        <v>0</v>
      </c>
      <c r="I292" s="202">
        <v>0</v>
      </c>
      <c r="J292" s="197">
        <v>0</v>
      </c>
      <c r="K292" s="203">
        <v>0</v>
      </c>
      <c r="L292" s="203">
        <v>0</v>
      </c>
      <c r="M292" s="203">
        <v>0</v>
      </c>
      <c r="N292" s="203">
        <v>0</v>
      </c>
      <c r="O292" s="203">
        <v>0</v>
      </c>
      <c r="P292" s="203">
        <v>0</v>
      </c>
      <c r="Q292" s="203">
        <v>0</v>
      </c>
      <c r="R292" s="198">
        <v>0</v>
      </c>
      <c r="S292" s="203">
        <v>0</v>
      </c>
      <c r="T292" s="203">
        <v>0</v>
      </c>
      <c r="U292" s="203">
        <v>0</v>
      </c>
      <c r="V292" s="204">
        <v>0</v>
      </c>
      <c r="W292" s="204">
        <v>0</v>
      </c>
      <c r="X292" s="204">
        <v>0</v>
      </c>
      <c r="Y292" s="204">
        <v>0</v>
      </c>
      <c r="Z292" s="101">
        <v>0</v>
      </c>
      <c r="AA292" s="204">
        <v>0</v>
      </c>
      <c r="AB292" s="204">
        <v>0</v>
      </c>
      <c r="AC292" s="204">
        <v>0</v>
      </c>
      <c r="AD292" s="204">
        <v>0</v>
      </c>
      <c r="AE292" s="204"/>
      <c r="AF292" s="204">
        <v>0</v>
      </c>
      <c r="AG292" s="204">
        <v>0</v>
      </c>
      <c r="AH292" s="204">
        <v>0</v>
      </c>
      <c r="AI292" s="204">
        <v>0</v>
      </c>
      <c r="AJ292" s="204">
        <v>0</v>
      </c>
      <c r="AK292" s="204">
        <v>0</v>
      </c>
      <c r="AL292" s="204">
        <v>0</v>
      </c>
      <c r="AM292" s="204"/>
      <c r="AN292" s="204">
        <v>0</v>
      </c>
      <c r="AO292" s="204">
        <v>0</v>
      </c>
    </row>
    <row r="293" spans="1:41" ht="12.75" customHeight="1">
      <c r="A293" s="262">
        <v>285</v>
      </c>
      <c r="B293" s="201" t="s">
        <v>1472</v>
      </c>
      <c r="C293" s="197">
        <v>0</v>
      </c>
      <c r="D293" s="202">
        <v>0</v>
      </c>
      <c r="E293" s="202">
        <v>0</v>
      </c>
      <c r="F293" s="202">
        <v>0</v>
      </c>
      <c r="G293" s="202">
        <v>0</v>
      </c>
      <c r="H293" s="202">
        <v>0</v>
      </c>
      <c r="I293" s="202">
        <v>0</v>
      </c>
      <c r="J293" s="197">
        <v>0</v>
      </c>
      <c r="K293" s="203">
        <v>0</v>
      </c>
      <c r="L293" s="203">
        <v>0</v>
      </c>
      <c r="M293" s="203">
        <v>0</v>
      </c>
      <c r="N293" s="203">
        <v>0</v>
      </c>
      <c r="O293" s="203">
        <v>0</v>
      </c>
      <c r="P293" s="203">
        <v>0</v>
      </c>
      <c r="Q293" s="203">
        <v>0</v>
      </c>
      <c r="R293" s="198">
        <v>0</v>
      </c>
      <c r="S293" s="203">
        <v>0</v>
      </c>
      <c r="T293" s="203">
        <v>0</v>
      </c>
      <c r="U293" s="203">
        <v>0</v>
      </c>
      <c r="V293" s="204">
        <v>0</v>
      </c>
      <c r="W293" s="204">
        <v>0</v>
      </c>
      <c r="X293" s="204">
        <v>0</v>
      </c>
      <c r="Y293" s="204">
        <v>0</v>
      </c>
      <c r="Z293" s="101">
        <v>0</v>
      </c>
      <c r="AA293" s="204">
        <v>0</v>
      </c>
      <c r="AB293" s="204">
        <v>0</v>
      </c>
      <c r="AC293" s="204">
        <v>0</v>
      </c>
      <c r="AD293" s="204">
        <v>0</v>
      </c>
      <c r="AE293" s="204"/>
      <c r="AF293" s="204">
        <v>0</v>
      </c>
      <c r="AG293" s="204">
        <v>0</v>
      </c>
      <c r="AH293" s="204">
        <v>0</v>
      </c>
      <c r="AI293" s="204">
        <v>0</v>
      </c>
      <c r="AJ293" s="204">
        <v>0</v>
      </c>
      <c r="AK293" s="204">
        <v>0</v>
      </c>
      <c r="AL293" s="204">
        <v>0</v>
      </c>
      <c r="AM293" s="204"/>
      <c r="AN293" s="204">
        <v>0</v>
      </c>
      <c r="AO293" s="204">
        <v>0</v>
      </c>
    </row>
    <row r="294" spans="1:41" ht="12.75" customHeight="1">
      <c r="A294" s="262">
        <v>286</v>
      </c>
      <c r="B294" s="201" t="s">
        <v>1473</v>
      </c>
      <c r="C294" s="197">
        <v>0</v>
      </c>
      <c r="D294" s="202">
        <v>0</v>
      </c>
      <c r="E294" s="202">
        <v>0</v>
      </c>
      <c r="F294" s="202">
        <v>0</v>
      </c>
      <c r="G294" s="202">
        <v>0</v>
      </c>
      <c r="H294" s="202">
        <v>0</v>
      </c>
      <c r="I294" s="202">
        <v>0</v>
      </c>
      <c r="J294" s="197">
        <v>0</v>
      </c>
      <c r="K294" s="203">
        <v>0</v>
      </c>
      <c r="L294" s="203">
        <v>0</v>
      </c>
      <c r="M294" s="203">
        <v>0</v>
      </c>
      <c r="N294" s="203">
        <v>0</v>
      </c>
      <c r="O294" s="203">
        <v>0</v>
      </c>
      <c r="P294" s="203">
        <v>0</v>
      </c>
      <c r="Q294" s="203">
        <v>0</v>
      </c>
      <c r="R294" s="198">
        <v>0</v>
      </c>
      <c r="S294" s="203">
        <v>0</v>
      </c>
      <c r="T294" s="203">
        <v>0</v>
      </c>
      <c r="U294" s="203">
        <v>0</v>
      </c>
      <c r="V294" s="204">
        <v>0</v>
      </c>
      <c r="W294" s="204">
        <v>0</v>
      </c>
      <c r="X294" s="204">
        <v>0</v>
      </c>
      <c r="Y294" s="204">
        <v>0</v>
      </c>
      <c r="Z294" s="101">
        <v>0</v>
      </c>
      <c r="AA294" s="204">
        <v>0</v>
      </c>
      <c r="AB294" s="204">
        <v>0</v>
      </c>
      <c r="AC294" s="204">
        <v>0</v>
      </c>
      <c r="AD294" s="204">
        <v>0</v>
      </c>
      <c r="AE294" s="204"/>
      <c r="AF294" s="204">
        <v>0</v>
      </c>
      <c r="AG294" s="204">
        <v>0</v>
      </c>
      <c r="AH294" s="204">
        <v>0</v>
      </c>
      <c r="AI294" s="204">
        <v>0</v>
      </c>
      <c r="AJ294" s="204">
        <v>0</v>
      </c>
      <c r="AK294" s="204">
        <v>0</v>
      </c>
      <c r="AL294" s="204">
        <v>0</v>
      </c>
      <c r="AM294" s="204"/>
      <c r="AN294" s="204">
        <v>0</v>
      </c>
      <c r="AO294" s="204">
        <v>0</v>
      </c>
    </row>
    <row r="295" spans="1:41" ht="12.75" customHeight="1">
      <c r="A295" s="262">
        <v>287</v>
      </c>
      <c r="B295" s="201" t="s">
        <v>1474</v>
      </c>
      <c r="C295" s="197">
        <v>0</v>
      </c>
      <c r="D295" s="202">
        <v>0</v>
      </c>
      <c r="E295" s="202">
        <v>0</v>
      </c>
      <c r="F295" s="202">
        <v>0</v>
      </c>
      <c r="G295" s="202">
        <v>0</v>
      </c>
      <c r="H295" s="202">
        <v>0</v>
      </c>
      <c r="I295" s="202">
        <v>0</v>
      </c>
      <c r="J295" s="197">
        <v>0</v>
      </c>
      <c r="K295" s="203">
        <v>0</v>
      </c>
      <c r="L295" s="203">
        <v>0</v>
      </c>
      <c r="M295" s="203">
        <v>0</v>
      </c>
      <c r="N295" s="203">
        <v>0</v>
      </c>
      <c r="O295" s="203">
        <v>0</v>
      </c>
      <c r="P295" s="203">
        <v>0</v>
      </c>
      <c r="Q295" s="203">
        <v>0</v>
      </c>
      <c r="R295" s="198">
        <v>0</v>
      </c>
      <c r="S295" s="203">
        <v>0</v>
      </c>
      <c r="T295" s="203">
        <v>0</v>
      </c>
      <c r="U295" s="203">
        <v>0</v>
      </c>
      <c r="V295" s="204">
        <v>0</v>
      </c>
      <c r="W295" s="204">
        <v>0</v>
      </c>
      <c r="X295" s="204">
        <v>0</v>
      </c>
      <c r="Y295" s="204">
        <v>0</v>
      </c>
      <c r="Z295" s="101">
        <v>0</v>
      </c>
      <c r="AA295" s="204">
        <v>0</v>
      </c>
      <c r="AB295" s="204">
        <v>0</v>
      </c>
      <c r="AC295" s="204">
        <v>0</v>
      </c>
      <c r="AD295" s="204">
        <v>0</v>
      </c>
      <c r="AE295" s="204"/>
      <c r="AF295" s="204">
        <v>0</v>
      </c>
      <c r="AG295" s="204">
        <v>0</v>
      </c>
      <c r="AH295" s="204">
        <v>0</v>
      </c>
      <c r="AI295" s="204">
        <v>0</v>
      </c>
      <c r="AJ295" s="204">
        <v>0</v>
      </c>
      <c r="AK295" s="204">
        <v>0</v>
      </c>
      <c r="AL295" s="204">
        <v>0</v>
      </c>
      <c r="AM295" s="204"/>
      <c r="AN295" s="204">
        <v>0</v>
      </c>
      <c r="AO295" s="204">
        <v>0</v>
      </c>
    </row>
    <row r="296" spans="1:41" ht="12.75" customHeight="1">
      <c r="A296" s="262">
        <v>288</v>
      </c>
      <c r="B296" s="201" t="s">
        <v>1468</v>
      </c>
      <c r="C296" s="197">
        <v>0</v>
      </c>
      <c r="D296" s="202">
        <v>0</v>
      </c>
      <c r="E296" s="202">
        <v>0</v>
      </c>
      <c r="F296" s="202">
        <v>0</v>
      </c>
      <c r="G296" s="202">
        <v>0</v>
      </c>
      <c r="H296" s="202">
        <v>0</v>
      </c>
      <c r="I296" s="202">
        <v>0</v>
      </c>
      <c r="J296" s="197">
        <v>0</v>
      </c>
      <c r="K296" s="203">
        <v>0</v>
      </c>
      <c r="L296" s="203">
        <v>0</v>
      </c>
      <c r="M296" s="203">
        <v>0</v>
      </c>
      <c r="N296" s="203">
        <v>0</v>
      </c>
      <c r="O296" s="203">
        <v>0</v>
      </c>
      <c r="P296" s="203">
        <v>0</v>
      </c>
      <c r="Q296" s="203">
        <v>0</v>
      </c>
      <c r="R296" s="198">
        <v>0</v>
      </c>
      <c r="S296" s="203">
        <v>0</v>
      </c>
      <c r="T296" s="203">
        <v>0</v>
      </c>
      <c r="U296" s="203">
        <v>0</v>
      </c>
      <c r="V296" s="204">
        <v>0</v>
      </c>
      <c r="W296" s="204">
        <v>0</v>
      </c>
      <c r="X296" s="204">
        <v>0</v>
      </c>
      <c r="Y296" s="204">
        <v>0</v>
      </c>
      <c r="Z296" s="101">
        <v>0</v>
      </c>
      <c r="AA296" s="204">
        <v>0</v>
      </c>
      <c r="AB296" s="204">
        <v>0</v>
      </c>
      <c r="AC296" s="204">
        <v>0</v>
      </c>
      <c r="AD296" s="204">
        <v>0</v>
      </c>
      <c r="AE296" s="204"/>
      <c r="AF296" s="204">
        <v>0</v>
      </c>
      <c r="AG296" s="204">
        <v>0</v>
      </c>
      <c r="AH296" s="204">
        <v>0</v>
      </c>
      <c r="AI296" s="204">
        <v>0</v>
      </c>
      <c r="AJ296" s="204">
        <v>0</v>
      </c>
      <c r="AK296" s="204">
        <v>0</v>
      </c>
      <c r="AL296" s="204">
        <v>0</v>
      </c>
      <c r="AM296" s="204"/>
      <c r="AN296" s="204">
        <v>0</v>
      </c>
      <c r="AO296" s="204">
        <v>0</v>
      </c>
    </row>
    <row r="297" spans="1:41" ht="12.75" customHeight="1">
      <c r="A297" s="262">
        <v>289</v>
      </c>
      <c r="B297" s="201" t="s">
        <v>1475</v>
      </c>
      <c r="C297" s="197">
        <v>0</v>
      </c>
      <c r="D297" s="202">
        <v>0</v>
      </c>
      <c r="E297" s="202">
        <v>0</v>
      </c>
      <c r="F297" s="202">
        <v>0</v>
      </c>
      <c r="G297" s="202">
        <v>0</v>
      </c>
      <c r="H297" s="202">
        <v>0</v>
      </c>
      <c r="I297" s="202">
        <v>0</v>
      </c>
      <c r="J297" s="197">
        <v>0</v>
      </c>
      <c r="K297" s="203">
        <v>0</v>
      </c>
      <c r="L297" s="203">
        <v>0</v>
      </c>
      <c r="M297" s="203">
        <v>0</v>
      </c>
      <c r="N297" s="203">
        <v>0</v>
      </c>
      <c r="O297" s="203">
        <v>0</v>
      </c>
      <c r="P297" s="203">
        <v>0</v>
      </c>
      <c r="Q297" s="203">
        <v>0</v>
      </c>
      <c r="R297" s="198">
        <v>0</v>
      </c>
      <c r="S297" s="203">
        <v>0</v>
      </c>
      <c r="T297" s="203">
        <v>0</v>
      </c>
      <c r="U297" s="203">
        <v>0</v>
      </c>
      <c r="V297" s="204">
        <v>0</v>
      </c>
      <c r="W297" s="204">
        <v>0</v>
      </c>
      <c r="X297" s="204">
        <v>0</v>
      </c>
      <c r="Y297" s="204">
        <v>0</v>
      </c>
      <c r="Z297" s="101">
        <v>0</v>
      </c>
      <c r="AA297" s="204">
        <v>0</v>
      </c>
      <c r="AB297" s="204">
        <v>0</v>
      </c>
      <c r="AC297" s="204">
        <v>0</v>
      </c>
      <c r="AD297" s="204">
        <v>0</v>
      </c>
      <c r="AE297" s="204"/>
      <c r="AF297" s="204">
        <v>0</v>
      </c>
      <c r="AG297" s="204">
        <v>0</v>
      </c>
      <c r="AH297" s="204">
        <v>0</v>
      </c>
      <c r="AI297" s="204">
        <v>0</v>
      </c>
      <c r="AJ297" s="204">
        <v>0</v>
      </c>
      <c r="AK297" s="204">
        <v>0</v>
      </c>
      <c r="AL297" s="204">
        <v>0</v>
      </c>
      <c r="AM297" s="204"/>
      <c r="AN297" s="204">
        <v>0</v>
      </c>
      <c r="AO297" s="204">
        <v>0</v>
      </c>
    </row>
    <row r="298" spans="1:41" ht="12.75" customHeight="1">
      <c r="A298" s="262">
        <v>290</v>
      </c>
      <c r="B298" s="201" t="s">
        <v>1476</v>
      </c>
      <c r="C298" s="197">
        <v>0</v>
      </c>
      <c r="D298" s="202">
        <v>0</v>
      </c>
      <c r="E298" s="202">
        <v>0</v>
      </c>
      <c r="F298" s="202">
        <v>0</v>
      </c>
      <c r="G298" s="202">
        <v>0</v>
      </c>
      <c r="H298" s="202">
        <v>0</v>
      </c>
      <c r="I298" s="202">
        <v>0</v>
      </c>
      <c r="J298" s="197">
        <v>0</v>
      </c>
      <c r="K298" s="203">
        <v>0</v>
      </c>
      <c r="L298" s="203">
        <v>0</v>
      </c>
      <c r="M298" s="203">
        <v>0</v>
      </c>
      <c r="N298" s="203">
        <v>0</v>
      </c>
      <c r="O298" s="203">
        <v>0</v>
      </c>
      <c r="P298" s="203">
        <v>0</v>
      </c>
      <c r="Q298" s="203">
        <v>0</v>
      </c>
      <c r="R298" s="198">
        <v>0</v>
      </c>
      <c r="S298" s="203">
        <v>0</v>
      </c>
      <c r="T298" s="203">
        <v>0</v>
      </c>
      <c r="U298" s="203">
        <v>0</v>
      </c>
      <c r="V298" s="204">
        <v>0</v>
      </c>
      <c r="W298" s="204">
        <v>0</v>
      </c>
      <c r="X298" s="204">
        <v>0</v>
      </c>
      <c r="Y298" s="204">
        <v>0</v>
      </c>
      <c r="Z298" s="101">
        <v>0</v>
      </c>
      <c r="AA298" s="204">
        <v>0</v>
      </c>
      <c r="AB298" s="204">
        <v>0</v>
      </c>
      <c r="AC298" s="204">
        <v>0</v>
      </c>
      <c r="AD298" s="204">
        <v>0</v>
      </c>
      <c r="AE298" s="204"/>
      <c r="AF298" s="204">
        <v>0</v>
      </c>
      <c r="AG298" s="204">
        <v>0</v>
      </c>
      <c r="AH298" s="204">
        <v>0</v>
      </c>
      <c r="AI298" s="204">
        <v>0</v>
      </c>
      <c r="AJ298" s="204">
        <v>0</v>
      </c>
      <c r="AK298" s="204">
        <v>0</v>
      </c>
      <c r="AL298" s="204">
        <v>0</v>
      </c>
      <c r="AM298" s="204"/>
      <c r="AN298" s="204">
        <v>0</v>
      </c>
      <c r="AO298" s="204">
        <v>0</v>
      </c>
    </row>
    <row r="299" spans="1:41" ht="12.75" customHeight="1">
      <c r="A299" s="262">
        <v>291</v>
      </c>
      <c r="B299" s="201" t="s">
        <v>1477</v>
      </c>
      <c r="C299" s="197">
        <v>0</v>
      </c>
      <c r="D299" s="202">
        <v>0</v>
      </c>
      <c r="E299" s="202">
        <v>0</v>
      </c>
      <c r="F299" s="202">
        <v>0</v>
      </c>
      <c r="G299" s="202">
        <v>0</v>
      </c>
      <c r="H299" s="202">
        <v>0</v>
      </c>
      <c r="I299" s="202">
        <v>0</v>
      </c>
      <c r="J299" s="197">
        <v>0</v>
      </c>
      <c r="K299" s="203">
        <v>0</v>
      </c>
      <c r="L299" s="203">
        <v>0</v>
      </c>
      <c r="M299" s="203">
        <v>0</v>
      </c>
      <c r="N299" s="203">
        <v>0</v>
      </c>
      <c r="O299" s="203">
        <v>0</v>
      </c>
      <c r="P299" s="203">
        <v>0</v>
      </c>
      <c r="Q299" s="203">
        <v>0</v>
      </c>
      <c r="R299" s="198">
        <v>0</v>
      </c>
      <c r="S299" s="203">
        <v>0</v>
      </c>
      <c r="T299" s="203">
        <v>0</v>
      </c>
      <c r="U299" s="203">
        <v>0</v>
      </c>
      <c r="V299" s="204">
        <v>0</v>
      </c>
      <c r="W299" s="204">
        <v>0</v>
      </c>
      <c r="X299" s="204">
        <v>0</v>
      </c>
      <c r="Y299" s="204">
        <v>0</v>
      </c>
      <c r="Z299" s="101">
        <v>0</v>
      </c>
      <c r="AA299" s="204">
        <v>0</v>
      </c>
      <c r="AB299" s="204">
        <v>0</v>
      </c>
      <c r="AC299" s="204">
        <v>0</v>
      </c>
      <c r="AD299" s="204">
        <v>0</v>
      </c>
      <c r="AE299" s="204"/>
      <c r="AF299" s="204">
        <v>0</v>
      </c>
      <c r="AG299" s="204">
        <v>0</v>
      </c>
      <c r="AH299" s="204">
        <v>0</v>
      </c>
      <c r="AI299" s="204">
        <v>0</v>
      </c>
      <c r="AJ299" s="204">
        <v>0</v>
      </c>
      <c r="AK299" s="204">
        <v>0</v>
      </c>
      <c r="AL299" s="204">
        <v>0</v>
      </c>
      <c r="AM299" s="204"/>
      <c r="AN299" s="204">
        <v>0</v>
      </c>
      <c r="AO299" s="204">
        <v>0</v>
      </c>
    </row>
    <row r="300" spans="1:41" ht="12.75" customHeight="1">
      <c r="A300" s="262">
        <v>292</v>
      </c>
      <c r="B300" s="201" t="s">
        <v>1478</v>
      </c>
      <c r="C300" s="197">
        <v>0</v>
      </c>
      <c r="D300" s="202">
        <v>0</v>
      </c>
      <c r="E300" s="202">
        <v>0</v>
      </c>
      <c r="F300" s="202">
        <v>0</v>
      </c>
      <c r="G300" s="202">
        <v>0</v>
      </c>
      <c r="H300" s="202">
        <v>0</v>
      </c>
      <c r="I300" s="202">
        <v>0</v>
      </c>
      <c r="J300" s="197">
        <v>0</v>
      </c>
      <c r="K300" s="203">
        <v>0</v>
      </c>
      <c r="L300" s="203">
        <v>0</v>
      </c>
      <c r="M300" s="203">
        <v>0</v>
      </c>
      <c r="N300" s="203">
        <v>0</v>
      </c>
      <c r="O300" s="203">
        <v>0</v>
      </c>
      <c r="P300" s="203">
        <v>0</v>
      </c>
      <c r="Q300" s="203">
        <v>0</v>
      </c>
      <c r="R300" s="198">
        <v>0</v>
      </c>
      <c r="S300" s="203">
        <v>0</v>
      </c>
      <c r="T300" s="203">
        <v>0</v>
      </c>
      <c r="U300" s="203">
        <v>0</v>
      </c>
      <c r="V300" s="204">
        <v>0</v>
      </c>
      <c r="W300" s="204">
        <v>0</v>
      </c>
      <c r="X300" s="204">
        <v>0</v>
      </c>
      <c r="Y300" s="204">
        <v>0</v>
      </c>
      <c r="Z300" s="101">
        <v>0</v>
      </c>
      <c r="AA300" s="204">
        <v>0</v>
      </c>
      <c r="AB300" s="204">
        <v>0</v>
      </c>
      <c r="AC300" s="204">
        <v>0</v>
      </c>
      <c r="AD300" s="204">
        <v>0</v>
      </c>
      <c r="AE300" s="204"/>
      <c r="AF300" s="204">
        <v>0</v>
      </c>
      <c r="AG300" s="204">
        <v>0</v>
      </c>
      <c r="AH300" s="204">
        <v>0</v>
      </c>
      <c r="AI300" s="204">
        <v>0</v>
      </c>
      <c r="AJ300" s="204">
        <v>0</v>
      </c>
      <c r="AK300" s="204">
        <v>0</v>
      </c>
      <c r="AL300" s="204">
        <v>0</v>
      </c>
      <c r="AM300" s="204"/>
      <c r="AN300" s="204">
        <v>0</v>
      </c>
      <c r="AO300" s="204">
        <v>0</v>
      </c>
    </row>
    <row r="301" spans="1:41" ht="12.75" customHeight="1">
      <c r="A301" s="262">
        <v>293</v>
      </c>
      <c r="B301" s="201" t="s">
        <v>1479</v>
      </c>
      <c r="C301" s="197">
        <v>0</v>
      </c>
      <c r="D301" s="202">
        <v>0</v>
      </c>
      <c r="E301" s="202">
        <v>0</v>
      </c>
      <c r="F301" s="202">
        <v>0</v>
      </c>
      <c r="G301" s="202">
        <v>0</v>
      </c>
      <c r="H301" s="202">
        <v>0</v>
      </c>
      <c r="I301" s="202">
        <v>0</v>
      </c>
      <c r="J301" s="197">
        <v>0</v>
      </c>
      <c r="K301" s="203">
        <v>0</v>
      </c>
      <c r="L301" s="203">
        <v>0</v>
      </c>
      <c r="M301" s="203">
        <v>0</v>
      </c>
      <c r="N301" s="203">
        <v>0</v>
      </c>
      <c r="O301" s="203">
        <v>0</v>
      </c>
      <c r="P301" s="203">
        <v>0</v>
      </c>
      <c r="Q301" s="203">
        <v>0</v>
      </c>
      <c r="R301" s="198">
        <v>0</v>
      </c>
      <c r="S301" s="203">
        <v>0</v>
      </c>
      <c r="T301" s="203">
        <v>0</v>
      </c>
      <c r="U301" s="203">
        <v>0</v>
      </c>
      <c r="V301" s="204">
        <v>0</v>
      </c>
      <c r="W301" s="204">
        <v>0</v>
      </c>
      <c r="X301" s="204">
        <v>0</v>
      </c>
      <c r="Y301" s="204">
        <v>0</v>
      </c>
      <c r="Z301" s="101">
        <v>0</v>
      </c>
      <c r="AA301" s="204">
        <v>0</v>
      </c>
      <c r="AB301" s="204">
        <v>0</v>
      </c>
      <c r="AC301" s="204">
        <v>0</v>
      </c>
      <c r="AD301" s="204">
        <v>0</v>
      </c>
      <c r="AE301" s="204"/>
      <c r="AF301" s="204">
        <v>0</v>
      </c>
      <c r="AG301" s="204">
        <v>0</v>
      </c>
      <c r="AH301" s="204">
        <v>0</v>
      </c>
      <c r="AI301" s="204">
        <v>0</v>
      </c>
      <c r="AJ301" s="204">
        <v>0</v>
      </c>
      <c r="AK301" s="204">
        <v>0</v>
      </c>
      <c r="AL301" s="204">
        <v>0</v>
      </c>
      <c r="AM301" s="204"/>
      <c r="AN301" s="204">
        <v>0</v>
      </c>
      <c r="AO301" s="204">
        <v>0</v>
      </c>
    </row>
    <row r="302" spans="1:41" ht="12.75" customHeight="1">
      <c r="A302" s="262">
        <v>294</v>
      </c>
      <c r="B302" s="201" t="s">
        <v>1480</v>
      </c>
      <c r="C302" s="197">
        <v>0</v>
      </c>
      <c r="D302" s="202">
        <v>0</v>
      </c>
      <c r="E302" s="202">
        <v>0</v>
      </c>
      <c r="F302" s="202">
        <v>0</v>
      </c>
      <c r="G302" s="202">
        <v>0</v>
      </c>
      <c r="H302" s="202">
        <v>0</v>
      </c>
      <c r="I302" s="202">
        <v>0</v>
      </c>
      <c r="J302" s="197">
        <v>0</v>
      </c>
      <c r="K302" s="203">
        <v>0</v>
      </c>
      <c r="L302" s="203">
        <v>0</v>
      </c>
      <c r="M302" s="203">
        <v>0</v>
      </c>
      <c r="N302" s="203">
        <v>0</v>
      </c>
      <c r="O302" s="203">
        <v>0</v>
      </c>
      <c r="P302" s="203">
        <v>0</v>
      </c>
      <c r="Q302" s="203">
        <v>0</v>
      </c>
      <c r="R302" s="198">
        <v>0</v>
      </c>
      <c r="S302" s="203">
        <v>0</v>
      </c>
      <c r="T302" s="203">
        <v>0</v>
      </c>
      <c r="U302" s="203">
        <v>0</v>
      </c>
      <c r="V302" s="204">
        <v>0</v>
      </c>
      <c r="W302" s="204">
        <v>0</v>
      </c>
      <c r="X302" s="204">
        <v>0</v>
      </c>
      <c r="Y302" s="204">
        <v>0</v>
      </c>
      <c r="Z302" s="101">
        <v>0</v>
      </c>
      <c r="AA302" s="204">
        <v>0</v>
      </c>
      <c r="AB302" s="204">
        <v>0</v>
      </c>
      <c r="AC302" s="204">
        <v>0</v>
      </c>
      <c r="AD302" s="204">
        <v>0</v>
      </c>
      <c r="AE302" s="204"/>
      <c r="AF302" s="204">
        <v>0</v>
      </c>
      <c r="AG302" s="204">
        <v>0</v>
      </c>
      <c r="AH302" s="204">
        <v>0</v>
      </c>
      <c r="AI302" s="204">
        <v>0</v>
      </c>
      <c r="AJ302" s="204">
        <v>0</v>
      </c>
      <c r="AK302" s="204">
        <v>0</v>
      </c>
      <c r="AL302" s="204">
        <v>0</v>
      </c>
      <c r="AM302" s="204"/>
      <c r="AN302" s="204">
        <v>0</v>
      </c>
      <c r="AO302" s="204">
        <v>0</v>
      </c>
    </row>
    <row r="303" spans="1:41" ht="12.75" customHeight="1">
      <c r="A303" s="262">
        <v>295</v>
      </c>
      <c r="B303" s="201" t="s">
        <v>1481</v>
      </c>
      <c r="C303" s="197">
        <v>0</v>
      </c>
      <c r="D303" s="202">
        <v>0</v>
      </c>
      <c r="E303" s="202">
        <v>0</v>
      </c>
      <c r="F303" s="202">
        <v>0</v>
      </c>
      <c r="G303" s="202">
        <v>0</v>
      </c>
      <c r="H303" s="202">
        <v>0</v>
      </c>
      <c r="I303" s="202">
        <v>0</v>
      </c>
      <c r="J303" s="197">
        <v>0</v>
      </c>
      <c r="K303" s="203">
        <v>0</v>
      </c>
      <c r="L303" s="203">
        <v>0</v>
      </c>
      <c r="M303" s="203">
        <v>0</v>
      </c>
      <c r="N303" s="203">
        <v>0</v>
      </c>
      <c r="O303" s="203">
        <v>0</v>
      </c>
      <c r="P303" s="203">
        <v>0</v>
      </c>
      <c r="Q303" s="203">
        <v>0</v>
      </c>
      <c r="R303" s="198">
        <v>0</v>
      </c>
      <c r="S303" s="203">
        <v>0</v>
      </c>
      <c r="T303" s="203">
        <v>0</v>
      </c>
      <c r="U303" s="203">
        <v>0</v>
      </c>
      <c r="V303" s="204">
        <v>0</v>
      </c>
      <c r="W303" s="204">
        <v>0</v>
      </c>
      <c r="X303" s="204">
        <v>0</v>
      </c>
      <c r="Y303" s="204">
        <v>0</v>
      </c>
      <c r="Z303" s="101">
        <v>0</v>
      </c>
      <c r="AA303" s="204">
        <v>0</v>
      </c>
      <c r="AB303" s="204">
        <v>0</v>
      </c>
      <c r="AC303" s="204">
        <v>0</v>
      </c>
      <c r="AD303" s="204">
        <v>0</v>
      </c>
      <c r="AE303" s="204"/>
      <c r="AF303" s="204">
        <v>0</v>
      </c>
      <c r="AG303" s="204">
        <v>0</v>
      </c>
      <c r="AH303" s="204">
        <v>0</v>
      </c>
      <c r="AI303" s="204">
        <v>0</v>
      </c>
      <c r="AJ303" s="204">
        <v>0</v>
      </c>
      <c r="AK303" s="204">
        <v>0</v>
      </c>
      <c r="AL303" s="204">
        <v>0</v>
      </c>
      <c r="AM303" s="204"/>
      <c r="AN303" s="204">
        <v>0</v>
      </c>
      <c r="AO303" s="204">
        <v>0</v>
      </c>
    </row>
    <row r="304" spans="1:41" ht="12.75" customHeight="1">
      <c r="A304" s="262">
        <v>296</v>
      </c>
      <c r="B304" s="201" t="s">
        <v>1482</v>
      </c>
      <c r="C304" s="197">
        <v>83.3</v>
      </c>
      <c r="D304" s="202">
        <v>0</v>
      </c>
      <c r="E304" s="202">
        <v>0</v>
      </c>
      <c r="F304" s="202">
        <v>0</v>
      </c>
      <c r="G304" s="202">
        <v>0</v>
      </c>
      <c r="H304" s="202">
        <v>83.3</v>
      </c>
      <c r="I304" s="202">
        <v>0</v>
      </c>
      <c r="J304" s="197">
        <v>83.3</v>
      </c>
      <c r="K304" s="203">
        <v>0</v>
      </c>
      <c r="L304" s="203">
        <v>0</v>
      </c>
      <c r="M304" s="203">
        <v>0</v>
      </c>
      <c r="N304" s="203">
        <v>0</v>
      </c>
      <c r="O304" s="203">
        <v>0</v>
      </c>
      <c r="P304" s="203">
        <v>83.3</v>
      </c>
      <c r="Q304" s="203">
        <v>0</v>
      </c>
      <c r="R304" s="198">
        <v>83.3</v>
      </c>
      <c r="S304" s="203">
        <v>0</v>
      </c>
      <c r="T304" s="203">
        <v>0</v>
      </c>
      <c r="U304" s="203">
        <v>0</v>
      </c>
      <c r="V304" s="204">
        <v>0</v>
      </c>
      <c r="W304" s="204">
        <v>0</v>
      </c>
      <c r="X304" s="204">
        <v>83.3</v>
      </c>
      <c r="Y304" s="204">
        <v>0</v>
      </c>
      <c r="Z304" s="101">
        <v>0</v>
      </c>
      <c r="AA304" s="204">
        <v>0</v>
      </c>
      <c r="AB304" s="204">
        <v>0</v>
      </c>
      <c r="AC304" s="204">
        <v>0</v>
      </c>
      <c r="AD304" s="204">
        <v>0</v>
      </c>
      <c r="AE304" s="204"/>
      <c r="AF304" s="204">
        <v>0</v>
      </c>
      <c r="AG304" s="204">
        <v>0</v>
      </c>
      <c r="AH304" s="204">
        <v>100</v>
      </c>
      <c r="AI304" s="204">
        <v>0</v>
      </c>
      <c r="AJ304" s="204">
        <v>0</v>
      </c>
      <c r="AK304" s="204">
        <v>0</v>
      </c>
      <c r="AL304" s="204">
        <v>0</v>
      </c>
      <c r="AM304" s="204"/>
      <c r="AN304" s="204">
        <v>100</v>
      </c>
      <c r="AO304" s="204">
        <v>0</v>
      </c>
    </row>
    <row r="305" spans="1:45" ht="12.75" customHeight="1">
      <c r="A305" s="262">
        <v>297</v>
      </c>
      <c r="B305" s="201" t="s">
        <v>1483</v>
      </c>
      <c r="C305" s="197">
        <v>0</v>
      </c>
      <c r="D305" s="202">
        <v>0</v>
      </c>
      <c r="E305" s="202">
        <v>0</v>
      </c>
      <c r="F305" s="202">
        <v>0</v>
      </c>
      <c r="G305" s="202">
        <v>0</v>
      </c>
      <c r="H305" s="202">
        <v>0</v>
      </c>
      <c r="I305" s="202">
        <v>0</v>
      </c>
      <c r="J305" s="197">
        <v>0</v>
      </c>
      <c r="K305" s="203">
        <v>0</v>
      </c>
      <c r="L305" s="203">
        <v>0</v>
      </c>
      <c r="M305" s="203">
        <v>0</v>
      </c>
      <c r="N305" s="203">
        <v>0</v>
      </c>
      <c r="O305" s="203">
        <v>0</v>
      </c>
      <c r="P305" s="203">
        <v>0</v>
      </c>
      <c r="Q305" s="203">
        <v>0</v>
      </c>
      <c r="R305" s="198">
        <v>0</v>
      </c>
      <c r="S305" s="203">
        <v>0</v>
      </c>
      <c r="T305" s="203">
        <v>0</v>
      </c>
      <c r="U305" s="203">
        <v>0</v>
      </c>
      <c r="V305" s="204">
        <v>0</v>
      </c>
      <c r="W305" s="204">
        <v>0</v>
      </c>
      <c r="X305" s="204">
        <v>0</v>
      </c>
      <c r="Y305" s="204">
        <v>0</v>
      </c>
      <c r="Z305" s="101">
        <v>0</v>
      </c>
      <c r="AA305" s="204">
        <v>0</v>
      </c>
      <c r="AB305" s="204">
        <v>0</v>
      </c>
      <c r="AC305" s="204">
        <v>0</v>
      </c>
      <c r="AD305" s="204">
        <v>0</v>
      </c>
      <c r="AE305" s="204"/>
      <c r="AF305" s="204">
        <v>0</v>
      </c>
      <c r="AG305" s="204">
        <v>0</v>
      </c>
      <c r="AH305" s="204">
        <v>0</v>
      </c>
      <c r="AI305" s="204">
        <v>0</v>
      </c>
      <c r="AJ305" s="204">
        <v>0</v>
      </c>
      <c r="AK305" s="204">
        <v>0</v>
      </c>
      <c r="AL305" s="204">
        <v>0</v>
      </c>
      <c r="AM305" s="204"/>
      <c r="AN305" s="204">
        <v>0</v>
      </c>
      <c r="AO305" s="204">
        <v>0</v>
      </c>
    </row>
    <row r="306" spans="1:45" ht="12.75" customHeight="1">
      <c r="A306" s="262">
        <v>298</v>
      </c>
      <c r="B306" s="201" t="s">
        <v>1484</v>
      </c>
      <c r="C306" s="197">
        <v>0</v>
      </c>
      <c r="D306" s="202">
        <v>0</v>
      </c>
      <c r="E306" s="202">
        <v>0</v>
      </c>
      <c r="F306" s="202">
        <v>0</v>
      </c>
      <c r="G306" s="202">
        <v>0</v>
      </c>
      <c r="H306" s="202">
        <v>0</v>
      </c>
      <c r="I306" s="202">
        <v>0</v>
      </c>
      <c r="J306" s="197">
        <v>0</v>
      </c>
      <c r="K306" s="203">
        <v>0</v>
      </c>
      <c r="L306" s="203">
        <v>0</v>
      </c>
      <c r="M306" s="203">
        <v>0</v>
      </c>
      <c r="N306" s="203">
        <v>0</v>
      </c>
      <c r="O306" s="203">
        <v>0</v>
      </c>
      <c r="P306" s="203">
        <v>0</v>
      </c>
      <c r="Q306" s="203">
        <v>0</v>
      </c>
      <c r="R306" s="198">
        <v>0</v>
      </c>
      <c r="S306" s="203">
        <v>0</v>
      </c>
      <c r="T306" s="203">
        <v>0</v>
      </c>
      <c r="U306" s="203">
        <v>0</v>
      </c>
      <c r="V306" s="204">
        <v>0</v>
      </c>
      <c r="W306" s="204">
        <v>0</v>
      </c>
      <c r="X306" s="204">
        <v>0</v>
      </c>
      <c r="Y306" s="204">
        <v>0</v>
      </c>
      <c r="Z306" s="101">
        <v>0</v>
      </c>
      <c r="AA306" s="204">
        <v>0</v>
      </c>
      <c r="AB306" s="204">
        <v>0</v>
      </c>
      <c r="AC306" s="204">
        <v>0</v>
      </c>
      <c r="AD306" s="204">
        <v>0</v>
      </c>
      <c r="AE306" s="204"/>
      <c r="AF306" s="204">
        <v>0</v>
      </c>
      <c r="AG306" s="204">
        <v>0</v>
      </c>
      <c r="AH306" s="204">
        <v>0</v>
      </c>
      <c r="AI306" s="204">
        <v>0</v>
      </c>
      <c r="AJ306" s="204">
        <v>0</v>
      </c>
      <c r="AK306" s="204">
        <v>0</v>
      </c>
      <c r="AL306" s="204">
        <v>0</v>
      </c>
      <c r="AM306" s="204"/>
      <c r="AN306" s="204">
        <v>0</v>
      </c>
      <c r="AO306" s="204">
        <v>0</v>
      </c>
    </row>
    <row r="307" spans="1:45" ht="12.75" customHeight="1">
      <c r="A307" s="262">
        <v>299</v>
      </c>
      <c r="B307" s="201" t="s">
        <v>1485</v>
      </c>
      <c r="C307" s="197">
        <v>0</v>
      </c>
      <c r="D307" s="202">
        <v>0</v>
      </c>
      <c r="E307" s="202">
        <v>0</v>
      </c>
      <c r="F307" s="202">
        <v>0</v>
      </c>
      <c r="G307" s="202">
        <v>0</v>
      </c>
      <c r="H307" s="202">
        <v>0</v>
      </c>
      <c r="I307" s="202">
        <v>0</v>
      </c>
      <c r="J307" s="197">
        <v>0</v>
      </c>
      <c r="K307" s="203">
        <v>0</v>
      </c>
      <c r="L307" s="203">
        <v>0</v>
      </c>
      <c r="M307" s="203">
        <v>0</v>
      </c>
      <c r="N307" s="203">
        <v>0</v>
      </c>
      <c r="O307" s="203">
        <v>0</v>
      </c>
      <c r="P307" s="203">
        <v>0</v>
      </c>
      <c r="Q307" s="203">
        <v>0</v>
      </c>
      <c r="R307" s="198">
        <v>0</v>
      </c>
      <c r="S307" s="203">
        <v>0</v>
      </c>
      <c r="T307" s="203">
        <v>0</v>
      </c>
      <c r="U307" s="203">
        <v>0</v>
      </c>
      <c r="V307" s="204">
        <v>0</v>
      </c>
      <c r="W307" s="204">
        <v>0</v>
      </c>
      <c r="X307" s="204">
        <v>0</v>
      </c>
      <c r="Y307" s="204">
        <v>0</v>
      </c>
      <c r="Z307" s="101">
        <v>0</v>
      </c>
      <c r="AA307" s="204">
        <v>0</v>
      </c>
      <c r="AB307" s="204">
        <v>0</v>
      </c>
      <c r="AC307" s="204">
        <v>0</v>
      </c>
      <c r="AD307" s="204">
        <v>0</v>
      </c>
      <c r="AE307" s="204"/>
      <c r="AF307" s="204">
        <v>0</v>
      </c>
      <c r="AG307" s="204">
        <v>0</v>
      </c>
      <c r="AH307" s="204">
        <v>0</v>
      </c>
      <c r="AI307" s="204">
        <v>0</v>
      </c>
      <c r="AJ307" s="204">
        <v>0</v>
      </c>
      <c r="AK307" s="204">
        <v>0</v>
      </c>
      <c r="AL307" s="204">
        <v>0</v>
      </c>
      <c r="AM307" s="204"/>
      <c r="AN307" s="204">
        <v>0</v>
      </c>
      <c r="AO307" s="204">
        <v>0</v>
      </c>
    </row>
    <row r="308" spans="1:45" ht="12.75" customHeight="1">
      <c r="A308" s="262">
        <v>300</v>
      </c>
      <c r="B308" s="201" t="s">
        <v>1486</v>
      </c>
      <c r="C308" s="197">
        <v>0</v>
      </c>
      <c r="D308" s="202">
        <v>0</v>
      </c>
      <c r="E308" s="202">
        <v>0</v>
      </c>
      <c r="F308" s="202">
        <v>0</v>
      </c>
      <c r="G308" s="202">
        <v>0</v>
      </c>
      <c r="H308" s="202">
        <v>0</v>
      </c>
      <c r="I308" s="202">
        <v>0</v>
      </c>
      <c r="J308" s="197">
        <v>0</v>
      </c>
      <c r="K308" s="203">
        <v>0</v>
      </c>
      <c r="L308" s="203">
        <v>0</v>
      </c>
      <c r="M308" s="203">
        <v>0</v>
      </c>
      <c r="N308" s="203">
        <v>0</v>
      </c>
      <c r="O308" s="203">
        <v>0</v>
      </c>
      <c r="P308" s="203">
        <v>0</v>
      </c>
      <c r="Q308" s="203">
        <v>0</v>
      </c>
      <c r="R308" s="198">
        <v>0</v>
      </c>
      <c r="S308" s="203">
        <v>0</v>
      </c>
      <c r="T308" s="203">
        <v>0</v>
      </c>
      <c r="U308" s="203">
        <v>0</v>
      </c>
      <c r="V308" s="204">
        <v>0</v>
      </c>
      <c r="W308" s="204">
        <v>0</v>
      </c>
      <c r="X308" s="204">
        <v>0</v>
      </c>
      <c r="Y308" s="204">
        <v>0</v>
      </c>
      <c r="Z308" s="101">
        <v>0</v>
      </c>
      <c r="AA308" s="204">
        <v>0</v>
      </c>
      <c r="AB308" s="204">
        <v>0</v>
      </c>
      <c r="AC308" s="204">
        <v>0</v>
      </c>
      <c r="AD308" s="204">
        <v>0</v>
      </c>
      <c r="AE308" s="204"/>
      <c r="AF308" s="204">
        <v>0</v>
      </c>
      <c r="AG308" s="204">
        <v>0</v>
      </c>
      <c r="AH308" s="204">
        <v>0</v>
      </c>
      <c r="AI308" s="204">
        <v>0</v>
      </c>
      <c r="AJ308" s="204">
        <v>0</v>
      </c>
      <c r="AK308" s="204">
        <v>0</v>
      </c>
      <c r="AL308" s="204">
        <v>0</v>
      </c>
      <c r="AM308" s="204"/>
      <c r="AN308" s="204">
        <v>0</v>
      </c>
      <c r="AO308" s="204">
        <v>0</v>
      </c>
    </row>
    <row r="309" spans="1:45" ht="12.75" customHeight="1">
      <c r="A309" s="262">
        <v>301</v>
      </c>
      <c r="B309" s="201" t="s">
        <v>1487</v>
      </c>
      <c r="C309" s="197">
        <v>0</v>
      </c>
      <c r="D309" s="202">
        <v>0</v>
      </c>
      <c r="E309" s="202">
        <v>0</v>
      </c>
      <c r="F309" s="202">
        <v>0</v>
      </c>
      <c r="G309" s="202">
        <v>0</v>
      </c>
      <c r="H309" s="202">
        <v>0</v>
      </c>
      <c r="I309" s="202">
        <v>0</v>
      </c>
      <c r="J309" s="197">
        <v>0</v>
      </c>
      <c r="K309" s="203">
        <v>0</v>
      </c>
      <c r="L309" s="203">
        <v>0</v>
      </c>
      <c r="M309" s="203">
        <v>0</v>
      </c>
      <c r="N309" s="203">
        <v>0</v>
      </c>
      <c r="O309" s="203">
        <v>0</v>
      </c>
      <c r="P309" s="203">
        <v>0</v>
      </c>
      <c r="Q309" s="203">
        <v>0</v>
      </c>
      <c r="R309" s="198">
        <v>0</v>
      </c>
      <c r="S309" s="203">
        <v>0</v>
      </c>
      <c r="T309" s="203">
        <v>0</v>
      </c>
      <c r="U309" s="203">
        <v>0</v>
      </c>
      <c r="V309" s="204">
        <v>0</v>
      </c>
      <c r="W309" s="204">
        <v>0</v>
      </c>
      <c r="X309" s="204">
        <v>0</v>
      </c>
      <c r="Y309" s="204">
        <v>0</v>
      </c>
      <c r="Z309" s="101">
        <v>0</v>
      </c>
      <c r="AA309" s="204">
        <v>0</v>
      </c>
      <c r="AB309" s="204">
        <v>0</v>
      </c>
      <c r="AC309" s="204">
        <v>0</v>
      </c>
      <c r="AD309" s="204">
        <v>0</v>
      </c>
      <c r="AE309" s="204"/>
      <c r="AF309" s="204">
        <v>0</v>
      </c>
      <c r="AG309" s="204">
        <v>0</v>
      </c>
      <c r="AH309" s="204">
        <v>0</v>
      </c>
      <c r="AI309" s="204">
        <v>0</v>
      </c>
      <c r="AJ309" s="204">
        <v>0</v>
      </c>
      <c r="AK309" s="204">
        <v>0</v>
      </c>
      <c r="AL309" s="204">
        <v>0</v>
      </c>
      <c r="AM309" s="204"/>
      <c r="AN309" s="204">
        <v>0</v>
      </c>
      <c r="AO309" s="204">
        <v>0</v>
      </c>
    </row>
    <row r="310" spans="1:45" ht="12.75" customHeight="1">
      <c r="A310" s="262">
        <v>302</v>
      </c>
      <c r="B310" s="201" t="s">
        <v>1488</v>
      </c>
      <c r="C310" s="197">
        <v>0</v>
      </c>
      <c r="D310" s="202">
        <v>0</v>
      </c>
      <c r="E310" s="202">
        <v>0</v>
      </c>
      <c r="F310" s="202">
        <v>0</v>
      </c>
      <c r="G310" s="202">
        <v>0</v>
      </c>
      <c r="H310" s="202">
        <v>0</v>
      </c>
      <c r="I310" s="202">
        <v>0</v>
      </c>
      <c r="J310" s="197">
        <v>0</v>
      </c>
      <c r="K310" s="203">
        <v>0</v>
      </c>
      <c r="L310" s="203">
        <v>0</v>
      </c>
      <c r="M310" s="203">
        <v>0</v>
      </c>
      <c r="N310" s="203">
        <v>0</v>
      </c>
      <c r="O310" s="203">
        <v>0</v>
      </c>
      <c r="P310" s="203">
        <v>0</v>
      </c>
      <c r="Q310" s="203">
        <v>0</v>
      </c>
      <c r="R310" s="198">
        <v>0</v>
      </c>
      <c r="S310" s="203">
        <v>0</v>
      </c>
      <c r="T310" s="203">
        <v>0</v>
      </c>
      <c r="U310" s="203">
        <v>0</v>
      </c>
      <c r="V310" s="204">
        <v>0</v>
      </c>
      <c r="W310" s="204">
        <v>0</v>
      </c>
      <c r="X310" s="204">
        <v>0</v>
      </c>
      <c r="Y310" s="204">
        <v>0</v>
      </c>
      <c r="Z310" s="101">
        <v>0</v>
      </c>
      <c r="AA310" s="204">
        <v>0</v>
      </c>
      <c r="AB310" s="204">
        <v>0</v>
      </c>
      <c r="AC310" s="204">
        <v>0</v>
      </c>
      <c r="AD310" s="204">
        <v>0</v>
      </c>
      <c r="AE310" s="204"/>
      <c r="AF310" s="204">
        <v>0</v>
      </c>
      <c r="AG310" s="204">
        <v>0</v>
      </c>
      <c r="AH310" s="204">
        <v>0</v>
      </c>
      <c r="AI310" s="204">
        <v>0</v>
      </c>
      <c r="AJ310" s="204">
        <v>0</v>
      </c>
      <c r="AK310" s="204">
        <v>0</v>
      </c>
      <c r="AL310" s="204">
        <v>0</v>
      </c>
      <c r="AM310" s="204"/>
      <c r="AN310" s="204">
        <v>0</v>
      </c>
      <c r="AO310" s="204">
        <v>0</v>
      </c>
    </row>
    <row r="311" spans="1:45" ht="12.75" customHeight="1">
      <c r="A311" s="262">
        <v>303</v>
      </c>
      <c r="B311" s="201" t="s">
        <v>1489</v>
      </c>
      <c r="C311" s="197">
        <v>0</v>
      </c>
      <c r="D311" s="202">
        <v>0</v>
      </c>
      <c r="E311" s="202">
        <v>0</v>
      </c>
      <c r="F311" s="202">
        <v>0</v>
      </c>
      <c r="G311" s="202">
        <v>0</v>
      </c>
      <c r="H311" s="202">
        <v>0</v>
      </c>
      <c r="I311" s="202">
        <v>0</v>
      </c>
      <c r="J311" s="197">
        <v>0</v>
      </c>
      <c r="K311" s="203">
        <v>0</v>
      </c>
      <c r="L311" s="203">
        <v>0</v>
      </c>
      <c r="M311" s="203">
        <v>0</v>
      </c>
      <c r="N311" s="203">
        <v>0</v>
      </c>
      <c r="O311" s="203">
        <v>0</v>
      </c>
      <c r="P311" s="203">
        <v>0</v>
      </c>
      <c r="Q311" s="203">
        <v>0</v>
      </c>
      <c r="R311" s="198">
        <v>0</v>
      </c>
      <c r="S311" s="203">
        <v>0</v>
      </c>
      <c r="T311" s="203">
        <v>0</v>
      </c>
      <c r="U311" s="203">
        <v>0</v>
      </c>
      <c r="V311" s="204">
        <v>0</v>
      </c>
      <c r="W311" s="204">
        <v>0</v>
      </c>
      <c r="X311" s="204">
        <v>0</v>
      </c>
      <c r="Y311" s="204">
        <v>0</v>
      </c>
      <c r="Z311" s="101">
        <v>0</v>
      </c>
      <c r="AA311" s="204">
        <v>0</v>
      </c>
      <c r="AB311" s="204">
        <v>0</v>
      </c>
      <c r="AC311" s="204">
        <v>0</v>
      </c>
      <c r="AD311" s="204">
        <v>0</v>
      </c>
      <c r="AE311" s="204"/>
      <c r="AF311" s="204">
        <v>0</v>
      </c>
      <c r="AG311" s="204">
        <v>0</v>
      </c>
      <c r="AH311" s="204">
        <v>0</v>
      </c>
      <c r="AI311" s="204">
        <v>0</v>
      </c>
      <c r="AJ311" s="204">
        <v>0</v>
      </c>
      <c r="AK311" s="204">
        <v>0</v>
      </c>
      <c r="AL311" s="204">
        <v>0</v>
      </c>
      <c r="AM311" s="204"/>
      <c r="AN311" s="204">
        <v>0</v>
      </c>
      <c r="AO311" s="204">
        <v>0</v>
      </c>
    </row>
    <row r="312" spans="1:45" ht="12.75" customHeight="1">
      <c r="A312" s="262">
        <v>304</v>
      </c>
      <c r="B312" s="201" t="s">
        <v>1490</v>
      </c>
      <c r="C312" s="197">
        <v>0</v>
      </c>
      <c r="D312" s="202">
        <v>0</v>
      </c>
      <c r="E312" s="202">
        <v>0</v>
      </c>
      <c r="F312" s="202">
        <v>0</v>
      </c>
      <c r="G312" s="202">
        <v>0</v>
      </c>
      <c r="H312" s="202">
        <v>0</v>
      </c>
      <c r="I312" s="202">
        <v>0</v>
      </c>
      <c r="J312" s="197">
        <v>0</v>
      </c>
      <c r="K312" s="203">
        <v>0</v>
      </c>
      <c r="L312" s="203">
        <v>0</v>
      </c>
      <c r="M312" s="203">
        <v>0</v>
      </c>
      <c r="N312" s="203">
        <v>0</v>
      </c>
      <c r="O312" s="203">
        <v>0</v>
      </c>
      <c r="P312" s="203">
        <v>0</v>
      </c>
      <c r="Q312" s="203">
        <v>0</v>
      </c>
      <c r="R312" s="198">
        <v>0</v>
      </c>
      <c r="S312" s="203">
        <v>0</v>
      </c>
      <c r="T312" s="203">
        <v>0</v>
      </c>
      <c r="U312" s="203">
        <v>0</v>
      </c>
      <c r="V312" s="204">
        <v>0</v>
      </c>
      <c r="W312" s="204">
        <v>0</v>
      </c>
      <c r="X312" s="204">
        <v>0</v>
      </c>
      <c r="Y312" s="204">
        <v>0</v>
      </c>
      <c r="Z312" s="101">
        <v>0</v>
      </c>
      <c r="AA312" s="204">
        <v>0</v>
      </c>
      <c r="AB312" s="204">
        <v>0</v>
      </c>
      <c r="AC312" s="204">
        <v>0</v>
      </c>
      <c r="AD312" s="204">
        <v>0</v>
      </c>
      <c r="AE312" s="204"/>
      <c r="AF312" s="204">
        <v>0</v>
      </c>
      <c r="AG312" s="204">
        <v>0</v>
      </c>
      <c r="AH312" s="204">
        <v>0</v>
      </c>
      <c r="AI312" s="204">
        <v>0</v>
      </c>
      <c r="AJ312" s="204">
        <v>0</v>
      </c>
      <c r="AK312" s="204">
        <v>0</v>
      </c>
      <c r="AL312" s="204">
        <v>0</v>
      </c>
      <c r="AM312" s="204"/>
      <c r="AN312" s="204">
        <v>0</v>
      </c>
      <c r="AO312" s="204">
        <v>0</v>
      </c>
    </row>
    <row r="313" spans="1:45" ht="12.75" customHeight="1">
      <c r="A313" s="262">
        <v>305</v>
      </c>
      <c r="B313" s="201" t="s">
        <v>1491</v>
      </c>
      <c r="C313" s="197">
        <v>0</v>
      </c>
      <c r="D313" s="202">
        <v>0</v>
      </c>
      <c r="E313" s="202">
        <v>0</v>
      </c>
      <c r="F313" s="202">
        <v>0</v>
      </c>
      <c r="G313" s="202">
        <v>0</v>
      </c>
      <c r="H313" s="202">
        <v>0</v>
      </c>
      <c r="I313" s="202">
        <v>0</v>
      </c>
      <c r="J313" s="197">
        <v>0</v>
      </c>
      <c r="K313" s="203">
        <v>0</v>
      </c>
      <c r="L313" s="203">
        <v>0</v>
      </c>
      <c r="M313" s="203">
        <v>0</v>
      </c>
      <c r="N313" s="203">
        <v>0</v>
      </c>
      <c r="O313" s="203">
        <v>0</v>
      </c>
      <c r="P313" s="203">
        <v>0</v>
      </c>
      <c r="Q313" s="203">
        <v>0</v>
      </c>
      <c r="R313" s="198">
        <v>0</v>
      </c>
      <c r="S313" s="203">
        <v>0</v>
      </c>
      <c r="T313" s="203">
        <v>0</v>
      </c>
      <c r="U313" s="203">
        <v>0</v>
      </c>
      <c r="V313" s="204">
        <v>0</v>
      </c>
      <c r="W313" s="204">
        <v>0</v>
      </c>
      <c r="X313" s="204">
        <v>0</v>
      </c>
      <c r="Y313" s="204">
        <v>0</v>
      </c>
      <c r="Z313" s="101">
        <v>0</v>
      </c>
      <c r="AA313" s="204">
        <v>0</v>
      </c>
      <c r="AB313" s="204">
        <v>0</v>
      </c>
      <c r="AC313" s="204">
        <v>0</v>
      </c>
      <c r="AD313" s="204">
        <v>0</v>
      </c>
      <c r="AE313" s="204"/>
      <c r="AF313" s="204">
        <v>0</v>
      </c>
      <c r="AG313" s="204">
        <v>0</v>
      </c>
      <c r="AH313" s="204">
        <v>0</v>
      </c>
      <c r="AI313" s="204">
        <v>0</v>
      </c>
      <c r="AJ313" s="204">
        <v>0</v>
      </c>
      <c r="AK313" s="204">
        <v>0</v>
      </c>
      <c r="AL313" s="204">
        <v>0</v>
      </c>
      <c r="AM313" s="204"/>
      <c r="AN313" s="204">
        <v>0</v>
      </c>
      <c r="AO313" s="204">
        <v>0</v>
      </c>
    </row>
    <row r="314" spans="1:45" ht="12.75" customHeight="1">
      <c r="A314" s="262">
        <v>306</v>
      </c>
      <c r="B314" s="201" t="s">
        <v>1492</v>
      </c>
      <c r="C314" s="197">
        <v>0</v>
      </c>
      <c r="D314" s="202">
        <v>0</v>
      </c>
      <c r="E314" s="202">
        <v>0</v>
      </c>
      <c r="F314" s="202">
        <v>0</v>
      </c>
      <c r="G314" s="202">
        <v>0</v>
      </c>
      <c r="H314" s="202">
        <v>0</v>
      </c>
      <c r="I314" s="202">
        <v>0</v>
      </c>
      <c r="J314" s="197">
        <v>0</v>
      </c>
      <c r="K314" s="203">
        <v>0</v>
      </c>
      <c r="L314" s="203">
        <v>0</v>
      </c>
      <c r="M314" s="203">
        <v>0</v>
      </c>
      <c r="N314" s="203">
        <v>0</v>
      </c>
      <c r="O314" s="203">
        <v>0</v>
      </c>
      <c r="P314" s="203">
        <v>0</v>
      </c>
      <c r="Q314" s="203">
        <v>0</v>
      </c>
      <c r="R314" s="198">
        <v>0</v>
      </c>
      <c r="S314" s="203">
        <v>0</v>
      </c>
      <c r="T314" s="203">
        <v>0</v>
      </c>
      <c r="U314" s="203">
        <v>0</v>
      </c>
      <c r="V314" s="204">
        <v>0</v>
      </c>
      <c r="W314" s="204">
        <v>0</v>
      </c>
      <c r="X314" s="204">
        <v>0</v>
      </c>
      <c r="Y314" s="204">
        <v>0</v>
      </c>
      <c r="Z314" s="101">
        <v>0</v>
      </c>
      <c r="AA314" s="204">
        <v>0</v>
      </c>
      <c r="AB314" s="204">
        <v>0</v>
      </c>
      <c r="AC314" s="204">
        <v>0</v>
      </c>
      <c r="AD314" s="204">
        <v>0</v>
      </c>
      <c r="AE314" s="204"/>
      <c r="AF314" s="204">
        <v>0</v>
      </c>
      <c r="AG314" s="204">
        <v>0</v>
      </c>
      <c r="AH314" s="204">
        <v>0</v>
      </c>
      <c r="AI314" s="204">
        <v>0</v>
      </c>
      <c r="AJ314" s="204">
        <v>0</v>
      </c>
      <c r="AK314" s="204">
        <v>0</v>
      </c>
      <c r="AL314" s="204">
        <v>0</v>
      </c>
      <c r="AM314" s="204"/>
      <c r="AN314" s="204">
        <v>0</v>
      </c>
      <c r="AO314" s="204">
        <v>0</v>
      </c>
    </row>
    <row r="315" spans="1:45" ht="12.75" customHeight="1">
      <c r="A315" s="262">
        <v>307</v>
      </c>
      <c r="B315" s="201"/>
      <c r="C315" s="202"/>
      <c r="D315" s="202"/>
      <c r="E315" s="202"/>
      <c r="F315" s="202"/>
      <c r="G315" s="202"/>
      <c r="H315" s="202"/>
      <c r="I315" s="202"/>
      <c r="J315" s="202"/>
      <c r="K315" s="203"/>
      <c r="L315" s="203"/>
      <c r="M315" s="203"/>
      <c r="N315" s="203"/>
      <c r="O315" s="203"/>
      <c r="P315" s="203"/>
      <c r="Q315" s="203"/>
      <c r="R315" s="203"/>
      <c r="S315" s="203"/>
      <c r="T315" s="203"/>
      <c r="U315" s="203"/>
      <c r="V315" s="204"/>
      <c r="W315" s="204"/>
      <c r="X315" s="204"/>
      <c r="Y315" s="204"/>
      <c r="Z315" s="101">
        <v>0</v>
      </c>
      <c r="AA315" s="204"/>
      <c r="AB315" s="204"/>
      <c r="AC315" s="204"/>
      <c r="AD315" s="204"/>
      <c r="AE315" s="204"/>
      <c r="AF315" s="204"/>
      <c r="AG315" s="204"/>
      <c r="AH315" s="204"/>
      <c r="AI315" s="204"/>
      <c r="AJ315" s="204"/>
      <c r="AK315" s="204"/>
      <c r="AL315" s="204"/>
      <c r="AM315" s="204"/>
      <c r="AN315" s="204"/>
      <c r="AO315" s="204"/>
    </row>
    <row r="316" spans="1:45" ht="12.75" customHeight="1">
      <c r="A316" s="262">
        <v>308</v>
      </c>
      <c r="B316" s="196" t="s">
        <v>1493</v>
      </c>
      <c r="C316" s="197">
        <v>301</v>
      </c>
      <c r="D316" s="197">
        <v>0</v>
      </c>
      <c r="E316" s="197">
        <v>0</v>
      </c>
      <c r="F316" s="197">
        <v>0</v>
      </c>
      <c r="G316" s="197">
        <v>223.8</v>
      </c>
      <c r="H316" s="197">
        <v>77.2</v>
      </c>
      <c r="I316" s="197">
        <v>0</v>
      </c>
      <c r="J316" s="197">
        <v>537.5</v>
      </c>
      <c r="K316" s="197">
        <v>0</v>
      </c>
      <c r="L316" s="197">
        <v>0</v>
      </c>
      <c r="M316" s="197">
        <v>0</v>
      </c>
      <c r="N316" s="197">
        <v>387.1</v>
      </c>
      <c r="O316" s="197">
        <v>30</v>
      </c>
      <c r="P316" s="197">
        <v>120.4</v>
      </c>
      <c r="Q316" s="197">
        <v>0</v>
      </c>
      <c r="R316" s="198">
        <v>320.1542</v>
      </c>
      <c r="S316" s="197">
        <v>0</v>
      </c>
      <c r="T316" s="197">
        <v>0</v>
      </c>
      <c r="U316" s="197">
        <v>0</v>
      </c>
      <c r="V316" s="197">
        <v>290.1542</v>
      </c>
      <c r="W316" s="197">
        <v>30</v>
      </c>
      <c r="X316" s="197">
        <v>0</v>
      </c>
      <c r="Y316" s="197">
        <v>0</v>
      </c>
      <c r="Z316" s="101">
        <v>-217.3458</v>
      </c>
      <c r="AA316" s="101">
        <v>0</v>
      </c>
      <c r="AB316" s="101">
        <v>0</v>
      </c>
      <c r="AC316" s="101">
        <v>0</v>
      </c>
      <c r="AD316" s="101">
        <v>-96.94580000000002</v>
      </c>
      <c r="AE316" s="101">
        <v>0</v>
      </c>
      <c r="AF316" s="101">
        <v>-120.4</v>
      </c>
      <c r="AG316" s="101">
        <v>0</v>
      </c>
      <c r="AH316" s="101">
        <v>59.563572093023254</v>
      </c>
      <c r="AI316" s="101">
        <v>0</v>
      </c>
      <c r="AJ316" s="101">
        <v>0</v>
      </c>
      <c r="AK316" s="101">
        <v>0</v>
      </c>
      <c r="AL316" s="101">
        <v>74.955877034358039</v>
      </c>
      <c r="AM316" s="101">
        <v>100</v>
      </c>
      <c r="AN316" s="101">
        <v>0</v>
      </c>
      <c r="AO316" s="101">
        <v>0</v>
      </c>
    </row>
    <row r="317" spans="1:45" s="200" customFormat="1" ht="12.75" customHeight="1">
      <c r="A317" s="262">
        <v>309</v>
      </c>
      <c r="B317" s="196" t="s">
        <v>1241</v>
      </c>
      <c r="C317" s="197">
        <v>223.8</v>
      </c>
      <c r="D317" s="197">
        <v>0</v>
      </c>
      <c r="E317" s="197">
        <v>0</v>
      </c>
      <c r="F317" s="197">
        <v>0</v>
      </c>
      <c r="G317" s="197">
        <v>223.8</v>
      </c>
      <c r="H317" s="197">
        <v>0</v>
      </c>
      <c r="I317" s="197">
        <v>0</v>
      </c>
      <c r="J317" s="197">
        <v>417.1</v>
      </c>
      <c r="K317" s="197">
        <v>0</v>
      </c>
      <c r="L317" s="197">
        <v>0</v>
      </c>
      <c r="M317" s="197">
        <v>0</v>
      </c>
      <c r="N317" s="197">
        <v>387.1</v>
      </c>
      <c r="O317" s="197">
        <v>30</v>
      </c>
      <c r="P317" s="197">
        <v>0</v>
      </c>
      <c r="Q317" s="197">
        <v>0</v>
      </c>
      <c r="R317" s="198">
        <v>320.1542</v>
      </c>
      <c r="S317" s="197">
        <v>0</v>
      </c>
      <c r="T317" s="197">
        <v>0</v>
      </c>
      <c r="U317" s="197">
        <v>0</v>
      </c>
      <c r="V317" s="197">
        <v>290.1542</v>
      </c>
      <c r="W317" s="197">
        <v>30</v>
      </c>
      <c r="X317" s="197">
        <v>0</v>
      </c>
      <c r="Y317" s="197">
        <v>0</v>
      </c>
      <c r="Z317" s="101">
        <v>-96.94580000000002</v>
      </c>
      <c r="AA317" s="101">
        <v>0</v>
      </c>
      <c r="AB317" s="101">
        <v>0</v>
      </c>
      <c r="AC317" s="101">
        <v>0</v>
      </c>
      <c r="AD317" s="101">
        <v>-96.94580000000002</v>
      </c>
      <c r="AE317" s="101">
        <v>0</v>
      </c>
      <c r="AF317" s="101">
        <v>0</v>
      </c>
      <c r="AG317" s="101">
        <v>0</v>
      </c>
      <c r="AH317" s="101">
        <v>76.757180532246466</v>
      </c>
      <c r="AI317" s="101">
        <v>0</v>
      </c>
      <c r="AJ317" s="101">
        <v>0</v>
      </c>
      <c r="AK317" s="101">
        <v>0</v>
      </c>
      <c r="AL317" s="101">
        <v>74.955877034358039</v>
      </c>
      <c r="AM317" s="101">
        <v>100</v>
      </c>
      <c r="AN317" s="101">
        <v>0</v>
      </c>
      <c r="AO317" s="101">
        <v>0</v>
      </c>
      <c r="AP317" s="199"/>
      <c r="AQ317" s="199"/>
      <c r="AR317" s="199"/>
      <c r="AS317" s="199"/>
    </row>
    <row r="318" spans="1:45" s="200" customFormat="1" ht="12.75" customHeight="1">
      <c r="A318" s="262">
        <v>310</v>
      </c>
      <c r="B318" s="196" t="s">
        <v>1242</v>
      </c>
      <c r="C318" s="197">
        <v>77.2</v>
      </c>
      <c r="D318" s="197">
        <v>0</v>
      </c>
      <c r="E318" s="197">
        <v>0</v>
      </c>
      <c r="F318" s="197">
        <v>0</v>
      </c>
      <c r="G318" s="197">
        <v>0</v>
      </c>
      <c r="H318" s="197">
        <v>77.2</v>
      </c>
      <c r="I318" s="197">
        <v>0</v>
      </c>
      <c r="J318" s="197">
        <v>120.4</v>
      </c>
      <c r="K318" s="197">
        <v>0</v>
      </c>
      <c r="L318" s="197">
        <v>0</v>
      </c>
      <c r="M318" s="197">
        <v>0</v>
      </c>
      <c r="N318" s="197">
        <v>0</v>
      </c>
      <c r="O318" s="197">
        <v>0</v>
      </c>
      <c r="P318" s="197">
        <v>120.4</v>
      </c>
      <c r="Q318" s="197">
        <v>0</v>
      </c>
      <c r="R318" s="198">
        <v>0</v>
      </c>
      <c r="S318" s="197">
        <v>0</v>
      </c>
      <c r="T318" s="197">
        <v>0</v>
      </c>
      <c r="U318" s="197">
        <v>0</v>
      </c>
      <c r="V318" s="197">
        <v>0</v>
      </c>
      <c r="W318" s="197">
        <v>0</v>
      </c>
      <c r="X318" s="197">
        <v>0</v>
      </c>
      <c r="Y318" s="197">
        <v>0</v>
      </c>
      <c r="Z318" s="101">
        <v>-120.4</v>
      </c>
      <c r="AA318" s="101">
        <v>0</v>
      </c>
      <c r="AB318" s="101">
        <v>0</v>
      </c>
      <c r="AC318" s="101">
        <v>0</v>
      </c>
      <c r="AD318" s="101">
        <v>0</v>
      </c>
      <c r="AE318" s="101">
        <v>0</v>
      </c>
      <c r="AF318" s="101">
        <v>-120.4</v>
      </c>
      <c r="AG318" s="101">
        <v>0</v>
      </c>
      <c r="AH318" s="101">
        <v>0</v>
      </c>
      <c r="AI318" s="101">
        <v>0</v>
      </c>
      <c r="AJ318" s="101">
        <v>0</v>
      </c>
      <c r="AK318" s="101">
        <v>0</v>
      </c>
      <c r="AL318" s="101">
        <v>0</v>
      </c>
      <c r="AM318" s="101">
        <v>0</v>
      </c>
      <c r="AN318" s="101">
        <v>0</v>
      </c>
      <c r="AO318" s="101">
        <v>0</v>
      </c>
      <c r="AP318" s="199"/>
      <c r="AQ318" s="199"/>
      <c r="AR318" s="199"/>
      <c r="AS318" s="199"/>
    </row>
    <row r="319" spans="1:45" ht="12.75" customHeight="1">
      <c r="A319" s="262">
        <v>311</v>
      </c>
      <c r="B319" s="201" t="s">
        <v>1267</v>
      </c>
      <c r="C319" s="197">
        <v>223.8</v>
      </c>
      <c r="D319" s="202">
        <v>0</v>
      </c>
      <c r="E319" s="202">
        <v>0</v>
      </c>
      <c r="F319" s="202">
        <v>0</v>
      </c>
      <c r="G319" s="202">
        <v>223.8</v>
      </c>
      <c r="H319" s="202">
        <v>0</v>
      </c>
      <c r="I319" s="202">
        <v>0</v>
      </c>
      <c r="J319" s="197">
        <v>417.1</v>
      </c>
      <c r="K319" s="203">
        <v>0</v>
      </c>
      <c r="L319" s="203">
        <v>0</v>
      </c>
      <c r="M319" s="203">
        <v>0</v>
      </c>
      <c r="N319" s="203">
        <v>387.1</v>
      </c>
      <c r="O319" s="203">
        <v>30</v>
      </c>
      <c r="P319" s="203">
        <v>0</v>
      </c>
      <c r="Q319" s="203">
        <v>0</v>
      </c>
      <c r="R319" s="198">
        <v>320.1542</v>
      </c>
      <c r="S319" s="203">
        <v>0</v>
      </c>
      <c r="T319" s="203">
        <v>0</v>
      </c>
      <c r="U319" s="203">
        <v>0</v>
      </c>
      <c r="V319" s="204">
        <v>290.1542</v>
      </c>
      <c r="W319" s="204">
        <v>30</v>
      </c>
      <c r="X319" s="204">
        <v>0</v>
      </c>
      <c r="Y319" s="204">
        <v>0</v>
      </c>
      <c r="Z319" s="101">
        <v>-96.94580000000002</v>
      </c>
      <c r="AA319" s="204">
        <v>0</v>
      </c>
      <c r="AB319" s="204">
        <v>0</v>
      </c>
      <c r="AC319" s="204">
        <v>0</v>
      </c>
      <c r="AD319" s="204">
        <v>-96.94580000000002</v>
      </c>
      <c r="AE319" s="204"/>
      <c r="AF319" s="204">
        <v>0</v>
      </c>
      <c r="AG319" s="204">
        <v>0</v>
      </c>
      <c r="AH319" s="204">
        <v>76.757180532246466</v>
      </c>
      <c r="AI319" s="204">
        <v>0</v>
      </c>
      <c r="AJ319" s="204">
        <v>0</v>
      </c>
      <c r="AK319" s="204">
        <v>0</v>
      </c>
      <c r="AL319" s="204">
        <v>74.955877034358039</v>
      </c>
      <c r="AM319" s="204"/>
      <c r="AN319" s="204">
        <v>0</v>
      </c>
      <c r="AO319" s="204">
        <v>0</v>
      </c>
    </row>
    <row r="320" spans="1:45" ht="12.75" customHeight="1">
      <c r="A320" s="262">
        <v>312</v>
      </c>
      <c r="B320" s="201" t="s">
        <v>1494</v>
      </c>
      <c r="C320" s="197">
        <v>0</v>
      </c>
      <c r="D320" s="202">
        <v>0</v>
      </c>
      <c r="E320" s="202">
        <v>0</v>
      </c>
      <c r="F320" s="202">
        <v>0</v>
      </c>
      <c r="G320" s="202">
        <v>0</v>
      </c>
      <c r="H320" s="202">
        <v>0</v>
      </c>
      <c r="I320" s="202">
        <v>0</v>
      </c>
      <c r="J320" s="197">
        <v>0</v>
      </c>
      <c r="K320" s="203">
        <v>0</v>
      </c>
      <c r="L320" s="203">
        <v>0</v>
      </c>
      <c r="M320" s="203">
        <v>0</v>
      </c>
      <c r="N320" s="203">
        <v>0</v>
      </c>
      <c r="O320" s="203">
        <v>0</v>
      </c>
      <c r="P320" s="203">
        <v>0</v>
      </c>
      <c r="Q320" s="203">
        <v>0</v>
      </c>
      <c r="R320" s="198">
        <v>0</v>
      </c>
      <c r="S320" s="203">
        <v>0</v>
      </c>
      <c r="T320" s="203">
        <v>0</v>
      </c>
      <c r="U320" s="203">
        <v>0</v>
      </c>
      <c r="V320" s="204">
        <v>0</v>
      </c>
      <c r="W320" s="204">
        <v>0</v>
      </c>
      <c r="X320" s="204">
        <v>0</v>
      </c>
      <c r="Y320" s="204">
        <v>0</v>
      </c>
      <c r="Z320" s="101">
        <v>0</v>
      </c>
      <c r="AA320" s="204">
        <v>0</v>
      </c>
      <c r="AB320" s="204">
        <v>0</v>
      </c>
      <c r="AC320" s="204">
        <v>0</v>
      </c>
      <c r="AD320" s="204">
        <v>0</v>
      </c>
      <c r="AE320" s="204"/>
      <c r="AF320" s="204">
        <v>0</v>
      </c>
      <c r="AG320" s="204">
        <v>0</v>
      </c>
      <c r="AH320" s="204">
        <v>0</v>
      </c>
      <c r="AI320" s="204">
        <v>0</v>
      </c>
      <c r="AJ320" s="204">
        <v>0</v>
      </c>
      <c r="AK320" s="204">
        <v>0</v>
      </c>
      <c r="AL320" s="204">
        <v>0</v>
      </c>
      <c r="AM320" s="204"/>
      <c r="AN320" s="204">
        <v>0</v>
      </c>
      <c r="AO320" s="204">
        <v>0</v>
      </c>
    </row>
    <row r="321" spans="1:41" ht="12.75" customHeight="1">
      <c r="A321" s="262">
        <v>313</v>
      </c>
      <c r="B321" s="201" t="s">
        <v>1495</v>
      </c>
      <c r="C321" s="197">
        <v>0</v>
      </c>
      <c r="D321" s="202">
        <v>0</v>
      </c>
      <c r="E321" s="202">
        <v>0</v>
      </c>
      <c r="F321" s="202">
        <v>0</v>
      </c>
      <c r="G321" s="202">
        <v>0</v>
      </c>
      <c r="H321" s="202">
        <v>0</v>
      </c>
      <c r="I321" s="202">
        <v>0</v>
      </c>
      <c r="J321" s="197">
        <v>0</v>
      </c>
      <c r="K321" s="203">
        <v>0</v>
      </c>
      <c r="L321" s="203">
        <v>0</v>
      </c>
      <c r="M321" s="203">
        <v>0</v>
      </c>
      <c r="N321" s="203">
        <v>0</v>
      </c>
      <c r="O321" s="203">
        <v>0</v>
      </c>
      <c r="P321" s="203">
        <v>0</v>
      </c>
      <c r="Q321" s="203">
        <v>0</v>
      </c>
      <c r="R321" s="198">
        <v>0</v>
      </c>
      <c r="S321" s="203">
        <v>0</v>
      </c>
      <c r="T321" s="203">
        <v>0</v>
      </c>
      <c r="U321" s="203">
        <v>0</v>
      </c>
      <c r="V321" s="204">
        <v>0</v>
      </c>
      <c r="W321" s="204">
        <v>0</v>
      </c>
      <c r="X321" s="204">
        <v>0</v>
      </c>
      <c r="Y321" s="204">
        <v>0</v>
      </c>
      <c r="Z321" s="101">
        <v>0</v>
      </c>
      <c r="AA321" s="204">
        <v>0</v>
      </c>
      <c r="AB321" s="204">
        <v>0</v>
      </c>
      <c r="AC321" s="204">
        <v>0</v>
      </c>
      <c r="AD321" s="204">
        <v>0</v>
      </c>
      <c r="AE321" s="204"/>
      <c r="AF321" s="204">
        <v>0</v>
      </c>
      <c r="AG321" s="204">
        <v>0</v>
      </c>
      <c r="AH321" s="204">
        <v>0</v>
      </c>
      <c r="AI321" s="204">
        <v>0</v>
      </c>
      <c r="AJ321" s="204">
        <v>0</v>
      </c>
      <c r="AK321" s="204">
        <v>0</v>
      </c>
      <c r="AL321" s="204">
        <v>0</v>
      </c>
      <c r="AM321" s="204"/>
      <c r="AN321" s="204">
        <v>0</v>
      </c>
      <c r="AO321" s="204">
        <v>0</v>
      </c>
    </row>
    <row r="322" spans="1:41" ht="12.75" customHeight="1">
      <c r="A322" s="262">
        <v>314</v>
      </c>
      <c r="B322" s="201" t="s">
        <v>1300</v>
      </c>
      <c r="C322" s="197">
        <v>0</v>
      </c>
      <c r="D322" s="202">
        <v>0</v>
      </c>
      <c r="E322" s="202">
        <v>0</v>
      </c>
      <c r="F322" s="202">
        <v>0</v>
      </c>
      <c r="G322" s="202">
        <v>0</v>
      </c>
      <c r="H322" s="202">
        <v>0</v>
      </c>
      <c r="I322" s="202">
        <v>0</v>
      </c>
      <c r="J322" s="197">
        <v>0</v>
      </c>
      <c r="K322" s="203">
        <v>0</v>
      </c>
      <c r="L322" s="203">
        <v>0</v>
      </c>
      <c r="M322" s="203">
        <v>0</v>
      </c>
      <c r="N322" s="203">
        <v>0</v>
      </c>
      <c r="O322" s="203">
        <v>0</v>
      </c>
      <c r="P322" s="203">
        <v>0</v>
      </c>
      <c r="Q322" s="203">
        <v>0</v>
      </c>
      <c r="R322" s="198">
        <v>0</v>
      </c>
      <c r="S322" s="203">
        <v>0</v>
      </c>
      <c r="T322" s="203">
        <v>0</v>
      </c>
      <c r="U322" s="203">
        <v>0</v>
      </c>
      <c r="V322" s="204">
        <v>0</v>
      </c>
      <c r="W322" s="204">
        <v>0</v>
      </c>
      <c r="X322" s="204">
        <v>0</v>
      </c>
      <c r="Y322" s="204">
        <v>0</v>
      </c>
      <c r="Z322" s="101">
        <v>0</v>
      </c>
      <c r="AA322" s="204">
        <v>0</v>
      </c>
      <c r="AB322" s="204">
        <v>0</v>
      </c>
      <c r="AC322" s="204">
        <v>0</v>
      </c>
      <c r="AD322" s="204">
        <v>0</v>
      </c>
      <c r="AE322" s="204"/>
      <c r="AF322" s="204">
        <v>0</v>
      </c>
      <c r="AG322" s="204">
        <v>0</v>
      </c>
      <c r="AH322" s="204">
        <v>0</v>
      </c>
      <c r="AI322" s="204">
        <v>0</v>
      </c>
      <c r="AJ322" s="204">
        <v>0</v>
      </c>
      <c r="AK322" s="204">
        <v>0</v>
      </c>
      <c r="AL322" s="204">
        <v>0</v>
      </c>
      <c r="AM322" s="204"/>
      <c r="AN322" s="204">
        <v>0</v>
      </c>
      <c r="AO322" s="204">
        <v>0</v>
      </c>
    </row>
    <row r="323" spans="1:41" ht="12.75" customHeight="1">
      <c r="A323" s="262">
        <v>315</v>
      </c>
      <c r="B323" s="201" t="s">
        <v>1496</v>
      </c>
      <c r="C323" s="197">
        <v>0</v>
      </c>
      <c r="D323" s="202">
        <v>0</v>
      </c>
      <c r="E323" s="202">
        <v>0</v>
      </c>
      <c r="F323" s="202">
        <v>0</v>
      </c>
      <c r="G323" s="202">
        <v>0</v>
      </c>
      <c r="H323" s="202">
        <v>0</v>
      </c>
      <c r="I323" s="202">
        <v>0</v>
      </c>
      <c r="J323" s="197">
        <v>0</v>
      </c>
      <c r="K323" s="203">
        <v>0</v>
      </c>
      <c r="L323" s="203">
        <v>0</v>
      </c>
      <c r="M323" s="203">
        <v>0</v>
      </c>
      <c r="N323" s="203">
        <v>0</v>
      </c>
      <c r="O323" s="203">
        <v>0</v>
      </c>
      <c r="P323" s="203">
        <v>0</v>
      </c>
      <c r="Q323" s="203">
        <v>0</v>
      </c>
      <c r="R323" s="198">
        <v>0</v>
      </c>
      <c r="S323" s="203">
        <v>0</v>
      </c>
      <c r="T323" s="203">
        <v>0</v>
      </c>
      <c r="U323" s="203">
        <v>0</v>
      </c>
      <c r="V323" s="204">
        <v>0</v>
      </c>
      <c r="W323" s="204">
        <v>0</v>
      </c>
      <c r="X323" s="204">
        <v>0</v>
      </c>
      <c r="Y323" s="204">
        <v>0</v>
      </c>
      <c r="Z323" s="101">
        <v>0</v>
      </c>
      <c r="AA323" s="204">
        <v>0</v>
      </c>
      <c r="AB323" s="204">
        <v>0</v>
      </c>
      <c r="AC323" s="204">
        <v>0</v>
      </c>
      <c r="AD323" s="204">
        <v>0</v>
      </c>
      <c r="AE323" s="204"/>
      <c r="AF323" s="204">
        <v>0</v>
      </c>
      <c r="AG323" s="204">
        <v>0</v>
      </c>
      <c r="AH323" s="204">
        <v>0</v>
      </c>
      <c r="AI323" s="204">
        <v>0</v>
      </c>
      <c r="AJ323" s="204">
        <v>0</v>
      </c>
      <c r="AK323" s="204">
        <v>0</v>
      </c>
      <c r="AL323" s="204">
        <v>0</v>
      </c>
      <c r="AM323" s="204"/>
      <c r="AN323" s="204">
        <v>0</v>
      </c>
      <c r="AO323" s="204">
        <v>0</v>
      </c>
    </row>
    <row r="324" spans="1:41" ht="12.75" customHeight="1">
      <c r="A324" s="262">
        <v>316</v>
      </c>
      <c r="B324" s="201" t="s">
        <v>1497</v>
      </c>
      <c r="C324" s="197">
        <v>0</v>
      </c>
      <c r="D324" s="202">
        <v>0</v>
      </c>
      <c r="E324" s="202">
        <v>0</v>
      </c>
      <c r="F324" s="202">
        <v>0</v>
      </c>
      <c r="G324" s="202">
        <v>0</v>
      </c>
      <c r="H324" s="202">
        <v>0</v>
      </c>
      <c r="I324" s="202">
        <v>0</v>
      </c>
      <c r="J324" s="197">
        <v>0</v>
      </c>
      <c r="K324" s="203">
        <v>0</v>
      </c>
      <c r="L324" s="203">
        <v>0</v>
      </c>
      <c r="M324" s="203">
        <v>0</v>
      </c>
      <c r="N324" s="203">
        <v>0</v>
      </c>
      <c r="O324" s="203">
        <v>0</v>
      </c>
      <c r="P324" s="203">
        <v>0</v>
      </c>
      <c r="Q324" s="203">
        <v>0</v>
      </c>
      <c r="R324" s="198">
        <v>0</v>
      </c>
      <c r="S324" s="203">
        <v>0</v>
      </c>
      <c r="T324" s="203">
        <v>0</v>
      </c>
      <c r="U324" s="203">
        <v>0</v>
      </c>
      <c r="V324" s="204">
        <v>0</v>
      </c>
      <c r="W324" s="204">
        <v>0</v>
      </c>
      <c r="X324" s="204">
        <v>0</v>
      </c>
      <c r="Y324" s="204">
        <v>0</v>
      </c>
      <c r="Z324" s="101">
        <v>0</v>
      </c>
      <c r="AA324" s="204">
        <v>0</v>
      </c>
      <c r="AB324" s="204">
        <v>0</v>
      </c>
      <c r="AC324" s="204">
        <v>0</v>
      </c>
      <c r="AD324" s="204">
        <v>0</v>
      </c>
      <c r="AE324" s="204"/>
      <c r="AF324" s="204">
        <v>0</v>
      </c>
      <c r="AG324" s="204">
        <v>0</v>
      </c>
      <c r="AH324" s="204">
        <v>0</v>
      </c>
      <c r="AI324" s="204">
        <v>0</v>
      </c>
      <c r="AJ324" s="204">
        <v>0</v>
      </c>
      <c r="AK324" s="204">
        <v>0</v>
      </c>
      <c r="AL324" s="204">
        <v>0</v>
      </c>
      <c r="AM324" s="204"/>
      <c r="AN324" s="204">
        <v>0</v>
      </c>
      <c r="AO324" s="204">
        <v>0</v>
      </c>
    </row>
    <row r="325" spans="1:41" ht="12.75" customHeight="1">
      <c r="A325" s="262">
        <v>317</v>
      </c>
      <c r="B325" s="201" t="s">
        <v>1498</v>
      </c>
      <c r="C325" s="197">
        <v>0</v>
      </c>
      <c r="D325" s="202">
        <v>0</v>
      </c>
      <c r="E325" s="202">
        <v>0</v>
      </c>
      <c r="F325" s="202">
        <v>0</v>
      </c>
      <c r="G325" s="202">
        <v>0</v>
      </c>
      <c r="H325" s="202">
        <v>0</v>
      </c>
      <c r="I325" s="202">
        <v>0</v>
      </c>
      <c r="J325" s="197">
        <v>0</v>
      </c>
      <c r="K325" s="203">
        <v>0</v>
      </c>
      <c r="L325" s="203">
        <v>0</v>
      </c>
      <c r="M325" s="203">
        <v>0</v>
      </c>
      <c r="N325" s="203">
        <v>0</v>
      </c>
      <c r="O325" s="203">
        <v>0</v>
      </c>
      <c r="P325" s="203">
        <v>0</v>
      </c>
      <c r="Q325" s="203">
        <v>0</v>
      </c>
      <c r="R325" s="198">
        <v>0</v>
      </c>
      <c r="S325" s="203">
        <v>0</v>
      </c>
      <c r="T325" s="203">
        <v>0</v>
      </c>
      <c r="U325" s="203">
        <v>0</v>
      </c>
      <c r="V325" s="204">
        <v>0</v>
      </c>
      <c r="W325" s="204">
        <v>0</v>
      </c>
      <c r="X325" s="204">
        <v>0</v>
      </c>
      <c r="Y325" s="204">
        <v>0</v>
      </c>
      <c r="Z325" s="101">
        <v>0</v>
      </c>
      <c r="AA325" s="204">
        <v>0</v>
      </c>
      <c r="AB325" s="204">
        <v>0</v>
      </c>
      <c r="AC325" s="204">
        <v>0</v>
      </c>
      <c r="AD325" s="204">
        <v>0</v>
      </c>
      <c r="AE325" s="204"/>
      <c r="AF325" s="204">
        <v>0</v>
      </c>
      <c r="AG325" s="204">
        <v>0</v>
      </c>
      <c r="AH325" s="204">
        <v>0</v>
      </c>
      <c r="AI325" s="204">
        <v>0</v>
      </c>
      <c r="AJ325" s="204">
        <v>0</v>
      </c>
      <c r="AK325" s="204">
        <v>0</v>
      </c>
      <c r="AL325" s="204">
        <v>0</v>
      </c>
      <c r="AM325" s="204"/>
      <c r="AN325" s="204">
        <v>0</v>
      </c>
      <c r="AO325" s="204">
        <v>0</v>
      </c>
    </row>
    <row r="326" spans="1:41" ht="12.75" customHeight="1">
      <c r="A326" s="262">
        <v>318</v>
      </c>
      <c r="B326" s="201" t="s">
        <v>1499</v>
      </c>
      <c r="C326" s="197">
        <v>0</v>
      </c>
      <c r="D326" s="202">
        <v>0</v>
      </c>
      <c r="E326" s="202">
        <v>0</v>
      </c>
      <c r="F326" s="202">
        <v>0</v>
      </c>
      <c r="G326" s="202">
        <v>0</v>
      </c>
      <c r="H326" s="202">
        <v>0</v>
      </c>
      <c r="I326" s="202">
        <v>0</v>
      </c>
      <c r="J326" s="197">
        <v>0</v>
      </c>
      <c r="K326" s="203">
        <v>0</v>
      </c>
      <c r="L326" s="203">
        <v>0</v>
      </c>
      <c r="M326" s="203">
        <v>0</v>
      </c>
      <c r="N326" s="203">
        <v>0</v>
      </c>
      <c r="O326" s="203">
        <v>0</v>
      </c>
      <c r="P326" s="203">
        <v>0</v>
      </c>
      <c r="Q326" s="203">
        <v>0</v>
      </c>
      <c r="R326" s="198">
        <v>0</v>
      </c>
      <c r="S326" s="203">
        <v>0</v>
      </c>
      <c r="T326" s="203">
        <v>0</v>
      </c>
      <c r="U326" s="203">
        <v>0</v>
      </c>
      <c r="V326" s="204">
        <v>0</v>
      </c>
      <c r="W326" s="204">
        <v>0</v>
      </c>
      <c r="X326" s="204">
        <v>0</v>
      </c>
      <c r="Y326" s="204">
        <v>0</v>
      </c>
      <c r="Z326" s="101">
        <v>0</v>
      </c>
      <c r="AA326" s="204">
        <v>0</v>
      </c>
      <c r="AB326" s="204">
        <v>0</v>
      </c>
      <c r="AC326" s="204">
        <v>0</v>
      </c>
      <c r="AD326" s="204">
        <v>0</v>
      </c>
      <c r="AE326" s="204"/>
      <c r="AF326" s="204">
        <v>0</v>
      </c>
      <c r="AG326" s="204">
        <v>0</v>
      </c>
      <c r="AH326" s="204">
        <v>0</v>
      </c>
      <c r="AI326" s="204">
        <v>0</v>
      </c>
      <c r="AJ326" s="204">
        <v>0</v>
      </c>
      <c r="AK326" s="204">
        <v>0</v>
      </c>
      <c r="AL326" s="204">
        <v>0</v>
      </c>
      <c r="AM326" s="204"/>
      <c r="AN326" s="204">
        <v>0</v>
      </c>
      <c r="AO326" s="204">
        <v>0</v>
      </c>
    </row>
    <row r="327" spans="1:41" ht="12.75" customHeight="1">
      <c r="A327" s="262">
        <v>319</v>
      </c>
      <c r="B327" s="201" t="s">
        <v>1493</v>
      </c>
      <c r="C327" s="197">
        <v>0</v>
      </c>
      <c r="D327" s="202">
        <v>0</v>
      </c>
      <c r="E327" s="202">
        <v>0</v>
      </c>
      <c r="F327" s="202">
        <v>0</v>
      </c>
      <c r="G327" s="202">
        <v>0</v>
      </c>
      <c r="H327" s="202">
        <v>0</v>
      </c>
      <c r="I327" s="202">
        <v>0</v>
      </c>
      <c r="J327" s="197">
        <v>0</v>
      </c>
      <c r="K327" s="203">
        <v>0</v>
      </c>
      <c r="L327" s="203">
        <v>0</v>
      </c>
      <c r="M327" s="203">
        <v>0</v>
      </c>
      <c r="N327" s="203">
        <v>0</v>
      </c>
      <c r="O327" s="203">
        <v>0</v>
      </c>
      <c r="P327" s="203">
        <v>0</v>
      </c>
      <c r="Q327" s="203">
        <v>0</v>
      </c>
      <c r="R327" s="198">
        <v>0</v>
      </c>
      <c r="S327" s="203">
        <v>0</v>
      </c>
      <c r="T327" s="203">
        <v>0</v>
      </c>
      <c r="U327" s="203">
        <v>0</v>
      </c>
      <c r="V327" s="204">
        <v>0</v>
      </c>
      <c r="W327" s="204">
        <v>0</v>
      </c>
      <c r="X327" s="204">
        <v>0</v>
      </c>
      <c r="Y327" s="204">
        <v>0</v>
      </c>
      <c r="Z327" s="101">
        <v>0</v>
      </c>
      <c r="AA327" s="204">
        <v>0</v>
      </c>
      <c r="AB327" s="204">
        <v>0</v>
      </c>
      <c r="AC327" s="204">
        <v>0</v>
      </c>
      <c r="AD327" s="204">
        <v>0</v>
      </c>
      <c r="AE327" s="204"/>
      <c r="AF327" s="204">
        <v>0</v>
      </c>
      <c r="AG327" s="204">
        <v>0</v>
      </c>
      <c r="AH327" s="204">
        <v>0</v>
      </c>
      <c r="AI327" s="204">
        <v>0</v>
      </c>
      <c r="AJ327" s="204">
        <v>0</v>
      </c>
      <c r="AK327" s="204">
        <v>0</v>
      </c>
      <c r="AL327" s="204">
        <v>0</v>
      </c>
      <c r="AM327" s="204"/>
      <c r="AN327" s="204">
        <v>0</v>
      </c>
      <c r="AO327" s="204">
        <v>0</v>
      </c>
    </row>
    <row r="328" spans="1:41" ht="12.75" customHeight="1">
      <c r="A328" s="262">
        <v>320</v>
      </c>
      <c r="B328" s="201" t="s">
        <v>1500</v>
      </c>
      <c r="C328" s="197">
        <v>0</v>
      </c>
      <c r="D328" s="202">
        <v>0</v>
      </c>
      <c r="E328" s="202">
        <v>0</v>
      </c>
      <c r="F328" s="202">
        <v>0</v>
      </c>
      <c r="G328" s="202">
        <v>0</v>
      </c>
      <c r="H328" s="202">
        <v>0</v>
      </c>
      <c r="I328" s="202">
        <v>0</v>
      </c>
      <c r="J328" s="197">
        <v>0</v>
      </c>
      <c r="K328" s="203">
        <v>0</v>
      </c>
      <c r="L328" s="203">
        <v>0</v>
      </c>
      <c r="M328" s="203">
        <v>0</v>
      </c>
      <c r="N328" s="203">
        <v>0</v>
      </c>
      <c r="O328" s="203">
        <v>0</v>
      </c>
      <c r="P328" s="203">
        <v>0</v>
      </c>
      <c r="Q328" s="203">
        <v>0</v>
      </c>
      <c r="R328" s="198">
        <v>0</v>
      </c>
      <c r="S328" s="203">
        <v>0</v>
      </c>
      <c r="T328" s="203">
        <v>0</v>
      </c>
      <c r="U328" s="203">
        <v>0</v>
      </c>
      <c r="V328" s="204">
        <v>0</v>
      </c>
      <c r="W328" s="204">
        <v>0</v>
      </c>
      <c r="X328" s="204">
        <v>0</v>
      </c>
      <c r="Y328" s="204">
        <v>0</v>
      </c>
      <c r="Z328" s="101">
        <v>0</v>
      </c>
      <c r="AA328" s="204">
        <v>0</v>
      </c>
      <c r="AB328" s="204">
        <v>0</v>
      </c>
      <c r="AC328" s="204">
        <v>0</v>
      </c>
      <c r="AD328" s="204">
        <v>0</v>
      </c>
      <c r="AE328" s="204"/>
      <c r="AF328" s="204">
        <v>0</v>
      </c>
      <c r="AG328" s="204">
        <v>0</v>
      </c>
      <c r="AH328" s="204">
        <v>0</v>
      </c>
      <c r="AI328" s="204">
        <v>0</v>
      </c>
      <c r="AJ328" s="204">
        <v>0</v>
      </c>
      <c r="AK328" s="204">
        <v>0</v>
      </c>
      <c r="AL328" s="204">
        <v>0</v>
      </c>
      <c r="AM328" s="204"/>
      <c r="AN328" s="204">
        <v>0</v>
      </c>
      <c r="AO328" s="204">
        <v>0</v>
      </c>
    </row>
    <row r="329" spans="1:41" ht="12.75" customHeight="1">
      <c r="A329" s="262">
        <v>321</v>
      </c>
      <c r="B329" s="201" t="s">
        <v>1501</v>
      </c>
      <c r="C329" s="197">
        <v>0</v>
      </c>
      <c r="D329" s="202">
        <v>0</v>
      </c>
      <c r="E329" s="202">
        <v>0</v>
      </c>
      <c r="F329" s="202">
        <v>0</v>
      </c>
      <c r="G329" s="202">
        <v>0</v>
      </c>
      <c r="H329" s="202">
        <v>0</v>
      </c>
      <c r="I329" s="202">
        <v>0</v>
      </c>
      <c r="J329" s="197">
        <v>0</v>
      </c>
      <c r="K329" s="203">
        <v>0</v>
      </c>
      <c r="L329" s="203">
        <v>0</v>
      </c>
      <c r="M329" s="203">
        <v>0</v>
      </c>
      <c r="N329" s="203">
        <v>0</v>
      </c>
      <c r="O329" s="203">
        <v>0</v>
      </c>
      <c r="P329" s="203">
        <v>0</v>
      </c>
      <c r="Q329" s="203">
        <v>0</v>
      </c>
      <c r="R329" s="198">
        <v>0</v>
      </c>
      <c r="S329" s="203">
        <v>0</v>
      </c>
      <c r="T329" s="203">
        <v>0</v>
      </c>
      <c r="U329" s="203">
        <v>0</v>
      </c>
      <c r="V329" s="204">
        <v>0</v>
      </c>
      <c r="W329" s="204">
        <v>0</v>
      </c>
      <c r="X329" s="204">
        <v>0</v>
      </c>
      <c r="Y329" s="204">
        <v>0</v>
      </c>
      <c r="Z329" s="101">
        <v>0</v>
      </c>
      <c r="AA329" s="204">
        <v>0</v>
      </c>
      <c r="AB329" s="204">
        <v>0</v>
      </c>
      <c r="AC329" s="204">
        <v>0</v>
      </c>
      <c r="AD329" s="204">
        <v>0</v>
      </c>
      <c r="AE329" s="204"/>
      <c r="AF329" s="204">
        <v>0</v>
      </c>
      <c r="AG329" s="204">
        <v>0</v>
      </c>
      <c r="AH329" s="204">
        <v>0</v>
      </c>
      <c r="AI329" s="204">
        <v>0</v>
      </c>
      <c r="AJ329" s="204">
        <v>0</v>
      </c>
      <c r="AK329" s="204">
        <v>0</v>
      </c>
      <c r="AL329" s="204">
        <v>0</v>
      </c>
      <c r="AM329" s="204"/>
      <c r="AN329" s="204">
        <v>0</v>
      </c>
      <c r="AO329" s="204">
        <v>0</v>
      </c>
    </row>
    <row r="330" spans="1:41" ht="12.75" customHeight="1">
      <c r="A330" s="262">
        <v>322</v>
      </c>
      <c r="B330" s="201" t="s">
        <v>1401</v>
      </c>
      <c r="C330" s="197">
        <v>0</v>
      </c>
      <c r="D330" s="202">
        <v>0</v>
      </c>
      <c r="E330" s="202">
        <v>0</v>
      </c>
      <c r="F330" s="202">
        <v>0</v>
      </c>
      <c r="G330" s="202">
        <v>0</v>
      </c>
      <c r="H330" s="202">
        <v>0</v>
      </c>
      <c r="I330" s="202">
        <v>0</v>
      </c>
      <c r="J330" s="197">
        <v>0</v>
      </c>
      <c r="K330" s="203">
        <v>0</v>
      </c>
      <c r="L330" s="203">
        <v>0</v>
      </c>
      <c r="M330" s="203">
        <v>0</v>
      </c>
      <c r="N330" s="203">
        <v>0</v>
      </c>
      <c r="O330" s="203">
        <v>0</v>
      </c>
      <c r="P330" s="203">
        <v>0</v>
      </c>
      <c r="Q330" s="203">
        <v>0</v>
      </c>
      <c r="R330" s="198">
        <v>0</v>
      </c>
      <c r="S330" s="203">
        <v>0</v>
      </c>
      <c r="T330" s="203">
        <v>0</v>
      </c>
      <c r="U330" s="203">
        <v>0</v>
      </c>
      <c r="V330" s="204">
        <v>0</v>
      </c>
      <c r="W330" s="204">
        <v>0</v>
      </c>
      <c r="X330" s="204">
        <v>0</v>
      </c>
      <c r="Y330" s="204">
        <v>0</v>
      </c>
      <c r="Z330" s="101">
        <v>0</v>
      </c>
      <c r="AA330" s="204">
        <v>0</v>
      </c>
      <c r="AB330" s="204">
        <v>0</v>
      </c>
      <c r="AC330" s="204">
        <v>0</v>
      </c>
      <c r="AD330" s="204">
        <v>0</v>
      </c>
      <c r="AE330" s="204"/>
      <c r="AF330" s="204">
        <v>0</v>
      </c>
      <c r="AG330" s="204">
        <v>0</v>
      </c>
      <c r="AH330" s="204">
        <v>0</v>
      </c>
      <c r="AI330" s="204">
        <v>0</v>
      </c>
      <c r="AJ330" s="204">
        <v>0</v>
      </c>
      <c r="AK330" s="204">
        <v>0</v>
      </c>
      <c r="AL330" s="204">
        <v>0</v>
      </c>
      <c r="AM330" s="204"/>
      <c r="AN330" s="204">
        <v>0</v>
      </c>
      <c r="AO330" s="204">
        <v>0</v>
      </c>
    </row>
    <row r="331" spans="1:41" ht="12.75" customHeight="1">
      <c r="A331" s="262">
        <v>323</v>
      </c>
      <c r="B331" s="201" t="s">
        <v>1502</v>
      </c>
      <c r="C331" s="197">
        <v>0</v>
      </c>
      <c r="D331" s="202">
        <v>0</v>
      </c>
      <c r="E331" s="202">
        <v>0</v>
      </c>
      <c r="F331" s="202">
        <v>0</v>
      </c>
      <c r="G331" s="202">
        <v>0</v>
      </c>
      <c r="H331" s="202">
        <v>0</v>
      </c>
      <c r="I331" s="202">
        <v>0</v>
      </c>
      <c r="J331" s="197">
        <v>0</v>
      </c>
      <c r="K331" s="203">
        <v>0</v>
      </c>
      <c r="L331" s="203">
        <v>0</v>
      </c>
      <c r="M331" s="203">
        <v>0</v>
      </c>
      <c r="N331" s="203">
        <v>0</v>
      </c>
      <c r="O331" s="203">
        <v>0</v>
      </c>
      <c r="P331" s="203">
        <v>0</v>
      </c>
      <c r="Q331" s="203">
        <v>0</v>
      </c>
      <c r="R331" s="198">
        <v>0</v>
      </c>
      <c r="S331" s="203">
        <v>0</v>
      </c>
      <c r="T331" s="203">
        <v>0</v>
      </c>
      <c r="U331" s="203">
        <v>0</v>
      </c>
      <c r="V331" s="204">
        <v>0</v>
      </c>
      <c r="W331" s="204">
        <v>0</v>
      </c>
      <c r="X331" s="204">
        <v>0</v>
      </c>
      <c r="Y331" s="204">
        <v>0</v>
      </c>
      <c r="Z331" s="101">
        <v>0</v>
      </c>
      <c r="AA331" s="204">
        <v>0</v>
      </c>
      <c r="AB331" s="204">
        <v>0</v>
      </c>
      <c r="AC331" s="204">
        <v>0</v>
      </c>
      <c r="AD331" s="204">
        <v>0</v>
      </c>
      <c r="AE331" s="204"/>
      <c r="AF331" s="204">
        <v>0</v>
      </c>
      <c r="AG331" s="204">
        <v>0</v>
      </c>
      <c r="AH331" s="204">
        <v>0</v>
      </c>
      <c r="AI331" s="204">
        <v>0</v>
      </c>
      <c r="AJ331" s="204">
        <v>0</v>
      </c>
      <c r="AK331" s="204">
        <v>0</v>
      </c>
      <c r="AL331" s="204">
        <v>0</v>
      </c>
      <c r="AM331" s="204"/>
      <c r="AN331" s="204">
        <v>0</v>
      </c>
      <c r="AO331" s="204">
        <v>0</v>
      </c>
    </row>
    <row r="332" spans="1:41" ht="12.75" customHeight="1">
      <c r="A332" s="262">
        <v>324</v>
      </c>
      <c r="B332" s="201" t="s">
        <v>1503</v>
      </c>
      <c r="C332" s="197">
        <v>0</v>
      </c>
      <c r="D332" s="202">
        <v>0</v>
      </c>
      <c r="E332" s="202">
        <v>0</v>
      </c>
      <c r="F332" s="202">
        <v>0</v>
      </c>
      <c r="G332" s="202">
        <v>0</v>
      </c>
      <c r="H332" s="202">
        <v>0</v>
      </c>
      <c r="I332" s="202">
        <v>0</v>
      </c>
      <c r="J332" s="197">
        <v>0</v>
      </c>
      <c r="K332" s="203">
        <v>0</v>
      </c>
      <c r="L332" s="203">
        <v>0</v>
      </c>
      <c r="M332" s="203">
        <v>0</v>
      </c>
      <c r="N332" s="203">
        <v>0</v>
      </c>
      <c r="O332" s="203">
        <v>0</v>
      </c>
      <c r="P332" s="203">
        <v>0</v>
      </c>
      <c r="Q332" s="203">
        <v>0</v>
      </c>
      <c r="R332" s="198">
        <v>0</v>
      </c>
      <c r="S332" s="203">
        <v>0</v>
      </c>
      <c r="T332" s="203">
        <v>0</v>
      </c>
      <c r="U332" s="203">
        <v>0</v>
      </c>
      <c r="V332" s="204">
        <v>0</v>
      </c>
      <c r="W332" s="204">
        <v>0</v>
      </c>
      <c r="X332" s="204">
        <v>0</v>
      </c>
      <c r="Y332" s="204">
        <v>0</v>
      </c>
      <c r="Z332" s="101">
        <v>0</v>
      </c>
      <c r="AA332" s="204">
        <v>0</v>
      </c>
      <c r="AB332" s="204">
        <v>0</v>
      </c>
      <c r="AC332" s="204">
        <v>0</v>
      </c>
      <c r="AD332" s="204">
        <v>0</v>
      </c>
      <c r="AE332" s="204"/>
      <c r="AF332" s="204">
        <v>0</v>
      </c>
      <c r="AG332" s="204">
        <v>0</v>
      </c>
      <c r="AH332" s="204">
        <v>0</v>
      </c>
      <c r="AI332" s="204">
        <v>0</v>
      </c>
      <c r="AJ332" s="204">
        <v>0</v>
      </c>
      <c r="AK332" s="204">
        <v>0</v>
      </c>
      <c r="AL332" s="204">
        <v>0</v>
      </c>
      <c r="AM332" s="204"/>
      <c r="AN332" s="204">
        <v>0</v>
      </c>
      <c r="AO332" s="204">
        <v>0</v>
      </c>
    </row>
    <row r="333" spans="1:41" ht="12.75" customHeight="1">
      <c r="A333" s="262">
        <v>325</v>
      </c>
      <c r="B333" s="201" t="s">
        <v>1504</v>
      </c>
      <c r="C333" s="197">
        <v>0</v>
      </c>
      <c r="D333" s="202">
        <v>0</v>
      </c>
      <c r="E333" s="202">
        <v>0</v>
      </c>
      <c r="F333" s="202">
        <v>0</v>
      </c>
      <c r="G333" s="202">
        <v>0</v>
      </c>
      <c r="H333" s="202">
        <v>0</v>
      </c>
      <c r="I333" s="202">
        <v>0</v>
      </c>
      <c r="J333" s="197">
        <v>0</v>
      </c>
      <c r="K333" s="203">
        <v>0</v>
      </c>
      <c r="L333" s="203">
        <v>0</v>
      </c>
      <c r="M333" s="203">
        <v>0</v>
      </c>
      <c r="N333" s="203">
        <v>0</v>
      </c>
      <c r="O333" s="203">
        <v>0</v>
      </c>
      <c r="P333" s="203">
        <v>0</v>
      </c>
      <c r="Q333" s="203">
        <v>0</v>
      </c>
      <c r="R333" s="198">
        <v>0</v>
      </c>
      <c r="S333" s="203">
        <v>0</v>
      </c>
      <c r="T333" s="203">
        <v>0</v>
      </c>
      <c r="U333" s="203">
        <v>0</v>
      </c>
      <c r="V333" s="204">
        <v>0</v>
      </c>
      <c r="W333" s="204">
        <v>0</v>
      </c>
      <c r="X333" s="204">
        <v>0</v>
      </c>
      <c r="Y333" s="204">
        <v>0</v>
      </c>
      <c r="Z333" s="101">
        <v>0</v>
      </c>
      <c r="AA333" s="204">
        <v>0</v>
      </c>
      <c r="AB333" s="204">
        <v>0</v>
      </c>
      <c r="AC333" s="204">
        <v>0</v>
      </c>
      <c r="AD333" s="204">
        <v>0</v>
      </c>
      <c r="AE333" s="204"/>
      <c r="AF333" s="204">
        <v>0</v>
      </c>
      <c r="AG333" s="204">
        <v>0</v>
      </c>
      <c r="AH333" s="204">
        <v>0</v>
      </c>
      <c r="AI333" s="204">
        <v>0</v>
      </c>
      <c r="AJ333" s="204">
        <v>0</v>
      </c>
      <c r="AK333" s="204">
        <v>0</v>
      </c>
      <c r="AL333" s="204">
        <v>0</v>
      </c>
      <c r="AM333" s="204"/>
      <c r="AN333" s="204">
        <v>0</v>
      </c>
      <c r="AO333" s="204">
        <v>0</v>
      </c>
    </row>
    <row r="334" spans="1:41" ht="12.75" customHeight="1">
      <c r="A334" s="262">
        <v>326</v>
      </c>
      <c r="B334" s="201" t="s">
        <v>1505</v>
      </c>
      <c r="C334" s="197">
        <v>0</v>
      </c>
      <c r="D334" s="202">
        <v>0</v>
      </c>
      <c r="E334" s="202">
        <v>0</v>
      </c>
      <c r="F334" s="202">
        <v>0</v>
      </c>
      <c r="G334" s="202">
        <v>0</v>
      </c>
      <c r="H334" s="202">
        <v>0</v>
      </c>
      <c r="I334" s="202">
        <v>0</v>
      </c>
      <c r="J334" s="197">
        <v>0</v>
      </c>
      <c r="K334" s="203">
        <v>0</v>
      </c>
      <c r="L334" s="203">
        <v>0</v>
      </c>
      <c r="M334" s="203">
        <v>0</v>
      </c>
      <c r="N334" s="203">
        <v>0</v>
      </c>
      <c r="O334" s="203">
        <v>0</v>
      </c>
      <c r="P334" s="203">
        <v>0</v>
      </c>
      <c r="Q334" s="203">
        <v>0</v>
      </c>
      <c r="R334" s="198">
        <v>0</v>
      </c>
      <c r="S334" s="203">
        <v>0</v>
      </c>
      <c r="T334" s="203">
        <v>0</v>
      </c>
      <c r="U334" s="203">
        <v>0</v>
      </c>
      <c r="V334" s="204">
        <v>0</v>
      </c>
      <c r="W334" s="204">
        <v>0</v>
      </c>
      <c r="X334" s="204">
        <v>0</v>
      </c>
      <c r="Y334" s="204">
        <v>0</v>
      </c>
      <c r="Z334" s="101">
        <v>0</v>
      </c>
      <c r="AA334" s="204">
        <v>0</v>
      </c>
      <c r="AB334" s="204">
        <v>0</v>
      </c>
      <c r="AC334" s="204">
        <v>0</v>
      </c>
      <c r="AD334" s="204">
        <v>0</v>
      </c>
      <c r="AE334" s="204"/>
      <c r="AF334" s="204">
        <v>0</v>
      </c>
      <c r="AG334" s="204">
        <v>0</v>
      </c>
      <c r="AH334" s="204">
        <v>0</v>
      </c>
      <c r="AI334" s="204">
        <v>0</v>
      </c>
      <c r="AJ334" s="204">
        <v>0</v>
      </c>
      <c r="AK334" s="204">
        <v>0</v>
      </c>
      <c r="AL334" s="204">
        <v>0</v>
      </c>
      <c r="AM334" s="204"/>
      <c r="AN334" s="204">
        <v>0</v>
      </c>
      <c r="AO334" s="204">
        <v>0</v>
      </c>
    </row>
    <row r="335" spans="1:41" ht="12.75" customHeight="1">
      <c r="A335" s="262">
        <v>327</v>
      </c>
      <c r="B335" s="201" t="s">
        <v>1506</v>
      </c>
      <c r="C335" s="197">
        <v>0</v>
      </c>
      <c r="D335" s="202">
        <v>0</v>
      </c>
      <c r="E335" s="202">
        <v>0</v>
      </c>
      <c r="F335" s="202">
        <v>0</v>
      </c>
      <c r="G335" s="202">
        <v>0</v>
      </c>
      <c r="H335" s="202">
        <v>0</v>
      </c>
      <c r="I335" s="202">
        <v>0</v>
      </c>
      <c r="J335" s="197">
        <v>0</v>
      </c>
      <c r="K335" s="203">
        <v>0</v>
      </c>
      <c r="L335" s="203">
        <v>0</v>
      </c>
      <c r="M335" s="203">
        <v>0</v>
      </c>
      <c r="N335" s="203">
        <v>0</v>
      </c>
      <c r="O335" s="203">
        <v>0</v>
      </c>
      <c r="P335" s="203">
        <v>0</v>
      </c>
      <c r="Q335" s="203">
        <v>0</v>
      </c>
      <c r="R335" s="198">
        <v>0</v>
      </c>
      <c r="S335" s="203">
        <v>0</v>
      </c>
      <c r="T335" s="203">
        <v>0</v>
      </c>
      <c r="U335" s="203">
        <v>0</v>
      </c>
      <c r="V335" s="204">
        <v>0</v>
      </c>
      <c r="W335" s="204">
        <v>0</v>
      </c>
      <c r="X335" s="204">
        <v>0</v>
      </c>
      <c r="Y335" s="204">
        <v>0</v>
      </c>
      <c r="Z335" s="101">
        <v>0</v>
      </c>
      <c r="AA335" s="204">
        <v>0</v>
      </c>
      <c r="AB335" s="204">
        <v>0</v>
      </c>
      <c r="AC335" s="204">
        <v>0</v>
      </c>
      <c r="AD335" s="204">
        <v>0</v>
      </c>
      <c r="AE335" s="204"/>
      <c r="AF335" s="204">
        <v>0</v>
      </c>
      <c r="AG335" s="204">
        <v>0</v>
      </c>
      <c r="AH335" s="204">
        <v>0</v>
      </c>
      <c r="AI335" s="204">
        <v>0</v>
      </c>
      <c r="AJ335" s="204">
        <v>0</v>
      </c>
      <c r="AK335" s="204">
        <v>0</v>
      </c>
      <c r="AL335" s="204">
        <v>0</v>
      </c>
      <c r="AM335" s="204"/>
      <c r="AN335" s="204">
        <v>0</v>
      </c>
      <c r="AO335" s="204">
        <v>0</v>
      </c>
    </row>
    <row r="336" spans="1:41" ht="12.75" customHeight="1">
      <c r="A336" s="262">
        <v>328</v>
      </c>
      <c r="B336" s="201" t="s">
        <v>1507</v>
      </c>
      <c r="C336" s="197">
        <v>0</v>
      </c>
      <c r="D336" s="202">
        <v>0</v>
      </c>
      <c r="E336" s="202">
        <v>0</v>
      </c>
      <c r="F336" s="202">
        <v>0</v>
      </c>
      <c r="G336" s="202">
        <v>0</v>
      </c>
      <c r="H336" s="202">
        <v>0</v>
      </c>
      <c r="I336" s="202">
        <v>0</v>
      </c>
      <c r="J336" s="197">
        <v>0</v>
      </c>
      <c r="K336" s="203">
        <v>0</v>
      </c>
      <c r="L336" s="203">
        <v>0</v>
      </c>
      <c r="M336" s="203">
        <v>0</v>
      </c>
      <c r="N336" s="203">
        <v>0</v>
      </c>
      <c r="O336" s="203">
        <v>0</v>
      </c>
      <c r="P336" s="203">
        <v>0</v>
      </c>
      <c r="Q336" s="203">
        <v>0</v>
      </c>
      <c r="R336" s="198">
        <v>0</v>
      </c>
      <c r="S336" s="203">
        <v>0</v>
      </c>
      <c r="T336" s="203">
        <v>0</v>
      </c>
      <c r="U336" s="203">
        <v>0</v>
      </c>
      <c r="V336" s="204">
        <v>0</v>
      </c>
      <c r="W336" s="204">
        <v>0</v>
      </c>
      <c r="X336" s="204">
        <v>0</v>
      </c>
      <c r="Y336" s="204">
        <v>0</v>
      </c>
      <c r="Z336" s="101">
        <v>0</v>
      </c>
      <c r="AA336" s="204">
        <v>0</v>
      </c>
      <c r="AB336" s="204">
        <v>0</v>
      </c>
      <c r="AC336" s="204">
        <v>0</v>
      </c>
      <c r="AD336" s="204">
        <v>0</v>
      </c>
      <c r="AE336" s="204"/>
      <c r="AF336" s="204">
        <v>0</v>
      </c>
      <c r="AG336" s="204">
        <v>0</v>
      </c>
      <c r="AH336" s="204">
        <v>0</v>
      </c>
      <c r="AI336" s="204">
        <v>0</v>
      </c>
      <c r="AJ336" s="204">
        <v>0</v>
      </c>
      <c r="AK336" s="204">
        <v>0</v>
      </c>
      <c r="AL336" s="204">
        <v>0</v>
      </c>
      <c r="AM336" s="204"/>
      <c r="AN336" s="204">
        <v>0</v>
      </c>
      <c r="AO336" s="204">
        <v>0</v>
      </c>
    </row>
    <row r="337" spans="1:45" ht="12.75" customHeight="1">
      <c r="A337" s="262">
        <v>329</v>
      </c>
      <c r="B337" s="201" t="s">
        <v>1508</v>
      </c>
      <c r="C337" s="197">
        <v>0</v>
      </c>
      <c r="D337" s="202">
        <v>0</v>
      </c>
      <c r="E337" s="202">
        <v>0</v>
      </c>
      <c r="F337" s="202">
        <v>0</v>
      </c>
      <c r="G337" s="202">
        <v>0</v>
      </c>
      <c r="H337" s="202">
        <v>0</v>
      </c>
      <c r="I337" s="202">
        <v>0</v>
      </c>
      <c r="J337" s="197">
        <v>0</v>
      </c>
      <c r="K337" s="203">
        <v>0</v>
      </c>
      <c r="L337" s="203">
        <v>0</v>
      </c>
      <c r="M337" s="203">
        <v>0</v>
      </c>
      <c r="N337" s="203">
        <v>0</v>
      </c>
      <c r="O337" s="203">
        <v>0</v>
      </c>
      <c r="P337" s="203">
        <v>0</v>
      </c>
      <c r="Q337" s="203">
        <v>0</v>
      </c>
      <c r="R337" s="198">
        <v>0</v>
      </c>
      <c r="S337" s="203">
        <v>0</v>
      </c>
      <c r="T337" s="203">
        <v>0</v>
      </c>
      <c r="U337" s="203">
        <v>0</v>
      </c>
      <c r="V337" s="204">
        <v>0</v>
      </c>
      <c r="W337" s="204">
        <v>0</v>
      </c>
      <c r="X337" s="204">
        <v>0</v>
      </c>
      <c r="Y337" s="204">
        <v>0</v>
      </c>
      <c r="Z337" s="101">
        <v>0</v>
      </c>
      <c r="AA337" s="204">
        <v>0</v>
      </c>
      <c r="AB337" s="204">
        <v>0</v>
      </c>
      <c r="AC337" s="204">
        <v>0</v>
      </c>
      <c r="AD337" s="204">
        <v>0</v>
      </c>
      <c r="AE337" s="204"/>
      <c r="AF337" s="204">
        <v>0</v>
      </c>
      <c r="AG337" s="204">
        <v>0</v>
      </c>
      <c r="AH337" s="204">
        <v>0</v>
      </c>
      <c r="AI337" s="204">
        <v>0</v>
      </c>
      <c r="AJ337" s="204">
        <v>0</v>
      </c>
      <c r="AK337" s="204">
        <v>0</v>
      </c>
      <c r="AL337" s="204">
        <v>0</v>
      </c>
      <c r="AM337" s="204"/>
      <c r="AN337" s="204">
        <v>0</v>
      </c>
      <c r="AO337" s="204">
        <v>0</v>
      </c>
    </row>
    <row r="338" spans="1:45" ht="12.75" customHeight="1">
      <c r="A338" s="262">
        <v>330</v>
      </c>
      <c r="B338" s="201" t="s">
        <v>1509</v>
      </c>
      <c r="C338" s="197">
        <v>0</v>
      </c>
      <c r="D338" s="202">
        <v>0</v>
      </c>
      <c r="E338" s="202">
        <v>0</v>
      </c>
      <c r="F338" s="202">
        <v>0</v>
      </c>
      <c r="G338" s="202">
        <v>0</v>
      </c>
      <c r="H338" s="202">
        <v>0</v>
      </c>
      <c r="I338" s="202">
        <v>0</v>
      </c>
      <c r="J338" s="197">
        <v>0</v>
      </c>
      <c r="K338" s="203">
        <v>0</v>
      </c>
      <c r="L338" s="203">
        <v>0</v>
      </c>
      <c r="M338" s="203">
        <v>0</v>
      </c>
      <c r="N338" s="203">
        <v>0</v>
      </c>
      <c r="O338" s="203">
        <v>0</v>
      </c>
      <c r="P338" s="203">
        <v>0</v>
      </c>
      <c r="Q338" s="203">
        <v>0</v>
      </c>
      <c r="R338" s="198">
        <v>0</v>
      </c>
      <c r="S338" s="203">
        <v>0</v>
      </c>
      <c r="T338" s="203">
        <v>0</v>
      </c>
      <c r="U338" s="203">
        <v>0</v>
      </c>
      <c r="V338" s="204">
        <v>0</v>
      </c>
      <c r="W338" s="204">
        <v>0</v>
      </c>
      <c r="X338" s="204">
        <v>0</v>
      </c>
      <c r="Y338" s="204">
        <v>0</v>
      </c>
      <c r="Z338" s="101">
        <v>0</v>
      </c>
      <c r="AA338" s="204">
        <v>0</v>
      </c>
      <c r="AB338" s="204">
        <v>0</v>
      </c>
      <c r="AC338" s="204">
        <v>0</v>
      </c>
      <c r="AD338" s="204">
        <v>0</v>
      </c>
      <c r="AE338" s="204"/>
      <c r="AF338" s="204">
        <v>0</v>
      </c>
      <c r="AG338" s="204">
        <v>0</v>
      </c>
      <c r="AH338" s="204">
        <v>0</v>
      </c>
      <c r="AI338" s="204">
        <v>0</v>
      </c>
      <c r="AJ338" s="204">
        <v>0</v>
      </c>
      <c r="AK338" s="204">
        <v>0</v>
      </c>
      <c r="AL338" s="204">
        <v>0</v>
      </c>
      <c r="AM338" s="204"/>
      <c r="AN338" s="204">
        <v>0</v>
      </c>
      <c r="AO338" s="204">
        <v>0</v>
      </c>
    </row>
    <row r="339" spans="1:45" ht="12.75" customHeight="1">
      <c r="A339" s="262">
        <v>331</v>
      </c>
      <c r="B339" s="201" t="s">
        <v>1510</v>
      </c>
      <c r="C339" s="197">
        <v>0</v>
      </c>
      <c r="D339" s="202">
        <v>0</v>
      </c>
      <c r="E339" s="202">
        <v>0</v>
      </c>
      <c r="F339" s="202">
        <v>0</v>
      </c>
      <c r="G339" s="202">
        <v>0</v>
      </c>
      <c r="H339" s="202">
        <v>0</v>
      </c>
      <c r="I339" s="202">
        <v>0</v>
      </c>
      <c r="J339" s="197">
        <v>0</v>
      </c>
      <c r="K339" s="203">
        <v>0</v>
      </c>
      <c r="L339" s="203">
        <v>0</v>
      </c>
      <c r="M339" s="203">
        <v>0</v>
      </c>
      <c r="N339" s="203">
        <v>0</v>
      </c>
      <c r="O339" s="203">
        <v>0</v>
      </c>
      <c r="P339" s="203">
        <v>0</v>
      </c>
      <c r="Q339" s="203">
        <v>0</v>
      </c>
      <c r="R339" s="198">
        <v>0</v>
      </c>
      <c r="S339" s="203">
        <v>0</v>
      </c>
      <c r="T339" s="203">
        <v>0</v>
      </c>
      <c r="U339" s="203">
        <v>0</v>
      </c>
      <c r="V339" s="204">
        <v>0</v>
      </c>
      <c r="W339" s="204">
        <v>0</v>
      </c>
      <c r="X339" s="204">
        <v>0</v>
      </c>
      <c r="Y339" s="204">
        <v>0</v>
      </c>
      <c r="Z339" s="101">
        <v>0</v>
      </c>
      <c r="AA339" s="204">
        <v>0</v>
      </c>
      <c r="AB339" s="204">
        <v>0</v>
      </c>
      <c r="AC339" s="204">
        <v>0</v>
      </c>
      <c r="AD339" s="204">
        <v>0</v>
      </c>
      <c r="AE339" s="204"/>
      <c r="AF339" s="204">
        <v>0</v>
      </c>
      <c r="AG339" s="204">
        <v>0</v>
      </c>
      <c r="AH339" s="204">
        <v>0</v>
      </c>
      <c r="AI339" s="204">
        <v>0</v>
      </c>
      <c r="AJ339" s="204">
        <v>0</v>
      </c>
      <c r="AK339" s="204">
        <v>0</v>
      </c>
      <c r="AL339" s="204">
        <v>0</v>
      </c>
      <c r="AM339" s="204"/>
      <c r="AN339" s="204">
        <v>0</v>
      </c>
      <c r="AO339" s="204">
        <v>0</v>
      </c>
    </row>
    <row r="340" spans="1:45" ht="12.75" customHeight="1">
      <c r="A340" s="262">
        <v>332</v>
      </c>
      <c r="B340" s="201" t="s">
        <v>1511</v>
      </c>
      <c r="C340" s="197">
        <v>0</v>
      </c>
      <c r="D340" s="202">
        <v>0</v>
      </c>
      <c r="E340" s="202">
        <v>0</v>
      </c>
      <c r="F340" s="202">
        <v>0</v>
      </c>
      <c r="G340" s="202">
        <v>0</v>
      </c>
      <c r="H340" s="202">
        <v>0</v>
      </c>
      <c r="I340" s="202">
        <v>0</v>
      </c>
      <c r="J340" s="197">
        <v>0</v>
      </c>
      <c r="K340" s="203">
        <v>0</v>
      </c>
      <c r="L340" s="203">
        <v>0</v>
      </c>
      <c r="M340" s="203">
        <v>0</v>
      </c>
      <c r="N340" s="203">
        <v>0</v>
      </c>
      <c r="O340" s="203">
        <v>0</v>
      </c>
      <c r="P340" s="203">
        <v>0</v>
      </c>
      <c r="Q340" s="203">
        <v>0</v>
      </c>
      <c r="R340" s="198">
        <v>0</v>
      </c>
      <c r="S340" s="203">
        <v>0</v>
      </c>
      <c r="T340" s="203">
        <v>0</v>
      </c>
      <c r="U340" s="203">
        <v>0</v>
      </c>
      <c r="V340" s="204">
        <v>0</v>
      </c>
      <c r="W340" s="204">
        <v>0</v>
      </c>
      <c r="X340" s="204">
        <v>0</v>
      </c>
      <c r="Y340" s="204">
        <v>0</v>
      </c>
      <c r="Z340" s="101">
        <v>0</v>
      </c>
      <c r="AA340" s="204">
        <v>0</v>
      </c>
      <c r="AB340" s="204">
        <v>0</v>
      </c>
      <c r="AC340" s="204">
        <v>0</v>
      </c>
      <c r="AD340" s="204">
        <v>0</v>
      </c>
      <c r="AE340" s="204"/>
      <c r="AF340" s="204">
        <v>0</v>
      </c>
      <c r="AG340" s="204">
        <v>0</v>
      </c>
      <c r="AH340" s="204">
        <v>0</v>
      </c>
      <c r="AI340" s="204">
        <v>0</v>
      </c>
      <c r="AJ340" s="204">
        <v>0</v>
      </c>
      <c r="AK340" s="204">
        <v>0</v>
      </c>
      <c r="AL340" s="204">
        <v>0</v>
      </c>
      <c r="AM340" s="204"/>
      <c r="AN340" s="204">
        <v>0</v>
      </c>
      <c r="AO340" s="204">
        <v>0</v>
      </c>
    </row>
    <row r="341" spans="1:45" ht="12.75" customHeight="1">
      <c r="A341" s="262">
        <v>333</v>
      </c>
      <c r="B341" s="201" t="s">
        <v>1512</v>
      </c>
      <c r="C341" s="197">
        <v>77.2</v>
      </c>
      <c r="D341" s="202">
        <v>0</v>
      </c>
      <c r="E341" s="202">
        <v>0</v>
      </c>
      <c r="F341" s="202">
        <v>0</v>
      </c>
      <c r="G341" s="202">
        <v>0</v>
      </c>
      <c r="H341" s="202">
        <v>77.2</v>
      </c>
      <c r="I341" s="202">
        <v>0</v>
      </c>
      <c r="J341" s="197">
        <v>120.4</v>
      </c>
      <c r="K341" s="203">
        <v>0</v>
      </c>
      <c r="L341" s="203">
        <v>0</v>
      </c>
      <c r="M341" s="203">
        <v>0</v>
      </c>
      <c r="N341" s="203">
        <v>0</v>
      </c>
      <c r="O341" s="203">
        <v>0</v>
      </c>
      <c r="P341" s="203">
        <v>120.4</v>
      </c>
      <c r="Q341" s="203">
        <v>0</v>
      </c>
      <c r="R341" s="198">
        <v>0</v>
      </c>
      <c r="S341" s="203">
        <v>0</v>
      </c>
      <c r="T341" s="203">
        <v>0</v>
      </c>
      <c r="U341" s="203">
        <v>0</v>
      </c>
      <c r="V341" s="204">
        <v>0</v>
      </c>
      <c r="W341" s="204">
        <v>0</v>
      </c>
      <c r="X341" s="204">
        <v>0</v>
      </c>
      <c r="Y341" s="204">
        <v>0</v>
      </c>
      <c r="Z341" s="101">
        <v>-120.4</v>
      </c>
      <c r="AA341" s="204">
        <v>0</v>
      </c>
      <c r="AB341" s="204">
        <v>0</v>
      </c>
      <c r="AC341" s="204">
        <v>0</v>
      </c>
      <c r="AD341" s="204">
        <v>0</v>
      </c>
      <c r="AE341" s="204"/>
      <c r="AF341" s="204">
        <v>-120.4</v>
      </c>
      <c r="AG341" s="204">
        <v>0</v>
      </c>
      <c r="AH341" s="204">
        <v>0</v>
      </c>
      <c r="AI341" s="204">
        <v>0</v>
      </c>
      <c r="AJ341" s="204">
        <v>0</v>
      </c>
      <c r="AK341" s="204">
        <v>0</v>
      </c>
      <c r="AL341" s="204">
        <v>0</v>
      </c>
      <c r="AM341" s="204"/>
      <c r="AN341" s="204">
        <v>0</v>
      </c>
      <c r="AO341" s="204">
        <v>0</v>
      </c>
    </row>
    <row r="342" spans="1:45" ht="12.75" customHeight="1">
      <c r="A342" s="262">
        <v>334</v>
      </c>
      <c r="B342" s="201"/>
      <c r="C342" s="202"/>
      <c r="D342" s="202"/>
      <c r="E342" s="202"/>
      <c r="F342" s="202"/>
      <c r="G342" s="202"/>
      <c r="H342" s="202"/>
      <c r="I342" s="202"/>
      <c r="J342" s="202"/>
      <c r="K342" s="203"/>
      <c r="L342" s="203"/>
      <c r="M342" s="203"/>
      <c r="N342" s="203"/>
      <c r="O342" s="203"/>
      <c r="P342" s="203"/>
      <c r="Q342" s="203"/>
      <c r="R342" s="203"/>
      <c r="S342" s="203"/>
      <c r="T342" s="203"/>
      <c r="U342" s="203"/>
      <c r="V342" s="204"/>
      <c r="W342" s="204"/>
      <c r="X342" s="204"/>
      <c r="Y342" s="204"/>
      <c r="Z342" s="101">
        <v>0</v>
      </c>
      <c r="AA342" s="204"/>
      <c r="AB342" s="204"/>
      <c r="AC342" s="204"/>
      <c r="AD342" s="204"/>
      <c r="AE342" s="204"/>
      <c r="AF342" s="204"/>
      <c r="AG342" s="204"/>
      <c r="AH342" s="204"/>
      <c r="AI342" s="204"/>
      <c r="AJ342" s="204"/>
      <c r="AK342" s="204"/>
      <c r="AL342" s="204"/>
      <c r="AM342" s="204"/>
      <c r="AN342" s="204"/>
      <c r="AO342" s="204"/>
    </row>
    <row r="343" spans="1:45" ht="12.75" customHeight="1">
      <c r="A343" s="262">
        <v>335</v>
      </c>
      <c r="B343" s="196" t="s">
        <v>1513</v>
      </c>
      <c r="C343" s="197">
        <v>1478.3999999999999</v>
      </c>
      <c r="D343" s="197">
        <v>0</v>
      </c>
      <c r="E343" s="197">
        <v>0</v>
      </c>
      <c r="F343" s="197">
        <v>0</v>
      </c>
      <c r="G343" s="197">
        <v>1044.0999999999999</v>
      </c>
      <c r="H343" s="197">
        <v>434.29999999999995</v>
      </c>
      <c r="I343" s="197">
        <v>0</v>
      </c>
      <c r="J343" s="197">
        <v>1538.3999999999999</v>
      </c>
      <c r="K343" s="197">
        <v>0</v>
      </c>
      <c r="L343" s="197">
        <v>0</v>
      </c>
      <c r="M343" s="197">
        <v>0</v>
      </c>
      <c r="N343" s="197">
        <v>1044.0999999999999</v>
      </c>
      <c r="O343" s="197">
        <v>60</v>
      </c>
      <c r="P343" s="197">
        <v>434.29999999999995</v>
      </c>
      <c r="Q343" s="197">
        <v>0</v>
      </c>
      <c r="R343" s="198">
        <v>1007.6587999999999</v>
      </c>
      <c r="S343" s="197">
        <v>0</v>
      </c>
      <c r="T343" s="197">
        <v>0</v>
      </c>
      <c r="U343" s="197">
        <v>0</v>
      </c>
      <c r="V343" s="197">
        <v>581.22559999999999</v>
      </c>
      <c r="W343" s="197">
        <v>0</v>
      </c>
      <c r="X343" s="197">
        <v>426.43319999999994</v>
      </c>
      <c r="Y343" s="197">
        <v>0</v>
      </c>
      <c r="Z343" s="101">
        <v>-530.74119999999994</v>
      </c>
      <c r="AA343" s="101">
        <v>0</v>
      </c>
      <c r="AB343" s="101">
        <v>0</v>
      </c>
      <c r="AC343" s="101">
        <v>0</v>
      </c>
      <c r="AD343" s="101">
        <v>-462.87439999999992</v>
      </c>
      <c r="AE343" s="101">
        <v>-60</v>
      </c>
      <c r="AF343" s="101">
        <v>-7.866800000000012</v>
      </c>
      <c r="AG343" s="101">
        <v>0</v>
      </c>
      <c r="AH343" s="101">
        <v>65.500442017680712</v>
      </c>
      <c r="AI343" s="101">
        <v>0</v>
      </c>
      <c r="AJ343" s="101">
        <v>0</v>
      </c>
      <c r="AK343" s="101">
        <v>0</v>
      </c>
      <c r="AL343" s="101">
        <v>55.667618044248634</v>
      </c>
      <c r="AM343" s="101">
        <v>0</v>
      </c>
      <c r="AN343" s="101">
        <v>98.188625374165312</v>
      </c>
      <c r="AO343" s="101">
        <v>0</v>
      </c>
    </row>
    <row r="344" spans="1:45" s="200" customFormat="1" ht="12.75" customHeight="1">
      <c r="A344" s="262">
        <v>336</v>
      </c>
      <c r="B344" s="196" t="s">
        <v>1241</v>
      </c>
      <c r="C344" s="197">
        <v>1044.0999999999999</v>
      </c>
      <c r="D344" s="197">
        <v>0</v>
      </c>
      <c r="E344" s="197">
        <v>0</v>
      </c>
      <c r="F344" s="197">
        <v>0</v>
      </c>
      <c r="G344" s="197">
        <v>1044.0999999999999</v>
      </c>
      <c r="H344" s="197">
        <v>0</v>
      </c>
      <c r="I344" s="197">
        <v>0</v>
      </c>
      <c r="J344" s="197">
        <v>1104.0999999999999</v>
      </c>
      <c r="K344" s="197">
        <v>0</v>
      </c>
      <c r="L344" s="197">
        <v>0</v>
      </c>
      <c r="M344" s="197">
        <v>0</v>
      </c>
      <c r="N344" s="197">
        <v>1044.0999999999999</v>
      </c>
      <c r="O344" s="197">
        <v>60</v>
      </c>
      <c r="P344" s="197">
        <v>0</v>
      </c>
      <c r="Q344" s="197">
        <v>0</v>
      </c>
      <c r="R344" s="198">
        <v>581.22559999999999</v>
      </c>
      <c r="S344" s="197">
        <v>0</v>
      </c>
      <c r="T344" s="197">
        <v>0</v>
      </c>
      <c r="U344" s="197">
        <v>0</v>
      </c>
      <c r="V344" s="197">
        <v>581.22559999999999</v>
      </c>
      <c r="W344" s="197">
        <v>0</v>
      </c>
      <c r="X344" s="197">
        <v>0</v>
      </c>
      <c r="Y344" s="197">
        <v>0</v>
      </c>
      <c r="Z344" s="101">
        <v>-522.87439999999992</v>
      </c>
      <c r="AA344" s="101">
        <v>0</v>
      </c>
      <c r="AB344" s="101">
        <v>0</v>
      </c>
      <c r="AC344" s="101">
        <v>0</v>
      </c>
      <c r="AD344" s="101">
        <v>-462.87439999999992</v>
      </c>
      <c r="AE344" s="101">
        <v>-60</v>
      </c>
      <c r="AF344" s="101">
        <v>0</v>
      </c>
      <c r="AG344" s="101">
        <v>0</v>
      </c>
      <c r="AH344" s="101">
        <v>52.642478036409749</v>
      </c>
      <c r="AI344" s="101">
        <v>0</v>
      </c>
      <c r="AJ344" s="101">
        <v>0</v>
      </c>
      <c r="AK344" s="101">
        <v>0</v>
      </c>
      <c r="AL344" s="101">
        <v>55.667618044248634</v>
      </c>
      <c r="AM344" s="101">
        <v>0</v>
      </c>
      <c r="AN344" s="101">
        <v>0</v>
      </c>
      <c r="AO344" s="101">
        <v>0</v>
      </c>
      <c r="AP344" s="199"/>
      <c r="AQ344" s="199"/>
      <c r="AR344" s="199"/>
      <c r="AS344" s="199"/>
    </row>
    <row r="345" spans="1:45" s="200" customFormat="1" ht="12.75" customHeight="1">
      <c r="A345" s="262">
        <v>337</v>
      </c>
      <c r="B345" s="196" t="s">
        <v>1242</v>
      </c>
      <c r="C345" s="197">
        <v>434.29999999999995</v>
      </c>
      <c r="D345" s="197">
        <v>0</v>
      </c>
      <c r="E345" s="197">
        <v>0</v>
      </c>
      <c r="F345" s="197">
        <v>0</v>
      </c>
      <c r="G345" s="197">
        <v>0</v>
      </c>
      <c r="H345" s="197">
        <v>434.29999999999995</v>
      </c>
      <c r="I345" s="197">
        <v>0</v>
      </c>
      <c r="J345" s="197">
        <v>434.29999999999995</v>
      </c>
      <c r="K345" s="197">
        <v>0</v>
      </c>
      <c r="L345" s="197">
        <v>0</v>
      </c>
      <c r="M345" s="197">
        <v>0</v>
      </c>
      <c r="N345" s="197">
        <v>0</v>
      </c>
      <c r="O345" s="197">
        <v>0</v>
      </c>
      <c r="P345" s="197">
        <v>434.29999999999995</v>
      </c>
      <c r="Q345" s="197">
        <v>0</v>
      </c>
      <c r="R345" s="198">
        <v>426.43319999999994</v>
      </c>
      <c r="S345" s="197">
        <v>0</v>
      </c>
      <c r="T345" s="197">
        <v>0</v>
      </c>
      <c r="U345" s="197">
        <v>0</v>
      </c>
      <c r="V345" s="197">
        <v>0</v>
      </c>
      <c r="W345" s="197">
        <v>0</v>
      </c>
      <c r="X345" s="197">
        <v>426.43319999999994</v>
      </c>
      <c r="Y345" s="197">
        <v>0</v>
      </c>
      <c r="Z345" s="101">
        <v>-7.866800000000012</v>
      </c>
      <c r="AA345" s="101">
        <v>0</v>
      </c>
      <c r="AB345" s="101">
        <v>0</v>
      </c>
      <c r="AC345" s="101">
        <v>0</v>
      </c>
      <c r="AD345" s="101">
        <v>0</v>
      </c>
      <c r="AE345" s="101">
        <v>0</v>
      </c>
      <c r="AF345" s="101">
        <v>-7.866800000000012</v>
      </c>
      <c r="AG345" s="101">
        <v>0</v>
      </c>
      <c r="AH345" s="101">
        <v>98.188625374165312</v>
      </c>
      <c r="AI345" s="101">
        <v>0</v>
      </c>
      <c r="AJ345" s="101">
        <v>0</v>
      </c>
      <c r="AK345" s="101">
        <v>0</v>
      </c>
      <c r="AL345" s="101">
        <v>0</v>
      </c>
      <c r="AM345" s="101">
        <v>0</v>
      </c>
      <c r="AN345" s="101">
        <v>98.188625374165312</v>
      </c>
      <c r="AO345" s="101">
        <v>0</v>
      </c>
      <c r="AP345" s="199"/>
      <c r="AQ345" s="199"/>
      <c r="AR345" s="199"/>
      <c r="AS345" s="199"/>
    </row>
    <row r="346" spans="1:45" ht="12.75" customHeight="1">
      <c r="A346" s="262">
        <v>338</v>
      </c>
      <c r="B346" s="201" t="s">
        <v>1267</v>
      </c>
      <c r="C346" s="197">
        <v>1044.0999999999999</v>
      </c>
      <c r="D346" s="202">
        <v>0</v>
      </c>
      <c r="E346" s="202">
        <v>0</v>
      </c>
      <c r="F346" s="202">
        <v>0</v>
      </c>
      <c r="G346" s="202">
        <v>1044.0999999999999</v>
      </c>
      <c r="H346" s="202">
        <v>0</v>
      </c>
      <c r="I346" s="202">
        <v>0</v>
      </c>
      <c r="J346" s="197">
        <v>1104.0999999999999</v>
      </c>
      <c r="K346" s="203">
        <v>0</v>
      </c>
      <c r="L346" s="203">
        <v>0</v>
      </c>
      <c r="M346" s="203">
        <v>0</v>
      </c>
      <c r="N346" s="203">
        <v>1044.0999999999999</v>
      </c>
      <c r="O346" s="203">
        <v>60</v>
      </c>
      <c r="P346" s="203">
        <v>0</v>
      </c>
      <c r="Q346" s="203">
        <v>0</v>
      </c>
      <c r="R346" s="198">
        <v>581.22559999999999</v>
      </c>
      <c r="S346" s="203">
        <v>0</v>
      </c>
      <c r="T346" s="203">
        <v>0</v>
      </c>
      <c r="U346" s="203">
        <v>0</v>
      </c>
      <c r="V346" s="204">
        <v>581.22559999999999</v>
      </c>
      <c r="W346" s="204">
        <v>0</v>
      </c>
      <c r="X346" s="204">
        <v>0</v>
      </c>
      <c r="Y346" s="204">
        <v>0</v>
      </c>
      <c r="Z346" s="101">
        <v>-522.87439999999992</v>
      </c>
      <c r="AA346" s="204">
        <v>0</v>
      </c>
      <c r="AB346" s="204">
        <v>0</v>
      </c>
      <c r="AC346" s="204">
        <v>0</v>
      </c>
      <c r="AD346" s="204">
        <v>-462.87439999999992</v>
      </c>
      <c r="AE346" s="204"/>
      <c r="AF346" s="204">
        <v>0</v>
      </c>
      <c r="AG346" s="204">
        <v>0</v>
      </c>
      <c r="AH346" s="204">
        <v>52.642478036409749</v>
      </c>
      <c r="AI346" s="204">
        <v>0</v>
      </c>
      <c r="AJ346" s="204">
        <v>0</v>
      </c>
      <c r="AK346" s="204">
        <v>0</v>
      </c>
      <c r="AL346" s="204">
        <v>55.667618044248634</v>
      </c>
      <c r="AM346" s="204"/>
      <c r="AN346" s="204">
        <v>0</v>
      </c>
      <c r="AO346" s="204">
        <v>0</v>
      </c>
    </row>
    <row r="347" spans="1:45" ht="12.75" customHeight="1">
      <c r="A347" s="262">
        <v>339</v>
      </c>
      <c r="B347" s="201" t="s">
        <v>1514</v>
      </c>
      <c r="C347" s="197">
        <v>0</v>
      </c>
      <c r="D347" s="202">
        <v>0</v>
      </c>
      <c r="E347" s="202">
        <v>0</v>
      </c>
      <c r="F347" s="202">
        <v>0</v>
      </c>
      <c r="G347" s="202">
        <v>0</v>
      </c>
      <c r="H347" s="202">
        <v>0</v>
      </c>
      <c r="I347" s="202">
        <v>0</v>
      </c>
      <c r="J347" s="197">
        <v>0</v>
      </c>
      <c r="K347" s="203">
        <v>0</v>
      </c>
      <c r="L347" s="203">
        <v>0</v>
      </c>
      <c r="M347" s="203">
        <v>0</v>
      </c>
      <c r="N347" s="203">
        <v>0</v>
      </c>
      <c r="O347" s="203">
        <v>0</v>
      </c>
      <c r="P347" s="203">
        <v>0</v>
      </c>
      <c r="Q347" s="203">
        <v>0</v>
      </c>
      <c r="R347" s="198">
        <v>0</v>
      </c>
      <c r="S347" s="203">
        <v>0</v>
      </c>
      <c r="T347" s="203">
        <v>0</v>
      </c>
      <c r="U347" s="203">
        <v>0</v>
      </c>
      <c r="V347" s="204">
        <v>0</v>
      </c>
      <c r="W347" s="204">
        <v>0</v>
      </c>
      <c r="X347" s="204">
        <v>0</v>
      </c>
      <c r="Y347" s="204">
        <v>0</v>
      </c>
      <c r="Z347" s="101">
        <v>0</v>
      </c>
      <c r="AA347" s="204">
        <v>0</v>
      </c>
      <c r="AB347" s="204">
        <v>0</v>
      </c>
      <c r="AC347" s="204">
        <v>0</v>
      </c>
      <c r="AD347" s="204">
        <v>0</v>
      </c>
      <c r="AE347" s="204"/>
      <c r="AF347" s="204">
        <v>0</v>
      </c>
      <c r="AG347" s="204">
        <v>0</v>
      </c>
      <c r="AH347" s="204">
        <v>0</v>
      </c>
      <c r="AI347" s="204">
        <v>0</v>
      </c>
      <c r="AJ347" s="204">
        <v>0</v>
      </c>
      <c r="AK347" s="204">
        <v>0</v>
      </c>
      <c r="AL347" s="204">
        <v>0</v>
      </c>
      <c r="AM347" s="204"/>
      <c r="AN347" s="204">
        <v>0</v>
      </c>
      <c r="AO347" s="204">
        <v>0</v>
      </c>
    </row>
    <row r="348" spans="1:45" ht="12.75" customHeight="1">
      <c r="A348" s="262">
        <v>340</v>
      </c>
      <c r="B348" s="201" t="s">
        <v>1515</v>
      </c>
      <c r="C348" s="197">
        <v>0</v>
      </c>
      <c r="D348" s="202">
        <v>0</v>
      </c>
      <c r="E348" s="202">
        <v>0</v>
      </c>
      <c r="F348" s="202">
        <v>0</v>
      </c>
      <c r="G348" s="202">
        <v>0</v>
      </c>
      <c r="H348" s="202">
        <v>0</v>
      </c>
      <c r="I348" s="202">
        <v>0</v>
      </c>
      <c r="J348" s="197">
        <v>0</v>
      </c>
      <c r="K348" s="203">
        <v>0</v>
      </c>
      <c r="L348" s="203">
        <v>0</v>
      </c>
      <c r="M348" s="203">
        <v>0</v>
      </c>
      <c r="N348" s="203">
        <v>0</v>
      </c>
      <c r="O348" s="203">
        <v>0</v>
      </c>
      <c r="P348" s="203">
        <v>0</v>
      </c>
      <c r="Q348" s="203">
        <v>0</v>
      </c>
      <c r="R348" s="198">
        <v>0</v>
      </c>
      <c r="S348" s="203">
        <v>0</v>
      </c>
      <c r="T348" s="203">
        <v>0</v>
      </c>
      <c r="U348" s="203">
        <v>0</v>
      </c>
      <c r="V348" s="204">
        <v>0</v>
      </c>
      <c r="W348" s="204">
        <v>0</v>
      </c>
      <c r="X348" s="204">
        <v>0</v>
      </c>
      <c r="Y348" s="204">
        <v>0</v>
      </c>
      <c r="Z348" s="101">
        <v>0</v>
      </c>
      <c r="AA348" s="204">
        <v>0</v>
      </c>
      <c r="AB348" s="204">
        <v>0</v>
      </c>
      <c r="AC348" s="204">
        <v>0</v>
      </c>
      <c r="AD348" s="204">
        <v>0</v>
      </c>
      <c r="AE348" s="204"/>
      <c r="AF348" s="204">
        <v>0</v>
      </c>
      <c r="AG348" s="204">
        <v>0</v>
      </c>
      <c r="AH348" s="204">
        <v>0</v>
      </c>
      <c r="AI348" s="204">
        <v>0</v>
      </c>
      <c r="AJ348" s="204">
        <v>0</v>
      </c>
      <c r="AK348" s="204">
        <v>0</v>
      </c>
      <c r="AL348" s="204">
        <v>0</v>
      </c>
      <c r="AM348" s="204"/>
      <c r="AN348" s="204">
        <v>0</v>
      </c>
      <c r="AO348" s="204">
        <v>0</v>
      </c>
    </row>
    <row r="349" spans="1:45" ht="12.75" customHeight="1">
      <c r="A349" s="262">
        <v>341</v>
      </c>
      <c r="B349" s="201" t="s">
        <v>1271</v>
      </c>
      <c r="C349" s="197">
        <v>94.9</v>
      </c>
      <c r="D349" s="202">
        <v>0</v>
      </c>
      <c r="E349" s="202">
        <v>0</v>
      </c>
      <c r="F349" s="202">
        <v>0</v>
      </c>
      <c r="G349" s="202">
        <v>0</v>
      </c>
      <c r="H349" s="202">
        <v>94.9</v>
      </c>
      <c r="I349" s="202">
        <v>0</v>
      </c>
      <c r="J349" s="197">
        <v>94.9</v>
      </c>
      <c r="K349" s="203">
        <v>0</v>
      </c>
      <c r="L349" s="203">
        <v>0</v>
      </c>
      <c r="M349" s="203">
        <v>0</v>
      </c>
      <c r="N349" s="203">
        <v>0</v>
      </c>
      <c r="O349" s="203">
        <v>0</v>
      </c>
      <c r="P349" s="203">
        <v>94.9</v>
      </c>
      <c r="Q349" s="203">
        <v>0</v>
      </c>
      <c r="R349" s="198">
        <v>94.9</v>
      </c>
      <c r="S349" s="203">
        <v>0</v>
      </c>
      <c r="T349" s="203">
        <v>0</v>
      </c>
      <c r="U349" s="203">
        <v>0</v>
      </c>
      <c r="V349" s="204">
        <v>0</v>
      </c>
      <c r="W349" s="204">
        <v>0</v>
      </c>
      <c r="X349" s="204">
        <v>94.9</v>
      </c>
      <c r="Y349" s="204">
        <v>0</v>
      </c>
      <c r="Z349" s="101">
        <v>0</v>
      </c>
      <c r="AA349" s="204">
        <v>0</v>
      </c>
      <c r="AB349" s="204">
        <v>0</v>
      </c>
      <c r="AC349" s="204">
        <v>0</v>
      </c>
      <c r="AD349" s="204">
        <v>0</v>
      </c>
      <c r="AE349" s="204"/>
      <c r="AF349" s="204">
        <v>0</v>
      </c>
      <c r="AG349" s="204">
        <v>0</v>
      </c>
      <c r="AH349" s="204">
        <v>100</v>
      </c>
      <c r="AI349" s="204">
        <v>0</v>
      </c>
      <c r="AJ349" s="204">
        <v>0</v>
      </c>
      <c r="AK349" s="204">
        <v>0</v>
      </c>
      <c r="AL349" s="204">
        <v>0</v>
      </c>
      <c r="AM349" s="204"/>
      <c r="AN349" s="204">
        <v>100</v>
      </c>
      <c r="AO349" s="204">
        <v>0</v>
      </c>
    </row>
    <row r="350" spans="1:45" ht="12.75" customHeight="1">
      <c r="A350" s="262">
        <v>342</v>
      </c>
      <c r="B350" s="201" t="s">
        <v>1516</v>
      </c>
      <c r="C350" s="197">
        <v>0</v>
      </c>
      <c r="D350" s="202">
        <v>0</v>
      </c>
      <c r="E350" s="202">
        <v>0</v>
      </c>
      <c r="F350" s="202">
        <v>0</v>
      </c>
      <c r="G350" s="202">
        <v>0</v>
      </c>
      <c r="H350" s="202">
        <v>0</v>
      </c>
      <c r="I350" s="202">
        <v>0</v>
      </c>
      <c r="J350" s="197">
        <v>0</v>
      </c>
      <c r="K350" s="203">
        <v>0</v>
      </c>
      <c r="L350" s="203">
        <v>0</v>
      </c>
      <c r="M350" s="203">
        <v>0</v>
      </c>
      <c r="N350" s="203">
        <v>0</v>
      </c>
      <c r="O350" s="203">
        <v>0</v>
      </c>
      <c r="P350" s="203">
        <v>0</v>
      </c>
      <c r="Q350" s="203">
        <v>0</v>
      </c>
      <c r="R350" s="198">
        <v>0</v>
      </c>
      <c r="S350" s="203">
        <v>0</v>
      </c>
      <c r="T350" s="203">
        <v>0</v>
      </c>
      <c r="U350" s="203">
        <v>0</v>
      </c>
      <c r="V350" s="204">
        <v>0</v>
      </c>
      <c r="W350" s="204">
        <v>0</v>
      </c>
      <c r="X350" s="204">
        <v>0</v>
      </c>
      <c r="Y350" s="204">
        <v>0</v>
      </c>
      <c r="Z350" s="101">
        <v>0</v>
      </c>
      <c r="AA350" s="204">
        <v>0</v>
      </c>
      <c r="AB350" s="204">
        <v>0</v>
      </c>
      <c r="AC350" s="204">
        <v>0</v>
      </c>
      <c r="AD350" s="204">
        <v>0</v>
      </c>
      <c r="AE350" s="204"/>
      <c r="AF350" s="204">
        <v>0</v>
      </c>
      <c r="AG350" s="204">
        <v>0</v>
      </c>
      <c r="AH350" s="204">
        <v>0</v>
      </c>
      <c r="AI350" s="204">
        <v>0</v>
      </c>
      <c r="AJ350" s="204">
        <v>0</v>
      </c>
      <c r="AK350" s="204">
        <v>0</v>
      </c>
      <c r="AL350" s="204">
        <v>0</v>
      </c>
      <c r="AM350" s="204"/>
      <c r="AN350" s="204">
        <v>0</v>
      </c>
      <c r="AO350" s="204">
        <v>0</v>
      </c>
    </row>
    <row r="351" spans="1:45" ht="12.75" customHeight="1">
      <c r="A351" s="262">
        <v>343</v>
      </c>
      <c r="B351" s="201" t="s">
        <v>1517</v>
      </c>
      <c r="C351" s="197">
        <v>0</v>
      </c>
      <c r="D351" s="202">
        <v>0</v>
      </c>
      <c r="E351" s="202">
        <v>0</v>
      </c>
      <c r="F351" s="202">
        <v>0</v>
      </c>
      <c r="G351" s="202">
        <v>0</v>
      </c>
      <c r="H351" s="202">
        <v>0</v>
      </c>
      <c r="I351" s="202">
        <v>0</v>
      </c>
      <c r="J351" s="197">
        <v>0</v>
      </c>
      <c r="K351" s="203">
        <v>0</v>
      </c>
      <c r="L351" s="203">
        <v>0</v>
      </c>
      <c r="M351" s="203">
        <v>0</v>
      </c>
      <c r="N351" s="203">
        <v>0</v>
      </c>
      <c r="O351" s="203">
        <v>0</v>
      </c>
      <c r="P351" s="203">
        <v>0</v>
      </c>
      <c r="Q351" s="203">
        <v>0</v>
      </c>
      <c r="R351" s="198">
        <v>0</v>
      </c>
      <c r="S351" s="203">
        <v>0</v>
      </c>
      <c r="T351" s="203">
        <v>0</v>
      </c>
      <c r="U351" s="203">
        <v>0</v>
      </c>
      <c r="V351" s="204">
        <v>0</v>
      </c>
      <c r="W351" s="204">
        <v>0</v>
      </c>
      <c r="X351" s="204">
        <v>0</v>
      </c>
      <c r="Y351" s="204">
        <v>0</v>
      </c>
      <c r="Z351" s="101">
        <v>0</v>
      </c>
      <c r="AA351" s="204">
        <v>0</v>
      </c>
      <c r="AB351" s="204">
        <v>0</v>
      </c>
      <c r="AC351" s="204">
        <v>0</v>
      </c>
      <c r="AD351" s="204">
        <v>0</v>
      </c>
      <c r="AE351" s="204"/>
      <c r="AF351" s="204">
        <v>0</v>
      </c>
      <c r="AG351" s="204">
        <v>0</v>
      </c>
      <c r="AH351" s="204">
        <v>0</v>
      </c>
      <c r="AI351" s="204">
        <v>0</v>
      </c>
      <c r="AJ351" s="204">
        <v>0</v>
      </c>
      <c r="AK351" s="204">
        <v>0</v>
      </c>
      <c r="AL351" s="204">
        <v>0</v>
      </c>
      <c r="AM351" s="204"/>
      <c r="AN351" s="204">
        <v>0</v>
      </c>
      <c r="AO351" s="204">
        <v>0</v>
      </c>
    </row>
    <row r="352" spans="1:45" ht="12.75" customHeight="1">
      <c r="A352" s="262">
        <v>344</v>
      </c>
      <c r="B352" s="201" t="s">
        <v>1513</v>
      </c>
      <c r="C352" s="197">
        <v>84.5</v>
      </c>
      <c r="D352" s="202">
        <v>0</v>
      </c>
      <c r="E352" s="202">
        <v>0</v>
      </c>
      <c r="F352" s="202">
        <v>0</v>
      </c>
      <c r="G352" s="202">
        <v>0</v>
      </c>
      <c r="H352" s="202">
        <v>84.5</v>
      </c>
      <c r="I352" s="202">
        <v>0</v>
      </c>
      <c r="J352" s="197">
        <v>84.5</v>
      </c>
      <c r="K352" s="203">
        <v>0</v>
      </c>
      <c r="L352" s="203">
        <v>0</v>
      </c>
      <c r="M352" s="203">
        <v>0</v>
      </c>
      <c r="N352" s="203">
        <v>0</v>
      </c>
      <c r="O352" s="203">
        <v>0</v>
      </c>
      <c r="P352" s="203">
        <v>84.5</v>
      </c>
      <c r="Q352" s="203">
        <v>0</v>
      </c>
      <c r="R352" s="198">
        <v>77.013199999999998</v>
      </c>
      <c r="S352" s="203">
        <v>0</v>
      </c>
      <c r="T352" s="203">
        <v>0</v>
      </c>
      <c r="U352" s="203">
        <v>0</v>
      </c>
      <c r="V352" s="204">
        <v>0</v>
      </c>
      <c r="W352" s="204">
        <v>0</v>
      </c>
      <c r="X352" s="204">
        <v>77.013199999999998</v>
      </c>
      <c r="Y352" s="204">
        <v>0</v>
      </c>
      <c r="Z352" s="101">
        <v>-7.4868000000000023</v>
      </c>
      <c r="AA352" s="204">
        <v>0</v>
      </c>
      <c r="AB352" s="204">
        <v>0</v>
      </c>
      <c r="AC352" s="204">
        <v>0</v>
      </c>
      <c r="AD352" s="204">
        <v>0</v>
      </c>
      <c r="AE352" s="204"/>
      <c r="AF352" s="204">
        <v>-7.4868000000000023</v>
      </c>
      <c r="AG352" s="204">
        <v>0</v>
      </c>
      <c r="AH352" s="204">
        <v>91.139881656804732</v>
      </c>
      <c r="AI352" s="204">
        <v>0</v>
      </c>
      <c r="AJ352" s="204">
        <v>0</v>
      </c>
      <c r="AK352" s="204">
        <v>0</v>
      </c>
      <c r="AL352" s="204">
        <v>0</v>
      </c>
      <c r="AM352" s="204"/>
      <c r="AN352" s="204">
        <v>91.139881656804732</v>
      </c>
      <c r="AO352" s="204">
        <v>0</v>
      </c>
    </row>
    <row r="353" spans="1:41" ht="12.75" customHeight="1">
      <c r="A353" s="262">
        <v>345</v>
      </c>
      <c r="B353" s="201" t="s">
        <v>1518</v>
      </c>
      <c r="C353" s="197">
        <v>0</v>
      </c>
      <c r="D353" s="202">
        <v>0</v>
      </c>
      <c r="E353" s="202">
        <v>0</v>
      </c>
      <c r="F353" s="202">
        <v>0</v>
      </c>
      <c r="G353" s="202">
        <v>0</v>
      </c>
      <c r="H353" s="202">
        <v>0</v>
      </c>
      <c r="I353" s="202">
        <v>0</v>
      </c>
      <c r="J353" s="197">
        <v>0</v>
      </c>
      <c r="K353" s="203">
        <v>0</v>
      </c>
      <c r="L353" s="203">
        <v>0</v>
      </c>
      <c r="M353" s="203">
        <v>0</v>
      </c>
      <c r="N353" s="203">
        <v>0</v>
      </c>
      <c r="O353" s="203">
        <v>0</v>
      </c>
      <c r="P353" s="203">
        <v>0</v>
      </c>
      <c r="Q353" s="203">
        <v>0</v>
      </c>
      <c r="R353" s="198">
        <v>0</v>
      </c>
      <c r="S353" s="203">
        <v>0</v>
      </c>
      <c r="T353" s="203">
        <v>0</v>
      </c>
      <c r="U353" s="203">
        <v>0</v>
      </c>
      <c r="V353" s="204">
        <v>0</v>
      </c>
      <c r="W353" s="204">
        <v>0</v>
      </c>
      <c r="X353" s="204">
        <v>0</v>
      </c>
      <c r="Y353" s="204">
        <v>0</v>
      </c>
      <c r="Z353" s="101">
        <v>0</v>
      </c>
      <c r="AA353" s="204">
        <v>0</v>
      </c>
      <c r="AB353" s="204">
        <v>0</v>
      </c>
      <c r="AC353" s="204">
        <v>0</v>
      </c>
      <c r="AD353" s="204">
        <v>0</v>
      </c>
      <c r="AE353" s="204"/>
      <c r="AF353" s="204">
        <v>0</v>
      </c>
      <c r="AG353" s="204">
        <v>0</v>
      </c>
      <c r="AH353" s="204">
        <v>0</v>
      </c>
      <c r="AI353" s="204">
        <v>0</v>
      </c>
      <c r="AJ353" s="204">
        <v>0</v>
      </c>
      <c r="AK353" s="204">
        <v>0</v>
      </c>
      <c r="AL353" s="204">
        <v>0</v>
      </c>
      <c r="AM353" s="204"/>
      <c r="AN353" s="204">
        <v>0</v>
      </c>
      <c r="AO353" s="204">
        <v>0</v>
      </c>
    </row>
    <row r="354" spans="1:41" ht="12.75" customHeight="1">
      <c r="A354" s="262">
        <v>346</v>
      </c>
      <c r="B354" s="201" t="s">
        <v>1519</v>
      </c>
      <c r="C354" s="197">
        <v>85.6</v>
      </c>
      <c r="D354" s="202">
        <v>0</v>
      </c>
      <c r="E354" s="202">
        <v>0</v>
      </c>
      <c r="F354" s="202">
        <v>0</v>
      </c>
      <c r="G354" s="202">
        <v>0</v>
      </c>
      <c r="H354" s="202">
        <v>85.6</v>
      </c>
      <c r="I354" s="202">
        <v>0</v>
      </c>
      <c r="J354" s="197">
        <v>85.6</v>
      </c>
      <c r="K354" s="203">
        <v>0</v>
      </c>
      <c r="L354" s="203">
        <v>0</v>
      </c>
      <c r="M354" s="203">
        <v>0</v>
      </c>
      <c r="N354" s="203">
        <v>0</v>
      </c>
      <c r="O354" s="203">
        <v>0</v>
      </c>
      <c r="P354" s="203">
        <v>85.6</v>
      </c>
      <c r="Q354" s="203">
        <v>0</v>
      </c>
      <c r="R354" s="198">
        <v>85.6</v>
      </c>
      <c r="S354" s="203">
        <v>0</v>
      </c>
      <c r="T354" s="203">
        <v>0</v>
      </c>
      <c r="U354" s="203">
        <v>0</v>
      </c>
      <c r="V354" s="204">
        <v>0</v>
      </c>
      <c r="W354" s="204">
        <v>0</v>
      </c>
      <c r="X354" s="204">
        <v>85.6</v>
      </c>
      <c r="Y354" s="204">
        <v>0</v>
      </c>
      <c r="Z354" s="101">
        <v>0</v>
      </c>
      <c r="AA354" s="204">
        <v>0</v>
      </c>
      <c r="AB354" s="204">
        <v>0</v>
      </c>
      <c r="AC354" s="204">
        <v>0</v>
      </c>
      <c r="AD354" s="204">
        <v>0</v>
      </c>
      <c r="AE354" s="204"/>
      <c r="AF354" s="204">
        <v>0</v>
      </c>
      <c r="AG354" s="204">
        <v>0</v>
      </c>
      <c r="AH354" s="204">
        <v>100</v>
      </c>
      <c r="AI354" s="204">
        <v>0</v>
      </c>
      <c r="AJ354" s="204">
        <v>0</v>
      </c>
      <c r="AK354" s="204">
        <v>0</v>
      </c>
      <c r="AL354" s="204">
        <v>0</v>
      </c>
      <c r="AM354" s="204"/>
      <c r="AN354" s="204">
        <v>100</v>
      </c>
      <c r="AO354" s="204">
        <v>0</v>
      </c>
    </row>
    <row r="355" spans="1:41" ht="12.75" customHeight="1">
      <c r="A355" s="262">
        <v>347</v>
      </c>
      <c r="B355" s="201" t="s">
        <v>1520</v>
      </c>
      <c r="C355" s="197">
        <v>0</v>
      </c>
      <c r="D355" s="202">
        <v>0</v>
      </c>
      <c r="E355" s="202">
        <v>0</v>
      </c>
      <c r="F355" s="202">
        <v>0</v>
      </c>
      <c r="G355" s="202">
        <v>0</v>
      </c>
      <c r="H355" s="202">
        <v>0</v>
      </c>
      <c r="I355" s="202">
        <v>0</v>
      </c>
      <c r="J355" s="197">
        <v>0</v>
      </c>
      <c r="K355" s="203">
        <v>0</v>
      </c>
      <c r="L355" s="203">
        <v>0</v>
      </c>
      <c r="M355" s="203">
        <v>0</v>
      </c>
      <c r="N355" s="203">
        <v>0</v>
      </c>
      <c r="O355" s="203">
        <v>0</v>
      </c>
      <c r="P355" s="203">
        <v>0</v>
      </c>
      <c r="Q355" s="203">
        <v>0</v>
      </c>
      <c r="R355" s="198">
        <v>0</v>
      </c>
      <c r="S355" s="203">
        <v>0</v>
      </c>
      <c r="T355" s="203">
        <v>0</v>
      </c>
      <c r="U355" s="203">
        <v>0</v>
      </c>
      <c r="V355" s="204">
        <v>0</v>
      </c>
      <c r="W355" s="204">
        <v>0</v>
      </c>
      <c r="X355" s="204">
        <v>0</v>
      </c>
      <c r="Y355" s="204">
        <v>0</v>
      </c>
      <c r="Z355" s="101">
        <v>0</v>
      </c>
      <c r="AA355" s="204">
        <v>0</v>
      </c>
      <c r="AB355" s="204">
        <v>0</v>
      </c>
      <c r="AC355" s="204">
        <v>0</v>
      </c>
      <c r="AD355" s="204">
        <v>0</v>
      </c>
      <c r="AE355" s="204"/>
      <c r="AF355" s="204">
        <v>0</v>
      </c>
      <c r="AG355" s="204">
        <v>0</v>
      </c>
      <c r="AH355" s="204">
        <v>0</v>
      </c>
      <c r="AI355" s="204">
        <v>0</v>
      </c>
      <c r="AJ355" s="204">
        <v>0</v>
      </c>
      <c r="AK355" s="204">
        <v>0</v>
      </c>
      <c r="AL355" s="204">
        <v>0</v>
      </c>
      <c r="AM355" s="204"/>
      <c r="AN355" s="204">
        <v>0</v>
      </c>
      <c r="AO355" s="204">
        <v>0</v>
      </c>
    </row>
    <row r="356" spans="1:41" ht="12.75" customHeight="1">
      <c r="A356" s="262">
        <v>348</v>
      </c>
      <c r="B356" s="201" t="s">
        <v>1521</v>
      </c>
      <c r="C356" s="197">
        <v>0</v>
      </c>
      <c r="D356" s="202">
        <v>0</v>
      </c>
      <c r="E356" s="202">
        <v>0</v>
      </c>
      <c r="F356" s="202">
        <v>0</v>
      </c>
      <c r="G356" s="202">
        <v>0</v>
      </c>
      <c r="H356" s="202">
        <v>0</v>
      </c>
      <c r="I356" s="202">
        <v>0</v>
      </c>
      <c r="J356" s="197">
        <v>0</v>
      </c>
      <c r="K356" s="203">
        <v>0</v>
      </c>
      <c r="L356" s="203">
        <v>0</v>
      </c>
      <c r="M356" s="203">
        <v>0</v>
      </c>
      <c r="N356" s="203">
        <v>0</v>
      </c>
      <c r="O356" s="203">
        <v>0</v>
      </c>
      <c r="P356" s="203">
        <v>0</v>
      </c>
      <c r="Q356" s="203">
        <v>0</v>
      </c>
      <c r="R356" s="198">
        <v>0</v>
      </c>
      <c r="S356" s="203">
        <v>0</v>
      </c>
      <c r="T356" s="203">
        <v>0</v>
      </c>
      <c r="U356" s="203">
        <v>0</v>
      </c>
      <c r="V356" s="204">
        <v>0</v>
      </c>
      <c r="W356" s="204">
        <v>0</v>
      </c>
      <c r="X356" s="204">
        <v>0</v>
      </c>
      <c r="Y356" s="204">
        <v>0</v>
      </c>
      <c r="Z356" s="101">
        <v>0</v>
      </c>
      <c r="AA356" s="204">
        <v>0</v>
      </c>
      <c r="AB356" s="204">
        <v>0</v>
      </c>
      <c r="AC356" s="204">
        <v>0</v>
      </c>
      <c r="AD356" s="204">
        <v>0</v>
      </c>
      <c r="AE356" s="204"/>
      <c r="AF356" s="204">
        <v>0</v>
      </c>
      <c r="AG356" s="204">
        <v>0</v>
      </c>
      <c r="AH356" s="204">
        <v>0</v>
      </c>
      <c r="AI356" s="204">
        <v>0</v>
      </c>
      <c r="AJ356" s="204">
        <v>0</v>
      </c>
      <c r="AK356" s="204">
        <v>0</v>
      </c>
      <c r="AL356" s="204">
        <v>0</v>
      </c>
      <c r="AM356" s="204"/>
      <c r="AN356" s="204">
        <v>0</v>
      </c>
      <c r="AO356" s="204">
        <v>0</v>
      </c>
    </row>
    <row r="357" spans="1:41" ht="12.75" customHeight="1">
      <c r="A357" s="262">
        <v>349</v>
      </c>
      <c r="B357" s="201" t="s">
        <v>1522</v>
      </c>
      <c r="C357" s="197">
        <v>0</v>
      </c>
      <c r="D357" s="202">
        <v>0</v>
      </c>
      <c r="E357" s="202">
        <v>0</v>
      </c>
      <c r="F357" s="202">
        <v>0</v>
      </c>
      <c r="G357" s="202">
        <v>0</v>
      </c>
      <c r="H357" s="202">
        <v>0</v>
      </c>
      <c r="I357" s="202">
        <v>0</v>
      </c>
      <c r="J357" s="197">
        <v>0</v>
      </c>
      <c r="K357" s="203">
        <v>0</v>
      </c>
      <c r="L357" s="203">
        <v>0</v>
      </c>
      <c r="M357" s="203">
        <v>0</v>
      </c>
      <c r="N357" s="203">
        <v>0</v>
      </c>
      <c r="O357" s="203">
        <v>0</v>
      </c>
      <c r="P357" s="203">
        <v>0</v>
      </c>
      <c r="Q357" s="203">
        <v>0</v>
      </c>
      <c r="R357" s="198">
        <v>0</v>
      </c>
      <c r="S357" s="203">
        <v>0</v>
      </c>
      <c r="T357" s="203">
        <v>0</v>
      </c>
      <c r="U357" s="203">
        <v>0</v>
      </c>
      <c r="V357" s="204">
        <v>0</v>
      </c>
      <c r="W357" s="204">
        <v>0</v>
      </c>
      <c r="X357" s="204">
        <v>0</v>
      </c>
      <c r="Y357" s="204">
        <v>0</v>
      </c>
      <c r="Z357" s="101">
        <v>0</v>
      </c>
      <c r="AA357" s="204">
        <v>0</v>
      </c>
      <c r="AB357" s="204">
        <v>0</v>
      </c>
      <c r="AC357" s="204">
        <v>0</v>
      </c>
      <c r="AD357" s="204">
        <v>0</v>
      </c>
      <c r="AE357" s="204"/>
      <c r="AF357" s="204">
        <v>0</v>
      </c>
      <c r="AG357" s="204">
        <v>0</v>
      </c>
      <c r="AH357" s="204">
        <v>0</v>
      </c>
      <c r="AI357" s="204">
        <v>0</v>
      </c>
      <c r="AJ357" s="204">
        <v>0</v>
      </c>
      <c r="AK357" s="204">
        <v>0</v>
      </c>
      <c r="AL357" s="204">
        <v>0</v>
      </c>
      <c r="AM357" s="204"/>
      <c r="AN357" s="204">
        <v>0</v>
      </c>
      <c r="AO357" s="204">
        <v>0</v>
      </c>
    </row>
    <row r="358" spans="1:41" ht="12.75" customHeight="1">
      <c r="A358" s="262">
        <v>350</v>
      </c>
      <c r="B358" s="201" t="s">
        <v>1523</v>
      </c>
      <c r="C358" s="197">
        <v>0</v>
      </c>
      <c r="D358" s="202">
        <v>0</v>
      </c>
      <c r="E358" s="202">
        <v>0</v>
      </c>
      <c r="F358" s="202">
        <v>0</v>
      </c>
      <c r="G358" s="202">
        <v>0</v>
      </c>
      <c r="H358" s="202">
        <v>0</v>
      </c>
      <c r="I358" s="202">
        <v>0</v>
      </c>
      <c r="J358" s="197">
        <v>0</v>
      </c>
      <c r="K358" s="203">
        <v>0</v>
      </c>
      <c r="L358" s="203">
        <v>0</v>
      </c>
      <c r="M358" s="203">
        <v>0</v>
      </c>
      <c r="N358" s="203">
        <v>0</v>
      </c>
      <c r="O358" s="203">
        <v>0</v>
      </c>
      <c r="P358" s="203">
        <v>0</v>
      </c>
      <c r="Q358" s="203">
        <v>0</v>
      </c>
      <c r="R358" s="198">
        <v>0</v>
      </c>
      <c r="S358" s="203">
        <v>0</v>
      </c>
      <c r="T358" s="203">
        <v>0</v>
      </c>
      <c r="U358" s="203">
        <v>0</v>
      </c>
      <c r="V358" s="204">
        <v>0</v>
      </c>
      <c r="W358" s="204">
        <v>0</v>
      </c>
      <c r="X358" s="204">
        <v>0</v>
      </c>
      <c r="Y358" s="204">
        <v>0</v>
      </c>
      <c r="Z358" s="101">
        <v>0</v>
      </c>
      <c r="AA358" s="204">
        <v>0</v>
      </c>
      <c r="AB358" s="204">
        <v>0</v>
      </c>
      <c r="AC358" s="204">
        <v>0</v>
      </c>
      <c r="AD358" s="204">
        <v>0</v>
      </c>
      <c r="AE358" s="204"/>
      <c r="AF358" s="204">
        <v>0</v>
      </c>
      <c r="AG358" s="204">
        <v>0</v>
      </c>
      <c r="AH358" s="204">
        <v>0</v>
      </c>
      <c r="AI358" s="204">
        <v>0</v>
      </c>
      <c r="AJ358" s="204">
        <v>0</v>
      </c>
      <c r="AK358" s="204">
        <v>0</v>
      </c>
      <c r="AL358" s="204">
        <v>0</v>
      </c>
      <c r="AM358" s="204"/>
      <c r="AN358" s="204">
        <v>0</v>
      </c>
      <c r="AO358" s="204">
        <v>0</v>
      </c>
    </row>
    <row r="359" spans="1:41" ht="12.75" customHeight="1">
      <c r="A359" s="262">
        <v>351</v>
      </c>
      <c r="B359" s="201" t="s">
        <v>1524</v>
      </c>
      <c r="C359" s="197">
        <v>0</v>
      </c>
      <c r="D359" s="202">
        <v>0</v>
      </c>
      <c r="E359" s="202">
        <v>0</v>
      </c>
      <c r="F359" s="202">
        <v>0</v>
      </c>
      <c r="G359" s="202">
        <v>0</v>
      </c>
      <c r="H359" s="202">
        <v>0</v>
      </c>
      <c r="I359" s="202">
        <v>0</v>
      </c>
      <c r="J359" s="197">
        <v>0</v>
      </c>
      <c r="K359" s="203">
        <v>0</v>
      </c>
      <c r="L359" s="203">
        <v>0</v>
      </c>
      <c r="M359" s="203">
        <v>0</v>
      </c>
      <c r="N359" s="203">
        <v>0</v>
      </c>
      <c r="O359" s="203">
        <v>0</v>
      </c>
      <c r="P359" s="203">
        <v>0</v>
      </c>
      <c r="Q359" s="203">
        <v>0</v>
      </c>
      <c r="R359" s="198">
        <v>0</v>
      </c>
      <c r="S359" s="203">
        <v>0</v>
      </c>
      <c r="T359" s="203">
        <v>0</v>
      </c>
      <c r="U359" s="203">
        <v>0</v>
      </c>
      <c r="V359" s="204">
        <v>0</v>
      </c>
      <c r="W359" s="204">
        <v>0</v>
      </c>
      <c r="X359" s="204">
        <v>0</v>
      </c>
      <c r="Y359" s="204">
        <v>0</v>
      </c>
      <c r="Z359" s="101">
        <v>0</v>
      </c>
      <c r="AA359" s="204">
        <v>0</v>
      </c>
      <c r="AB359" s="204">
        <v>0</v>
      </c>
      <c r="AC359" s="204">
        <v>0</v>
      </c>
      <c r="AD359" s="204">
        <v>0</v>
      </c>
      <c r="AE359" s="204"/>
      <c r="AF359" s="204">
        <v>0</v>
      </c>
      <c r="AG359" s="204">
        <v>0</v>
      </c>
      <c r="AH359" s="204">
        <v>0</v>
      </c>
      <c r="AI359" s="204">
        <v>0</v>
      </c>
      <c r="AJ359" s="204">
        <v>0</v>
      </c>
      <c r="AK359" s="204">
        <v>0</v>
      </c>
      <c r="AL359" s="204">
        <v>0</v>
      </c>
      <c r="AM359" s="204"/>
      <c r="AN359" s="204">
        <v>0</v>
      </c>
      <c r="AO359" s="204">
        <v>0</v>
      </c>
    </row>
    <row r="360" spans="1:41" ht="12.75" customHeight="1">
      <c r="A360" s="262">
        <v>352</v>
      </c>
      <c r="B360" s="201" t="s">
        <v>1525</v>
      </c>
      <c r="C360" s="197">
        <v>0</v>
      </c>
      <c r="D360" s="202">
        <v>0</v>
      </c>
      <c r="E360" s="202">
        <v>0</v>
      </c>
      <c r="F360" s="202">
        <v>0</v>
      </c>
      <c r="G360" s="202">
        <v>0</v>
      </c>
      <c r="H360" s="202">
        <v>0</v>
      </c>
      <c r="I360" s="202">
        <v>0</v>
      </c>
      <c r="J360" s="197">
        <v>0</v>
      </c>
      <c r="K360" s="203">
        <v>0</v>
      </c>
      <c r="L360" s="203">
        <v>0</v>
      </c>
      <c r="M360" s="203">
        <v>0</v>
      </c>
      <c r="N360" s="203">
        <v>0</v>
      </c>
      <c r="O360" s="203">
        <v>0</v>
      </c>
      <c r="P360" s="203">
        <v>0</v>
      </c>
      <c r="Q360" s="203">
        <v>0</v>
      </c>
      <c r="R360" s="198">
        <v>0</v>
      </c>
      <c r="S360" s="203">
        <v>0</v>
      </c>
      <c r="T360" s="203">
        <v>0</v>
      </c>
      <c r="U360" s="203">
        <v>0</v>
      </c>
      <c r="V360" s="204">
        <v>0</v>
      </c>
      <c r="W360" s="204">
        <v>0</v>
      </c>
      <c r="X360" s="204">
        <v>0</v>
      </c>
      <c r="Y360" s="204">
        <v>0</v>
      </c>
      <c r="Z360" s="101">
        <v>0</v>
      </c>
      <c r="AA360" s="204">
        <v>0</v>
      </c>
      <c r="AB360" s="204">
        <v>0</v>
      </c>
      <c r="AC360" s="204">
        <v>0</v>
      </c>
      <c r="AD360" s="204">
        <v>0</v>
      </c>
      <c r="AE360" s="204"/>
      <c r="AF360" s="204">
        <v>0</v>
      </c>
      <c r="AG360" s="204">
        <v>0</v>
      </c>
      <c r="AH360" s="204">
        <v>0</v>
      </c>
      <c r="AI360" s="204">
        <v>0</v>
      </c>
      <c r="AJ360" s="204">
        <v>0</v>
      </c>
      <c r="AK360" s="204">
        <v>0</v>
      </c>
      <c r="AL360" s="204">
        <v>0</v>
      </c>
      <c r="AM360" s="204"/>
      <c r="AN360" s="204">
        <v>0</v>
      </c>
      <c r="AO360" s="204">
        <v>0</v>
      </c>
    </row>
    <row r="361" spans="1:41" ht="12.75" customHeight="1">
      <c r="A361" s="262">
        <v>353</v>
      </c>
      <c r="B361" s="201" t="s">
        <v>1526</v>
      </c>
      <c r="C361" s="197">
        <v>80.7</v>
      </c>
      <c r="D361" s="202">
        <v>0</v>
      </c>
      <c r="E361" s="202">
        <v>0</v>
      </c>
      <c r="F361" s="202">
        <v>0</v>
      </c>
      <c r="G361" s="202">
        <v>0</v>
      </c>
      <c r="H361" s="202">
        <v>80.7</v>
      </c>
      <c r="I361" s="202">
        <v>0</v>
      </c>
      <c r="J361" s="197">
        <v>80.7</v>
      </c>
      <c r="K361" s="203">
        <v>0</v>
      </c>
      <c r="L361" s="203">
        <v>0</v>
      </c>
      <c r="M361" s="203">
        <v>0</v>
      </c>
      <c r="N361" s="203">
        <v>0</v>
      </c>
      <c r="O361" s="203">
        <v>0</v>
      </c>
      <c r="P361" s="203">
        <v>80.7</v>
      </c>
      <c r="Q361" s="203">
        <v>0</v>
      </c>
      <c r="R361" s="198">
        <v>80.7</v>
      </c>
      <c r="S361" s="203">
        <v>0</v>
      </c>
      <c r="T361" s="203">
        <v>0</v>
      </c>
      <c r="U361" s="203">
        <v>0</v>
      </c>
      <c r="V361" s="204">
        <v>0</v>
      </c>
      <c r="W361" s="204">
        <v>0</v>
      </c>
      <c r="X361" s="204">
        <v>80.7</v>
      </c>
      <c r="Y361" s="204">
        <v>0</v>
      </c>
      <c r="Z361" s="101">
        <v>0</v>
      </c>
      <c r="AA361" s="204">
        <v>0</v>
      </c>
      <c r="AB361" s="204">
        <v>0</v>
      </c>
      <c r="AC361" s="204">
        <v>0</v>
      </c>
      <c r="AD361" s="204">
        <v>0</v>
      </c>
      <c r="AE361" s="204"/>
      <c r="AF361" s="204">
        <v>0</v>
      </c>
      <c r="AG361" s="204">
        <v>0</v>
      </c>
      <c r="AH361" s="204">
        <v>100</v>
      </c>
      <c r="AI361" s="204">
        <v>0</v>
      </c>
      <c r="AJ361" s="204">
        <v>0</v>
      </c>
      <c r="AK361" s="204">
        <v>0</v>
      </c>
      <c r="AL361" s="204">
        <v>0</v>
      </c>
      <c r="AM361" s="204"/>
      <c r="AN361" s="204">
        <v>100</v>
      </c>
      <c r="AO361" s="204">
        <v>0</v>
      </c>
    </row>
    <row r="362" spans="1:41" ht="12.75" customHeight="1">
      <c r="A362" s="262">
        <v>354</v>
      </c>
      <c r="B362" s="201" t="s">
        <v>1527</v>
      </c>
      <c r="C362" s="197">
        <v>88.6</v>
      </c>
      <c r="D362" s="202">
        <v>0</v>
      </c>
      <c r="E362" s="202">
        <v>0</v>
      </c>
      <c r="F362" s="202">
        <v>0</v>
      </c>
      <c r="G362" s="202">
        <v>0</v>
      </c>
      <c r="H362" s="202">
        <v>88.6</v>
      </c>
      <c r="I362" s="202">
        <v>0</v>
      </c>
      <c r="J362" s="197">
        <v>88.6</v>
      </c>
      <c r="K362" s="203">
        <v>0</v>
      </c>
      <c r="L362" s="203">
        <v>0</v>
      </c>
      <c r="M362" s="203">
        <v>0</v>
      </c>
      <c r="N362" s="203">
        <v>0</v>
      </c>
      <c r="O362" s="203">
        <v>0</v>
      </c>
      <c r="P362" s="203">
        <v>88.6</v>
      </c>
      <c r="Q362" s="203">
        <v>0</v>
      </c>
      <c r="R362" s="198">
        <v>88.22</v>
      </c>
      <c r="S362" s="203">
        <v>0</v>
      </c>
      <c r="T362" s="203">
        <v>0</v>
      </c>
      <c r="U362" s="203">
        <v>0</v>
      </c>
      <c r="V362" s="204">
        <v>0</v>
      </c>
      <c r="W362" s="204">
        <v>0</v>
      </c>
      <c r="X362" s="204">
        <v>88.22</v>
      </c>
      <c r="Y362" s="204">
        <v>0</v>
      </c>
      <c r="Z362" s="101">
        <v>-0.37999999999999545</v>
      </c>
      <c r="AA362" s="204">
        <v>0</v>
      </c>
      <c r="AB362" s="204">
        <v>0</v>
      </c>
      <c r="AC362" s="204">
        <v>0</v>
      </c>
      <c r="AD362" s="204">
        <v>0</v>
      </c>
      <c r="AE362" s="204"/>
      <c r="AF362" s="204">
        <v>-0.37999999999999545</v>
      </c>
      <c r="AG362" s="204">
        <v>0</v>
      </c>
      <c r="AH362" s="204">
        <v>99.57110609480813</v>
      </c>
      <c r="AI362" s="204">
        <v>0</v>
      </c>
      <c r="AJ362" s="204">
        <v>0</v>
      </c>
      <c r="AK362" s="204">
        <v>0</v>
      </c>
      <c r="AL362" s="204">
        <v>0</v>
      </c>
      <c r="AM362" s="204"/>
      <c r="AN362" s="204">
        <v>99.57110609480813</v>
      </c>
      <c r="AO362" s="204">
        <v>0</v>
      </c>
    </row>
    <row r="363" spans="1:41" ht="12.75" customHeight="1">
      <c r="A363" s="262">
        <v>355</v>
      </c>
      <c r="B363" s="201" t="s">
        <v>1528</v>
      </c>
      <c r="C363" s="197">
        <v>0</v>
      </c>
      <c r="D363" s="202">
        <v>0</v>
      </c>
      <c r="E363" s="202">
        <v>0</v>
      </c>
      <c r="F363" s="202">
        <v>0</v>
      </c>
      <c r="G363" s="202">
        <v>0</v>
      </c>
      <c r="H363" s="202">
        <v>0</v>
      </c>
      <c r="I363" s="202">
        <v>0</v>
      </c>
      <c r="J363" s="197">
        <v>0</v>
      </c>
      <c r="K363" s="203">
        <v>0</v>
      </c>
      <c r="L363" s="203">
        <v>0</v>
      </c>
      <c r="M363" s="203">
        <v>0</v>
      </c>
      <c r="N363" s="203">
        <v>0</v>
      </c>
      <c r="O363" s="203">
        <v>0</v>
      </c>
      <c r="P363" s="203">
        <v>0</v>
      </c>
      <c r="Q363" s="203">
        <v>0</v>
      </c>
      <c r="R363" s="198">
        <v>0</v>
      </c>
      <c r="S363" s="203">
        <v>0</v>
      </c>
      <c r="T363" s="203">
        <v>0</v>
      </c>
      <c r="U363" s="203">
        <v>0</v>
      </c>
      <c r="V363" s="204">
        <v>0</v>
      </c>
      <c r="W363" s="204">
        <v>0</v>
      </c>
      <c r="X363" s="204">
        <v>0</v>
      </c>
      <c r="Y363" s="204">
        <v>0</v>
      </c>
      <c r="Z363" s="101">
        <v>0</v>
      </c>
      <c r="AA363" s="204">
        <v>0</v>
      </c>
      <c r="AB363" s="204">
        <v>0</v>
      </c>
      <c r="AC363" s="204">
        <v>0</v>
      </c>
      <c r="AD363" s="204">
        <v>0</v>
      </c>
      <c r="AE363" s="204"/>
      <c r="AF363" s="204">
        <v>0</v>
      </c>
      <c r="AG363" s="204">
        <v>0</v>
      </c>
      <c r="AH363" s="204">
        <v>0</v>
      </c>
      <c r="AI363" s="204">
        <v>0</v>
      </c>
      <c r="AJ363" s="204">
        <v>0</v>
      </c>
      <c r="AK363" s="204">
        <v>0</v>
      </c>
      <c r="AL363" s="204">
        <v>0</v>
      </c>
      <c r="AM363" s="204"/>
      <c r="AN363" s="204">
        <v>0</v>
      </c>
      <c r="AO363" s="204">
        <v>0</v>
      </c>
    </row>
    <row r="364" spans="1:41" ht="12.75" customHeight="1">
      <c r="A364" s="262">
        <v>356</v>
      </c>
      <c r="B364" s="201" t="s">
        <v>1529</v>
      </c>
      <c r="C364" s="197">
        <v>0</v>
      </c>
      <c r="D364" s="202">
        <v>0</v>
      </c>
      <c r="E364" s="202">
        <v>0</v>
      </c>
      <c r="F364" s="202">
        <v>0</v>
      </c>
      <c r="G364" s="202">
        <v>0</v>
      </c>
      <c r="H364" s="202">
        <v>0</v>
      </c>
      <c r="I364" s="202">
        <v>0</v>
      </c>
      <c r="J364" s="197">
        <v>0</v>
      </c>
      <c r="K364" s="203">
        <v>0</v>
      </c>
      <c r="L364" s="203">
        <v>0</v>
      </c>
      <c r="M364" s="203">
        <v>0</v>
      </c>
      <c r="N364" s="203">
        <v>0</v>
      </c>
      <c r="O364" s="203">
        <v>0</v>
      </c>
      <c r="P364" s="203">
        <v>0</v>
      </c>
      <c r="Q364" s="203">
        <v>0</v>
      </c>
      <c r="R364" s="198">
        <v>0</v>
      </c>
      <c r="S364" s="203">
        <v>0</v>
      </c>
      <c r="T364" s="203">
        <v>0</v>
      </c>
      <c r="U364" s="203">
        <v>0</v>
      </c>
      <c r="V364" s="204">
        <v>0</v>
      </c>
      <c r="W364" s="204">
        <v>0</v>
      </c>
      <c r="X364" s="204">
        <v>0</v>
      </c>
      <c r="Y364" s="204">
        <v>0</v>
      </c>
      <c r="Z364" s="101">
        <v>0</v>
      </c>
      <c r="AA364" s="204">
        <v>0</v>
      </c>
      <c r="AB364" s="204">
        <v>0</v>
      </c>
      <c r="AC364" s="204">
        <v>0</v>
      </c>
      <c r="AD364" s="204">
        <v>0</v>
      </c>
      <c r="AE364" s="204"/>
      <c r="AF364" s="204">
        <v>0</v>
      </c>
      <c r="AG364" s="204">
        <v>0</v>
      </c>
      <c r="AH364" s="204">
        <v>0</v>
      </c>
      <c r="AI364" s="204">
        <v>0</v>
      </c>
      <c r="AJ364" s="204">
        <v>0</v>
      </c>
      <c r="AK364" s="204">
        <v>0</v>
      </c>
      <c r="AL364" s="204">
        <v>0</v>
      </c>
      <c r="AM364" s="204"/>
      <c r="AN364" s="204">
        <v>0</v>
      </c>
      <c r="AO364" s="204">
        <v>0</v>
      </c>
    </row>
    <row r="365" spans="1:41" ht="12.75" customHeight="1">
      <c r="A365" s="262">
        <v>357</v>
      </c>
      <c r="B365" s="201" t="s">
        <v>1530</v>
      </c>
      <c r="C365" s="197">
        <v>0</v>
      </c>
      <c r="D365" s="202">
        <v>0</v>
      </c>
      <c r="E365" s="202">
        <v>0</v>
      </c>
      <c r="F365" s="202">
        <v>0</v>
      </c>
      <c r="G365" s="202">
        <v>0</v>
      </c>
      <c r="H365" s="202">
        <v>0</v>
      </c>
      <c r="I365" s="202">
        <v>0</v>
      </c>
      <c r="J365" s="197">
        <v>0</v>
      </c>
      <c r="K365" s="203">
        <v>0</v>
      </c>
      <c r="L365" s="203">
        <v>0</v>
      </c>
      <c r="M365" s="203">
        <v>0</v>
      </c>
      <c r="N365" s="203">
        <v>0</v>
      </c>
      <c r="O365" s="203">
        <v>0</v>
      </c>
      <c r="P365" s="203">
        <v>0</v>
      </c>
      <c r="Q365" s="203">
        <v>0</v>
      </c>
      <c r="R365" s="198">
        <v>0</v>
      </c>
      <c r="S365" s="203">
        <v>0</v>
      </c>
      <c r="T365" s="203">
        <v>0</v>
      </c>
      <c r="U365" s="203">
        <v>0</v>
      </c>
      <c r="V365" s="204">
        <v>0</v>
      </c>
      <c r="W365" s="204">
        <v>0</v>
      </c>
      <c r="X365" s="204">
        <v>0</v>
      </c>
      <c r="Y365" s="204">
        <v>0</v>
      </c>
      <c r="Z365" s="101">
        <v>0</v>
      </c>
      <c r="AA365" s="204">
        <v>0</v>
      </c>
      <c r="AB365" s="204">
        <v>0</v>
      </c>
      <c r="AC365" s="204">
        <v>0</v>
      </c>
      <c r="AD365" s="204">
        <v>0</v>
      </c>
      <c r="AE365" s="204"/>
      <c r="AF365" s="204">
        <v>0</v>
      </c>
      <c r="AG365" s="204">
        <v>0</v>
      </c>
      <c r="AH365" s="204">
        <v>0</v>
      </c>
      <c r="AI365" s="204">
        <v>0</v>
      </c>
      <c r="AJ365" s="204">
        <v>0</v>
      </c>
      <c r="AK365" s="204">
        <v>0</v>
      </c>
      <c r="AL365" s="204">
        <v>0</v>
      </c>
      <c r="AM365" s="204"/>
      <c r="AN365" s="204">
        <v>0</v>
      </c>
      <c r="AO365" s="204">
        <v>0</v>
      </c>
    </row>
    <row r="366" spans="1:41" ht="12.75" customHeight="1">
      <c r="A366" s="262">
        <v>358</v>
      </c>
      <c r="B366" s="201" t="s">
        <v>1531</v>
      </c>
      <c r="C366" s="197">
        <v>0</v>
      </c>
      <c r="D366" s="202">
        <v>0</v>
      </c>
      <c r="E366" s="202">
        <v>0</v>
      </c>
      <c r="F366" s="202">
        <v>0</v>
      </c>
      <c r="G366" s="202">
        <v>0</v>
      </c>
      <c r="H366" s="202">
        <v>0</v>
      </c>
      <c r="I366" s="202">
        <v>0</v>
      </c>
      <c r="J366" s="197">
        <v>0</v>
      </c>
      <c r="K366" s="203">
        <v>0</v>
      </c>
      <c r="L366" s="203">
        <v>0</v>
      </c>
      <c r="M366" s="203">
        <v>0</v>
      </c>
      <c r="N366" s="203">
        <v>0</v>
      </c>
      <c r="O366" s="203">
        <v>0</v>
      </c>
      <c r="P366" s="203">
        <v>0</v>
      </c>
      <c r="Q366" s="203">
        <v>0</v>
      </c>
      <c r="R366" s="198">
        <v>0</v>
      </c>
      <c r="S366" s="203">
        <v>0</v>
      </c>
      <c r="T366" s="203">
        <v>0</v>
      </c>
      <c r="U366" s="203">
        <v>0</v>
      </c>
      <c r="V366" s="204">
        <v>0</v>
      </c>
      <c r="W366" s="204">
        <v>0</v>
      </c>
      <c r="X366" s="204">
        <v>0</v>
      </c>
      <c r="Y366" s="204">
        <v>0</v>
      </c>
      <c r="Z366" s="101">
        <v>0</v>
      </c>
      <c r="AA366" s="204">
        <v>0</v>
      </c>
      <c r="AB366" s="204">
        <v>0</v>
      </c>
      <c r="AC366" s="204">
        <v>0</v>
      </c>
      <c r="AD366" s="204">
        <v>0</v>
      </c>
      <c r="AE366" s="204"/>
      <c r="AF366" s="204">
        <v>0</v>
      </c>
      <c r="AG366" s="204">
        <v>0</v>
      </c>
      <c r="AH366" s="204">
        <v>0</v>
      </c>
      <c r="AI366" s="204">
        <v>0</v>
      </c>
      <c r="AJ366" s="204">
        <v>0</v>
      </c>
      <c r="AK366" s="204">
        <v>0</v>
      </c>
      <c r="AL366" s="204">
        <v>0</v>
      </c>
      <c r="AM366" s="204"/>
      <c r="AN366" s="204">
        <v>0</v>
      </c>
      <c r="AO366" s="204">
        <v>0</v>
      </c>
    </row>
    <row r="367" spans="1:41" ht="12.75" customHeight="1">
      <c r="A367" s="262">
        <v>359</v>
      </c>
      <c r="B367" s="201" t="s">
        <v>1532</v>
      </c>
      <c r="C367" s="197">
        <v>0</v>
      </c>
      <c r="D367" s="202">
        <v>0</v>
      </c>
      <c r="E367" s="202">
        <v>0</v>
      </c>
      <c r="F367" s="202">
        <v>0</v>
      </c>
      <c r="G367" s="202">
        <v>0</v>
      </c>
      <c r="H367" s="202">
        <v>0</v>
      </c>
      <c r="I367" s="202">
        <v>0</v>
      </c>
      <c r="J367" s="197">
        <v>0</v>
      </c>
      <c r="K367" s="203">
        <v>0</v>
      </c>
      <c r="L367" s="203">
        <v>0</v>
      </c>
      <c r="M367" s="203">
        <v>0</v>
      </c>
      <c r="N367" s="203">
        <v>0</v>
      </c>
      <c r="O367" s="203">
        <v>0</v>
      </c>
      <c r="P367" s="203">
        <v>0</v>
      </c>
      <c r="Q367" s="203">
        <v>0</v>
      </c>
      <c r="R367" s="198">
        <v>0</v>
      </c>
      <c r="S367" s="203">
        <v>0</v>
      </c>
      <c r="T367" s="203">
        <v>0</v>
      </c>
      <c r="U367" s="203">
        <v>0</v>
      </c>
      <c r="V367" s="204">
        <v>0</v>
      </c>
      <c r="W367" s="204">
        <v>0</v>
      </c>
      <c r="X367" s="204">
        <v>0</v>
      </c>
      <c r="Y367" s="204">
        <v>0</v>
      </c>
      <c r="Z367" s="101">
        <v>0</v>
      </c>
      <c r="AA367" s="204">
        <v>0</v>
      </c>
      <c r="AB367" s="204">
        <v>0</v>
      </c>
      <c r="AC367" s="204">
        <v>0</v>
      </c>
      <c r="AD367" s="204">
        <v>0</v>
      </c>
      <c r="AE367" s="204"/>
      <c r="AF367" s="204">
        <v>0</v>
      </c>
      <c r="AG367" s="204">
        <v>0</v>
      </c>
      <c r="AH367" s="204">
        <v>0</v>
      </c>
      <c r="AI367" s="204">
        <v>0</v>
      </c>
      <c r="AJ367" s="204">
        <v>0</v>
      </c>
      <c r="AK367" s="204">
        <v>0</v>
      </c>
      <c r="AL367" s="204">
        <v>0</v>
      </c>
      <c r="AM367" s="204"/>
      <c r="AN367" s="204">
        <v>0</v>
      </c>
      <c r="AO367" s="204">
        <v>0</v>
      </c>
    </row>
    <row r="368" spans="1:41" ht="12.75" customHeight="1">
      <c r="A368" s="262">
        <v>360</v>
      </c>
      <c r="B368" s="201" t="s">
        <v>1533</v>
      </c>
      <c r="C368" s="197">
        <v>0</v>
      </c>
      <c r="D368" s="202">
        <v>0</v>
      </c>
      <c r="E368" s="202">
        <v>0</v>
      </c>
      <c r="F368" s="202">
        <v>0</v>
      </c>
      <c r="G368" s="202">
        <v>0</v>
      </c>
      <c r="H368" s="202">
        <v>0</v>
      </c>
      <c r="I368" s="202">
        <v>0</v>
      </c>
      <c r="J368" s="197">
        <v>0</v>
      </c>
      <c r="K368" s="203">
        <v>0</v>
      </c>
      <c r="L368" s="203">
        <v>0</v>
      </c>
      <c r="M368" s="203">
        <v>0</v>
      </c>
      <c r="N368" s="203">
        <v>0</v>
      </c>
      <c r="O368" s="203">
        <v>0</v>
      </c>
      <c r="P368" s="203">
        <v>0</v>
      </c>
      <c r="Q368" s="203">
        <v>0</v>
      </c>
      <c r="R368" s="198">
        <v>0</v>
      </c>
      <c r="S368" s="203">
        <v>0</v>
      </c>
      <c r="T368" s="203">
        <v>0</v>
      </c>
      <c r="U368" s="203">
        <v>0</v>
      </c>
      <c r="V368" s="204">
        <v>0</v>
      </c>
      <c r="W368" s="204">
        <v>0</v>
      </c>
      <c r="X368" s="204">
        <v>0</v>
      </c>
      <c r="Y368" s="204">
        <v>0</v>
      </c>
      <c r="Z368" s="101">
        <v>0</v>
      </c>
      <c r="AA368" s="204">
        <v>0</v>
      </c>
      <c r="AB368" s="204">
        <v>0</v>
      </c>
      <c r="AC368" s="204">
        <v>0</v>
      </c>
      <c r="AD368" s="204">
        <v>0</v>
      </c>
      <c r="AE368" s="204"/>
      <c r="AF368" s="204">
        <v>0</v>
      </c>
      <c r="AG368" s="204">
        <v>0</v>
      </c>
      <c r="AH368" s="204">
        <v>0</v>
      </c>
      <c r="AI368" s="204">
        <v>0</v>
      </c>
      <c r="AJ368" s="204">
        <v>0</v>
      </c>
      <c r="AK368" s="204">
        <v>0</v>
      </c>
      <c r="AL368" s="204">
        <v>0</v>
      </c>
      <c r="AM368" s="204"/>
      <c r="AN368" s="204">
        <v>0</v>
      </c>
      <c r="AO368" s="204">
        <v>0</v>
      </c>
    </row>
    <row r="369" spans="1:45" ht="12.75" customHeight="1">
      <c r="A369" s="262">
        <v>361</v>
      </c>
      <c r="B369" s="201" t="s">
        <v>1534</v>
      </c>
      <c r="C369" s="197">
        <v>0</v>
      </c>
      <c r="D369" s="202">
        <v>0</v>
      </c>
      <c r="E369" s="202">
        <v>0</v>
      </c>
      <c r="F369" s="202">
        <v>0</v>
      </c>
      <c r="G369" s="202">
        <v>0</v>
      </c>
      <c r="H369" s="202">
        <v>0</v>
      </c>
      <c r="I369" s="202">
        <v>0</v>
      </c>
      <c r="J369" s="197">
        <v>0</v>
      </c>
      <c r="K369" s="203">
        <v>0</v>
      </c>
      <c r="L369" s="203">
        <v>0</v>
      </c>
      <c r="M369" s="203">
        <v>0</v>
      </c>
      <c r="N369" s="203">
        <v>0</v>
      </c>
      <c r="O369" s="203">
        <v>0</v>
      </c>
      <c r="P369" s="203">
        <v>0</v>
      </c>
      <c r="Q369" s="203">
        <v>0</v>
      </c>
      <c r="R369" s="198">
        <v>0</v>
      </c>
      <c r="S369" s="203">
        <v>0</v>
      </c>
      <c r="T369" s="203">
        <v>0</v>
      </c>
      <c r="U369" s="203">
        <v>0</v>
      </c>
      <c r="V369" s="204">
        <v>0</v>
      </c>
      <c r="W369" s="204">
        <v>0</v>
      </c>
      <c r="X369" s="204">
        <v>0</v>
      </c>
      <c r="Y369" s="204">
        <v>0</v>
      </c>
      <c r="Z369" s="101">
        <v>0</v>
      </c>
      <c r="AA369" s="204">
        <v>0</v>
      </c>
      <c r="AB369" s="204">
        <v>0</v>
      </c>
      <c r="AC369" s="204">
        <v>0</v>
      </c>
      <c r="AD369" s="204">
        <v>0</v>
      </c>
      <c r="AE369" s="204"/>
      <c r="AF369" s="204">
        <v>0</v>
      </c>
      <c r="AG369" s="204">
        <v>0</v>
      </c>
      <c r="AH369" s="204">
        <v>0</v>
      </c>
      <c r="AI369" s="204">
        <v>0</v>
      </c>
      <c r="AJ369" s="204">
        <v>0</v>
      </c>
      <c r="AK369" s="204">
        <v>0</v>
      </c>
      <c r="AL369" s="204">
        <v>0</v>
      </c>
      <c r="AM369" s="204"/>
      <c r="AN369" s="204">
        <v>0</v>
      </c>
      <c r="AO369" s="204">
        <v>0</v>
      </c>
    </row>
    <row r="370" spans="1:45" ht="12.75" customHeight="1">
      <c r="A370" s="262">
        <v>362</v>
      </c>
      <c r="B370" s="201" t="s">
        <v>1535</v>
      </c>
      <c r="C370" s="197">
        <v>0</v>
      </c>
      <c r="D370" s="202">
        <v>0</v>
      </c>
      <c r="E370" s="202">
        <v>0</v>
      </c>
      <c r="F370" s="202">
        <v>0</v>
      </c>
      <c r="G370" s="202">
        <v>0</v>
      </c>
      <c r="H370" s="202">
        <v>0</v>
      </c>
      <c r="I370" s="202">
        <v>0</v>
      </c>
      <c r="J370" s="197">
        <v>0</v>
      </c>
      <c r="K370" s="203">
        <v>0</v>
      </c>
      <c r="L370" s="203">
        <v>0</v>
      </c>
      <c r="M370" s="203">
        <v>0</v>
      </c>
      <c r="N370" s="203">
        <v>0</v>
      </c>
      <c r="O370" s="203">
        <v>0</v>
      </c>
      <c r="P370" s="203">
        <v>0</v>
      </c>
      <c r="Q370" s="203">
        <v>0</v>
      </c>
      <c r="R370" s="198">
        <v>0</v>
      </c>
      <c r="S370" s="203">
        <v>0</v>
      </c>
      <c r="T370" s="203">
        <v>0</v>
      </c>
      <c r="U370" s="203">
        <v>0</v>
      </c>
      <c r="V370" s="204">
        <v>0</v>
      </c>
      <c r="W370" s="204">
        <v>0</v>
      </c>
      <c r="X370" s="204">
        <v>0</v>
      </c>
      <c r="Y370" s="204">
        <v>0</v>
      </c>
      <c r="Z370" s="101">
        <v>0</v>
      </c>
      <c r="AA370" s="204">
        <v>0</v>
      </c>
      <c r="AB370" s="204">
        <v>0</v>
      </c>
      <c r="AC370" s="204">
        <v>0</v>
      </c>
      <c r="AD370" s="204">
        <v>0</v>
      </c>
      <c r="AE370" s="204"/>
      <c r="AF370" s="204">
        <v>0</v>
      </c>
      <c r="AG370" s="204">
        <v>0</v>
      </c>
      <c r="AH370" s="204">
        <v>0</v>
      </c>
      <c r="AI370" s="204">
        <v>0</v>
      </c>
      <c r="AJ370" s="204">
        <v>0</v>
      </c>
      <c r="AK370" s="204">
        <v>0</v>
      </c>
      <c r="AL370" s="204">
        <v>0</v>
      </c>
      <c r="AM370" s="204"/>
      <c r="AN370" s="204">
        <v>0</v>
      </c>
      <c r="AO370" s="204">
        <v>0</v>
      </c>
    </row>
    <row r="371" spans="1:45" ht="12.75" customHeight="1">
      <c r="A371" s="262">
        <v>363</v>
      </c>
      <c r="B371" s="201" t="s">
        <v>1536</v>
      </c>
      <c r="C371" s="197">
        <v>0</v>
      </c>
      <c r="D371" s="202">
        <v>0</v>
      </c>
      <c r="E371" s="202">
        <v>0</v>
      </c>
      <c r="F371" s="202">
        <v>0</v>
      </c>
      <c r="G371" s="202">
        <v>0</v>
      </c>
      <c r="H371" s="202">
        <v>0</v>
      </c>
      <c r="I371" s="202">
        <v>0</v>
      </c>
      <c r="J371" s="197">
        <v>0</v>
      </c>
      <c r="K371" s="203">
        <v>0</v>
      </c>
      <c r="L371" s="203">
        <v>0</v>
      </c>
      <c r="M371" s="203">
        <v>0</v>
      </c>
      <c r="N371" s="203">
        <v>0</v>
      </c>
      <c r="O371" s="203">
        <v>0</v>
      </c>
      <c r="P371" s="203">
        <v>0</v>
      </c>
      <c r="Q371" s="203">
        <v>0</v>
      </c>
      <c r="R371" s="198">
        <v>0</v>
      </c>
      <c r="S371" s="203">
        <v>0</v>
      </c>
      <c r="T371" s="203">
        <v>0</v>
      </c>
      <c r="U371" s="203">
        <v>0</v>
      </c>
      <c r="V371" s="204">
        <v>0</v>
      </c>
      <c r="W371" s="204">
        <v>0</v>
      </c>
      <c r="X371" s="204">
        <v>0</v>
      </c>
      <c r="Y371" s="204">
        <v>0</v>
      </c>
      <c r="Z371" s="101">
        <v>0</v>
      </c>
      <c r="AA371" s="204">
        <v>0</v>
      </c>
      <c r="AB371" s="204">
        <v>0</v>
      </c>
      <c r="AC371" s="204">
        <v>0</v>
      </c>
      <c r="AD371" s="204">
        <v>0</v>
      </c>
      <c r="AE371" s="204"/>
      <c r="AF371" s="204">
        <v>0</v>
      </c>
      <c r="AG371" s="204">
        <v>0</v>
      </c>
      <c r="AH371" s="204">
        <v>0</v>
      </c>
      <c r="AI371" s="204">
        <v>0</v>
      </c>
      <c r="AJ371" s="204">
        <v>0</v>
      </c>
      <c r="AK371" s="204">
        <v>0</v>
      </c>
      <c r="AL371" s="204">
        <v>0</v>
      </c>
      <c r="AM371" s="204"/>
      <c r="AN371" s="204">
        <v>0</v>
      </c>
      <c r="AO371" s="204">
        <v>0</v>
      </c>
    </row>
    <row r="372" spans="1:45" ht="12.75" customHeight="1">
      <c r="A372" s="262">
        <v>364</v>
      </c>
      <c r="B372" s="201" t="s">
        <v>1537</v>
      </c>
      <c r="C372" s="197">
        <v>0</v>
      </c>
      <c r="D372" s="202">
        <v>0</v>
      </c>
      <c r="E372" s="202">
        <v>0</v>
      </c>
      <c r="F372" s="202">
        <v>0</v>
      </c>
      <c r="G372" s="202">
        <v>0</v>
      </c>
      <c r="H372" s="202">
        <v>0</v>
      </c>
      <c r="I372" s="202">
        <v>0</v>
      </c>
      <c r="J372" s="197">
        <v>0</v>
      </c>
      <c r="K372" s="203">
        <v>0</v>
      </c>
      <c r="L372" s="203">
        <v>0</v>
      </c>
      <c r="M372" s="203">
        <v>0</v>
      </c>
      <c r="N372" s="203">
        <v>0</v>
      </c>
      <c r="O372" s="203">
        <v>0</v>
      </c>
      <c r="P372" s="203">
        <v>0</v>
      </c>
      <c r="Q372" s="203">
        <v>0</v>
      </c>
      <c r="R372" s="198">
        <v>0</v>
      </c>
      <c r="S372" s="203">
        <v>0</v>
      </c>
      <c r="T372" s="203">
        <v>0</v>
      </c>
      <c r="U372" s="203">
        <v>0</v>
      </c>
      <c r="V372" s="204">
        <v>0</v>
      </c>
      <c r="W372" s="204">
        <v>0</v>
      </c>
      <c r="X372" s="204">
        <v>0</v>
      </c>
      <c r="Y372" s="204">
        <v>0</v>
      </c>
      <c r="Z372" s="101">
        <v>0</v>
      </c>
      <c r="AA372" s="204">
        <v>0</v>
      </c>
      <c r="AB372" s="204">
        <v>0</v>
      </c>
      <c r="AC372" s="204">
        <v>0</v>
      </c>
      <c r="AD372" s="204">
        <v>0</v>
      </c>
      <c r="AE372" s="204"/>
      <c r="AF372" s="204">
        <v>0</v>
      </c>
      <c r="AG372" s="204">
        <v>0</v>
      </c>
      <c r="AH372" s="204">
        <v>0</v>
      </c>
      <c r="AI372" s="204">
        <v>0</v>
      </c>
      <c r="AJ372" s="204">
        <v>0</v>
      </c>
      <c r="AK372" s="204">
        <v>0</v>
      </c>
      <c r="AL372" s="204">
        <v>0</v>
      </c>
      <c r="AM372" s="204"/>
      <c r="AN372" s="204">
        <v>0</v>
      </c>
      <c r="AO372" s="204">
        <v>0</v>
      </c>
    </row>
    <row r="373" spans="1:45" ht="12.75" customHeight="1">
      <c r="A373" s="262">
        <v>365</v>
      </c>
      <c r="B373" s="201" t="s">
        <v>1538</v>
      </c>
      <c r="C373" s="197">
        <v>0</v>
      </c>
      <c r="D373" s="202">
        <v>0</v>
      </c>
      <c r="E373" s="202">
        <v>0</v>
      </c>
      <c r="F373" s="202">
        <v>0</v>
      </c>
      <c r="G373" s="202">
        <v>0</v>
      </c>
      <c r="H373" s="202">
        <v>0</v>
      </c>
      <c r="I373" s="202">
        <v>0</v>
      </c>
      <c r="J373" s="197">
        <v>0</v>
      </c>
      <c r="K373" s="203">
        <v>0</v>
      </c>
      <c r="L373" s="203">
        <v>0</v>
      </c>
      <c r="M373" s="203">
        <v>0</v>
      </c>
      <c r="N373" s="203">
        <v>0</v>
      </c>
      <c r="O373" s="203">
        <v>0</v>
      </c>
      <c r="P373" s="203">
        <v>0</v>
      </c>
      <c r="Q373" s="203">
        <v>0</v>
      </c>
      <c r="R373" s="198">
        <v>0</v>
      </c>
      <c r="S373" s="203">
        <v>0</v>
      </c>
      <c r="T373" s="203">
        <v>0</v>
      </c>
      <c r="U373" s="203">
        <v>0</v>
      </c>
      <c r="V373" s="204">
        <v>0</v>
      </c>
      <c r="W373" s="204">
        <v>0</v>
      </c>
      <c r="X373" s="204">
        <v>0</v>
      </c>
      <c r="Y373" s="204">
        <v>0</v>
      </c>
      <c r="Z373" s="101">
        <v>0</v>
      </c>
      <c r="AA373" s="204">
        <v>0</v>
      </c>
      <c r="AB373" s="204">
        <v>0</v>
      </c>
      <c r="AC373" s="204">
        <v>0</v>
      </c>
      <c r="AD373" s="204">
        <v>0</v>
      </c>
      <c r="AE373" s="204"/>
      <c r="AF373" s="204">
        <v>0</v>
      </c>
      <c r="AG373" s="204">
        <v>0</v>
      </c>
      <c r="AH373" s="204">
        <v>0</v>
      </c>
      <c r="AI373" s="204">
        <v>0</v>
      </c>
      <c r="AJ373" s="204">
        <v>0</v>
      </c>
      <c r="AK373" s="204">
        <v>0</v>
      </c>
      <c r="AL373" s="204">
        <v>0</v>
      </c>
      <c r="AM373" s="204"/>
      <c r="AN373" s="204">
        <v>0</v>
      </c>
      <c r="AO373" s="204">
        <v>0</v>
      </c>
    </row>
    <row r="374" spans="1:45" ht="12.75" customHeight="1">
      <c r="A374" s="262">
        <v>366</v>
      </c>
      <c r="B374" s="201" t="s">
        <v>1539</v>
      </c>
      <c r="C374" s="197">
        <v>0</v>
      </c>
      <c r="D374" s="202">
        <v>0</v>
      </c>
      <c r="E374" s="202">
        <v>0</v>
      </c>
      <c r="F374" s="202">
        <v>0</v>
      </c>
      <c r="G374" s="202">
        <v>0</v>
      </c>
      <c r="H374" s="202">
        <v>0</v>
      </c>
      <c r="I374" s="202">
        <v>0</v>
      </c>
      <c r="J374" s="197">
        <v>0</v>
      </c>
      <c r="K374" s="203">
        <v>0</v>
      </c>
      <c r="L374" s="203">
        <v>0</v>
      </c>
      <c r="M374" s="203">
        <v>0</v>
      </c>
      <c r="N374" s="203">
        <v>0</v>
      </c>
      <c r="O374" s="203">
        <v>0</v>
      </c>
      <c r="P374" s="203">
        <v>0</v>
      </c>
      <c r="Q374" s="203">
        <v>0</v>
      </c>
      <c r="R374" s="198">
        <v>0</v>
      </c>
      <c r="S374" s="203">
        <v>0</v>
      </c>
      <c r="T374" s="203">
        <v>0</v>
      </c>
      <c r="U374" s="203">
        <v>0</v>
      </c>
      <c r="V374" s="204">
        <v>0</v>
      </c>
      <c r="W374" s="204">
        <v>0</v>
      </c>
      <c r="X374" s="204">
        <v>0</v>
      </c>
      <c r="Y374" s="204">
        <v>0</v>
      </c>
      <c r="Z374" s="101">
        <v>0</v>
      </c>
      <c r="AA374" s="204">
        <v>0</v>
      </c>
      <c r="AB374" s="204">
        <v>0</v>
      </c>
      <c r="AC374" s="204">
        <v>0</v>
      </c>
      <c r="AD374" s="204">
        <v>0</v>
      </c>
      <c r="AE374" s="204"/>
      <c r="AF374" s="204">
        <v>0</v>
      </c>
      <c r="AG374" s="204">
        <v>0</v>
      </c>
      <c r="AH374" s="204">
        <v>0</v>
      </c>
      <c r="AI374" s="204">
        <v>0</v>
      </c>
      <c r="AJ374" s="204">
        <v>0</v>
      </c>
      <c r="AK374" s="204">
        <v>0</v>
      </c>
      <c r="AL374" s="204">
        <v>0</v>
      </c>
      <c r="AM374" s="204"/>
      <c r="AN374" s="204">
        <v>0</v>
      </c>
      <c r="AO374" s="204">
        <v>0</v>
      </c>
    </row>
    <row r="375" spans="1:45" ht="12.75" customHeight="1">
      <c r="A375" s="262">
        <v>367</v>
      </c>
      <c r="B375" s="201"/>
      <c r="C375" s="202"/>
      <c r="D375" s="202"/>
      <c r="E375" s="202"/>
      <c r="F375" s="202"/>
      <c r="G375" s="202"/>
      <c r="H375" s="202"/>
      <c r="I375" s="202"/>
      <c r="J375" s="202"/>
      <c r="K375" s="203"/>
      <c r="L375" s="203"/>
      <c r="M375" s="203"/>
      <c r="N375" s="203"/>
      <c r="O375" s="203"/>
      <c r="P375" s="203"/>
      <c r="Q375" s="203"/>
      <c r="R375" s="203"/>
      <c r="S375" s="203"/>
      <c r="T375" s="203"/>
      <c r="U375" s="203"/>
      <c r="V375" s="204"/>
      <c r="W375" s="204"/>
      <c r="X375" s="204"/>
      <c r="Y375" s="204"/>
      <c r="Z375" s="101">
        <v>0</v>
      </c>
      <c r="AA375" s="204"/>
      <c r="AB375" s="204"/>
      <c r="AC375" s="204"/>
      <c r="AD375" s="204"/>
      <c r="AE375" s="204"/>
      <c r="AF375" s="204"/>
      <c r="AG375" s="204"/>
      <c r="AH375" s="204"/>
      <c r="AI375" s="204"/>
      <c r="AJ375" s="204"/>
      <c r="AK375" s="204"/>
      <c r="AL375" s="204"/>
      <c r="AM375" s="204"/>
      <c r="AN375" s="204"/>
      <c r="AO375" s="204"/>
    </row>
    <row r="376" spans="1:45" ht="12.75" customHeight="1">
      <c r="A376" s="262">
        <v>368</v>
      </c>
      <c r="B376" s="196" t="s">
        <v>1540</v>
      </c>
      <c r="C376" s="197">
        <v>62084</v>
      </c>
      <c r="D376" s="197">
        <v>0</v>
      </c>
      <c r="E376" s="197">
        <v>0</v>
      </c>
      <c r="F376" s="197">
        <v>61671.6</v>
      </c>
      <c r="G376" s="197">
        <v>412.4</v>
      </c>
      <c r="H376" s="197">
        <v>0</v>
      </c>
      <c r="I376" s="197">
        <v>0</v>
      </c>
      <c r="J376" s="197">
        <v>50384</v>
      </c>
      <c r="K376" s="197">
        <v>0</v>
      </c>
      <c r="L376" s="197">
        <v>0</v>
      </c>
      <c r="M376" s="197">
        <v>49971.6</v>
      </c>
      <c r="N376" s="197">
        <v>412.4</v>
      </c>
      <c r="O376" s="197">
        <v>0</v>
      </c>
      <c r="P376" s="197">
        <v>0</v>
      </c>
      <c r="Q376" s="197">
        <v>0</v>
      </c>
      <c r="R376" s="198">
        <v>50214.847800000003</v>
      </c>
      <c r="S376" s="197">
        <v>0</v>
      </c>
      <c r="T376" s="197">
        <v>0</v>
      </c>
      <c r="U376" s="197">
        <v>49901.591800000002</v>
      </c>
      <c r="V376" s="197">
        <v>313.25599999999997</v>
      </c>
      <c r="W376" s="197">
        <v>0</v>
      </c>
      <c r="X376" s="197">
        <v>0</v>
      </c>
      <c r="Y376" s="197">
        <v>0</v>
      </c>
      <c r="Z376" s="101">
        <v>-169.15219999999681</v>
      </c>
      <c r="AA376" s="101">
        <v>0</v>
      </c>
      <c r="AB376" s="101">
        <v>0</v>
      </c>
      <c r="AC376" s="101">
        <v>-70.008199999996577</v>
      </c>
      <c r="AD376" s="101">
        <v>-99.144000000000005</v>
      </c>
      <c r="AE376" s="101">
        <v>0</v>
      </c>
      <c r="AF376" s="101">
        <v>0</v>
      </c>
      <c r="AG376" s="101">
        <v>0</v>
      </c>
      <c r="AH376" s="101">
        <v>99.664273975865356</v>
      </c>
      <c r="AI376" s="101">
        <v>0</v>
      </c>
      <c r="AJ376" s="101">
        <v>0</v>
      </c>
      <c r="AK376" s="101">
        <v>99.859904025486486</v>
      </c>
      <c r="AL376" s="101">
        <v>75.959262851600386</v>
      </c>
      <c r="AM376" s="101">
        <v>0</v>
      </c>
      <c r="AN376" s="101">
        <v>0</v>
      </c>
      <c r="AO376" s="101">
        <v>0</v>
      </c>
    </row>
    <row r="377" spans="1:45" s="200" customFormat="1" ht="12.75" customHeight="1">
      <c r="A377" s="262">
        <v>369</v>
      </c>
      <c r="B377" s="196" t="s">
        <v>1241</v>
      </c>
      <c r="C377" s="197">
        <v>62084</v>
      </c>
      <c r="D377" s="197">
        <v>0</v>
      </c>
      <c r="E377" s="197">
        <v>0</v>
      </c>
      <c r="F377" s="197">
        <v>61671.6</v>
      </c>
      <c r="G377" s="197">
        <v>412.4</v>
      </c>
      <c r="H377" s="197">
        <v>0</v>
      </c>
      <c r="I377" s="197">
        <v>0</v>
      </c>
      <c r="J377" s="197">
        <v>50384</v>
      </c>
      <c r="K377" s="197">
        <v>0</v>
      </c>
      <c r="L377" s="197">
        <v>0</v>
      </c>
      <c r="M377" s="197">
        <v>49971.6</v>
      </c>
      <c r="N377" s="197">
        <v>412.4</v>
      </c>
      <c r="O377" s="197">
        <v>0</v>
      </c>
      <c r="P377" s="197">
        <v>0</v>
      </c>
      <c r="Q377" s="197">
        <v>0</v>
      </c>
      <c r="R377" s="198">
        <v>50214.847800000003</v>
      </c>
      <c r="S377" s="197">
        <v>0</v>
      </c>
      <c r="T377" s="197">
        <v>0</v>
      </c>
      <c r="U377" s="197">
        <v>49901.591800000002</v>
      </c>
      <c r="V377" s="197">
        <v>313.25599999999997</v>
      </c>
      <c r="W377" s="197">
        <v>0</v>
      </c>
      <c r="X377" s="197">
        <v>0</v>
      </c>
      <c r="Y377" s="197">
        <v>0</v>
      </c>
      <c r="Z377" s="101">
        <v>-169.15219999999681</v>
      </c>
      <c r="AA377" s="101">
        <v>0</v>
      </c>
      <c r="AB377" s="101">
        <v>0</v>
      </c>
      <c r="AC377" s="101">
        <v>-70.008199999996577</v>
      </c>
      <c r="AD377" s="101">
        <v>-99.144000000000005</v>
      </c>
      <c r="AE377" s="101">
        <v>0</v>
      </c>
      <c r="AF377" s="101">
        <v>0</v>
      </c>
      <c r="AG377" s="101">
        <v>0</v>
      </c>
      <c r="AH377" s="101">
        <v>99.664273975865356</v>
      </c>
      <c r="AI377" s="101">
        <v>0</v>
      </c>
      <c r="AJ377" s="101">
        <v>0</v>
      </c>
      <c r="AK377" s="101">
        <v>99.859904025486486</v>
      </c>
      <c r="AL377" s="101">
        <v>75.959262851600386</v>
      </c>
      <c r="AM377" s="101">
        <v>0</v>
      </c>
      <c r="AN377" s="101">
        <v>0</v>
      </c>
      <c r="AO377" s="101">
        <v>0</v>
      </c>
      <c r="AP377" s="199"/>
      <c r="AQ377" s="199"/>
      <c r="AR377" s="199"/>
      <c r="AS377" s="199"/>
    </row>
    <row r="378" spans="1:45" s="200" customFormat="1" ht="12.75" customHeight="1">
      <c r="A378" s="262">
        <v>370</v>
      </c>
      <c r="B378" s="196" t="s">
        <v>1242</v>
      </c>
      <c r="C378" s="197">
        <v>0</v>
      </c>
      <c r="D378" s="197">
        <v>0</v>
      </c>
      <c r="E378" s="197">
        <v>0</v>
      </c>
      <c r="F378" s="197">
        <v>0</v>
      </c>
      <c r="G378" s="197">
        <v>0</v>
      </c>
      <c r="H378" s="197">
        <v>0</v>
      </c>
      <c r="I378" s="197">
        <v>0</v>
      </c>
      <c r="J378" s="197">
        <v>0</v>
      </c>
      <c r="K378" s="197">
        <v>0</v>
      </c>
      <c r="L378" s="197">
        <v>0</v>
      </c>
      <c r="M378" s="197">
        <v>0</v>
      </c>
      <c r="N378" s="197">
        <v>0</v>
      </c>
      <c r="O378" s="197">
        <v>0</v>
      </c>
      <c r="P378" s="197">
        <v>0</v>
      </c>
      <c r="Q378" s="197">
        <v>0</v>
      </c>
      <c r="R378" s="198">
        <v>0</v>
      </c>
      <c r="S378" s="197">
        <v>0</v>
      </c>
      <c r="T378" s="197">
        <v>0</v>
      </c>
      <c r="U378" s="197">
        <v>0</v>
      </c>
      <c r="V378" s="197">
        <v>0</v>
      </c>
      <c r="W378" s="197">
        <v>0</v>
      </c>
      <c r="X378" s="197">
        <v>0</v>
      </c>
      <c r="Y378" s="197">
        <v>0</v>
      </c>
      <c r="Z378" s="101">
        <v>0</v>
      </c>
      <c r="AA378" s="101">
        <v>0</v>
      </c>
      <c r="AB378" s="101">
        <v>0</v>
      </c>
      <c r="AC378" s="101">
        <v>0</v>
      </c>
      <c r="AD378" s="101">
        <v>0</v>
      </c>
      <c r="AE378" s="101">
        <v>0</v>
      </c>
      <c r="AF378" s="101">
        <v>0</v>
      </c>
      <c r="AG378" s="101">
        <v>0</v>
      </c>
      <c r="AH378" s="101">
        <v>0</v>
      </c>
      <c r="AI378" s="101">
        <v>0</v>
      </c>
      <c r="AJ378" s="101">
        <v>0</v>
      </c>
      <c r="AK378" s="101">
        <v>0</v>
      </c>
      <c r="AL378" s="101">
        <v>0</v>
      </c>
      <c r="AM378" s="101">
        <v>0</v>
      </c>
      <c r="AN378" s="101">
        <v>0</v>
      </c>
      <c r="AO378" s="101">
        <v>0</v>
      </c>
      <c r="AP378" s="199"/>
      <c r="AQ378" s="199"/>
      <c r="AR378" s="199"/>
      <c r="AS378" s="199"/>
    </row>
    <row r="379" spans="1:45" ht="12.75" customHeight="1">
      <c r="A379" s="262">
        <v>371</v>
      </c>
      <c r="B379" s="201" t="s">
        <v>1267</v>
      </c>
      <c r="C379" s="197">
        <v>62084</v>
      </c>
      <c r="D379" s="202">
        <v>0</v>
      </c>
      <c r="E379" s="202">
        <v>0</v>
      </c>
      <c r="F379" s="202">
        <v>61671.6</v>
      </c>
      <c r="G379" s="202">
        <v>412.4</v>
      </c>
      <c r="H379" s="202">
        <v>0</v>
      </c>
      <c r="I379" s="202">
        <v>0</v>
      </c>
      <c r="J379" s="197">
        <v>50384</v>
      </c>
      <c r="K379" s="203">
        <v>0</v>
      </c>
      <c r="L379" s="203">
        <v>0</v>
      </c>
      <c r="M379" s="203">
        <v>49971.6</v>
      </c>
      <c r="N379" s="203">
        <v>412.4</v>
      </c>
      <c r="O379" s="203">
        <v>0</v>
      </c>
      <c r="P379" s="203">
        <v>0</v>
      </c>
      <c r="Q379" s="203">
        <v>0</v>
      </c>
      <c r="R379" s="198">
        <v>50214.847800000003</v>
      </c>
      <c r="S379" s="203">
        <v>0</v>
      </c>
      <c r="T379" s="203">
        <v>0</v>
      </c>
      <c r="U379" s="203">
        <v>49901.591800000002</v>
      </c>
      <c r="V379" s="204">
        <v>313.25599999999997</v>
      </c>
      <c r="W379" s="204">
        <v>0</v>
      </c>
      <c r="X379" s="204">
        <v>0</v>
      </c>
      <c r="Y379" s="204">
        <v>0</v>
      </c>
      <c r="Z379" s="101">
        <v>-169.15219999999681</v>
      </c>
      <c r="AA379" s="204">
        <v>0</v>
      </c>
      <c r="AB379" s="204">
        <v>0</v>
      </c>
      <c r="AC379" s="204">
        <v>-70.008199999996577</v>
      </c>
      <c r="AD379" s="204">
        <v>-99.144000000000005</v>
      </c>
      <c r="AE379" s="204"/>
      <c r="AF379" s="204">
        <v>0</v>
      </c>
      <c r="AG379" s="204">
        <v>0</v>
      </c>
      <c r="AH379" s="204">
        <v>99.664273975865356</v>
      </c>
      <c r="AI379" s="204">
        <v>0</v>
      </c>
      <c r="AJ379" s="204">
        <v>0</v>
      </c>
      <c r="AK379" s="204">
        <v>99.859904025486486</v>
      </c>
      <c r="AL379" s="204">
        <v>75.959262851600386</v>
      </c>
      <c r="AM379" s="204"/>
      <c r="AN379" s="204">
        <v>0</v>
      </c>
      <c r="AO379" s="204">
        <v>0</v>
      </c>
    </row>
    <row r="380" spans="1:45" ht="12.75" customHeight="1">
      <c r="A380" s="262">
        <v>372</v>
      </c>
      <c r="B380" s="201" t="s">
        <v>1541</v>
      </c>
      <c r="C380" s="197">
        <v>0</v>
      </c>
      <c r="D380" s="202">
        <v>0</v>
      </c>
      <c r="E380" s="202">
        <v>0</v>
      </c>
      <c r="F380" s="202">
        <v>0</v>
      </c>
      <c r="G380" s="202">
        <v>0</v>
      </c>
      <c r="H380" s="202">
        <v>0</v>
      </c>
      <c r="I380" s="202">
        <v>0</v>
      </c>
      <c r="J380" s="197">
        <v>0</v>
      </c>
      <c r="K380" s="203">
        <v>0</v>
      </c>
      <c r="L380" s="203">
        <v>0</v>
      </c>
      <c r="M380" s="203">
        <v>0</v>
      </c>
      <c r="N380" s="203">
        <v>0</v>
      </c>
      <c r="O380" s="203">
        <v>0</v>
      </c>
      <c r="P380" s="203">
        <v>0</v>
      </c>
      <c r="Q380" s="203">
        <v>0</v>
      </c>
      <c r="R380" s="198">
        <v>0</v>
      </c>
      <c r="S380" s="203">
        <v>0</v>
      </c>
      <c r="T380" s="203">
        <v>0</v>
      </c>
      <c r="U380" s="203">
        <v>0</v>
      </c>
      <c r="V380" s="204">
        <v>0</v>
      </c>
      <c r="W380" s="204">
        <v>0</v>
      </c>
      <c r="X380" s="204">
        <v>0</v>
      </c>
      <c r="Y380" s="204">
        <v>0</v>
      </c>
      <c r="Z380" s="101">
        <v>0</v>
      </c>
      <c r="AA380" s="204">
        <v>0</v>
      </c>
      <c r="AB380" s="204">
        <v>0</v>
      </c>
      <c r="AC380" s="204">
        <v>0</v>
      </c>
      <c r="AD380" s="204">
        <v>0</v>
      </c>
      <c r="AE380" s="204"/>
      <c r="AF380" s="204">
        <v>0</v>
      </c>
      <c r="AG380" s="204">
        <v>0</v>
      </c>
      <c r="AH380" s="204">
        <v>0</v>
      </c>
      <c r="AI380" s="204">
        <v>0</v>
      </c>
      <c r="AJ380" s="204">
        <v>0</v>
      </c>
      <c r="AK380" s="204">
        <v>0</v>
      </c>
      <c r="AL380" s="204">
        <v>0</v>
      </c>
      <c r="AM380" s="204"/>
      <c r="AN380" s="204">
        <v>0</v>
      </c>
      <c r="AO380" s="204">
        <v>0</v>
      </c>
    </row>
    <row r="381" spans="1:45" ht="12.75" customHeight="1">
      <c r="A381" s="262">
        <v>373</v>
      </c>
      <c r="B381" s="201" t="s">
        <v>1473</v>
      </c>
      <c r="C381" s="197">
        <v>0</v>
      </c>
      <c r="D381" s="202">
        <v>0</v>
      </c>
      <c r="E381" s="202">
        <v>0</v>
      </c>
      <c r="F381" s="202">
        <v>0</v>
      </c>
      <c r="G381" s="202">
        <v>0</v>
      </c>
      <c r="H381" s="202">
        <v>0</v>
      </c>
      <c r="I381" s="202">
        <v>0</v>
      </c>
      <c r="J381" s="197">
        <v>0</v>
      </c>
      <c r="K381" s="203">
        <v>0</v>
      </c>
      <c r="L381" s="203">
        <v>0</v>
      </c>
      <c r="M381" s="203">
        <v>0</v>
      </c>
      <c r="N381" s="203">
        <v>0</v>
      </c>
      <c r="O381" s="203">
        <v>0</v>
      </c>
      <c r="P381" s="203">
        <v>0</v>
      </c>
      <c r="Q381" s="203">
        <v>0</v>
      </c>
      <c r="R381" s="198">
        <v>0</v>
      </c>
      <c r="S381" s="203">
        <v>0</v>
      </c>
      <c r="T381" s="203">
        <v>0</v>
      </c>
      <c r="U381" s="203">
        <v>0</v>
      </c>
      <c r="V381" s="204">
        <v>0</v>
      </c>
      <c r="W381" s="204">
        <v>0</v>
      </c>
      <c r="X381" s="204">
        <v>0</v>
      </c>
      <c r="Y381" s="204">
        <v>0</v>
      </c>
      <c r="Z381" s="101">
        <v>0</v>
      </c>
      <c r="AA381" s="204">
        <v>0</v>
      </c>
      <c r="AB381" s="204">
        <v>0</v>
      </c>
      <c r="AC381" s="204">
        <v>0</v>
      </c>
      <c r="AD381" s="204">
        <v>0</v>
      </c>
      <c r="AE381" s="204"/>
      <c r="AF381" s="204">
        <v>0</v>
      </c>
      <c r="AG381" s="204">
        <v>0</v>
      </c>
      <c r="AH381" s="204">
        <v>0</v>
      </c>
      <c r="AI381" s="204">
        <v>0</v>
      </c>
      <c r="AJ381" s="204">
        <v>0</v>
      </c>
      <c r="AK381" s="204">
        <v>0</v>
      </c>
      <c r="AL381" s="204">
        <v>0</v>
      </c>
      <c r="AM381" s="204"/>
      <c r="AN381" s="204">
        <v>0</v>
      </c>
      <c r="AO381" s="204">
        <v>0</v>
      </c>
    </row>
    <row r="382" spans="1:45" ht="12.75" customHeight="1">
      <c r="A382" s="262">
        <v>374</v>
      </c>
      <c r="B382" s="201" t="s">
        <v>1542</v>
      </c>
      <c r="C382" s="197">
        <v>0</v>
      </c>
      <c r="D382" s="202">
        <v>0</v>
      </c>
      <c r="E382" s="202">
        <v>0</v>
      </c>
      <c r="F382" s="202">
        <v>0</v>
      </c>
      <c r="G382" s="202">
        <v>0</v>
      </c>
      <c r="H382" s="202">
        <v>0</v>
      </c>
      <c r="I382" s="202">
        <v>0</v>
      </c>
      <c r="J382" s="197">
        <v>0</v>
      </c>
      <c r="K382" s="203">
        <v>0</v>
      </c>
      <c r="L382" s="203">
        <v>0</v>
      </c>
      <c r="M382" s="203">
        <v>0</v>
      </c>
      <c r="N382" s="203">
        <v>0</v>
      </c>
      <c r="O382" s="203">
        <v>0</v>
      </c>
      <c r="P382" s="203">
        <v>0</v>
      </c>
      <c r="Q382" s="203">
        <v>0</v>
      </c>
      <c r="R382" s="198">
        <v>0</v>
      </c>
      <c r="S382" s="203">
        <v>0</v>
      </c>
      <c r="T382" s="203">
        <v>0</v>
      </c>
      <c r="U382" s="203">
        <v>0</v>
      </c>
      <c r="V382" s="204">
        <v>0</v>
      </c>
      <c r="W382" s="204">
        <v>0</v>
      </c>
      <c r="X382" s="204">
        <v>0</v>
      </c>
      <c r="Y382" s="204">
        <v>0</v>
      </c>
      <c r="Z382" s="101">
        <v>0</v>
      </c>
      <c r="AA382" s="204">
        <v>0</v>
      </c>
      <c r="AB382" s="204">
        <v>0</v>
      </c>
      <c r="AC382" s="204">
        <v>0</v>
      </c>
      <c r="AD382" s="204">
        <v>0</v>
      </c>
      <c r="AE382" s="204"/>
      <c r="AF382" s="204">
        <v>0</v>
      </c>
      <c r="AG382" s="204">
        <v>0</v>
      </c>
      <c r="AH382" s="204">
        <v>0</v>
      </c>
      <c r="AI382" s="204">
        <v>0</v>
      </c>
      <c r="AJ382" s="204">
        <v>0</v>
      </c>
      <c r="AK382" s="204">
        <v>0</v>
      </c>
      <c r="AL382" s="204">
        <v>0</v>
      </c>
      <c r="AM382" s="204"/>
      <c r="AN382" s="204">
        <v>0</v>
      </c>
      <c r="AO382" s="204">
        <v>0</v>
      </c>
    </row>
    <row r="383" spans="1:45" ht="12.75" customHeight="1">
      <c r="A383" s="262">
        <v>375</v>
      </c>
      <c r="B383" s="201" t="s">
        <v>1543</v>
      </c>
      <c r="C383" s="197">
        <v>0</v>
      </c>
      <c r="D383" s="202">
        <v>0</v>
      </c>
      <c r="E383" s="202">
        <v>0</v>
      </c>
      <c r="F383" s="202">
        <v>0</v>
      </c>
      <c r="G383" s="202">
        <v>0</v>
      </c>
      <c r="H383" s="202">
        <v>0</v>
      </c>
      <c r="I383" s="202">
        <v>0</v>
      </c>
      <c r="J383" s="197">
        <v>0</v>
      </c>
      <c r="K383" s="203">
        <v>0</v>
      </c>
      <c r="L383" s="203">
        <v>0</v>
      </c>
      <c r="M383" s="203">
        <v>0</v>
      </c>
      <c r="N383" s="203">
        <v>0</v>
      </c>
      <c r="O383" s="203">
        <v>0</v>
      </c>
      <c r="P383" s="203">
        <v>0</v>
      </c>
      <c r="Q383" s="203">
        <v>0</v>
      </c>
      <c r="R383" s="198">
        <v>0</v>
      </c>
      <c r="S383" s="203">
        <v>0</v>
      </c>
      <c r="T383" s="203">
        <v>0</v>
      </c>
      <c r="U383" s="203">
        <v>0</v>
      </c>
      <c r="V383" s="204">
        <v>0</v>
      </c>
      <c r="W383" s="204">
        <v>0</v>
      </c>
      <c r="X383" s="204">
        <v>0</v>
      </c>
      <c r="Y383" s="204">
        <v>0</v>
      </c>
      <c r="Z383" s="101">
        <v>0</v>
      </c>
      <c r="AA383" s="204">
        <v>0</v>
      </c>
      <c r="AB383" s="204">
        <v>0</v>
      </c>
      <c r="AC383" s="204">
        <v>0</v>
      </c>
      <c r="AD383" s="204">
        <v>0</v>
      </c>
      <c r="AE383" s="204"/>
      <c r="AF383" s="204">
        <v>0</v>
      </c>
      <c r="AG383" s="204">
        <v>0</v>
      </c>
      <c r="AH383" s="204">
        <v>0</v>
      </c>
      <c r="AI383" s="204">
        <v>0</v>
      </c>
      <c r="AJ383" s="204">
        <v>0</v>
      </c>
      <c r="AK383" s="204">
        <v>0</v>
      </c>
      <c r="AL383" s="204">
        <v>0</v>
      </c>
      <c r="AM383" s="204"/>
      <c r="AN383" s="204">
        <v>0</v>
      </c>
      <c r="AO383" s="204">
        <v>0</v>
      </c>
    </row>
    <row r="384" spans="1:45" ht="12.75" customHeight="1">
      <c r="A384" s="262">
        <v>376</v>
      </c>
      <c r="B384" s="201" t="s">
        <v>1544</v>
      </c>
      <c r="C384" s="197">
        <v>0</v>
      </c>
      <c r="D384" s="202">
        <v>0</v>
      </c>
      <c r="E384" s="202">
        <v>0</v>
      </c>
      <c r="F384" s="202">
        <v>0</v>
      </c>
      <c r="G384" s="202">
        <v>0</v>
      </c>
      <c r="H384" s="202">
        <v>0</v>
      </c>
      <c r="I384" s="202">
        <v>0</v>
      </c>
      <c r="J384" s="197">
        <v>0</v>
      </c>
      <c r="K384" s="203">
        <v>0</v>
      </c>
      <c r="L384" s="203">
        <v>0</v>
      </c>
      <c r="M384" s="203">
        <v>0</v>
      </c>
      <c r="N384" s="203">
        <v>0</v>
      </c>
      <c r="O384" s="203">
        <v>0</v>
      </c>
      <c r="P384" s="203">
        <v>0</v>
      </c>
      <c r="Q384" s="203">
        <v>0</v>
      </c>
      <c r="R384" s="198">
        <v>0</v>
      </c>
      <c r="S384" s="203">
        <v>0</v>
      </c>
      <c r="T384" s="203">
        <v>0</v>
      </c>
      <c r="U384" s="203">
        <v>0</v>
      </c>
      <c r="V384" s="204">
        <v>0</v>
      </c>
      <c r="W384" s="204">
        <v>0</v>
      </c>
      <c r="X384" s="204">
        <v>0</v>
      </c>
      <c r="Y384" s="204">
        <v>0</v>
      </c>
      <c r="Z384" s="101">
        <v>0</v>
      </c>
      <c r="AA384" s="204">
        <v>0</v>
      </c>
      <c r="AB384" s="204">
        <v>0</v>
      </c>
      <c r="AC384" s="204">
        <v>0</v>
      </c>
      <c r="AD384" s="204">
        <v>0</v>
      </c>
      <c r="AE384" s="204"/>
      <c r="AF384" s="204">
        <v>0</v>
      </c>
      <c r="AG384" s="204">
        <v>0</v>
      </c>
      <c r="AH384" s="204">
        <v>0</v>
      </c>
      <c r="AI384" s="204">
        <v>0</v>
      </c>
      <c r="AJ384" s="204">
        <v>0</v>
      </c>
      <c r="AK384" s="204">
        <v>0</v>
      </c>
      <c r="AL384" s="204">
        <v>0</v>
      </c>
      <c r="AM384" s="204"/>
      <c r="AN384" s="204">
        <v>0</v>
      </c>
      <c r="AO384" s="204">
        <v>0</v>
      </c>
    </row>
    <row r="385" spans="1:45" ht="12.75" customHeight="1">
      <c r="A385" s="262">
        <v>377</v>
      </c>
      <c r="B385" s="201" t="s">
        <v>1545</v>
      </c>
      <c r="C385" s="197">
        <v>0</v>
      </c>
      <c r="D385" s="202">
        <v>0</v>
      </c>
      <c r="E385" s="202">
        <v>0</v>
      </c>
      <c r="F385" s="202">
        <v>0</v>
      </c>
      <c r="G385" s="202">
        <v>0</v>
      </c>
      <c r="H385" s="202">
        <v>0</v>
      </c>
      <c r="I385" s="202">
        <v>0</v>
      </c>
      <c r="J385" s="197">
        <v>0</v>
      </c>
      <c r="K385" s="203">
        <v>0</v>
      </c>
      <c r="L385" s="203">
        <v>0</v>
      </c>
      <c r="M385" s="203">
        <v>0</v>
      </c>
      <c r="N385" s="203">
        <v>0</v>
      </c>
      <c r="O385" s="203">
        <v>0</v>
      </c>
      <c r="P385" s="203">
        <v>0</v>
      </c>
      <c r="Q385" s="203">
        <v>0</v>
      </c>
      <c r="R385" s="198">
        <v>0</v>
      </c>
      <c r="S385" s="203">
        <v>0</v>
      </c>
      <c r="T385" s="203">
        <v>0</v>
      </c>
      <c r="U385" s="203">
        <v>0</v>
      </c>
      <c r="V385" s="204">
        <v>0</v>
      </c>
      <c r="W385" s="204">
        <v>0</v>
      </c>
      <c r="X385" s="204">
        <v>0</v>
      </c>
      <c r="Y385" s="204">
        <v>0</v>
      </c>
      <c r="Z385" s="101">
        <v>0</v>
      </c>
      <c r="AA385" s="204">
        <v>0</v>
      </c>
      <c r="AB385" s="204">
        <v>0</v>
      </c>
      <c r="AC385" s="204">
        <v>0</v>
      </c>
      <c r="AD385" s="204">
        <v>0</v>
      </c>
      <c r="AE385" s="204"/>
      <c r="AF385" s="204">
        <v>0</v>
      </c>
      <c r="AG385" s="204">
        <v>0</v>
      </c>
      <c r="AH385" s="204">
        <v>0</v>
      </c>
      <c r="AI385" s="204">
        <v>0</v>
      </c>
      <c r="AJ385" s="204">
        <v>0</v>
      </c>
      <c r="AK385" s="204">
        <v>0</v>
      </c>
      <c r="AL385" s="204">
        <v>0</v>
      </c>
      <c r="AM385" s="204"/>
      <c r="AN385" s="204">
        <v>0</v>
      </c>
      <c r="AO385" s="204">
        <v>0</v>
      </c>
    </row>
    <row r="386" spans="1:45" ht="12.75" customHeight="1">
      <c r="A386" s="262">
        <v>378</v>
      </c>
      <c r="B386" s="201" t="s">
        <v>1546</v>
      </c>
      <c r="C386" s="197">
        <v>0</v>
      </c>
      <c r="D386" s="202">
        <v>0</v>
      </c>
      <c r="E386" s="202">
        <v>0</v>
      </c>
      <c r="F386" s="202">
        <v>0</v>
      </c>
      <c r="G386" s="202">
        <v>0</v>
      </c>
      <c r="H386" s="202">
        <v>0</v>
      </c>
      <c r="I386" s="202">
        <v>0</v>
      </c>
      <c r="J386" s="197">
        <v>0</v>
      </c>
      <c r="K386" s="203">
        <v>0</v>
      </c>
      <c r="L386" s="203">
        <v>0</v>
      </c>
      <c r="M386" s="203">
        <v>0</v>
      </c>
      <c r="N386" s="203">
        <v>0</v>
      </c>
      <c r="O386" s="203">
        <v>0</v>
      </c>
      <c r="P386" s="203">
        <v>0</v>
      </c>
      <c r="Q386" s="203">
        <v>0</v>
      </c>
      <c r="R386" s="198">
        <v>0</v>
      </c>
      <c r="S386" s="203">
        <v>0</v>
      </c>
      <c r="T386" s="203">
        <v>0</v>
      </c>
      <c r="U386" s="203">
        <v>0</v>
      </c>
      <c r="V386" s="204">
        <v>0</v>
      </c>
      <c r="W386" s="204">
        <v>0</v>
      </c>
      <c r="X386" s="204">
        <v>0</v>
      </c>
      <c r="Y386" s="204">
        <v>0</v>
      </c>
      <c r="Z386" s="101">
        <v>0</v>
      </c>
      <c r="AA386" s="204">
        <v>0</v>
      </c>
      <c r="AB386" s="204">
        <v>0</v>
      </c>
      <c r="AC386" s="204">
        <v>0</v>
      </c>
      <c r="AD386" s="204">
        <v>0</v>
      </c>
      <c r="AE386" s="204"/>
      <c r="AF386" s="204">
        <v>0</v>
      </c>
      <c r="AG386" s="204">
        <v>0</v>
      </c>
      <c r="AH386" s="204">
        <v>0</v>
      </c>
      <c r="AI386" s="204">
        <v>0</v>
      </c>
      <c r="AJ386" s="204">
        <v>0</v>
      </c>
      <c r="AK386" s="204">
        <v>0</v>
      </c>
      <c r="AL386" s="204">
        <v>0</v>
      </c>
      <c r="AM386" s="204"/>
      <c r="AN386" s="204">
        <v>0</v>
      </c>
      <c r="AO386" s="204">
        <v>0</v>
      </c>
    </row>
    <row r="387" spans="1:45" ht="12.75" customHeight="1">
      <c r="A387" s="262">
        <v>379</v>
      </c>
      <c r="B387" s="201" t="s">
        <v>1547</v>
      </c>
      <c r="C387" s="197">
        <v>0</v>
      </c>
      <c r="D387" s="202">
        <v>0</v>
      </c>
      <c r="E387" s="202">
        <v>0</v>
      </c>
      <c r="F387" s="202">
        <v>0</v>
      </c>
      <c r="G387" s="202">
        <v>0</v>
      </c>
      <c r="H387" s="202">
        <v>0</v>
      </c>
      <c r="I387" s="202">
        <v>0</v>
      </c>
      <c r="J387" s="197">
        <v>0</v>
      </c>
      <c r="K387" s="203">
        <v>0</v>
      </c>
      <c r="L387" s="203">
        <v>0</v>
      </c>
      <c r="M387" s="203">
        <v>0</v>
      </c>
      <c r="N387" s="203">
        <v>0</v>
      </c>
      <c r="O387" s="203">
        <v>0</v>
      </c>
      <c r="P387" s="203">
        <v>0</v>
      </c>
      <c r="Q387" s="203">
        <v>0</v>
      </c>
      <c r="R387" s="198">
        <v>0</v>
      </c>
      <c r="S387" s="203">
        <v>0</v>
      </c>
      <c r="T387" s="203">
        <v>0</v>
      </c>
      <c r="U387" s="203">
        <v>0</v>
      </c>
      <c r="V387" s="204">
        <v>0</v>
      </c>
      <c r="W387" s="204">
        <v>0</v>
      </c>
      <c r="X387" s="204">
        <v>0</v>
      </c>
      <c r="Y387" s="204">
        <v>0</v>
      </c>
      <c r="Z387" s="101">
        <v>0</v>
      </c>
      <c r="AA387" s="204">
        <v>0</v>
      </c>
      <c r="AB387" s="204">
        <v>0</v>
      </c>
      <c r="AC387" s="204">
        <v>0</v>
      </c>
      <c r="AD387" s="204">
        <v>0</v>
      </c>
      <c r="AE387" s="204"/>
      <c r="AF387" s="204">
        <v>0</v>
      </c>
      <c r="AG387" s="204">
        <v>0</v>
      </c>
      <c r="AH387" s="204">
        <v>0</v>
      </c>
      <c r="AI387" s="204">
        <v>0</v>
      </c>
      <c r="AJ387" s="204">
        <v>0</v>
      </c>
      <c r="AK387" s="204">
        <v>0</v>
      </c>
      <c r="AL387" s="204">
        <v>0</v>
      </c>
      <c r="AM387" s="204"/>
      <c r="AN387" s="204">
        <v>0</v>
      </c>
      <c r="AO387" s="204">
        <v>0</v>
      </c>
    </row>
    <row r="388" spans="1:45" ht="12.75" customHeight="1">
      <c r="A388" s="262">
        <v>380</v>
      </c>
      <c r="B388" s="201" t="s">
        <v>1548</v>
      </c>
      <c r="C388" s="197">
        <v>0</v>
      </c>
      <c r="D388" s="202">
        <v>0</v>
      </c>
      <c r="E388" s="202">
        <v>0</v>
      </c>
      <c r="F388" s="202">
        <v>0</v>
      </c>
      <c r="G388" s="202">
        <v>0</v>
      </c>
      <c r="H388" s="202">
        <v>0</v>
      </c>
      <c r="I388" s="202">
        <v>0</v>
      </c>
      <c r="J388" s="197">
        <v>0</v>
      </c>
      <c r="K388" s="203">
        <v>0</v>
      </c>
      <c r="L388" s="203">
        <v>0</v>
      </c>
      <c r="M388" s="203">
        <v>0</v>
      </c>
      <c r="N388" s="203">
        <v>0</v>
      </c>
      <c r="O388" s="203">
        <v>0</v>
      </c>
      <c r="P388" s="203">
        <v>0</v>
      </c>
      <c r="Q388" s="203">
        <v>0</v>
      </c>
      <c r="R388" s="198">
        <v>0</v>
      </c>
      <c r="S388" s="203">
        <v>0</v>
      </c>
      <c r="T388" s="203">
        <v>0</v>
      </c>
      <c r="U388" s="203">
        <v>0</v>
      </c>
      <c r="V388" s="204">
        <v>0</v>
      </c>
      <c r="W388" s="204">
        <v>0</v>
      </c>
      <c r="X388" s="204">
        <v>0</v>
      </c>
      <c r="Y388" s="204">
        <v>0</v>
      </c>
      <c r="Z388" s="101">
        <v>0</v>
      </c>
      <c r="AA388" s="204">
        <v>0</v>
      </c>
      <c r="AB388" s="204">
        <v>0</v>
      </c>
      <c r="AC388" s="204">
        <v>0</v>
      </c>
      <c r="AD388" s="204">
        <v>0</v>
      </c>
      <c r="AE388" s="204"/>
      <c r="AF388" s="204">
        <v>0</v>
      </c>
      <c r="AG388" s="204">
        <v>0</v>
      </c>
      <c r="AH388" s="204">
        <v>0</v>
      </c>
      <c r="AI388" s="204">
        <v>0</v>
      </c>
      <c r="AJ388" s="204">
        <v>0</v>
      </c>
      <c r="AK388" s="204">
        <v>0</v>
      </c>
      <c r="AL388" s="204">
        <v>0</v>
      </c>
      <c r="AM388" s="204"/>
      <c r="AN388" s="204">
        <v>0</v>
      </c>
      <c r="AO388" s="204">
        <v>0</v>
      </c>
    </row>
    <row r="389" spans="1:45" ht="12.75" customHeight="1">
      <c r="A389" s="262">
        <v>381</v>
      </c>
      <c r="B389" s="201" t="s">
        <v>1549</v>
      </c>
      <c r="C389" s="197">
        <v>0</v>
      </c>
      <c r="D389" s="202">
        <v>0</v>
      </c>
      <c r="E389" s="202">
        <v>0</v>
      </c>
      <c r="F389" s="202">
        <v>0</v>
      </c>
      <c r="G389" s="202">
        <v>0</v>
      </c>
      <c r="H389" s="202">
        <v>0</v>
      </c>
      <c r="I389" s="202">
        <v>0</v>
      </c>
      <c r="J389" s="197">
        <v>0</v>
      </c>
      <c r="K389" s="203">
        <v>0</v>
      </c>
      <c r="L389" s="203">
        <v>0</v>
      </c>
      <c r="M389" s="203">
        <v>0</v>
      </c>
      <c r="N389" s="203">
        <v>0</v>
      </c>
      <c r="O389" s="203">
        <v>0</v>
      </c>
      <c r="P389" s="203">
        <v>0</v>
      </c>
      <c r="Q389" s="203">
        <v>0</v>
      </c>
      <c r="R389" s="198">
        <v>0</v>
      </c>
      <c r="S389" s="203">
        <v>0</v>
      </c>
      <c r="T389" s="203">
        <v>0</v>
      </c>
      <c r="U389" s="203">
        <v>0</v>
      </c>
      <c r="V389" s="204">
        <v>0</v>
      </c>
      <c r="W389" s="204">
        <v>0</v>
      </c>
      <c r="X389" s="204">
        <v>0</v>
      </c>
      <c r="Y389" s="204">
        <v>0</v>
      </c>
      <c r="Z389" s="101">
        <v>0</v>
      </c>
      <c r="AA389" s="204">
        <v>0</v>
      </c>
      <c r="AB389" s="204">
        <v>0</v>
      </c>
      <c r="AC389" s="204">
        <v>0</v>
      </c>
      <c r="AD389" s="204">
        <v>0</v>
      </c>
      <c r="AE389" s="204"/>
      <c r="AF389" s="204">
        <v>0</v>
      </c>
      <c r="AG389" s="204">
        <v>0</v>
      </c>
      <c r="AH389" s="204">
        <v>0</v>
      </c>
      <c r="AI389" s="204">
        <v>0</v>
      </c>
      <c r="AJ389" s="204">
        <v>0</v>
      </c>
      <c r="AK389" s="204">
        <v>0</v>
      </c>
      <c r="AL389" s="204">
        <v>0</v>
      </c>
      <c r="AM389" s="204"/>
      <c r="AN389" s="204">
        <v>0</v>
      </c>
      <c r="AO389" s="204">
        <v>0</v>
      </c>
    </row>
    <row r="390" spans="1:45" ht="12.75" customHeight="1">
      <c r="A390" s="262">
        <v>382</v>
      </c>
      <c r="B390" s="201" t="s">
        <v>1550</v>
      </c>
      <c r="C390" s="197">
        <v>0</v>
      </c>
      <c r="D390" s="202">
        <v>0</v>
      </c>
      <c r="E390" s="202">
        <v>0</v>
      </c>
      <c r="F390" s="202">
        <v>0</v>
      </c>
      <c r="G390" s="202">
        <v>0</v>
      </c>
      <c r="H390" s="202">
        <v>0</v>
      </c>
      <c r="I390" s="202">
        <v>0</v>
      </c>
      <c r="J390" s="197">
        <v>0</v>
      </c>
      <c r="K390" s="203">
        <v>0</v>
      </c>
      <c r="L390" s="203">
        <v>0</v>
      </c>
      <c r="M390" s="203">
        <v>0</v>
      </c>
      <c r="N390" s="203">
        <v>0</v>
      </c>
      <c r="O390" s="203">
        <v>0</v>
      </c>
      <c r="P390" s="203">
        <v>0</v>
      </c>
      <c r="Q390" s="203">
        <v>0</v>
      </c>
      <c r="R390" s="198">
        <v>0</v>
      </c>
      <c r="S390" s="203">
        <v>0</v>
      </c>
      <c r="T390" s="203">
        <v>0</v>
      </c>
      <c r="U390" s="203">
        <v>0</v>
      </c>
      <c r="V390" s="204">
        <v>0</v>
      </c>
      <c r="W390" s="204">
        <v>0</v>
      </c>
      <c r="X390" s="204">
        <v>0</v>
      </c>
      <c r="Y390" s="204">
        <v>0</v>
      </c>
      <c r="Z390" s="101">
        <v>0</v>
      </c>
      <c r="AA390" s="204">
        <v>0</v>
      </c>
      <c r="AB390" s="204">
        <v>0</v>
      </c>
      <c r="AC390" s="204">
        <v>0</v>
      </c>
      <c r="AD390" s="204">
        <v>0</v>
      </c>
      <c r="AE390" s="204"/>
      <c r="AF390" s="204">
        <v>0</v>
      </c>
      <c r="AG390" s="204">
        <v>0</v>
      </c>
      <c r="AH390" s="204">
        <v>0</v>
      </c>
      <c r="AI390" s="204">
        <v>0</v>
      </c>
      <c r="AJ390" s="204">
        <v>0</v>
      </c>
      <c r="AK390" s="204">
        <v>0</v>
      </c>
      <c r="AL390" s="204">
        <v>0</v>
      </c>
      <c r="AM390" s="204"/>
      <c r="AN390" s="204">
        <v>0</v>
      </c>
      <c r="AO390" s="204">
        <v>0</v>
      </c>
    </row>
    <row r="391" spans="1:45" ht="12.75" customHeight="1">
      <c r="A391" s="262">
        <v>383</v>
      </c>
      <c r="B391" s="201"/>
      <c r="C391" s="202"/>
      <c r="D391" s="202"/>
      <c r="E391" s="202"/>
      <c r="F391" s="202"/>
      <c r="G391" s="202"/>
      <c r="H391" s="202"/>
      <c r="I391" s="202"/>
      <c r="J391" s="202"/>
      <c r="K391" s="203"/>
      <c r="L391" s="203"/>
      <c r="M391" s="203"/>
      <c r="N391" s="203"/>
      <c r="O391" s="203"/>
      <c r="P391" s="203"/>
      <c r="Q391" s="203"/>
      <c r="R391" s="203"/>
      <c r="S391" s="203"/>
      <c r="T391" s="203"/>
      <c r="U391" s="203"/>
      <c r="V391" s="204"/>
      <c r="W391" s="204"/>
      <c r="X391" s="204"/>
      <c r="Y391" s="204"/>
      <c r="Z391" s="101">
        <v>0</v>
      </c>
      <c r="AA391" s="204"/>
      <c r="AB391" s="204"/>
      <c r="AC391" s="204"/>
      <c r="AD391" s="204"/>
      <c r="AE391" s="204"/>
      <c r="AF391" s="204"/>
      <c r="AG391" s="204"/>
      <c r="AH391" s="204"/>
      <c r="AI391" s="204"/>
      <c r="AJ391" s="204"/>
      <c r="AK391" s="204"/>
      <c r="AL391" s="204"/>
      <c r="AM391" s="204"/>
      <c r="AN391" s="204"/>
      <c r="AO391" s="204"/>
    </row>
    <row r="392" spans="1:45" ht="12.75" customHeight="1">
      <c r="A392" s="262">
        <v>384</v>
      </c>
      <c r="B392" s="196" t="s">
        <v>1551</v>
      </c>
      <c r="C392" s="197">
        <v>571.4</v>
      </c>
      <c r="D392" s="197">
        <v>0</v>
      </c>
      <c r="E392" s="197">
        <v>0</v>
      </c>
      <c r="F392" s="197">
        <v>0</v>
      </c>
      <c r="G392" s="197">
        <v>392.8</v>
      </c>
      <c r="H392" s="197">
        <v>178.6</v>
      </c>
      <c r="I392" s="197">
        <v>0</v>
      </c>
      <c r="J392" s="197">
        <v>644.29999999999995</v>
      </c>
      <c r="K392" s="197">
        <v>0</v>
      </c>
      <c r="L392" s="197">
        <v>0</v>
      </c>
      <c r="M392" s="197">
        <v>0</v>
      </c>
      <c r="N392" s="197">
        <v>392.8</v>
      </c>
      <c r="O392" s="197">
        <v>40</v>
      </c>
      <c r="P392" s="197">
        <v>211.5</v>
      </c>
      <c r="Q392" s="197">
        <v>0</v>
      </c>
      <c r="R392" s="198">
        <v>271.67539999999997</v>
      </c>
      <c r="S392" s="197">
        <v>0</v>
      </c>
      <c r="T392" s="197">
        <v>0</v>
      </c>
      <c r="U392" s="197">
        <v>0</v>
      </c>
      <c r="V392" s="197">
        <v>61.759700000000002</v>
      </c>
      <c r="W392" s="197">
        <v>0</v>
      </c>
      <c r="X392" s="197">
        <v>209.91569999999999</v>
      </c>
      <c r="Y392" s="197">
        <v>0</v>
      </c>
      <c r="Z392" s="101">
        <v>-372.62459999999999</v>
      </c>
      <c r="AA392" s="101">
        <v>0</v>
      </c>
      <c r="AB392" s="101">
        <v>0</v>
      </c>
      <c r="AC392" s="101">
        <v>0</v>
      </c>
      <c r="AD392" s="101">
        <v>-331.0403</v>
      </c>
      <c r="AE392" s="101">
        <v>-40</v>
      </c>
      <c r="AF392" s="101">
        <v>-1.5843000000000131</v>
      </c>
      <c r="AG392" s="101">
        <v>0</v>
      </c>
      <c r="AH392" s="101">
        <v>42.165978581406179</v>
      </c>
      <c r="AI392" s="101">
        <v>0</v>
      </c>
      <c r="AJ392" s="101">
        <v>0</v>
      </c>
      <c r="AK392" s="101">
        <v>0</v>
      </c>
      <c r="AL392" s="101">
        <v>15.722937881873728</v>
      </c>
      <c r="AM392" s="101">
        <v>0</v>
      </c>
      <c r="AN392" s="101">
        <v>99.250921985815594</v>
      </c>
      <c r="AO392" s="101">
        <v>0</v>
      </c>
    </row>
    <row r="393" spans="1:45" s="200" customFormat="1" ht="12.75" customHeight="1">
      <c r="A393" s="262">
        <v>385</v>
      </c>
      <c r="B393" s="196" t="s">
        <v>1241</v>
      </c>
      <c r="C393" s="197">
        <v>392.8</v>
      </c>
      <c r="D393" s="197">
        <v>0</v>
      </c>
      <c r="E393" s="197">
        <v>0</v>
      </c>
      <c r="F393" s="197">
        <v>0</v>
      </c>
      <c r="G393" s="197">
        <v>392.8</v>
      </c>
      <c r="H393" s="197">
        <v>0</v>
      </c>
      <c r="I393" s="197">
        <v>0</v>
      </c>
      <c r="J393" s="197">
        <v>432.8</v>
      </c>
      <c r="K393" s="197">
        <v>0</v>
      </c>
      <c r="L393" s="197">
        <v>0</v>
      </c>
      <c r="M393" s="197">
        <v>0</v>
      </c>
      <c r="N393" s="197">
        <v>392.8</v>
      </c>
      <c r="O393" s="197">
        <v>40</v>
      </c>
      <c r="P393" s="197">
        <v>0</v>
      </c>
      <c r="Q393" s="197">
        <v>0</v>
      </c>
      <c r="R393" s="198">
        <v>61.759700000000002</v>
      </c>
      <c r="S393" s="197">
        <v>0</v>
      </c>
      <c r="T393" s="197">
        <v>0</v>
      </c>
      <c r="U393" s="197">
        <v>0</v>
      </c>
      <c r="V393" s="197">
        <v>61.759700000000002</v>
      </c>
      <c r="W393" s="197">
        <v>0</v>
      </c>
      <c r="X393" s="197">
        <v>0</v>
      </c>
      <c r="Y393" s="197">
        <v>0</v>
      </c>
      <c r="Z393" s="101">
        <v>-371.0403</v>
      </c>
      <c r="AA393" s="101">
        <v>0</v>
      </c>
      <c r="AB393" s="101">
        <v>0</v>
      </c>
      <c r="AC393" s="101">
        <v>0</v>
      </c>
      <c r="AD393" s="101">
        <v>-331.0403</v>
      </c>
      <c r="AE393" s="101">
        <v>-40</v>
      </c>
      <c r="AF393" s="101">
        <v>0</v>
      </c>
      <c r="AG393" s="101">
        <v>0</v>
      </c>
      <c r="AH393" s="101">
        <v>14.269801293900187</v>
      </c>
      <c r="AI393" s="101">
        <v>0</v>
      </c>
      <c r="AJ393" s="101">
        <v>0</v>
      </c>
      <c r="AK393" s="101">
        <v>0</v>
      </c>
      <c r="AL393" s="101">
        <v>15.722937881873728</v>
      </c>
      <c r="AM393" s="101">
        <v>0</v>
      </c>
      <c r="AN393" s="101">
        <v>0</v>
      </c>
      <c r="AO393" s="101">
        <v>0</v>
      </c>
      <c r="AP393" s="199"/>
      <c r="AQ393" s="199"/>
      <c r="AR393" s="199"/>
      <c r="AS393" s="199"/>
    </row>
    <row r="394" spans="1:45" s="200" customFormat="1" ht="12.75" customHeight="1">
      <c r="A394" s="262">
        <v>386</v>
      </c>
      <c r="B394" s="196" t="s">
        <v>1242</v>
      </c>
      <c r="C394" s="197">
        <v>178.6</v>
      </c>
      <c r="D394" s="197">
        <v>0</v>
      </c>
      <c r="E394" s="197">
        <v>0</v>
      </c>
      <c r="F394" s="197">
        <v>0</v>
      </c>
      <c r="G394" s="197">
        <v>0</v>
      </c>
      <c r="H394" s="197">
        <v>178.6</v>
      </c>
      <c r="I394" s="197">
        <v>0</v>
      </c>
      <c r="J394" s="197">
        <v>211.5</v>
      </c>
      <c r="K394" s="197">
        <v>0</v>
      </c>
      <c r="L394" s="197">
        <v>0</v>
      </c>
      <c r="M394" s="197">
        <v>0</v>
      </c>
      <c r="N394" s="197">
        <v>0</v>
      </c>
      <c r="O394" s="197">
        <v>0</v>
      </c>
      <c r="P394" s="197">
        <v>211.5</v>
      </c>
      <c r="Q394" s="197">
        <v>0</v>
      </c>
      <c r="R394" s="198">
        <v>209.91569999999999</v>
      </c>
      <c r="S394" s="197">
        <v>0</v>
      </c>
      <c r="T394" s="197">
        <v>0</v>
      </c>
      <c r="U394" s="197">
        <v>0</v>
      </c>
      <c r="V394" s="197">
        <v>0</v>
      </c>
      <c r="W394" s="197">
        <v>0</v>
      </c>
      <c r="X394" s="197">
        <v>209.91569999999999</v>
      </c>
      <c r="Y394" s="197">
        <v>0</v>
      </c>
      <c r="Z394" s="101">
        <v>-1.5843000000000131</v>
      </c>
      <c r="AA394" s="101">
        <v>0</v>
      </c>
      <c r="AB394" s="101">
        <v>0</v>
      </c>
      <c r="AC394" s="101">
        <v>0</v>
      </c>
      <c r="AD394" s="101">
        <v>0</v>
      </c>
      <c r="AE394" s="101">
        <v>0</v>
      </c>
      <c r="AF394" s="101">
        <v>-1.5843000000000131</v>
      </c>
      <c r="AG394" s="101">
        <v>0</v>
      </c>
      <c r="AH394" s="101">
        <v>99.250921985815594</v>
      </c>
      <c r="AI394" s="101">
        <v>0</v>
      </c>
      <c r="AJ394" s="101">
        <v>0</v>
      </c>
      <c r="AK394" s="101">
        <v>0</v>
      </c>
      <c r="AL394" s="101">
        <v>0</v>
      </c>
      <c r="AM394" s="101">
        <v>0</v>
      </c>
      <c r="AN394" s="101">
        <v>99.250921985815594</v>
      </c>
      <c r="AO394" s="101">
        <v>0</v>
      </c>
      <c r="AP394" s="199"/>
      <c r="AQ394" s="199"/>
      <c r="AR394" s="199"/>
      <c r="AS394" s="199"/>
    </row>
    <row r="395" spans="1:45" ht="12.75" customHeight="1">
      <c r="A395" s="262">
        <v>387</v>
      </c>
      <c r="B395" s="201" t="s">
        <v>1267</v>
      </c>
      <c r="C395" s="197">
        <v>392.8</v>
      </c>
      <c r="D395" s="202">
        <v>0</v>
      </c>
      <c r="E395" s="202">
        <v>0</v>
      </c>
      <c r="F395" s="202">
        <v>0</v>
      </c>
      <c r="G395" s="202">
        <v>392.8</v>
      </c>
      <c r="H395" s="202">
        <v>0</v>
      </c>
      <c r="I395" s="202">
        <v>0</v>
      </c>
      <c r="J395" s="197">
        <v>432.8</v>
      </c>
      <c r="K395" s="203">
        <v>0</v>
      </c>
      <c r="L395" s="203">
        <v>0</v>
      </c>
      <c r="M395" s="203">
        <v>0</v>
      </c>
      <c r="N395" s="203">
        <v>392.8</v>
      </c>
      <c r="O395" s="203">
        <v>40</v>
      </c>
      <c r="P395" s="203">
        <v>0</v>
      </c>
      <c r="Q395" s="203">
        <v>0</v>
      </c>
      <c r="R395" s="198">
        <v>61.759700000000002</v>
      </c>
      <c r="S395" s="203">
        <v>0</v>
      </c>
      <c r="T395" s="203">
        <v>0</v>
      </c>
      <c r="U395" s="203">
        <v>0</v>
      </c>
      <c r="V395" s="204">
        <v>61.759700000000002</v>
      </c>
      <c r="W395" s="204">
        <v>0</v>
      </c>
      <c r="X395" s="204">
        <v>0</v>
      </c>
      <c r="Y395" s="204">
        <v>0</v>
      </c>
      <c r="Z395" s="101">
        <v>-371.0403</v>
      </c>
      <c r="AA395" s="204">
        <v>0</v>
      </c>
      <c r="AB395" s="204">
        <v>0</v>
      </c>
      <c r="AC395" s="204">
        <v>0</v>
      </c>
      <c r="AD395" s="204">
        <v>-331.0403</v>
      </c>
      <c r="AE395" s="204"/>
      <c r="AF395" s="204">
        <v>0</v>
      </c>
      <c r="AG395" s="204">
        <v>0</v>
      </c>
      <c r="AH395" s="204">
        <v>14.269801293900187</v>
      </c>
      <c r="AI395" s="204">
        <v>0</v>
      </c>
      <c r="AJ395" s="204">
        <v>0</v>
      </c>
      <c r="AK395" s="204">
        <v>0</v>
      </c>
      <c r="AL395" s="204">
        <v>15.722937881873728</v>
      </c>
      <c r="AM395" s="204"/>
      <c r="AN395" s="204">
        <v>0</v>
      </c>
      <c r="AO395" s="204">
        <v>0</v>
      </c>
    </row>
    <row r="396" spans="1:45" ht="12.75" customHeight="1">
      <c r="A396" s="262">
        <v>388</v>
      </c>
      <c r="B396" s="201" t="s">
        <v>1552</v>
      </c>
      <c r="C396" s="197">
        <v>0</v>
      </c>
      <c r="D396" s="202">
        <v>0</v>
      </c>
      <c r="E396" s="202">
        <v>0</v>
      </c>
      <c r="F396" s="202">
        <v>0</v>
      </c>
      <c r="G396" s="202">
        <v>0</v>
      </c>
      <c r="H396" s="202">
        <v>0</v>
      </c>
      <c r="I396" s="202">
        <v>0</v>
      </c>
      <c r="J396" s="197">
        <v>0</v>
      </c>
      <c r="K396" s="203">
        <v>0</v>
      </c>
      <c r="L396" s="203">
        <v>0</v>
      </c>
      <c r="M396" s="203">
        <v>0</v>
      </c>
      <c r="N396" s="203">
        <v>0</v>
      </c>
      <c r="O396" s="203">
        <v>0</v>
      </c>
      <c r="P396" s="203">
        <v>0</v>
      </c>
      <c r="Q396" s="203">
        <v>0</v>
      </c>
      <c r="R396" s="198">
        <v>0</v>
      </c>
      <c r="S396" s="203">
        <v>0</v>
      </c>
      <c r="T396" s="203">
        <v>0</v>
      </c>
      <c r="U396" s="203">
        <v>0</v>
      </c>
      <c r="V396" s="204">
        <v>0</v>
      </c>
      <c r="W396" s="204">
        <v>0</v>
      </c>
      <c r="X396" s="204">
        <v>0</v>
      </c>
      <c r="Y396" s="204">
        <v>0</v>
      </c>
      <c r="Z396" s="101">
        <v>0</v>
      </c>
      <c r="AA396" s="204">
        <v>0</v>
      </c>
      <c r="AB396" s="204">
        <v>0</v>
      </c>
      <c r="AC396" s="204">
        <v>0</v>
      </c>
      <c r="AD396" s="204">
        <v>0</v>
      </c>
      <c r="AE396" s="204"/>
      <c r="AF396" s="204">
        <v>0</v>
      </c>
      <c r="AG396" s="204">
        <v>0</v>
      </c>
      <c r="AH396" s="204">
        <v>0</v>
      </c>
      <c r="AI396" s="204">
        <v>0</v>
      </c>
      <c r="AJ396" s="204">
        <v>0</v>
      </c>
      <c r="AK396" s="204">
        <v>0</v>
      </c>
      <c r="AL396" s="204">
        <v>0</v>
      </c>
      <c r="AM396" s="204"/>
      <c r="AN396" s="204">
        <v>0</v>
      </c>
      <c r="AO396" s="204">
        <v>0</v>
      </c>
    </row>
    <row r="397" spans="1:45" ht="12.75" customHeight="1">
      <c r="A397" s="262">
        <v>389</v>
      </c>
      <c r="B397" s="201" t="s">
        <v>1553</v>
      </c>
      <c r="C397" s="197">
        <v>0</v>
      </c>
      <c r="D397" s="202">
        <v>0</v>
      </c>
      <c r="E397" s="202">
        <v>0</v>
      </c>
      <c r="F397" s="202">
        <v>0</v>
      </c>
      <c r="G397" s="202">
        <v>0</v>
      </c>
      <c r="H397" s="202">
        <v>0</v>
      </c>
      <c r="I397" s="202">
        <v>0</v>
      </c>
      <c r="J397" s="197">
        <v>0</v>
      </c>
      <c r="K397" s="203">
        <v>0</v>
      </c>
      <c r="L397" s="203">
        <v>0</v>
      </c>
      <c r="M397" s="203">
        <v>0</v>
      </c>
      <c r="N397" s="203">
        <v>0</v>
      </c>
      <c r="O397" s="203">
        <v>0</v>
      </c>
      <c r="P397" s="203">
        <v>0</v>
      </c>
      <c r="Q397" s="203">
        <v>0</v>
      </c>
      <c r="R397" s="198">
        <v>0</v>
      </c>
      <c r="S397" s="203">
        <v>0</v>
      </c>
      <c r="T397" s="203">
        <v>0</v>
      </c>
      <c r="U397" s="203">
        <v>0</v>
      </c>
      <c r="V397" s="204">
        <v>0</v>
      </c>
      <c r="W397" s="204">
        <v>0</v>
      </c>
      <c r="X397" s="204">
        <v>0</v>
      </c>
      <c r="Y397" s="204">
        <v>0</v>
      </c>
      <c r="Z397" s="101">
        <v>0</v>
      </c>
      <c r="AA397" s="204">
        <v>0</v>
      </c>
      <c r="AB397" s="204">
        <v>0</v>
      </c>
      <c r="AC397" s="204">
        <v>0</v>
      </c>
      <c r="AD397" s="204">
        <v>0</v>
      </c>
      <c r="AE397" s="204"/>
      <c r="AF397" s="204">
        <v>0</v>
      </c>
      <c r="AG397" s="204">
        <v>0</v>
      </c>
      <c r="AH397" s="204">
        <v>0</v>
      </c>
      <c r="AI397" s="204">
        <v>0</v>
      </c>
      <c r="AJ397" s="204">
        <v>0</v>
      </c>
      <c r="AK397" s="204">
        <v>0</v>
      </c>
      <c r="AL397" s="204">
        <v>0</v>
      </c>
      <c r="AM397" s="204"/>
      <c r="AN397" s="204">
        <v>0</v>
      </c>
      <c r="AO397" s="204">
        <v>0</v>
      </c>
    </row>
    <row r="398" spans="1:45" ht="12.75" customHeight="1">
      <c r="A398" s="262">
        <v>390</v>
      </c>
      <c r="B398" s="201" t="s">
        <v>1554</v>
      </c>
      <c r="C398" s="197">
        <v>0</v>
      </c>
      <c r="D398" s="202">
        <v>0</v>
      </c>
      <c r="E398" s="202">
        <v>0</v>
      </c>
      <c r="F398" s="202">
        <v>0</v>
      </c>
      <c r="G398" s="202">
        <v>0</v>
      </c>
      <c r="H398" s="202">
        <v>0</v>
      </c>
      <c r="I398" s="202">
        <v>0</v>
      </c>
      <c r="J398" s="197">
        <v>0</v>
      </c>
      <c r="K398" s="203">
        <v>0</v>
      </c>
      <c r="L398" s="203">
        <v>0</v>
      </c>
      <c r="M398" s="203">
        <v>0</v>
      </c>
      <c r="N398" s="203">
        <v>0</v>
      </c>
      <c r="O398" s="203">
        <v>0</v>
      </c>
      <c r="P398" s="203">
        <v>0</v>
      </c>
      <c r="Q398" s="203">
        <v>0</v>
      </c>
      <c r="R398" s="198">
        <v>0</v>
      </c>
      <c r="S398" s="203">
        <v>0</v>
      </c>
      <c r="T398" s="203">
        <v>0</v>
      </c>
      <c r="U398" s="203">
        <v>0</v>
      </c>
      <c r="V398" s="204">
        <v>0</v>
      </c>
      <c r="W398" s="204">
        <v>0</v>
      </c>
      <c r="X398" s="204">
        <v>0</v>
      </c>
      <c r="Y398" s="204">
        <v>0</v>
      </c>
      <c r="Z398" s="101">
        <v>0</v>
      </c>
      <c r="AA398" s="204">
        <v>0</v>
      </c>
      <c r="AB398" s="204">
        <v>0</v>
      </c>
      <c r="AC398" s="204">
        <v>0</v>
      </c>
      <c r="AD398" s="204">
        <v>0</v>
      </c>
      <c r="AE398" s="204"/>
      <c r="AF398" s="204">
        <v>0</v>
      </c>
      <c r="AG398" s="204">
        <v>0</v>
      </c>
      <c r="AH398" s="204">
        <v>0</v>
      </c>
      <c r="AI398" s="204">
        <v>0</v>
      </c>
      <c r="AJ398" s="204">
        <v>0</v>
      </c>
      <c r="AK398" s="204">
        <v>0</v>
      </c>
      <c r="AL398" s="204">
        <v>0</v>
      </c>
      <c r="AM398" s="204"/>
      <c r="AN398" s="204">
        <v>0</v>
      </c>
      <c r="AO398" s="204">
        <v>0</v>
      </c>
    </row>
    <row r="399" spans="1:45" ht="12.75" customHeight="1">
      <c r="A399" s="262">
        <v>391</v>
      </c>
      <c r="B399" s="201" t="s">
        <v>1555</v>
      </c>
      <c r="C399" s="197">
        <v>0</v>
      </c>
      <c r="D399" s="202">
        <v>0</v>
      </c>
      <c r="E399" s="202">
        <v>0</v>
      </c>
      <c r="F399" s="202">
        <v>0</v>
      </c>
      <c r="G399" s="202">
        <v>0</v>
      </c>
      <c r="H399" s="202">
        <v>0</v>
      </c>
      <c r="I399" s="202">
        <v>0</v>
      </c>
      <c r="J399" s="197">
        <v>0</v>
      </c>
      <c r="K399" s="203">
        <v>0</v>
      </c>
      <c r="L399" s="203">
        <v>0</v>
      </c>
      <c r="M399" s="203">
        <v>0</v>
      </c>
      <c r="N399" s="203">
        <v>0</v>
      </c>
      <c r="O399" s="203">
        <v>0</v>
      </c>
      <c r="P399" s="203">
        <v>0</v>
      </c>
      <c r="Q399" s="203">
        <v>0</v>
      </c>
      <c r="R399" s="198">
        <v>0</v>
      </c>
      <c r="S399" s="203">
        <v>0</v>
      </c>
      <c r="T399" s="203">
        <v>0</v>
      </c>
      <c r="U399" s="203">
        <v>0</v>
      </c>
      <c r="V399" s="204">
        <v>0</v>
      </c>
      <c r="W399" s="204">
        <v>0</v>
      </c>
      <c r="X399" s="204">
        <v>0</v>
      </c>
      <c r="Y399" s="204">
        <v>0</v>
      </c>
      <c r="Z399" s="101">
        <v>0</v>
      </c>
      <c r="AA399" s="204">
        <v>0</v>
      </c>
      <c r="AB399" s="204">
        <v>0</v>
      </c>
      <c r="AC399" s="204">
        <v>0</v>
      </c>
      <c r="AD399" s="204">
        <v>0</v>
      </c>
      <c r="AE399" s="204"/>
      <c r="AF399" s="204">
        <v>0</v>
      </c>
      <c r="AG399" s="204">
        <v>0</v>
      </c>
      <c r="AH399" s="204">
        <v>0</v>
      </c>
      <c r="AI399" s="204">
        <v>0</v>
      </c>
      <c r="AJ399" s="204">
        <v>0</v>
      </c>
      <c r="AK399" s="204">
        <v>0</v>
      </c>
      <c r="AL399" s="204">
        <v>0</v>
      </c>
      <c r="AM399" s="204"/>
      <c r="AN399" s="204">
        <v>0</v>
      </c>
      <c r="AO399" s="204">
        <v>0</v>
      </c>
    </row>
    <row r="400" spans="1:45" ht="12.75" customHeight="1">
      <c r="A400" s="262">
        <v>392</v>
      </c>
      <c r="B400" s="201" t="s">
        <v>1556</v>
      </c>
      <c r="C400" s="197">
        <v>0</v>
      </c>
      <c r="D400" s="202">
        <v>0</v>
      </c>
      <c r="E400" s="202">
        <v>0</v>
      </c>
      <c r="F400" s="202">
        <v>0</v>
      </c>
      <c r="G400" s="202">
        <v>0</v>
      </c>
      <c r="H400" s="202">
        <v>0</v>
      </c>
      <c r="I400" s="202">
        <v>0</v>
      </c>
      <c r="J400" s="197">
        <v>0</v>
      </c>
      <c r="K400" s="203">
        <v>0</v>
      </c>
      <c r="L400" s="203">
        <v>0</v>
      </c>
      <c r="M400" s="203">
        <v>0</v>
      </c>
      <c r="N400" s="203">
        <v>0</v>
      </c>
      <c r="O400" s="203">
        <v>0</v>
      </c>
      <c r="P400" s="203">
        <v>0</v>
      </c>
      <c r="Q400" s="203">
        <v>0</v>
      </c>
      <c r="R400" s="198">
        <v>0</v>
      </c>
      <c r="S400" s="203">
        <v>0</v>
      </c>
      <c r="T400" s="203">
        <v>0</v>
      </c>
      <c r="U400" s="203">
        <v>0</v>
      </c>
      <c r="V400" s="204">
        <v>0</v>
      </c>
      <c r="W400" s="204">
        <v>0</v>
      </c>
      <c r="X400" s="204">
        <v>0</v>
      </c>
      <c r="Y400" s="204">
        <v>0</v>
      </c>
      <c r="Z400" s="101">
        <v>0</v>
      </c>
      <c r="AA400" s="204">
        <v>0</v>
      </c>
      <c r="AB400" s="204">
        <v>0</v>
      </c>
      <c r="AC400" s="204">
        <v>0</v>
      </c>
      <c r="AD400" s="204">
        <v>0</v>
      </c>
      <c r="AE400" s="204"/>
      <c r="AF400" s="204">
        <v>0</v>
      </c>
      <c r="AG400" s="204">
        <v>0</v>
      </c>
      <c r="AH400" s="204">
        <v>0</v>
      </c>
      <c r="AI400" s="204">
        <v>0</v>
      </c>
      <c r="AJ400" s="204">
        <v>0</v>
      </c>
      <c r="AK400" s="204">
        <v>0</v>
      </c>
      <c r="AL400" s="204">
        <v>0</v>
      </c>
      <c r="AM400" s="204"/>
      <c r="AN400" s="204">
        <v>0</v>
      </c>
      <c r="AO400" s="204">
        <v>0</v>
      </c>
    </row>
    <row r="401" spans="1:41" ht="12.75" customHeight="1">
      <c r="A401" s="262">
        <v>393</v>
      </c>
      <c r="B401" s="201" t="s">
        <v>1557</v>
      </c>
      <c r="C401" s="197">
        <v>0</v>
      </c>
      <c r="D401" s="202">
        <v>0</v>
      </c>
      <c r="E401" s="202">
        <v>0</v>
      </c>
      <c r="F401" s="202">
        <v>0</v>
      </c>
      <c r="G401" s="202">
        <v>0</v>
      </c>
      <c r="H401" s="202">
        <v>0</v>
      </c>
      <c r="I401" s="202">
        <v>0</v>
      </c>
      <c r="J401" s="197">
        <v>0</v>
      </c>
      <c r="K401" s="203">
        <v>0</v>
      </c>
      <c r="L401" s="203">
        <v>0</v>
      </c>
      <c r="M401" s="203">
        <v>0</v>
      </c>
      <c r="N401" s="203">
        <v>0</v>
      </c>
      <c r="O401" s="203">
        <v>0</v>
      </c>
      <c r="P401" s="203">
        <v>0</v>
      </c>
      <c r="Q401" s="203">
        <v>0</v>
      </c>
      <c r="R401" s="198">
        <v>0</v>
      </c>
      <c r="S401" s="203">
        <v>0</v>
      </c>
      <c r="T401" s="203">
        <v>0</v>
      </c>
      <c r="U401" s="203">
        <v>0</v>
      </c>
      <c r="V401" s="204">
        <v>0</v>
      </c>
      <c r="W401" s="204">
        <v>0</v>
      </c>
      <c r="X401" s="204">
        <v>0</v>
      </c>
      <c r="Y401" s="204">
        <v>0</v>
      </c>
      <c r="Z401" s="101">
        <v>0</v>
      </c>
      <c r="AA401" s="204">
        <v>0</v>
      </c>
      <c r="AB401" s="204">
        <v>0</v>
      </c>
      <c r="AC401" s="204">
        <v>0</v>
      </c>
      <c r="AD401" s="204">
        <v>0</v>
      </c>
      <c r="AE401" s="204"/>
      <c r="AF401" s="204">
        <v>0</v>
      </c>
      <c r="AG401" s="204">
        <v>0</v>
      </c>
      <c r="AH401" s="204">
        <v>0</v>
      </c>
      <c r="AI401" s="204">
        <v>0</v>
      </c>
      <c r="AJ401" s="204">
        <v>0</v>
      </c>
      <c r="AK401" s="204">
        <v>0</v>
      </c>
      <c r="AL401" s="204">
        <v>0</v>
      </c>
      <c r="AM401" s="204"/>
      <c r="AN401" s="204">
        <v>0</v>
      </c>
      <c r="AO401" s="204">
        <v>0</v>
      </c>
    </row>
    <row r="402" spans="1:41" ht="12.75" customHeight="1">
      <c r="A402" s="262">
        <v>394</v>
      </c>
      <c r="B402" s="201" t="s">
        <v>1558</v>
      </c>
      <c r="C402" s="197">
        <v>0</v>
      </c>
      <c r="D402" s="202">
        <v>0</v>
      </c>
      <c r="E402" s="202">
        <v>0</v>
      </c>
      <c r="F402" s="202">
        <v>0</v>
      </c>
      <c r="G402" s="202">
        <v>0</v>
      </c>
      <c r="H402" s="202">
        <v>0</v>
      </c>
      <c r="I402" s="202">
        <v>0</v>
      </c>
      <c r="J402" s="197">
        <v>0</v>
      </c>
      <c r="K402" s="203">
        <v>0</v>
      </c>
      <c r="L402" s="203">
        <v>0</v>
      </c>
      <c r="M402" s="203">
        <v>0</v>
      </c>
      <c r="N402" s="203">
        <v>0</v>
      </c>
      <c r="O402" s="203">
        <v>0</v>
      </c>
      <c r="P402" s="203">
        <v>0</v>
      </c>
      <c r="Q402" s="203">
        <v>0</v>
      </c>
      <c r="R402" s="198">
        <v>0</v>
      </c>
      <c r="S402" s="203">
        <v>0</v>
      </c>
      <c r="T402" s="203">
        <v>0</v>
      </c>
      <c r="U402" s="203">
        <v>0</v>
      </c>
      <c r="V402" s="204">
        <v>0</v>
      </c>
      <c r="W402" s="204">
        <v>0</v>
      </c>
      <c r="X402" s="204">
        <v>0</v>
      </c>
      <c r="Y402" s="204">
        <v>0</v>
      </c>
      <c r="Z402" s="101">
        <v>0</v>
      </c>
      <c r="AA402" s="204">
        <v>0</v>
      </c>
      <c r="AB402" s="204">
        <v>0</v>
      </c>
      <c r="AC402" s="204">
        <v>0</v>
      </c>
      <c r="AD402" s="204">
        <v>0</v>
      </c>
      <c r="AE402" s="204"/>
      <c r="AF402" s="204">
        <v>0</v>
      </c>
      <c r="AG402" s="204">
        <v>0</v>
      </c>
      <c r="AH402" s="204">
        <v>0</v>
      </c>
      <c r="AI402" s="204">
        <v>0</v>
      </c>
      <c r="AJ402" s="204">
        <v>0</v>
      </c>
      <c r="AK402" s="204">
        <v>0</v>
      </c>
      <c r="AL402" s="204">
        <v>0</v>
      </c>
      <c r="AM402" s="204"/>
      <c r="AN402" s="204">
        <v>0</v>
      </c>
      <c r="AO402" s="204">
        <v>0</v>
      </c>
    </row>
    <row r="403" spans="1:41" ht="12.75" customHeight="1">
      <c r="A403" s="262">
        <v>395</v>
      </c>
      <c r="B403" s="201" t="s">
        <v>1559</v>
      </c>
      <c r="C403" s="197">
        <v>0</v>
      </c>
      <c r="D403" s="202">
        <v>0</v>
      </c>
      <c r="E403" s="202">
        <v>0</v>
      </c>
      <c r="F403" s="202">
        <v>0</v>
      </c>
      <c r="G403" s="202">
        <v>0</v>
      </c>
      <c r="H403" s="202">
        <v>0</v>
      </c>
      <c r="I403" s="202">
        <v>0</v>
      </c>
      <c r="J403" s="197">
        <v>0</v>
      </c>
      <c r="K403" s="203">
        <v>0</v>
      </c>
      <c r="L403" s="203">
        <v>0</v>
      </c>
      <c r="M403" s="203">
        <v>0</v>
      </c>
      <c r="N403" s="203">
        <v>0</v>
      </c>
      <c r="O403" s="203">
        <v>0</v>
      </c>
      <c r="P403" s="203">
        <v>0</v>
      </c>
      <c r="Q403" s="203">
        <v>0</v>
      </c>
      <c r="R403" s="198">
        <v>0</v>
      </c>
      <c r="S403" s="203">
        <v>0</v>
      </c>
      <c r="T403" s="203">
        <v>0</v>
      </c>
      <c r="U403" s="203">
        <v>0</v>
      </c>
      <c r="V403" s="204">
        <v>0</v>
      </c>
      <c r="W403" s="204">
        <v>0</v>
      </c>
      <c r="X403" s="204">
        <v>0</v>
      </c>
      <c r="Y403" s="204">
        <v>0</v>
      </c>
      <c r="Z403" s="101">
        <v>0</v>
      </c>
      <c r="AA403" s="204">
        <v>0</v>
      </c>
      <c r="AB403" s="204">
        <v>0</v>
      </c>
      <c r="AC403" s="204">
        <v>0</v>
      </c>
      <c r="AD403" s="204">
        <v>0</v>
      </c>
      <c r="AE403" s="204"/>
      <c r="AF403" s="204">
        <v>0</v>
      </c>
      <c r="AG403" s="204">
        <v>0</v>
      </c>
      <c r="AH403" s="204">
        <v>0</v>
      </c>
      <c r="AI403" s="204">
        <v>0</v>
      </c>
      <c r="AJ403" s="204">
        <v>0</v>
      </c>
      <c r="AK403" s="204">
        <v>0</v>
      </c>
      <c r="AL403" s="204">
        <v>0</v>
      </c>
      <c r="AM403" s="204"/>
      <c r="AN403" s="204">
        <v>0</v>
      </c>
      <c r="AO403" s="204">
        <v>0</v>
      </c>
    </row>
    <row r="404" spans="1:41" ht="12.75" customHeight="1">
      <c r="A404" s="262">
        <v>396</v>
      </c>
      <c r="B404" s="201" t="s">
        <v>1560</v>
      </c>
      <c r="C404" s="197">
        <v>0</v>
      </c>
      <c r="D404" s="202">
        <v>0</v>
      </c>
      <c r="E404" s="202">
        <v>0</v>
      </c>
      <c r="F404" s="202">
        <v>0</v>
      </c>
      <c r="G404" s="202">
        <v>0</v>
      </c>
      <c r="H404" s="202">
        <v>0</v>
      </c>
      <c r="I404" s="202">
        <v>0</v>
      </c>
      <c r="J404" s="197">
        <v>0</v>
      </c>
      <c r="K404" s="203">
        <v>0</v>
      </c>
      <c r="L404" s="203">
        <v>0</v>
      </c>
      <c r="M404" s="203">
        <v>0</v>
      </c>
      <c r="N404" s="203">
        <v>0</v>
      </c>
      <c r="O404" s="203">
        <v>0</v>
      </c>
      <c r="P404" s="203">
        <v>0</v>
      </c>
      <c r="Q404" s="203">
        <v>0</v>
      </c>
      <c r="R404" s="198">
        <v>0</v>
      </c>
      <c r="S404" s="203">
        <v>0</v>
      </c>
      <c r="T404" s="203">
        <v>0</v>
      </c>
      <c r="U404" s="203">
        <v>0</v>
      </c>
      <c r="V404" s="204">
        <v>0</v>
      </c>
      <c r="W404" s="204">
        <v>0</v>
      </c>
      <c r="X404" s="204">
        <v>0</v>
      </c>
      <c r="Y404" s="204">
        <v>0</v>
      </c>
      <c r="Z404" s="101">
        <v>0</v>
      </c>
      <c r="AA404" s="204">
        <v>0</v>
      </c>
      <c r="AB404" s="204">
        <v>0</v>
      </c>
      <c r="AC404" s="204">
        <v>0</v>
      </c>
      <c r="AD404" s="204">
        <v>0</v>
      </c>
      <c r="AE404" s="204"/>
      <c r="AF404" s="204">
        <v>0</v>
      </c>
      <c r="AG404" s="204">
        <v>0</v>
      </c>
      <c r="AH404" s="204">
        <v>0</v>
      </c>
      <c r="AI404" s="204">
        <v>0</v>
      </c>
      <c r="AJ404" s="204">
        <v>0</v>
      </c>
      <c r="AK404" s="204">
        <v>0</v>
      </c>
      <c r="AL404" s="204">
        <v>0</v>
      </c>
      <c r="AM404" s="204"/>
      <c r="AN404" s="204">
        <v>0</v>
      </c>
      <c r="AO404" s="204">
        <v>0</v>
      </c>
    </row>
    <row r="405" spans="1:41" ht="12.75" customHeight="1">
      <c r="A405" s="262">
        <v>397</v>
      </c>
      <c r="B405" s="201" t="s">
        <v>1561</v>
      </c>
      <c r="C405" s="197">
        <v>0</v>
      </c>
      <c r="D405" s="202">
        <v>0</v>
      </c>
      <c r="E405" s="202">
        <v>0</v>
      </c>
      <c r="F405" s="202">
        <v>0</v>
      </c>
      <c r="G405" s="202">
        <v>0</v>
      </c>
      <c r="H405" s="202">
        <v>0</v>
      </c>
      <c r="I405" s="202">
        <v>0</v>
      </c>
      <c r="J405" s="197">
        <v>0</v>
      </c>
      <c r="K405" s="203">
        <v>0</v>
      </c>
      <c r="L405" s="203">
        <v>0</v>
      </c>
      <c r="M405" s="203">
        <v>0</v>
      </c>
      <c r="N405" s="203">
        <v>0</v>
      </c>
      <c r="O405" s="203">
        <v>0</v>
      </c>
      <c r="P405" s="203">
        <v>0</v>
      </c>
      <c r="Q405" s="203">
        <v>0</v>
      </c>
      <c r="R405" s="198">
        <v>0</v>
      </c>
      <c r="S405" s="203">
        <v>0</v>
      </c>
      <c r="T405" s="203">
        <v>0</v>
      </c>
      <c r="U405" s="203">
        <v>0</v>
      </c>
      <c r="V405" s="204">
        <v>0</v>
      </c>
      <c r="W405" s="204">
        <v>0</v>
      </c>
      <c r="X405" s="204">
        <v>0</v>
      </c>
      <c r="Y405" s="204">
        <v>0</v>
      </c>
      <c r="Z405" s="101">
        <v>0</v>
      </c>
      <c r="AA405" s="204">
        <v>0</v>
      </c>
      <c r="AB405" s="204">
        <v>0</v>
      </c>
      <c r="AC405" s="204">
        <v>0</v>
      </c>
      <c r="AD405" s="204">
        <v>0</v>
      </c>
      <c r="AE405" s="204"/>
      <c r="AF405" s="204">
        <v>0</v>
      </c>
      <c r="AG405" s="204">
        <v>0</v>
      </c>
      <c r="AH405" s="204">
        <v>0</v>
      </c>
      <c r="AI405" s="204">
        <v>0</v>
      </c>
      <c r="AJ405" s="204">
        <v>0</v>
      </c>
      <c r="AK405" s="204">
        <v>0</v>
      </c>
      <c r="AL405" s="204">
        <v>0</v>
      </c>
      <c r="AM405" s="204"/>
      <c r="AN405" s="204">
        <v>0</v>
      </c>
      <c r="AO405" s="204">
        <v>0</v>
      </c>
    </row>
    <row r="406" spans="1:41" ht="12.75" customHeight="1">
      <c r="A406" s="262">
        <v>398</v>
      </c>
      <c r="B406" s="201" t="s">
        <v>1562</v>
      </c>
      <c r="C406" s="197">
        <v>0</v>
      </c>
      <c r="D406" s="202">
        <v>0</v>
      </c>
      <c r="E406" s="202">
        <v>0</v>
      </c>
      <c r="F406" s="202">
        <v>0</v>
      </c>
      <c r="G406" s="202">
        <v>0</v>
      </c>
      <c r="H406" s="202">
        <v>0</v>
      </c>
      <c r="I406" s="202">
        <v>0</v>
      </c>
      <c r="J406" s="197">
        <v>0</v>
      </c>
      <c r="K406" s="203">
        <v>0</v>
      </c>
      <c r="L406" s="203">
        <v>0</v>
      </c>
      <c r="M406" s="203">
        <v>0</v>
      </c>
      <c r="N406" s="203">
        <v>0</v>
      </c>
      <c r="O406" s="203">
        <v>0</v>
      </c>
      <c r="P406" s="203">
        <v>0</v>
      </c>
      <c r="Q406" s="203">
        <v>0</v>
      </c>
      <c r="R406" s="198">
        <v>0</v>
      </c>
      <c r="S406" s="203">
        <v>0</v>
      </c>
      <c r="T406" s="203">
        <v>0</v>
      </c>
      <c r="U406" s="203">
        <v>0</v>
      </c>
      <c r="V406" s="204">
        <v>0</v>
      </c>
      <c r="W406" s="204">
        <v>0</v>
      </c>
      <c r="X406" s="204">
        <v>0</v>
      </c>
      <c r="Y406" s="204">
        <v>0</v>
      </c>
      <c r="Z406" s="101">
        <v>0</v>
      </c>
      <c r="AA406" s="204">
        <v>0</v>
      </c>
      <c r="AB406" s="204">
        <v>0</v>
      </c>
      <c r="AC406" s="204">
        <v>0</v>
      </c>
      <c r="AD406" s="204">
        <v>0</v>
      </c>
      <c r="AE406" s="204"/>
      <c r="AF406" s="204">
        <v>0</v>
      </c>
      <c r="AG406" s="204">
        <v>0</v>
      </c>
      <c r="AH406" s="204">
        <v>0</v>
      </c>
      <c r="AI406" s="204">
        <v>0</v>
      </c>
      <c r="AJ406" s="204">
        <v>0</v>
      </c>
      <c r="AK406" s="204">
        <v>0</v>
      </c>
      <c r="AL406" s="204">
        <v>0</v>
      </c>
      <c r="AM406" s="204"/>
      <c r="AN406" s="204">
        <v>0</v>
      </c>
      <c r="AO406" s="204">
        <v>0</v>
      </c>
    </row>
    <row r="407" spans="1:41" ht="12.75" customHeight="1">
      <c r="A407" s="262">
        <v>399</v>
      </c>
      <c r="B407" s="201" t="s">
        <v>1563</v>
      </c>
      <c r="C407" s="197">
        <v>0</v>
      </c>
      <c r="D407" s="202">
        <v>0</v>
      </c>
      <c r="E407" s="202">
        <v>0</v>
      </c>
      <c r="F407" s="202">
        <v>0</v>
      </c>
      <c r="G407" s="202">
        <v>0</v>
      </c>
      <c r="H407" s="202">
        <v>0</v>
      </c>
      <c r="I407" s="202">
        <v>0</v>
      </c>
      <c r="J407" s="197">
        <v>0</v>
      </c>
      <c r="K407" s="203">
        <v>0</v>
      </c>
      <c r="L407" s="203">
        <v>0</v>
      </c>
      <c r="M407" s="203">
        <v>0</v>
      </c>
      <c r="N407" s="203">
        <v>0</v>
      </c>
      <c r="O407" s="203">
        <v>0</v>
      </c>
      <c r="P407" s="203">
        <v>0</v>
      </c>
      <c r="Q407" s="203">
        <v>0</v>
      </c>
      <c r="R407" s="198">
        <v>0</v>
      </c>
      <c r="S407" s="203">
        <v>0</v>
      </c>
      <c r="T407" s="203">
        <v>0</v>
      </c>
      <c r="U407" s="203">
        <v>0</v>
      </c>
      <c r="V407" s="204">
        <v>0</v>
      </c>
      <c r="W407" s="204">
        <v>0</v>
      </c>
      <c r="X407" s="204">
        <v>0</v>
      </c>
      <c r="Y407" s="204">
        <v>0</v>
      </c>
      <c r="Z407" s="101">
        <v>0</v>
      </c>
      <c r="AA407" s="204">
        <v>0</v>
      </c>
      <c r="AB407" s="204">
        <v>0</v>
      </c>
      <c r="AC407" s="204">
        <v>0</v>
      </c>
      <c r="AD407" s="204">
        <v>0</v>
      </c>
      <c r="AE407" s="204"/>
      <c r="AF407" s="204">
        <v>0</v>
      </c>
      <c r="AG407" s="204">
        <v>0</v>
      </c>
      <c r="AH407" s="204">
        <v>0</v>
      </c>
      <c r="AI407" s="204">
        <v>0</v>
      </c>
      <c r="AJ407" s="204">
        <v>0</v>
      </c>
      <c r="AK407" s="204">
        <v>0</v>
      </c>
      <c r="AL407" s="204">
        <v>0</v>
      </c>
      <c r="AM407" s="204"/>
      <c r="AN407" s="204">
        <v>0</v>
      </c>
      <c r="AO407" s="204">
        <v>0</v>
      </c>
    </row>
    <row r="408" spans="1:41" ht="12.75" customHeight="1">
      <c r="A408" s="262">
        <v>400</v>
      </c>
      <c r="B408" s="201" t="s">
        <v>1564</v>
      </c>
      <c r="C408" s="197">
        <v>0</v>
      </c>
      <c r="D408" s="202">
        <v>0</v>
      </c>
      <c r="E408" s="202">
        <v>0</v>
      </c>
      <c r="F408" s="202">
        <v>0</v>
      </c>
      <c r="G408" s="202">
        <v>0</v>
      </c>
      <c r="H408" s="202">
        <v>0</v>
      </c>
      <c r="I408" s="202">
        <v>0</v>
      </c>
      <c r="J408" s="197">
        <v>0</v>
      </c>
      <c r="K408" s="203">
        <v>0</v>
      </c>
      <c r="L408" s="203">
        <v>0</v>
      </c>
      <c r="M408" s="203">
        <v>0</v>
      </c>
      <c r="N408" s="203">
        <v>0</v>
      </c>
      <c r="O408" s="203">
        <v>0</v>
      </c>
      <c r="P408" s="203">
        <v>0</v>
      </c>
      <c r="Q408" s="203">
        <v>0</v>
      </c>
      <c r="R408" s="198">
        <v>0</v>
      </c>
      <c r="S408" s="203">
        <v>0</v>
      </c>
      <c r="T408" s="203">
        <v>0</v>
      </c>
      <c r="U408" s="203">
        <v>0</v>
      </c>
      <c r="V408" s="204">
        <v>0</v>
      </c>
      <c r="W408" s="204">
        <v>0</v>
      </c>
      <c r="X408" s="204">
        <v>0</v>
      </c>
      <c r="Y408" s="204">
        <v>0</v>
      </c>
      <c r="Z408" s="101">
        <v>0</v>
      </c>
      <c r="AA408" s="204">
        <v>0</v>
      </c>
      <c r="AB408" s="204">
        <v>0</v>
      </c>
      <c r="AC408" s="204">
        <v>0</v>
      </c>
      <c r="AD408" s="204">
        <v>0</v>
      </c>
      <c r="AE408" s="204"/>
      <c r="AF408" s="204">
        <v>0</v>
      </c>
      <c r="AG408" s="204">
        <v>0</v>
      </c>
      <c r="AH408" s="204">
        <v>0</v>
      </c>
      <c r="AI408" s="204">
        <v>0</v>
      </c>
      <c r="AJ408" s="204">
        <v>0</v>
      </c>
      <c r="AK408" s="204">
        <v>0</v>
      </c>
      <c r="AL408" s="204">
        <v>0</v>
      </c>
      <c r="AM408" s="204"/>
      <c r="AN408" s="204">
        <v>0</v>
      </c>
      <c r="AO408" s="204">
        <v>0</v>
      </c>
    </row>
    <row r="409" spans="1:41" ht="12.75" customHeight="1">
      <c r="A409" s="262">
        <v>401</v>
      </c>
      <c r="B409" s="201" t="s">
        <v>1551</v>
      </c>
      <c r="C409" s="197">
        <v>178.6</v>
      </c>
      <c r="D409" s="202">
        <v>0</v>
      </c>
      <c r="E409" s="202">
        <v>0</v>
      </c>
      <c r="F409" s="202">
        <v>0</v>
      </c>
      <c r="G409" s="202">
        <v>0</v>
      </c>
      <c r="H409" s="202">
        <v>178.6</v>
      </c>
      <c r="I409" s="202">
        <v>0</v>
      </c>
      <c r="J409" s="197">
        <v>211.5</v>
      </c>
      <c r="K409" s="203">
        <v>0</v>
      </c>
      <c r="L409" s="203">
        <v>0</v>
      </c>
      <c r="M409" s="203">
        <v>0</v>
      </c>
      <c r="N409" s="203">
        <v>0</v>
      </c>
      <c r="O409" s="203">
        <v>0</v>
      </c>
      <c r="P409" s="203">
        <v>211.5</v>
      </c>
      <c r="Q409" s="203">
        <v>0</v>
      </c>
      <c r="R409" s="198">
        <v>209.91569999999999</v>
      </c>
      <c r="S409" s="203">
        <v>0</v>
      </c>
      <c r="T409" s="203">
        <v>0</v>
      </c>
      <c r="U409" s="203">
        <v>0</v>
      </c>
      <c r="V409" s="204">
        <v>0</v>
      </c>
      <c r="W409" s="204">
        <v>0</v>
      </c>
      <c r="X409" s="204">
        <v>209.91569999999999</v>
      </c>
      <c r="Y409" s="204">
        <v>0</v>
      </c>
      <c r="Z409" s="101">
        <v>-1.5843000000000131</v>
      </c>
      <c r="AA409" s="204">
        <v>0</v>
      </c>
      <c r="AB409" s="204">
        <v>0</v>
      </c>
      <c r="AC409" s="204">
        <v>0</v>
      </c>
      <c r="AD409" s="204">
        <v>0</v>
      </c>
      <c r="AE409" s="204"/>
      <c r="AF409" s="204">
        <v>-1.5843000000000131</v>
      </c>
      <c r="AG409" s="204">
        <v>0</v>
      </c>
      <c r="AH409" s="204">
        <v>99.250921985815594</v>
      </c>
      <c r="AI409" s="204">
        <v>0</v>
      </c>
      <c r="AJ409" s="204">
        <v>0</v>
      </c>
      <c r="AK409" s="204">
        <v>0</v>
      </c>
      <c r="AL409" s="204">
        <v>0</v>
      </c>
      <c r="AM409" s="204"/>
      <c r="AN409" s="204">
        <v>99.250921985815594</v>
      </c>
      <c r="AO409" s="204">
        <v>0</v>
      </c>
    </row>
    <row r="410" spans="1:41" ht="12.75" customHeight="1">
      <c r="A410" s="262">
        <v>402</v>
      </c>
      <c r="B410" s="201" t="s">
        <v>1565</v>
      </c>
      <c r="C410" s="197">
        <v>0</v>
      </c>
      <c r="D410" s="202">
        <v>0</v>
      </c>
      <c r="E410" s="202">
        <v>0</v>
      </c>
      <c r="F410" s="202">
        <v>0</v>
      </c>
      <c r="G410" s="202">
        <v>0</v>
      </c>
      <c r="H410" s="202">
        <v>0</v>
      </c>
      <c r="I410" s="202">
        <v>0</v>
      </c>
      <c r="J410" s="197">
        <v>0</v>
      </c>
      <c r="K410" s="203">
        <v>0</v>
      </c>
      <c r="L410" s="203">
        <v>0</v>
      </c>
      <c r="M410" s="203">
        <v>0</v>
      </c>
      <c r="N410" s="203">
        <v>0</v>
      </c>
      <c r="O410" s="203">
        <v>0</v>
      </c>
      <c r="P410" s="203">
        <v>0</v>
      </c>
      <c r="Q410" s="203">
        <v>0</v>
      </c>
      <c r="R410" s="198">
        <v>0</v>
      </c>
      <c r="S410" s="203">
        <v>0</v>
      </c>
      <c r="T410" s="203">
        <v>0</v>
      </c>
      <c r="U410" s="203">
        <v>0</v>
      </c>
      <c r="V410" s="204">
        <v>0</v>
      </c>
      <c r="W410" s="204">
        <v>0</v>
      </c>
      <c r="X410" s="204">
        <v>0</v>
      </c>
      <c r="Y410" s="204">
        <v>0</v>
      </c>
      <c r="Z410" s="101">
        <v>0</v>
      </c>
      <c r="AA410" s="204">
        <v>0</v>
      </c>
      <c r="AB410" s="204">
        <v>0</v>
      </c>
      <c r="AC410" s="204">
        <v>0</v>
      </c>
      <c r="AD410" s="204">
        <v>0</v>
      </c>
      <c r="AE410" s="204"/>
      <c r="AF410" s="204">
        <v>0</v>
      </c>
      <c r="AG410" s="204">
        <v>0</v>
      </c>
      <c r="AH410" s="204">
        <v>0</v>
      </c>
      <c r="AI410" s="204">
        <v>0</v>
      </c>
      <c r="AJ410" s="204">
        <v>0</v>
      </c>
      <c r="AK410" s="204">
        <v>0</v>
      </c>
      <c r="AL410" s="204">
        <v>0</v>
      </c>
      <c r="AM410" s="204"/>
      <c r="AN410" s="204">
        <v>0</v>
      </c>
      <c r="AO410" s="204">
        <v>0</v>
      </c>
    </row>
    <row r="411" spans="1:41" ht="12.75" customHeight="1">
      <c r="A411" s="262">
        <v>403</v>
      </c>
      <c r="B411" s="201" t="s">
        <v>1566</v>
      </c>
      <c r="C411" s="197">
        <v>0</v>
      </c>
      <c r="D411" s="202">
        <v>0</v>
      </c>
      <c r="E411" s="202">
        <v>0</v>
      </c>
      <c r="F411" s="202">
        <v>0</v>
      </c>
      <c r="G411" s="202">
        <v>0</v>
      </c>
      <c r="H411" s="202">
        <v>0</v>
      </c>
      <c r="I411" s="202">
        <v>0</v>
      </c>
      <c r="J411" s="197">
        <v>0</v>
      </c>
      <c r="K411" s="203">
        <v>0</v>
      </c>
      <c r="L411" s="203">
        <v>0</v>
      </c>
      <c r="M411" s="203">
        <v>0</v>
      </c>
      <c r="N411" s="203">
        <v>0</v>
      </c>
      <c r="O411" s="203">
        <v>0</v>
      </c>
      <c r="P411" s="203">
        <v>0</v>
      </c>
      <c r="Q411" s="203">
        <v>0</v>
      </c>
      <c r="R411" s="198">
        <v>0</v>
      </c>
      <c r="S411" s="203">
        <v>0</v>
      </c>
      <c r="T411" s="203">
        <v>0</v>
      </c>
      <c r="U411" s="203">
        <v>0</v>
      </c>
      <c r="V411" s="204">
        <v>0</v>
      </c>
      <c r="W411" s="204">
        <v>0</v>
      </c>
      <c r="X411" s="204">
        <v>0</v>
      </c>
      <c r="Y411" s="204">
        <v>0</v>
      </c>
      <c r="Z411" s="101">
        <v>0</v>
      </c>
      <c r="AA411" s="204">
        <v>0</v>
      </c>
      <c r="AB411" s="204">
        <v>0</v>
      </c>
      <c r="AC411" s="204">
        <v>0</v>
      </c>
      <c r="AD411" s="204">
        <v>0</v>
      </c>
      <c r="AE411" s="204"/>
      <c r="AF411" s="204">
        <v>0</v>
      </c>
      <c r="AG411" s="204">
        <v>0</v>
      </c>
      <c r="AH411" s="204">
        <v>0</v>
      </c>
      <c r="AI411" s="204">
        <v>0</v>
      </c>
      <c r="AJ411" s="204">
        <v>0</v>
      </c>
      <c r="AK411" s="204">
        <v>0</v>
      </c>
      <c r="AL411" s="204">
        <v>0</v>
      </c>
      <c r="AM411" s="204"/>
      <c r="AN411" s="204">
        <v>0</v>
      </c>
      <c r="AO411" s="204">
        <v>0</v>
      </c>
    </row>
    <row r="412" spans="1:41" ht="12.75" customHeight="1">
      <c r="A412" s="262">
        <v>404</v>
      </c>
      <c r="B412" s="201" t="s">
        <v>1567</v>
      </c>
      <c r="C412" s="197">
        <v>0</v>
      </c>
      <c r="D412" s="202">
        <v>0</v>
      </c>
      <c r="E412" s="202">
        <v>0</v>
      </c>
      <c r="F412" s="202">
        <v>0</v>
      </c>
      <c r="G412" s="202">
        <v>0</v>
      </c>
      <c r="H412" s="202">
        <v>0</v>
      </c>
      <c r="I412" s="202">
        <v>0</v>
      </c>
      <c r="J412" s="197">
        <v>0</v>
      </c>
      <c r="K412" s="203">
        <v>0</v>
      </c>
      <c r="L412" s="203">
        <v>0</v>
      </c>
      <c r="M412" s="203">
        <v>0</v>
      </c>
      <c r="N412" s="203">
        <v>0</v>
      </c>
      <c r="O412" s="203">
        <v>0</v>
      </c>
      <c r="P412" s="203">
        <v>0</v>
      </c>
      <c r="Q412" s="203">
        <v>0</v>
      </c>
      <c r="R412" s="198">
        <v>0</v>
      </c>
      <c r="S412" s="203">
        <v>0</v>
      </c>
      <c r="T412" s="203">
        <v>0</v>
      </c>
      <c r="U412" s="203">
        <v>0</v>
      </c>
      <c r="V412" s="204">
        <v>0</v>
      </c>
      <c r="W412" s="204">
        <v>0</v>
      </c>
      <c r="X412" s="204">
        <v>0</v>
      </c>
      <c r="Y412" s="204">
        <v>0</v>
      </c>
      <c r="Z412" s="101">
        <v>0</v>
      </c>
      <c r="AA412" s="204">
        <v>0</v>
      </c>
      <c r="AB412" s="204">
        <v>0</v>
      </c>
      <c r="AC412" s="204">
        <v>0</v>
      </c>
      <c r="AD412" s="204">
        <v>0</v>
      </c>
      <c r="AE412" s="204"/>
      <c r="AF412" s="204">
        <v>0</v>
      </c>
      <c r="AG412" s="204">
        <v>0</v>
      </c>
      <c r="AH412" s="204">
        <v>0</v>
      </c>
      <c r="AI412" s="204">
        <v>0</v>
      </c>
      <c r="AJ412" s="204">
        <v>0</v>
      </c>
      <c r="AK412" s="204">
        <v>0</v>
      </c>
      <c r="AL412" s="204">
        <v>0</v>
      </c>
      <c r="AM412" s="204"/>
      <c r="AN412" s="204">
        <v>0</v>
      </c>
      <c r="AO412" s="204">
        <v>0</v>
      </c>
    </row>
    <row r="413" spans="1:41" ht="12.75" customHeight="1">
      <c r="A413" s="262">
        <v>405</v>
      </c>
      <c r="B413" s="201" t="s">
        <v>1568</v>
      </c>
      <c r="C413" s="197">
        <v>0</v>
      </c>
      <c r="D413" s="202">
        <v>0</v>
      </c>
      <c r="E413" s="202">
        <v>0</v>
      </c>
      <c r="F413" s="202">
        <v>0</v>
      </c>
      <c r="G413" s="202">
        <v>0</v>
      </c>
      <c r="H413" s="202">
        <v>0</v>
      </c>
      <c r="I413" s="202">
        <v>0</v>
      </c>
      <c r="J413" s="197">
        <v>0</v>
      </c>
      <c r="K413" s="203">
        <v>0</v>
      </c>
      <c r="L413" s="203">
        <v>0</v>
      </c>
      <c r="M413" s="203">
        <v>0</v>
      </c>
      <c r="N413" s="203">
        <v>0</v>
      </c>
      <c r="O413" s="203">
        <v>0</v>
      </c>
      <c r="P413" s="203">
        <v>0</v>
      </c>
      <c r="Q413" s="203">
        <v>0</v>
      </c>
      <c r="R413" s="198">
        <v>0</v>
      </c>
      <c r="S413" s="203">
        <v>0</v>
      </c>
      <c r="T413" s="203">
        <v>0</v>
      </c>
      <c r="U413" s="203">
        <v>0</v>
      </c>
      <c r="V413" s="204">
        <v>0</v>
      </c>
      <c r="W413" s="204">
        <v>0</v>
      </c>
      <c r="X413" s="204">
        <v>0</v>
      </c>
      <c r="Y413" s="204">
        <v>0</v>
      </c>
      <c r="Z413" s="101">
        <v>0</v>
      </c>
      <c r="AA413" s="204">
        <v>0</v>
      </c>
      <c r="AB413" s="204">
        <v>0</v>
      </c>
      <c r="AC413" s="204">
        <v>0</v>
      </c>
      <c r="AD413" s="204">
        <v>0</v>
      </c>
      <c r="AE413" s="204"/>
      <c r="AF413" s="204">
        <v>0</v>
      </c>
      <c r="AG413" s="204">
        <v>0</v>
      </c>
      <c r="AH413" s="204">
        <v>0</v>
      </c>
      <c r="AI413" s="204">
        <v>0</v>
      </c>
      <c r="AJ413" s="204">
        <v>0</v>
      </c>
      <c r="AK413" s="204">
        <v>0</v>
      </c>
      <c r="AL413" s="204">
        <v>0</v>
      </c>
      <c r="AM413" s="204"/>
      <c r="AN413" s="204">
        <v>0</v>
      </c>
      <c r="AO413" s="204">
        <v>0</v>
      </c>
    </row>
    <row r="414" spans="1:41" ht="12.75" customHeight="1">
      <c r="A414" s="262">
        <v>406</v>
      </c>
      <c r="B414" s="201" t="s">
        <v>1569</v>
      </c>
      <c r="C414" s="197">
        <v>0</v>
      </c>
      <c r="D414" s="202">
        <v>0</v>
      </c>
      <c r="E414" s="202">
        <v>0</v>
      </c>
      <c r="F414" s="202">
        <v>0</v>
      </c>
      <c r="G414" s="202">
        <v>0</v>
      </c>
      <c r="H414" s="202">
        <v>0</v>
      </c>
      <c r="I414" s="202">
        <v>0</v>
      </c>
      <c r="J414" s="197">
        <v>0</v>
      </c>
      <c r="K414" s="203">
        <v>0</v>
      </c>
      <c r="L414" s="203">
        <v>0</v>
      </c>
      <c r="M414" s="203">
        <v>0</v>
      </c>
      <c r="N414" s="203">
        <v>0</v>
      </c>
      <c r="O414" s="203">
        <v>0</v>
      </c>
      <c r="P414" s="203">
        <v>0</v>
      </c>
      <c r="Q414" s="203">
        <v>0</v>
      </c>
      <c r="R414" s="198">
        <v>0</v>
      </c>
      <c r="S414" s="203">
        <v>0</v>
      </c>
      <c r="T414" s="203">
        <v>0</v>
      </c>
      <c r="U414" s="203">
        <v>0</v>
      </c>
      <c r="V414" s="204">
        <v>0</v>
      </c>
      <c r="W414" s="204">
        <v>0</v>
      </c>
      <c r="X414" s="204">
        <v>0</v>
      </c>
      <c r="Y414" s="204">
        <v>0</v>
      </c>
      <c r="Z414" s="101">
        <v>0</v>
      </c>
      <c r="AA414" s="204">
        <v>0</v>
      </c>
      <c r="AB414" s="204">
        <v>0</v>
      </c>
      <c r="AC414" s="204">
        <v>0</v>
      </c>
      <c r="AD414" s="204">
        <v>0</v>
      </c>
      <c r="AE414" s="204"/>
      <c r="AF414" s="204">
        <v>0</v>
      </c>
      <c r="AG414" s="204">
        <v>0</v>
      </c>
      <c r="AH414" s="204">
        <v>0</v>
      </c>
      <c r="AI414" s="204">
        <v>0</v>
      </c>
      <c r="AJ414" s="204">
        <v>0</v>
      </c>
      <c r="AK414" s="204">
        <v>0</v>
      </c>
      <c r="AL414" s="204">
        <v>0</v>
      </c>
      <c r="AM414" s="204"/>
      <c r="AN414" s="204">
        <v>0</v>
      </c>
      <c r="AO414" s="204">
        <v>0</v>
      </c>
    </row>
    <row r="415" spans="1:41" ht="12.75" customHeight="1">
      <c r="A415" s="262">
        <v>407</v>
      </c>
      <c r="B415" s="201" t="s">
        <v>1570</v>
      </c>
      <c r="C415" s="197">
        <v>0</v>
      </c>
      <c r="D415" s="202">
        <v>0</v>
      </c>
      <c r="E415" s="202">
        <v>0</v>
      </c>
      <c r="F415" s="202">
        <v>0</v>
      </c>
      <c r="G415" s="202">
        <v>0</v>
      </c>
      <c r="H415" s="202">
        <v>0</v>
      </c>
      <c r="I415" s="202">
        <v>0</v>
      </c>
      <c r="J415" s="197">
        <v>0</v>
      </c>
      <c r="K415" s="203">
        <v>0</v>
      </c>
      <c r="L415" s="203">
        <v>0</v>
      </c>
      <c r="M415" s="203">
        <v>0</v>
      </c>
      <c r="N415" s="203">
        <v>0</v>
      </c>
      <c r="O415" s="203">
        <v>0</v>
      </c>
      <c r="P415" s="203">
        <v>0</v>
      </c>
      <c r="Q415" s="203">
        <v>0</v>
      </c>
      <c r="R415" s="198">
        <v>0</v>
      </c>
      <c r="S415" s="203">
        <v>0</v>
      </c>
      <c r="T415" s="203">
        <v>0</v>
      </c>
      <c r="U415" s="203">
        <v>0</v>
      </c>
      <c r="V415" s="204">
        <v>0</v>
      </c>
      <c r="W415" s="204">
        <v>0</v>
      </c>
      <c r="X415" s="204">
        <v>0</v>
      </c>
      <c r="Y415" s="204">
        <v>0</v>
      </c>
      <c r="Z415" s="101">
        <v>0</v>
      </c>
      <c r="AA415" s="204">
        <v>0</v>
      </c>
      <c r="AB415" s="204">
        <v>0</v>
      </c>
      <c r="AC415" s="204">
        <v>0</v>
      </c>
      <c r="AD415" s="204">
        <v>0</v>
      </c>
      <c r="AE415" s="204"/>
      <c r="AF415" s="204">
        <v>0</v>
      </c>
      <c r="AG415" s="204">
        <v>0</v>
      </c>
      <c r="AH415" s="204">
        <v>0</v>
      </c>
      <c r="AI415" s="204">
        <v>0</v>
      </c>
      <c r="AJ415" s="204">
        <v>0</v>
      </c>
      <c r="AK415" s="204">
        <v>0</v>
      </c>
      <c r="AL415" s="204">
        <v>0</v>
      </c>
      <c r="AM415" s="204"/>
      <c r="AN415" s="204">
        <v>0</v>
      </c>
      <c r="AO415" s="204">
        <v>0</v>
      </c>
    </row>
    <row r="416" spans="1:41" ht="12.75" customHeight="1">
      <c r="A416" s="262">
        <v>408</v>
      </c>
      <c r="B416" s="201" t="s">
        <v>1571</v>
      </c>
      <c r="C416" s="197">
        <v>0</v>
      </c>
      <c r="D416" s="202">
        <v>0</v>
      </c>
      <c r="E416" s="202">
        <v>0</v>
      </c>
      <c r="F416" s="202">
        <v>0</v>
      </c>
      <c r="G416" s="202">
        <v>0</v>
      </c>
      <c r="H416" s="202">
        <v>0</v>
      </c>
      <c r="I416" s="202">
        <v>0</v>
      </c>
      <c r="J416" s="197">
        <v>0</v>
      </c>
      <c r="K416" s="203">
        <v>0</v>
      </c>
      <c r="L416" s="203">
        <v>0</v>
      </c>
      <c r="M416" s="203">
        <v>0</v>
      </c>
      <c r="N416" s="203">
        <v>0</v>
      </c>
      <c r="O416" s="203">
        <v>0</v>
      </c>
      <c r="P416" s="203">
        <v>0</v>
      </c>
      <c r="Q416" s="203">
        <v>0</v>
      </c>
      <c r="R416" s="198">
        <v>0</v>
      </c>
      <c r="S416" s="203">
        <v>0</v>
      </c>
      <c r="T416" s="203">
        <v>0</v>
      </c>
      <c r="U416" s="203">
        <v>0</v>
      </c>
      <c r="V416" s="204">
        <v>0</v>
      </c>
      <c r="W416" s="204">
        <v>0</v>
      </c>
      <c r="X416" s="204">
        <v>0</v>
      </c>
      <c r="Y416" s="204">
        <v>0</v>
      </c>
      <c r="Z416" s="101">
        <v>0</v>
      </c>
      <c r="AA416" s="204">
        <v>0</v>
      </c>
      <c r="AB416" s="204">
        <v>0</v>
      </c>
      <c r="AC416" s="204">
        <v>0</v>
      </c>
      <c r="AD416" s="204">
        <v>0</v>
      </c>
      <c r="AE416" s="204"/>
      <c r="AF416" s="204">
        <v>0</v>
      </c>
      <c r="AG416" s="204">
        <v>0</v>
      </c>
      <c r="AH416" s="204">
        <v>0</v>
      </c>
      <c r="AI416" s="204">
        <v>0</v>
      </c>
      <c r="AJ416" s="204">
        <v>0</v>
      </c>
      <c r="AK416" s="204">
        <v>0</v>
      </c>
      <c r="AL416" s="204">
        <v>0</v>
      </c>
      <c r="AM416" s="204"/>
      <c r="AN416" s="204">
        <v>0</v>
      </c>
      <c r="AO416" s="204">
        <v>0</v>
      </c>
    </row>
    <row r="417" spans="1:45" ht="12.75" customHeight="1">
      <c r="A417" s="262">
        <v>409</v>
      </c>
      <c r="B417" s="201" t="s">
        <v>1572</v>
      </c>
      <c r="C417" s="197">
        <v>0</v>
      </c>
      <c r="D417" s="202">
        <v>0</v>
      </c>
      <c r="E417" s="202">
        <v>0</v>
      </c>
      <c r="F417" s="202">
        <v>0</v>
      </c>
      <c r="G417" s="202">
        <v>0</v>
      </c>
      <c r="H417" s="202">
        <v>0</v>
      </c>
      <c r="I417" s="202">
        <v>0</v>
      </c>
      <c r="J417" s="197">
        <v>0</v>
      </c>
      <c r="K417" s="203">
        <v>0</v>
      </c>
      <c r="L417" s="203">
        <v>0</v>
      </c>
      <c r="M417" s="203">
        <v>0</v>
      </c>
      <c r="N417" s="203">
        <v>0</v>
      </c>
      <c r="O417" s="203">
        <v>0</v>
      </c>
      <c r="P417" s="203">
        <v>0</v>
      </c>
      <c r="Q417" s="203">
        <v>0</v>
      </c>
      <c r="R417" s="198">
        <v>0</v>
      </c>
      <c r="S417" s="203">
        <v>0</v>
      </c>
      <c r="T417" s="203">
        <v>0</v>
      </c>
      <c r="U417" s="203">
        <v>0</v>
      </c>
      <c r="V417" s="204">
        <v>0</v>
      </c>
      <c r="W417" s="204">
        <v>0</v>
      </c>
      <c r="X417" s="204">
        <v>0</v>
      </c>
      <c r="Y417" s="204">
        <v>0</v>
      </c>
      <c r="Z417" s="101">
        <v>0</v>
      </c>
      <c r="AA417" s="204">
        <v>0</v>
      </c>
      <c r="AB417" s="204">
        <v>0</v>
      </c>
      <c r="AC417" s="204">
        <v>0</v>
      </c>
      <c r="AD417" s="204">
        <v>0</v>
      </c>
      <c r="AE417" s="204"/>
      <c r="AF417" s="204">
        <v>0</v>
      </c>
      <c r="AG417" s="204">
        <v>0</v>
      </c>
      <c r="AH417" s="204">
        <v>0</v>
      </c>
      <c r="AI417" s="204">
        <v>0</v>
      </c>
      <c r="AJ417" s="204">
        <v>0</v>
      </c>
      <c r="AK417" s="204">
        <v>0</v>
      </c>
      <c r="AL417" s="204">
        <v>0</v>
      </c>
      <c r="AM417" s="204"/>
      <c r="AN417" s="204">
        <v>0</v>
      </c>
      <c r="AO417" s="204">
        <v>0</v>
      </c>
    </row>
    <row r="418" spans="1:45" ht="12.75" customHeight="1">
      <c r="A418" s="262">
        <v>410</v>
      </c>
      <c r="B418" s="201" t="s">
        <v>1573</v>
      </c>
      <c r="C418" s="197">
        <v>0</v>
      </c>
      <c r="D418" s="202">
        <v>0</v>
      </c>
      <c r="E418" s="202">
        <v>0</v>
      </c>
      <c r="F418" s="202">
        <v>0</v>
      </c>
      <c r="G418" s="202">
        <v>0</v>
      </c>
      <c r="H418" s="202">
        <v>0</v>
      </c>
      <c r="I418" s="202">
        <v>0</v>
      </c>
      <c r="J418" s="197">
        <v>0</v>
      </c>
      <c r="K418" s="203">
        <v>0</v>
      </c>
      <c r="L418" s="203">
        <v>0</v>
      </c>
      <c r="M418" s="203">
        <v>0</v>
      </c>
      <c r="N418" s="203">
        <v>0</v>
      </c>
      <c r="O418" s="203">
        <v>0</v>
      </c>
      <c r="P418" s="203">
        <v>0</v>
      </c>
      <c r="Q418" s="203">
        <v>0</v>
      </c>
      <c r="R418" s="198">
        <v>0</v>
      </c>
      <c r="S418" s="203">
        <v>0</v>
      </c>
      <c r="T418" s="203">
        <v>0</v>
      </c>
      <c r="U418" s="203">
        <v>0</v>
      </c>
      <c r="V418" s="204">
        <v>0</v>
      </c>
      <c r="W418" s="204">
        <v>0</v>
      </c>
      <c r="X418" s="204">
        <v>0</v>
      </c>
      <c r="Y418" s="204">
        <v>0</v>
      </c>
      <c r="Z418" s="101">
        <v>0</v>
      </c>
      <c r="AA418" s="204">
        <v>0</v>
      </c>
      <c r="AB418" s="204">
        <v>0</v>
      </c>
      <c r="AC418" s="204">
        <v>0</v>
      </c>
      <c r="AD418" s="204">
        <v>0</v>
      </c>
      <c r="AE418" s="204"/>
      <c r="AF418" s="204">
        <v>0</v>
      </c>
      <c r="AG418" s="204">
        <v>0</v>
      </c>
      <c r="AH418" s="204">
        <v>0</v>
      </c>
      <c r="AI418" s="204">
        <v>0</v>
      </c>
      <c r="AJ418" s="204">
        <v>0</v>
      </c>
      <c r="AK418" s="204">
        <v>0</v>
      </c>
      <c r="AL418" s="204">
        <v>0</v>
      </c>
      <c r="AM418" s="204"/>
      <c r="AN418" s="204">
        <v>0</v>
      </c>
      <c r="AO418" s="204">
        <v>0</v>
      </c>
    </row>
    <row r="419" spans="1:45" ht="12.75" customHeight="1">
      <c r="A419" s="262">
        <v>411</v>
      </c>
      <c r="B419" s="201" t="s">
        <v>1574</v>
      </c>
      <c r="C419" s="197">
        <v>0</v>
      </c>
      <c r="D419" s="202">
        <v>0</v>
      </c>
      <c r="E419" s="202">
        <v>0</v>
      </c>
      <c r="F419" s="202">
        <v>0</v>
      </c>
      <c r="G419" s="202">
        <v>0</v>
      </c>
      <c r="H419" s="202">
        <v>0</v>
      </c>
      <c r="I419" s="202">
        <v>0</v>
      </c>
      <c r="J419" s="197">
        <v>0</v>
      </c>
      <c r="K419" s="203">
        <v>0</v>
      </c>
      <c r="L419" s="203">
        <v>0</v>
      </c>
      <c r="M419" s="203">
        <v>0</v>
      </c>
      <c r="N419" s="203">
        <v>0</v>
      </c>
      <c r="O419" s="203">
        <v>0</v>
      </c>
      <c r="P419" s="203">
        <v>0</v>
      </c>
      <c r="Q419" s="203">
        <v>0</v>
      </c>
      <c r="R419" s="198">
        <v>0</v>
      </c>
      <c r="S419" s="203">
        <v>0</v>
      </c>
      <c r="T419" s="203">
        <v>0</v>
      </c>
      <c r="U419" s="203">
        <v>0</v>
      </c>
      <c r="V419" s="204">
        <v>0</v>
      </c>
      <c r="W419" s="204">
        <v>0</v>
      </c>
      <c r="X419" s="204">
        <v>0</v>
      </c>
      <c r="Y419" s="204">
        <v>0</v>
      </c>
      <c r="Z419" s="101">
        <v>0</v>
      </c>
      <c r="AA419" s="204">
        <v>0</v>
      </c>
      <c r="AB419" s="204">
        <v>0</v>
      </c>
      <c r="AC419" s="204">
        <v>0</v>
      </c>
      <c r="AD419" s="204">
        <v>0</v>
      </c>
      <c r="AE419" s="204"/>
      <c r="AF419" s="204">
        <v>0</v>
      </c>
      <c r="AG419" s="204">
        <v>0</v>
      </c>
      <c r="AH419" s="204">
        <v>0</v>
      </c>
      <c r="AI419" s="204">
        <v>0</v>
      </c>
      <c r="AJ419" s="204">
        <v>0</v>
      </c>
      <c r="AK419" s="204">
        <v>0</v>
      </c>
      <c r="AL419" s="204">
        <v>0</v>
      </c>
      <c r="AM419" s="204"/>
      <c r="AN419" s="204">
        <v>0</v>
      </c>
      <c r="AO419" s="204">
        <v>0</v>
      </c>
    </row>
    <row r="420" spans="1:45" ht="12.75" customHeight="1">
      <c r="A420" s="262">
        <v>412</v>
      </c>
      <c r="B420" s="201" t="s">
        <v>1575</v>
      </c>
      <c r="C420" s="197">
        <v>0</v>
      </c>
      <c r="D420" s="202">
        <v>0</v>
      </c>
      <c r="E420" s="202">
        <v>0</v>
      </c>
      <c r="F420" s="202">
        <v>0</v>
      </c>
      <c r="G420" s="202">
        <v>0</v>
      </c>
      <c r="H420" s="202">
        <v>0</v>
      </c>
      <c r="I420" s="202">
        <v>0</v>
      </c>
      <c r="J420" s="197">
        <v>0</v>
      </c>
      <c r="K420" s="203">
        <v>0</v>
      </c>
      <c r="L420" s="203">
        <v>0</v>
      </c>
      <c r="M420" s="203">
        <v>0</v>
      </c>
      <c r="N420" s="203">
        <v>0</v>
      </c>
      <c r="O420" s="203">
        <v>0</v>
      </c>
      <c r="P420" s="203">
        <v>0</v>
      </c>
      <c r="Q420" s="203">
        <v>0</v>
      </c>
      <c r="R420" s="198">
        <v>0</v>
      </c>
      <c r="S420" s="203">
        <v>0</v>
      </c>
      <c r="T420" s="203">
        <v>0</v>
      </c>
      <c r="U420" s="203">
        <v>0</v>
      </c>
      <c r="V420" s="204">
        <v>0</v>
      </c>
      <c r="W420" s="204">
        <v>0</v>
      </c>
      <c r="X420" s="204">
        <v>0</v>
      </c>
      <c r="Y420" s="204">
        <v>0</v>
      </c>
      <c r="Z420" s="101">
        <v>0</v>
      </c>
      <c r="AA420" s="204">
        <v>0</v>
      </c>
      <c r="AB420" s="204">
        <v>0</v>
      </c>
      <c r="AC420" s="204">
        <v>0</v>
      </c>
      <c r="AD420" s="204">
        <v>0</v>
      </c>
      <c r="AE420" s="204"/>
      <c r="AF420" s="204">
        <v>0</v>
      </c>
      <c r="AG420" s="204">
        <v>0</v>
      </c>
      <c r="AH420" s="204">
        <v>0</v>
      </c>
      <c r="AI420" s="204">
        <v>0</v>
      </c>
      <c r="AJ420" s="204">
        <v>0</v>
      </c>
      <c r="AK420" s="204">
        <v>0</v>
      </c>
      <c r="AL420" s="204">
        <v>0</v>
      </c>
      <c r="AM420" s="204"/>
      <c r="AN420" s="204">
        <v>0</v>
      </c>
      <c r="AO420" s="204">
        <v>0</v>
      </c>
    </row>
    <row r="421" spans="1:45" ht="12.75" customHeight="1">
      <c r="A421" s="262">
        <v>413</v>
      </c>
      <c r="B421" s="201" t="s">
        <v>1576</v>
      </c>
      <c r="C421" s="197">
        <v>0</v>
      </c>
      <c r="D421" s="202">
        <v>0</v>
      </c>
      <c r="E421" s="202">
        <v>0</v>
      </c>
      <c r="F421" s="202">
        <v>0</v>
      </c>
      <c r="G421" s="202">
        <v>0</v>
      </c>
      <c r="H421" s="202">
        <v>0</v>
      </c>
      <c r="I421" s="202">
        <v>0</v>
      </c>
      <c r="J421" s="197">
        <v>0</v>
      </c>
      <c r="K421" s="203">
        <v>0</v>
      </c>
      <c r="L421" s="203">
        <v>0</v>
      </c>
      <c r="M421" s="203">
        <v>0</v>
      </c>
      <c r="N421" s="203">
        <v>0</v>
      </c>
      <c r="O421" s="203">
        <v>0</v>
      </c>
      <c r="P421" s="203">
        <v>0</v>
      </c>
      <c r="Q421" s="203">
        <v>0</v>
      </c>
      <c r="R421" s="198">
        <v>0</v>
      </c>
      <c r="S421" s="203">
        <v>0</v>
      </c>
      <c r="T421" s="203">
        <v>0</v>
      </c>
      <c r="U421" s="203">
        <v>0</v>
      </c>
      <c r="V421" s="204">
        <v>0</v>
      </c>
      <c r="W421" s="204">
        <v>0</v>
      </c>
      <c r="X421" s="204">
        <v>0</v>
      </c>
      <c r="Y421" s="204">
        <v>0</v>
      </c>
      <c r="Z421" s="101">
        <v>0</v>
      </c>
      <c r="AA421" s="204">
        <v>0</v>
      </c>
      <c r="AB421" s="204">
        <v>0</v>
      </c>
      <c r="AC421" s="204">
        <v>0</v>
      </c>
      <c r="AD421" s="204">
        <v>0</v>
      </c>
      <c r="AE421" s="204"/>
      <c r="AF421" s="204">
        <v>0</v>
      </c>
      <c r="AG421" s="204">
        <v>0</v>
      </c>
      <c r="AH421" s="204">
        <v>0</v>
      </c>
      <c r="AI421" s="204">
        <v>0</v>
      </c>
      <c r="AJ421" s="204">
        <v>0</v>
      </c>
      <c r="AK421" s="204">
        <v>0</v>
      </c>
      <c r="AL421" s="204">
        <v>0</v>
      </c>
      <c r="AM421" s="204"/>
      <c r="AN421" s="204">
        <v>0</v>
      </c>
      <c r="AO421" s="204">
        <v>0</v>
      </c>
    </row>
    <row r="422" spans="1:45" ht="12.75" customHeight="1">
      <c r="A422" s="262">
        <v>414</v>
      </c>
      <c r="B422" s="201" t="s">
        <v>1577</v>
      </c>
      <c r="C422" s="197">
        <v>0</v>
      </c>
      <c r="D422" s="202">
        <v>0</v>
      </c>
      <c r="E422" s="202">
        <v>0</v>
      </c>
      <c r="F422" s="202">
        <v>0</v>
      </c>
      <c r="G422" s="202">
        <v>0</v>
      </c>
      <c r="H422" s="202">
        <v>0</v>
      </c>
      <c r="I422" s="202">
        <v>0</v>
      </c>
      <c r="J422" s="197">
        <v>0</v>
      </c>
      <c r="K422" s="203">
        <v>0</v>
      </c>
      <c r="L422" s="203">
        <v>0</v>
      </c>
      <c r="M422" s="203">
        <v>0</v>
      </c>
      <c r="N422" s="203">
        <v>0</v>
      </c>
      <c r="O422" s="203">
        <v>0</v>
      </c>
      <c r="P422" s="203">
        <v>0</v>
      </c>
      <c r="Q422" s="203">
        <v>0</v>
      </c>
      <c r="R422" s="198">
        <v>0</v>
      </c>
      <c r="S422" s="203">
        <v>0</v>
      </c>
      <c r="T422" s="203">
        <v>0</v>
      </c>
      <c r="U422" s="203">
        <v>0</v>
      </c>
      <c r="V422" s="204">
        <v>0</v>
      </c>
      <c r="W422" s="204">
        <v>0</v>
      </c>
      <c r="X422" s="204">
        <v>0</v>
      </c>
      <c r="Y422" s="204">
        <v>0</v>
      </c>
      <c r="Z422" s="101">
        <v>0</v>
      </c>
      <c r="AA422" s="204">
        <v>0</v>
      </c>
      <c r="AB422" s="204">
        <v>0</v>
      </c>
      <c r="AC422" s="204">
        <v>0</v>
      </c>
      <c r="AD422" s="204">
        <v>0</v>
      </c>
      <c r="AE422" s="204"/>
      <c r="AF422" s="204">
        <v>0</v>
      </c>
      <c r="AG422" s="204">
        <v>0</v>
      </c>
      <c r="AH422" s="204">
        <v>0</v>
      </c>
      <c r="AI422" s="204">
        <v>0</v>
      </c>
      <c r="AJ422" s="204">
        <v>0</v>
      </c>
      <c r="AK422" s="204">
        <v>0</v>
      </c>
      <c r="AL422" s="204">
        <v>0</v>
      </c>
      <c r="AM422" s="204"/>
      <c r="AN422" s="204">
        <v>0</v>
      </c>
      <c r="AO422" s="204">
        <v>0</v>
      </c>
    </row>
    <row r="423" spans="1:45" ht="12.75" customHeight="1">
      <c r="A423" s="262">
        <v>415</v>
      </c>
      <c r="B423" s="201" t="s">
        <v>1578</v>
      </c>
      <c r="C423" s="197">
        <v>0</v>
      </c>
      <c r="D423" s="202">
        <v>0</v>
      </c>
      <c r="E423" s="202">
        <v>0</v>
      </c>
      <c r="F423" s="202">
        <v>0</v>
      </c>
      <c r="G423" s="202">
        <v>0</v>
      </c>
      <c r="H423" s="202">
        <v>0</v>
      </c>
      <c r="I423" s="202">
        <v>0</v>
      </c>
      <c r="J423" s="197">
        <v>0</v>
      </c>
      <c r="K423" s="203">
        <v>0</v>
      </c>
      <c r="L423" s="203">
        <v>0</v>
      </c>
      <c r="M423" s="203">
        <v>0</v>
      </c>
      <c r="N423" s="203">
        <v>0</v>
      </c>
      <c r="O423" s="203">
        <v>0</v>
      </c>
      <c r="P423" s="203">
        <v>0</v>
      </c>
      <c r="Q423" s="203">
        <v>0</v>
      </c>
      <c r="R423" s="198">
        <v>0</v>
      </c>
      <c r="S423" s="203">
        <v>0</v>
      </c>
      <c r="T423" s="203">
        <v>0</v>
      </c>
      <c r="U423" s="203">
        <v>0</v>
      </c>
      <c r="V423" s="204">
        <v>0</v>
      </c>
      <c r="W423" s="204">
        <v>0</v>
      </c>
      <c r="X423" s="204">
        <v>0</v>
      </c>
      <c r="Y423" s="204">
        <v>0</v>
      </c>
      <c r="Z423" s="101">
        <v>0</v>
      </c>
      <c r="AA423" s="204">
        <v>0</v>
      </c>
      <c r="AB423" s="204">
        <v>0</v>
      </c>
      <c r="AC423" s="204">
        <v>0</v>
      </c>
      <c r="AD423" s="204">
        <v>0</v>
      </c>
      <c r="AE423" s="204"/>
      <c r="AF423" s="204">
        <v>0</v>
      </c>
      <c r="AG423" s="204">
        <v>0</v>
      </c>
      <c r="AH423" s="204">
        <v>0</v>
      </c>
      <c r="AI423" s="204">
        <v>0</v>
      </c>
      <c r="AJ423" s="204">
        <v>0</v>
      </c>
      <c r="AK423" s="204">
        <v>0</v>
      </c>
      <c r="AL423" s="204">
        <v>0</v>
      </c>
      <c r="AM423" s="204"/>
      <c r="AN423" s="204">
        <v>0</v>
      </c>
      <c r="AO423" s="204">
        <v>0</v>
      </c>
    </row>
    <row r="424" spans="1:45" ht="12.75" customHeight="1">
      <c r="A424" s="262">
        <v>416</v>
      </c>
      <c r="B424" s="201" t="s">
        <v>1512</v>
      </c>
      <c r="C424" s="197">
        <v>0</v>
      </c>
      <c r="D424" s="202">
        <v>0</v>
      </c>
      <c r="E424" s="202">
        <v>0</v>
      </c>
      <c r="F424" s="202">
        <v>0</v>
      </c>
      <c r="G424" s="202">
        <v>0</v>
      </c>
      <c r="H424" s="202">
        <v>0</v>
      </c>
      <c r="I424" s="202">
        <v>0</v>
      </c>
      <c r="J424" s="197">
        <v>0</v>
      </c>
      <c r="K424" s="203">
        <v>0</v>
      </c>
      <c r="L424" s="203">
        <v>0</v>
      </c>
      <c r="M424" s="203">
        <v>0</v>
      </c>
      <c r="N424" s="203">
        <v>0</v>
      </c>
      <c r="O424" s="203">
        <v>0</v>
      </c>
      <c r="P424" s="203">
        <v>0</v>
      </c>
      <c r="Q424" s="203">
        <v>0</v>
      </c>
      <c r="R424" s="198">
        <v>0</v>
      </c>
      <c r="S424" s="203">
        <v>0</v>
      </c>
      <c r="T424" s="203">
        <v>0</v>
      </c>
      <c r="U424" s="203">
        <v>0</v>
      </c>
      <c r="V424" s="204">
        <v>0</v>
      </c>
      <c r="W424" s="204">
        <v>0</v>
      </c>
      <c r="X424" s="204">
        <v>0</v>
      </c>
      <c r="Y424" s="204">
        <v>0</v>
      </c>
      <c r="Z424" s="101">
        <v>0</v>
      </c>
      <c r="AA424" s="204">
        <v>0</v>
      </c>
      <c r="AB424" s="204">
        <v>0</v>
      </c>
      <c r="AC424" s="204">
        <v>0</v>
      </c>
      <c r="AD424" s="204">
        <v>0</v>
      </c>
      <c r="AE424" s="204"/>
      <c r="AF424" s="204">
        <v>0</v>
      </c>
      <c r="AG424" s="204">
        <v>0</v>
      </c>
      <c r="AH424" s="204">
        <v>0</v>
      </c>
      <c r="AI424" s="204">
        <v>0</v>
      </c>
      <c r="AJ424" s="204">
        <v>0</v>
      </c>
      <c r="AK424" s="204">
        <v>0</v>
      </c>
      <c r="AL424" s="204">
        <v>0</v>
      </c>
      <c r="AM424" s="204"/>
      <c r="AN424" s="204">
        <v>0</v>
      </c>
      <c r="AO424" s="204">
        <v>0</v>
      </c>
    </row>
    <row r="425" spans="1:45" ht="12.75" customHeight="1">
      <c r="A425" s="262">
        <v>417</v>
      </c>
      <c r="B425" s="201" t="s">
        <v>1579</v>
      </c>
      <c r="C425" s="197">
        <v>0</v>
      </c>
      <c r="D425" s="202">
        <v>0</v>
      </c>
      <c r="E425" s="202">
        <v>0</v>
      </c>
      <c r="F425" s="202">
        <v>0</v>
      </c>
      <c r="G425" s="202">
        <v>0</v>
      </c>
      <c r="H425" s="202">
        <v>0</v>
      </c>
      <c r="I425" s="202">
        <v>0</v>
      </c>
      <c r="J425" s="197">
        <v>0</v>
      </c>
      <c r="K425" s="203">
        <v>0</v>
      </c>
      <c r="L425" s="203">
        <v>0</v>
      </c>
      <c r="M425" s="203">
        <v>0</v>
      </c>
      <c r="N425" s="203">
        <v>0</v>
      </c>
      <c r="O425" s="203">
        <v>0</v>
      </c>
      <c r="P425" s="203">
        <v>0</v>
      </c>
      <c r="Q425" s="203">
        <v>0</v>
      </c>
      <c r="R425" s="198">
        <v>0</v>
      </c>
      <c r="S425" s="203">
        <v>0</v>
      </c>
      <c r="T425" s="203">
        <v>0</v>
      </c>
      <c r="U425" s="203">
        <v>0</v>
      </c>
      <c r="V425" s="204">
        <v>0</v>
      </c>
      <c r="W425" s="204">
        <v>0</v>
      </c>
      <c r="X425" s="204">
        <v>0</v>
      </c>
      <c r="Y425" s="204">
        <v>0</v>
      </c>
      <c r="Z425" s="101">
        <v>0</v>
      </c>
      <c r="AA425" s="204">
        <v>0</v>
      </c>
      <c r="AB425" s="204">
        <v>0</v>
      </c>
      <c r="AC425" s="204">
        <v>0</v>
      </c>
      <c r="AD425" s="204">
        <v>0</v>
      </c>
      <c r="AE425" s="204"/>
      <c r="AF425" s="204">
        <v>0</v>
      </c>
      <c r="AG425" s="204">
        <v>0</v>
      </c>
      <c r="AH425" s="204">
        <v>0</v>
      </c>
      <c r="AI425" s="204">
        <v>0</v>
      </c>
      <c r="AJ425" s="204">
        <v>0</v>
      </c>
      <c r="AK425" s="204">
        <v>0</v>
      </c>
      <c r="AL425" s="204">
        <v>0</v>
      </c>
      <c r="AM425" s="204"/>
      <c r="AN425" s="204">
        <v>0</v>
      </c>
      <c r="AO425" s="204">
        <v>0</v>
      </c>
    </row>
    <row r="426" spans="1:45" ht="12.75" customHeight="1">
      <c r="A426" s="262">
        <v>418</v>
      </c>
      <c r="B426" s="201" t="s">
        <v>1580</v>
      </c>
      <c r="C426" s="197">
        <v>0</v>
      </c>
      <c r="D426" s="202">
        <v>0</v>
      </c>
      <c r="E426" s="202">
        <v>0</v>
      </c>
      <c r="F426" s="202">
        <v>0</v>
      </c>
      <c r="G426" s="202">
        <v>0</v>
      </c>
      <c r="H426" s="202">
        <v>0</v>
      </c>
      <c r="I426" s="202">
        <v>0</v>
      </c>
      <c r="J426" s="197">
        <v>0</v>
      </c>
      <c r="K426" s="203">
        <v>0</v>
      </c>
      <c r="L426" s="203">
        <v>0</v>
      </c>
      <c r="M426" s="203">
        <v>0</v>
      </c>
      <c r="N426" s="203">
        <v>0</v>
      </c>
      <c r="O426" s="203">
        <v>0</v>
      </c>
      <c r="P426" s="203">
        <v>0</v>
      </c>
      <c r="Q426" s="203">
        <v>0</v>
      </c>
      <c r="R426" s="198">
        <v>0</v>
      </c>
      <c r="S426" s="203">
        <v>0</v>
      </c>
      <c r="T426" s="203">
        <v>0</v>
      </c>
      <c r="U426" s="203">
        <v>0</v>
      </c>
      <c r="V426" s="204">
        <v>0</v>
      </c>
      <c r="W426" s="204">
        <v>0</v>
      </c>
      <c r="X426" s="204">
        <v>0</v>
      </c>
      <c r="Y426" s="204">
        <v>0</v>
      </c>
      <c r="Z426" s="101">
        <v>0</v>
      </c>
      <c r="AA426" s="204">
        <v>0</v>
      </c>
      <c r="AB426" s="204">
        <v>0</v>
      </c>
      <c r="AC426" s="204">
        <v>0</v>
      </c>
      <c r="AD426" s="204">
        <v>0</v>
      </c>
      <c r="AE426" s="204"/>
      <c r="AF426" s="204">
        <v>0</v>
      </c>
      <c r="AG426" s="204">
        <v>0</v>
      </c>
      <c r="AH426" s="204">
        <v>0</v>
      </c>
      <c r="AI426" s="204">
        <v>0</v>
      </c>
      <c r="AJ426" s="204">
        <v>0</v>
      </c>
      <c r="AK426" s="204">
        <v>0</v>
      </c>
      <c r="AL426" s="204">
        <v>0</v>
      </c>
      <c r="AM426" s="204"/>
      <c r="AN426" s="204">
        <v>0</v>
      </c>
      <c r="AO426" s="204">
        <v>0</v>
      </c>
    </row>
    <row r="427" spans="1:45" ht="12.75" customHeight="1">
      <c r="A427" s="262">
        <v>419</v>
      </c>
      <c r="B427" s="201" t="s">
        <v>1581</v>
      </c>
      <c r="C427" s="197">
        <v>0</v>
      </c>
      <c r="D427" s="202">
        <v>0</v>
      </c>
      <c r="E427" s="202">
        <v>0</v>
      </c>
      <c r="F427" s="202">
        <v>0</v>
      </c>
      <c r="G427" s="202">
        <v>0</v>
      </c>
      <c r="H427" s="202">
        <v>0</v>
      </c>
      <c r="I427" s="202">
        <v>0</v>
      </c>
      <c r="J427" s="197">
        <v>0</v>
      </c>
      <c r="K427" s="203">
        <v>0</v>
      </c>
      <c r="L427" s="203">
        <v>0</v>
      </c>
      <c r="M427" s="203">
        <v>0</v>
      </c>
      <c r="N427" s="203">
        <v>0</v>
      </c>
      <c r="O427" s="203">
        <v>0</v>
      </c>
      <c r="P427" s="203">
        <v>0</v>
      </c>
      <c r="Q427" s="203">
        <v>0</v>
      </c>
      <c r="R427" s="198">
        <v>0</v>
      </c>
      <c r="S427" s="203">
        <v>0</v>
      </c>
      <c r="T427" s="203">
        <v>0</v>
      </c>
      <c r="U427" s="203">
        <v>0</v>
      </c>
      <c r="V427" s="204">
        <v>0</v>
      </c>
      <c r="W427" s="204">
        <v>0</v>
      </c>
      <c r="X427" s="204">
        <v>0</v>
      </c>
      <c r="Y427" s="204">
        <v>0</v>
      </c>
      <c r="Z427" s="101">
        <v>0</v>
      </c>
      <c r="AA427" s="204">
        <v>0</v>
      </c>
      <c r="AB427" s="204">
        <v>0</v>
      </c>
      <c r="AC427" s="204">
        <v>0</v>
      </c>
      <c r="AD427" s="204">
        <v>0</v>
      </c>
      <c r="AE427" s="204"/>
      <c r="AF427" s="204">
        <v>0</v>
      </c>
      <c r="AG427" s="204">
        <v>0</v>
      </c>
      <c r="AH427" s="204">
        <v>0</v>
      </c>
      <c r="AI427" s="204">
        <v>0</v>
      </c>
      <c r="AJ427" s="204">
        <v>0</v>
      </c>
      <c r="AK427" s="204">
        <v>0</v>
      </c>
      <c r="AL427" s="204">
        <v>0</v>
      </c>
      <c r="AM427" s="204"/>
      <c r="AN427" s="204">
        <v>0</v>
      </c>
      <c r="AO427" s="204">
        <v>0</v>
      </c>
    </row>
    <row r="428" spans="1:45" ht="12.75" customHeight="1">
      <c r="A428" s="262">
        <v>420</v>
      </c>
      <c r="B428" s="201"/>
      <c r="C428" s="202"/>
      <c r="D428" s="202"/>
      <c r="E428" s="202"/>
      <c r="F428" s="202"/>
      <c r="G428" s="202"/>
      <c r="H428" s="202"/>
      <c r="I428" s="202"/>
      <c r="J428" s="202"/>
      <c r="K428" s="203"/>
      <c r="L428" s="203"/>
      <c r="M428" s="203"/>
      <c r="N428" s="203"/>
      <c r="O428" s="203"/>
      <c r="P428" s="203"/>
      <c r="Q428" s="203"/>
      <c r="R428" s="203"/>
      <c r="S428" s="203"/>
      <c r="T428" s="203"/>
      <c r="U428" s="203"/>
      <c r="V428" s="204"/>
      <c r="W428" s="204"/>
      <c r="X428" s="204"/>
      <c r="Y428" s="204"/>
      <c r="Z428" s="101">
        <v>0</v>
      </c>
      <c r="AA428" s="204"/>
      <c r="AB428" s="204"/>
      <c r="AC428" s="204"/>
      <c r="AD428" s="204"/>
      <c r="AE428" s="204"/>
      <c r="AF428" s="204"/>
      <c r="AG428" s="204"/>
      <c r="AH428" s="204"/>
      <c r="AI428" s="204"/>
      <c r="AJ428" s="204"/>
      <c r="AK428" s="204"/>
      <c r="AL428" s="204"/>
      <c r="AM428" s="204"/>
      <c r="AN428" s="204"/>
      <c r="AO428" s="204"/>
    </row>
    <row r="429" spans="1:45" ht="12.75" customHeight="1">
      <c r="A429" s="262">
        <v>421</v>
      </c>
      <c r="B429" s="196" t="s">
        <v>1582</v>
      </c>
      <c r="C429" s="197">
        <v>1673.9</v>
      </c>
      <c r="D429" s="197">
        <v>0</v>
      </c>
      <c r="E429" s="197">
        <v>0</v>
      </c>
      <c r="F429" s="197">
        <v>0</v>
      </c>
      <c r="G429" s="197">
        <v>1600</v>
      </c>
      <c r="H429" s="197">
        <v>73.900000000000006</v>
      </c>
      <c r="I429" s="197">
        <v>0</v>
      </c>
      <c r="J429" s="197">
        <v>1673.9</v>
      </c>
      <c r="K429" s="197">
        <v>0</v>
      </c>
      <c r="L429" s="197">
        <v>0</v>
      </c>
      <c r="M429" s="197">
        <v>0</v>
      </c>
      <c r="N429" s="197">
        <v>1600</v>
      </c>
      <c r="O429" s="197">
        <v>0</v>
      </c>
      <c r="P429" s="197">
        <v>73.900000000000006</v>
      </c>
      <c r="Q429" s="197">
        <v>0</v>
      </c>
      <c r="R429" s="198">
        <v>759.00919999999996</v>
      </c>
      <c r="S429" s="197">
        <v>0</v>
      </c>
      <c r="T429" s="197">
        <v>0</v>
      </c>
      <c r="U429" s="197">
        <v>0</v>
      </c>
      <c r="V429" s="197">
        <v>701.92880000000002</v>
      </c>
      <c r="W429" s="197">
        <v>0</v>
      </c>
      <c r="X429" s="197">
        <v>57.080399999999997</v>
      </c>
      <c r="Y429" s="197">
        <v>0</v>
      </c>
      <c r="Z429" s="101">
        <v>-914.89080000000013</v>
      </c>
      <c r="AA429" s="101">
        <v>0</v>
      </c>
      <c r="AB429" s="101">
        <v>0</v>
      </c>
      <c r="AC429" s="101">
        <v>0</v>
      </c>
      <c r="AD429" s="101">
        <v>-898.07119999999998</v>
      </c>
      <c r="AE429" s="101">
        <v>0</v>
      </c>
      <c r="AF429" s="101">
        <v>-16.819600000000008</v>
      </c>
      <c r="AG429" s="101">
        <v>0</v>
      </c>
      <c r="AH429" s="101">
        <v>45.343760081247382</v>
      </c>
      <c r="AI429" s="101">
        <v>0</v>
      </c>
      <c r="AJ429" s="101">
        <v>0</v>
      </c>
      <c r="AK429" s="101">
        <v>0</v>
      </c>
      <c r="AL429" s="101">
        <v>43.870550000000001</v>
      </c>
      <c r="AM429" s="101">
        <v>0</v>
      </c>
      <c r="AN429" s="101">
        <v>77.240054127198903</v>
      </c>
      <c r="AO429" s="101">
        <v>0</v>
      </c>
    </row>
    <row r="430" spans="1:45" s="200" customFormat="1" ht="12.75" customHeight="1">
      <c r="A430" s="262">
        <v>422</v>
      </c>
      <c r="B430" s="196" t="s">
        <v>1241</v>
      </c>
      <c r="C430" s="197">
        <v>1600</v>
      </c>
      <c r="D430" s="197">
        <v>0</v>
      </c>
      <c r="E430" s="197">
        <v>0</v>
      </c>
      <c r="F430" s="197">
        <v>0</v>
      </c>
      <c r="G430" s="197">
        <v>1600</v>
      </c>
      <c r="H430" s="197">
        <v>0</v>
      </c>
      <c r="I430" s="197">
        <v>0</v>
      </c>
      <c r="J430" s="197">
        <v>1600</v>
      </c>
      <c r="K430" s="197">
        <v>0</v>
      </c>
      <c r="L430" s="197">
        <v>0</v>
      </c>
      <c r="M430" s="197">
        <v>0</v>
      </c>
      <c r="N430" s="197">
        <v>1600</v>
      </c>
      <c r="O430" s="197">
        <v>0</v>
      </c>
      <c r="P430" s="197">
        <v>0</v>
      </c>
      <c r="Q430" s="197">
        <v>0</v>
      </c>
      <c r="R430" s="198">
        <v>701.92880000000002</v>
      </c>
      <c r="S430" s="197">
        <v>0</v>
      </c>
      <c r="T430" s="197">
        <v>0</v>
      </c>
      <c r="U430" s="197">
        <v>0</v>
      </c>
      <c r="V430" s="197">
        <v>701.92880000000002</v>
      </c>
      <c r="W430" s="197">
        <v>0</v>
      </c>
      <c r="X430" s="197">
        <v>0</v>
      </c>
      <c r="Y430" s="197">
        <v>0</v>
      </c>
      <c r="Z430" s="101">
        <v>-898.07119999999998</v>
      </c>
      <c r="AA430" s="101">
        <v>0</v>
      </c>
      <c r="AB430" s="101">
        <v>0</v>
      </c>
      <c r="AC430" s="101">
        <v>0</v>
      </c>
      <c r="AD430" s="101">
        <v>-898.07119999999998</v>
      </c>
      <c r="AE430" s="101">
        <v>0</v>
      </c>
      <c r="AF430" s="101">
        <v>0</v>
      </c>
      <c r="AG430" s="101">
        <v>0</v>
      </c>
      <c r="AH430" s="101">
        <v>43.870550000000001</v>
      </c>
      <c r="AI430" s="101">
        <v>0</v>
      </c>
      <c r="AJ430" s="101">
        <v>0</v>
      </c>
      <c r="AK430" s="101">
        <v>0</v>
      </c>
      <c r="AL430" s="101">
        <v>43.870550000000001</v>
      </c>
      <c r="AM430" s="101">
        <v>0</v>
      </c>
      <c r="AN430" s="101">
        <v>0</v>
      </c>
      <c r="AO430" s="101">
        <v>0</v>
      </c>
      <c r="AP430" s="199"/>
      <c r="AQ430" s="199"/>
      <c r="AR430" s="199"/>
      <c r="AS430" s="199"/>
    </row>
    <row r="431" spans="1:45" s="200" customFormat="1" ht="12.75" customHeight="1">
      <c r="A431" s="262">
        <v>423</v>
      </c>
      <c r="B431" s="196" t="s">
        <v>1242</v>
      </c>
      <c r="C431" s="197">
        <v>73.900000000000006</v>
      </c>
      <c r="D431" s="197">
        <v>0</v>
      </c>
      <c r="E431" s="197">
        <v>0</v>
      </c>
      <c r="F431" s="197">
        <v>0</v>
      </c>
      <c r="G431" s="197">
        <v>0</v>
      </c>
      <c r="H431" s="197">
        <v>73.900000000000006</v>
      </c>
      <c r="I431" s="197">
        <v>0</v>
      </c>
      <c r="J431" s="197">
        <v>73.900000000000006</v>
      </c>
      <c r="K431" s="197">
        <v>0</v>
      </c>
      <c r="L431" s="197">
        <v>0</v>
      </c>
      <c r="M431" s="197">
        <v>0</v>
      </c>
      <c r="N431" s="197">
        <v>0</v>
      </c>
      <c r="O431" s="197">
        <v>0</v>
      </c>
      <c r="P431" s="197">
        <v>73.900000000000006</v>
      </c>
      <c r="Q431" s="197">
        <v>0</v>
      </c>
      <c r="R431" s="198">
        <v>57.080399999999997</v>
      </c>
      <c r="S431" s="197">
        <v>0</v>
      </c>
      <c r="T431" s="197">
        <v>0</v>
      </c>
      <c r="U431" s="197">
        <v>0</v>
      </c>
      <c r="V431" s="197">
        <v>0</v>
      </c>
      <c r="W431" s="197">
        <v>0</v>
      </c>
      <c r="X431" s="197">
        <v>57.080399999999997</v>
      </c>
      <c r="Y431" s="197">
        <v>0</v>
      </c>
      <c r="Z431" s="101">
        <v>-16.819600000000008</v>
      </c>
      <c r="AA431" s="101">
        <v>0</v>
      </c>
      <c r="AB431" s="101">
        <v>0</v>
      </c>
      <c r="AC431" s="101">
        <v>0</v>
      </c>
      <c r="AD431" s="101">
        <v>0</v>
      </c>
      <c r="AE431" s="101">
        <v>0</v>
      </c>
      <c r="AF431" s="101">
        <v>-16.819600000000008</v>
      </c>
      <c r="AG431" s="101">
        <v>0</v>
      </c>
      <c r="AH431" s="101">
        <v>77.240054127198903</v>
      </c>
      <c r="AI431" s="101">
        <v>0</v>
      </c>
      <c r="AJ431" s="101">
        <v>0</v>
      </c>
      <c r="AK431" s="101">
        <v>0</v>
      </c>
      <c r="AL431" s="101">
        <v>0</v>
      </c>
      <c r="AM431" s="101">
        <v>0</v>
      </c>
      <c r="AN431" s="101">
        <v>77.240054127198903</v>
      </c>
      <c r="AO431" s="101">
        <v>0</v>
      </c>
      <c r="AP431" s="199"/>
      <c r="AQ431" s="199"/>
      <c r="AR431" s="199"/>
      <c r="AS431" s="199"/>
    </row>
    <row r="432" spans="1:45" ht="12.75" customHeight="1">
      <c r="A432" s="262">
        <v>424</v>
      </c>
      <c r="B432" s="201" t="s">
        <v>1267</v>
      </c>
      <c r="C432" s="197">
        <v>1600</v>
      </c>
      <c r="D432" s="202">
        <v>0</v>
      </c>
      <c r="E432" s="202">
        <v>0</v>
      </c>
      <c r="F432" s="202">
        <v>0</v>
      </c>
      <c r="G432" s="202">
        <v>1600</v>
      </c>
      <c r="H432" s="202">
        <v>0</v>
      </c>
      <c r="I432" s="202">
        <v>0</v>
      </c>
      <c r="J432" s="197">
        <v>1600</v>
      </c>
      <c r="K432" s="203">
        <v>0</v>
      </c>
      <c r="L432" s="203">
        <v>0</v>
      </c>
      <c r="M432" s="203">
        <v>0</v>
      </c>
      <c r="N432" s="203">
        <v>1600</v>
      </c>
      <c r="O432" s="203">
        <v>0</v>
      </c>
      <c r="P432" s="203">
        <v>0</v>
      </c>
      <c r="Q432" s="203">
        <v>0</v>
      </c>
      <c r="R432" s="198">
        <v>701.92880000000002</v>
      </c>
      <c r="S432" s="203">
        <v>0</v>
      </c>
      <c r="T432" s="203">
        <v>0</v>
      </c>
      <c r="U432" s="203">
        <v>0</v>
      </c>
      <c r="V432" s="204">
        <v>701.92880000000002</v>
      </c>
      <c r="W432" s="204">
        <v>0</v>
      </c>
      <c r="X432" s="204">
        <v>0</v>
      </c>
      <c r="Y432" s="204">
        <v>0</v>
      </c>
      <c r="Z432" s="101">
        <v>-898.07119999999998</v>
      </c>
      <c r="AA432" s="204">
        <v>0</v>
      </c>
      <c r="AB432" s="204">
        <v>0</v>
      </c>
      <c r="AC432" s="204">
        <v>0</v>
      </c>
      <c r="AD432" s="204">
        <v>-898.07119999999998</v>
      </c>
      <c r="AE432" s="204"/>
      <c r="AF432" s="204">
        <v>0</v>
      </c>
      <c r="AG432" s="204">
        <v>0</v>
      </c>
      <c r="AH432" s="204">
        <v>43.870550000000001</v>
      </c>
      <c r="AI432" s="204">
        <v>0</v>
      </c>
      <c r="AJ432" s="204">
        <v>0</v>
      </c>
      <c r="AK432" s="204">
        <v>0</v>
      </c>
      <c r="AL432" s="204">
        <v>43.870550000000001</v>
      </c>
      <c r="AM432" s="204"/>
      <c r="AN432" s="204">
        <v>0</v>
      </c>
      <c r="AO432" s="204">
        <v>0</v>
      </c>
    </row>
    <row r="433" spans="1:41" ht="12.75" customHeight="1">
      <c r="A433" s="262">
        <v>425</v>
      </c>
      <c r="B433" s="201" t="s">
        <v>1583</v>
      </c>
      <c r="C433" s="197">
        <v>0</v>
      </c>
      <c r="D433" s="202">
        <v>0</v>
      </c>
      <c r="E433" s="202">
        <v>0</v>
      </c>
      <c r="F433" s="202">
        <v>0</v>
      </c>
      <c r="G433" s="202">
        <v>0</v>
      </c>
      <c r="H433" s="202">
        <v>0</v>
      </c>
      <c r="I433" s="202">
        <v>0</v>
      </c>
      <c r="J433" s="197">
        <v>0</v>
      </c>
      <c r="K433" s="203">
        <v>0</v>
      </c>
      <c r="L433" s="203">
        <v>0</v>
      </c>
      <c r="M433" s="203">
        <v>0</v>
      </c>
      <c r="N433" s="203">
        <v>0</v>
      </c>
      <c r="O433" s="203">
        <v>0</v>
      </c>
      <c r="P433" s="203">
        <v>0</v>
      </c>
      <c r="Q433" s="203">
        <v>0</v>
      </c>
      <c r="R433" s="198">
        <v>0</v>
      </c>
      <c r="S433" s="203">
        <v>0</v>
      </c>
      <c r="T433" s="203">
        <v>0</v>
      </c>
      <c r="U433" s="203">
        <v>0</v>
      </c>
      <c r="V433" s="204">
        <v>0</v>
      </c>
      <c r="W433" s="204">
        <v>0</v>
      </c>
      <c r="X433" s="204">
        <v>0</v>
      </c>
      <c r="Y433" s="204">
        <v>0</v>
      </c>
      <c r="Z433" s="101">
        <v>0</v>
      </c>
      <c r="AA433" s="204">
        <v>0</v>
      </c>
      <c r="AB433" s="204">
        <v>0</v>
      </c>
      <c r="AC433" s="204">
        <v>0</v>
      </c>
      <c r="AD433" s="204">
        <v>0</v>
      </c>
      <c r="AE433" s="204"/>
      <c r="AF433" s="204">
        <v>0</v>
      </c>
      <c r="AG433" s="204">
        <v>0</v>
      </c>
      <c r="AH433" s="204">
        <v>0</v>
      </c>
      <c r="AI433" s="204">
        <v>0</v>
      </c>
      <c r="AJ433" s="204">
        <v>0</v>
      </c>
      <c r="AK433" s="204">
        <v>0</v>
      </c>
      <c r="AL433" s="204">
        <v>0</v>
      </c>
      <c r="AM433" s="204"/>
      <c r="AN433" s="204">
        <v>0</v>
      </c>
      <c r="AO433" s="204">
        <v>0</v>
      </c>
    </row>
    <row r="434" spans="1:41" ht="12.75" customHeight="1">
      <c r="A434" s="262">
        <v>426</v>
      </c>
      <c r="B434" s="201" t="s">
        <v>1584</v>
      </c>
      <c r="C434" s="197">
        <v>0</v>
      </c>
      <c r="D434" s="202">
        <v>0</v>
      </c>
      <c r="E434" s="202">
        <v>0</v>
      </c>
      <c r="F434" s="202">
        <v>0</v>
      </c>
      <c r="G434" s="202">
        <v>0</v>
      </c>
      <c r="H434" s="202">
        <v>0</v>
      </c>
      <c r="I434" s="202">
        <v>0</v>
      </c>
      <c r="J434" s="197">
        <v>0</v>
      </c>
      <c r="K434" s="203">
        <v>0</v>
      </c>
      <c r="L434" s="203">
        <v>0</v>
      </c>
      <c r="M434" s="203">
        <v>0</v>
      </c>
      <c r="N434" s="203">
        <v>0</v>
      </c>
      <c r="O434" s="203">
        <v>0</v>
      </c>
      <c r="P434" s="203">
        <v>0</v>
      </c>
      <c r="Q434" s="203">
        <v>0</v>
      </c>
      <c r="R434" s="198">
        <v>0</v>
      </c>
      <c r="S434" s="203">
        <v>0</v>
      </c>
      <c r="T434" s="203">
        <v>0</v>
      </c>
      <c r="U434" s="203">
        <v>0</v>
      </c>
      <c r="V434" s="204">
        <v>0</v>
      </c>
      <c r="W434" s="204">
        <v>0</v>
      </c>
      <c r="X434" s="204">
        <v>0</v>
      </c>
      <c r="Y434" s="204">
        <v>0</v>
      </c>
      <c r="Z434" s="101">
        <v>0</v>
      </c>
      <c r="AA434" s="204">
        <v>0</v>
      </c>
      <c r="AB434" s="204">
        <v>0</v>
      </c>
      <c r="AC434" s="204">
        <v>0</v>
      </c>
      <c r="AD434" s="204">
        <v>0</v>
      </c>
      <c r="AE434" s="204"/>
      <c r="AF434" s="204">
        <v>0</v>
      </c>
      <c r="AG434" s="204">
        <v>0</v>
      </c>
      <c r="AH434" s="204">
        <v>0</v>
      </c>
      <c r="AI434" s="204">
        <v>0</v>
      </c>
      <c r="AJ434" s="204">
        <v>0</v>
      </c>
      <c r="AK434" s="204">
        <v>0</v>
      </c>
      <c r="AL434" s="204">
        <v>0</v>
      </c>
      <c r="AM434" s="204"/>
      <c r="AN434" s="204">
        <v>0</v>
      </c>
      <c r="AO434" s="204">
        <v>0</v>
      </c>
    </row>
    <row r="435" spans="1:41" ht="12.75" customHeight="1">
      <c r="A435" s="262">
        <v>427</v>
      </c>
      <c r="B435" s="201" t="s">
        <v>1585</v>
      </c>
      <c r="C435" s="197">
        <v>0</v>
      </c>
      <c r="D435" s="202">
        <v>0</v>
      </c>
      <c r="E435" s="202">
        <v>0</v>
      </c>
      <c r="F435" s="202">
        <v>0</v>
      </c>
      <c r="G435" s="202">
        <v>0</v>
      </c>
      <c r="H435" s="202">
        <v>0</v>
      </c>
      <c r="I435" s="202">
        <v>0</v>
      </c>
      <c r="J435" s="197">
        <v>0</v>
      </c>
      <c r="K435" s="203">
        <v>0</v>
      </c>
      <c r="L435" s="203">
        <v>0</v>
      </c>
      <c r="M435" s="203">
        <v>0</v>
      </c>
      <c r="N435" s="203">
        <v>0</v>
      </c>
      <c r="O435" s="203">
        <v>0</v>
      </c>
      <c r="P435" s="203">
        <v>0</v>
      </c>
      <c r="Q435" s="203">
        <v>0</v>
      </c>
      <c r="R435" s="198">
        <v>0</v>
      </c>
      <c r="S435" s="203">
        <v>0</v>
      </c>
      <c r="T435" s="203">
        <v>0</v>
      </c>
      <c r="U435" s="203">
        <v>0</v>
      </c>
      <c r="V435" s="204">
        <v>0</v>
      </c>
      <c r="W435" s="204">
        <v>0</v>
      </c>
      <c r="X435" s="204">
        <v>0</v>
      </c>
      <c r="Y435" s="204">
        <v>0</v>
      </c>
      <c r="Z435" s="101">
        <v>0</v>
      </c>
      <c r="AA435" s="204">
        <v>0</v>
      </c>
      <c r="AB435" s="204">
        <v>0</v>
      </c>
      <c r="AC435" s="204">
        <v>0</v>
      </c>
      <c r="AD435" s="204">
        <v>0</v>
      </c>
      <c r="AE435" s="204"/>
      <c r="AF435" s="204">
        <v>0</v>
      </c>
      <c r="AG435" s="204">
        <v>0</v>
      </c>
      <c r="AH435" s="204">
        <v>0</v>
      </c>
      <c r="AI435" s="204">
        <v>0</v>
      </c>
      <c r="AJ435" s="204">
        <v>0</v>
      </c>
      <c r="AK435" s="204">
        <v>0</v>
      </c>
      <c r="AL435" s="204">
        <v>0</v>
      </c>
      <c r="AM435" s="204"/>
      <c r="AN435" s="204">
        <v>0</v>
      </c>
      <c r="AO435" s="204">
        <v>0</v>
      </c>
    </row>
    <row r="436" spans="1:41" ht="12.75" customHeight="1">
      <c r="A436" s="262">
        <v>428</v>
      </c>
      <c r="B436" s="201" t="s">
        <v>1586</v>
      </c>
      <c r="C436" s="197">
        <v>0</v>
      </c>
      <c r="D436" s="202">
        <v>0</v>
      </c>
      <c r="E436" s="202">
        <v>0</v>
      </c>
      <c r="F436" s="202">
        <v>0</v>
      </c>
      <c r="G436" s="202">
        <v>0</v>
      </c>
      <c r="H436" s="202">
        <v>0</v>
      </c>
      <c r="I436" s="202">
        <v>0</v>
      </c>
      <c r="J436" s="197">
        <v>0</v>
      </c>
      <c r="K436" s="203">
        <v>0</v>
      </c>
      <c r="L436" s="203">
        <v>0</v>
      </c>
      <c r="M436" s="203">
        <v>0</v>
      </c>
      <c r="N436" s="203">
        <v>0</v>
      </c>
      <c r="O436" s="203">
        <v>0</v>
      </c>
      <c r="P436" s="203">
        <v>0</v>
      </c>
      <c r="Q436" s="203">
        <v>0</v>
      </c>
      <c r="R436" s="198">
        <v>0</v>
      </c>
      <c r="S436" s="203">
        <v>0</v>
      </c>
      <c r="T436" s="203">
        <v>0</v>
      </c>
      <c r="U436" s="203">
        <v>0</v>
      </c>
      <c r="V436" s="204">
        <v>0</v>
      </c>
      <c r="W436" s="204">
        <v>0</v>
      </c>
      <c r="X436" s="204">
        <v>0</v>
      </c>
      <c r="Y436" s="204">
        <v>0</v>
      </c>
      <c r="Z436" s="101">
        <v>0</v>
      </c>
      <c r="AA436" s="204">
        <v>0</v>
      </c>
      <c r="AB436" s="204">
        <v>0</v>
      </c>
      <c r="AC436" s="204">
        <v>0</v>
      </c>
      <c r="AD436" s="204">
        <v>0</v>
      </c>
      <c r="AE436" s="204"/>
      <c r="AF436" s="204">
        <v>0</v>
      </c>
      <c r="AG436" s="204">
        <v>0</v>
      </c>
      <c r="AH436" s="204">
        <v>0</v>
      </c>
      <c r="AI436" s="204">
        <v>0</v>
      </c>
      <c r="AJ436" s="204">
        <v>0</v>
      </c>
      <c r="AK436" s="204">
        <v>0</v>
      </c>
      <c r="AL436" s="204">
        <v>0</v>
      </c>
      <c r="AM436" s="204"/>
      <c r="AN436" s="204">
        <v>0</v>
      </c>
      <c r="AO436" s="204">
        <v>0</v>
      </c>
    </row>
    <row r="437" spans="1:41" ht="12.75" customHeight="1">
      <c r="A437" s="262">
        <v>429</v>
      </c>
      <c r="B437" s="201" t="s">
        <v>1587</v>
      </c>
      <c r="C437" s="197">
        <v>0</v>
      </c>
      <c r="D437" s="202">
        <v>0</v>
      </c>
      <c r="E437" s="202">
        <v>0</v>
      </c>
      <c r="F437" s="202">
        <v>0</v>
      </c>
      <c r="G437" s="202">
        <v>0</v>
      </c>
      <c r="H437" s="202">
        <v>0</v>
      </c>
      <c r="I437" s="202">
        <v>0</v>
      </c>
      <c r="J437" s="197">
        <v>0</v>
      </c>
      <c r="K437" s="203">
        <v>0</v>
      </c>
      <c r="L437" s="203">
        <v>0</v>
      </c>
      <c r="M437" s="203">
        <v>0</v>
      </c>
      <c r="N437" s="203">
        <v>0</v>
      </c>
      <c r="O437" s="203">
        <v>0</v>
      </c>
      <c r="P437" s="203">
        <v>0</v>
      </c>
      <c r="Q437" s="203">
        <v>0</v>
      </c>
      <c r="R437" s="198">
        <v>0</v>
      </c>
      <c r="S437" s="203">
        <v>0</v>
      </c>
      <c r="T437" s="203">
        <v>0</v>
      </c>
      <c r="U437" s="203">
        <v>0</v>
      </c>
      <c r="V437" s="204">
        <v>0</v>
      </c>
      <c r="W437" s="204">
        <v>0</v>
      </c>
      <c r="X437" s="204">
        <v>0</v>
      </c>
      <c r="Y437" s="204">
        <v>0</v>
      </c>
      <c r="Z437" s="101">
        <v>0</v>
      </c>
      <c r="AA437" s="204">
        <v>0</v>
      </c>
      <c r="AB437" s="204">
        <v>0</v>
      </c>
      <c r="AC437" s="204">
        <v>0</v>
      </c>
      <c r="AD437" s="204">
        <v>0</v>
      </c>
      <c r="AE437" s="204"/>
      <c r="AF437" s="204">
        <v>0</v>
      </c>
      <c r="AG437" s="204">
        <v>0</v>
      </c>
      <c r="AH437" s="204">
        <v>0</v>
      </c>
      <c r="AI437" s="204">
        <v>0</v>
      </c>
      <c r="AJ437" s="204">
        <v>0</v>
      </c>
      <c r="AK437" s="204">
        <v>0</v>
      </c>
      <c r="AL437" s="204">
        <v>0</v>
      </c>
      <c r="AM437" s="204"/>
      <c r="AN437" s="204">
        <v>0</v>
      </c>
      <c r="AO437" s="204">
        <v>0</v>
      </c>
    </row>
    <row r="438" spans="1:41" ht="12.75" customHeight="1">
      <c r="A438" s="262">
        <v>430</v>
      </c>
      <c r="B438" s="201" t="s">
        <v>1588</v>
      </c>
      <c r="C438" s="197">
        <v>0</v>
      </c>
      <c r="D438" s="202">
        <v>0</v>
      </c>
      <c r="E438" s="202">
        <v>0</v>
      </c>
      <c r="F438" s="202">
        <v>0</v>
      </c>
      <c r="G438" s="202">
        <v>0</v>
      </c>
      <c r="H438" s="202">
        <v>0</v>
      </c>
      <c r="I438" s="202">
        <v>0</v>
      </c>
      <c r="J438" s="197">
        <v>0</v>
      </c>
      <c r="K438" s="203">
        <v>0</v>
      </c>
      <c r="L438" s="203">
        <v>0</v>
      </c>
      <c r="M438" s="203">
        <v>0</v>
      </c>
      <c r="N438" s="203">
        <v>0</v>
      </c>
      <c r="O438" s="203">
        <v>0</v>
      </c>
      <c r="P438" s="203">
        <v>0</v>
      </c>
      <c r="Q438" s="203">
        <v>0</v>
      </c>
      <c r="R438" s="198">
        <v>0</v>
      </c>
      <c r="S438" s="203">
        <v>0</v>
      </c>
      <c r="T438" s="203">
        <v>0</v>
      </c>
      <c r="U438" s="203">
        <v>0</v>
      </c>
      <c r="V438" s="204">
        <v>0</v>
      </c>
      <c r="W438" s="204">
        <v>0</v>
      </c>
      <c r="X438" s="204">
        <v>0</v>
      </c>
      <c r="Y438" s="204">
        <v>0</v>
      </c>
      <c r="Z438" s="101">
        <v>0</v>
      </c>
      <c r="AA438" s="204">
        <v>0</v>
      </c>
      <c r="AB438" s="204">
        <v>0</v>
      </c>
      <c r="AC438" s="204">
        <v>0</v>
      </c>
      <c r="AD438" s="204">
        <v>0</v>
      </c>
      <c r="AE438" s="204"/>
      <c r="AF438" s="204">
        <v>0</v>
      </c>
      <c r="AG438" s="204">
        <v>0</v>
      </c>
      <c r="AH438" s="204">
        <v>0</v>
      </c>
      <c r="AI438" s="204">
        <v>0</v>
      </c>
      <c r="AJ438" s="204">
        <v>0</v>
      </c>
      <c r="AK438" s="204">
        <v>0</v>
      </c>
      <c r="AL438" s="204">
        <v>0</v>
      </c>
      <c r="AM438" s="204"/>
      <c r="AN438" s="204">
        <v>0</v>
      </c>
      <c r="AO438" s="204">
        <v>0</v>
      </c>
    </row>
    <row r="439" spans="1:41" ht="12.75" customHeight="1">
      <c r="A439" s="262">
        <v>431</v>
      </c>
      <c r="B439" s="201" t="s">
        <v>1589</v>
      </c>
      <c r="C439" s="197">
        <v>0</v>
      </c>
      <c r="D439" s="202">
        <v>0</v>
      </c>
      <c r="E439" s="202">
        <v>0</v>
      </c>
      <c r="F439" s="202">
        <v>0</v>
      </c>
      <c r="G439" s="202">
        <v>0</v>
      </c>
      <c r="H439" s="202">
        <v>0</v>
      </c>
      <c r="I439" s="202">
        <v>0</v>
      </c>
      <c r="J439" s="197">
        <v>0</v>
      </c>
      <c r="K439" s="203">
        <v>0</v>
      </c>
      <c r="L439" s="203">
        <v>0</v>
      </c>
      <c r="M439" s="203">
        <v>0</v>
      </c>
      <c r="N439" s="203">
        <v>0</v>
      </c>
      <c r="O439" s="203">
        <v>0</v>
      </c>
      <c r="P439" s="203">
        <v>0</v>
      </c>
      <c r="Q439" s="203">
        <v>0</v>
      </c>
      <c r="R439" s="198">
        <v>0</v>
      </c>
      <c r="S439" s="203">
        <v>0</v>
      </c>
      <c r="T439" s="203">
        <v>0</v>
      </c>
      <c r="U439" s="203">
        <v>0</v>
      </c>
      <c r="V439" s="204">
        <v>0</v>
      </c>
      <c r="W439" s="204">
        <v>0</v>
      </c>
      <c r="X439" s="204">
        <v>0</v>
      </c>
      <c r="Y439" s="204">
        <v>0</v>
      </c>
      <c r="Z439" s="101">
        <v>0</v>
      </c>
      <c r="AA439" s="204">
        <v>0</v>
      </c>
      <c r="AB439" s="204">
        <v>0</v>
      </c>
      <c r="AC439" s="204">
        <v>0</v>
      </c>
      <c r="AD439" s="204">
        <v>0</v>
      </c>
      <c r="AE439" s="204"/>
      <c r="AF439" s="204">
        <v>0</v>
      </c>
      <c r="AG439" s="204">
        <v>0</v>
      </c>
      <c r="AH439" s="204">
        <v>0</v>
      </c>
      <c r="AI439" s="204">
        <v>0</v>
      </c>
      <c r="AJ439" s="204">
        <v>0</v>
      </c>
      <c r="AK439" s="204">
        <v>0</v>
      </c>
      <c r="AL439" s="204">
        <v>0</v>
      </c>
      <c r="AM439" s="204"/>
      <c r="AN439" s="204">
        <v>0</v>
      </c>
      <c r="AO439" s="204">
        <v>0</v>
      </c>
    </row>
    <row r="440" spans="1:41" ht="12.75" customHeight="1">
      <c r="A440" s="262">
        <v>432</v>
      </c>
      <c r="B440" s="201" t="s">
        <v>1590</v>
      </c>
      <c r="C440" s="197">
        <v>0</v>
      </c>
      <c r="D440" s="202">
        <v>0</v>
      </c>
      <c r="E440" s="202">
        <v>0</v>
      </c>
      <c r="F440" s="202">
        <v>0</v>
      </c>
      <c r="G440" s="202">
        <v>0</v>
      </c>
      <c r="H440" s="202">
        <v>0</v>
      </c>
      <c r="I440" s="202">
        <v>0</v>
      </c>
      <c r="J440" s="197">
        <v>0</v>
      </c>
      <c r="K440" s="203">
        <v>0</v>
      </c>
      <c r="L440" s="203">
        <v>0</v>
      </c>
      <c r="M440" s="203">
        <v>0</v>
      </c>
      <c r="N440" s="203">
        <v>0</v>
      </c>
      <c r="O440" s="203">
        <v>0</v>
      </c>
      <c r="P440" s="203">
        <v>0</v>
      </c>
      <c r="Q440" s="203">
        <v>0</v>
      </c>
      <c r="R440" s="198">
        <v>0</v>
      </c>
      <c r="S440" s="203">
        <v>0</v>
      </c>
      <c r="T440" s="203">
        <v>0</v>
      </c>
      <c r="U440" s="203">
        <v>0</v>
      </c>
      <c r="V440" s="204">
        <v>0</v>
      </c>
      <c r="W440" s="204">
        <v>0</v>
      </c>
      <c r="X440" s="204">
        <v>0</v>
      </c>
      <c r="Y440" s="204">
        <v>0</v>
      </c>
      <c r="Z440" s="101">
        <v>0</v>
      </c>
      <c r="AA440" s="204">
        <v>0</v>
      </c>
      <c r="AB440" s="204">
        <v>0</v>
      </c>
      <c r="AC440" s="204">
        <v>0</v>
      </c>
      <c r="AD440" s="204">
        <v>0</v>
      </c>
      <c r="AE440" s="204"/>
      <c r="AF440" s="204">
        <v>0</v>
      </c>
      <c r="AG440" s="204">
        <v>0</v>
      </c>
      <c r="AH440" s="204">
        <v>0</v>
      </c>
      <c r="AI440" s="204">
        <v>0</v>
      </c>
      <c r="AJ440" s="204">
        <v>0</v>
      </c>
      <c r="AK440" s="204">
        <v>0</v>
      </c>
      <c r="AL440" s="204">
        <v>0</v>
      </c>
      <c r="AM440" s="204"/>
      <c r="AN440" s="204">
        <v>0</v>
      </c>
      <c r="AO440" s="204">
        <v>0</v>
      </c>
    </row>
    <row r="441" spans="1:41" ht="12.75" customHeight="1">
      <c r="A441" s="262">
        <v>433</v>
      </c>
      <c r="B441" s="201" t="s">
        <v>1582</v>
      </c>
      <c r="C441" s="197">
        <v>73.900000000000006</v>
      </c>
      <c r="D441" s="202">
        <v>0</v>
      </c>
      <c r="E441" s="202">
        <v>0</v>
      </c>
      <c r="F441" s="202">
        <v>0</v>
      </c>
      <c r="G441" s="202">
        <v>0</v>
      </c>
      <c r="H441" s="202">
        <v>73.900000000000006</v>
      </c>
      <c r="I441" s="202">
        <v>0</v>
      </c>
      <c r="J441" s="197">
        <v>73.900000000000006</v>
      </c>
      <c r="K441" s="203">
        <v>0</v>
      </c>
      <c r="L441" s="203">
        <v>0</v>
      </c>
      <c r="M441" s="203">
        <v>0</v>
      </c>
      <c r="N441" s="203">
        <v>0</v>
      </c>
      <c r="O441" s="203">
        <v>0</v>
      </c>
      <c r="P441" s="203">
        <v>73.900000000000006</v>
      </c>
      <c r="Q441" s="203">
        <v>0</v>
      </c>
      <c r="R441" s="198">
        <v>57.080399999999997</v>
      </c>
      <c r="S441" s="203">
        <v>0</v>
      </c>
      <c r="T441" s="203">
        <v>0</v>
      </c>
      <c r="U441" s="203">
        <v>0</v>
      </c>
      <c r="V441" s="204">
        <v>0</v>
      </c>
      <c r="W441" s="204">
        <v>0</v>
      </c>
      <c r="X441" s="204">
        <v>57.080399999999997</v>
      </c>
      <c r="Y441" s="204">
        <v>0</v>
      </c>
      <c r="Z441" s="101">
        <v>-16.819600000000008</v>
      </c>
      <c r="AA441" s="204">
        <v>0</v>
      </c>
      <c r="AB441" s="204">
        <v>0</v>
      </c>
      <c r="AC441" s="204">
        <v>0</v>
      </c>
      <c r="AD441" s="204">
        <v>0</v>
      </c>
      <c r="AE441" s="204"/>
      <c r="AF441" s="204">
        <v>-16.819600000000008</v>
      </c>
      <c r="AG441" s="204">
        <v>0</v>
      </c>
      <c r="AH441" s="204">
        <v>77.240054127198903</v>
      </c>
      <c r="AI441" s="204">
        <v>0</v>
      </c>
      <c r="AJ441" s="204">
        <v>0</v>
      </c>
      <c r="AK441" s="204">
        <v>0</v>
      </c>
      <c r="AL441" s="204">
        <v>0</v>
      </c>
      <c r="AM441" s="204"/>
      <c r="AN441" s="204">
        <v>77.240054127198903</v>
      </c>
      <c r="AO441" s="204">
        <v>0</v>
      </c>
    </row>
    <row r="442" spans="1:41" ht="12.75" customHeight="1">
      <c r="A442" s="262">
        <v>434</v>
      </c>
      <c r="B442" s="201" t="s">
        <v>1591</v>
      </c>
      <c r="C442" s="197">
        <v>0</v>
      </c>
      <c r="D442" s="202">
        <v>0</v>
      </c>
      <c r="E442" s="202">
        <v>0</v>
      </c>
      <c r="F442" s="202">
        <v>0</v>
      </c>
      <c r="G442" s="202">
        <v>0</v>
      </c>
      <c r="H442" s="202">
        <v>0</v>
      </c>
      <c r="I442" s="202">
        <v>0</v>
      </c>
      <c r="J442" s="197">
        <v>0</v>
      </c>
      <c r="K442" s="203">
        <v>0</v>
      </c>
      <c r="L442" s="203">
        <v>0</v>
      </c>
      <c r="M442" s="203">
        <v>0</v>
      </c>
      <c r="N442" s="203">
        <v>0</v>
      </c>
      <c r="O442" s="203">
        <v>0</v>
      </c>
      <c r="P442" s="203">
        <v>0</v>
      </c>
      <c r="Q442" s="203">
        <v>0</v>
      </c>
      <c r="R442" s="198">
        <v>0</v>
      </c>
      <c r="S442" s="203">
        <v>0</v>
      </c>
      <c r="T442" s="203">
        <v>0</v>
      </c>
      <c r="U442" s="203">
        <v>0</v>
      </c>
      <c r="V442" s="204">
        <v>0</v>
      </c>
      <c r="W442" s="204">
        <v>0</v>
      </c>
      <c r="X442" s="204">
        <v>0</v>
      </c>
      <c r="Y442" s="204">
        <v>0</v>
      </c>
      <c r="Z442" s="101">
        <v>0</v>
      </c>
      <c r="AA442" s="204">
        <v>0</v>
      </c>
      <c r="AB442" s="204">
        <v>0</v>
      </c>
      <c r="AC442" s="204">
        <v>0</v>
      </c>
      <c r="AD442" s="204">
        <v>0</v>
      </c>
      <c r="AE442" s="204"/>
      <c r="AF442" s="204">
        <v>0</v>
      </c>
      <c r="AG442" s="204">
        <v>0</v>
      </c>
      <c r="AH442" s="204">
        <v>0</v>
      </c>
      <c r="AI442" s="204">
        <v>0</v>
      </c>
      <c r="AJ442" s="204">
        <v>0</v>
      </c>
      <c r="AK442" s="204">
        <v>0</v>
      </c>
      <c r="AL442" s="204">
        <v>0</v>
      </c>
      <c r="AM442" s="204"/>
      <c r="AN442" s="204">
        <v>0</v>
      </c>
      <c r="AO442" s="204">
        <v>0</v>
      </c>
    </row>
    <row r="443" spans="1:41" ht="12.75" customHeight="1">
      <c r="A443" s="262">
        <v>435</v>
      </c>
      <c r="B443" s="201" t="s">
        <v>1592</v>
      </c>
      <c r="C443" s="197">
        <v>0</v>
      </c>
      <c r="D443" s="202">
        <v>0</v>
      </c>
      <c r="E443" s="202">
        <v>0</v>
      </c>
      <c r="F443" s="202">
        <v>0</v>
      </c>
      <c r="G443" s="202">
        <v>0</v>
      </c>
      <c r="H443" s="202">
        <v>0</v>
      </c>
      <c r="I443" s="202">
        <v>0</v>
      </c>
      <c r="J443" s="197">
        <v>0</v>
      </c>
      <c r="K443" s="203">
        <v>0</v>
      </c>
      <c r="L443" s="203">
        <v>0</v>
      </c>
      <c r="M443" s="203">
        <v>0</v>
      </c>
      <c r="N443" s="203">
        <v>0</v>
      </c>
      <c r="O443" s="203">
        <v>0</v>
      </c>
      <c r="P443" s="203">
        <v>0</v>
      </c>
      <c r="Q443" s="203">
        <v>0</v>
      </c>
      <c r="R443" s="198">
        <v>0</v>
      </c>
      <c r="S443" s="203">
        <v>0</v>
      </c>
      <c r="T443" s="203">
        <v>0</v>
      </c>
      <c r="U443" s="203">
        <v>0</v>
      </c>
      <c r="V443" s="204">
        <v>0</v>
      </c>
      <c r="W443" s="204">
        <v>0</v>
      </c>
      <c r="X443" s="204">
        <v>0</v>
      </c>
      <c r="Y443" s="204">
        <v>0</v>
      </c>
      <c r="Z443" s="101">
        <v>0</v>
      </c>
      <c r="AA443" s="204">
        <v>0</v>
      </c>
      <c r="AB443" s="204">
        <v>0</v>
      </c>
      <c r="AC443" s="204">
        <v>0</v>
      </c>
      <c r="AD443" s="204">
        <v>0</v>
      </c>
      <c r="AE443" s="204"/>
      <c r="AF443" s="204">
        <v>0</v>
      </c>
      <c r="AG443" s="204">
        <v>0</v>
      </c>
      <c r="AH443" s="204">
        <v>0</v>
      </c>
      <c r="AI443" s="204">
        <v>0</v>
      </c>
      <c r="AJ443" s="204">
        <v>0</v>
      </c>
      <c r="AK443" s="204">
        <v>0</v>
      </c>
      <c r="AL443" s="204">
        <v>0</v>
      </c>
      <c r="AM443" s="204"/>
      <c r="AN443" s="204">
        <v>0</v>
      </c>
      <c r="AO443" s="204">
        <v>0</v>
      </c>
    </row>
    <row r="444" spans="1:41" ht="12.75" customHeight="1">
      <c r="A444" s="262">
        <v>436</v>
      </c>
      <c r="B444" s="201" t="s">
        <v>1593</v>
      </c>
      <c r="C444" s="197">
        <v>0</v>
      </c>
      <c r="D444" s="202">
        <v>0</v>
      </c>
      <c r="E444" s="202">
        <v>0</v>
      </c>
      <c r="F444" s="202">
        <v>0</v>
      </c>
      <c r="G444" s="202">
        <v>0</v>
      </c>
      <c r="H444" s="202">
        <v>0</v>
      </c>
      <c r="I444" s="202">
        <v>0</v>
      </c>
      <c r="J444" s="197">
        <v>0</v>
      </c>
      <c r="K444" s="203">
        <v>0</v>
      </c>
      <c r="L444" s="203">
        <v>0</v>
      </c>
      <c r="M444" s="203">
        <v>0</v>
      </c>
      <c r="N444" s="203">
        <v>0</v>
      </c>
      <c r="O444" s="203">
        <v>0</v>
      </c>
      <c r="P444" s="203">
        <v>0</v>
      </c>
      <c r="Q444" s="203">
        <v>0</v>
      </c>
      <c r="R444" s="198">
        <v>0</v>
      </c>
      <c r="S444" s="203">
        <v>0</v>
      </c>
      <c r="T444" s="203">
        <v>0</v>
      </c>
      <c r="U444" s="203">
        <v>0</v>
      </c>
      <c r="V444" s="204">
        <v>0</v>
      </c>
      <c r="W444" s="204">
        <v>0</v>
      </c>
      <c r="X444" s="204">
        <v>0</v>
      </c>
      <c r="Y444" s="204">
        <v>0</v>
      </c>
      <c r="Z444" s="101">
        <v>0</v>
      </c>
      <c r="AA444" s="204">
        <v>0</v>
      </c>
      <c r="AB444" s="204">
        <v>0</v>
      </c>
      <c r="AC444" s="204">
        <v>0</v>
      </c>
      <c r="AD444" s="204">
        <v>0</v>
      </c>
      <c r="AE444" s="204"/>
      <c r="AF444" s="204">
        <v>0</v>
      </c>
      <c r="AG444" s="204">
        <v>0</v>
      </c>
      <c r="AH444" s="204">
        <v>0</v>
      </c>
      <c r="AI444" s="204">
        <v>0</v>
      </c>
      <c r="AJ444" s="204">
        <v>0</v>
      </c>
      <c r="AK444" s="204">
        <v>0</v>
      </c>
      <c r="AL444" s="204">
        <v>0</v>
      </c>
      <c r="AM444" s="204"/>
      <c r="AN444" s="204">
        <v>0</v>
      </c>
      <c r="AO444" s="204">
        <v>0</v>
      </c>
    </row>
    <row r="445" spans="1:41" ht="12.75" customHeight="1">
      <c r="A445" s="262">
        <v>437</v>
      </c>
      <c r="B445" s="201" t="s">
        <v>1594</v>
      </c>
      <c r="C445" s="197">
        <v>0</v>
      </c>
      <c r="D445" s="202">
        <v>0</v>
      </c>
      <c r="E445" s="202">
        <v>0</v>
      </c>
      <c r="F445" s="202">
        <v>0</v>
      </c>
      <c r="G445" s="202">
        <v>0</v>
      </c>
      <c r="H445" s="202">
        <v>0</v>
      </c>
      <c r="I445" s="202">
        <v>0</v>
      </c>
      <c r="J445" s="197">
        <v>0</v>
      </c>
      <c r="K445" s="203">
        <v>0</v>
      </c>
      <c r="L445" s="203">
        <v>0</v>
      </c>
      <c r="M445" s="203">
        <v>0</v>
      </c>
      <c r="N445" s="203">
        <v>0</v>
      </c>
      <c r="O445" s="203">
        <v>0</v>
      </c>
      <c r="P445" s="203">
        <v>0</v>
      </c>
      <c r="Q445" s="203">
        <v>0</v>
      </c>
      <c r="R445" s="198">
        <v>0</v>
      </c>
      <c r="S445" s="203">
        <v>0</v>
      </c>
      <c r="T445" s="203">
        <v>0</v>
      </c>
      <c r="U445" s="203">
        <v>0</v>
      </c>
      <c r="V445" s="204">
        <v>0</v>
      </c>
      <c r="W445" s="204">
        <v>0</v>
      </c>
      <c r="X445" s="204">
        <v>0</v>
      </c>
      <c r="Y445" s="204">
        <v>0</v>
      </c>
      <c r="Z445" s="101">
        <v>0</v>
      </c>
      <c r="AA445" s="204">
        <v>0</v>
      </c>
      <c r="AB445" s="204">
        <v>0</v>
      </c>
      <c r="AC445" s="204">
        <v>0</v>
      </c>
      <c r="AD445" s="204">
        <v>0</v>
      </c>
      <c r="AE445" s="204"/>
      <c r="AF445" s="204">
        <v>0</v>
      </c>
      <c r="AG445" s="204">
        <v>0</v>
      </c>
      <c r="AH445" s="204">
        <v>0</v>
      </c>
      <c r="AI445" s="204">
        <v>0</v>
      </c>
      <c r="AJ445" s="204">
        <v>0</v>
      </c>
      <c r="AK445" s="204">
        <v>0</v>
      </c>
      <c r="AL445" s="204">
        <v>0</v>
      </c>
      <c r="AM445" s="204"/>
      <c r="AN445" s="204">
        <v>0</v>
      </c>
      <c r="AO445" s="204">
        <v>0</v>
      </c>
    </row>
    <row r="446" spans="1:41" ht="12.75" customHeight="1">
      <c r="A446" s="262">
        <v>438</v>
      </c>
      <c r="B446" s="201" t="s">
        <v>1595</v>
      </c>
      <c r="C446" s="197">
        <v>0</v>
      </c>
      <c r="D446" s="202">
        <v>0</v>
      </c>
      <c r="E446" s="202">
        <v>0</v>
      </c>
      <c r="F446" s="202">
        <v>0</v>
      </c>
      <c r="G446" s="202">
        <v>0</v>
      </c>
      <c r="H446" s="202">
        <v>0</v>
      </c>
      <c r="I446" s="202">
        <v>0</v>
      </c>
      <c r="J446" s="197">
        <v>0</v>
      </c>
      <c r="K446" s="203">
        <v>0</v>
      </c>
      <c r="L446" s="203">
        <v>0</v>
      </c>
      <c r="M446" s="203">
        <v>0</v>
      </c>
      <c r="N446" s="203">
        <v>0</v>
      </c>
      <c r="O446" s="203">
        <v>0</v>
      </c>
      <c r="P446" s="203">
        <v>0</v>
      </c>
      <c r="Q446" s="203">
        <v>0</v>
      </c>
      <c r="R446" s="198">
        <v>0</v>
      </c>
      <c r="S446" s="203">
        <v>0</v>
      </c>
      <c r="T446" s="203">
        <v>0</v>
      </c>
      <c r="U446" s="203">
        <v>0</v>
      </c>
      <c r="V446" s="204">
        <v>0</v>
      </c>
      <c r="W446" s="204">
        <v>0</v>
      </c>
      <c r="X446" s="204">
        <v>0</v>
      </c>
      <c r="Y446" s="204">
        <v>0</v>
      </c>
      <c r="Z446" s="101">
        <v>0</v>
      </c>
      <c r="AA446" s="204">
        <v>0</v>
      </c>
      <c r="AB446" s="204">
        <v>0</v>
      </c>
      <c r="AC446" s="204">
        <v>0</v>
      </c>
      <c r="AD446" s="204">
        <v>0</v>
      </c>
      <c r="AE446" s="204"/>
      <c r="AF446" s="204">
        <v>0</v>
      </c>
      <c r="AG446" s="204">
        <v>0</v>
      </c>
      <c r="AH446" s="204">
        <v>0</v>
      </c>
      <c r="AI446" s="204">
        <v>0</v>
      </c>
      <c r="AJ446" s="204">
        <v>0</v>
      </c>
      <c r="AK446" s="204">
        <v>0</v>
      </c>
      <c r="AL446" s="204">
        <v>0</v>
      </c>
      <c r="AM446" s="204"/>
      <c r="AN446" s="204">
        <v>0</v>
      </c>
      <c r="AO446" s="204">
        <v>0</v>
      </c>
    </row>
    <row r="447" spans="1:41" ht="12.75" customHeight="1">
      <c r="A447" s="262">
        <v>439</v>
      </c>
      <c r="B447" s="201" t="s">
        <v>1596</v>
      </c>
      <c r="C447" s="197">
        <v>0</v>
      </c>
      <c r="D447" s="202">
        <v>0</v>
      </c>
      <c r="E447" s="202">
        <v>0</v>
      </c>
      <c r="F447" s="202">
        <v>0</v>
      </c>
      <c r="G447" s="202">
        <v>0</v>
      </c>
      <c r="H447" s="202">
        <v>0</v>
      </c>
      <c r="I447" s="202">
        <v>0</v>
      </c>
      <c r="J447" s="197">
        <v>0</v>
      </c>
      <c r="K447" s="203">
        <v>0</v>
      </c>
      <c r="L447" s="203">
        <v>0</v>
      </c>
      <c r="M447" s="203">
        <v>0</v>
      </c>
      <c r="N447" s="203">
        <v>0</v>
      </c>
      <c r="O447" s="203">
        <v>0</v>
      </c>
      <c r="P447" s="203">
        <v>0</v>
      </c>
      <c r="Q447" s="203">
        <v>0</v>
      </c>
      <c r="R447" s="198">
        <v>0</v>
      </c>
      <c r="S447" s="203">
        <v>0</v>
      </c>
      <c r="T447" s="203">
        <v>0</v>
      </c>
      <c r="U447" s="203">
        <v>0</v>
      </c>
      <c r="V447" s="204">
        <v>0</v>
      </c>
      <c r="W447" s="204">
        <v>0</v>
      </c>
      <c r="X447" s="204">
        <v>0</v>
      </c>
      <c r="Y447" s="204">
        <v>0</v>
      </c>
      <c r="Z447" s="101">
        <v>0</v>
      </c>
      <c r="AA447" s="204">
        <v>0</v>
      </c>
      <c r="AB447" s="204">
        <v>0</v>
      </c>
      <c r="AC447" s="204">
        <v>0</v>
      </c>
      <c r="AD447" s="204">
        <v>0</v>
      </c>
      <c r="AE447" s="204"/>
      <c r="AF447" s="204">
        <v>0</v>
      </c>
      <c r="AG447" s="204">
        <v>0</v>
      </c>
      <c r="AH447" s="204">
        <v>0</v>
      </c>
      <c r="AI447" s="204">
        <v>0</v>
      </c>
      <c r="AJ447" s="204">
        <v>0</v>
      </c>
      <c r="AK447" s="204">
        <v>0</v>
      </c>
      <c r="AL447" s="204">
        <v>0</v>
      </c>
      <c r="AM447" s="204"/>
      <c r="AN447" s="204">
        <v>0</v>
      </c>
      <c r="AO447" s="204">
        <v>0</v>
      </c>
    </row>
    <row r="448" spans="1:41" ht="12.75" customHeight="1">
      <c r="A448" s="262">
        <v>440</v>
      </c>
      <c r="B448" s="201" t="s">
        <v>1597</v>
      </c>
      <c r="C448" s="197">
        <v>0</v>
      </c>
      <c r="D448" s="202">
        <v>0</v>
      </c>
      <c r="E448" s="202">
        <v>0</v>
      </c>
      <c r="F448" s="202">
        <v>0</v>
      </c>
      <c r="G448" s="202">
        <v>0</v>
      </c>
      <c r="H448" s="202">
        <v>0</v>
      </c>
      <c r="I448" s="202">
        <v>0</v>
      </c>
      <c r="J448" s="197">
        <v>0</v>
      </c>
      <c r="K448" s="203">
        <v>0</v>
      </c>
      <c r="L448" s="203">
        <v>0</v>
      </c>
      <c r="M448" s="203">
        <v>0</v>
      </c>
      <c r="N448" s="203">
        <v>0</v>
      </c>
      <c r="O448" s="203">
        <v>0</v>
      </c>
      <c r="P448" s="203">
        <v>0</v>
      </c>
      <c r="Q448" s="203">
        <v>0</v>
      </c>
      <c r="R448" s="198">
        <v>0</v>
      </c>
      <c r="S448" s="203">
        <v>0</v>
      </c>
      <c r="T448" s="203">
        <v>0</v>
      </c>
      <c r="U448" s="203">
        <v>0</v>
      </c>
      <c r="V448" s="204">
        <v>0</v>
      </c>
      <c r="W448" s="204">
        <v>0</v>
      </c>
      <c r="X448" s="204">
        <v>0</v>
      </c>
      <c r="Y448" s="204">
        <v>0</v>
      </c>
      <c r="Z448" s="101">
        <v>0</v>
      </c>
      <c r="AA448" s="204">
        <v>0</v>
      </c>
      <c r="AB448" s="204">
        <v>0</v>
      </c>
      <c r="AC448" s="204">
        <v>0</v>
      </c>
      <c r="AD448" s="204">
        <v>0</v>
      </c>
      <c r="AE448" s="204"/>
      <c r="AF448" s="204">
        <v>0</v>
      </c>
      <c r="AG448" s="204">
        <v>0</v>
      </c>
      <c r="AH448" s="204">
        <v>0</v>
      </c>
      <c r="AI448" s="204">
        <v>0</v>
      </c>
      <c r="AJ448" s="204">
        <v>0</v>
      </c>
      <c r="AK448" s="204">
        <v>0</v>
      </c>
      <c r="AL448" s="204">
        <v>0</v>
      </c>
      <c r="AM448" s="204"/>
      <c r="AN448" s="204">
        <v>0</v>
      </c>
      <c r="AO448" s="204">
        <v>0</v>
      </c>
    </row>
    <row r="449" spans="1:41" ht="12.75" customHeight="1">
      <c r="A449" s="262">
        <v>441</v>
      </c>
      <c r="B449" s="201" t="s">
        <v>1598</v>
      </c>
      <c r="C449" s="197">
        <v>0</v>
      </c>
      <c r="D449" s="202">
        <v>0</v>
      </c>
      <c r="E449" s="202">
        <v>0</v>
      </c>
      <c r="F449" s="202">
        <v>0</v>
      </c>
      <c r="G449" s="202">
        <v>0</v>
      </c>
      <c r="H449" s="202">
        <v>0</v>
      </c>
      <c r="I449" s="202">
        <v>0</v>
      </c>
      <c r="J449" s="197">
        <v>0</v>
      </c>
      <c r="K449" s="203">
        <v>0</v>
      </c>
      <c r="L449" s="203">
        <v>0</v>
      </c>
      <c r="M449" s="203">
        <v>0</v>
      </c>
      <c r="N449" s="203">
        <v>0</v>
      </c>
      <c r="O449" s="203">
        <v>0</v>
      </c>
      <c r="P449" s="203">
        <v>0</v>
      </c>
      <c r="Q449" s="203">
        <v>0</v>
      </c>
      <c r="R449" s="198">
        <v>0</v>
      </c>
      <c r="S449" s="203">
        <v>0</v>
      </c>
      <c r="T449" s="203">
        <v>0</v>
      </c>
      <c r="U449" s="203">
        <v>0</v>
      </c>
      <c r="V449" s="204">
        <v>0</v>
      </c>
      <c r="W449" s="204">
        <v>0</v>
      </c>
      <c r="X449" s="204">
        <v>0</v>
      </c>
      <c r="Y449" s="204">
        <v>0</v>
      </c>
      <c r="Z449" s="101">
        <v>0</v>
      </c>
      <c r="AA449" s="204">
        <v>0</v>
      </c>
      <c r="AB449" s="204">
        <v>0</v>
      </c>
      <c r="AC449" s="204">
        <v>0</v>
      </c>
      <c r="AD449" s="204">
        <v>0</v>
      </c>
      <c r="AE449" s="204"/>
      <c r="AF449" s="204">
        <v>0</v>
      </c>
      <c r="AG449" s="204">
        <v>0</v>
      </c>
      <c r="AH449" s="204">
        <v>0</v>
      </c>
      <c r="AI449" s="204">
        <v>0</v>
      </c>
      <c r="AJ449" s="204">
        <v>0</v>
      </c>
      <c r="AK449" s="204">
        <v>0</v>
      </c>
      <c r="AL449" s="204">
        <v>0</v>
      </c>
      <c r="AM449" s="204"/>
      <c r="AN449" s="204">
        <v>0</v>
      </c>
      <c r="AO449" s="204">
        <v>0</v>
      </c>
    </row>
    <row r="450" spans="1:41" ht="12.75" customHeight="1">
      <c r="A450" s="262">
        <v>442</v>
      </c>
      <c r="B450" s="201" t="s">
        <v>1599</v>
      </c>
      <c r="C450" s="197">
        <v>0</v>
      </c>
      <c r="D450" s="202">
        <v>0</v>
      </c>
      <c r="E450" s="202">
        <v>0</v>
      </c>
      <c r="F450" s="202">
        <v>0</v>
      </c>
      <c r="G450" s="202">
        <v>0</v>
      </c>
      <c r="H450" s="202">
        <v>0</v>
      </c>
      <c r="I450" s="202">
        <v>0</v>
      </c>
      <c r="J450" s="197">
        <v>0</v>
      </c>
      <c r="K450" s="203">
        <v>0</v>
      </c>
      <c r="L450" s="203">
        <v>0</v>
      </c>
      <c r="M450" s="203">
        <v>0</v>
      </c>
      <c r="N450" s="203">
        <v>0</v>
      </c>
      <c r="O450" s="203">
        <v>0</v>
      </c>
      <c r="P450" s="203">
        <v>0</v>
      </c>
      <c r="Q450" s="203">
        <v>0</v>
      </c>
      <c r="R450" s="198">
        <v>0</v>
      </c>
      <c r="S450" s="203">
        <v>0</v>
      </c>
      <c r="T450" s="203">
        <v>0</v>
      </c>
      <c r="U450" s="203">
        <v>0</v>
      </c>
      <c r="V450" s="204">
        <v>0</v>
      </c>
      <c r="W450" s="204">
        <v>0</v>
      </c>
      <c r="X450" s="204">
        <v>0</v>
      </c>
      <c r="Y450" s="204">
        <v>0</v>
      </c>
      <c r="Z450" s="101">
        <v>0</v>
      </c>
      <c r="AA450" s="204">
        <v>0</v>
      </c>
      <c r="AB450" s="204">
        <v>0</v>
      </c>
      <c r="AC450" s="204">
        <v>0</v>
      </c>
      <c r="AD450" s="204">
        <v>0</v>
      </c>
      <c r="AE450" s="204"/>
      <c r="AF450" s="204">
        <v>0</v>
      </c>
      <c r="AG450" s="204">
        <v>0</v>
      </c>
      <c r="AH450" s="204">
        <v>0</v>
      </c>
      <c r="AI450" s="204">
        <v>0</v>
      </c>
      <c r="AJ450" s="204">
        <v>0</v>
      </c>
      <c r="AK450" s="204">
        <v>0</v>
      </c>
      <c r="AL450" s="204">
        <v>0</v>
      </c>
      <c r="AM450" s="204"/>
      <c r="AN450" s="204">
        <v>0</v>
      </c>
      <c r="AO450" s="204">
        <v>0</v>
      </c>
    </row>
    <row r="451" spans="1:41" ht="12.75" customHeight="1">
      <c r="A451" s="262">
        <v>443</v>
      </c>
      <c r="B451" s="201" t="s">
        <v>1600</v>
      </c>
      <c r="C451" s="197">
        <v>0</v>
      </c>
      <c r="D451" s="202">
        <v>0</v>
      </c>
      <c r="E451" s="202">
        <v>0</v>
      </c>
      <c r="F451" s="202">
        <v>0</v>
      </c>
      <c r="G451" s="202">
        <v>0</v>
      </c>
      <c r="H451" s="202">
        <v>0</v>
      </c>
      <c r="I451" s="202">
        <v>0</v>
      </c>
      <c r="J451" s="197">
        <v>0</v>
      </c>
      <c r="K451" s="203">
        <v>0</v>
      </c>
      <c r="L451" s="203">
        <v>0</v>
      </c>
      <c r="M451" s="203">
        <v>0</v>
      </c>
      <c r="N451" s="203">
        <v>0</v>
      </c>
      <c r="O451" s="203">
        <v>0</v>
      </c>
      <c r="P451" s="203">
        <v>0</v>
      </c>
      <c r="Q451" s="203">
        <v>0</v>
      </c>
      <c r="R451" s="198">
        <v>0</v>
      </c>
      <c r="S451" s="203">
        <v>0</v>
      </c>
      <c r="T451" s="203">
        <v>0</v>
      </c>
      <c r="U451" s="203">
        <v>0</v>
      </c>
      <c r="V451" s="204">
        <v>0</v>
      </c>
      <c r="W451" s="204">
        <v>0</v>
      </c>
      <c r="X451" s="204">
        <v>0</v>
      </c>
      <c r="Y451" s="204">
        <v>0</v>
      </c>
      <c r="Z451" s="101">
        <v>0</v>
      </c>
      <c r="AA451" s="204">
        <v>0</v>
      </c>
      <c r="AB451" s="204">
        <v>0</v>
      </c>
      <c r="AC451" s="204">
        <v>0</v>
      </c>
      <c r="AD451" s="204">
        <v>0</v>
      </c>
      <c r="AE451" s="204"/>
      <c r="AF451" s="204">
        <v>0</v>
      </c>
      <c r="AG451" s="204">
        <v>0</v>
      </c>
      <c r="AH451" s="204">
        <v>0</v>
      </c>
      <c r="AI451" s="204">
        <v>0</v>
      </c>
      <c r="AJ451" s="204">
        <v>0</v>
      </c>
      <c r="AK451" s="204">
        <v>0</v>
      </c>
      <c r="AL451" s="204">
        <v>0</v>
      </c>
      <c r="AM451" s="204"/>
      <c r="AN451" s="204">
        <v>0</v>
      </c>
      <c r="AO451" s="204">
        <v>0</v>
      </c>
    </row>
    <row r="452" spans="1:41" ht="12.75" customHeight="1">
      <c r="A452" s="262">
        <v>444</v>
      </c>
      <c r="B452" s="201" t="s">
        <v>1601</v>
      </c>
      <c r="C452" s="197">
        <v>0</v>
      </c>
      <c r="D452" s="202">
        <v>0</v>
      </c>
      <c r="E452" s="202">
        <v>0</v>
      </c>
      <c r="F452" s="202">
        <v>0</v>
      </c>
      <c r="G452" s="202">
        <v>0</v>
      </c>
      <c r="H452" s="202">
        <v>0</v>
      </c>
      <c r="I452" s="202">
        <v>0</v>
      </c>
      <c r="J452" s="197">
        <v>0</v>
      </c>
      <c r="K452" s="203">
        <v>0</v>
      </c>
      <c r="L452" s="203">
        <v>0</v>
      </c>
      <c r="M452" s="203">
        <v>0</v>
      </c>
      <c r="N452" s="203">
        <v>0</v>
      </c>
      <c r="O452" s="203">
        <v>0</v>
      </c>
      <c r="P452" s="203">
        <v>0</v>
      </c>
      <c r="Q452" s="203">
        <v>0</v>
      </c>
      <c r="R452" s="198">
        <v>0</v>
      </c>
      <c r="S452" s="203">
        <v>0</v>
      </c>
      <c r="T452" s="203">
        <v>0</v>
      </c>
      <c r="U452" s="203">
        <v>0</v>
      </c>
      <c r="V452" s="204">
        <v>0</v>
      </c>
      <c r="W452" s="204">
        <v>0</v>
      </c>
      <c r="X452" s="204">
        <v>0</v>
      </c>
      <c r="Y452" s="204">
        <v>0</v>
      </c>
      <c r="Z452" s="101">
        <v>0</v>
      </c>
      <c r="AA452" s="204">
        <v>0</v>
      </c>
      <c r="AB452" s="204">
        <v>0</v>
      </c>
      <c r="AC452" s="204">
        <v>0</v>
      </c>
      <c r="AD452" s="204">
        <v>0</v>
      </c>
      <c r="AE452" s="204"/>
      <c r="AF452" s="204">
        <v>0</v>
      </c>
      <c r="AG452" s="204">
        <v>0</v>
      </c>
      <c r="AH452" s="204">
        <v>0</v>
      </c>
      <c r="AI452" s="204">
        <v>0</v>
      </c>
      <c r="AJ452" s="204">
        <v>0</v>
      </c>
      <c r="AK452" s="204">
        <v>0</v>
      </c>
      <c r="AL452" s="204">
        <v>0</v>
      </c>
      <c r="AM452" s="204"/>
      <c r="AN452" s="204">
        <v>0</v>
      </c>
      <c r="AO452" s="204">
        <v>0</v>
      </c>
    </row>
    <row r="453" spans="1:41" ht="12.75" customHeight="1">
      <c r="A453" s="262">
        <v>445</v>
      </c>
      <c r="B453" s="201" t="s">
        <v>1602</v>
      </c>
      <c r="C453" s="197">
        <v>0</v>
      </c>
      <c r="D453" s="202">
        <v>0</v>
      </c>
      <c r="E453" s="202">
        <v>0</v>
      </c>
      <c r="F453" s="202">
        <v>0</v>
      </c>
      <c r="G453" s="202">
        <v>0</v>
      </c>
      <c r="H453" s="202">
        <v>0</v>
      </c>
      <c r="I453" s="202">
        <v>0</v>
      </c>
      <c r="J453" s="197">
        <v>0</v>
      </c>
      <c r="K453" s="203">
        <v>0</v>
      </c>
      <c r="L453" s="203">
        <v>0</v>
      </c>
      <c r="M453" s="203">
        <v>0</v>
      </c>
      <c r="N453" s="203">
        <v>0</v>
      </c>
      <c r="O453" s="203">
        <v>0</v>
      </c>
      <c r="P453" s="203">
        <v>0</v>
      </c>
      <c r="Q453" s="203">
        <v>0</v>
      </c>
      <c r="R453" s="198">
        <v>0</v>
      </c>
      <c r="S453" s="203">
        <v>0</v>
      </c>
      <c r="T453" s="203">
        <v>0</v>
      </c>
      <c r="U453" s="203">
        <v>0</v>
      </c>
      <c r="V453" s="204">
        <v>0</v>
      </c>
      <c r="W453" s="204">
        <v>0</v>
      </c>
      <c r="X453" s="204">
        <v>0</v>
      </c>
      <c r="Y453" s="204">
        <v>0</v>
      </c>
      <c r="Z453" s="101">
        <v>0</v>
      </c>
      <c r="AA453" s="204">
        <v>0</v>
      </c>
      <c r="AB453" s="204">
        <v>0</v>
      </c>
      <c r="AC453" s="204">
        <v>0</v>
      </c>
      <c r="AD453" s="204">
        <v>0</v>
      </c>
      <c r="AE453" s="204"/>
      <c r="AF453" s="204">
        <v>0</v>
      </c>
      <c r="AG453" s="204">
        <v>0</v>
      </c>
      <c r="AH453" s="204">
        <v>0</v>
      </c>
      <c r="AI453" s="204">
        <v>0</v>
      </c>
      <c r="AJ453" s="204">
        <v>0</v>
      </c>
      <c r="AK453" s="204">
        <v>0</v>
      </c>
      <c r="AL453" s="204">
        <v>0</v>
      </c>
      <c r="AM453" s="204"/>
      <c r="AN453" s="204">
        <v>0</v>
      </c>
      <c r="AO453" s="204">
        <v>0</v>
      </c>
    </row>
    <row r="454" spans="1:41" ht="12.75" customHeight="1">
      <c r="A454" s="262">
        <v>446</v>
      </c>
      <c r="B454" s="201" t="s">
        <v>1603</v>
      </c>
      <c r="C454" s="197">
        <v>0</v>
      </c>
      <c r="D454" s="202">
        <v>0</v>
      </c>
      <c r="E454" s="202">
        <v>0</v>
      </c>
      <c r="F454" s="202">
        <v>0</v>
      </c>
      <c r="G454" s="202">
        <v>0</v>
      </c>
      <c r="H454" s="202">
        <v>0</v>
      </c>
      <c r="I454" s="202">
        <v>0</v>
      </c>
      <c r="J454" s="197">
        <v>0</v>
      </c>
      <c r="K454" s="203">
        <v>0</v>
      </c>
      <c r="L454" s="203">
        <v>0</v>
      </c>
      <c r="M454" s="203">
        <v>0</v>
      </c>
      <c r="N454" s="203">
        <v>0</v>
      </c>
      <c r="O454" s="203">
        <v>0</v>
      </c>
      <c r="P454" s="203">
        <v>0</v>
      </c>
      <c r="Q454" s="203">
        <v>0</v>
      </c>
      <c r="R454" s="198">
        <v>0</v>
      </c>
      <c r="S454" s="203">
        <v>0</v>
      </c>
      <c r="T454" s="203">
        <v>0</v>
      </c>
      <c r="U454" s="203">
        <v>0</v>
      </c>
      <c r="V454" s="204">
        <v>0</v>
      </c>
      <c r="W454" s="204">
        <v>0</v>
      </c>
      <c r="X454" s="204">
        <v>0</v>
      </c>
      <c r="Y454" s="204">
        <v>0</v>
      </c>
      <c r="Z454" s="101">
        <v>0</v>
      </c>
      <c r="AA454" s="204">
        <v>0</v>
      </c>
      <c r="AB454" s="204">
        <v>0</v>
      </c>
      <c r="AC454" s="204">
        <v>0</v>
      </c>
      <c r="AD454" s="204">
        <v>0</v>
      </c>
      <c r="AE454" s="204"/>
      <c r="AF454" s="204">
        <v>0</v>
      </c>
      <c r="AG454" s="204">
        <v>0</v>
      </c>
      <c r="AH454" s="204">
        <v>0</v>
      </c>
      <c r="AI454" s="204">
        <v>0</v>
      </c>
      <c r="AJ454" s="204">
        <v>0</v>
      </c>
      <c r="AK454" s="204">
        <v>0</v>
      </c>
      <c r="AL454" s="204">
        <v>0</v>
      </c>
      <c r="AM454" s="204"/>
      <c r="AN454" s="204">
        <v>0</v>
      </c>
      <c r="AO454" s="204">
        <v>0</v>
      </c>
    </row>
    <row r="455" spans="1:41" ht="12.75" customHeight="1">
      <c r="A455" s="262">
        <v>447</v>
      </c>
      <c r="B455" s="201" t="s">
        <v>1604</v>
      </c>
      <c r="C455" s="197">
        <v>0</v>
      </c>
      <c r="D455" s="202">
        <v>0</v>
      </c>
      <c r="E455" s="202">
        <v>0</v>
      </c>
      <c r="F455" s="202">
        <v>0</v>
      </c>
      <c r="G455" s="202">
        <v>0</v>
      </c>
      <c r="H455" s="202">
        <v>0</v>
      </c>
      <c r="I455" s="202">
        <v>0</v>
      </c>
      <c r="J455" s="197">
        <v>0</v>
      </c>
      <c r="K455" s="203">
        <v>0</v>
      </c>
      <c r="L455" s="203">
        <v>0</v>
      </c>
      <c r="M455" s="203">
        <v>0</v>
      </c>
      <c r="N455" s="203">
        <v>0</v>
      </c>
      <c r="O455" s="203">
        <v>0</v>
      </c>
      <c r="P455" s="203">
        <v>0</v>
      </c>
      <c r="Q455" s="203">
        <v>0</v>
      </c>
      <c r="R455" s="198">
        <v>0</v>
      </c>
      <c r="S455" s="203">
        <v>0</v>
      </c>
      <c r="T455" s="203">
        <v>0</v>
      </c>
      <c r="U455" s="203">
        <v>0</v>
      </c>
      <c r="V455" s="204">
        <v>0</v>
      </c>
      <c r="W455" s="204">
        <v>0</v>
      </c>
      <c r="X455" s="204">
        <v>0</v>
      </c>
      <c r="Y455" s="204">
        <v>0</v>
      </c>
      <c r="Z455" s="101">
        <v>0</v>
      </c>
      <c r="AA455" s="204">
        <v>0</v>
      </c>
      <c r="AB455" s="204">
        <v>0</v>
      </c>
      <c r="AC455" s="204">
        <v>0</v>
      </c>
      <c r="AD455" s="204">
        <v>0</v>
      </c>
      <c r="AE455" s="204"/>
      <c r="AF455" s="204">
        <v>0</v>
      </c>
      <c r="AG455" s="204">
        <v>0</v>
      </c>
      <c r="AH455" s="204">
        <v>0</v>
      </c>
      <c r="AI455" s="204">
        <v>0</v>
      </c>
      <c r="AJ455" s="204">
        <v>0</v>
      </c>
      <c r="AK455" s="204">
        <v>0</v>
      </c>
      <c r="AL455" s="204">
        <v>0</v>
      </c>
      <c r="AM455" s="204"/>
      <c r="AN455" s="204">
        <v>0</v>
      </c>
      <c r="AO455" s="204">
        <v>0</v>
      </c>
    </row>
    <row r="456" spans="1:41" ht="12.75" customHeight="1">
      <c r="A456" s="262">
        <v>448</v>
      </c>
      <c r="B456" s="201" t="s">
        <v>1605</v>
      </c>
      <c r="C456" s="197">
        <v>0</v>
      </c>
      <c r="D456" s="202">
        <v>0</v>
      </c>
      <c r="E456" s="202">
        <v>0</v>
      </c>
      <c r="F456" s="202">
        <v>0</v>
      </c>
      <c r="G456" s="202">
        <v>0</v>
      </c>
      <c r="H456" s="202">
        <v>0</v>
      </c>
      <c r="I456" s="202">
        <v>0</v>
      </c>
      <c r="J456" s="197">
        <v>0</v>
      </c>
      <c r="K456" s="203">
        <v>0</v>
      </c>
      <c r="L456" s="203">
        <v>0</v>
      </c>
      <c r="M456" s="203">
        <v>0</v>
      </c>
      <c r="N456" s="203">
        <v>0</v>
      </c>
      <c r="O456" s="203">
        <v>0</v>
      </c>
      <c r="P456" s="203">
        <v>0</v>
      </c>
      <c r="Q456" s="203">
        <v>0</v>
      </c>
      <c r="R456" s="198">
        <v>0</v>
      </c>
      <c r="S456" s="203">
        <v>0</v>
      </c>
      <c r="T456" s="203">
        <v>0</v>
      </c>
      <c r="U456" s="203">
        <v>0</v>
      </c>
      <c r="V456" s="204">
        <v>0</v>
      </c>
      <c r="W456" s="204">
        <v>0</v>
      </c>
      <c r="X456" s="204">
        <v>0</v>
      </c>
      <c r="Y456" s="204">
        <v>0</v>
      </c>
      <c r="Z456" s="101">
        <v>0</v>
      </c>
      <c r="AA456" s="204">
        <v>0</v>
      </c>
      <c r="AB456" s="204">
        <v>0</v>
      </c>
      <c r="AC456" s="204">
        <v>0</v>
      </c>
      <c r="AD456" s="204">
        <v>0</v>
      </c>
      <c r="AE456" s="204"/>
      <c r="AF456" s="204">
        <v>0</v>
      </c>
      <c r="AG456" s="204">
        <v>0</v>
      </c>
      <c r="AH456" s="204">
        <v>0</v>
      </c>
      <c r="AI456" s="204">
        <v>0</v>
      </c>
      <c r="AJ456" s="204">
        <v>0</v>
      </c>
      <c r="AK456" s="204">
        <v>0</v>
      </c>
      <c r="AL456" s="204">
        <v>0</v>
      </c>
      <c r="AM456" s="204"/>
      <c r="AN456" s="204">
        <v>0</v>
      </c>
      <c r="AO456" s="204">
        <v>0</v>
      </c>
    </row>
    <row r="457" spans="1:41" ht="12.75" customHeight="1">
      <c r="A457" s="262">
        <v>449</v>
      </c>
      <c r="B457" s="201" t="s">
        <v>1606</v>
      </c>
      <c r="C457" s="197">
        <v>0</v>
      </c>
      <c r="D457" s="202">
        <v>0</v>
      </c>
      <c r="E457" s="202">
        <v>0</v>
      </c>
      <c r="F457" s="202">
        <v>0</v>
      </c>
      <c r="G457" s="202">
        <v>0</v>
      </c>
      <c r="H457" s="202">
        <v>0</v>
      </c>
      <c r="I457" s="202">
        <v>0</v>
      </c>
      <c r="J457" s="197">
        <v>0</v>
      </c>
      <c r="K457" s="203">
        <v>0</v>
      </c>
      <c r="L457" s="203">
        <v>0</v>
      </c>
      <c r="M457" s="203">
        <v>0</v>
      </c>
      <c r="N457" s="203">
        <v>0</v>
      </c>
      <c r="O457" s="203">
        <v>0</v>
      </c>
      <c r="P457" s="203">
        <v>0</v>
      </c>
      <c r="Q457" s="203">
        <v>0</v>
      </c>
      <c r="R457" s="198">
        <v>0</v>
      </c>
      <c r="S457" s="203">
        <v>0</v>
      </c>
      <c r="T457" s="203">
        <v>0</v>
      </c>
      <c r="U457" s="203">
        <v>0</v>
      </c>
      <c r="V457" s="204">
        <v>0</v>
      </c>
      <c r="W457" s="204">
        <v>0</v>
      </c>
      <c r="X457" s="204">
        <v>0</v>
      </c>
      <c r="Y457" s="204">
        <v>0</v>
      </c>
      <c r="Z457" s="101">
        <v>0</v>
      </c>
      <c r="AA457" s="204">
        <v>0</v>
      </c>
      <c r="AB457" s="204">
        <v>0</v>
      </c>
      <c r="AC457" s="204">
        <v>0</v>
      </c>
      <c r="AD457" s="204">
        <v>0</v>
      </c>
      <c r="AE457" s="204"/>
      <c r="AF457" s="204">
        <v>0</v>
      </c>
      <c r="AG457" s="204">
        <v>0</v>
      </c>
      <c r="AH457" s="204">
        <v>0</v>
      </c>
      <c r="AI457" s="204">
        <v>0</v>
      </c>
      <c r="AJ457" s="204">
        <v>0</v>
      </c>
      <c r="AK457" s="204">
        <v>0</v>
      </c>
      <c r="AL457" s="204">
        <v>0</v>
      </c>
      <c r="AM457" s="204"/>
      <c r="AN457" s="204">
        <v>0</v>
      </c>
      <c r="AO457" s="204">
        <v>0</v>
      </c>
    </row>
    <row r="458" spans="1:41" ht="12.75" customHeight="1">
      <c r="A458" s="262">
        <v>450</v>
      </c>
      <c r="B458" s="201" t="s">
        <v>1607</v>
      </c>
      <c r="C458" s="197">
        <v>0</v>
      </c>
      <c r="D458" s="202">
        <v>0</v>
      </c>
      <c r="E458" s="202">
        <v>0</v>
      </c>
      <c r="F458" s="202">
        <v>0</v>
      </c>
      <c r="G458" s="202">
        <v>0</v>
      </c>
      <c r="H458" s="202">
        <v>0</v>
      </c>
      <c r="I458" s="202">
        <v>0</v>
      </c>
      <c r="J458" s="197">
        <v>0</v>
      </c>
      <c r="K458" s="203">
        <v>0</v>
      </c>
      <c r="L458" s="203">
        <v>0</v>
      </c>
      <c r="M458" s="203">
        <v>0</v>
      </c>
      <c r="N458" s="203">
        <v>0</v>
      </c>
      <c r="O458" s="203">
        <v>0</v>
      </c>
      <c r="P458" s="203">
        <v>0</v>
      </c>
      <c r="Q458" s="203">
        <v>0</v>
      </c>
      <c r="R458" s="198">
        <v>0</v>
      </c>
      <c r="S458" s="203">
        <v>0</v>
      </c>
      <c r="T458" s="203">
        <v>0</v>
      </c>
      <c r="U458" s="203">
        <v>0</v>
      </c>
      <c r="V458" s="204">
        <v>0</v>
      </c>
      <c r="W458" s="204">
        <v>0</v>
      </c>
      <c r="X458" s="204">
        <v>0</v>
      </c>
      <c r="Y458" s="204">
        <v>0</v>
      </c>
      <c r="Z458" s="101">
        <v>0</v>
      </c>
      <c r="AA458" s="204">
        <v>0</v>
      </c>
      <c r="AB458" s="204">
        <v>0</v>
      </c>
      <c r="AC458" s="204">
        <v>0</v>
      </c>
      <c r="AD458" s="204">
        <v>0</v>
      </c>
      <c r="AE458" s="204"/>
      <c r="AF458" s="204">
        <v>0</v>
      </c>
      <c r="AG458" s="204">
        <v>0</v>
      </c>
      <c r="AH458" s="204">
        <v>0</v>
      </c>
      <c r="AI458" s="204">
        <v>0</v>
      </c>
      <c r="AJ458" s="204">
        <v>0</v>
      </c>
      <c r="AK458" s="204">
        <v>0</v>
      </c>
      <c r="AL458" s="204">
        <v>0</v>
      </c>
      <c r="AM458" s="204"/>
      <c r="AN458" s="204">
        <v>0</v>
      </c>
      <c r="AO458" s="204">
        <v>0</v>
      </c>
    </row>
    <row r="459" spans="1:41" ht="12.75" customHeight="1">
      <c r="A459" s="262">
        <v>451</v>
      </c>
      <c r="B459" s="201" t="s">
        <v>1608</v>
      </c>
      <c r="C459" s="197">
        <v>0</v>
      </c>
      <c r="D459" s="202">
        <v>0</v>
      </c>
      <c r="E459" s="202">
        <v>0</v>
      </c>
      <c r="F459" s="202">
        <v>0</v>
      </c>
      <c r="G459" s="202">
        <v>0</v>
      </c>
      <c r="H459" s="202">
        <v>0</v>
      </c>
      <c r="I459" s="202">
        <v>0</v>
      </c>
      <c r="J459" s="197">
        <v>0</v>
      </c>
      <c r="K459" s="203">
        <v>0</v>
      </c>
      <c r="L459" s="203">
        <v>0</v>
      </c>
      <c r="M459" s="203">
        <v>0</v>
      </c>
      <c r="N459" s="203">
        <v>0</v>
      </c>
      <c r="O459" s="203">
        <v>0</v>
      </c>
      <c r="P459" s="203">
        <v>0</v>
      </c>
      <c r="Q459" s="203">
        <v>0</v>
      </c>
      <c r="R459" s="198">
        <v>0</v>
      </c>
      <c r="S459" s="203">
        <v>0</v>
      </c>
      <c r="T459" s="203">
        <v>0</v>
      </c>
      <c r="U459" s="203">
        <v>0</v>
      </c>
      <c r="V459" s="204">
        <v>0</v>
      </c>
      <c r="W459" s="204">
        <v>0</v>
      </c>
      <c r="X459" s="204">
        <v>0</v>
      </c>
      <c r="Y459" s="204">
        <v>0</v>
      </c>
      <c r="Z459" s="101">
        <v>0</v>
      </c>
      <c r="AA459" s="204">
        <v>0</v>
      </c>
      <c r="AB459" s="204">
        <v>0</v>
      </c>
      <c r="AC459" s="204">
        <v>0</v>
      </c>
      <c r="AD459" s="204">
        <v>0</v>
      </c>
      <c r="AE459" s="204"/>
      <c r="AF459" s="204">
        <v>0</v>
      </c>
      <c r="AG459" s="204">
        <v>0</v>
      </c>
      <c r="AH459" s="204">
        <v>0</v>
      </c>
      <c r="AI459" s="204">
        <v>0</v>
      </c>
      <c r="AJ459" s="204">
        <v>0</v>
      </c>
      <c r="AK459" s="204">
        <v>0</v>
      </c>
      <c r="AL459" s="204">
        <v>0</v>
      </c>
      <c r="AM459" s="204"/>
      <c r="AN459" s="204">
        <v>0</v>
      </c>
      <c r="AO459" s="204">
        <v>0</v>
      </c>
    </row>
    <row r="460" spans="1:41" ht="12.75" customHeight="1">
      <c r="A460" s="262">
        <v>452</v>
      </c>
      <c r="B460" s="201" t="s">
        <v>1609</v>
      </c>
      <c r="C460" s="197">
        <v>0</v>
      </c>
      <c r="D460" s="202">
        <v>0</v>
      </c>
      <c r="E460" s="202">
        <v>0</v>
      </c>
      <c r="F460" s="202">
        <v>0</v>
      </c>
      <c r="G460" s="202">
        <v>0</v>
      </c>
      <c r="H460" s="202">
        <v>0</v>
      </c>
      <c r="I460" s="202">
        <v>0</v>
      </c>
      <c r="J460" s="197">
        <v>0</v>
      </c>
      <c r="K460" s="203">
        <v>0</v>
      </c>
      <c r="L460" s="203">
        <v>0</v>
      </c>
      <c r="M460" s="203">
        <v>0</v>
      </c>
      <c r="N460" s="203">
        <v>0</v>
      </c>
      <c r="O460" s="203">
        <v>0</v>
      </c>
      <c r="P460" s="203">
        <v>0</v>
      </c>
      <c r="Q460" s="203">
        <v>0</v>
      </c>
      <c r="R460" s="198">
        <v>0</v>
      </c>
      <c r="S460" s="203">
        <v>0</v>
      </c>
      <c r="T460" s="203">
        <v>0</v>
      </c>
      <c r="U460" s="203">
        <v>0</v>
      </c>
      <c r="V460" s="204">
        <v>0</v>
      </c>
      <c r="W460" s="204">
        <v>0</v>
      </c>
      <c r="X460" s="204">
        <v>0</v>
      </c>
      <c r="Y460" s="204">
        <v>0</v>
      </c>
      <c r="Z460" s="101">
        <v>0</v>
      </c>
      <c r="AA460" s="204">
        <v>0</v>
      </c>
      <c r="AB460" s="204">
        <v>0</v>
      </c>
      <c r="AC460" s="204">
        <v>0</v>
      </c>
      <c r="AD460" s="204">
        <v>0</v>
      </c>
      <c r="AE460" s="204"/>
      <c r="AF460" s="204">
        <v>0</v>
      </c>
      <c r="AG460" s="204">
        <v>0</v>
      </c>
      <c r="AH460" s="204">
        <v>0</v>
      </c>
      <c r="AI460" s="204">
        <v>0</v>
      </c>
      <c r="AJ460" s="204">
        <v>0</v>
      </c>
      <c r="AK460" s="204">
        <v>0</v>
      </c>
      <c r="AL460" s="204">
        <v>0</v>
      </c>
      <c r="AM460" s="204"/>
      <c r="AN460" s="204">
        <v>0</v>
      </c>
      <c r="AO460" s="204">
        <v>0</v>
      </c>
    </row>
    <row r="461" spans="1:41" ht="12.75" customHeight="1">
      <c r="A461" s="262">
        <v>453</v>
      </c>
      <c r="B461" s="201" t="s">
        <v>1610</v>
      </c>
      <c r="C461" s="197">
        <v>0</v>
      </c>
      <c r="D461" s="202">
        <v>0</v>
      </c>
      <c r="E461" s="202">
        <v>0</v>
      </c>
      <c r="F461" s="202">
        <v>0</v>
      </c>
      <c r="G461" s="202">
        <v>0</v>
      </c>
      <c r="H461" s="202">
        <v>0</v>
      </c>
      <c r="I461" s="202">
        <v>0</v>
      </c>
      <c r="J461" s="197">
        <v>0</v>
      </c>
      <c r="K461" s="203">
        <v>0</v>
      </c>
      <c r="L461" s="203">
        <v>0</v>
      </c>
      <c r="M461" s="203">
        <v>0</v>
      </c>
      <c r="N461" s="203">
        <v>0</v>
      </c>
      <c r="O461" s="203">
        <v>0</v>
      </c>
      <c r="P461" s="203">
        <v>0</v>
      </c>
      <c r="Q461" s="203">
        <v>0</v>
      </c>
      <c r="R461" s="198">
        <v>0</v>
      </c>
      <c r="S461" s="203">
        <v>0</v>
      </c>
      <c r="T461" s="203">
        <v>0</v>
      </c>
      <c r="U461" s="203">
        <v>0</v>
      </c>
      <c r="V461" s="204">
        <v>0</v>
      </c>
      <c r="W461" s="204">
        <v>0</v>
      </c>
      <c r="X461" s="204">
        <v>0</v>
      </c>
      <c r="Y461" s="204">
        <v>0</v>
      </c>
      <c r="Z461" s="101">
        <v>0</v>
      </c>
      <c r="AA461" s="204">
        <v>0</v>
      </c>
      <c r="AB461" s="204">
        <v>0</v>
      </c>
      <c r="AC461" s="204">
        <v>0</v>
      </c>
      <c r="AD461" s="204">
        <v>0</v>
      </c>
      <c r="AE461" s="204"/>
      <c r="AF461" s="204">
        <v>0</v>
      </c>
      <c r="AG461" s="204">
        <v>0</v>
      </c>
      <c r="AH461" s="204">
        <v>0</v>
      </c>
      <c r="AI461" s="204">
        <v>0</v>
      </c>
      <c r="AJ461" s="204">
        <v>0</v>
      </c>
      <c r="AK461" s="204">
        <v>0</v>
      </c>
      <c r="AL461" s="204">
        <v>0</v>
      </c>
      <c r="AM461" s="204"/>
      <c r="AN461" s="204">
        <v>0</v>
      </c>
      <c r="AO461" s="204">
        <v>0</v>
      </c>
    </row>
    <row r="462" spans="1:41" ht="12.75" customHeight="1">
      <c r="A462" s="262">
        <v>454</v>
      </c>
      <c r="B462" s="201" t="s">
        <v>1611</v>
      </c>
      <c r="C462" s="197">
        <v>0</v>
      </c>
      <c r="D462" s="202">
        <v>0</v>
      </c>
      <c r="E462" s="202">
        <v>0</v>
      </c>
      <c r="F462" s="202">
        <v>0</v>
      </c>
      <c r="G462" s="202">
        <v>0</v>
      </c>
      <c r="H462" s="202">
        <v>0</v>
      </c>
      <c r="I462" s="202">
        <v>0</v>
      </c>
      <c r="J462" s="197">
        <v>0</v>
      </c>
      <c r="K462" s="203">
        <v>0</v>
      </c>
      <c r="L462" s="203">
        <v>0</v>
      </c>
      <c r="M462" s="203">
        <v>0</v>
      </c>
      <c r="N462" s="203">
        <v>0</v>
      </c>
      <c r="O462" s="203">
        <v>0</v>
      </c>
      <c r="P462" s="203">
        <v>0</v>
      </c>
      <c r="Q462" s="203">
        <v>0</v>
      </c>
      <c r="R462" s="198">
        <v>0</v>
      </c>
      <c r="S462" s="203">
        <v>0</v>
      </c>
      <c r="T462" s="203">
        <v>0</v>
      </c>
      <c r="U462" s="203">
        <v>0</v>
      </c>
      <c r="V462" s="204">
        <v>0</v>
      </c>
      <c r="W462" s="204">
        <v>0</v>
      </c>
      <c r="X462" s="204">
        <v>0</v>
      </c>
      <c r="Y462" s="204">
        <v>0</v>
      </c>
      <c r="Z462" s="101">
        <v>0</v>
      </c>
      <c r="AA462" s="204">
        <v>0</v>
      </c>
      <c r="AB462" s="204">
        <v>0</v>
      </c>
      <c r="AC462" s="204">
        <v>0</v>
      </c>
      <c r="AD462" s="204">
        <v>0</v>
      </c>
      <c r="AE462" s="204"/>
      <c r="AF462" s="204">
        <v>0</v>
      </c>
      <c r="AG462" s="204">
        <v>0</v>
      </c>
      <c r="AH462" s="204">
        <v>0</v>
      </c>
      <c r="AI462" s="204">
        <v>0</v>
      </c>
      <c r="AJ462" s="204">
        <v>0</v>
      </c>
      <c r="AK462" s="204">
        <v>0</v>
      </c>
      <c r="AL462" s="204">
        <v>0</v>
      </c>
      <c r="AM462" s="204"/>
      <c r="AN462" s="204">
        <v>0</v>
      </c>
      <c r="AO462" s="204">
        <v>0</v>
      </c>
    </row>
    <row r="463" spans="1:41" ht="12.75" customHeight="1">
      <c r="A463" s="262">
        <v>455</v>
      </c>
      <c r="B463" s="201" t="s">
        <v>1612</v>
      </c>
      <c r="C463" s="197">
        <v>0</v>
      </c>
      <c r="D463" s="202">
        <v>0</v>
      </c>
      <c r="E463" s="202">
        <v>0</v>
      </c>
      <c r="F463" s="202">
        <v>0</v>
      </c>
      <c r="G463" s="202">
        <v>0</v>
      </c>
      <c r="H463" s="202">
        <v>0</v>
      </c>
      <c r="I463" s="202">
        <v>0</v>
      </c>
      <c r="J463" s="197">
        <v>0</v>
      </c>
      <c r="K463" s="203">
        <v>0</v>
      </c>
      <c r="L463" s="203">
        <v>0</v>
      </c>
      <c r="M463" s="203">
        <v>0</v>
      </c>
      <c r="N463" s="203">
        <v>0</v>
      </c>
      <c r="O463" s="203">
        <v>0</v>
      </c>
      <c r="P463" s="203">
        <v>0</v>
      </c>
      <c r="Q463" s="203">
        <v>0</v>
      </c>
      <c r="R463" s="198">
        <v>0</v>
      </c>
      <c r="S463" s="203">
        <v>0</v>
      </c>
      <c r="T463" s="203">
        <v>0</v>
      </c>
      <c r="U463" s="203">
        <v>0</v>
      </c>
      <c r="V463" s="204">
        <v>0</v>
      </c>
      <c r="W463" s="204">
        <v>0</v>
      </c>
      <c r="X463" s="204">
        <v>0</v>
      </c>
      <c r="Y463" s="204">
        <v>0</v>
      </c>
      <c r="Z463" s="101">
        <v>0</v>
      </c>
      <c r="AA463" s="204">
        <v>0</v>
      </c>
      <c r="AB463" s="204">
        <v>0</v>
      </c>
      <c r="AC463" s="204">
        <v>0</v>
      </c>
      <c r="AD463" s="204">
        <v>0</v>
      </c>
      <c r="AE463" s="204"/>
      <c r="AF463" s="204">
        <v>0</v>
      </c>
      <c r="AG463" s="204">
        <v>0</v>
      </c>
      <c r="AH463" s="204">
        <v>0</v>
      </c>
      <c r="AI463" s="204">
        <v>0</v>
      </c>
      <c r="AJ463" s="204">
        <v>0</v>
      </c>
      <c r="AK463" s="204">
        <v>0</v>
      </c>
      <c r="AL463" s="204">
        <v>0</v>
      </c>
      <c r="AM463" s="204"/>
      <c r="AN463" s="204">
        <v>0</v>
      </c>
      <c r="AO463" s="204">
        <v>0</v>
      </c>
    </row>
    <row r="464" spans="1:41" ht="12.75" customHeight="1">
      <c r="A464" s="262">
        <v>456</v>
      </c>
      <c r="B464" s="201" t="s">
        <v>1613</v>
      </c>
      <c r="C464" s="197">
        <v>0</v>
      </c>
      <c r="D464" s="202">
        <v>0</v>
      </c>
      <c r="E464" s="202">
        <v>0</v>
      </c>
      <c r="F464" s="202">
        <v>0</v>
      </c>
      <c r="G464" s="202">
        <v>0</v>
      </c>
      <c r="H464" s="202">
        <v>0</v>
      </c>
      <c r="I464" s="202">
        <v>0</v>
      </c>
      <c r="J464" s="197">
        <v>0</v>
      </c>
      <c r="K464" s="203">
        <v>0</v>
      </c>
      <c r="L464" s="203">
        <v>0</v>
      </c>
      <c r="M464" s="203">
        <v>0</v>
      </c>
      <c r="N464" s="203">
        <v>0</v>
      </c>
      <c r="O464" s="203">
        <v>0</v>
      </c>
      <c r="P464" s="203">
        <v>0</v>
      </c>
      <c r="Q464" s="203">
        <v>0</v>
      </c>
      <c r="R464" s="198">
        <v>0</v>
      </c>
      <c r="S464" s="203">
        <v>0</v>
      </c>
      <c r="T464" s="203">
        <v>0</v>
      </c>
      <c r="U464" s="203">
        <v>0</v>
      </c>
      <c r="V464" s="204">
        <v>0</v>
      </c>
      <c r="W464" s="204">
        <v>0</v>
      </c>
      <c r="X464" s="204">
        <v>0</v>
      </c>
      <c r="Y464" s="204">
        <v>0</v>
      </c>
      <c r="Z464" s="101">
        <v>0</v>
      </c>
      <c r="AA464" s="204">
        <v>0</v>
      </c>
      <c r="AB464" s="204">
        <v>0</v>
      </c>
      <c r="AC464" s="204">
        <v>0</v>
      </c>
      <c r="AD464" s="204">
        <v>0</v>
      </c>
      <c r="AE464" s="204"/>
      <c r="AF464" s="204">
        <v>0</v>
      </c>
      <c r="AG464" s="204">
        <v>0</v>
      </c>
      <c r="AH464" s="204">
        <v>0</v>
      </c>
      <c r="AI464" s="204">
        <v>0</v>
      </c>
      <c r="AJ464" s="204">
        <v>0</v>
      </c>
      <c r="AK464" s="204">
        <v>0</v>
      </c>
      <c r="AL464" s="204">
        <v>0</v>
      </c>
      <c r="AM464" s="204"/>
      <c r="AN464" s="204">
        <v>0</v>
      </c>
      <c r="AO464" s="204">
        <v>0</v>
      </c>
    </row>
    <row r="465" spans="1:45" ht="12.75" customHeight="1">
      <c r="A465" s="262">
        <v>457</v>
      </c>
      <c r="B465" s="201" t="s">
        <v>1614</v>
      </c>
      <c r="C465" s="197">
        <v>0</v>
      </c>
      <c r="D465" s="202">
        <v>0</v>
      </c>
      <c r="E465" s="202">
        <v>0</v>
      </c>
      <c r="F465" s="202">
        <v>0</v>
      </c>
      <c r="G465" s="202">
        <v>0</v>
      </c>
      <c r="H465" s="202">
        <v>0</v>
      </c>
      <c r="I465" s="202">
        <v>0</v>
      </c>
      <c r="J465" s="197">
        <v>0</v>
      </c>
      <c r="K465" s="203">
        <v>0</v>
      </c>
      <c r="L465" s="203">
        <v>0</v>
      </c>
      <c r="M465" s="203">
        <v>0</v>
      </c>
      <c r="N465" s="203">
        <v>0</v>
      </c>
      <c r="O465" s="203">
        <v>0</v>
      </c>
      <c r="P465" s="203">
        <v>0</v>
      </c>
      <c r="Q465" s="203">
        <v>0</v>
      </c>
      <c r="R465" s="198">
        <v>0</v>
      </c>
      <c r="S465" s="203">
        <v>0</v>
      </c>
      <c r="T465" s="203">
        <v>0</v>
      </c>
      <c r="U465" s="203">
        <v>0</v>
      </c>
      <c r="V465" s="204">
        <v>0</v>
      </c>
      <c r="W465" s="204">
        <v>0</v>
      </c>
      <c r="X465" s="204">
        <v>0</v>
      </c>
      <c r="Y465" s="204">
        <v>0</v>
      </c>
      <c r="Z465" s="101">
        <v>0</v>
      </c>
      <c r="AA465" s="204">
        <v>0</v>
      </c>
      <c r="AB465" s="204">
        <v>0</v>
      </c>
      <c r="AC465" s="204">
        <v>0</v>
      </c>
      <c r="AD465" s="204">
        <v>0</v>
      </c>
      <c r="AE465" s="204"/>
      <c r="AF465" s="204">
        <v>0</v>
      </c>
      <c r="AG465" s="204">
        <v>0</v>
      </c>
      <c r="AH465" s="204">
        <v>0</v>
      </c>
      <c r="AI465" s="204">
        <v>0</v>
      </c>
      <c r="AJ465" s="204">
        <v>0</v>
      </c>
      <c r="AK465" s="204">
        <v>0</v>
      </c>
      <c r="AL465" s="204">
        <v>0</v>
      </c>
      <c r="AM465" s="204"/>
      <c r="AN465" s="204">
        <v>0</v>
      </c>
      <c r="AO465" s="204">
        <v>0</v>
      </c>
    </row>
    <row r="466" spans="1:45" ht="12.75" customHeight="1">
      <c r="A466" s="262">
        <v>458</v>
      </c>
      <c r="B466" s="201"/>
      <c r="C466" s="202"/>
      <c r="D466" s="202"/>
      <c r="E466" s="202"/>
      <c r="F466" s="202"/>
      <c r="G466" s="202"/>
      <c r="H466" s="202"/>
      <c r="I466" s="202"/>
      <c r="J466" s="202"/>
      <c r="K466" s="203"/>
      <c r="L466" s="203"/>
      <c r="M466" s="203"/>
      <c r="N466" s="203"/>
      <c r="O466" s="203"/>
      <c r="P466" s="203"/>
      <c r="Q466" s="203"/>
      <c r="R466" s="203"/>
      <c r="S466" s="203"/>
      <c r="T466" s="203"/>
      <c r="U466" s="203"/>
      <c r="V466" s="204"/>
      <c r="W466" s="204"/>
      <c r="X466" s="204"/>
      <c r="Y466" s="204"/>
      <c r="Z466" s="101">
        <v>0</v>
      </c>
      <c r="AA466" s="204"/>
      <c r="AB466" s="204"/>
      <c r="AC466" s="204"/>
      <c r="AD466" s="204"/>
      <c r="AE466" s="204"/>
      <c r="AF466" s="204"/>
      <c r="AG466" s="204"/>
      <c r="AH466" s="204"/>
      <c r="AI466" s="204"/>
      <c r="AJ466" s="204"/>
      <c r="AK466" s="204"/>
      <c r="AL466" s="204"/>
      <c r="AM466" s="204"/>
      <c r="AN466" s="204"/>
      <c r="AO466" s="204"/>
    </row>
    <row r="467" spans="1:45" ht="12.75" customHeight="1">
      <c r="A467" s="262">
        <v>459</v>
      </c>
      <c r="B467" s="196" t="s">
        <v>1615</v>
      </c>
      <c r="C467" s="197">
        <v>664.6</v>
      </c>
      <c r="D467" s="197">
        <v>0</v>
      </c>
      <c r="E467" s="197">
        <v>0</v>
      </c>
      <c r="F467" s="197">
        <v>0</v>
      </c>
      <c r="G467" s="197">
        <v>567.4</v>
      </c>
      <c r="H467" s="197">
        <v>97.2</v>
      </c>
      <c r="I467" s="197">
        <v>0</v>
      </c>
      <c r="J467" s="197">
        <v>694.6</v>
      </c>
      <c r="K467" s="197">
        <v>0</v>
      </c>
      <c r="L467" s="197">
        <v>0</v>
      </c>
      <c r="M467" s="197">
        <v>0</v>
      </c>
      <c r="N467" s="197">
        <v>567.4</v>
      </c>
      <c r="O467" s="197">
        <v>30</v>
      </c>
      <c r="P467" s="197">
        <v>97.2</v>
      </c>
      <c r="Q467" s="197">
        <v>0</v>
      </c>
      <c r="R467" s="198">
        <v>376.05650000000003</v>
      </c>
      <c r="S467" s="197">
        <v>0</v>
      </c>
      <c r="T467" s="197">
        <v>0</v>
      </c>
      <c r="U467" s="197">
        <v>0</v>
      </c>
      <c r="V467" s="197">
        <v>279.00720000000001</v>
      </c>
      <c r="W467" s="197">
        <v>0</v>
      </c>
      <c r="X467" s="197">
        <v>97.049300000000002</v>
      </c>
      <c r="Y467" s="197">
        <v>0</v>
      </c>
      <c r="Z467" s="101">
        <v>-318.54349999999999</v>
      </c>
      <c r="AA467" s="101">
        <v>0</v>
      </c>
      <c r="AB467" s="101">
        <v>0</v>
      </c>
      <c r="AC467" s="101">
        <v>0</v>
      </c>
      <c r="AD467" s="101">
        <v>-288.39279999999997</v>
      </c>
      <c r="AE467" s="101">
        <v>-30</v>
      </c>
      <c r="AF467" s="101">
        <v>-0.1507000000000005</v>
      </c>
      <c r="AG467" s="101">
        <v>0</v>
      </c>
      <c r="AH467" s="101">
        <v>54.140008638065076</v>
      </c>
      <c r="AI467" s="101">
        <v>0</v>
      </c>
      <c r="AJ467" s="101">
        <v>0</v>
      </c>
      <c r="AK467" s="101">
        <v>0</v>
      </c>
      <c r="AL467" s="101">
        <v>49.172929150511109</v>
      </c>
      <c r="AM467" s="101">
        <v>0</v>
      </c>
      <c r="AN467" s="101">
        <v>99.844958847736621</v>
      </c>
      <c r="AO467" s="101">
        <v>0</v>
      </c>
    </row>
    <row r="468" spans="1:45" s="200" customFormat="1" ht="12.75" customHeight="1">
      <c r="A468" s="262">
        <v>460</v>
      </c>
      <c r="B468" s="196" t="s">
        <v>1241</v>
      </c>
      <c r="C468" s="197">
        <v>567.4</v>
      </c>
      <c r="D468" s="197">
        <v>0</v>
      </c>
      <c r="E468" s="197">
        <v>0</v>
      </c>
      <c r="F468" s="197">
        <v>0</v>
      </c>
      <c r="G468" s="197">
        <v>567.4</v>
      </c>
      <c r="H468" s="197">
        <v>0</v>
      </c>
      <c r="I468" s="197">
        <v>0</v>
      </c>
      <c r="J468" s="197">
        <v>597.4</v>
      </c>
      <c r="K468" s="197">
        <v>0</v>
      </c>
      <c r="L468" s="197">
        <v>0</v>
      </c>
      <c r="M468" s="197">
        <v>0</v>
      </c>
      <c r="N468" s="197">
        <v>567.4</v>
      </c>
      <c r="O468" s="197">
        <v>30</v>
      </c>
      <c r="P468" s="197">
        <v>0</v>
      </c>
      <c r="Q468" s="197">
        <v>0</v>
      </c>
      <c r="R468" s="198">
        <v>279.00720000000001</v>
      </c>
      <c r="S468" s="197">
        <v>0</v>
      </c>
      <c r="T468" s="197">
        <v>0</v>
      </c>
      <c r="U468" s="197">
        <v>0</v>
      </c>
      <c r="V468" s="197">
        <v>279.00720000000001</v>
      </c>
      <c r="W468" s="197">
        <v>0</v>
      </c>
      <c r="X468" s="197">
        <v>0</v>
      </c>
      <c r="Y468" s="197">
        <v>0</v>
      </c>
      <c r="Z468" s="101">
        <v>-318.39279999999997</v>
      </c>
      <c r="AA468" s="101">
        <v>0</v>
      </c>
      <c r="AB468" s="101">
        <v>0</v>
      </c>
      <c r="AC468" s="101">
        <v>0</v>
      </c>
      <c r="AD468" s="101">
        <v>-288.39279999999997</v>
      </c>
      <c r="AE468" s="101">
        <v>-30</v>
      </c>
      <c r="AF468" s="101">
        <v>0</v>
      </c>
      <c r="AG468" s="101">
        <v>0</v>
      </c>
      <c r="AH468" s="101">
        <v>46.703582189487783</v>
      </c>
      <c r="AI468" s="101">
        <v>0</v>
      </c>
      <c r="AJ468" s="101">
        <v>0</v>
      </c>
      <c r="AK468" s="101">
        <v>0</v>
      </c>
      <c r="AL468" s="101">
        <v>49.172929150511109</v>
      </c>
      <c r="AM468" s="101">
        <v>0</v>
      </c>
      <c r="AN468" s="101">
        <v>0</v>
      </c>
      <c r="AO468" s="101">
        <v>0</v>
      </c>
      <c r="AP468" s="199"/>
      <c r="AQ468" s="199"/>
      <c r="AR468" s="199"/>
      <c r="AS468" s="199"/>
    </row>
    <row r="469" spans="1:45" s="200" customFormat="1" ht="12.75" customHeight="1">
      <c r="A469" s="262">
        <v>461</v>
      </c>
      <c r="B469" s="196" t="s">
        <v>1242</v>
      </c>
      <c r="C469" s="197">
        <v>97.2</v>
      </c>
      <c r="D469" s="197">
        <v>0</v>
      </c>
      <c r="E469" s="197">
        <v>0</v>
      </c>
      <c r="F469" s="197">
        <v>0</v>
      </c>
      <c r="G469" s="197">
        <v>0</v>
      </c>
      <c r="H469" s="197">
        <v>97.2</v>
      </c>
      <c r="I469" s="197">
        <v>0</v>
      </c>
      <c r="J469" s="197">
        <v>97.2</v>
      </c>
      <c r="K469" s="197">
        <v>0</v>
      </c>
      <c r="L469" s="197">
        <v>0</v>
      </c>
      <c r="M469" s="197">
        <v>0</v>
      </c>
      <c r="N469" s="197">
        <v>0</v>
      </c>
      <c r="O469" s="197">
        <v>0</v>
      </c>
      <c r="P469" s="197">
        <v>97.2</v>
      </c>
      <c r="Q469" s="197">
        <v>0</v>
      </c>
      <c r="R469" s="198">
        <v>97.049300000000002</v>
      </c>
      <c r="S469" s="197">
        <v>0</v>
      </c>
      <c r="T469" s="197">
        <v>0</v>
      </c>
      <c r="U469" s="197">
        <v>0</v>
      </c>
      <c r="V469" s="197">
        <v>0</v>
      </c>
      <c r="W469" s="197">
        <v>0</v>
      </c>
      <c r="X469" s="197">
        <v>97.049300000000002</v>
      </c>
      <c r="Y469" s="197">
        <v>0</v>
      </c>
      <c r="Z469" s="101">
        <v>-0.1507000000000005</v>
      </c>
      <c r="AA469" s="101">
        <v>0</v>
      </c>
      <c r="AB469" s="101">
        <v>0</v>
      </c>
      <c r="AC469" s="101">
        <v>0</v>
      </c>
      <c r="AD469" s="101">
        <v>0</v>
      </c>
      <c r="AE469" s="101">
        <v>0</v>
      </c>
      <c r="AF469" s="101">
        <v>-0.1507000000000005</v>
      </c>
      <c r="AG469" s="101">
        <v>0</v>
      </c>
      <c r="AH469" s="101">
        <v>99.844958847736621</v>
      </c>
      <c r="AI469" s="101">
        <v>0</v>
      </c>
      <c r="AJ469" s="101">
        <v>0</v>
      </c>
      <c r="AK469" s="101">
        <v>0</v>
      </c>
      <c r="AL469" s="101">
        <v>0</v>
      </c>
      <c r="AM469" s="101">
        <v>0</v>
      </c>
      <c r="AN469" s="101">
        <v>99.844958847736621</v>
      </c>
      <c r="AO469" s="101">
        <v>0</v>
      </c>
      <c r="AP469" s="199"/>
      <c r="AQ469" s="199"/>
      <c r="AR469" s="199"/>
      <c r="AS469" s="199"/>
    </row>
    <row r="470" spans="1:45" ht="12.75" customHeight="1">
      <c r="A470" s="262">
        <v>462</v>
      </c>
      <c r="B470" s="201" t="s">
        <v>1267</v>
      </c>
      <c r="C470" s="197">
        <v>567.4</v>
      </c>
      <c r="D470" s="202">
        <v>0</v>
      </c>
      <c r="E470" s="202">
        <v>0</v>
      </c>
      <c r="F470" s="202">
        <v>0</v>
      </c>
      <c r="G470" s="202">
        <v>567.4</v>
      </c>
      <c r="H470" s="202">
        <v>0</v>
      </c>
      <c r="I470" s="202">
        <v>0</v>
      </c>
      <c r="J470" s="197">
        <v>597.4</v>
      </c>
      <c r="K470" s="203">
        <v>0</v>
      </c>
      <c r="L470" s="203">
        <v>0</v>
      </c>
      <c r="M470" s="203">
        <v>0</v>
      </c>
      <c r="N470" s="203">
        <v>567.4</v>
      </c>
      <c r="O470" s="203">
        <v>30</v>
      </c>
      <c r="P470" s="203">
        <v>0</v>
      </c>
      <c r="Q470" s="203">
        <v>0</v>
      </c>
      <c r="R470" s="198">
        <v>279.00720000000001</v>
      </c>
      <c r="S470" s="203">
        <v>0</v>
      </c>
      <c r="T470" s="203">
        <v>0</v>
      </c>
      <c r="U470" s="203">
        <v>0</v>
      </c>
      <c r="V470" s="204">
        <v>279.00720000000001</v>
      </c>
      <c r="W470" s="204">
        <v>0</v>
      </c>
      <c r="X470" s="204">
        <v>0</v>
      </c>
      <c r="Y470" s="204">
        <v>0</v>
      </c>
      <c r="Z470" s="101">
        <v>-318.39279999999997</v>
      </c>
      <c r="AA470" s="204">
        <v>0</v>
      </c>
      <c r="AB470" s="204">
        <v>0</v>
      </c>
      <c r="AC470" s="204">
        <v>0</v>
      </c>
      <c r="AD470" s="204">
        <v>-288.39279999999997</v>
      </c>
      <c r="AE470" s="204"/>
      <c r="AF470" s="204">
        <v>0</v>
      </c>
      <c r="AG470" s="204">
        <v>0</v>
      </c>
      <c r="AH470" s="204">
        <v>46.703582189487783</v>
      </c>
      <c r="AI470" s="204">
        <v>0</v>
      </c>
      <c r="AJ470" s="204">
        <v>0</v>
      </c>
      <c r="AK470" s="204">
        <v>0</v>
      </c>
      <c r="AL470" s="204">
        <v>49.172929150511109</v>
      </c>
      <c r="AM470" s="204"/>
      <c r="AN470" s="204">
        <v>0</v>
      </c>
      <c r="AO470" s="204">
        <v>0</v>
      </c>
    </row>
    <row r="471" spans="1:45" ht="12.75" customHeight="1">
      <c r="A471" s="262">
        <v>463</v>
      </c>
      <c r="B471" s="201" t="s">
        <v>1552</v>
      </c>
      <c r="C471" s="197">
        <v>0</v>
      </c>
      <c r="D471" s="202">
        <v>0</v>
      </c>
      <c r="E471" s="202">
        <v>0</v>
      </c>
      <c r="F471" s="202">
        <v>0</v>
      </c>
      <c r="G471" s="202">
        <v>0</v>
      </c>
      <c r="H471" s="202">
        <v>0</v>
      </c>
      <c r="I471" s="202">
        <v>0</v>
      </c>
      <c r="J471" s="197">
        <v>0</v>
      </c>
      <c r="K471" s="203">
        <v>0</v>
      </c>
      <c r="L471" s="203">
        <v>0</v>
      </c>
      <c r="M471" s="203">
        <v>0</v>
      </c>
      <c r="N471" s="203">
        <v>0</v>
      </c>
      <c r="O471" s="203">
        <v>0</v>
      </c>
      <c r="P471" s="203">
        <v>0</v>
      </c>
      <c r="Q471" s="203">
        <v>0</v>
      </c>
      <c r="R471" s="198">
        <v>0</v>
      </c>
      <c r="S471" s="203">
        <v>0</v>
      </c>
      <c r="T471" s="203">
        <v>0</v>
      </c>
      <c r="U471" s="203">
        <v>0</v>
      </c>
      <c r="V471" s="204">
        <v>0</v>
      </c>
      <c r="W471" s="204">
        <v>0</v>
      </c>
      <c r="X471" s="204">
        <v>0</v>
      </c>
      <c r="Y471" s="204">
        <v>0</v>
      </c>
      <c r="Z471" s="101">
        <v>0</v>
      </c>
      <c r="AA471" s="204">
        <v>0</v>
      </c>
      <c r="AB471" s="204">
        <v>0</v>
      </c>
      <c r="AC471" s="204">
        <v>0</v>
      </c>
      <c r="AD471" s="204">
        <v>0</v>
      </c>
      <c r="AE471" s="204"/>
      <c r="AF471" s="204">
        <v>0</v>
      </c>
      <c r="AG471" s="204">
        <v>0</v>
      </c>
      <c r="AH471" s="204">
        <v>0</v>
      </c>
      <c r="AI471" s="204">
        <v>0</v>
      </c>
      <c r="AJ471" s="204">
        <v>0</v>
      </c>
      <c r="AK471" s="204">
        <v>0</v>
      </c>
      <c r="AL471" s="204">
        <v>0</v>
      </c>
      <c r="AM471" s="204"/>
      <c r="AN471" s="204">
        <v>0</v>
      </c>
      <c r="AO471" s="204">
        <v>0</v>
      </c>
    </row>
    <row r="472" spans="1:45" ht="12.75" customHeight="1">
      <c r="A472" s="262">
        <v>464</v>
      </c>
      <c r="B472" s="201" t="s">
        <v>1616</v>
      </c>
      <c r="C472" s="197">
        <v>0</v>
      </c>
      <c r="D472" s="202">
        <v>0</v>
      </c>
      <c r="E472" s="202">
        <v>0</v>
      </c>
      <c r="F472" s="202">
        <v>0</v>
      </c>
      <c r="G472" s="202">
        <v>0</v>
      </c>
      <c r="H472" s="202">
        <v>0</v>
      </c>
      <c r="I472" s="202">
        <v>0</v>
      </c>
      <c r="J472" s="197">
        <v>0</v>
      </c>
      <c r="K472" s="203">
        <v>0</v>
      </c>
      <c r="L472" s="203">
        <v>0</v>
      </c>
      <c r="M472" s="203">
        <v>0</v>
      </c>
      <c r="N472" s="203">
        <v>0</v>
      </c>
      <c r="O472" s="203">
        <v>0</v>
      </c>
      <c r="P472" s="203">
        <v>0</v>
      </c>
      <c r="Q472" s="203">
        <v>0</v>
      </c>
      <c r="R472" s="198">
        <v>0</v>
      </c>
      <c r="S472" s="203">
        <v>0</v>
      </c>
      <c r="T472" s="203">
        <v>0</v>
      </c>
      <c r="U472" s="203">
        <v>0</v>
      </c>
      <c r="V472" s="204">
        <v>0</v>
      </c>
      <c r="W472" s="204">
        <v>0</v>
      </c>
      <c r="X472" s="204">
        <v>0</v>
      </c>
      <c r="Y472" s="204">
        <v>0</v>
      </c>
      <c r="Z472" s="101">
        <v>0</v>
      </c>
      <c r="AA472" s="204">
        <v>0</v>
      </c>
      <c r="AB472" s="204">
        <v>0</v>
      </c>
      <c r="AC472" s="204">
        <v>0</v>
      </c>
      <c r="AD472" s="204">
        <v>0</v>
      </c>
      <c r="AE472" s="204"/>
      <c r="AF472" s="204">
        <v>0</v>
      </c>
      <c r="AG472" s="204">
        <v>0</v>
      </c>
      <c r="AH472" s="204">
        <v>0</v>
      </c>
      <c r="AI472" s="204">
        <v>0</v>
      </c>
      <c r="AJ472" s="204">
        <v>0</v>
      </c>
      <c r="AK472" s="204">
        <v>0</v>
      </c>
      <c r="AL472" s="204">
        <v>0</v>
      </c>
      <c r="AM472" s="204"/>
      <c r="AN472" s="204">
        <v>0</v>
      </c>
      <c r="AO472" s="204">
        <v>0</v>
      </c>
    </row>
    <row r="473" spans="1:45" ht="12.75" customHeight="1">
      <c r="A473" s="262">
        <v>465</v>
      </c>
      <c r="B473" s="201" t="s">
        <v>1617</v>
      </c>
      <c r="C473" s="197">
        <v>0</v>
      </c>
      <c r="D473" s="202">
        <v>0</v>
      </c>
      <c r="E473" s="202">
        <v>0</v>
      </c>
      <c r="F473" s="202">
        <v>0</v>
      </c>
      <c r="G473" s="202">
        <v>0</v>
      </c>
      <c r="H473" s="202">
        <v>0</v>
      </c>
      <c r="I473" s="202">
        <v>0</v>
      </c>
      <c r="J473" s="197">
        <v>0</v>
      </c>
      <c r="K473" s="203">
        <v>0</v>
      </c>
      <c r="L473" s="203">
        <v>0</v>
      </c>
      <c r="M473" s="203">
        <v>0</v>
      </c>
      <c r="N473" s="203">
        <v>0</v>
      </c>
      <c r="O473" s="203">
        <v>0</v>
      </c>
      <c r="P473" s="203">
        <v>0</v>
      </c>
      <c r="Q473" s="203">
        <v>0</v>
      </c>
      <c r="R473" s="198">
        <v>0</v>
      </c>
      <c r="S473" s="203">
        <v>0</v>
      </c>
      <c r="T473" s="203">
        <v>0</v>
      </c>
      <c r="U473" s="203">
        <v>0</v>
      </c>
      <c r="V473" s="204">
        <v>0</v>
      </c>
      <c r="W473" s="204">
        <v>0</v>
      </c>
      <c r="X473" s="204">
        <v>0</v>
      </c>
      <c r="Y473" s="204">
        <v>0</v>
      </c>
      <c r="Z473" s="101">
        <v>0</v>
      </c>
      <c r="AA473" s="204">
        <v>0</v>
      </c>
      <c r="AB473" s="204">
        <v>0</v>
      </c>
      <c r="AC473" s="204">
        <v>0</v>
      </c>
      <c r="AD473" s="204">
        <v>0</v>
      </c>
      <c r="AE473" s="204"/>
      <c r="AF473" s="204">
        <v>0</v>
      </c>
      <c r="AG473" s="204">
        <v>0</v>
      </c>
      <c r="AH473" s="204">
        <v>0</v>
      </c>
      <c r="AI473" s="204">
        <v>0</v>
      </c>
      <c r="AJ473" s="204">
        <v>0</v>
      </c>
      <c r="AK473" s="204">
        <v>0</v>
      </c>
      <c r="AL473" s="204">
        <v>0</v>
      </c>
      <c r="AM473" s="204"/>
      <c r="AN473" s="204">
        <v>0</v>
      </c>
      <c r="AO473" s="204">
        <v>0</v>
      </c>
    </row>
    <row r="474" spans="1:45" ht="12.75" customHeight="1">
      <c r="A474" s="262">
        <v>466</v>
      </c>
      <c r="B474" s="201" t="s">
        <v>1618</v>
      </c>
      <c r="C474" s="197">
        <v>0</v>
      </c>
      <c r="D474" s="202">
        <v>0</v>
      </c>
      <c r="E474" s="202">
        <v>0</v>
      </c>
      <c r="F474" s="202">
        <v>0</v>
      </c>
      <c r="G474" s="202">
        <v>0</v>
      </c>
      <c r="H474" s="202">
        <v>0</v>
      </c>
      <c r="I474" s="202">
        <v>0</v>
      </c>
      <c r="J474" s="197">
        <v>0</v>
      </c>
      <c r="K474" s="203">
        <v>0</v>
      </c>
      <c r="L474" s="203">
        <v>0</v>
      </c>
      <c r="M474" s="203">
        <v>0</v>
      </c>
      <c r="N474" s="203">
        <v>0</v>
      </c>
      <c r="O474" s="203">
        <v>0</v>
      </c>
      <c r="P474" s="203">
        <v>0</v>
      </c>
      <c r="Q474" s="203">
        <v>0</v>
      </c>
      <c r="R474" s="198">
        <v>0</v>
      </c>
      <c r="S474" s="203">
        <v>0</v>
      </c>
      <c r="T474" s="203">
        <v>0</v>
      </c>
      <c r="U474" s="203">
        <v>0</v>
      </c>
      <c r="V474" s="204">
        <v>0</v>
      </c>
      <c r="W474" s="204">
        <v>0</v>
      </c>
      <c r="X474" s="204">
        <v>0</v>
      </c>
      <c r="Y474" s="204">
        <v>0</v>
      </c>
      <c r="Z474" s="101">
        <v>0</v>
      </c>
      <c r="AA474" s="204">
        <v>0</v>
      </c>
      <c r="AB474" s="204">
        <v>0</v>
      </c>
      <c r="AC474" s="204">
        <v>0</v>
      </c>
      <c r="AD474" s="204">
        <v>0</v>
      </c>
      <c r="AE474" s="204"/>
      <c r="AF474" s="204">
        <v>0</v>
      </c>
      <c r="AG474" s="204">
        <v>0</v>
      </c>
      <c r="AH474" s="204">
        <v>0</v>
      </c>
      <c r="AI474" s="204">
        <v>0</v>
      </c>
      <c r="AJ474" s="204">
        <v>0</v>
      </c>
      <c r="AK474" s="204">
        <v>0</v>
      </c>
      <c r="AL474" s="204">
        <v>0</v>
      </c>
      <c r="AM474" s="204"/>
      <c r="AN474" s="204">
        <v>0</v>
      </c>
      <c r="AO474" s="204">
        <v>0</v>
      </c>
    </row>
    <row r="475" spans="1:45" ht="12.75" customHeight="1">
      <c r="A475" s="262">
        <v>467</v>
      </c>
      <c r="B475" s="201" t="s">
        <v>1619</v>
      </c>
      <c r="C475" s="197">
        <v>0</v>
      </c>
      <c r="D475" s="202">
        <v>0</v>
      </c>
      <c r="E475" s="202">
        <v>0</v>
      </c>
      <c r="F475" s="202">
        <v>0</v>
      </c>
      <c r="G475" s="202">
        <v>0</v>
      </c>
      <c r="H475" s="202">
        <v>0</v>
      </c>
      <c r="I475" s="202">
        <v>0</v>
      </c>
      <c r="J475" s="197">
        <v>0</v>
      </c>
      <c r="K475" s="203">
        <v>0</v>
      </c>
      <c r="L475" s="203">
        <v>0</v>
      </c>
      <c r="M475" s="203">
        <v>0</v>
      </c>
      <c r="N475" s="203">
        <v>0</v>
      </c>
      <c r="O475" s="203">
        <v>0</v>
      </c>
      <c r="P475" s="203">
        <v>0</v>
      </c>
      <c r="Q475" s="203">
        <v>0</v>
      </c>
      <c r="R475" s="198">
        <v>0</v>
      </c>
      <c r="S475" s="203">
        <v>0</v>
      </c>
      <c r="T475" s="203">
        <v>0</v>
      </c>
      <c r="U475" s="203">
        <v>0</v>
      </c>
      <c r="V475" s="204">
        <v>0</v>
      </c>
      <c r="W475" s="204">
        <v>0</v>
      </c>
      <c r="X475" s="204">
        <v>0</v>
      </c>
      <c r="Y475" s="204">
        <v>0</v>
      </c>
      <c r="Z475" s="101">
        <v>0</v>
      </c>
      <c r="AA475" s="204">
        <v>0</v>
      </c>
      <c r="AB475" s="204">
        <v>0</v>
      </c>
      <c r="AC475" s="204">
        <v>0</v>
      </c>
      <c r="AD475" s="204">
        <v>0</v>
      </c>
      <c r="AE475" s="204"/>
      <c r="AF475" s="204">
        <v>0</v>
      </c>
      <c r="AG475" s="204">
        <v>0</v>
      </c>
      <c r="AH475" s="204">
        <v>0</v>
      </c>
      <c r="AI475" s="204">
        <v>0</v>
      </c>
      <c r="AJ475" s="204">
        <v>0</v>
      </c>
      <c r="AK475" s="204">
        <v>0</v>
      </c>
      <c r="AL475" s="204">
        <v>0</v>
      </c>
      <c r="AM475" s="204"/>
      <c r="AN475" s="204">
        <v>0</v>
      </c>
      <c r="AO475" s="204">
        <v>0</v>
      </c>
    </row>
    <row r="476" spans="1:45" ht="12.75" customHeight="1">
      <c r="A476" s="262">
        <v>468</v>
      </c>
      <c r="B476" s="201" t="s">
        <v>1620</v>
      </c>
      <c r="C476" s="197">
        <v>0</v>
      </c>
      <c r="D476" s="202">
        <v>0</v>
      </c>
      <c r="E476" s="202">
        <v>0</v>
      </c>
      <c r="F476" s="202">
        <v>0</v>
      </c>
      <c r="G476" s="202">
        <v>0</v>
      </c>
      <c r="H476" s="202">
        <v>0</v>
      </c>
      <c r="I476" s="202">
        <v>0</v>
      </c>
      <c r="J476" s="197">
        <v>0</v>
      </c>
      <c r="K476" s="203">
        <v>0</v>
      </c>
      <c r="L476" s="203">
        <v>0</v>
      </c>
      <c r="M476" s="203">
        <v>0</v>
      </c>
      <c r="N476" s="203">
        <v>0</v>
      </c>
      <c r="O476" s="203">
        <v>0</v>
      </c>
      <c r="P476" s="203">
        <v>0</v>
      </c>
      <c r="Q476" s="203">
        <v>0</v>
      </c>
      <c r="R476" s="198">
        <v>0</v>
      </c>
      <c r="S476" s="203">
        <v>0</v>
      </c>
      <c r="T476" s="203">
        <v>0</v>
      </c>
      <c r="U476" s="203">
        <v>0</v>
      </c>
      <c r="V476" s="204">
        <v>0</v>
      </c>
      <c r="W476" s="204">
        <v>0</v>
      </c>
      <c r="X476" s="204">
        <v>0</v>
      </c>
      <c r="Y476" s="204">
        <v>0</v>
      </c>
      <c r="Z476" s="101">
        <v>0</v>
      </c>
      <c r="AA476" s="204">
        <v>0</v>
      </c>
      <c r="AB476" s="204">
        <v>0</v>
      </c>
      <c r="AC476" s="204">
        <v>0</v>
      </c>
      <c r="AD476" s="204">
        <v>0</v>
      </c>
      <c r="AE476" s="204"/>
      <c r="AF476" s="204">
        <v>0</v>
      </c>
      <c r="AG476" s="204">
        <v>0</v>
      </c>
      <c r="AH476" s="204">
        <v>0</v>
      </c>
      <c r="AI476" s="204">
        <v>0</v>
      </c>
      <c r="AJ476" s="204">
        <v>0</v>
      </c>
      <c r="AK476" s="204">
        <v>0</v>
      </c>
      <c r="AL476" s="204">
        <v>0</v>
      </c>
      <c r="AM476" s="204"/>
      <c r="AN476" s="204">
        <v>0</v>
      </c>
      <c r="AO476" s="204">
        <v>0</v>
      </c>
    </row>
    <row r="477" spans="1:45" ht="12.75" customHeight="1">
      <c r="A477" s="262">
        <v>469</v>
      </c>
      <c r="B477" s="201" t="s">
        <v>1474</v>
      </c>
      <c r="C477" s="197">
        <v>0</v>
      </c>
      <c r="D477" s="202">
        <v>0</v>
      </c>
      <c r="E477" s="202">
        <v>0</v>
      </c>
      <c r="F477" s="202">
        <v>0</v>
      </c>
      <c r="G477" s="202">
        <v>0</v>
      </c>
      <c r="H477" s="202">
        <v>0</v>
      </c>
      <c r="I477" s="202">
        <v>0</v>
      </c>
      <c r="J477" s="197">
        <v>0</v>
      </c>
      <c r="K477" s="203">
        <v>0</v>
      </c>
      <c r="L477" s="203">
        <v>0</v>
      </c>
      <c r="M477" s="203">
        <v>0</v>
      </c>
      <c r="N477" s="203">
        <v>0</v>
      </c>
      <c r="O477" s="203">
        <v>0</v>
      </c>
      <c r="P477" s="203">
        <v>0</v>
      </c>
      <c r="Q477" s="203">
        <v>0</v>
      </c>
      <c r="R477" s="198">
        <v>0</v>
      </c>
      <c r="S477" s="203">
        <v>0</v>
      </c>
      <c r="T477" s="203">
        <v>0</v>
      </c>
      <c r="U477" s="203">
        <v>0</v>
      </c>
      <c r="V477" s="204">
        <v>0</v>
      </c>
      <c r="W477" s="204">
        <v>0</v>
      </c>
      <c r="X477" s="204">
        <v>0</v>
      </c>
      <c r="Y477" s="204">
        <v>0</v>
      </c>
      <c r="Z477" s="101">
        <v>0</v>
      </c>
      <c r="AA477" s="204">
        <v>0</v>
      </c>
      <c r="AB477" s="204">
        <v>0</v>
      </c>
      <c r="AC477" s="204">
        <v>0</v>
      </c>
      <c r="AD477" s="204">
        <v>0</v>
      </c>
      <c r="AE477" s="204"/>
      <c r="AF477" s="204">
        <v>0</v>
      </c>
      <c r="AG477" s="204">
        <v>0</v>
      </c>
      <c r="AH477" s="204">
        <v>0</v>
      </c>
      <c r="AI477" s="204">
        <v>0</v>
      </c>
      <c r="AJ477" s="204">
        <v>0</v>
      </c>
      <c r="AK477" s="204">
        <v>0</v>
      </c>
      <c r="AL477" s="204">
        <v>0</v>
      </c>
      <c r="AM477" s="204"/>
      <c r="AN477" s="204">
        <v>0</v>
      </c>
      <c r="AO477" s="204">
        <v>0</v>
      </c>
    </row>
    <row r="478" spans="1:45" ht="12.75" customHeight="1">
      <c r="A478" s="262">
        <v>470</v>
      </c>
      <c r="B478" s="201" t="s">
        <v>1621</v>
      </c>
      <c r="C478" s="197">
        <v>0</v>
      </c>
      <c r="D478" s="202">
        <v>0</v>
      </c>
      <c r="E478" s="202">
        <v>0</v>
      </c>
      <c r="F478" s="202">
        <v>0</v>
      </c>
      <c r="G478" s="202">
        <v>0</v>
      </c>
      <c r="H478" s="202">
        <v>0</v>
      </c>
      <c r="I478" s="202">
        <v>0</v>
      </c>
      <c r="J478" s="197">
        <v>0</v>
      </c>
      <c r="K478" s="203">
        <v>0</v>
      </c>
      <c r="L478" s="203">
        <v>0</v>
      </c>
      <c r="M478" s="203">
        <v>0</v>
      </c>
      <c r="N478" s="203">
        <v>0</v>
      </c>
      <c r="O478" s="203">
        <v>0</v>
      </c>
      <c r="P478" s="203">
        <v>0</v>
      </c>
      <c r="Q478" s="203">
        <v>0</v>
      </c>
      <c r="R478" s="198">
        <v>0</v>
      </c>
      <c r="S478" s="203">
        <v>0</v>
      </c>
      <c r="T478" s="203">
        <v>0</v>
      </c>
      <c r="U478" s="203">
        <v>0</v>
      </c>
      <c r="V478" s="204">
        <v>0</v>
      </c>
      <c r="W478" s="204">
        <v>0</v>
      </c>
      <c r="X478" s="204">
        <v>0</v>
      </c>
      <c r="Y478" s="204">
        <v>0</v>
      </c>
      <c r="Z478" s="101">
        <v>0</v>
      </c>
      <c r="AA478" s="204">
        <v>0</v>
      </c>
      <c r="AB478" s="204">
        <v>0</v>
      </c>
      <c r="AC478" s="204">
        <v>0</v>
      </c>
      <c r="AD478" s="204">
        <v>0</v>
      </c>
      <c r="AE478" s="204"/>
      <c r="AF478" s="204">
        <v>0</v>
      </c>
      <c r="AG478" s="204">
        <v>0</v>
      </c>
      <c r="AH478" s="204">
        <v>0</v>
      </c>
      <c r="AI478" s="204">
        <v>0</v>
      </c>
      <c r="AJ478" s="204">
        <v>0</v>
      </c>
      <c r="AK478" s="204">
        <v>0</v>
      </c>
      <c r="AL478" s="204">
        <v>0</v>
      </c>
      <c r="AM478" s="204"/>
      <c r="AN478" s="204">
        <v>0</v>
      </c>
      <c r="AO478" s="204">
        <v>0</v>
      </c>
    </row>
    <row r="479" spans="1:45" ht="12.75" customHeight="1">
      <c r="A479" s="262">
        <v>471</v>
      </c>
      <c r="B479" s="201" t="s">
        <v>1622</v>
      </c>
      <c r="C479" s="197">
        <v>0</v>
      </c>
      <c r="D479" s="202">
        <v>0</v>
      </c>
      <c r="E479" s="202">
        <v>0</v>
      </c>
      <c r="F479" s="202">
        <v>0</v>
      </c>
      <c r="G479" s="202">
        <v>0</v>
      </c>
      <c r="H479" s="202">
        <v>0</v>
      </c>
      <c r="I479" s="202">
        <v>0</v>
      </c>
      <c r="J479" s="197">
        <v>0</v>
      </c>
      <c r="K479" s="203">
        <v>0</v>
      </c>
      <c r="L479" s="203">
        <v>0</v>
      </c>
      <c r="M479" s="203">
        <v>0</v>
      </c>
      <c r="N479" s="203">
        <v>0</v>
      </c>
      <c r="O479" s="203">
        <v>0</v>
      </c>
      <c r="P479" s="203">
        <v>0</v>
      </c>
      <c r="Q479" s="203">
        <v>0</v>
      </c>
      <c r="R479" s="198">
        <v>0</v>
      </c>
      <c r="S479" s="203">
        <v>0</v>
      </c>
      <c r="T479" s="203">
        <v>0</v>
      </c>
      <c r="U479" s="203">
        <v>0</v>
      </c>
      <c r="V479" s="204">
        <v>0</v>
      </c>
      <c r="W479" s="204">
        <v>0</v>
      </c>
      <c r="X479" s="204">
        <v>0</v>
      </c>
      <c r="Y479" s="204">
        <v>0</v>
      </c>
      <c r="Z479" s="101">
        <v>0</v>
      </c>
      <c r="AA479" s="204">
        <v>0</v>
      </c>
      <c r="AB479" s="204">
        <v>0</v>
      </c>
      <c r="AC479" s="204">
        <v>0</v>
      </c>
      <c r="AD479" s="204">
        <v>0</v>
      </c>
      <c r="AE479" s="204"/>
      <c r="AF479" s="204">
        <v>0</v>
      </c>
      <c r="AG479" s="204">
        <v>0</v>
      </c>
      <c r="AH479" s="204">
        <v>0</v>
      </c>
      <c r="AI479" s="204">
        <v>0</v>
      </c>
      <c r="AJ479" s="204">
        <v>0</v>
      </c>
      <c r="AK479" s="204">
        <v>0</v>
      </c>
      <c r="AL479" s="204">
        <v>0</v>
      </c>
      <c r="AM479" s="204"/>
      <c r="AN479" s="204">
        <v>0</v>
      </c>
      <c r="AO479" s="204">
        <v>0</v>
      </c>
    </row>
    <row r="480" spans="1:45" ht="12.75" customHeight="1">
      <c r="A480" s="262">
        <v>472</v>
      </c>
      <c r="B480" s="201" t="s">
        <v>1623</v>
      </c>
      <c r="C480" s="197">
        <v>0</v>
      </c>
      <c r="D480" s="202">
        <v>0</v>
      </c>
      <c r="E480" s="202">
        <v>0</v>
      </c>
      <c r="F480" s="202">
        <v>0</v>
      </c>
      <c r="G480" s="202">
        <v>0</v>
      </c>
      <c r="H480" s="202">
        <v>0</v>
      </c>
      <c r="I480" s="202">
        <v>0</v>
      </c>
      <c r="J480" s="197">
        <v>0</v>
      </c>
      <c r="K480" s="203">
        <v>0</v>
      </c>
      <c r="L480" s="203">
        <v>0</v>
      </c>
      <c r="M480" s="203">
        <v>0</v>
      </c>
      <c r="N480" s="203">
        <v>0</v>
      </c>
      <c r="O480" s="203">
        <v>0</v>
      </c>
      <c r="P480" s="203">
        <v>0</v>
      </c>
      <c r="Q480" s="203">
        <v>0</v>
      </c>
      <c r="R480" s="198">
        <v>0</v>
      </c>
      <c r="S480" s="203">
        <v>0</v>
      </c>
      <c r="T480" s="203">
        <v>0</v>
      </c>
      <c r="U480" s="203">
        <v>0</v>
      </c>
      <c r="V480" s="204">
        <v>0</v>
      </c>
      <c r="W480" s="204">
        <v>0</v>
      </c>
      <c r="X480" s="204">
        <v>0</v>
      </c>
      <c r="Y480" s="204">
        <v>0</v>
      </c>
      <c r="Z480" s="101">
        <v>0</v>
      </c>
      <c r="AA480" s="204">
        <v>0</v>
      </c>
      <c r="AB480" s="204">
        <v>0</v>
      </c>
      <c r="AC480" s="204">
        <v>0</v>
      </c>
      <c r="AD480" s="204">
        <v>0</v>
      </c>
      <c r="AE480" s="204"/>
      <c r="AF480" s="204">
        <v>0</v>
      </c>
      <c r="AG480" s="204">
        <v>0</v>
      </c>
      <c r="AH480" s="204">
        <v>0</v>
      </c>
      <c r="AI480" s="204">
        <v>0</v>
      </c>
      <c r="AJ480" s="204">
        <v>0</v>
      </c>
      <c r="AK480" s="204">
        <v>0</v>
      </c>
      <c r="AL480" s="204">
        <v>0</v>
      </c>
      <c r="AM480" s="204"/>
      <c r="AN480" s="204">
        <v>0</v>
      </c>
      <c r="AO480" s="204">
        <v>0</v>
      </c>
    </row>
    <row r="481" spans="1:41" ht="12.75" customHeight="1">
      <c r="A481" s="262">
        <v>473</v>
      </c>
      <c r="B481" s="201" t="s">
        <v>1624</v>
      </c>
      <c r="C481" s="197">
        <v>0</v>
      </c>
      <c r="D481" s="202">
        <v>0</v>
      </c>
      <c r="E481" s="202">
        <v>0</v>
      </c>
      <c r="F481" s="202">
        <v>0</v>
      </c>
      <c r="G481" s="202">
        <v>0</v>
      </c>
      <c r="H481" s="202">
        <v>0</v>
      </c>
      <c r="I481" s="202">
        <v>0</v>
      </c>
      <c r="J481" s="197">
        <v>0</v>
      </c>
      <c r="K481" s="203">
        <v>0</v>
      </c>
      <c r="L481" s="203">
        <v>0</v>
      </c>
      <c r="M481" s="203">
        <v>0</v>
      </c>
      <c r="N481" s="203">
        <v>0</v>
      </c>
      <c r="O481" s="203">
        <v>0</v>
      </c>
      <c r="P481" s="203">
        <v>0</v>
      </c>
      <c r="Q481" s="203">
        <v>0</v>
      </c>
      <c r="R481" s="198">
        <v>0</v>
      </c>
      <c r="S481" s="203">
        <v>0</v>
      </c>
      <c r="T481" s="203">
        <v>0</v>
      </c>
      <c r="U481" s="203">
        <v>0</v>
      </c>
      <c r="V481" s="204">
        <v>0</v>
      </c>
      <c r="W481" s="204">
        <v>0</v>
      </c>
      <c r="X481" s="204">
        <v>0</v>
      </c>
      <c r="Y481" s="204">
        <v>0</v>
      </c>
      <c r="Z481" s="101">
        <v>0</v>
      </c>
      <c r="AA481" s="204">
        <v>0</v>
      </c>
      <c r="AB481" s="204">
        <v>0</v>
      </c>
      <c r="AC481" s="204">
        <v>0</v>
      </c>
      <c r="AD481" s="204">
        <v>0</v>
      </c>
      <c r="AE481" s="204"/>
      <c r="AF481" s="204">
        <v>0</v>
      </c>
      <c r="AG481" s="204">
        <v>0</v>
      </c>
      <c r="AH481" s="204">
        <v>0</v>
      </c>
      <c r="AI481" s="204">
        <v>0</v>
      </c>
      <c r="AJ481" s="204">
        <v>0</v>
      </c>
      <c r="AK481" s="204">
        <v>0</v>
      </c>
      <c r="AL481" s="204">
        <v>0</v>
      </c>
      <c r="AM481" s="204"/>
      <c r="AN481" s="204">
        <v>0</v>
      </c>
      <c r="AO481" s="204">
        <v>0</v>
      </c>
    </row>
    <row r="482" spans="1:41" ht="12.75" customHeight="1">
      <c r="A482" s="262">
        <v>474</v>
      </c>
      <c r="B482" s="201" t="s">
        <v>1615</v>
      </c>
      <c r="C482" s="197">
        <v>97.2</v>
      </c>
      <c r="D482" s="202">
        <v>0</v>
      </c>
      <c r="E482" s="202">
        <v>0</v>
      </c>
      <c r="F482" s="202">
        <v>0</v>
      </c>
      <c r="G482" s="202">
        <v>0</v>
      </c>
      <c r="H482" s="202">
        <v>97.2</v>
      </c>
      <c r="I482" s="202">
        <v>0</v>
      </c>
      <c r="J482" s="197">
        <v>97.2</v>
      </c>
      <c r="K482" s="203">
        <v>0</v>
      </c>
      <c r="L482" s="203">
        <v>0</v>
      </c>
      <c r="M482" s="203">
        <v>0</v>
      </c>
      <c r="N482" s="203">
        <v>0</v>
      </c>
      <c r="O482" s="203">
        <v>0</v>
      </c>
      <c r="P482" s="203">
        <v>97.2</v>
      </c>
      <c r="Q482" s="203">
        <v>0</v>
      </c>
      <c r="R482" s="198">
        <v>97.049300000000002</v>
      </c>
      <c r="S482" s="203">
        <v>0</v>
      </c>
      <c r="T482" s="203">
        <v>0</v>
      </c>
      <c r="U482" s="203">
        <v>0</v>
      </c>
      <c r="V482" s="204">
        <v>0</v>
      </c>
      <c r="W482" s="204">
        <v>0</v>
      </c>
      <c r="X482" s="204">
        <v>97.049300000000002</v>
      </c>
      <c r="Y482" s="204">
        <v>0</v>
      </c>
      <c r="Z482" s="101">
        <v>-0.1507000000000005</v>
      </c>
      <c r="AA482" s="204">
        <v>0</v>
      </c>
      <c r="AB482" s="204">
        <v>0</v>
      </c>
      <c r="AC482" s="204">
        <v>0</v>
      </c>
      <c r="AD482" s="204">
        <v>0</v>
      </c>
      <c r="AE482" s="204"/>
      <c r="AF482" s="204">
        <v>-0.1507000000000005</v>
      </c>
      <c r="AG482" s="204">
        <v>0</v>
      </c>
      <c r="AH482" s="204">
        <v>99.844958847736621</v>
      </c>
      <c r="AI482" s="204">
        <v>0</v>
      </c>
      <c r="AJ482" s="204">
        <v>0</v>
      </c>
      <c r="AK482" s="204">
        <v>0</v>
      </c>
      <c r="AL482" s="204">
        <v>0</v>
      </c>
      <c r="AM482" s="204"/>
      <c r="AN482" s="204">
        <v>99.844958847736621</v>
      </c>
      <c r="AO482" s="204">
        <v>0</v>
      </c>
    </row>
    <row r="483" spans="1:41" ht="12.75" customHeight="1">
      <c r="A483" s="262">
        <v>475</v>
      </c>
      <c r="B483" s="201" t="s">
        <v>1625</v>
      </c>
      <c r="C483" s="197">
        <v>0</v>
      </c>
      <c r="D483" s="202">
        <v>0</v>
      </c>
      <c r="E483" s="202">
        <v>0</v>
      </c>
      <c r="F483" s="202">
        <v>0</v>
      </c>
      <c r="G483" s="202">
        <v>0</v>
      </c>
      <c r="H483" s="202">
        <v>0</v>
      </c>
      <c r="I483" s="202">
        <v>0</v>
      </c>
      <c r="J483" s="197">
        <v>0</v>
      </c>
      <c r="K483" s="203">
        <v>0</v>
      </c>
      <c r="L483" s="203">
        <v>0</v>
      </c>
      <c r="M483" s="203">
        <v>0</v>
      </c>
      <c r="N483" s="203">
        <v>0</v>
      </c>
      <c r="O483" s="203">
        <v>0</v>
      </c>
      <c r="P483" s="203">
        <v>0</v>
      </c>
      <c r="Q483" s="203">
        <v>0</v>
      </c>
      <c r="R483" s="198">
        <v>0</v>
      </c>
      <c r="S483" s="203">
        <v>0</v>
      </c>
      <c r="T483" s="203">
        <v>0</v>
      </c>
      <c r="U483" s="203">
        <v>0</v>
      </c>
      <c r="V483" s="204">
        <v>0</v>
      </c>
      <c r="W483" s="204">
        <v>0</v>
      </c>
      <c r="X483" s="204">
        <v>0</v>
      </c>
      <c r="Y483" s="204">
        <v>0</v>
      </c>
      <c r="Z483" s="101">
        <v>0</v>
      </c>
      <c r="AA483" s="204">
        <v>0</v>
      </c>
      <c r="AB483" s="204">
        <v>0</v>
      </c>
      <c r="AC483" s="204">
        <v>0</v>
      </c>
      <c r="AD483" s="204">
        <v>0</v>
      </c>
      <c r="AE483" s="204"/>
      <c r="AF483" s="204">
        <v>0</v>
      </c>
      <c r="AG483" s="204">
        <v>0</v>
      </c>
      <c r="AH483" s="204">
        <v>0</v>
      </c>
      <c r="AI483" s="204">
        <v>0</v>
      </c>
      <c r="AJ483" s="204">
        <v>0</v>
      </c>
      <c r="AK483" s="204">
        <v>0</v>
      </c>
      <c r="AL483" s="204">
        <v>0</v>
      </c>
      <c r="AM483" s="204"/>
      <c r="AN483" s="204">
        <v>0</v>
      </c>
      <c r="AO483" s="204">
        <v>0</v>
      </c>
    </row>
    <row r="484" spans="1:41" ht="12.75" customHeight="1">
      <c r="A484" s="262">
        <v>476</v>
      </c>
      <c r="B484" s="201" t="s">
        <v>1626</v>
      </c>
      <c r="C484" s="197">
        <v>0</v>
      </c>
      <c r="D484" s="202">
        <v>0</v>
      </c>
      <c r="E484" s="202">
        <v>0</v>
      </c>
      <c r="F484" s="202">
        <v>0</v>
      </c>
      <c r="G484" s="202">
        <v>0</v>
      </c>
      <c r="H484" s="202">
        <v>0</v>
      </c>
      <c r="I484" s="202">
        <v>0</v>
      </c>
      <c r="J484" s="197">
        <v>0</v>
      </c>
      <c r="K484" s="203">
        <v>0</v>
      </c>
      <c r="L484" s="203">
        <v>0</v>
      </c>
      <c r="M484" s="203">
        <v>0</v>
      </c>
      <c r="N484" s="203">
        <v>0</v>
      </c>
      <c r="O484" s="203">
        <v>0</v>
      </c>
      <c r="P484" s="203">
        <v>0</v>
      </c>
      <c r="Q484" s="203">
        <v>0</v>
      </c>
      <c r="R484" s="198">
        <v>0</v>
      </c>
      <c r="S484" s="203">
        <v>0</v>
      </c>
      <c r="T484" s="203">
        <v>0</v>
      </c>
      <c r="U484" s="203">
        <v>0</v>
      </c>
      <c r="V484" s="204">
        <v>0</v>
      </c>
      <c r="W484" s="204">
        <v>0</v>
      </c>
      <c r="X484" s="204">
        <v>0</v>
      </c>
      <c r="Y484" s="204">
        <v>0</v>
      </c>
      <c r="Z484" s="101">
        <v>0</v>
      </c>
      <c r="AA484" s="204">
        <v>0</v>
      </c>
      <c r="AB484" s="204">
        <v>0</v>
      </c>
      <c r="AC484" s="204">
        <v>0</v>
      </c>
      <c r="AD484" s="204">
        <v>0</v>
      </c>
      <c r="AE484" s="204"/>
      <c r="AF484" s="204">
        <v>0</v>
      </c>
      <c r="AG484" s="204">
        <v>0</v>
      </c>
      <c r="AH484" s="204">
        <v>0</v>
      </c>
      <c r="AI484" s="204">
        <v>0</v>
      </c>
      <c r="AJ484" s="204">
        <v>0</v>
      </c>
      <c r="AK484" s="204">
        <v>0</v>
      </c>
      <c r="AL484" s="204">
        <v>0</v>
      </c>
      <c r="AM484" s="204"/>
      <c r="AN484" s="204">
        <v>0</v>
      </c>
      <c r="AO484" s="204">
        <v>0</v>
      </c>
    </row>
    <row r="485" spans="1:41" ht="12.75" customHeight="1">
      <c r="A485" s="262">
        <v>477</v>
      </c>
      <c r="B485" s="201" t="s">
        <v>1627</v>
      </c>
      <c r="C485" s="197">
        <v>0</v>
      </c>
      <c r="D485" s="202">
        <v>0</v>
      </c>
      <c r="E485" s="202">
        <v>0</v>
      </c>
      <c r="F485" s="202">
        <v>0</v>
      </c>
      <c r="G485" s="202">
        <v>0</v>
      </c>
      <c r="H485" s="202">
        <v>0</v>
      </c>
      <c r="I485" s="202">
        <v>0</v>
      </c>
      <c r="J485" s="197">
        <v>0</v>
      </c>
      <c r="K485" s="203">
        <v>0</v>
      </c>
      <c r="L485" s="203">
        <v>0</v>
      </c>
      <c r="M485" s="203">
        <v>0</v>
      </c>
      <c r="N485" s="203">
        <v>0</v>
      </c>
      <c r="O485" s="203">
        <v>0</v>
      </c>
      <c r="P485" s="203">
        <v>0</v>
      </c>
      <c r="Q485" s="203">
        <v>0</v>
      </c>
      <c r="R485" s="198">
        <v>0</v>
      </c>
      <c r="S485" s="203">
        <v>0</v>
      </c>
      <c r="T485" s="203">
        <v>0</v>
      </c>
      <c r="U485" s="203">
        <v>0</v>
      </c>
      <c r="V485" s="204">
        <v>0</v>
      </c>
      <c r="W485" s="204">
        <v>0</v>
      </c>
      <c r="X485" s="204">
        <v>0</v>
      </c>
      <c r="Y485" s="204">
        <v>0</v>
      </c>
      <c r="Z485" s="101">
        <v>0</v>
      </c>
      <c r="AA485" s="204">
        <v>0</v>
      </c>
      <c r="AB485" s="204">
        <v>0</v>
      </c>
      <c r="AC485" s="204">
        <v>0</v>
      </c>
      <c r="AD485" s="204">
        <v>0</v>
      </c>
      <c r="AE485" s="204"/>
      <c r="AF485" s="204">
        <v>0</v>
      </c>
      <c r="AG485" s="204">
        <v>0</v>
      </c>
      <c r="AH485" s="204">
        <v>0</v>
      </c>
      <c r="AI485" s="204">
        <v>0</v>
      </c>
      <c r="AJ485" s="204">
        <v>0</v>
      </c>
      <c r="AK485" s="204">
        <v>0</v>
      </c>
      <c r="AL485" s="204">
        <v>0</v>
      </c>
      <c r="AM485" s="204"/>
      <c r="AN485" s="204">
        <v>0</v>
      </c>
      <c r="AO485" s="204">
        <v>0</v>
      </c>
    </row>
    <row r="486" spans="1:41" ht="12.75" customHeight="1">
      <c r="A486" s="262">
        <v>478</v>
      </c>
      <c r="B486" s="201" t="s">
        <v>1628</v>
      </c>
      <c r="C486" s="197">
        <v>0</v>
      </c>
      <c r="D486" s="202">
        <v>0</v>
      </c>
      <c r="E486" s="202">
        <v>0</v>
      </c>
      <c r="F486" s="202">
        <v>0</v>
      </c>
      <c r="G486" s="202">
        <v>0</v>
      </c>
      <c r="H486" s="202">
        <v>0</v>
      </c>
      <c r="I486" s="202">
        <v>0</v>
      </c>
      <c r="J486" s="197">
        <v>0</v>
      </c>
      <c r="K486" s="203">
        <v>0</v>
      </c>
      <c r="L486" s="203">
        <v>0</v>
      </c>
      <c r="M486" s="203">
        <v>0</v>
      </c>
      <c r="N486" s="203">
        <v>0</v>
      </c>
      <c r="O486" s="203">
        <v>0</v>
      </c>
      <c r="P486" s="203">
        <v>0</v>
      </c>
      <c r="Q486" s="203">
        <v>0</v>
      </c>
      <c r="R486" s="198">
        <v>0</v>
      </c>
      <c r="S486" s="203">
        <v>0</v>
      </c>
      <c r="T486" s="203">
        <v>0</v>
      </c>
      <c r="U486" s="203">
        <v>0</v>
      </c>
      <c r="V486" s="204">
        <v>0</v>
      </c>
      <c r="W486" s="204">
        <v>0</v>
      </c>
      <c r="X486" s="204">
        <v>0</v>
      </c>
      <c r="Y486" s="204">
        <v>0</v>
      </c>
      <c r="Z486" s="101">
        <v>0</v>
      </c>
      <c r="AA486" s="204">
        <v>0</v>
      </c>
      <c r="AB486" s="204">
        <v>0</v>
      </c>
      <c r="AC486" s="204">
        <v>0</v>
      </c>
      <c r="AD486" s="204">
        <v>0</v>
      </c>
      <c r="AE486" s="204"/>
      <c r="AF486" s="204">
        <v>0</v>
      </c>
      <c r="AG486" s="204">
        <v>0</v>
      </c>
      <c r="AH486" s="204">
        <v>0</v>
      </c>
      <c r="AI486" s="204">
        <v>0</v>
      </c>
      <c r="AJ486" s="204">
        <v>0</v>
      </c>
      <c r="AK486" s="204">
        <v>0</v>
      </c>
      <c r="AL486" s="204">
        <v>0</v>
      </c>
      <c r="AM486" s="204"/>
      <c r="AN486" s="204">
        <v>0</v>
      </c>
      <c r="AO486" s="204">
        <v>0</v>
      </c>
    </row>
    <row r="487" spans="1:41" ht="12.75" customHeight="1">
      <c r="A487" s="262">
        <v>479</v>
      </c>
      <c r="B487" s="201" t="s">
        <v>1629</v>
      </c>
      <c r="C487" s="197">
        <v>0</v>
      </c>
      <c r="D487" s="202">
        <v>0</v>
      </c>
      <c r="E487" s="202">
        <v>0</v>
      </c>
      <c r="F487" s="202">
        <v>0</v>
      </c>
      <c r="G487" s="202">
        <v>0</v>
      </c>
      <c r="H487" s="202">
        <v>0</v>
      </c>
      <c r="I487" s="202">
        <v>0</v>
      </c>
      <c r="J487" s="197">
        <v>0</v>
      </c>
      <c r="K487" s="203">
        <v>0</v>
      </c>
      <c r="L487" s="203">
        <v>0</v>
      </c>
      <c r="M487" s="203">
        <v>0</v>
      </c>
      <c r="N487" s="203">
        <v>0</v>
      </c>
      <c r="O487" s="203">
        <v>0</v>
      </c>
      <c r="P487" s="203">
        <v>0</v>
      </c>
      <c r="Q487" s="203">
        <v>0</v>
      </c>
      <c r="R487" s="198">
        <v>0</v>
      </c>
      <c r="S487" s="203">
        <v>0</v>
      </c>
      <c r="T487" s="203">
        <v>0</v>
      </c>
      <c r="U487" s="203">
        <v>0</v>
      </c>
      <c r="V487" s="204">
        <v>0</v>
      </c>
      <c r="W487" s="204">
        <v>0</v>
      </c>
      <c r="X487" s="204">
        <v>0</v>
      </c>
      <c r="Y487" s="204">
        <v>0</v>
      </c>
      <c r="Z487" s="101">
        <v>0</v>
      </c>
      <c r="AA487" s="204">
        <v>0</v>
      </c>
      <c r="AB487" s="204">
        <v>0</v>
      </c>
      <c r="AC487" s="204">
        <v>0</v>
      </c>
      <c r="AD487" s="204">
        <v>0</v>
      </c>
      <c r="AE487" s="204"/>
      <c r="AF487" s="204">
        <v>0</v>
      </c>
      <c r="AG487" s="204">
        <v>0</v>
      </c>
      <c r="AH487" s="204">
        <v>0</v>
      </c>
      <c r="AI487" s="204">
        <v>0</v>
      </c>
      <c r="AJ487" s="204">
        <v>0</v>
      </c>
      <c r="AK487" s="204">
        <v>0</v>
      </c>
      <c r="AL487" s="204">
        <v>0</v>
      </c>
      <c r="AM487" s="204"/>
      <c r="AN487" s="204">
        <v>0</v>
      </c>
      <c r="AO487" s="204">
        <v>0</v>
      </c>
    </row>
    <row r="488" spans="1:41" ht="12.75" customHeight="1">
      <c r="A488" s="262">
        <v>480</v>
      </c>
      <c r="B488" s="201" t="s">
        <v>1598</v>
      </c>
      <c r="C488" s="197">
        <v>0</v>
      </c>
      <c r="D488" s="202">
        <v>0</v>
      </c>
      <c r="E488" s="202">
        <v>0</v>
      </c>
      <c r="F488" s="202">
        <v>0</v>
      </c>
      <c r="G488" s="202">
        <v>0</v>
      </c>
      <c r="H488" s="202">
        <v>0</v>
      </c>
      <c r="I488" s="202">
        <v>0</v>
      </c>
      <c r="J488" s="197">
        <v>0</v>
      </c>
      <c r="K488" s="203">
        <v>0</v>
      </c>
      <c r="L488" s="203">
        <v>0</v>
      </c>
      <c r="M488" s="203">
        <v>0</v>
      </c>
      <c r="N488" s="203">
        <v>0</v>
      </c>
      <c r="O488" s="203">
        <v>0</v>
      </c>
      <c r="P488" s="203">
        <v>0</v>
      </c>
      <c r="Q488" s="203">
        <v>0</v>
      </c>
      <c r="R488" s="198">
        <v>0</v>
      </c>
      <c r="S488" s="203">
        <v>0</v>
      </c>
      <c r="T488" s="203">
        <v>0</v>
      </c>
      <c r="U488" s="203">
        <v>0</v>
      </c>
      <c r="V488" s="204">
        <v>0</v>
      </c>
      <c r="W488" s="204">
        <v>0</v>
      </c>
      <c r="X488" s="204">
        <v>0</v>
      </c>
      <c r="Y488" s="204">
        <v>0</v>
      </c>
      <c r="Z488" s="101">
        <v>0</v>
      </c>
      <c r="AA488" s="204">
        <v>0</v>
      </c>
      <c r="AB488" s="204">
        <v>0</v>
      </c>
      <c r="AC488" s="204">
        <v>0</v>
      </c>
      <c r="AD488" s="204">
        <v>0</v>
      </c>
      <c r="AE488" s="204"/>
      <c r="AF488" s="204">
        <v>0</v>
      </c>
      <c r="AG488" s="204">
        <v>0</v>
      </c>
      <c r="AH488" s="204">
        <v>0</v>
      </c>
      <c r="AI488" s="204">
        <v>0</v>
      </c>
      <c r="AJ488" s="204">
        <v>0</v>
      </c>
      <c r="AK488" s="204">
        <v>0</v>
      </c>
      <c r="AL488" s="204">
        <v>0</v>
      </c>
      <c r="AM488" s="204"/>
      <c r="AN488" s="204">
        <v>0</v>
      </c>
      <c r="AO488" s="204">
        <v>0</v>
      </c>
    </row>
    <row r="489" spans="1:41" ht="12.75" customHeight="1">
      <c r="A489" s="262">
        <v>481</v>
      </c>
      <c r="B489" s="201" t="s">
        <v>1630</v>
      </c>
      <c r="C489" s="197">
        <v>0</v>
      </c>
      <c r="D489" s="202">
        <v>0</v>
      </c>
      <c r="E489" s="202">
        <v>0</v>
      </c>
      <c r="F489" s="202">
        <v>0</v>
      </c>
      <c r="G489" s="202">
        <v>0</v>
      </c>
      <c r="H489" s="202">
        <v>0</v>
      </c>
      <c r="I489" s="202">
        <v>0</v>
      </c>
      <c r="J489" s="197">
        <v>0</v>
      </c>
      <c r="K489" s="203">
        <v>0</v>
      </c>
      <c r="L489" s="203">
        <v>0</v>
      </c>
      <c r="M489" s="203">
        <v>0</v>
      </c>
      <c r="N489" s="203">
        <v>0</v>
      </c>
      <c r="O489" s="203">
        <v>0</v>
      </c>
      <c r="P489" s="203">
        <v>0</v>
      </c>
      <c r="Q489" s="203">
        <v>0</v>
      </c>
      <c r="R489" s="198">
        <v>0</v>
      </c>
      <c r="S489" s="203">
        <v>0</v>
      </c>
      <c r="T489" s="203">
        <v>0</v>
      </c>
      <c r="U489" s="203">
        <v>0</v>
      </c>
      <c r="V489" s="204">
        <v>0</v>
      </c>
      <c r="W489" s="204">
        <v>0</v>
      </c>
      <c r="X489" s="204">
        <v>0</v>
      </c>
      <c r="Y489" s="204">
        <v>0</v>
      </c>
      <c r="Z489" s="101">
        <v>0</v>
      </c>
      <c r="AA489" s="204">
        <v>0</v>
      </c>
      <c r="AB489" s="204">
        <v>0</v>
      </c>
      <c r="AC489" s="204">
        <v>0</v>
      </c>
      <c r="AD489" s="204">
        <v>0</v>
      </c>
      <c r="AE489" s="204"/>
      <c r="AF489" s="204">
        <v>0</v>
      </c>
      <c r="AG489" s="204">
        <v>0</v>
      </c>
      <c r="AH489" s="204">
        <v>0</v>
      </c>
      <c r="AI489" s="204">
        <v>0</v>
      </c>
      <c r="AJ489" s="204">
        <v>0</v>
      </c>
      <c r="AK489" s="204">
        <v>0</v>
      </c>
      <c r="AL489" s="204">
        <v>0</v>
      </c>
      <c r="AM489" s="204"/>
      <c r="AN489" s="204">
        <v>0</v>
      </c>
      <c r="AO489" s="204">
        <v>0</v>
      </c>
    </row>
    <row r="490" spans="1:41" ht="12.75" customHeight="1">
      <c r="A490" s="262">
        <v>482</v>
      </c>
      <c r="B490" s="201" t="s">
        <v>1631</v>
      </c>
      <c r="C490" s="197">
        <v>0</v>
      </c>
      <c r="D490" s="202">
        <v>0</v>
      </c>
      <c r="E490" s="202">
        <v>0</v>
      </c>
      <c r="F490" s="202">
        <v>0</v>
      </c>
      <c r="G490" s="202">
        <v>0</v>
      </c>
      <c r="H490" s="202">
        <v>0</v>
      </c>
      <c r="I490" s="202">
        <v>0</v>
      </c>
      <c r="J490" s="197">
        <v>0</v>
      </c>
      <c r="K490" s="203">
        <v>0</v>
      </c>
      <c r="L490" s="203">
        <v>0</v>
      </c>
      <c r="M490" s="203">
        <v>0</v>
      </c>
      <c r="N490" s="203">
        <v>0</v>
      </c>
      <c r="O490" s="203">
        <v>0</v>
      </c>
      <c r="P490" s="203">
        <v>0</v>
      </c>
      <c r="Q490" s="203">
        <v>0</v>
      </c>
      <c r="R490" s="198">
        <v>0</v>
      </c>
      <c r="S490" s="203">
        <v>0</v>
      </c>
      <c r="T490" s="203">
        <v>0</v>
      </c>
      <c r="U490" s="203">
        <v>0</v>
      </c>
      <c r="V490" s="204">
        <v>0</v>
      </c>
      <c r="W490" s="204">
        <v>0</v>
      </c>
      <c r="X490" s="204">
        <v>0</v>
      </c>
      <c r="Y490" s="204">
        <v>0</v>
      </c>
      <c r="Z490" s="101">
        <v>0</v>
      </c>
      <c r="AA490" s="204">
        <v>0</v>
      </c>
      <c r="AB490" s="204">
        <v>0</v>
      </c>
      <c r="AC490" s="204">
        <v>0</v>
      </c>
      <c r="AD490" s="204">
        <v>0</v>
      </c>
      <c r="AE490" s="204"/>
      <c r="AF490" s="204">
        <v>0</v>
      </c>
      <c r="AG490" s="204">
        <v>0</v>
      </c>
      <c r="AH490" s="204">
        <v>0</v>
      </c>
      <c r="AI490" s="204">
        <v>0</v>
      </c>
      <c r="AJ490" s="204">
        <v>0</v>
      </c>
      <c r="AK490" s="204">
        <v>0</v>
      </c>
      <c r="AL490" s="204">
        <v>0</v>
      </c>
      <c r="AM490" s="204"/>
      <c r="AN490" s="204">
        <v>0</v>
      </c>
      <c r="AO490" s="204">
        <v>0</v>
      </c>
    </row>
    <row r="491" spans="1:41" ht="12.75" customHeight="1">
      <c r="A491" s="262">
        <v>483</v>
      </c>
      <c r="B491" s="201" t="s">
        <v>1632</v>
      </c>
      <c r="C491" s="197">
        <v>0</v>
      </c>
      <c r="D491" s="202">
        <v>0</v>
      </c>
      <c r="E491" s="202">
        <v>0</v>
      </c>
      <c r="F491" s="202">
        <v>0</v>
      </c>
      <c r="G491" s="202">
        <v>0</v>
      </c>
      <c r="H491" s="202">
        <v>0</v>
      </c>
      <c r="I491" s="202">
        <v>0</v>
      </c>
      <c r="J491" s="197">
        <v>0</v>
      </c>
      <c r="K491" s="203">
        <v>0</v>
      </c>
      <c r="L491" s="203">
        <v>0</v>
      </c>
      <c r="M491" s="203">
        <v>0</v>
      </c>
      <c r="N491" s="203">
        <v>0</v>
      </c>
      <c r="O491" s="203">
        <v>0</v>
      </c>
      <c r="P491" s="203">
        <v>0</v>
      </c>
      <c r="Q491" s="203">
        <v>0</v>
      </c>
      <c r="R491" s="198">
        <v>0</v>
      </c>
      <c r="S491" s="203">
        <v>0</v>
      </c>
      <c r="T491" s="203">
        <v>0</v>
      </c>
      <c r="U491" s="203">
        <v>0</v>
      </c>
      <c r="V491" s="204">
        <v>0</v>
      </c>
      <c r="W491" s="204">
        <v>0</v>
      </c>
      <c r="X491" s="204">
        <v>0</v>
      </c>
      <c r="Y491" s="204">
        <v>0</v>
      </c>
      <c r="Z491" s="101">
        <v>0</v>
      </c>
      <c r="AA491" s="204">
        <v>0</v>
      </c>
      <c r="AB491" s="204">
        <v>0</v>
      </c>
      <c r="AC491" s="204">
        <v>0</v>
      </c>
      <c r="AD491" s="204">
        <v>0</v>
      </c>
      <c r="AE491" s="204"/>
      <c r="AF491" s="204">
        <v>0</v>
      </c>
      <c r="AG491" s="204">
        <v>0</v>
      </c>
      <c r="AH491" s="204">
        <v>0</v>
      </c>
      <c r="AI491" s="204">
        <v>0</v>
      </c>
      <c r="AJ491" s="204">
        <v>0</v>
      </c>
      <c r="AK491" s="204">
        <v>0</v>
      </c>
      <c r="AL491" s="204">
        <v>0</v>
      </c>
      <c r="AM491" s="204"/>
      <c r="AN491" s="204">
        <v>0</v>
      </c>
      <c r="AO491" s="204">
        <v>0</v>
      </c>
    </row>
    <row r="492" spans="1:41" ht="12.75" customHeight="1">
      <c r="A492" s="262">
        <v>484</v>
      </c>
      <c r="B492" s="201" t="s">
        <v>1633</v>
      </c>
      <c r="C492" s="197">
        <v>0</v>
      </c>
      <c r="D492" s="202">
        <v>0</v>
      </c>
      <c r="E492" s="202">
        <v>0</v>
      </c>
      <c r="F492" s="202">
        <v>0</v>
      </c>
      <c r="G492" s="202">
        <v>0</v>
      </c>
      <c r="H492" s="202">
        <v>0</v>
      </c>
      <c r="I492" s="202">
        <v>0</v>
      </c>
      <c r="J492" s="197">
        <v>0</v>
      </c>
      <c r="K492" s="203">
        <v>0</v>
      </c>
      <c r="L492" s="203">
        <v>0</v>
      </c>
      <c r="M492" s="203">
        <v>0</v>
      </c>
      <c r="N492" s="203">
        <v>0</v>
      </c>
      <c r="O492" s="203">
        <v>0</v>
      </c>
      <c r="P492" s="203">
        <v>0</v>
      </c>
      <c r="Q492" s="203">
        <v>0</v>
      </c>
      <c r="R492" s="198">
        <v>0</v>
      </c>
      <c r="S492" s="203">
        <v>0</v>
      </c>
      <c r="T492" s="203">
        <v>0</v>
      </c>
      <c r="U492" s="203">
        <v>0</v>
      </c>
      <c r="V492" s="204">
        <v>0</v>
      </c>
      <c r="W492" s="204">
        <v>0</v>
      </c>
      <c r="X492" s="204">
        <v>0</v>
      </c>
      <c r="Y492" s="204">
        <v>0</v>
      </c>
      <c r="Z492" s="101">
        <v>0</v>
      </c>
      <c r="AA492" s="204">
        <v>0</v>
      </c>
      <c r="AB492" s="204">
        <v>0</v>
      </c>
      <c r="AC492" s="204">
        <v>0</v>
      </c>
      <c r="AD492" s="204">
        <v>0</v>
      </c>
      <c r="AE492" s="204"/>
      <c r="AF492" s="204">
        <v>0</v>
      </c>
      <c r="AG492" s="204">
        <v>0</v>
      </c>
      <c r="AH492" s="204">
        <v>0</v>
      </c>
      <c r="AI492" s="204">
        <v>0</v>
      </c>
      <c r="AJ492" s="204">
        <v>0</v>
      </c>
      <c r="AK492" s="204">
        <v>0</v>
      </c>
      <c r="AL492" s="204">
        <v>0</v>
      </c>
      <c r="AM492" s="204"/>
      <c r="AN492" s="204">
        <v>0</v>
      </c>
      <c r="AO492" s="204">
        <v>0</v>
      </c>
    </row>
    <row r="493" spans="1:41" ht="12.75" customHeight="1">
      <c r="A493" s="262">
        <v>485</v>
      </c>
      <c r="B493" s="201" t="s">
        <v>1634</v>
      </c>
      <c r="C493" s="197">
        <v>0</v>
      </c>
      <c r="D493" s="202">
        <v>0</v>
      </c>
      <c r="E493" s="202">
        <v>0</v>
      </c>
      <c r="F493" s="202">
        <v>0</v>
      </c>
      <c r="G493" s="202">
        <v>0</v>
      </c>
      <c r="H493" s="202">
        <v>0</v>
      </c>
      <c r="I493" s="202">
        <v>0</v>
      </c>
      <c r="J493" s="197">
        <v>0</v>
      </c>
      <c r="K493" s="203">
        <v>0</v>
      </c>
      <c r="L493" s="203">
        <v>0</v>
      </c>
      <c r="M493" s="203">
        <v>0</v>
      </c>
      <c r="N493" s="203">
        <v>0</v>
      </c>
      <c r="O493" s="203">
        <v>0</v>
      </c>
      <c r="P493" s="203">
        <v>0</v>
      </c>
      <c r="Q493" s="203">
        <v>0</v>
      </c>
      <c r="R493" s="198">
        <v>0</v>
      </c>
      <c r="S493" s="203">
        <v>0</v>
      </c>
      <c r="T493" s="203">
        <v>0</v>
      </c>
      <c r="U493" s="203">
        <v>0</v>
      </c>
      <c r="V493" s="204">
        <v>0</v>
      </c>
      <c r="W493" s="204">
        <v>0</v>
      </c>
      <c r="X493" s="204">
        <v>0</v>
      </c>
      <c r="Y493" s="204">
        <v>0</v>
      </c>
      <c r="Z493" s="101">
        <v>0</v>
      </c>
      <c r="AA493" s="204">
        <v>0</v>
      </c>
      <c r="AB493" s="204">
        <v>0</v>
      </c>
      <c r="AC493" s="204">
        <v>0</v>
      </c>
      <c r="AD493" s="204">
        <v>0</v>
      </c>
      <c r="AE493" s="204"/>
      <c r="AF493" s="204">
        <v>0</v>
      </c>
      <c r="AG493" s="204">
        <v>0</v>
      </c>
      <c r="AH493" s="204">
        <v>0</v>
      </c>
      <c r="AI493" s="204">
        <v>0</v>
      </c>
      <c r="AJ493" s="204">
        <v>0</v>
      </c>
      <c r="AK493" s="204">
        <v>0</v>
      </c>
      <c r="AL493" s="204">
        <v>0</v>
      </c>
      <c r="AM493" s="204"/>
      <c r="AN493" s="204">
        <v>0</v>
      </c>
      <c r="AO493" s="204">
        <v>0</v>
      </c>
    </row>
    <row r="494" spans="1:41" ht="12.75" customHeight="1">
      <c r="A494" s="262">
        <v>486</v>
      </c>
      <c r="B494" s="201" t="s">
        <v>1635</v>
      </c>
      <c r="C494" s="197">
        <v>0</v>
      </c>
      <c r="D494" s="202">
        <v>0</v>
      </c>
      <c r="E494" s="202">
        <v>0</v>
      </c>
      <c r="F494" s="202">
        <v>0</v>
      </c>
      <c r="G494" s="202">
        <v>0</v>
      </c>
      <c r="H494" s="202">
        <v>0</v>
      </c>
      <c r="I494" s="202">
        <v>0</v>
      </c>
      <c r="J494" s="197">
        <v>0</v>
      </c>
      <c r="K494" s="203">
        <v>0</v>
      </c>
      <c r="L494" s="203">
        <v>0</v>
      </c>
      <c r="M494" s="203">
        <v>0</v>
      </c>
      <c r="N494" s="203">
        <v>0</v>
      </c>
      <c r="O494" s="203">
        <v>0</v>
      </c>
      <c r="P494" s="203">
        <v>0</v>
      </c>
      <c r="Q494" s="203">
        <v>0</v>
      </c>
      <c r="R494" s="198">
        <v>0</v>
      </c>
      <c r="S494" s="203">
        <v>0</v>
      </c>
      <c r="T494" s="203">
        <v>0</v>
      </c>
      <c r="U494" s="203">
        <v>0</v>
      </c>
      <c r="V494" s="204">
        <v>0</v>
      </c>
      <c r="W494" s="204">
        <v>0</v>
      </c>
      <c r="X494" s="204">
        <v>0</v>
      </c>
      <c r="Y494" s="204">
        <v>0</v>
      </c>
      <c r="Z494" s="101">
        <v>0</v>
      </c>
      <c r="AA494" s="204">
        <v>0</v>
      </c>
      <c r="AB494" s="204">
        <v>0</v>
      </c>
      <c r="AC494" s="204">
        <v>0</v>
      </c>
      <c r="AD494" s="204">
        <v>0</v>
      </c>
      <c r="AE494" s="204"/>
      <c r="AF494" s="204">
        <v>0</v>
      </c>
      <c r="AG494" s="204">
        <v>0</v>
      </c>
      <c r="AH494" s="204">
        <v>0</v>
      </c>
      <c r="AI494" s="204">
        <v>0</v>
      </c>
      <c r="AJ494" s="204">
        <v>0</v>
      </c>
      <c r="AK494" s="204">
        <v>0</v>
      </c>
      <c r="AL494" s="204">
        <v>0</v>
      </c>
      <c r="AM494" s="204"/>
      <c r="AN494" s="204">
        <v>0</v>
      </c>
      <c r="AO494" s="204">
        <v>0</v>
      </c>
    </row>
    <row r="495" spans="1:41" ht="12.75" customHeight="1">
      <c r="A495" s="262">
        <v>487</v>
      </c>
      <c r="B495" s="201" t="s">
        <v>1636</v>
      </c>
      <c r="C495" s="197">
        <v>0</v>
      </c>
      <c r="D495" s="202">
        <v>0</v>
      </c>
      <c r="E495" s="202">
        <v>0</v>
      </c>
      <c r="F495" s="202">
        <v>0</v>
      </c>
      <c r="G495" s="202">
        <v>0</v>
      </c>
      <c r="H495" s="202">
        <v>0</v>
      </c>
      <c r="I495" s="202">
        <v>0</v>
      </c>
      <c r="J495" s="197">
        <v>0</v>
      </c>
      <c r="K495" s="203">
        <v>0</v>
      </c>
      <c r="L495" s="203">
        <v>0</v>
      </c>
      <c r="M495" s="203">
        <v>0</v>
      </c>
      <c r="N495" s="203">
        <v>0</v>
      </c>
      <c r="O495" s="203">
        <v>0</v>
      </c>
      <c r="P495" s="203">
        <v>0</v>
      </c>
      <c r="Q495" s="203">
        <v>0</v>
      </c>
      <c r="R495" s="198">
        <v>0</v>
      </c>
      <c r="S495" s="203">
        <v>0</v>
      </c>
      <c r="T495" s="203">
        <v>0</v>
      </c>
      <c r="U495" s="203">
        <v>0</v>
      </c>
      <c r="V495" s="204">
        <v>0</v>
      </c>
      <c r="W495" s="204">
        <v>0</v>
      </c>
      <c r="X495" s="204">
        <v>0</v>
      </c>
      <c r="Y495" s="204">
        <v>0</v>
      </c>
      <c r="Z495" s="101">
        <v>0</v>
      </c>
      <c r="AA495" s="204">
        <v>0</v>
      </c>
      <c r="AB495" s="204">
        <v>0</v>
      </c>
      <c r="AC495" s="204">
        <v>0</v>
      </c>
      <c r="AD495" s="204">
        <v>0</v>
      </c>
      <c r="AE495" s="204"/>
      <c r="AF495" s="204">
        <v>0</v>
      </c>
      <c r="AG495" s="204">
        <v>0</v>
      </c>
      <c r="AH495" s="204">
        <v>0</v>
      </c>
      <c r="AI495" s="204">
        <v>0</v>
      </c>
      <c r="AJ495" s="204">
        <v>0</v>
      </c>
      <c r="AK495" s="204">
        <v>0</v>
      </c>
      <c r="AL495" s="204">
        <v>0</v>
      </c>
      <c r="AM495" s="204"/>
      <c r="AN495" s="204">
        <v>0</v>
      </c>
      <c r="AO495" s="204">
        <v>0</v>
      </c>
    </row>
    <row r="496" spans="1:41" ht="12.75" customHeight="1">
      <c r="A496" s="262">
        <v>488</v>
      </c>
      <c r="B496" s="201" t="s">
        <v>1637</v>
      </c>
      <c r="C496" s="197">
        <v>0</v>
      </c>
      <c r="D496" s="202">
        <v>0</v>
      </c>
      <c r="E496" s="202">
        <v>0</v>
      </c>
      <c r="F496" s="202">
        <v>0</v>
      </c>
      <c r="G496" s="202">
        <v>0</v>
      </c>
      <c r="H496" s="202">
        <v>0</v>
      </c>
      <c r="I496" s="202">
        <v>0</v>
      </c>
      <c r="J496" s="197">
        <v>0</v>
      </c>
      <c r="K496" s="203">
        <v>0</v>
      </c>
      <c r="L496" s="203">
        <v>0</v>
      </c>
      <c r="M496" s="203">
        <v>0</v>
      </c>
      <c r="N496" s="203">
        <v>0</v>
      </c>
      <c r="O496" s="203">
        <v>0</v>
      </c>
      <c r="P496" s="203">
        <v>0</v>
      </c>
      <c r="Q496" s="203">
        <v>0</v>
      </c>
      <c r="R496" s="198">
        <v>0</v>
      </c>
      <c r="S496" s="203">
        <v>0</v>
      </c>
      <c r="T496" s="203">
        <v>0</v>
      </c>
      <c r="U496" s="203">
        <v>0</v>
      </c>
      <c r="V496" s="204">
        <v>0</v>
      </c>
      <c r="W496" s="204">
        <v>0</v>
      </c>
      <c r="X496" s="204">
        <v>0</v>
      </c>
      <c r="Y496" s="204">
        <v>0</v>
      </c>
      <c r="Z496" s="101">
        <v>0</v>
      </c>
      <c r="AA496" s="204">
        <v>0</v>
      </c>
      <c r="AB496" s="204">
        <v>0</v>
      </c>
      <c r="AC496" s="204">
        <v>0</v>
      </c>
      <c r="AD496" s="204">
        <v>0</v>
      </c>
      <c r="AE496" s="204"/>
      <c r="AF496" s="204">
        <v>0</v>
      </c>
      <c r="AG496" s="204">
        <v>0</v>
      </c>
      <c r="AH496" s="204">
        <v>0</v>
      </c>
      <c r="AI496" s="204">
        <v>0</v>
      </c>
      <c r="AJ496" s="204">
        <v>0</v>
      </c>
      <c r="AK496" s="204">
        <v>0</v>
      </c>
      <c r="AL496" s="204">
        <v>0</v>
      </c>
      <c r="AM496" s="204"/>
      <c r="AN496" s="204">
        <v>0</v>
      </c>
      <c r="AO496" s="204">
        <v>0</v>
      </c>
    </row>
    <row r="497" spans="1:41" ht="12.75" customHeight="1">
      <c r="A497" s="262">
        <v>489</v>
      </c>
      <c r="B497" s="201" t="s">
        <v>1638</v>
      </c>
      <c r="C497" s="197">
        <v>0</v>
      </c>
      <c r="D497" s="202">
        <v>0</v>
      </c>
      <c r="E497" s="202">
        <v>0</v>
      </c>
      <c r="F497" s="202">
        <v>0</v>
      </c>
      <c r="G497" s="202">
        <v>0</v>
      </c>
      <c r="H497" s="202">
        <v>0</v>
      </c>
      <c r="I497" s="202">
        <v>0</v>
      </c>
      <c r="J497" s="197">
        <v>0</v>
      </c>
      <c r="K497" s="203">
        <v>0</v>
      </c>
      <c r="L497" s="203">
        <v>0</v>
      </c>
      <c r="M497" s="203">
        <v>0</v>
      </c>
      <c r="N497" s="203">
        <v>0</v>
      </c>
      <c r="O497" s="203">
        <v>0</v>
      </c>
      <c r="P497" s="203">
        <v>0</v>
      </c>
      <c r="Q497" s="203">
        <v>0</v>
      </c>
      <c r="R497" s="198">
        <v>0</v>
      </c>
      <c r="S497" s="203">
        <v>0</v>
      </c>
      <c r="T497" s="203">
        <v>0</v>
      </c>
      <c r="U497" s="203">
        <v>0</v>
      </c>
      <c r="V497" s="204">
        <v>0</v>
      </c>
      <c r="W497" s="204">
        <v>0</v>
      </c>
      <c r="X497" s="204">
        <v>0</v>
      </c>
      <c r="Y497" s="204">
        <v>0</v>
      </c>
      <c r="Z497" s="101">
        <v>0</v>
      </c>
      <c r="AA497" s="204">
        <v>0</v>
      </c>
      <c r="AB497" s="204">
        <v>0</v>
      </c>
      <c r="AC497" s="204">
        <v>0</v>
      </c>
      <c r="AD497" s="204">
        <v>0</v>
      </c>
      <c r="AE497" s="204"/>
      <c r="AF497" s="204">
        <v>0</v>
      </c>
      <c r="AG497" s="204">
        <v>0</v>
      </c>
      <c r="AH497" s="204">
        <v>0</v>
      </c>
      <c r="AI497" s="204">
        <v>0</v>
      </c>
      <c r="AJ497" s="204">
        <v>0</v>
      </c>
      <c r="AK497" s="204">
        <v>0</v>
      </c>
      <c r="AL497" s="204">
        <v>0</v>
      </c>
      <c r="AM497" s="204"/>
      <c r="AN497" s="204">
        <v>0</v>
      </c>
      <c r="AO497" s="204">
        <v>0</v>
      </c>
    </row>
    <row r="498" spans="1:41" ht="12.75" customHeight="1">
      <c r="A498" s="262">
        <v>490</v>
      </c>
      <c r="B498" s="201" t="s">
        <v>1639</v>
      </c>
      <c r="C498" s="197">
        <v>0</v>
      </c>
      <c r="D498" s="202">
        <v>0</v>
      </c>
      <c r="E498" s="202">
        <v>0</v>
      </c>
      <c r="F498" s="202">
        <v>0</v>
      </c>
      <c r="G498" s="202">
        <v>0</v>
      </c>
      <c r="H498" s="202">
        <v>0</v>
      </c>
      <c r="I498" s="202">
        <v>0</v>
      </c>
      <c r="J498" s="197">
        <v>0</v>
      </c>
      <c r="K498" s="203">
        <v>0</v>
      </c>
      <c r="L498" s="203">
        <v>0</v>
      </c>
      <c r="M498" s="203">
        <v>0</v>
      </c>
      <c r="N498" s="203">
        <v>0</v>
      </c>
      <c r="O498" s="203">
        <v>0</v>
      </c>
      <c r="P498" s="203">
        <v>0</v>
      </c>
      <c r="Q498" s="203">
        <v>0</v>
      </c>
      <c r="R498" s="198">
        <v>0</v>
      </c>
      <c r="S498" s="203">
        <v>0</v>
      </c>
      <c r="T498" s="203">
        <v>0</v>
      </c>
      <c r="U498" s="203">
        <v>0</v>
      </c>
      <c r="V498" s="204">
        <v>0</v>
      </c>
      <c r="W498" s="204">
        <v>0</v>
      </c>
      <c r="X498" s="204">
        <v>0</v>
      </c>
      <c r="Y498" s="204">
        <v>0</v>
      </c>
      <c r="Z498" s="101">
        <v>0</v>
      </c>
      <c r="AA498" s="204">
        <v>0</v>
      </c>
      <c r="AB498" s="204">
        <v>0</v>
      </c>
      <c r="AC498" s="204">
        <v>0</v>
      </c>
      <c r="AD498" s="204">
        <v>0</v>
      </c>
      <c r="AE498" s="204"/>
      <c r="AF498" s="204">
        <v>0</v>
      </c>
      <c r="AG498" s="204">
        <v>0</v>
      </c>
      <c r="AH498" s="204">
        <v>0</v>
      </c>
      <c r="AI498" s="204">
        <v>0</v>
      </c>
      <c r="AJ498" s="204">
        <v>0</v>
      </c>
      <c r="AK498" s="204">
        <v>0</v>
      </c>
      <c r="AL498" s="204">
        <v>0</v>
      </c>
      <c r="AM498" s="204"/>
      <c r="AN498" s="204">
        <v>0</v>
      </c>
      <c r="AO498" s="204">
        <v>0</v>
      </c>
    </row>
    <row r="499" spans="1:41" ht="12.75" customHeight="1">
      <c r="A499" s="262">
        <v>491</v>
      </c>
      <c r="B499" s="201" t="s">
        <v>1640</v>
      </c>
      <c r="C499" s="197">
        <v>0</v>
      </c>
      <c r="D499" s="202">
        <v>0</v>
      </c>
      <c r="E499" s="202">
        <v>0</v>
      </c>
      <c r="F499" s="202">
        <v>0</v>
      </c>
      <c r="G499" s="202">
        <v>0</v>
      </c>
      <c r="H499" s="202">
        <v>0</v>
      </c>
      <c r="I499" s="202">
        <v>0</v>
      </c>
      <c r="J499" s="197">
        <v>0</v>
      </c>
      <c r="K499" s="203">
        <v>0</v>
      </c>
      <c r="L499" s="203">
        <v>0</v>
      </c>
      <c r="M499" s="203">
        <v>0</v>
      </c>
      <c r="N499" s="203">
        <v>0</v>
      </c>
      <c r="O499" s="203">
        <v>0</v>
      </c>
      <c r="P499" s="203">
        <v>0</v>
      </c>
      <c r="Q499" s="203">
        <v>0</v>
      </c>
      <c r="R499" s="198">
        <v>0</v>
      </c>
      <c r="S499" s="203">
        <v>0</v>
      </c>
      <c r="T499" s="203">
        <v>0</v>
      </c>
      <c r="U499" s="203">
        <v>0</v>
      </c>
      <c r="V499" s="204">
        <v>0</v>
      </c>
      <c r="W499" s="204">
        <v>0</v>
      </c>
      <c r="X499" s="204">
        <v>0</v>
      </c>
      <c r="Y499" s="204">
        <v>0</v>
      </c>
      <c r="Z499" s="101">
        <v>0</v>
      </c>
      <c r="AA499" s="204">
        <v>0</v>
      </c>
      <c r="AB499" s="204">
        <v>0</v>
      </c>
      <c r="AC499" s="204">
        <v>0</v>
      </c>
      <c r="AD499" s="204">
        <v>0</v>
      </c>
      <c r="AE499" s="204"/>
      <c r="AF499" s="204">
        <v>0</v>
      </c>
      <c r="AG499" s="204">
        <v>0</v>
      </c>
      <c r="AH499" s="204">
        <v>0</v>
      </c>
      <c r="AI499" s="204">
        <v>0</v>
      </c>
      <c r="AJ499" s="204">
        <v>0</v>
      </c>
      <c r="AK499" s="204">
        <v>0</v>
      </c>
      <c r="AL499" s="204">
        <v>0</v>
      </c>
      <c r="AM499" s="204"/>
      <c r="AN499" s="204">
        <v>0</v>
      </c>
      <c r="AO499" s="204">
        <v>0</v>
      </c>
    </row>
    <row r="500" spans="1:41" ht="12.75" customHeight="1">
      <c r="A500" s="262">
        <v>492</v>
      </c>
      <c r="B500" s="201" t="s">
        <v>1641</v>
      </c>
      <c r="C500" s="197">
        <v>0</v>
      </c>
      <c r="D500" s="202">
        <v>0</v>
      </c>
      <c r="E500" s="202">
        <v>0</v>
      </c>
      <c r="F500" s="202">
        <v>0</v>
      </c>
      <c r="G500" s="202">
        <v>0</v>
      </c>
      <c r="H500" s="202">
        <v>0</v>
      </c>
      <c r="I500" s="202">
        <v>0</v>
      </c>
      <c r="J500" s="197">
        <v>0</v>
      </c>
      <c r="K500" s="203">
        <v>0</v>
      </c>
      <c r="L500" s="203">
        <v>0</v>
      </c>
      <c r="M500" s="203">
        <v>0</v>
      </c>
      <c r="N500" s="203">
        <v>0</v>
      </c>
      <c r="O500" s="203">
        <v>0</v>
      </c>
      <c r="P500" s="203">
        <v>0</v>
      </c>
      <c r="Q500" s="203">
        <v>0</v>
      </c>
      <c r="R500" s="198">
        <v>0</v>
      </c>
      <c r="S500" s="203">
        <v>0</v>
      </c>
      <c r="T500" s="203">
        <v>0</v>
      </c>
      <c r="U500" s="203">
        <v>0</v>
      </c>
      <c r="V500" s="204">
        <v>0</v>
      </c>
      <c r="W500" s="204">
        <v>0</v>
      </c>
      <c r="X500" s="204">
        <v>0</v>
      </c>
      <c r="Y500" s="204">
        <v>0</v>
      </c>
      <c r="Z500" s="101">
        <v>0</v>
      </c>
      <c r="AA500" s="204">
        <v>0</v>
      </c>
      <c r="AB500" s="204">
        <v>0</v>
      </c>
      <c r="AC500" s="204">
        <v>0</v>
      </c>
      <c r="AD500" s="204">
        <v>0</v>
      </c>
      <c r="AE500" s="204"/>
      <c r="AF500" s="204">
        <v>0</v>
      </c>
      <c r="AG500" s="204">
        <v>0</v>
      </c>
      <c r="AH500" s="204">
        <v>0</v>
      </c>
      <c r="AI500" s="204">
        <v>0</v>
      </c>
      <c r="AJ500" s="204">
        <v>0</v>
      </c>
      <c r="AK500" s="204">
        <v>0</v>
      </c>
      <c r="AL500" s="204">
        <v>0</v>
      </c>
      <c r="AM500" s="204"/>
      <c r="AN500" s="204">
        <v>0</v>
      </c>
      <c r="AO500" s="204">
        <v>0</v>
      </c>
    </row>
    <row r="501" spans="1:41" ht="12.75" customHeight="1">
      <c r="A501" s="262">
        <v>493</v>
      </c>
      <c r="B501" s="201" t="s">
        <v>1642</v>
      </c>
      <c r="C501" s="197">
        <v>0</v>
      </c>
      <c r="D501" s="202">
        <v>0</v>
      </c>
      <c r="E501" s="202">
        <v>0</v>
      </c>
      <c r="F501" s="202">
        <v>0</v>
      </c>
      <c r="G501" s="202">
        <v>0</v>
      </c>
      <c r="H501" s="202">
        <v>0</v>
      </c>
      <c r="I501" s="202">
        <v>0</v>
      </c>
      <c r="J501" s="197">
        <v>0</v>
      </c>
      <c r="K501" s="203">
        <v>0</v>
      </c>
      <c r="L501" s="203">
        <v>0</v>
      </c>
      <c r="M501" s="203">
        <v>0</v>
      </c>
      <c r="N501" s="203">
        <v>0</v>
      </c>
      <c r="O501" s="203">
        <v>0</v>
      </c>
      <c r="P501" s="203">
        <v>0</v>
      </c>
      <c r="Q501" s="203">
        <v>0</v>
      </c>
      <c r="R501" s="198">
        <v>0</v>
      </c>
      <c r="S501" s="203">
        <v>0</v>
      </c>
      <c r="T501" s="203">
        <v>0</v>
      </c>
      <c r="U501" s="203">
        <v>0</v>
      </c>
      <c r="V501" s="204">
        <v>0</v>
      </c>
      <c r="W501" s="204">
        <v>0</v>
      </c>
      <c r="X501" s="204">
        <v>0</v>
      </c>
      <c r="Y501" s="204">
        <v>0</v>
      </c>
      <c r="Z501" s="101">
        <v>0</v>
      </c>
      <c r="AA501" s="204">
        <v>0</v>
      </c>
      <c r="AB501" s="204">
        <v>0</v>
      </c>
      <c r="AC501" s="204">
        <v>0</v>
      </c>
      <c r="AD501" s="204">
        <v>0</v>
      </c>
      <c r="AE501" s="204"/>
      <c r="AF501" s="204">
        <v>0</v>
      </c>
      <c r="AG501" s="204">
        <v>0</v>
      </c>
      <c r="AH501" s="204">
        <v>0</v>
      </c>
      <c r="AI501" s="204">
        <v>0</v>
      </c>
      <c r="AJ501" s="204">
        <v>0</v>
      </c>
      <c r="AK501" s="204">
        <v>0</v>
      </c>
      <c r="AL501" s="204">
        <v>0</v>
      </c>
      <c r="AM501" s="204"/>
      <c r="AN501" s="204">
        <v>0</v>
      </c>
      <c r="AO501" s="204">
        <v>0</v>
      </c>
    </row>
    <row r="502" spans="1:41" ht="12.75" customHeight="1">
      <c r="A502" s="262">
        <v>494</v>
      </c>
      <c r="B502" s="201" t="s">
        <v>1643</v>
      </c>
      <c r="C502" s="197">
        <v>0</v>
      </c>
      <c r="D502" s="202">
        <v>0</v>
      </c>
      <c r="E502" s="202">
        <v>0</v>
      </c>
      <c r="F502" s="202">
        <v>0</v>
      </c>
      <c r="G502" s="202">
        <v>0</v>
      </c>
      <c r="H502" s="202">
        <v>0</v>
      </c>
      <c r="I502" s="202">
        <v>0</v>
      </c>
      <c r="J502" s="197">
        <v>0</v>
      </c>
      <c r="K502" s="203">
        <v>0</v>
      </c>
      <c r="L502" s="203">
        <v>0</v>
      </c>
      <c r="M502" s="203">
        <v>0</v>
      </c>
      <c r="N502" s="203">
        <v>0</v>
      </c>
      <c r="O502" s="203">
        <v>0</v>
      </c>
      <c r="P502" s="203">
        <v>0</v>
      </c>
      <c r="Q502" s="203">
        <v>0</v>
      </c>
      <c r="R502" s="198">
        <v>0</v>
      </c>
      <c r="S502" s="203">
        <v>0</v>
      </c>
      <c r="T502" s="203">
        <v>0</v>
      </c>
      <c r="U502" s="203">
        <v>0</v>
      </c>
      <c r="V502" s="204">
        <v>0</v>
      </c>
      <c r="W502" s="204">
        <v>0</v>
      </c>
      <c r="X502" s="204">
        <v>0</v>
      </c>
      <c r="Y502" s="204">
        <v>0</v>
      </c>
      <c r="Z502" s="101">
        <v>0</v>
      </c>
      <c r="AA502" s="204">
        <v>0</v>
      </c>
      <c r="AB502" s="204">
        <v>0</v>
      </c>
      <c r="AC502" s="204">
        <v>0</v>
      </c>
      <c r="AD502" s="204">
        <v>0</v>
      </c>
      <c r="AE502" s="204"/>
      <c r="AF502" s="204">
        <v>0</v>
      </c>
      <c r="AG502" s="204">
        <v>0</v>
      </c>
      <c r="AH502" s="204">
        <v>0</v>
      </c>
      <c r="AI502" s="204">
        <v>0</v>
      </c>
      <c r="AJ502" s="204">
        <v>0</v>
      </c>
      <c r="AK502" s="204">
        <v>0</v>
      </c>
      <c r="AL502" s="204">
        <v>0</v>
      </c>
      <c r="AM502" s="204"/>
      <c r="AN502" s="204">
        <v>0</v>
      </c>
      <c r="AO502" s="204">
        <v>0</v>
      </c>
    </row>
    <row r="503" spans="1:41" ht="12.75" customHeight="1">
      <c r="A503" s="262">
        <v>495</v>
      </c>
      <c r="B503" s="201" t="s">
        <v>1644</v>
      </c>
      <c r="C503" s="197">
        <v>0</v>
      </c>
      <c r="D503" s="202">
        <v>0</v>
      </c>
      <c r="E503" s="202">
        <v>0</v>
      </c>
      <c r="F503" s="202">
        <v>0</v>
      </c>
      <c r="G503" s="202">
        <v>0</v>
      </c>
      <c r="H503" s="202">
        <v>0</v>
      </c>
      <c r="I503" s="202">
        <v>0</v>
      </c>
      <c r="J503" s="197">
        <v>0</v>
      </c>
      <c r="K503" s="203">
        <v>0</v>
      </c>
      <c r="L503" s="203">
        <v>0</v>
      </c>
      <c r="M503" s="203">
        <v>0</v>
      </c>
      <c r="N503" s="203">
        <v>0</v>
      </c>
      <c r="O503" s="203">
        <v>0</v>
      </c>
      <c r="P503" s="203">
        <v>0</v>
      </c>
      <c r="Q503" s="203">
        <v>0</v>
      </c>
      <c r="R503" s="198">
        <v>0</v>
      </c>
      <c r="S503" s="203">
        <v>0</v>
      </c>
      <c r="T503" s="203">
        <v>0</v>
      </c>
      <c r="U503" s="203">
        <v>0</v>
      </c>
      <c r="V503" s="204">
        <v>0</v>
      </c>
      <c r="W503" s="204">
        <v>0</v>
      </c>
      <c r="X503" s="204">
        <v>0</v>
      </c>
      <c r="Y503" s="204">
        <v>0</v>
      </c>
      <c r="Z503" s="101">
        <v>0</v>
      </c>
      <c r="AA503" s="204">
        <v>0</v>
      </c>
      <c r="AB503" s="204">
        <v>0</v>
      </c>
      <c r="AC503" s="204">
        <v>0</v>
      </c>
      <c r="AD503" s="204">
        <v>0</v>
      </c>
      <c r="AE503" s="204"/>
      <c r="AF503" s="204">
        <v>0</v>
      </c>
      <c r="AG503" s="204">
        <v>0</v>
      </c>
      <c r="AH503" s="204">
        <v>0</v>
      </c>
      <c r="AI503" s="204">
        <v>0</v>
      </c>
      <c r="AJ503" s="204">
        <v>0</v>
      </c>
      <c r="AK503" s="204">
        <v>0</v>
      </c>
      <c r="AL503" s="204">
        <v>0</v>
      </c>
      <c r="AM503" s="204"/>
      <c r="AN503" s="204">
        <v>0</v>
      </c>
      <c r="AO503" s="204">
        <v>0</v>
      </c>
    </row>
    <row r="504" spans="1:41" ht="12.75" customHeight="1">
      <c r="A504" s="262">
        <v>496</v>
      </c>
      <c r="B504" s="201" t="s">
        <v>1414</v>
      </c>
      <c r="C504" s="197">
        <v>0</v>
      </c>
      <c r="D504" s="202">
        <v>0</v>
      </c>
      <c r="E504" s="202">
        <v>0</v>
      </c>
      <c r="F504" s="202">
        <v>0</v>
      </c>
      <c r="G504" s="202">
        <v>0</v>
      </c>
      <c r="H504" s="202">
        <v>0</v>
      </c>
      <c r="I504" s="202">
        <v>0</v>
      </c>
      <c r="J504" s="197">
        <v>0</v>
      </c>
      <c r="K504" s="203">
        <v>0</v>
      </c>
      <c r="L504" s="203">
        <v>0</v>
      </c>
      <c r="M504" s="203">
        <v>0</v>
      </c>
      <c r="N504" s="203">
        <v>0</v>
      </c>
      <c r="O504" s="203">
        <v>0</v>
      </c>
      <c r="P504" s="203">
        <v>0</v>
      </c>
      <c r="Q504" s="203">
        <v>0</v>
      </c>
      <c r="R504" s="198">
        <v>0</v>
      </c>
      <c r="S504" s="203">
        <v>0</v>
      </c>
      <c r="T504" s="203">
        <v>0</v>
      </c>
      <c r="U504" s="203">
        <v>0</v>
      </c>
      <c r="V504" s="204">
        <v>0</v>
      </c>
      <c r="W504" s="204">
        <v>0</v>
      </c>
      <c r="X504" s="204">
        <v>0</v>
      </c>
      <c r="Y504" s="204">
        <v>0</v>
      </c>
      <c r="Z504" s="101">
        <v>0</v>
      </c>
      <c r="AA504" s="204">
        <v>0</v>
      </c>
      <c r="AB504" s="204">
        <v>0</v>
      </c>
      <c r="AC504" s="204">
        <v>0</v>
      </c>
      <c r="AD504" s="204">
        <v>0</v>
      </c>
      <c r="AE504" s="204"/>
      <c r="AF504" s="204">
        <v>0</v>
      </c>
      <c r="AG504" s="204">
        <v>0</v>
      </c>
      <c r="AH504" s="204">
        <v>0</v>
      </c>
      <c r="AI504" s="204">
        <v>0</v>
      </c>
      <c r="AJ504" s="204">
        <v>0</v>
      </c>
      <c r="AK504" s="204">
        <v>0</v>
      </c>
      <c r="AL504" s="204">
        <v>0</v>
      </c>
      <c r="AM504" s="204"/>
      <c r="AN504" s="204">
        <v>0</v>
      </c>
      <c r="AO504" s="204">
        <v>0</v>
      </c>
    </row>
    <row r="505" spans="1:41" ht="12.75" customHeight="1">
      <c r="A505" s="262">
        <v>497</v>
      </c>
      <c r="B505" s="201" t="s">
        <v>1645</v>
      </c>
      <c r="C505" s="197">
        <v>0</v>
      </c>
      <c r="D505" s="202">
        <v>0</v>
      </c>
      <c r="E505" s="202">
        <v>0</v>
      </c>
      <c r="F505" s="202">
        <v>0</v>
      </c>
      <c r="G505" s="202">
        <v>0</v>
      </c>
      <c r="H505" s="202">
        <v>0</v>
      </c>
      <c r="I505" s="202">
        <v>0</v>
      </c>
      <c r="J505" s="197">
        <v>0</v>
      </c>
      <c r="K505" s="203">
        <v>0</v>
      </c>
      <c r="L505" s="203">
        <v>0</v>
      </c>
      <c r="M505" s="203">
        <v>0</v>
      </c>
      <c r="N505" s="203">
        <v>0</v>
      </c>
      <c r="O505" s="203">
        <v>0</v>
      </c>
      <c r="P505" s="203">
        <v>0</v>
      </c>
      <c r="Q505" s="203">
        <v>0</v>
      </c>
      <c r="R505" s="198">
        <v>0</v>
      </c>
      <c r="S505" s="203">
        <v>0</v>
      </c>
      <c r="T505" s="203">
        <v>0</v>
      </c>
      <c r="U505" s="203">
        <v>0</v>
      </c>
      <c r="V505" s="204">
        <v>0</v>
      </c>
      <c r="W505" s="204">
        <v>0</v>
      </c>
      <c r="X505" s="204">
        <v>0</v>
      </c>
      <c r="Y505" s="204">
        <v>0</v>
      </c>
      <c r="Z505" s="101">
        <v>0</v>
      </c>
      <c r="AA505" s="204">
        <v>0</v>
      </c>
      <c r="AB505" s="204">
        <v>0</v>
      </c>
      <c r="AC505" s="204">
        <v>0</v>
      </c>
      <c r="AD505" s="204">
        <v>0</v>
      </c>
      <c r="AE505" s="204"/>
      <c r="AF505" s="204">
        <v>0</v>
      </c>
      <c r="AG505" s="204">
        <v>0</v>
      </c>
      <c r="AH505" s="204">
        <v>0</v>
      </c>
      <c r="AI505" s="204">
        <v>0</v>
      </c>
      <c r="AJ505" s="204">
        <v>0</v>
      </c>
      <c r="AK505" s="204">
        <v>0</v>
      </c>
      <c r="AL505" s="204">
        <v>0</v>
      </c>
      <c r="AM505" s="204"/>
      <c r="AN505" s="204">
        <v>0</v>
      </c>
      <c r="AO505" s="204">
        <v>0</v>
      </c>
    </row>
    <row r="506" spans="1:41" ht="12.75" customHeight="1">
      <c r="A506" s="262">
        <v>498</v>
      </c>
      <c r="B506" s="201" t="s">
        <v>1646</v>
      </c>
      <c r="C506" s="197">
        <v>0</v>
      </c>
      <c r="D506" s="202">
        <v>0</v>
      </c>
      <c r="E506" s="202">
        <v>0</v>
      </c>
      <c r="F506" s="202">
        <v>0</v>
      </c>
      <c r="G506" s="202">
        <v>0</v>
      </c>
      <c r="H506" s="202">
        <v>0</v>
      </c>
      <c r="I506" s="202">
        <v>0</v>
      </c>
      <c r="J506" s="197">
        <v>0</v>
      </c>
      <c r="K506" s="203">
        <v>0</v>
      </c>
      <c r="L506" s="203">
        <v>0</v>
      </c>
      <c r="M506" s="203">
        <v>0</v>
      </c>
      <c r="N506" s="203">
        <v>0</v>
      </c>
      <c r="O506" s="203">
        <v>0</v>
      </c>
      <c r="P506" s="203">
        <v>0</v>
      </c>
      <c r="Q506" s="203">
        <v>0</v>
      </c>
      <c r="R506" s="198">
        <v>0</v>
      </c>
      <c r="S506" s="203">
        <v>0</v>
      </c>
      <c r="T506" s="203">
        <v>0</v>
      </c>
      <c r="U506" s="203">
        <v>0</v>
      </c>
      <c r="V506" s="204">
        <v>0</v>
      </c>
      <c r="W506" s="204">
        <v>0</v>
      </c>
      <c r="X506" s="204">
        <v>0</v>
      </c>
      <c r="Y506" s="204">
        <v>0</v>
      </c>
      <c r="Z506" s="101">
        <v>0</v>
      </c>
      <c r="AA506" s="204">
        <v>0</v>
      </c>
      <c r="AB506" s="204">
        <v>0</v>
      </c>
      <c r="AC506" s="204">
        <v>0</v>
      </c>
      <c r="AD506" s="204">
        <v>0</v>
      </c>
      <c r="AE506" s="204"/>
      <c r="AF506" s="204">
        <v>0</v>
      </c>
      <c r="AG506" s="204">
        <v>0</v>
      </c>
      <c r="AH506" s="204">
        <v>0</v>
      </c>
      <c r="AI506" s="204">
        <v>0</v>
      </c>
      <c r="AJ506" s="204">
        <v>0</v>
      </c>
      <c r="AK506" s="204">
        <v>0</v>
      </c>
      <c r="AL506" s="204">
        <v>0</v>
      </c>
      <c r="AM506" s="204"/>
      <c r="AN506" s="204">
        <v>0</v>
      </c>
      <c r="AO506" s="204">
        <v>0</v>
      </c>
    </row>
    <row r="507" spans="1:41" ht="12.75" customHeight="1">
      <c r="A507" s="262">
        <v>499</v>
      </c>
      <c r="B507" s="201" t="s">
        <v>1647</v>
      </c>
      <c r="C507" s="197">
        <v>0</v>
      </c>
      <c r="D507" s="202">
        <v>0</v>
      </c>
      <c r="E507" s="202">
        <v>0</v>
      </c>
      <c r="F507" s="202">
        <v>0</v>
      </c>
      <c r="G507" s="202">
        <v>0</v>
      </c>
      <c r="H507" s="202">
        <v>0</v>
      </c>
      <c r="I507" s="202">
        <v>0</v>
      </c>
      <c r="J507" s="197">
        <v>0</v>
      </c>
      <c r="K507" s="203">
        <v>0</v>
      </c>
      <c r="L507" s="203">
        <v>0</v>
      </c>
      <c r="M507" s="203">
        <v>0</v>
      </c>
      <c r="N507" s="203">
        <v>0</v>
      </c>
      <c r="O507" s="203">
        <v>0</v>
      </c>
      <c r="P507" s="203">
        <v>0</v>
      </c>
      <c r="Q507" s="203">
        <v>0</v>
      </c>
      <c r="R507" s="198">
        <v>0</v>
      </c>
      <c r="S507" s="203">
        <v>0</v>
      </c>
      <c r="T507" s="203">
        <v>0</v>
      </c>
      <c r="U507" s="203">
        <v>0</v>
      </c>
      <c r="V507" s="204">
        <v>0</v>
      </c>
      <c r="W507" s="204">
        <v>0</v>
      </c>
      <c r="X507" s="204">
        <v>0</v>
      </c>
      <c r="Y507" s="204">
        <v>0</v>
      </c>
      <c r="Z507" s="101">
        <v>0</v>
      </c>
      <c r="AA507" s="204">
        <v>0</v>
      </c>
      <c r="AB507" s="204">
        <v>0</v>
      </c>
      <c r="AC507" s="204">
        <v>0</v>
      </c>
      <c r="AD507" s="204">
        <v>0</v>
      </c>
      <c r="AE507" s="204"/>
      <c r="AF507" s="204">
        <v>0</v>
      </c>
      <c r="AG507" s="204">
        <v>0</v>
      </c>
      <c r="AH507" s="204">
        <v>0</v>
      </c>
      <c r="AI507" s="204">
        <v>0</v>
      </c>
      <c r="AJ507" s="204">
        <v>0</v>
      </c>
      <c r="AK507" s="204">
        <v>0</v>
      </c>
      <c r="AL507" s="204">
        <v>0</v>
      </c>
      <c r="AM507" s="204"/>
      <c r="AN507" s="204">
        <v>0</v>
      </c>
      <c r="AO507" s="204">
        <v>0</v>
      </c>
    </row>
    <row r="508" spans="1:41" ht="12.75" customHeight="1">
      <c r="A508" s="262">
        <v>500</v>
      </c>
      <c r="B508" s="201" t="s">
        <v>1648</v>
      </c>
      <c r="C508" s="197">
        <v>0</v>
      </c>
      <c r="D508" s="202">
        <v>0</v>
      </c>
      <c r="E508" s="202">
        <v>0</v>
      </c>
      <c r="F508" s="202">
        <v>0</v>
      </c>
      <c r="G508" s="202">
        <v>0</v>
      </c>
      <c r="H508" s="202">
        <v>0</v>
      </c>
      <c r="I508" s="202">
        <v>0</v>
      </c>
      <c r="J508" s="197">
        <v>0</v>
      </c>
      <c r="K508" s="203">
        <v>0</v>
      </c>
      <c r="L508" s="203">
        <v>0</v>
      </c>
      <c r="M508" s="203">
        <v>0</v>
      </c>
      <c r="N508" s="203">
        <v>0</v>
      </c>
      <c r="O508" s="203">
        <v>0</v>
      </c>
      <c r="P508" s="203">
        <v>0</v>
      </c>
      <c r="Q508" s="203">
        <v>0</v>
      </c>
      <c r="R508" s="198">
        <v>0</v>
      </c>
      <c r="S508" s="203">
        <v>0</v>
      </c>
      <c r="T508" s="203">
        <v>0</v>
      </c>
      <c r="U508" s="203">
        <v>0</v>
      </c>
      <c r="V508" s="204">
        <v>0</v>
      </c>
      <c r="W508" s="204">
        <v>0</v>
      </c>
      <c r="X508" s="204">
        <v>0</v>
      </c>
      <c r="Y508" s="204">
        <v>0</v>
      </c>
      <c r="Z508" s="101">
        <v>0</v>
      </c>
      <c r="AA508" s="204">
        <v>0</v>
      </c>
      <c r="AB508" s="204">
        <v>0</v>
      </c>
      <c r="AC508" s="204">
        <v>0</v>
      </c>
      <c r="AD508" s="204">
        <v>0</v>
      </c>
      <c r="AE508" s="204"/>
      <c r="AF508" s="204">
        <v>0</v>
      </c>
      <c r="AG508" s="204">
        <v>0</v>
      </c>
      <c r="AH508" s="204">
        <v>0</v>
      </c>
      <c r="AI508" s="204">
        <v>0</v>
      </c>
      <c r="AJ508" s="204">
        <v>0</v>
      </c>
      <c r="AK508" s="204">
        <v>0</v>
      </c>
      <c r="AL508" s="204">
        <v>0</v>
      </c>
      <c r="AM508" s="204"/>
      <c r="AN508" s="204">
        <v>0</v>
      </c>
      <c r="AO508" s="204">
        <v>0</v>
      </c>
    </row>
    <row r="509" spans="1:41" ht="12.75" customHeight="1">
      <c r="A509" s="262">
        <v>501</v>
      </c>
      <c r="B509" s="201" t="s">
        <v>1649</v>
      </c>
      <c r="C509" s="197">
        <v>0</v>
      </c>
      <c r="D509" s="202">
        <v>0</v>
      </c>
      <c r="E509" s="202">
        <v>0</v>
      </c>
      <c r="F509" s="202">
        <v>0</v>
      </c>
      <c r="G509" s="202">
        <v>0</v>
      </c>
      <c r="H509" s="202">
        <v>0</v>
      </c>
      <c r="I509" s="202">
        <v>0</v>
      </c>
      <c r="J509" s="197">
        <v>0</v>
      </c>
      <c r="K509" s="203">
        <v>0</v>
      </c>
      <c r="L509" s="203">
        <v>0</v>
      </c>
      <c r="M509" s="203">
        <v>0</v>
      </c>
      <c r="N509" s="203">
        <v>0</v>
      </c>
      <c r="O509" s="203">
        <v>0</v>
      </c>
      <c r="P509" s="203">
        <v>0</v>
      </c>
      <c r="Q509" s="203">
        <v>0</v>
      </c>
      <c r="R509" s="198">
        <v>0</v>
      </c>
      <c r="S509" s="203">
        <v>0</v>
      </c>
      <c r="T509" s="203">
        <v>0</v>
      </c>
      <c r="U509" s="203">
        <v>0</v>
      </c>
      <c r="V509" s="204">
        <v>0</v>
      </c>
      <c r="W509" s="204">
        <v>0</v>
      </c>
      <c r="X509" s="204">
        <v>0</v>
      </c>
      <c r="Y509" s="204">
        <v>0</v>
      </c>
      <c r="Z509" s="101">
        <v>0</v>
      </c>
      <c r="AA509" s="204">
        <v>0</v>
      </c>
      <c r="AB509" s="204">
        <v>0</v>
      </c>
      <c r="AC509" s="204">
        <v>0</v>
      </c>
      <c r="AD509" s="204">
        <v>0</v>
      </c>
      <c r="AE509" s="204"/>
      <c r="AF509" s="204">
        <v>0</v>
      </c>
      <c r="AG509" s="204">
        <v>0</v>
      </c>
      <c r="AH509" s="204">
        <v>0</v>
      </c>
      <c r="AI509" s="204">
        <v>0</v>
      </c>
      <c r="AJ509" s="204">
        <v>0</v>
      </c>
      <c r="AK509" s="204">
        <v>0</v>
      </c>
      <c r="AL509" s="204">
        <v>0</v>
      </c>
      <c r="AM509" s="204"/>
      <c r="AN509" s="204">
        <v>0</v>
      </c>
      <c r="AO509" s="204">
        <v>0</v>
      </c>
    </row>
    <row r="510" spans="1:41" ht="12.75" customHeight="1">
      <c r="A510" s="262">
        <v>502</v>
      </c>
      <c r="B510" s="201" t="s">
        <v>1650</v>
      </c>
      <c r="C510" s="197">
        <v>0</v>
      </c>
      <c r="D510" s="202">
        <v>0</v>
      </c>
      <c r="E510" s="202">
        <v>0</v>
      </c>
      <c r="F510" s="202">
        <v>0</v>
      </c>
      <c r="G510" s="202">
        <v>0</v>
      </c>
      <c r="H510" s="202">
        <v>0</v>
      </c>
      <c r="I510" s="202">
        <v>0</v>
      </c>
      <c r="J510" s="197">
        <v>0</v>
      </c>
      <c r="K510" s="203">
        <v>0</v>
      </c>
      <c r="L510" s="203">
        <v>0</v>
      </c>
      <c r="M510" s="203">
        <v>0</v>
      </c>
      <c r="N510" s="203">
        <v>0</v>
      </c>
      <c r="O510" s="203">
        <v>0</v>
      </c>
      <c r="P510" s="203">
        <v>0</v>
      </c>
      <c r="Q510" s="203">
        <v>0</v>
      </c>
      <c r="R510" s="198">
        <v>0</v>
      </c>
      <c r="S510" s="203">
        <v>0</v>
      </c>
      <c r="T510" s="203">
        <v>0</v>
      </c>
      <c r="U510" s="203">
        <v>0</v>
      </c>
      <c r="V510" s="204">
        <v>0</v>
      </c>
      <c r="W510" s="204">
        <v>0</v>
      </c>
      <c r="X510" s="204">
        <v>0</v>
      </c>
      <c r="Y510" s="204">
        <v>0</v>
      </c>
      <c r="Z510" s="101">
        <v>0</v>
      </c>
      <c r="AA510" s="204">
        <v>0</v>
      </c>
      <c r="AB510" s="204">
        <v>0</v>
      </c>
      <c r="AC510" s="204">
        <v>0</v>
      </c>
      <c r="AD510" s="204">
        <v>0</v>
      </c>
      <c r="AE510" s="204"/>
      <c r="AF510" s="204">
        <v>0</v>
      </c>
      <c r="AG510" s="204">
        <v>0</v>
      </c>
      <c r="AH510" s="204">
        <v>0</v>
      </c>
      <c r="AI510" s="204">
        <v>0</v>
      </c>
      <c r="AJ510" s="204">
        <v>0</v>
      </c>
      <c r="AK510" s="204">
        <v>0</v>
      </c>
      <c r="AL510" s="204">
        <v>0</v>
      </c>
      <c r="AM510" s="204"/>
      <c r="AN510" s="204">
        <v>0</v>
      </c>
      <c r="AO510" s="204">
        <v>0</v>
      </c>
    </row>
    <row r="511" spans="1:41" ht="12.75" customHeight="1">
      <c r="A511" s="262">
        <v>503</v>
      </c>
      <c r="B511" s="201"/>
      <c r="C511" s="202"/>
      <c r="D511" s="202"/>
      <c r="E511" s="202"/>
      <c r="F511" s="202"/>
      <c r="G511" s="202"/>
      <c r="H511" s="202"/>
      <c r="I511" s="202"/>
      <c r="J511" s="202"/>
      <c r="K511" s="203"/>
      <c r="L511" s="203"/>
      <c r="M511" s="203"/>
      <c r="N511" s="203"/>
      <c r="O511" s="203"/>
      <c r="P511" s="203"/>
      <c r="Q511" s="203"/>
      <c r="R511" s="203"/>
      <c r="S511" s="203"/>
      <c r="T511" s="203"/>
      <c r="U511" s="203"/>
      <c r="V511" s="204"/>
      <c r="W511" s="204"/>
      <c r="X511" s="204"/>
      <c r="Y511" s="204"/>
      <c r="Z511" s="101">
        <v>0</v>
      </c>
      <c r="AA511" s="204"/>
      <c r="AB511" s="204"/>
      <c r="AC511" s="204"/>
      <c r="AD511" s="204"/>
      <c r="AE511" s="204"/>
      <c r="AF511" s="204"/>
      <c r="AG511" s="204"/>
      <c r="AH511" s="204"/>
      <c r="AI511" s="204"/>
      <c r="AJ511" s="204"/>
      <c r="AK511" s="204"/>
      <c r="AL511" s="204"/>
      <c r="AM511" s="204"/>
      <c r="AN511" s="204"/>
      <c r="AO511" s="204"/>
    </row>
    <row r="512" spans="1:41" ht="12.75" customHeight="1">
      <c r="A512" s="262">
        <v>504</v>
      </c>
      <c r="B512" s="196" t="s">
        <v>1651</v>
      </c>
      <c r="C512" s="197">
        <v>511.4</v>
      </c>
      <c r="D512" s="197">
        <v>0</v>
      </c>
      <c r="E512" s="197">
        <v>0</v>
      </c>
      <c r="F512" s="197">
        <v>0</v>
      </c>
      <c r="G512" s="197">
        <v>337.2</v>
      </c>
      <c r="H512" s="197">
        <v>174.2</v>
      </c>
      <c r="I512" s="197">
        <v>0</v>
      </c>
      <c r="J512" s="197">
        <v>789.6</v>
      </c>
      <c r="K512" s="197">
        <v>0</v>
      </c>
      <c r="L512" s="197">
        <v>0</v>
      </c>
      <c r="M512" s="197">
        <v>0</v>
      </c>
      <c r="N512" s="197">
        <v>555</v>
      </c>
      <c r="O512" s="197">
        <v>40</v>
      </c>
      <c r="P512" s="197">
        <v>194.6</v>
      </c>
      <c r="Q512" s="197">
        <v>0</v>
      </c>
      <c r="R512" s="198">
        <v>738.12020000000007</v>
      </c>
      <c r="S512" s="197">
        <v>0</v>
      </c>
      <c r="T512" s="197">
        <v>0</v>
      </c>
      <c r="U512" s="197">
        <v>0</v>
      </c>
      <c r="V512" s="197">
        <v>554.99540000000002</v>
      </c>
      <c r="W512" s="197">
        <v>0</v>
      </c>
      <c r="X512" s="197">
        <v>183.12479999999999</v>
      </c>
      <c r="Y512" s="197">
        <v>0</v>
      </c>
      <c r="Z512" s="101">
        <v>-51.479799999999955</v>
      </c>
      <c r="AA512" s="101">
        <v>0</v>
      </c>
      <c r="AB512" s="101">
        <v>0</v>
      </c>
      <c r="AC512" s="101">
        <v>0</v>
      </c>
      <c r="AD512" s="101">
        <v>-4.5999999999821739E-3</v>
      </c>
      <c r="AE512" s="101">
        <v>-40</v>
      </c>
      <c r="AF512" s="101">
        <v>-11.475200000000001</v>
      </c>
      <c r="AG512" s="101">
        <v>0</v>
      </c>
      <c r="AH512" s="101">
        <v>93.480268490374868</v>
      </c>
      <c r="AI512" s="101">
        <v>0</v>
      </c>
      <c r="AJ512" s="101">
        <v>0</v>
      </c>
      <c r="AK512" s="101">
        <v>0</v>
      </c>
      <c r="AL512" s="101">
        <v>99.99917117117117</v>
      </c>
      <c r="AM512" s="101">
        <v>0</v>
      </c>
      <c r="AN512" s="101">
        <v>94.103186022610487</v>
      </c>
      <c r="AO512" s="101">
        <v>0</v>
      </c>
    </row>
    <row r="513" spans="1:45" s="200" customFormat="1" ht="12.75" customHeight="1">
      <c r="A513" s="262">
        <v>505</v>
      </c>
      <c r="B513" s="196" t="s">
        <v>1241</v>
      </c>
      <c r="C513" s="197">
        <v>337.2</v>
      </c>
      <c r="D513" s="197">
        <v>0</v>
      </c>
      <c r="E513" s="197">
        <v>0</v>
      </c>
      <c r="F513" s="197">
        <v>0</v>
      </c>
      <c r="G513" s="197">
        <v>337.2</v>
      </c>
      <c r="H513" s="197">
        <v>0</v>
      </c>
      <c r="I513" s="197">
        <v>0</v>
      </c>
      <c r="J513" s="197">
        <v>595</v>
      </c>
      <c r="K513" s="197">
        <v>0</v>
      </c>
      <c r="L513" s="197">
        <v>0</v>
      </c>
      <c r="M513" s="197">
        <v>0</v>
      </c>
      <c r="N513" s="197">
        <v>555</v>
      </c>
      <c r="O513" s="197">
        <v>40</v>
      </c>
      <c r="P513" s="197">
        <v>0</v>
      </c>
      <c r="Q513" s="197">
        <v>0</v>
      </c>
      <c r="R513" s="198">
        <v>554.99540000000002</v>
      </c>
      <c r="S513" s="197">
        <v>0</v>
      </c>
      <c r="T513" s="197">
        <v>0</v>
      </c>
      <c r="U513" s="197">
        <v>0</v>
      </c>
      <c r="V513" s="197">
        <v>554.99540000000002</v>
      </c>
      <c r="W513" s="197">
        <v>0</v>
      </c>
      <c r="X513" s="197">
        <v>0</v>
      </c>
      <c r="Y513" s="197">
        <v>0</v>
      </c>
      <c r="Z513" s="101">
        <v>-40.004599999999982</v>
      </c>
      <c r="AA513" s="101">
        <v>0</v>
      </c>
      <c r="AB513" s="101">
        <v>0</v>
      </c>
      <c r="AC513" s="101">
        <v>0</v>
      </c>
      <c r="AD513" s="101">
        <v>-4.5999999999821739E-3</v>
      </c>
      <c r="AE513" s="101">
        <v>-40</v>
      </c>
      <c r="AF513" s="101">
        <v>0</v>
      </c>
      <c r="AG513" s="101">
        <v>0</v>
      </c>
      <c r="AH513" s="101">
        <v>93.276537815126048</v>
      </c>
      <c r="AI513" s="101">
        <v>0</v>
      </c>
      <c r="AJ513" s="101">
        <v>0</v>
      </c>
      <c r="AK513" s="101">
        <v>0</v>
      </c>
      <c r="AL513" s="101">
        <v>99.99917117117117</v>
      </c>
      <c r="AM513" s="101">
        <v>0</v>
      </c>
      <c r="AN513" s="101">
        <v>0</v>
      </c>
      <c r="AO513" s="101">
        <v>0</v>
      </c>
      <c r="AP513" s="199"/>
      <c r="AQ513" s="199"/>
      <c r="AR513" s="199"/>
      <c r="AS513" s="199"/>
    </row>
    <row r="514" spans="1:45" s="200" customFormat="1" ht="12.75" customHeight="1">
      <c r="A514" s="262">
        <v>506</v>
      </c>
      <c r="B514" s="196" t="s">
        <v>1242</v>
      </c>
      <c r="C514" s="197">
        <v>174.2</v>
      </c>
      <c r="D514" s="197">
        <v>0</v>
      </c>
      <c r="E514" s="197">
        <v>0</v>
      </c>
      <c r="F514" s="197">
        <v>0</v>
      </c>
      <c r="G514" s="197">
        <v>0</v>
      </c>
      <c r="H514" s="197">
        <v>174.2</v>
      </c>
      <c r="I514" s="197">
        <v>0</v>
      </c>
      <c r="J514" s="197">
        <v>194.6</v>
      </c>
      <c r="K514" s="197">
        <v>0</v>
      </c>
      <c r="L514" s="197">
        <v>0</v>
      </c>
      <c r="M514" s="197">
        <v>0</v>
      </c>
      <c r="N514" s="197">
        <v>0</v>
      </c>
      <c r="O514" s="197">
        <v>0</v>
      </c>
      <c r="P514" s="197">
        <v>194.6</v>
      </c>
      <c r="Q514" s="197">
        <v>0</v>
      </c>
      <c r="R514" s="198">
        <v>183.12479999999999</v>
      </c>
      <c r="S514" s="197">
        <v>0</v>
      </c>
      <c r="T514" s="197">
        <v>0</v>
      </c>
      <c r="U514" s="197">
        <v>0</v>
      </c>
      <c r="V514" s="197">
        <v>0</v>
      </c>
      <c r="W514" s="197">
        <v>0</v>
      </c>
      <c r="X514" s="197">
        <v>183.12479999999999</v>
      </c>
      <c r="Y514" s="197">
        <v>0</v>
      </c>
      <c r="Z514" s="101">
        <v>-11.475200000000001</v>
      </c>
      <c r="AA514" s="101">
        <v>0</v>
      </c>
      <c r="AB514" s="101">
        <v>0</v>
      </c>
      <c r="AC514" s="101">
        <v>0</v>
      </c>
      <c r="AD514" s="101">
        <v>0</v>
      </c>
      <c r="AE514" s="101">
        <v>0</v>
      </c>
      <c r="AF514" s="101">
        <v>-11.475200000000001</v>
      </c>
      <c r="AG514" s="101">
        <v>0</v>
      </c>
      <c r="AH514" s="101">
        <v>94.103186022610487</v>
      </c>
      <c r="AI514" s="101">
        <v>0</v>
      </c>
      <c r="AJ514" s="101">
        <v>0</v>
      </c>
      <c r="AK514" s="101">
        <v>0</v>
      </c>
      <c r="AL514" s="101">
        <v>0</v>
      </c>
      <c r="AM514" s="101">
        <v>0</v>
      </c>
      <c r="AN514" s="101">
        <v>94.103186022610487</v>
      </c>
      <c r="AO514" s="101">
        <v>0</v>
      </c>
      <c r="AP514" s="199"/>
      <c r="AQ514" s="199"/>
      <c r="AR514" s="199"/>
      <c r="AS514" s="199"/>
    </row>
    <row r="515" spans="1:45" ht="12.75" customHeight="1">
      <c r="A515" s="262">
        <v>507</v>
      </c>
      <c r="B515" s="201" t="s">
        <v>1267</v>
      </c>
      <c r="C515" s="197">
        <v>337.2</v>
      </c>
      <c r="D515" s="202">
        <v>0</v>
      </c>
      <c r="E515" s="202">
        <v>0</v>
      </c>
      <c r="F515" s="202">
        <v>0</v>
      </c>
      <c r="G515" s="202">
        <v>337.2</v>
      </c>
      <c r="H515" s="202">
        <v>0</v>
      </c>
      <c r="I515" s="202">
        <v>0</v>
      </c>
      <c r="J515" s="197">
        <v>595</v>
      </c>
      <c r="K515" s="203">
        <v>0</v>
      </c>
      <c r="L515" s="203">
        <v>0</v>
      </c>
      <c r="M515" s="203">
        <v>0</v>
      </c>
      <c r="N515" s="203">
        <v>555</v>
      </c>
      <c r="O515" s="203">
        <v>40</v>
      </c>
      <c r="P515" s="203">
        <v>0</v>
      </c>
      <c r="Q515" s="203">
        <v>0</v>
      </c>
      <c r="R515" s="198">
        <v>554.99540000000002</v>
      </c>
      <c r="S515" s="203">
        <v>0</v>
      </c>
      <c r="T515" s="203">
        <v>0</v>
      </c>
      <c r="U515" s="203">
        <v>0</v>
      </c>
      <c r="V515" s="204">
        <v>554.99540000000002</v>
      </c>
      <c r="W515" s="204">
        <v>0</v>
      </c>
      <c r="X515" s="204">
        <v>0</v>
      </c>
      <c r="Y515" s="204">
        <v>0</v>
      </c>
      <c r="Z515" s="101">
        <v>-40.004599999999982</v>
      </c>
      <c r="AA515" s="204">
        <v>0</v>
      </c>
      <c r="AB515" s="204">
        <v>0</v>
      </c>
      <c r="AC515" s="204">
        <v>0</v>
      </c>
      <c r="AD515" s="204">
        <v>-4.5999999999821739E-3</v>
      </c>
      <c r="AE515" s="204"/>
      <c r="AF515" s="204">
        <v>0</v>
      </c>
      <c r="AG515" s="204">
        <v>0</v>
      </c>
      <c r="AH515" s="204">
        <v>93.276537815126048</v>
      </c>
      <c r="AI515" s="204">
        <v>0</v>
      </c>
      <c r="AJ515" s="204">
        <v>0</v>
      </c>
      <c r="AK515" s="204">
        <v>0</v>
      </c>
      <c r="AL515" s="204">
        <v>99.99917117117117</v>
      </c>
      <c r="AM515" s="204"/>
      <c r="AN515" s="204">
        <v>0</v>
      </c>
      <c r="AO515" s="204">
        <v>0</v>
      </c>
    </row>
    <row r="516" spans="1:45" ht="12.75" customHeight="1">
      <c r="A516" s="262">
        <v>508</v>
      </c>
      <c r="B516" s="201" t="s">
        <v>1652</v>
      </c>
      <c r="C516" s="197">
        <v>0</v>
      </c>
      <c r="D516" s="202">
        <v>0</v>
      </c>
      <c r="E516" s="202">
        <v>0</v>
      </c>
      <c r="F516" s="202">
        <v>0</v>
      </c>
      <c r="G516" s="202">
        <v>0</v>
      </c>
      <c r="H516" s="202">
        <v>0</v>
      </c>
      <c r="I516" s="202">
        <v>0</v>
      </c>
      <c r="J516" s="197">
        <v>0</v>
      </c>
      <c r="K516" s="203">
        <v>0</v>
      </c>
      <c r="L516" s="203">
        <v>0</v>
      </c>
      <c r="M516" s="203">
        <v>0</v>
      </c>
      <c r="N516" s="203">
        <v>0</v>
      </c>
      <c r="O516" s="203">
        <v>0</v>
      </c>
      <c r="P516" s="203">
        <v>0</v>
      </c>
      <c r="Q516" s="203">
        <v>0</v>
      </c>
      <c r="R516" s="198">
        <v>0</v>
      </c>
      <c r="S516" s="203">
        <v>0</v>
      </c>
      <c r="T516" s="203">
        <v>0</v>
      </c>
      <c r="U516" s="203">
        <v>0</v>
      </c>
      <c r="V516" s="204">
        <v>0</v>
      </c>
      <c r="W516" s="204">
        <v>0</v>
      </c>
      <c r="X516" s="204">
        <v>0</v>
      </c>
      <c r="Y516" s="204">
        <v>0</v>
      </c>
      <c r="Z516" s="101">
        <v>0</v>
      </c>
      <c r="AA516" s="204">
        <v>0</v>
      </c>
      <c r="AB516" s="204">
        <v>0</v>
      </c>
      <c r="AC516" s="204">
        <v>0</v>
      </c>
      <c r="AD516" s="204">
        <v>0</v>
      </c>
      <c r="AE516" s="204"/>
      <c r="AF516" s="204">
        <v>0</v>
      </c>
      <c r="AG516" s="204">
        <v>0</v>
      </c>
      <c r="AH516" s="204">
        <v>0</v>
      </c>
      <c r="AI516" s="204">
        <v>0</v>
      </c>
      <c r="AJ516" s="204">
        <v>0</v>
      </c>
      <c r="AK516" s="204">
        <v>0</v>
      </c>
      <c r="AL516" s="204">
        <v>0</v>
      </c>
      <c r="AM516" s="204"/>
      <c r="AN516" s="204">
        <v>0</v>
      </c>
      <c r="AO516" s="204">
        <v>0</v>
      </c>
    </row>
    <row r="517" spans="1:45" ht="12.75" customHeight="1">
      <c r="A517" s="262">
        <v>509</v>
      </c>
      <c r="B517" s="201" t="s">
        <v>1653</v>
      </c>
      <c r="C517" s="197">
        <v>0</v>
      </c>
      <c r="D517" s="202">
        <v>0</v>
      </c>
      <c r="E517" s="202">
        <v>0</v>
      </c>
      <c r="F517" s="202">
        <v>0</v>
      </c>
      <c r="G517" s="202">
        <v>0</v>
      </c>
      <c r="H517" s="202">
        <v>0</v>
      </c>
      <c r="I517" s="202">
        <v>0</v>
      </c>
      <c r="J517" s="197">
        <v>0</v>
      </c>
      <c r="K517" s="203">
        <v>0</v>
      </c>
      <c r="L517" s="203">
        <v>0</v>
      </c>
      <c r="M517" s="203">
        <v>0</v>
      </c>
      <c r="N517" s="203">
        <v>0</v>
      </c>
      <c r="O517" s="203">
        <v>0</v>
      </c>
      <c r="P517" s="203">
        <v>0</v>
      </c>
      <c r="Q517" s="203">
        <v>0</v>
      </c>
      <c r="R517" s="198">
        <v>0</v>
      </c>
      <c r="S517" s="203">
        <v>0</v>
      </c>
      <c r="T517" s="203">
        <v>0</v>
      </c>
      <c r="U517" s="203">
        <v>0</v>
      </c>
      <c r="V517" s="204">
        <v>0</v>
      </c>
      <c r="W517" s="204">
        <v>0</v>
      </c>
      <c r="X517" s="204">
        <v>0</v>
      </c>
      <c r="Y517" s="204">
        <v>0</v>
      </c>
      <c r="Z517" s="101">
        <v>0</v>
      </c>
      <c r="AA517" s="204">
        <v>0</v>
      </c>
      <c r="AB517" s="204">
        <v>0</v>
      </c>
      <c r="AC517" s="204">
        <v>0</v>
      </c>
      <c r="AD517" s="204">
        <v>0</v>
      </c>
      <c r="AE517" s="204"/>
      <c r="AF517" s="204">
        <v>0</v>
      </c>
      <c r="AG517" s="204">
        <v>0</v>
      </c>
      <c r="AH517" s="204">
        <v>0</v>
      </c>
      <c r="AI517" s="204">
        <v>0</v>
      </c>
      <c r="AJ517" s="204">
        <v>0</v>
      </c>
      <c r="AK517" s="204">
        <v>0</v>
      </c>
      <c r="AL517" s="204">
        <v>0</v>
      </c>
      <c r="AM517" s="204"/>
      <c r="AN517" s="204">
        <v>0</v>
      </c>
      <c r="AO517" s="204">
        <v>0</v>
      </c>
    </row>
    <row r="518" spans="1:45" ht="12.75" customHeight="1">
      <c r="A518" s="262">
        <v>510</v>
      </c>
      <c r="B518" s="201" t="s">
        <v>1654</v>
      </c>
      <c r="C518" s="197">
        <v>0</v>
      </c>
      <c r="D518" s="202">
        <v>0</v>
      </c>
      <c r="E518" s="202">
        <v>0</v>
      </c>
      <c r="F518" s="202">
        <v>0</v>
      </c>
      <c r="G518" s="202">
        <v>0</v>
      </c>
      <c r="H518" s="202">
        <v>0</v>
      </c>
      <c r="I518" s="202">
        <v>0</v>
      </c>
      <c r="J518" s="197">
        <v>0</v>
      </c>
      <c r="K518" s="203">
        <v>0</v>
      </c>
      <c r="L518" s="203">
        <v>0</v>
      </c>
      <c r="M518" s="203">
        <v>0</v>
      </c>
      <c r="N518" s="203">
        <v>0</v>
      </c>
      <c r="O518" s="203">
        <v>0</v>
      </c>
      <c r="P518" s="203">
        <v>0</v>
      </c>
      <c r="Q518" s="203">
        <v>0</v>
      </c>
      <c r="R518" s="198">
        <v>0</v>
      </c>
      <c r="S518" s="203">
        <v>0</v>
      </c>
      <c r="T518" s="203">
        <v>0</v>
      </c>
      <c r="U518" s="203">
        <v>0</v>
      </c>
      <c r="V518" s="204">
        <v>0</v>
      </c>
      <c r="W518" s="204">
        <v>0</v>
      </c>
      <c r="X518" s="204">
        <v>0</v>
      </c>
      <c r="Y518" s="204">
        <v>0</v>
      </c>
      <c r="Z518" s="101">
        <v>0</v>
      </c>
      <c r="AA518" s="204">
        <v>0</v>
      </c>
      <c r="AB518" s="204">
        <v>0</v>
      </c>
      <c r="AC518" s="204">
        <v>0</v>
      </c>
      <c r="AD518" s="204">
        <v>0</v>
      </c>
      <c r="AE518" s="204"/>
      <c r="AF518" s="204">
        <v>0</v>
      </c>
      <c r="AG518" s="204">
        <v>0</v>
      </c>
      <c r="AH518" s="204">
        <v>0</v>
      </c>
      <c r="AI518" s="204">
        <v>0</v>
      </c>
      <c r="AJ518" s="204">
        <v>0</v>
      </c>
      <c r="AK518" s="204">
        <v>0</v>
      </c>
      <c r="AL518" s="204">
        <v>0</v>
      </c>
      <c r="AM518" s="204"/>
      <c r="AN518" s="204">
        <v>0</v>
      </c>
      <c r="AO518" s="204">
        <v>0</v>
      </c>
    </row>
    <row r="519" spans="1:45" ht="12.75" customHeight="1">
      <c r="A519" s="262">
        <v>511</v>
      </c>
      <c r="B519" s="201" t="s">
        <v>1655</v>
      </c>
      <c r="C519" s="197">
        <v>0</v>
      </c>
      <c r="D519" s="202">
        <v>0</v>
      </c>
      <c r="E519" s="202">
        <v>0</v>
      </c>
      <c r="F519" s="202">
        <v>0</v>
      </c>
      <c r="G519" s="202">
        <v>0</v>
      </c>
      <c r="H519" s="202">
        <v>0</v>
      </c>
      <c r="I519" s="202">
        <v>0</v>
      </c>
      <c r="J519" s="197">
        <v>0</v>
      </c>
      <c r="K519" s="203">
        <v>0</v>
      </c>
      <c r="L519" s="203">
        <v>0</v>
      </c>
      <c r="M519" s="203">
        <v>0</v>
      </c>
      <c r="N519" s="203">
        <v>0</v>
      </c>
      <c r="O519" s="203">
        <v>0</v>
      </c>
      <c r="P519" s="203">
        <v>0</v>
      </c>
      <c r="Q519" s="203">
        <v>0</v>
      </c>
      <c r="R519" s="198">
        <v>0</v>
      </c>
      <c r="S519" s="203">
        <v>0</v>
      </c>
      <c r="T519" s="203">
        <v>0</v>
      </c>
      <c r="U519" s="203">
        <v>0</v>
      </c>
      <c r="V519" s="204">
        <v>0</v>
      </c>
      <c r="W519" s="204">
        <v>0</v>
      </c>
      <c r="X519" s="204">
        <v>0</v>
      </c>
      <c r="Y519" s="204">
        <v>0</v>
      </c>
      <c r="Z519" s="101">
        <v>0</v>
      </c>
      <c r="AA519" s="204">
        <v>0</v>
      </c>
      <c r="AB519" s="204">
        <v>0</v>
      </c>
      <c r="AC519" s="204">
        <v>0</v>
      </c>
      <c r="AD519" s="204">
        <v>0</v>
      </c>
      <c r="AE519" s="204"/>
      <c r="AF519" s="204">
        <v>0</v>
      </c>
      <c r="AG519" s="204">
        <v>0</v>
      </c>
      <c r="AH519" s="204">
        <v>0</v>
      </c>
      <c r="AI519" s="204">
        <v>0</v>
      </c>
      <c r="AJ519" s="204">
        <v>0</v>
      </c>
      <c r="AK519" s="204">
        <v>0</v>
      </c>
      <c r="AL519" s="204">
        <v>0</v>
      </c>
      <c r="AM519" s="204"/>
      <c r="AN519" s="204">
        <v>0</v>
      </c>
      <c r="AO519" s="204">
        <v>0</v>
      </c>
    </row>
    <row r="520" spans="1:45" ht="12.75" customHeight="1">
      <c r="A520" s="262">
        <v>512</v>
      </c>
      <c r="B520" s="201" t="s">
        <v>1656</v>
      </c>
      <c r="C520" s="197">
        <v>0</v>
      </c>
      <c r="D520" s="202">
        <v>0</v>
      </c>
      <c r="E520" s="202">
        <v>0</v>
      </c>
      <c r="F520" s="202">
        <v>0</v>
      </c>
      <c r="G520" s="202">
        <v>0</v>
      </c>
      <c r="H520" s="202">
        <v>0</v>
      </c>
      <c r="I520" s="202">
        <v>0</v>
      </c>
      <c r="J520" s="197">
        <v>0</v>
      </c>
      <c r="K520" s="203">
        <v>0</v>
      </c>
      <c r="L520" s="203">
        <v>0</v>
      </c>
      <c r="M520" s="203">
        <v>0</v>
      </c>
      <c r="N520" s="203">
        <v>0</v>
      </c>
      <c r="O520" s="203">
        <v>0</v>
      </c>
      <c r="P520" s="203">
        <v>0</v>
      </c>
      <c r="Q520" s="203">
        <v>0</v>
      </c>
      <c r="R520" s="198">
        <v>0</v>
      </c>
      <c r="S520" s="203">
        <v>0</v>
      </c>
      <c r="T520" s="203">
        <v>0</v>
      </c>
      <c r="U520" s="203">
        <v>0</v>
      </c>
      <c r="V520" s="204">
        <v>0</v>
      </c>
      <c r="W520" s="204">
        <v>0</v>
      </c>
      <c r="X520" s="204">
        <v>0</v>
      </c>
      <c r="Y520" s="204">
        <v>0</v>
      </c>
      <c r="Z520" s="101">
        <v>0</v>
      </c>
      <c r="AA520" s="204">
        <v>0</v>
      </c>
      <c r="AB520" s="204">
        <v>0</v>
      </c>
      <c r="AC520" s="204">
        <v>0</v>
      </c>
      <c r="AD520" s="204">
        <v>0</v>
      </c>
      <c r="AE520" s="204"/>
      <c r="AF520" s="204">
        <v>0</v>
      </c>
      <c r="AG520" s="204">
        <v>0</v>
      </c>
      <c r="AH520" s="204">
        <v>0</v>
      </c>
      <c r="AI520" s="204">
        <v>0</v>
      </c>
      <c r="AJ520" s="204">
        <v>0</v>
      </c>
      <c r="AK520" s="204">
        <v>0</v>
      </c>
      <c r="AL520" s="204">
        <v>0</v>
      </c>
      <c r="AM520" s="204"/>
      <c r="AN520" s="204">
        <v>0</v>
      </c>
      <c r="AO520" s="204">
        <v>0</v>
      </c>
    </row>
    <row r="521" spans="1:45" ht="12.75" customHeight="1">
      <c r="A521" s="262">
        <v>513</v>
      </c>
      <c r="B521" s="201" t="s">
        <v>1657</v>
      </c>
      <c r="C521" s="197">
        <v>0</v>
      </c>
      <c r="D521" s="202">
        <v>0</v>
      </c>
      <c r="E521" s="202">
        <v>0</v>
      </c>
      <c r="F521" s="202">
        <v>0</v>
      </c>
      <c r="G521" s="202">
        <v>0</v>
      </c>
      <c r="H521" s="202">
        <v>0</v>
      </c>
      <c r="I521" s="202">
        <v>0</v>
      </c>
      <c r="J521" s="197">
        <v>0</v>
      </c>
      <c r="K521" s="203">
        <v>0</v>
      </c>
      <c r="L521" s="203">
        <v>0</v>
      </c>
      <c r="M521" s="203">
        <v>0</v>
      </c>
      <c r="N521" s="203">
        <v>0</v>
      </c>
      <c r="O521" s="203">
        <v>0</v>
      </c>
      <c r="P521" s="203">
        <v>0</v>
      </c>
      <c r="Q521" s="203">
        <v>0</v>
      </c>
      <c r="R521" s="198">
        <v>0</v>
      </c>
      <c r="S521" s="203">
        <v>0</v>
      </c>
      <c r="T521" s="203">
        <v>0</v>
      </c>
      <c r="U521" s="203">
        <v>0</v>
      </c>
      <c r="V521" s="204">
        <v>0</v>
      </c>
      <c r="W521" s="204">
        <v>0</v>
      </c>
      <c r="X521" s="204">
        <v>0</v>
      </c>
      <c r="Y521" s="204">
        <v>0</v>
      </c>
      <c r="Z521" s="101">
        <v>0</v>
      </c>
      <c r="AA521" s="204">
        <v>0</v>
      </c>
      <c r="AB521" s="204">
        <v>0</v>
      </c>
      <c r="AC521" s="204">
        <v>0</v>
      </c>
      <c r="AD521" s="204">
        <v>0</v>
      </c>
      <c r="AE521" s="204"/>
      <c r="AF521" s="204">
        <v>0</v>
      </c>
      <c r="AG521" s="204">
        <v>0</v>
      </c>
      <c r="AH521" s="204">
        <v>0</v>
      </c>
      <c r="AI521" s="204">
        <v>0</v>
      </c>
      <c r="AJ521" s="204">
        <v>0</v>
      </c>
      <c r="AK521" s="204">
        <v>0</v>
      </c>
      <c r="AL521" s="204">
        <v>0</v>
      </c>
      <c r="AM521" s="204"/>
      <c r="AN521" s="204">
        <v>0</v>
      </c>
      <c r="AO521" s="204">
        <v>0</v>
      </c>
    </row>
    <row r="522" spans="1:45" ht="12.75" customHeight="1">
      <c r="A522" s="262">
        <v>514</v>
      </c>
      <c r="B522" s="201" t="s">
        <v>1658</v>
      </c>
      <c r="C522" s="197">
        <v>90.6</v>
      </c>
      <c r="D522" s="202">
        <v>0</v>
      </c>
      <c r="E522" s="202">
        <v>0</v>
      </c>
      <c r="F522" s="202">
        <v>0</v>
      </c>
      <c r="G522" s="202">
        <v>0</v>
      </c>
      <c r="H522" s="202">
        <v>90.6</v>
      </c>
      <c r="I522" s="202">
        <v>0</v>
      </c>
      <c r="J522" s="197">
        <v>90.6</v>
      </c>
      <c r="K522" s="203">
        <v>0</v>
      </c>
      <c r="L522" s="203">
        <v>0</v>
      </c>
      <c r="M522" s="203">
        <v>0</v>
      </c>
      <c r="N522" s="203">
        <v>0</v>
      </c>
      <c r="O522" s="203">
        <v>0</v>
      </c>
      <c r="P522" s="203">
        <v>90.6</v>
      </c>
      <c r="Q522" s="203">
        <v>0</v>
      </c>
      <c r="R522" s="198">
        <v>90.6</v>
      </c>
      <c r="S522" s="203">
        <v>0</v>
      </c>
      <c r="T522" s="203">
        <v>0</v>
      </c>
      <c r="U522" s="203">
        <v>0</v>
      </c>
      <c r="V522" s="204">
        <v>0</v>
      </c>
      <c r="W522" s="204">
        <v>0</v>
      </c>
      <c r="X522" s="204">
        <v>90.6</v>
      </c>
      <c r="Y522" s="204">
        <v>0</v>
      </c>
      <c r="Z522" s="101">
        <v>0</v>
      </c>
      <c r="AA522" s="204">
        <v>0</v>
      </c>
      <c r="AB522" s="204">
        <v>0</v>
      </c>
      <c r="AC522" s="204">
        <v>0</v>
      </c>
      <c r="AD522" s="204">
        <v>0</v>
      </c>
      <c r="AE522" s="204"/>
      <c r="AF522" s="204">
        <v>0</v>
      </c>
      <c r="AG522" s="204">
        <v>0</v>
      </c>
      <c r="AH522" s="204">
        <v>100</v>
      </c>
      <c r="AI522" s="204">
        <v>0</v>
      </c>
      <c r="AJ522" s="204">
        <v>0</v>
      </c>
      <c r="AK522" s="204">
        <v>0</v>
      </c>
      <c r="AL522" s="204">
        <v>0</v>
      </c>
      <c r="AM522" s="204"/>
      <c r="AN522" s="204">
        <v>100</v>
      </c>
      <c r="AO522" s="204">
        <v>0</v>
      </c>
    </row>
    <row r="523" spans="1:45" ht="12.75" customHeight="1">
      <c r="A523" s="262">
        <v>515</v>
      </c>
      <c r="B523" s="201" t="s">
        <v>1659</v>
      </c>
      <c r="C523" s="197">
        <v>0</v>
      </c>
      <c r="D523" s="202">
        <v>0</v>
      </c>
      <c r="E523" s="202">
        <v>0</v>
      </c>
      <c r="F523" s="202">
        <v>0</v>
      </c>
      <c r="G523" s="202">
        <v>0</v>
      </c>
      <c r="H523" s="202">
        <v>0</v>
      </c>
      <c r="I523" s="202">
        <v>0</v>
      </c>
      <c r="J523" s="197">
        <v>0</v>
      </c>
      <c r="K523" s="203">
        <v>0</v>
      </c>
      <c r="L523" s="203">
        <v>0</v>
      </c>
      <c r="M523" s="203">
        <v>0</v>
      </c>
      <c r="N523" s="203">
        <v>0</v>
      </c>
      <c r="O523" s="203">
        <v>0</v>
      </c>
      <c r="P523" s="203">
        <v>0</v>
      </c>
      <c r="Q523" s="203">
        <v>0</v>
      </c>
      <c r="R523" s="198">
        <v>0</v>
      </c>
      <c r="S523" s="203">
        <v>0</v>
      </c>
      <c r="T523" s="203">
        <v>0</v>
      </c>
      <c r="U523" s="203">
        <v>0</v>
      </c>
      <c r="V523" s="204">
        <v>0</v>
      </c>
      <c r="W523" s="204">
        <v>0</v>
      </c>
      <c r="X523" s="204">
        <v>0</v>
      </c>
      <c r="Y523" s="204">
        <v>0</v>
      </c>
      <c r="Z523" s="101">
        <v>0</v>
      </c>
      <c r="AA523" s="204">
        <v>0</v>
      </c>
      <c r="AB523" s="204">
        <v>0</v>
      </c>
      <c r="AC523" s="204">
        <v>0</v>
      </c>
      <c r="AD523" s="204">
        <v>0</v>
      </c>
      <c r="AE523" s="204"/>
      <c r="AF523" s="204">
        <v>0</v>
      </c>
      <c r="AG523" s="204">
        <v>0</v>
      </c>
      <c r="AH523" s="204">
        <v>0</v>
      </c>
      <c r="AI523" s="204">
        <v>0</v>
      </c>
      <c r="AJ523" s="204">
        <v>0</v>
      </c>
      <c r="AK523" s="204">
        <v>0</v>
      </c>
      <c r="AL523" s="204">
        <v>0</v>
      </c>
      <c r="AM523" s="204"/>
      <c r="AN523" s="204">
        <v>0</v>
      </c>
      <c r="AO523" s="204">
        <v>0</v>
      </c>
    </row>
    <row r="524" spans="1:45" ht="12.75" customHeight="1">
      <c r="A524" s="262">
        <v>516</v>
      </c>
      <c r="B524" s="201" t="s">
        <v>1660</v>
      </c>
      <c r="C524" s="197">
        <v>0</v>
      </c>
      <c r="D524" s="202">
        <v>0</v>
      </c>
      <c r="E524" s="202">
        <v>0</v>
      </c>
      <c r="F524" s="202">
        <v>0</v>
      </c>
      <c r="G524" s="202">
        <v>0</v>
      </c>
      <c r="H524" s="202">
        <v>0</v>
      </c>
      <c r="I524" s="202">
        <v>0</v>
      </c>
      <c r="J524" s="197">
        <v>0</v>
      </c>
      <c r="K524" s="203">
        <v>0</v>
      </c>
      <c r="L524" s="203">
        <v>0</v>
      </c>
      <c r="M524" s="203">
        <v>0</v>
      </c>
      <c r="N524" s="203">
        <v>0</v>
      </c>
      <c r="O524" s="203">
        <v>0</v>
      </c>
      <c r="P524" s="203">
        <v>0</v>
      </c>
      <c r="Q524" s="203">
        <v>0</v>
      </c>
      <c r="R524" s="198">
        <v>0</v>
      </c>
      <c r="S524" s="203">
        <v>0</v>
      </c>
      <c r="T524" s="203">
        <v>0</v>
      </c>
      <c r="U524" s="203">
        <v>0</v>
      </c>
      <c r="V524" s="204">
        <v>0</v>
      </c>
      <c r="W524" s="204">
        <v>0</v>
      </c>
      <c r="X524" s="204">
        <v>0</v>
      </c>
      <c r="Y524" s="204">
        <v>0</v>
      </c>
      <c r="Z524" s="101">
        <v>0</v>
      </c>
      <c r="AA524" s="204">
        <v>0</v>
      </c>
      <c r="AB524" s="204">
        <v>0</v>
      </c>
      <c r="AC524" s="204">
        <v>0</v>
      </c>
      <c r="AD524" s="204">
        <v>0</v>
      </c>
      <c r="AE524" s="204"/>
      <c r="AF524" s="204">
        <v>0</v>
      </c>
      <c r="AG524" s="204">
        <v>0</v>
      </c>
      <c r="AH524" s="204">
        <v>0</v>
      </c>
      <c r="AI524" s="204">
        <v>0</v>
      </c>
      <c r="AJ524" s="204">
        <v>0</v>
      </c>
      <c r="AK524" s="204">
        <v>0</v>
      </c>
      <c r="AL524" s="204">
        <v>0</v>
      </c>
      <c r="AM524" s="204"/>
      <c r="AN524" s="204">
        <v>0</v>
      </c>
      <c r="AO524" s="204">
        <v>0</v>
      </c>
    </row>
    <row r="525" spans="1:45" ht="12.75" customHeight="1">
      <c r="A525" s="262">
        <v>517</v>
      </c>
      <c r="B525" s="201" t="s">
        <v>1661</v>
      </c>
      <c r="C525" s="197">
        <v>0</v>
      </c>
      <c r="D525" s="202">
        <v>0</v>
      </c>
      <c r="E525" s="202">
        <v>0</v>
      </c>
      <c r="F525" s="202">
        <v>0</v>
      </c>
      <c r="G525" s="202">
        <v>0</v>
      </c>
      <c r="H525" s="202">
        <v>0</v>
      </c>
      <c r="I525" s="202">
        <v>0</v>
      </c>
      <c r="J525" s="197">
        <v>0</v>
      </c>
      <c r="K525" s="203">
        <v>0</v>
      </c>
      <c r="L525" s="203">
        <v>0</v>
      </c>
      <c r="M525" s="203">
        <v>0</v>
      </c>
      <c r="N525" s="203">
        <v>0</v>
      </c>
      <c r="O525" s="203">
        <v>0</v>
      </c>
      <c r="P525" s="203">
        <v>0</v>
      </c>
      <c r="Q525" s="203">
        <v>0</v>
      </c>
      <c r="R525" s="198">
        <v>0</v>
      </c>
      <c r="S525" s="203">
        <v>0</v>
      </c>
      <c r="T525" s="203">
        <v>0</v>
      </c>
      <c r="U525" s="203">
        <v>0</v>
      </c>
      <c r="V525" s="204">
        <v>0</v>
      </c>
      <c r="W525" s="204">
        <v>0</v>
      </c>
      <c r="X525" s="204">
        <v>0</v>
      </c>
      <c r="Y525" s="204">
        <v>0</v>
      </c>
      <c r="Z525" s="101">
        <v>0</v>
      </c>
      <c r="AA525" s="204">
        <v>0</v>
      </c>
      <c r="AB525" s="204">
        <v>0</v>
      </c>
      <c r="AC525" s="204">
        <v>0</v>
      </c>
      <c r="AD525" s="204">
        <v>0</v>
      </c>
      <c r="AE525" s="204"/>
      <c r="AF525" s="204">
        <v>0</v>
      </c>
      <c r="AG525" s="204">
        <v>0</v>
      </c>
      <c r="AH525" s="204">
        <v>0</v>
      </c>
      <c r="AI525" s="204">
        <v>0</v>
      </c>
      <c r="AJ525" s="204">
        <v>0</v>
      </c>
      <c r="AK525" s="204">
        <v>0</v>
      </c>
      <c r="AL525" s="204">
        <v>0</v>
      </c>
      <c r="AM525" s="204"/>
      <c r="AN525" s="204">
        <v>0</v>
      </c>
      <c r="AO525" s="204">
        <v>0</v>
      </c>
    </row>
    <row r="526" spans="1:45" ht="12.75" customHeight="1">
      <c r="A526" s="262">
        <v>518</v>
      </c>
      <c r="B526" s="201" t="s">
        <v>1651</v>
      </c>
      <c r="C526" s="197">
        <v>83.6</v>
      </c>
      <c r="D526" s="202">
        <v>0</v>
      </c>
      <c r="E526" s="202">
        <v>0</v>
      </c>
      <c r="F526" s="202">
        <v>0</v>
      </c>
      <c r="G526" s="202">
        <v>0</v>
      </c>
      <c r="H526" s="202">
        <v>83.6</v>
      </c>
      <c r="I526" s="202">
        <v>0</v>
      </c>
      <c r="J526" s="197">
        <v>104</v>
      </c>
      <c r="K526" s="203">
        <v>0</v>
      </c>
      <c r="L526" s="203">
        <v>0</v>
      </c>
      <c r="M526" s="203">
        <v>0</v>
      </c>
      <c r="N526" s="203">
        <v>0</v>
      </c>
      <c r="O526" s="203">
        <v>0</v>
      </c>
      <c r="P526" s="203">
        <v>104</v>
      </c>
      <c r="Q526" s="203">
        <v>0</v>
      </c>
      <c r="R526" s="198">
        <v>92.524799999999999</v>
      </c>
      <c r="S526" s="203">
        <v>0</v>
      </c>
      <c r="T526" s="203">
        <v>0</v>
      </c>
      <c r="U526" s="203">
        <v>0</v>
      </c>
      <c r="V526" s="204">
        <v>0</v>
      </c>
      <c r="W526" s="204">
        <v>0</v>
      </c>
      <c r="X526" s="204">
        <v>92.524799999999999</v>
      </c>
      <c r="Y526" s="204">
        <v>0</v>
      </c>
      <c r="Z526" s="101">
        <v>-11.475200000000001</v>
      </c>
      <c r="AA526" s="204">
        <v>0</v>
      </c>
      <c r="AB526" s="204">
        <v>0</v>
      </c>
      <c r="AC526" s="204">
        <v>0</v>
      </c>
      <c r="AD526" s="204">
        <v>0</v>
      </c>
      <c r="AE526" s="204"/>
      <c r="AF526" s="204">
        <v>-11.475200000000001</v>
      </c>
      <c r="AG526" s="204">
        <v>0</v>
      </c>
      <c r="AH526" s="204">
        <v>88.966153846153844</v>
      </c>
      <c r="AI526" s="204">
        <v>0</v>
      </c>
      <c r="AJ526" s="204">
        <v>0</v>
      </c>
      <c r="AK526" s="204">
        <v>0</v>
      </c>
      <c r="AL526" s="204">
        <v>0</v>
      </c>
      <c r="AM526" s="204"/>
      <c r="AN526" s="204">
        <v>88.966153846153844</v>
      </c>
      <c r="AO526" s="204">
        <v>0</v>
      </c>
    </row>
    <row r="527" spans="1:45" ht="12.75" customHeight="1">
      <c r="A527" s="262">
        <v>519</v>
      </c>
      <c r="B527" s="201" t="s">
        <v>1662</v>
      </c>
      <c r="C527" s="197">
        <v>0</v>
      </c>
      <c r="D527" s="202">
        <v>0</v>
      </c>
      <c r="E527" s="202">
        <v>0</v>
      </c>
      <c r="F527" s="202">
        <v>0</v>
      </c>
      <c r="G527" s="202">
        <v>0</v>
      </c>
      <c r="H527" s="202">
        <v>0</v>
      </c>
      <c r="I527" s="202">
        <v>0</v>
      </c>
      <c r="J527" s="197">
        <v>0</v>
      </c>
      <c r="K527" s="203">
        <v>0</v>
      </c>
      <c r="L527" s="203">
        <v>0</v>
      </c>
      <c r="M527" s="203">
        <v>0</v>
      </c>
      <c r="N527" s="203">
        <v>0</v>
      </c>
      <c r="O527" s="203">
        <v>0</v>
      </c>
      <c r="P527" s="203">
        <v>0</v>
      </c>
      <c r="Q527" s="203">
        <v>0</v>
      </c>
      <c r="R527" s="198">
        <v>0</v>
      </c>
      <c r="S527" s="203">
        <v>0</v>
      </c>
      <c r="T527" s="203">
        <v>0</v>
      </c>
      <c r="U527" s="203">
        <v>0</v>
      </c>
      <c r="V527" s="204">
        <v>0</v>
      </c>
      <c r="W527" s="204">
        <v>0</v>
      </c>
      <c r="X527" s="204">
        <v>0</v>
      </c>
      <c r="Y527" s="204">
        <v>0</v>
      </c>
      <c r="Z527" s="101">
        <v>0</v>
      </c>
      <c r="AA527" s="204">
        <v>0</v>
      </c>
      <c r="AB527" s="204">
        <v>0</v>
      </c>
      <c r="AC527" s="204">
        <v>0</v>
      </c>
      <c r="AD527" s="204">
        <v>0</v>
      </c>
      <c r="AE527" s="204"/>
      <c r="AF527" s="204">
        <v>0</v>
      </c>
      <c r="AG527" s="204">
        <v>0</v>
      </c>
      <c r="AH527" s="204">
        <v>0</v>
      </c>
      <c r="AI527" s="204">
        <v>0</v>
      </c>
      <c r="AJ527" s="204">
        <v>0</v>
      </c>
      <c r="AK527" s="204">
        <v>0</v>
      </c>
      <c r="AL527" s="204">
        <v>0</v>
      </c>
      <c r="AM527" s="204"/>
      <c r="AN527" s="204">
        <v>0</v>
      </c>
      <c r="AO527" s="204">
        <v>0</v>
      </c>
    </row>
    <row r="528" spans="1:45" ht="12.75" customHeight="1">
      <c r="A528" s="262">
        <v>520</v>
      </c>
      <c r="B528" s="201" t="s">
        <v>1663</v>
      </c>
      <c r="C528" s="197">
        <v>0</v>
      </c>
      <c r="D528" s="202">
        <v>0</v>
      </c>
      <c r="E528" s="202">
        <v>0</v>
      </c>
      <c r="F528" s="202">
        <v>0</v>
      </c>
      <c r="G528" s="202">
        <v>0</v>
      </c>
      <c r="H528" s="202">
        <v>0</v>
      </c>
      <c r="I528" s="202">
        <v>0</v>
      </c>
      <c r="J528" s="197">
        <v>0</v>
      </c>
      <c r="K528" s="203">
        <v>0</v>
      </c>
      <c r="L528" s="203">
        <v>0</v>
      </c>
      <c r="M528" s="203">
        <v>0</v>
      </c>
      <c r="N528" s="203">
        <v>0</v>
      </c>
      <c r="O528" s="203">
        <v>0</v>
      </c>
      <c r="P528" s="203">
        <v>0</v>
      </c>
      <c r="Q528" s="203">
        <v>0</v>
      </c>
      <c r="R528" s="198">
        <v>0</v>
      </c>
      <c r="S528" s="203">
        <v>0</v>
      </c>
      <c r="T528" s="203">
        <v>0</v>
      </c>
      <c r="U528" s="203">
        <v>0</v>
      </c>
      <c r="V528" s="204">
        <v>0</v>
      </c>
      <c r="W528" s="204">
        <v>0</v>
      </c>
      <c r="X528" s="204">
        <v>0</v>
      </c>
      <c r="Y528" s="204">
        <v>0</v>
      </c>
      <c r="Z528" s="101">
        <v>0</v>
      </c>
      <c r="AA528" s="204">
        <v>0</v>
      </c>
      <c r="AB528" s="204">
        <v>0</v>
      </c>
      <c r="AC528" s="204">
        <v>0</v>
      </c>
      <c r="AD528" s="204">
        <v>0</v>
      </c>
      <c r="AE528" s="204"/>
      <c r="AF528" s="204">
        <v>0</v>
      </c>
      <c r="AG528" s="204">
        <v>0</v>
      </c>
      <c r="AH528" s="204">
        <v>0</v>
      </c>
      <c r="AI528" s="204">
        <v>0</v>
      </c>
      <c r="AJ528" s="204">
        <v>0</v>
      </c>
      <c r="AK528" s="204">
        <v>0</v>
      </c>
      <c r="AL528" s="204">
        <v>0</v>
      </c>
      <c r="AM528" s="204"/>
      <c r="AN528" s="204">
        <v>0</v>
      </c>
      <c r="AO528" s="204">
        <v>0</v>
      </c>
    </row>
    <row r="529" spans="1:45" ht="12.75" customHeight="1">
      <c r="A529" s="262">
        <v>521</v>
      </c>
      <c r="B529" s="201" t="s">
        <v>1664</v>
      </c>
      <c r="C529" s="197">
        <v>0</v>
      </c>
      <c r="D529" s="202">
        <v>0</v>
      </c>
      <c r="E529" s="202">
        <v>0</v>
      </c>
      <c r="F529" s="202">
        <v>0</v>
      </c>
      <c r="G529" s="202">
        <v>0</v>
      </c>
      <c r="H529" s="202">
        <v>0</v>
      </c>
      <c r="I529" s="202">
        <v>0</v>
      </c>
      <c r="J529" s="197">
        <v>0</v>
      </c>
      <c r="K529" s="203">
        <v>0</v>
      </c>
      <c r="L529" s="203">
        <v>0</v>
      </c>
      <c r="M529" s="203">
        <v>0</v>
      </c>
      <c r="N529" s="203">
        <v>0</v>
      </c>
      <c r="O529" s="203">
        <v>0</v>
      </c>
      <c r="P529" s="203">
        <v>0</v>
      </c>
      <c r="Q529" s="203">
        <v>0</v>
      </c>
      <c r="R529" s="198">
        <v>0</v>
      </c>
      <c r="S529" s="203">
        <v>0</v>
      </c>
      <c r="T529" s="203">
        <v>0</v>
      </c>
      <c r="U529" s="203">
        <v>0</v>
      </c>
      <c r="V529" s="204">
        <v>0</v>
      </c>
      <c r="W529" s="204">
        <v>0</v>
      </c>
      <c r="X529" s="204">
        <v>0</v>
      </c>
      <c r="Y529" s="204">
        <v>0</v>
      </c>
      <c r="Z529" s="101">
        <v>0</v>
      </c>
      <c r="AA529" s="204">
        <v>0</v>
      </c>
      <c r="AB529" s="204">
        <v>0</v>
      </c>
      <c r="AC529" s="204">
        <v>0</v>
      </c>
      <c r="AD529" s="204">
        <v>0</v>
      </c>
      <c r="AE529" s="204"/>
      <c r="AF529" s="204">
        <v>0</v>
      </c>
      <c r="AG529" s="204">
        <v>0</v>
      </c>
      <c r="AH529" s="204">
        <v>0</v>
      </c>
      <c r="AI529" s="204">
        <v>0</v>
      </c>
      <c r="AJ529" s="204">
        <v>0</v>
      </c>
      <c r="AK529" s="204">
        <v>0</v>
      </c>
      <c r="AL529" s="204">
        <v>0</v>
      </c>
      <c r="AM529" s="204"/>
      <c r="AN529" s="204">
        <v>0</v>
      </c>
      <c r="AO529" s="204">
        <v>0</v>
      </c>
    </row>
    <row r="530" spans="1:45" ht="12.75" customHeight="1">
      <c r="A530" s="262">
        <v>522</v>
      </c>
      <c r="B530" s="201" t="s">
        <v>1665</v>
      </c>
      <c r="C530" s="197">
        <v>0</v>
      </c>
      <c r="D530" s="202">
        <v>0</v>
      </c>
      <c r="E530" s="202">
        <v>0</v>
      </c>
      <c r="F530" s="202">
        <v>0</v>
      </c>
      <c r="G530" s="202">
        <v>0</v>
      </c>
      <c r="H530" s="202">
        <v>0</v>
      </c>
      <c r="I530" s="202">
        <v>0</v>
      </c>
      <c r="J530" s="197">
        <v>0</v>
      </c>
      <c r="K530" s="203">
        <v>0</v>
      </c>
      <c r="L530" s="203">
        <v>0</v>
      </c>
      <c r="M530" s="203">
        <v>0</v>
      </c>
      <c r="N530" s="203">
        <v>0</v>
      </c>
      <c r="O530" s="203">
        <v>0</v>
      </c>
      <c r="P530" s="203">
        <v>0</v>
      </c>
      <c r="Q530" s="203">
        <v>0</v>
      </c>
      <c r="R530" s="198">
        <v>0</v>
      </c>
      <c r="S530" s="203">
        <v>0</v>
      </c>
      <c r="T530" s="203">
        <v>0</v>
      </c>
      <c r="U530" s="203">
        <v>0</v>
      </c>
      <c r="V530" s="204">
        <v>0</v>
      </c>
      <c r="W530" s="204">
        <v>0</v>
      </c>
      <c r="X530" s="204">
        <v>0</v>
      </c>
      <c r="Y530" s="204">
        <v>0</v>
      </c>
      <c r="Z530" s="101">
        <v>0</v>
      </c>
      <c r="AA530" s="204">
        <v>0</v>
      </c>
      <c r="AB530" s="204">
        <v>0</v>
      </c>
      <c r="AC530" s="204">
        <v>0</v>
      </c>
      <c r="AD530" s="204">
        <v>0</v>
      </c>
      <c r="AE530" s="204"/>
      <c r="AF530" s="204">
        <v>0</v>
      </c>
      <c r="AG530" s="204">
        <v>0</v>
      </c>
      <c r="AH530" s="204">
        <v>0</v>
      </c>
      <c r="AI530" s="204">
        <v>0</v>
      </c>
      <c r="AJ530" s="204">
        <v>0</v>
      </c>
      <c r="AK530" s="204">
        <v>0</v>
      </c>
      <c r="AL530" s="204">
        <v>0</v>
      </c>
      <c r="AM530" s="204"/>
      <c r="AN530" s="204">
        <v>0</v>
      </c>
      <c r="AO530" s="204">
        <v>0</v>
      </c>
    </row>
    <row r="531" spans="1:45" ht="12.75" customHeight="1">
      <c r="A531" s="262">
        <v>523</v>
      </c>
      <c r="B531" s="201" t="s">
        <v>1666</v>
      </c>
      <c r="C531" s="197">
        <v>0</v>
      </c>
      <c r="D531" s="202">
        <v>0</v>
      </c>
      <c r="E531" s="202">
        <v>0</v>
      </c>
      <c r="F531" s="202">
        <v>0</v>
      </c>
      <c r="G531" s="202">
        <v>0</v>
      </c>
      <c r="H531" s="202">
        <v>0</v>
      </c>
      <c r="I531" s="202">
        <v>0</v>
      </c>
      <c r="J531" s="197">
        <v>0</v>
      </c>
      <c r="K531" s="203">
        <v>0</v>
      </c>
      <c r="L531" s="203">
        <v>0</v>
      </c>
      <c r="M531" s="203">
        <v>0</v>
      </c>
      <c r="N531" s="203">
        <v>0</v>
      </c>
      <c r="O531" s="203">
        <v>0</v>
      </c>
      <c r="P531" s="203">
        <v>0</v>
      </c>
      <c r="Q531" s="203">
        <v>0</v>
      </c>
      <c r="R531" s="198">
        <v>0</v>
      </c>
      <c r="S531" s="203">
        <v>0</v>
      </c>
      <c r="T531" s="203">
        <v>0</v>
      </c>
      <c r="U531" s="203">
        <v>0</v>
      </c>
      <c r="V531" s="204">
        <v>0</v>
      </c>
      <c r="W531" s="204">
        <v>0</v>
      </c>
      <c r="X531" s="204">
        <v>0</v>
      </c>
      <c r="Y531" s="204">
        <v>0</v>
      </c>
      <c r="Z531" s="101">
        <v>0</v>
      </c>
      <c r="AA531" s="204">
        <v>0</v>
      </c>
      <c r="AB531" s="204">
        <v>0</v>
      </c>
      <c r="AC531" s="204">
        <v>0</v>
      </c>
      <c r="AD531" s="204">
        <v>0</v>
      </c>
      <c r="AE531" s="204"/>
      <c r="AF531" s="204">
        <v>0</v>
      </c>
      <c r="AG531" s="204">
        <v>0</v>
      </c>
      <c r="AH531" s="204">
        <v>0</v>
      </c>
      <c r="AI531" s="204">
        <v>0</v>
      </c>
      <c r="AJ531" s="204">
        <v>0</v>
      </c>
      <c r="AK531" s="204">
        <v>0</v>
      </c>
      <c r="AL531" s="204">
        <v>0</v>
      </c>
      <c r="AM531" s="204"/>
      <c r="AN531" s="204">
        <v>0</v>
      </c>
      <c r="AO531" s="204">
        <v>0</v>
      </c>
    </row>
    <row r="532" spans="1:45" ht="12.75" customHeight="1">
      <c r="A532" s="262">
        <v>524</v>
      </c>
      <c r="B532" s="201" t="s">
        <v>1667</v>
      </c>
      <c r="C532" s="197">
        <v>0</v>
      </c>
      <c r="D532" s="202">
        <v>0</v>
      </c>
      <c r="E532" s="202">
        <v>0</v>
      </c>
      <c r="F532" s="202">
        <v>0</v>
      </c>
      <c r="G532" s="202">
        <v>0</v>
      </c>
      <c r="H532" s="202">
        <v>0</v>
      </c>
      <c r="I532" s="202">
        <v>0</v>
      </c>
      <c r="J532" s="197">
        <v>0</v>
      </c>
      <c r="K532" s="203">
        <v>0</v>
      </c>
      <c r="L532" s="203">
        <v>0</v>
      </c>
      <c r="M532" s="203">
        <v>0</v>
      </c>
      <c r="N532" s="203">
        <v>0</v>
      </c>
      <c r="O532" s="203">
        <v>0</v>
      </c>
      <c r="P532" s="203">
        <v>0</v>
      </c>
      <c r="Q532" s="203">
        <v>0</v>
      </c>
      <c r="R532" s="198">
        <v>0</v>
      </c>
      <c r="S532" s="203">
        <v>0</v>
      </c>
      <c r="T532" s="203">
        <v>0</v>
      </c>
      <c r="U532" s="203">
        <v>0</v>
      </c>
      <c r="V532" s="204">
        <v>0</v>
      </c>
      <c r="W532" s="204">
        <v>0</v>
      </c>
      <c r="X532" s="204">
        <v>0</v>
      </c>
      <c r="Y532" s="204">
        <v>0</v>
      </c>
      <c r="Z532" s="101">
        <v>0</v>
      </c>
      <c r="AA532" s="204">
        <v>0</v>
      </c>
      <c r="AB532" s="204">
        <v>0</v>
      </c>
      <c r="AC532" s="204">
        <v>0</v>
      </c>
      <c r="AD532" s="204">
        <v>0</v>
      </c>
      <c r="AE532" s="204"/>
      <c r="AF532" s="204">
        <v>0</v>
      </c>
      <c r="AG532" s="204">
        <v>0</v>
      </c>
      <c r="AH532" s="204">
        <v>0</v>
      </c>
      <c r="AI532" s="204">
        <v>0</v>
      </c>
      <c r="AJ532" s="204">
        <v>0</v>
      </c>
      <c r="AK532" s="204">
        <v>0</v>
      </c>
      <c r="AL532" s="204">
        <v>0</v>
      </c>
      <c r="AM532" s="204"/>
      <c r="AN532" s="204">
        <v>0</v>
      </c>
      <c r="AO532" s="204">
        <v>0</v>
      </c>
    </row>
    <row r="533" spans="1:45" ht="12.75" customHeight="1">
      <c r="A533" s="262">
        <v>525</v>
      </c>
      <c r="B533" s="201" t="s">
        <v>1550</v>
      </c>
      <c r="C533" s="197">
        <v>0</v>
      </c>
      <c r="D533" s="202">
        <v>0</v>
      </c>
      <c r="E533" s="202">
        <v>0</v>
      </c>
      <c r="F533" s="202">
        <v>0</v>
      </c>
      <c r="G533" s="202">
        <v>0</v>
      </c>
      <c r="H533" s="202">
        <v>0</v>
      </c>
      <c r="I533" s="202">
        <v>0</v>
      </c>
      <c r="J533" s="197">
        <v>0</v>
      </c>
      <c r="K533" s="203">
        <v>0</v>
      </c>
      <c r="L533" s="203">
        <v>0</v>
      </c>
      <c r="M533" s="203">
        <v>0</v>
      </c>
      <c r="N533" s="203">
        <v>0</v>
      </c>
      <c r="O533" s="203">
        <v>0</v>
      </c>
      <c r="P533" s="203">
        <v>0</v>
      </c>
      <c r="Q533" s="203">
        <v>0</v>
      </c>
      <c r="R533" s="198">
        <v>0</v>
      </c>
      <c r="S533" s="203">
        <v>0</v>
      </c>
      <c r="T533" s="203">
        <v>0</v>
      </c>
      <c r="U533" s="203">
        <v>0</v>
      </c>
      <c r="V533" s="204">
        <v>0</v>
      </c>
      <c r="W533" s="204">
        <v>0</v>
      </c>
      <c r="X533" s="204">
        <v>0</v>
      </c>
      <c r="Y533" s="204">
        <v>0</v>
      </c>
      <c r="Z533" s="101">
        <v>0</v>
      </c>
      <c r="AA533" s="204">
        <v>0</v>
      </c>
      <c r="AB533" s="204">
        <v>0</v>
      </c>
      <c r="AC533" s="204">
        <v>0</v>
      </c>
      <c r="AD533" s="204">
        <v>0</v>
      </c>
      <c r="AE533" s="204"/>
      <c r="AF533" s="204">
        <v>0</v>
      </c>
      <c r="AG533" s="204">
        <v>0</v>
      </c>
      <c r="AH533" s="204">
        <v>0</v>
      </c>
      <c r="AI533" s="204">
        <v>0</v>
      </c>
      <c r="AJ533" s="204">
        <v>0</v>
      </c>
      <c r="AK533" s="204">
        <v>0</v>
      </c>
      <c r="AL533" s="204">
        <v>0</v>
      </c>
      <c r="AM533" s="204"/>
      <c r="AN533" s="204">
        <v>0</v>
      </c>
      <c r="AO533" s="204">
        <v>0</v>
      </c>
    </row>
    <row r="534" spans="1:45" ht="12.75" customHeight="1">
      <c r="A534" s="262">
        <v>526</v>
      </c>
      <c r="B534" s="201" t="s">
        <v>1580</v>
      </c>
      <c r="C534" s="197">
        <v>0</v>
      </c>
      <c r="D534" s="202">
        <v>0</v>
      </c>
      <c r="E534" s="202">
        <v>0</v>
      </c>
      <c r="F534" s="202">
        <v>0</v>
      </c>
      <c r="G534" s="202">
        <v>0</v>
      </c>
      <c r="H534" s="202">
        <v>0</v>
      </c>
      <c r="I534" s="202">
        <v>0</v>
      </c>
      <c r="J534" s="197">
        <v>0</v>
      </c>
      <c r="K534" s="203">
        <v>0</v>
      </c>
      <c r="L534" s="203">
        <v>0</v>
      </c>
      <c r="M534" s="203">
        <v>0</v>
      </c>
      <c r="N534" s="203">
        <v>0</v>
      </c>
      <c r="O534" s="203">
        <v>0</v>
      </c>
      <c r="P534" s="203">
        <v>0</v>
      </c>
      <c r="Q534" s="203">
        <v>0</v>
      </c>
      <c r="R534" s="198">
        <v>0</v>
      </c>
      <c r="S534" s="203">
        <v>0</v>
      </c>
      <c r="T534" s="203">
        <v>0</v>
      </c>
      <c r="U534" s="203">
        <v>0</v>
      </c>
      <c r="V534" s="204">
        <v>0</v>
      </c>
      <c r="W534" s="204">
        <v>0</v>
      </c>
      <c r="X534" s="204">
        <v>0</v>
      </c>
      <c r="Y534" s="204">
        <v>0</v>
      </c>
      <c r="Z534" s="101">
        <v>0</v>
      </c>
      <c r="AA534" s="204">
        <v>0</v>
      </c>
      <c r="AB534" s="204">
        <v>0</v>
      </c>
      <c r="AC534" s="204">
        <v>0</v>
      </c>
      <c r="AD534" s="204">
        <v>0</v>
      </c>
      <c r="AE534" s="204"/>
      <c r="AF534" s="204">
        <v>0</v>
      </c>
      <c r="AG534" s="204">
        <v>0</v>
      </c>
      <c r="AH534" s="204">
        <v>0</v>
      </c>
      <c r="AI534" s="204">
        <v>0</v>
      </c>
      <c r="AJ534" s="204">
        <v>0</v>
      </c>
      <c r="AK534" s="204">
        <v>0</v>
      </c>
      <c r="AL534" s="204">
        <v>0</v>
      </c>
      <c r="AM534" s="204"/>
      <c r="AN534" s="204">
        <v>0</v>
      </c>
      <c r="AO534" s="204">
        <v>0</v>
      </c>
    </row>
    <row r="535" spans="1:45" ht="12.75" customHeight="1">
      <c r="A535" s="262">
        <v>527</v>
      </c>
      <c r="B535" s="201"/>
      <c r="C535" s="202"/>
      <c r="D535" s="202"/>
      <c r="E535" s="202"/>
      <c r="F535" s="202"/>
      <c r="G535" s="202"/>
      <c r="H535" s="202"/>
      <c r="I535" s="202"/>
      <c r="J535" s="202"/>
      <c r="K535" s="203"/>
      <c r="L535" s="203"/>
      <c r="M535" s="203"/>
      <c r="N535" s="203"/>
      <c r="O535" s="203"/>
      <c r="P535" s="203"/>
      <c r="Q535" s="203"/>
      <c r="R535" s="203"/>
      <c r="S535" s="203"/>
      <c r="T535" s="203"/>
      <c r="U535" s="203"/>
      <c r="V535" s="204"/>
      <c r="W535" s="204"/>
      <c r="X535" s="204"/>
      <c r="Y535" s="204"/>
      <c r="Z535" s="101">
        <v>0</v>
      </c>
      <c r="AA535" s="204"/>
      <c r="AB535" s="204"/>
      <c r="AC535" s="204"/>
      <c r="AD535" s="204"/>
      <c r="AE535" s="204"/>
      <c r="AF535" s="204"/>
      <c r="AG535" s="204"/>
      <c r="AH535" s="204"/>
      <c r="AI535" s="204"/>
      <c r="AJ535" s="204"/>
      <c r="AK535" s="204"/>
      <c r="AL535" s="204"/>
      <c r="AM535" s="204"/>
      <c r="AN535" s="204"/>
      <c r="AO535" s="204"/>
    </row>
    <row r="536" spans="1:45" ht="12.75" customHeight="1">
      <c r="A536" s="262">
        <v>528</v>
      </c>
      <c r="B536" s="196" t="s">
        <v>1594</v>
      </c>
      <c r="C536" s="197">
        <v>1435.3</v>
      </c>
      <c r="D536" s="197">
        <v>0</v>
      </c>
      <c r="E536" s="197">
        <v>0</v>
      </c>
      <c r="F536" s="197">
        <v>0</v>
      </c>
      <c r="G536" s="197">
        <v>1190</v>
      </c>
      <c r="H536" s="197">
        <v>245.3</v>
      </c>
      <c r="I536" s="197">
        <v>0</v>
      </c>
      <c r="J536" s="197">
        <v>1544</v>
      </c>
      <c r="K536" s="197">
        <v>0</v>
      </c>
      <c r="L536" s="197">
        <v>0</v>
      </c>
      <c r="M536" s="197">
        <v>0</v>
      </c>
      <c r="N536" s="197">
        <v>1190</v>
      </c>
      <c r="O536" s="197">
        <v>40</v>
      </c>
      <c r="P536" s="197">
        <v>314</v>
      </c>
      <c r="Q536" s="197">
        <v>0</v>
      </c>
      <c r="R536" s="198">
        <v>1045.9874</v>
      </c>
      <c r="S536" s="197">
        <v>0</v>
      </c>
      <c r="T536" s="197">
        <v>0</v>
      </c>
      <c r="U536" s="197">
        <v>0</v>
      </c>
      <c r="V536" s="197">
        <v>732.1</v>
      </c>
      <c r="W536" s="197">
        <v>0</v>
      </c>
      <c r="X536" s="197">
        <v>313.88740000000001</v>
      </c>
      <c r="Y536" s="197">
        <v>0</v>
      </c>
      <c r="Z536" s="101">
        <v>-498.01260000000002</v>
      </c>
      <c r="AA536" s="101">
        <v>0</v>
      </c>
      <c r="AB536" s="101">
        <v>0</v>
      </c>
      <c r="AC536" s="101">
        <v>0</v>
      </c>
      <c r="AD536" s="101">
        <v>-457.9</v>
      </c>
      <c r="AE536" s="101">
        <v>-40</v>
      </c>
      <c r="AF536" s="101">
        <v>-0.11259999999998627</v>
      </c>
      <c r="AG536" s="101">
        <v>0</v>
      </c>
      <c r="AH536" s="101">
        <v>67.745297927461138</v>
      </c>
      <c r="AI536" s="101">
        <v>0</v>
      </c>
      <c r="AJ536" s="101">
        <v>0</v>
      </c>
      <c r="AK536" s="101">
        <v>0</v>
      </c>
      <c r="AL536" s="101">
        <v>61.521008403361343</v>
      </c>
      <c r="AM536" s="101">
        <v>0</v>
      </c>
      <c r="AN536" s="101">
        <v>99.964140127388532</v>
      </c>
      <c r="AO536" s="101">
        <v>0</v>
      </c>
    </row>
    <row r="537" spans="1:45" s="200" customFormat="1" ht="12.75" customHeight="1">
      <c r="A537" s="262">
        <v>529</v>
      </c>
      <c r="B537" s="196" t="s">
        <v>1241</v>
      </c>
      <c r="C537" s="197">
        <v>1190</v>
      </c>
      <c r="D537" s="197">
        <v>0</v>
      </c>
      <c r="E537" s="197">
        <v>0</v>
      </c>
      <c r="F537" s="197">
        <v>0</v>
      </c>
      <c r="G537" s="197">
        <v>1190</v>
      </c>
      <c r="H537" s="197">
        <v>0</v>
      </c>
      <c r="I537" s="197">
        <v>0</v>
      </c>
      <c r="J537" s="197">
        <v>1230</v>
      </c>
      <c r="K537" s="197">
        <v>0</v>
      </c>
      <c r="L537" s="197">
        <v>0</v>
      </c>
      <c r="M537" s="197">
        <v>0</v>
      </c>
      <c r="N537" s="197">
        <v>1190</v>
      </c>
      <c r="O537" s="197">
        <v>40</v>
      </c>
      <c r="P537" s="197">
        <v>0</v>
      </c>
      <c r="Q537" s="197">
        <v>0</v>
      </c>
      <c r="R537" s="198">
        <v>732.1</v>
      </c>
      <c r="S537" s="197">
        <v>0</v>
      </c>
      <c r="T537" s="197">
        <v>0</v>
      </c>
      <c r="U537" s="197">
        <v>0</v>
      </c>
      <c r="V537" s="197">
        <v>732.1</v>
      </c>
      <c r="W537" s="197">
        <v>0</v>
      </c>
      <c r="X537" s="197">
        <v>0</v>
      </c>
      <c r="Y537" s="197">
        <v>0</v>
      </c>
      <c r="Z537" s="101">
        <v>-497.9</v>
      </c>
      <c r="AA537" s="101">
        <v>0</v>
      </c>
      <c r="AB537" s="101">
        <v>0</v>
      </c>
      <c r="AC537" s="101">
        <v>0</v>
      </c>
      <c r="AD537" s="101">
        <v>-457.9</v>
      </c>
      <c r="AE537" s="101">
        <v>-40</v>
      </c>
      <c r="AF537" s="101">
        <v>0</v>
      </c>
      <c r="AG537" s="101">
        <v>0</v>
      </c>
      <c r="AH537" s="101">
        <v>59.520325203252035</v>
      </c>
      <c r="AI537" s="101">
        <v>0</v>
      </c>
      <c r="AJ537" s="101">
        <v>0</v>
      </c>
      <c r="AK537" s="101">
        <v>0</v>
      </c>
      <c r="AL537" s="101">
        <v>61.521008403361343</v>
      </c>
      <c r="AM537" s="101">
        <v>0</v>
      </c>
      <c r="AN537" s="101">
        <v>0</v>
      </c>
      <c r="AO537" s="101">
        <v>0</v>
      </c>
      <c r="AP537" s="199"/>
      <c r="AQ537" s="199"/>
      <c r="AR537" s="199"/>
      <c r="AS537" s="199"/>
    </row>
    <row r="538" spans="1:45" s="200" customFormat="1" ht="12.75" customHeight="1">
      <c r="A538" s="262">
        <v>530</v>
      </c>
      <c r="B538" s="196" t="s">
        <v>1242</v>
      </c>
      <c r="C538" s="197">
        <v>245.3</v>
      </c>
      <c r="D538" s="197">
        <v>0</v>
      </c>
      <c r="E538" s="197">
        <v>0</v>
      </c>
      <c r="F538" s="197">
        <v>0</v>
      </c>
      <c r="G538" s="197">
        <v>0</v>
      </c>
      <c r="H538" s="197">
        <v>245.3</v>
      </c>
      <c r="I538" s="197">
        <v>0</v>
      </c>
      <c r="J538" s="197">
        <v>314</v>
      </c>
      <c r="K538" s="197">
        <v>0</v>
      </c>
      <c r="L538" s="197">
        <v>0</v>
      </c>
      <c r="M538" s="197">
        <v>0</v>
      </c>
      <c r="N538" s="197">
        <v>0</v>
      </c>
      <c r="O538" s="197">
        <v>0</v>
      </c>
      <c r="P538" s="197">
        <v>314</v>
      </c>
      <c r="Q538" s="197">
        <v>0</v>
      </c>
      <c r="R538" s="198">
        <v>313.88740000000001</v>
      </c>
      <c r="S538" s="197">
        <v>0</v>
      </c>
      <c r="T538" s="197">
        <v>0</v>
      </c>
      <c r="U538" s="197">
        <v>0</v>
      </c>
      <c r="V538" s="197">
        <v>0</v>
      </c>
      <c r="W538" s="197">
        <v>0</v>
      </c>
      <c r="X538" s="197">
        <v>313.88740000000001</v>
      </c>
      <c r="Y538" s="197">
        <v>0</v>
      </c>
      <c r="Z538" s="101">
        <v>-0.11259999999998627</v>
      </c>
      <c r="AA538" s="101">
        <v>0</v>
      </c>
      <c r="AB538" s="101">
        <v>0</v>
      </c>
      <c r="AC538" s="101">
        <v>0</v>
      </c>
      <c r="AD538" s="101">
        <v>0</v>
      </c>
      <c r="AE538" s="101">
        <v>0</v>
      </c>
      <c r="AF538" s="101">
        <v>-0.11259999999998627</v>
      </c>
      <c r="AG538" s="101">
        <v>0</v>
      </c>
      <c r="AH538" s="101">
        <v>99.964140127388532</v>
      </c>
      <c r="AI538" s="101">
        <v>0</v>
      </c>
      <c r="AJ538" s="101">
        <v>0</v>
      </c>
      <c r="AK538" s="101">
        <v>0</v>
      </c>
      <c r="AL538" s="101">
        <v>0</v>
      </c>
      <c r="AM538" s="101">
        <v>0</v>
      </c>
      <c r="AN538" s="101">
        <v>99.964140127388532</v>
      </c>
      <c r="AO538" s="101">
        <v>0</v>
      </c>
      <c r="AP538" s="199"/>
      <c r="AQ538" s="199"/>
      <c r="AR538" s="199"/>
      <c r="AS538" s="199"/>
    </row>
    <row r="539" spans="1:45" ht="12.75" customHeight="1">
      <c r="A539" s="262">
        <v>531</v>
      </c>
      <c r="B539" s="201" t="s">
        <v>1267</v>
      </c>
      <c r="C539" s="197">
        <v>1190</v>
      </c>
      <c r="D539" s="202">
        <v>0</v>
      </c>
      <c r="E539" s="202">
        <v>0</v>
      </c>
      <c r="F539" s="202">
        <v>0</v>
      </c>
      <c r="G539" s="202">
        <v>1190</v>
      </c>
      <c r="H539" s="202">
        <v>0</v>
      </c>
      <c r="I539" s="202">
        <v>0</v>
      </c>
      <c r="J539" s="197">
        <v>1230</v>
      </c>
      <c r="K539" s="203">
        <v>0</v>
      </c>
      <c r="L539" s="203">
        <v>0</v>
      </c>
      <c r="M539" s="203">
        <v>0</v>
      </c>
      <c r="N539" s="203">
        <v>1190</v>
      </c>
      <c r="O539" s="203">
        <v>40</v>
      </c>
      <c r="P539" s="203">
        <v>0</v>
      </c>
      <c r="Q539" s="203">
        <v>0</v>
      </c>
      <c r="R539" s="198">
        <v>732.1</v>
      </c>
      <c r="S539" s="203">
        <v>0</v>
      </c>
      <c r="T539" s="203">
        <v>0</v>
      </c>
      <c r="U539" s="203">
        <v>0</v>
      </c>
      <c r="V539" s="204">
        <v>732.1</v>
      </c>
      <c r="W539" s="204">
        <v>0</v>
      </c>
      <c r="X539" s="204">
        <v>0</v>
      </c>
      <c r="Y539" s="204">
        <v>0</v>
      </c>
      <c r="Z539" s="101">
        <v>-497.9</v>
      </c>
      <c r="AA539" s="204">
        <v>0</v>
      </c>
      <c r="AB539" s="204">
        <v>0</v>
      </c>
      <c r="AC539" s="204">
        <v>0</v>
      </c>
      <c r="AD539" s="204">
        <v>-457.9</v>
      </c>
      <c r="AE539" s="204"/>
      <c r="AF539" s="204">
        <v>0</v>
      </c>
      <c r="AG539" s="204">
        <v>0</v>
      </c>
      <c r="AH539" s="204">
        <v>59.520325203252035</v>
      </c>
      <c r="AI539" s="204">
        <v>0</v>
      </c>
      <c r="AJ539" s="204">
        <v>0</v>
      </c>
      <c r="AK539" s="204">
        <v>0</v>
      </c>
      <c r="AL539" s="204">
        <v>61.521008403361343</v>
      </c>
      <c r="AM539" s="204"/>
      <c r="AN539" s="204">
        <v>0</v>
      </c>
      <c r="AO539" s="204">
        <v>0</v>
      </c>
    </row>
    <row r="540" spans="1:45" ht="12.75" customHeight="1">
      <c r="A540" s="262">
        <v>532</v>
      </c>
      <c r="B540" s="201" t="s">
        <v>1668</v>
      </c>
      <c r="C540" s="197">
        <v>0</v>
      </c>
      <c r="D540" s="202">
        <v>0</v>
      </c>
      <c r="E540" s="202">
        <v>0</v>
      </c>
      <c r="F540" s="202">
        <v>0</v>
      </c>
      <c r="G540" s="202">
        <v>0</v>
      </c>
      <c r="H540" s="202">
        <v>0</v>
      </c>
      <c r="I540" s="202">
        <v>0</v>
      </c>
      <c r="J540" s="197">
        <v>0</v>
      </c>
      <c r="K540" s="203">
        <v>0</v>
      </c>
      <c r="L540" s="203">
        <v>0</v>
      </c>
      <c r="M540" s="203">
        <v>0</v>
      </c>
      <c r="N540" s="203">
        <v>0</v>
      </c>
      <c r="O540" s="203">
        <v>0</v>
      </c>
      <c r="P540" s="203">
        <v>0</v>
      </c>
      <c r="Q540" s="203">
        <v>0</v>
      </c>
      <c r="R540" s="198">
        <v>0</v>
      </c>
      <c r="S540" s="203">
        <v>0</v>
      </c>
      <c r="T540" s="203">
        <v>0</v>
      </c>
      <c r="U540" s="203">
        <v>0</v>
      </c>
      <c r="V540" s="204">
        <v>0</v>
      </c>
      <c r="W540" s="204">
        <v>0</v>
      </c>
      <c r="X540" s="204">
        <v>0</v>
      </c>
      <c r="Y540" s="204">
        <v>0</v>
      </c>
      <c r="Z540" s="101">
        <v>0</v>
      </c>
      <c r="AA540" s="204">
        <v>0</v>
      </c>
      <c r="AB540" s="204">
        <v>0</v>
      </c>
      <c r="AC540" s="204">
        <v>0</v>
      </c>
      <c r="AD540" s="204">
        <v>0</v>
      </c>
      <c r="AE540" s="204"/>
      <c r="AF540" s="204">
        <v>0</v>
      </c>
      <c r="AG540" s="204">
        <v>0</v>
      </c>
      <c r="AH540" s="204">
        <v>0</v>
      </c>
      <c r="AI540" s="204">
        <v>0</v>
      </c>
      <c r="AJ540" s="204">
        <v>0</v>
      </c>
      <c r="AK540" s="204">
        <v>0</v>
      </c>
      <c r="AL540" s="204">
        <v>0</v>
      </c>
      <c r="AM540" s="204"/>
      <c r="AN540" s="204">
        <v>0</v>
      </c>
      <c r="AO540" s="204">
        <v>0</v>
      </c>
    </row>
    <row r="541" spans="1:45" ht="12.75" customHeight="1">
      <c r="A541" s="262">
        <v>533</v>
      </c>
      <c r="B541" s="201" t="s">
        <v>1669</v>
      </c>
      <c r="C541" s="197">
        <v>0</v>
      </c>
      <c r="D541" s="202">
        <v>0</v>
      </c>
      <c r="E541" s="202">
        <v>0</v>
      </c>
      <c r="F541" s="202">
        <v>0</v>
      </c>
      <c r="G541" s="202">
        <v>0</v>
      </c>
      <c r="H541" s="202">
        <v>0</v>
      </c>
      <c r="I541" s="202">
        <v>0</v>
      </c>
      <c r="J541" s="197">
        <v>0</v>
      </c>
      <c r="K541" s="203">
        <v>0</v>
      </c>
      <c r="L541" s="203">
        <v>0</v>
      </c>
      <c r="M541" s="203">
        <v>0</v>
      </c>
      <c r="N541" s="203">
        <v>0</v>
      </c>
      <c r="O541" s="203">
        <v>0</v>
      </c>
      <c r="P541" s="203">
        <v>0</v>
      </c>
      <c r="Q541" s="203">
        <v>0</v>
      </c>
      <c r="R541" s="198">
        <v>0</v>
      </c>
      <c r="S541" s="203">
        <v>0</v>
      </c>
      <c r="T541" s="203">
        <v>0</v>
      </c>
      <c r="U541" s="203">
        <v>0</v>
      </c>
      <c r="V541" s="204">
        <v>0</v>
      </c>
      <c r="W541" s="204">
        <v>0</v>
      </c>
      <c r="X541" s="204">
        <v>0</v>
      </c>
      <c r="Y541" s="204">
        <v>0</v>
      </c>
      <c r="Z541" s="101">
        <v>0</v>
      </c>
      <c r="AA541" s="204">
        <v>0</v>
      </c>
      <c r="AB541" s="204">
        <v>0</v>
      </c>
      <c r="AC541" s="204">
        <v>0</v>
      </c>
      <c r="AD541" s="204">
        <v>0</v>
      </c>
      <c r="AE541" s="204"/>
      <c r="AF541" s="204">
        <v>0</v>
      </c>
      <c r="AG541" s="204">
        <v>0</v>
      </c>
      <c r="AH541" s="204">
        <v>0</v>
      </c>
      <c r="AI541" s="204">
        <v>0</v>
      </c>
      <c r="AJ541" s="204">
        <v>0</v>
      </c>
      <c r="AK541" s="204">
        <v>0</v>
      </c>
      <c r="AL541" s="204">
        <v>0</v>
      </c>
      <c r="AM541" s="204"/>
      <c r="AN541" s="204">
        <v>0</v>
      </c>
      <c r="AO541" s="204">
        <v>0</v>
      </c>
    </row>
    <row r="542" spans="1:45" ht="12.75" customHeight="1">
      <c r="A542" s="262">
        <v>534</v>
      </c>
      <c r="B542" s="201" t="s">
        <v>1670</v>
      </c>
      <c r="C542" s="197">
        <v>0</v>
      </c>
      <c r="D542" s="202">
        <v>0</v>
      </c>
      <c r="E542" s="202">
        <v>0</v>
      </c>
      <c r="F542" s="202">
        <v>0</v>
      </c>
      <c r="G542" s="202">
        <v>0</v>
      </c>
      <c r="H542" s="202">
        <v>0</v>
      </c>
      <c r="I542" s="202">
        <v>0</v>
      </c>
      <c r="J542" s="197">
        <v>0</v>
      </c>
      <c r="K542" s="203">
        <v>0</v>
      </c>
      <c r="L542" s="203">
        <v>0</v>
      </c>
      <c r="M542" s="203">
        <v>0</v>
      </c>
      <c r="N542" s="203">
        <v>0</v>
      </c>
      <c r="O542" s="203">
        <v>0</v>
      </c>
      <c r="P542" s="203">
        <v>0</v>
      </c>
      <c r="Q542" s="203">
        <v>0</v>
      </c>
      <c r="R542" s="198">
        <v>0</v>
      </c>
      <c r="S542" s="203">
        <v>0</v>
      </c>
      <c r="T542" s="203">
        <v>0</v>
      </c>
      <c r="U542" s="203">
        <v>0</v>
      </c>
      <c r="V542" s="204">
        <v>0</v>
      </c>
      <c r="W542" s="204">
        <v>0</v>
      </c>
      <c r="X542" s="204">
        <v>0</v>
      </c>
      <c r="Y542" s="204">
        <v>0</v>
      </c>
      <c r="Z542" s="101">
        <v>0</v>
      </c>
      <c r="AA542" s="204">
        <v>0</v>
      </c>
      <c r="AB542" s="204">
        <v>0</v>
      </c>
      <c r="AC542" s="204">
        <v>0</v>
      </c>
      <c r="AD542" s="204">
        <v>0</v>
      </c>
      <c r="AE542" s="204"/>
      <c r="AF542" s="204">
        <v>0</v>
      </c>
      <c r="AG542" s="204">
        <v>0</v>
      </c>
      <c r="AH542" s="204">
        <v>0</v>
      </c>
      <c r="AI542" s="204">
        <v>0</v>
      </c>
      <c r="AJ542" s="204">
        <v>0</v>
      </c>
      <c r="AK542" s="204">
        <v>0</v>
      </c>
      <c r="AL542" s="204">
        <v>0</v>
      </c>
      <c r="AM542" s="204"/>
      <c r="AN542" s="204">
        <v>0</v>
      </c>
      <c r="AO542" s="204">
        <v>0</v>
      </c>
    </row>
    <row r="543" spans="1:45" ht="12.75" customHeight="1">
      <c r="A543" s="262">
        <v>535</v>
      </c>
      <c r="B543" s="201" t="s">
        <v>1671</v>
      </c>
      <c r="C543" s="197">
        <v>0</v>
      </c>
      <c r="D543" s="202">
        <v>0</v>
      </c>
      <c r="E543" s="202">
        <v>0</v>
      </c>
      <c r="F543" s="202">
        <v>0</v>
      </c>
      <c r="G543" s="202">
        <v>0</v>
      </c>
      <c r="H543" s="202">
        <v>0</v>
      </c>
      <c r="I543" s="202">
        <v>0</v>
      </c>
      <c r="J543" s="197">
        <v>0</v>
      </c>
      <c r="K543" s="203">
        <v>0</v>
      </c>
      <c r="L543" s="203">
        <v>0</v>
      </c>
      <c r="M543" s="203">
        <v>0</v>
      </c>
      <c r="N543" s="203">
        <v>0</v>
      </c>
      <c r="O543" s="203">
        <v>0</v>
      </c>
      <c r="P543" s="203">
        <v>0</v>
      </c>
      <c r="Q543" s="203">
        <v>0</v>
      </c>
      <c r="R543" s="198">
        <v>0</v>
      </c>
      <c r="S543" s="203">
        <v>0</v>
      </c>
      <c r="T543" s="203">
        <v>0</v>
      </c>
      <c r="U543" s="203">
        <v>0</v>
      </c>
      <c r="V543" s="204">
        <v>0</v>
      </c>
      <c r="W543" s="204">
        <v>0</v>
      </c>
      <c r="X543" s="204">
        <v>0</v>
      </c>
      <c r="Y543" s="204">
        <v>0</v>
      </c>
      <c r="Z543" s="101">
        <v>0</v>
      </c>
      <c r="AA543" s="204">
        <v>0</v>
      </c>
      <c r="AB543" s="204">
        <v>0</v>
      </c>
      <c r="AC543" s="204">
        <v>0</v>
      </c>
      <c r="AD543" s="204">
        <v>0</v>
      </c>
      <c r="AE543" s="204"/>
      <c r="AF543" s="204">
        <v>0</v>
      </c>
      <c r="AG543" s="204">
        <v>0</v>
      </c>
      <c r="AH543" s="204">
        <v>0</v>
      </c>
      <c r="AI543" s="204">
        <v>0</v>
      </c>
      <c r="AJ543" s="204">
        <v>0</v>
      </c>
      <c r="AK543" s="204">
        <v>0</v>
      </c>
      <c r="AL543" s="204">
        <v>0</v>
      </c>
      <c r="AM543" s="204"/>
      <c r="AN543" s="204">
        <v>0</v>
      </c>
      <c r="AO543" s="204">
        <v>0</v>
      </c>
    </row>
    <row r="544" spans="1:45" ht="12.75" customHeight="1">
      <c r="A544" s="262">
        <v>536</v>
      </c>
      <c r="B544" s="201" t="s">
        <v>1672</v>
      </c>
      <c r="C544" s="197">
        <v>0</v>
      </c>
      <c r="D544" s="202">
        <v>0</v>
      </c>
      <c r="E544" s="202">
        <v>0</v>
      </c>
      <c r="F544" s="202">
        <v>0</v>
      </c>
      <c r="G544" s="202">
        <v>0</v>
      </c>
      <c r="H544" s="202">
        <v>0</v>
      </c>
      <c r="I544" s="202">
        <v>0</v>
      </c>
      <c r="J544" s="197">
        <v>0</v>
      </c>
      <c r="K544" s="203">
        <v>0</v>
      </c>
      <c r="L544" s="203">
        <v>0</v>
      </c>
      <c r="M544" s="203">
        <v>0</v>
      </c>
      <c r="N544" s="203">
        <v>0</v>
      </c>
      <c r="O544" s="203">
        <v>0</v>
      </c>
      <c r="P544" s="203">
        <v>0</v>
      </c>
      <c r="Q544" s="203">
        <v>0</v>
      </c>
      <c r="R544" s="198">
        <v>0</v>
      </c>
      <c r="S544" s="203">
        <v>0</v>
      </c>
      <c r="T544" s="203">
        <v>0</v>
      </c>
      <c r="U544" s="203">
        <v>0</v>
      </c>
      <c r="V544" s="204">
        <v>0</v>
      </c>
      <c r="W544" s="204">
        <v>0</v>
      </c>
      <c r="X544" s="204">
        <v>0</v>
      </c>
      <c r="Y544" s="204">
        <v>0</v>
      </c>
      <c r="Z544" s="101">
        <v>0</v>
      </c>
      <c r="AA544" s="204">
        <v>0</v>
      </c>
      <c r="AB544" s="204">
        <v>0</v>
      </c>
      <c r="AC544" s="204">
        <v>0</v>
      </c>
      <c r="AD544" s="204">
        <v>0</v>
      </c>
      <c r="AE544" s="204"/>
      <c r="AF544" s="204">
        <v>0</v>
      </c>
      <c r="AG544" s="204">
        <v>0</v>
      </c>
      <c r="AH544" s="204">
        <v>0</v>
      </c>
      <c r="AI544" s="204">
        <v>0</v>
      </c>
      <c r="AJ544" s="204">
        <v>0</v>
      </c>
      <c r="AK544" s="204">
        <v>0</v>
      </c>
      <c r="AL544" s="204">
        <v>0</v>
      </c>
      <c r="AM544" s="204"/>
      <c r="AN544" s="204">
        <v>0</v>
      </c>
      <c r="AO544" s="204">
        <v>0</v>
      </c>
    </row>
    <row r="545" spans="1:41" ht="12.75" customHeight="1">
      <c r="A545" s="262">
        <v>537</v>
      </c>
      <c r="B545" s="201" t="s">
        <v>1673</v>
      </c>
      <c r="C545" s="197">
        <v>0</v>
      </c>
      <c r="D545" s="202">
        <v>0</v>
      </c>
      <c r="E545" s="202">
        <v>0</v>
      </c>
      <c r="F545" s="202">
        <v>0</v>
      </c>
      <c r="G545" s="202">
        <v>0</v>
      </c>
      <c r="H545" s="202">
        <v>0</v>
      </c>
      <c r="I545" s="202">
        <v>0</v>
      </c>
      <c r="J545" s="197">
        <v>0</v>
      </c>
      <c r="K545" s="203">
        <v>0</v>
      </c>
      <c r="L545" s="203">
        <v>0</v>
      </c>
      <c r="M545" s="203">
        <v>0</v>
      </c>
      <c r="N545" s="203">
        <v>0</v>
      </c>
      <c r="O545" s="203">
        <v>0</v>
      </c>
      <c r="P545" s="203">
        <v>0</v>
      </c>
      <c r="Q545" s="203">
        <v>0</v>
      </c>
      <c r="R545" s="198">
        <v>0</v>
      </c>
      <c r="S545" s="203">
        <v>0</v>
      </c>
      <c r="T545" s="203">
        <v>0</v>
      </c>
      <c r="U545" s="203">
        <v>0</v>
      </c>
      <c r="V545" s="204">
        <v>0</v>
      </c>
      <c r="W545" s="204">
        <v>0</v>
      </c>
      <c r="X545" s="204">
        <v>0</v>
      </c>
      <c r="Y545" s="204">
        <v>0</v>
      </c>
      <c r="Z545" s="101">
        <v>0</v>
      </c>
      <c r="AA545" s="204">
        <v>0</v>
      </c>
      <c r="AB545" s="204">
        <v>0</v>
      </c>
      <c r="AC545" s="204">
        <v>0</v>
      </c>
      <c r="AD545" s="204">
        <v>0</v>
      </c>
      <c r="AE545" s="204"/>
      <c r="AF545" s="204">
        <v>0</v>
      </c>
      <c r="AG545" s="204">
        <v>0</v>
      </c>
      <c r="AH545" s="204">
        <v>0</v>
      </c>
      <c r="AI545" s="204">
        <v>0</v>
      </c>
      <c r="AJ545" s="204">
        <v>0</v>
      </c>
      <c r="AK545" s="204">
        <v>0</v>
      </c>
      <c r="AL545" s="204">
        <v>0</v>
      </c>
      <c r="AM545" s="204"/>
      <c r="AN545" s="204">
        <v>0</v>
      </c>
      <c r="AO545" s="204">
        <v>0</v>
      </c>
    </row>
    <row r="546" spans="1:41" ht="12.75" customHeight="1">
      <c r="A546" s="262">
        <v>538</v>
      </c>
      <c r="B546" s="201" t="s">
        <v>1674</v>
      </c>
      <c r="C546" s="197">
        <v>0</v>
      </c>
      <c r="D546" s="202">
        <v>0</v>
      </c>
      <c r="E546" s="202">
        <v>0</v>
      </c>
      <c r="F546" s="202">
        <v>0</v>
      </c>
      <c r="G546" s="202">
        <v>0</v>
      </c>
      <c r="H546" s="202">
        <v>0</v>
      </c>
      <c r="I546" s="202">
        <v>0</v>
      </c>
      <c r="J546" s="197">
        <v>0</v>
      </c>
      <c r="K546" s="203">
        <v>0</v>
      </c>
      <c r="L546" s="203">
        <v>0</v>
      </c>
      <c r="M546" s="203">
        <v>0</v>
      </c>
      <c r="N546" s="203">
        <v>0</v>
      </c>
      <c r="O546" s="203">
        <v>0</v>
      </c>
      <c r="P546" s="203">
        <v>0</v>
      </c>
      <c r="Q546" s="203">
        <v>0</v>
      </c>
      <c r="R546" s="198">
        <v>0</v>
      </c>
      <c r="S546" s="203">
        <v>0</v>
      </c>
      <c r="T546" s="203">
        <v>0</v>
      </c>
      <c r="U546" s="203">
        <v>0</v>
      </c>
      <c r="V546" s="204">
        <v>0</v>
      </c>
      <c r="W546" s="204">
        <v>0</v>
      </c>
      <c r="X546" s="204">
        <v>0</v>
      </c>
      <c r="Y546" s="204">
        <v>0</v>
      </c>
      <c r="Z546" s="101">
        <v>0</v>
      </c>
      <c r="AA546" s="204">
        <v>0</v>
      </c>
      <c r="AB546" s="204">
        <v>0</v>
      </c>
      <c r="AC546" s="204">
        <v>0</v>
      </c>
      <c r="AD546" s="204">
        <v>0</v>
      </c>
      <c r="AE546" s="204"/>
      <c r="AF546" s="204">
        <v>0</v>
      </c>
      <c r="AG546" s="204">
        <v>0</v>
      </c>
      <c r="AH546" s="204">
        <v>0</v>
      </c>
      <c r="AI546" s="204">
        <v>0</v>
      </c>
      <c r="AJ546" s="204">
        <v>0</v>
      </c>
      <c r="AK546" s="204">
        <v>0</v>
      </c>
      <c r="AL546" s="204">
        <v>0</v>
      </c>
      <c r="AM546" s="204"/>
      <c r="AN546" s="204">
        <v>0</v>
      </c>
      <c r="AO546" s="204">
        <v>0</v>
      </c>
    </row>
    <row r="547" spans="1:41" ht="12.75" customHeight="1">
      <c r="A547" s="262">
        <v>539</v>
      </c>
      <c r="B547" s="201" t="s">
        <v>1675</v>
      </c>
      <c r="C547" s="197">
        <v>0</v>
      </c>
      <c r="D547" s="202">
        <v>0</v>
      </c>
      <c r="E547" s="202">
        <v>0</v>
      </c>
      <c r="F547" s="202">
        <v>0</v>
      </c>
      <c r="G547" s="202">
        <v>0</v>
      </c>
      <c r="H547" s="202">
        <v>0</v>
      </c>
      <c r="I547" s="202">
        <v>0</v>
      </c>
      <c r="J547" s="197">
        <v>0</v>
      </c>
      <c r="K547" s="203">
        <v>0</v>
      </c>
      <c r="L547" s="203">
        <v>0</v>
      </c>
      <c r="M547" s="203">
        <v>0</v>
      </c>
      <c r="N547" s="203">
        <v>0</v>
      </c>
      <c r="O547" s="203">
        <v>0</v>
      </c>
      <c r="P547" s="203">
        <v>0</v>
      </c>
      <c r="Q547" s="203">
        <v>0</v>
      </c>
      <c r="R547" s="198">
        <v>0</v>
      </c>
      <c r="S547" s="203">
        <v>0</v>
      </c>
      <c r="T547" s="203">
        <v>0</v>
      </c>
      <c r="U547" s="203">
        <v>0</v>
      </c>
      <c r="V547" s="204">
        <v>0</v>
      </c>
      <c r="W547" s="204">
        <v>0</v>
      </c>
      <c r="X547" s="204">
        <v>0</v>
      </c>
      <c r="Y547" s="204">
        <v>0</v>
      </c>
      <c r="Z547" s="101">
        <v>0</v>
      </c>
      <c r="AA547" s="204">
        <v>0</v>
      </c>
      <c r="AB547" s="204">
        <v>0</v>
      </c>
      <c r="AC547" s="204">
        <v>0</v>
      </c>
      <c r="AD547" s="204">
        <v>0</v>
      </c>
      <c r="AE547" s="204"/>
      <c r="AF547" s="204">
        <v>0</v>
      </c>
      <c r="AG547" s="204">
        <v>0</v>
      </c>
      <c r="AH547" s="204">
        <v>0</v>
      </c>
      <c r="AI547" s="204">
        <v>0</v>
      </c>
      <c r="AJ547" s="204">
        <v>0</v>
      </c>
      <c r="AK547" s="204">
        <v>0</v>
      </c>
      <c r="AL547" s="204">
        <v>0</v>
      </c>
      <c r="AM547" s="204"/>
      <c r="AN547" s="204">
        <v>0</v>
      </c>
      <c r="AO547" s="204">
        <v>0</v>
      </c>
    </row>
    <row r="548" spans="1:41" ht="12.75" customHeight="1">
      <c r="A548" s="262">
        <v>540</v>
      </c>
      <c r="B548" s="201" t="s">
        <v>1676</v>
      </c>
      <c r="C548" s="197">
        <v>90</v>
      </c>
      <c r="D548" s="202">
        <v>0</v>
      </c>
      <c r="E548" s="202">
        <v>0</v>
      </c>
      <c r="F548" s="202">
        <v>0</v>
      </c>
      <c r="G548" s="202">
        <v>0</v>
      </c>
      <c r="H548" s="202">
        <v>90</v>
      </c>
      <c r="I548" s="202">
        <v>0</v>
      </c>
      <c r="J548" s="197">
        <v>90</v>
      </c>
      <c r="K548" s="203">
        <v>0</v>
      </c>
      <c r="L548" s="203">
        <v>0</v>
      </c>
      <c r="M548" s="203">
        <v>0</v>
      </c>
      <c r="N548" s="203">
        <v>0</v>
      </c>
      <c r="O548" s="203">
        <v>0</v>
      </c>
      <c r="P548" s="203">
        <v>90</v>
      </c>
      <c r="Q548" s="203">
        <v>0</v>
      </c>
      <c r="R548" s="198">
        <v>90</v>
      </c>
      <c r="S548" s="203">
        <v>0</v>
      </c>
      <c r="T548" s="203">
        <v>0</v>
      </c>
      <c r="U548" s="203">
        <v>0</v>
      </c>
      <c r="V548" s="204">
        <v>0</v>
      </c>
      <c r="W548" s="204">
        <v>0</v>
      </c>
      <c r="X548" s="204">
        <v>90</v>
      </c>
      <c r="Y548" s="204">
        <v>0</v>
      </c>
      <c r="Z548" s="101">
        <v>0</v>
      </c>
      <c r="AA548" s="204">
        <v>0</v>
      </c>
      <c r="AB548" s="204">
        <v>0</v>
      </c>
      <c r="AC548" s="204">
        <v>0</v>
      </c>
      <c r="AD548" s="204">
        <v>0</v>
      </c>
      <c r="AE548" s="204"/>
      <c r="AF548" s="204">
        <v>0</v>
      </c>
      <c r="AG548" s="204">
        <v>0</v>
      </c>
      <c r="AH548" s="204">
        <v>100</v>
      </c>
      <c r="AI548" s="204">
        <v>0</v>
      </c>
      <c r="AJ548" s="204">
        <v>0</v>
      </c>
      <c r="AK548" s="204">
        <v>0</v>
      </c>
      <c r="AL548" s="204">
        <v>0</v>
      </c>
      <c r="AM548" s="204"/>
      <c r="AN548" s="204">
        <v>100</v>
      </c>
      <c r="AO548" s="204">
        <v>0</v>
      </c>
    </row>
    <row r="549" spans="1:41" ht="12.75" customHeight="1">
      <c r="A549" s="262">
        <v>541</v>
      </c>
      <c r="B549" s="201" t="s">
        <v>1677</v>
      </c>
      <c r="C549" s="197">
        <v>0</v>
      </c>
      <c r="D549" s="202">
        <v>0</v>
      </c>
      <c r="E549" s="202">
        <v>0</v>
      </c>
      <c r="F549" s="202">
        <v>0</v>
      </c>
      <c r="G549" s="202">
        <v>0</v>
      </c>
      <c r="H549" s="202">
        <v>0</v>
      </c>
      <c r="I549" s="202">
        <v>0</v>
      </c>
      <c r="J549" s="197">
        <v>0</v>
      </c>
      <c r="K549" s="203">
        <v>0</v>
      </c>
      <c r="L549" s="203">
        <v>0</v>
      </c>
      <c r="M549" s="203">
        <v>0</v>
      </c>
      <c r="N549" s="203">
        <v>0</v>
      </c>
      <c r="O549" s="203">
        <v>0</v>
      </c>
      <c r="P549" s="203">
        <v>0</v>
      </c>
      <c r="Q549" s="203">
        <v>0</v>
      </c>
      <c r="R549" s="198">
        <v>0</v>
      </c>
      <c r="S549" s="203">
        <v>0</v>
      </c>
      <c r="T549" s="203">
        <v>0</v>
      </c>
      <c r="U549" s="203">
        <v>0</v>
      </c>
      <c r="V549" s="204">
        <v>0</v>
      </c>
      <c r="W549" s="204">
        <v>0</v>
      </c>
      <c r="X549" s="204">
        <v>0</v>
      </c>
      <c r="Y549" s="204">
        <v>0</v>
      </c>
      <c r="Z549" s="101">
        <v>0</v>
      </c>
      <c r="AA549" s="204">
        <v>0</v>
      </c>
      <c r="AB549" s="204">
        <v>0</v>
      </c>
      <c r="AC549" s="204">
        <v>0</v>
      </c>
      <c r="AD549" s="204">
        <v>0</v>
      </c>
      <c r="AE549" s="204"/>
      <c r="AF549" s="204">
        <v>0</v>
      </c>
      <c r="AG549" s="204">
        <v>0</v>
      </c>
      <c r="AH549" s="204">
        <v>0</v>
      </c>
      <c r="AI549" s="204">
        <v>0</v>
      </c>
      <c r="AJ549" s="204">
        <v>0</v>
      </c>
      <c r="AK549" s="204">
        <v>0</v>
      </c>
      <c r="AL549" s="204">
        <v>0</v>
      </c>
      <c r="AM549" s="204"/>
      <c r="AN549" s="204">
        <v>0</v>
      </c>
      <c r="AO549" s="204">
        <v>0</v>
      </c>
    </row>
    <row r="550" spans="1:41" ht="12.75" customHeight="1">
      <c r="A550" s="262">
        <v>542</v>
      </c>
      <c r="B550" s="201" t="s">
        <v>1678</v>
      </c>
      <c r="C550" s="197">
        <v>0</v>
      </c>
      <c r="D550" s="202">
        <v>0</v>
      </c>
      <c r="E550" s="202">
        <v>0</v>
      </c>
      <c r="F550" s="202">
        <v>0</v>
      </c>
      <c r="G550" s="202">
        <v>0</v>
      </c>
      <c r="H550" s="202">
        <v>0</v>
      </c>
      <c r="I550" s="202">
        <v>0</v>
      </c>
      <c r="J550" s="197">
        <v>0</v>
      </c>
      <c r="K550" s="203">
        <v>0</v>
      </c>
      <c r="L550" s="203">
        <v>0</v>
      </c>
      <c r="M550" s="203">
        <v>0</v>
      </c>
      <c r="N550" s="203">
        <v>0</v>
      </c>
      <c r="O550" s="203">
        <v>0</v>
      </c>
      <c r="P550" s="203">
        <v>0</v>
      </c>
      <c r="Q550" s="203">
        <v>0</v>
      </c>
      <c r="R550" s="198">
        <v>0</v>
      </c>
      <c r="S550" s="203">
        <v>0</v>
      </c>
      <c r="T550" s="203">
        <v>0</v>
      </c>
      <c r="U550" s="203">
        <v>0</v>
      </c>
      <c r="V550" s="204">
        <v>0</v>
      </c>
      <c r="W550" s="204">
        <v>0</v>
      </c>
      <c r="X550" s="204">
        <v>0</v>
      </c>
      <c r="Y550" s="204">
        <v>0</v>
      </c>
      <c r="Z550" s="101">
        <v>0</v>
      </c>
      <c r="AA550" s="204">
        <v>0</v>
      </c>
      <c r="AB550" s="204">
        <v>0</v>
      </c>
      <c r="AC550" s="204">
        <v>0</v>
      </c>
      <c r="AD550" s="204">
        <v>0</v>
      </c>
      <c r="AE550" s="204"/>
      <c r="AF550" s="204">
        <v>0</v>
      </c>
      <c r="AG550" s="204">
        <v>0</v>
      </c>
      <c r="AH550" s="204">
        <v>0</v>
      </c>
      <c r="AI550" s="204">
        <v>0</v>
      </c>
      <c r="AJ550" s="204">
        <v>0</v>
      </c>
      <c r="AK550" s="204">
        <v>0</v>
      </c>
      <c r="AL550" s="204">
        <v>0</v>
      </c>
      <c r="AM550" s="204"/>
      <c r="AN550" s="204">
        <v>0</v>
      </c>
      <c r="AO550" s="204">
        <v>0</v>
      </c>
    </row>
    <row r="551" spans="1:41" ht="12.75" customHeight="1">
      <c r="A551" s="262">
        <v>543</v>
      </c>
      <c r="B551" s="201" t="s">
        <v>1679</v>
      </c>
      <c r="C551" s="197">
        <v>0</v>
      </c>
      <c r="D551" s="202">
        <v>0</v>
      </c>
      <c r="E551" s="202">
        <v>0</v>
      </c>
      <c r="F551" s="202">
        <v>0</v>
      </c>
      <c r="G551" s="202">
        <v>0</v>
      </c>
      <c r="H551" s="202">
        <v>0</v>
      </c>
      <c r="I551" s="202">
        <v>0</v>
      </c>
      <c r="J551" s="197">
        <v>0</v>
      </c>
      <c r="K551" s="203">
        <v>0</v>
      </c>
      <c r="L551" s="203">
        <v>0</v>
      </c>
      <c r="M551" s="203">
        <v>0</v>
      </c>
      <c r="N551" s="203">
        <v>0</v>
      </c>
      <c r="O551" s="203">
        <v>0</v>
      </c>
      <c r="P551" s="203">
        <v>0</v>
      </c>
      <c r="Q551" s="203">
        <v>0</v>
      </c>
      <c r="R551" s="198">
        <v>0</v>
      </c>
      <c r="S551" s="203">
        <v>0</v>
      </c>
      <c r="T551" s="203">
        <v>0</v>
      </c>
      <c r="U551" s="203">
        <v>0</v>
      </c>
      <c r="V551" s="204">
        <v>0</v>
      </c>
      <c r="W551" s="204">
        <v>0</v>
      </c>
      <c r="X551" s="204">
        <v>0</v>
      </c>
      <c r="Y551" s="204">
        <v>0</v>
      </c>
      <c r="Z551" s="101">
        <v>0</v>
      </c>
      <c r="AA551" s="204">
        <v>0</v>
      </c>
      <c r="AB551" s="204">
        <v>0</v>
      </c>
      <c r="AC551" s="204">
        <v>0</v>
      </c>
      <c r="AD551" s="204">
        <v>0</v>
      </c>
      <c r="AE551" s="204"/>
      <c r="AF551" s="204">
        <v>0</v>
      </c>
      <c r="AG551" s="204">
        <v>0</v>
      </c>
      <c r="AH551" s="204">
        <v>0</v>
      </c>
      <c r="AI551" s="204">
        <v>0</v>
      </c>
      <c r="AJ551" s="204">
        <v>0</v>
      </c>
      <c r="AK551" s="204">
        <v>0</v>
      </c>
      <c r="AL551" s="204">
        <v>0</v>
      </c>
      <c r="AM551" s="204"/>
      <c r="AN551" s="204">
        <v>0</v>
      </c>
      <c r="AO551" s="204">
        <v>0</v>
      </c>
    </row>
    <row r="552" spans="1:41" ht="12.75" customHeight="1">
      <c r="A552" s="262">
        <v>544</v>
      </c>
      <c r="B552" s="201" t="s">
        <v>1680</v>
      </c>
      <c r="C552" s="197">
        <v>0</v>
      </c>
      <c r="D552" s="202">
        <v>0</v>
      </c>
      <c r="E552" s="202">
        <v>0</v>
      </c>
      <c r="F552" s="202">
        <v>0</v>
      </c>
      <c r="G552" s="202">
        <v>0</v>
      </c>
      <c r="H552" s="202">
        <v>0</v>
      </c>
      <c r="I552" s="202">
        <v>0</v>
      </c>
      <c r="J552" s="197">
        <v>0</v>
      </c>
      <c r="K552" s="203">
        <v>0</v>
      </c>
      <c r="L552" s="203">
        <v>0</v>
      </c>
      <c r="M552" s="203">
        <v>0</v>
      </c>
      <c r="N552" s="203">
        <v>0</v>
      </c>
      <c r="O552" s="203">
        <v>0</v>
      </c>
      <c r="P552" s="203">
        <v>0</v>
      </c>
      <c r="Q552" s="203">
        <v>0</v>
      </c>
      <c r="R552" s="198">
        <v>0</v>
      </c>
      <c r="S552" s="203">
        <v>0</v>
      </c>
      <c r="T552" s="203">
        <v>0</v>
      </c>
      <c r="U552" s="203">
        <v>0</v>
      </c>
      <c r="V552" s="204">
        <v>0</v>
      </c>
      <c r="W552" s="204">
        <v>0</v>
      </c>
      <c r="X552" s="204">
        <v>0</v>
      </c>
      <c r="Y552" s="204">
        <v>0</v>
      </c>
      <c r="Z552" s="101">
        <v>0</v>
      </c>
      <c r="AA552" s="204">
        <v>0</v>
      </c>
      <c r="AB552" s="204">
        <v>0</v>
      </c>
      <c r="AC552" s="204">
        <v>0</v>
      </c>
      <c r="AD552" s="204">
        <v>0</v>
      </c>
      <c r="AE552" s="204"/>
      <c r="AF552" s="204">
        <v>0</v>
      </c>
      <c r="AG552" s="204">
        <v>0</v>
      </c>
      <c r="AH552" s="204">
        <v>0</v>
      </c>
      <c r="AI552" s="204">
        <v>0</v>
      </c>
      <c r="AJ552" s="204">
        <v>0</v>
      </c>
      <c r="AK552" s="204">
        <v>0</v>
      </c>
      <c r="AL552" s="204">
        <v>0</v>
      </c>
      <c r="AM552" s="204"/>
      <c r="AN552" s="204">
        <v>0</v>
      </c>
      <c r="AO552" s="204">
        <v>0</v>
      </c>
    </row>
    <row r="553" spans="1:41" ht="12.75" customHeight="1">
      <c r="A553" s="262">
        <v>545</v>
      </c>
      <c r="B553" s="201" t="s">
        <v>1681</v>
      </c>
      <c r="C553" s="197">
        <v>0</v>
      </c>
      <c r="D553" s="202">
        <v>0</v>
      </c>
      <c r="E553" s="202">
        <v>0</v>
      </c>
      <c r="F553" s="202">
        <v>0</v>
      </c>
      <c r="G553" s="202">
        <v>0</v>
      </c>
      <c r="H553" s="202">
        <v>0</v>
      </c>
      <c r="I553" s="202">
        <v>0</v>
      </c>
      <c r="J553" s="197">
        <v>0</v>
      </c>
      <c r="K553" s="203">
        <v>0</v>
      </c>
      <c r="L553" s="203">
        <v>0</v>
      </c>
      <c r="M553" s="203">
        <v>0</v>
      </c>
      <c r="N553" s="203">
        <v>0</v>
      </c>
      <c r="O553" s="203">
        <v>0</v>
      </c>
      <c r="P553" s="203">
        <v>0</v>
      </c>
      <c r="Q553" s="203">
        <v>0</v>
      </c>
      <c r="R553" s="198">
        <v>0</v>
      </c>
      <c r="S553" s="203">
        <v>0</v>
      </c>
      <c r="T553" s="203">
        <v>0</v>
      </c>
      <c r="U553" s="203">
        <v>0</v>
      </c>
      <c r="V553" s="204">
        <v>0</v>
      </c>
      <c r="W553" s="204">
        <v>0</v>
      </c>
      <c r="X553" s="204">
        <v>0</v>
      </c>
      <c r="Y553" s="204">
        <v>0</v>
      </c>
      <c r="Z553" s="101">
        <v>0</v>
      </c>
      <c r="AA553" s="204">
        <v>0</v>
      </c>
      <c r="AB553" s="204">
        <v>0</v>
      </c>
      <c r="AC553" s="204">
        <v>0</v>
      </c>
      <c r="AD553" s="204">
        <v>0</v>
      </c>
      <c r="AE553" s="204"/>
      <c r="AF553" s="204">
        <v>0</v>
      </c>
      <c r="AG553" s="204">
        <v>0</v>
      </c>
      <c r="AH553" s="204">
        <v>0</v>
      </c>
      <c r="AI553" s="204">
        <v>0</v>
      </c>
      <c r="AJ553" s="204">
        <v>0</v>
      </c>
      <c r="AK553" s="204">
        <v>0</v>
      </c>
      <c r="AL553" s="204">
        <v>0</v>
      </c>
      <c r="AM553" s="204"/>
      <c r="AN553" s="204">
        <v>0</v>
      </c>
      <c r="AO553" s="204">
        <v>0</v>
      </c>
    </row>
    <row r="554" spans="1:41" ht="12.75" customHeight="1">
      <c r="A554" s="262">
        <v>546</v>
      </c>
      <c r="B554" s="201" t="s">
        <v>1682</v>
      </c>
      <c r="C554" s="197">
        <v>0</v>
      </c>
      <c r="D554" s="202">
        <v>0</v>
      </c>
      <c r="E554" s="202">
        <v>0</v>
      </c>
      <c r="F554" s="202">
        <v>0</v>
      </c>
      <c r="G554" s="202">
        <v>0</v>
      </c>
      <c r="H554" s="202">
        <v>0</v>
      </c>
      <c r="I554" s="202">
        <v>0</v>
      </c>
      <c r="J554" s="197">
        <v>0</v>
      </c>
      <c r="K554" s="203">
        <v>0</v>
      </c>
      <c r="L554" s="203">
        <v>0</v>
      </c>
      <c r="M554" s="203">
        <v>0</v>
      </c>
      <c r="N554" s="203">
        <v>0</v>
      </c>
      <c r="O554" s="203">
        <v>0</v>
      </c>
      <c r="P554" s="203">
        <v>0</v>
      </c>
      <c r="Q554" s="203">
        <v>0</v>
      </c>
      <c r="R554" s="198">
        <v>0</v>
      </c>
      <c r="S554" s="203">
        <v>0</v>
      </c>
      <c r="T554" s="203">
        <v>0</v>
      </c>
      <c r="U554" s="203">
        <v>0</v>
      </c>
      <c r="V554" s="204">
        <v>0</v>
      </c>
      <c r="W554" s="204">
        <v>0</v>
      </c>
      <c r="X554" s="204">
        <v>0</v>
      </c>
      <c r="Y554" s="204">
        <v>0</v>
      </c>
      <c r="Z554" s="101">
        <v>0</v>
      </c>
      <c r="AA554" s="204">
        <v>0</v>
      </c>
      <c r="AB554" s="204">
        <v>0</v>
      </c>
      <c r="AC554" s="204">
        <v>0</v>
      </c>
      <c r="AD554" s="204">
        <v>0</v>
      </c>
      <c r="AE554" s="204"/>
      <c r="AF554" s="204">
        <v>0</v>
      </c>
      <c r="AG554" s="204">
        <v>0</v>
      </c>
      <c r="AH554" s="204">
        <v>0</v>
      </c>
      <c r="AI554" s="204">
        <v>0</v>
      </c>
      <c r="AJ554" s="204">
        <v>0</v>
      </c>
      <c r="AK554" s="204">
        <v>0</v>
      </c>
      <c r="AL554" s="204">
        <v>0</v>
      </c>
      <c r="AM554" s="204"/>
      <c r="AN554" s="204">
        <v>0</v>
      </c>
      <c r="AO554" s="204">
        <v>0</v>
      </c>
    </row>
    <row r="555" spans="1:41" ht="12.75" customHeight="1">
      <c r="A555" s="262">
        <v>547</v>
      </c>
      <c r="B555" s="201" t="s">
        <v>1683</v>
      </c>
      <c r="C555" s="197">
        <v>0</v>
      </c>
      <c r="D555" s="202">
        <v>0</v>
      </c>
      <c r="E555" s="202">
        <v>0</v>
      </c>
      <c r="F555" s="202">
        <v>0</v>
      </c>
      <c r="G555" s="202">
        <v>0</v>
      </c>
      <c r="H555" s="202">
        <v>0</v>
      </c>
      <c r="I555" s="202">
        <v>0</v>
      </c>
      <c r="J555" s="197">
        <v>0</v>
      </c>
      <c r="K555" s="203">
        <v>0</v>
      </c>
      <c r="L555" s="203">
        <v>0</v>
      </c>
      <c r="M555" s="203">
        <v>0</v>
      </c>
      <c r="N555" s="203">
        <v>0</v>
      </c>
      <c r="O555" s="203">
        <v>0</v>
      </c>
      <c r="P555" s="203">
        <v>0</v>
      </c>
      <c r="Q555" s="203">
        <v>0</v>
      </c>
      <c r="R555" s="198">
        <v>0</v>
      </c>
      <c r="S555" s="203">
        <v>0</v>
      </c>
      <c r="T555" s="203">
        <v>0</v>
      </c>
      <c r="U555" s="203">
        <v>0</v>
      </c>
      <c r="V555" s="204">
        <v>0</v>
      </c>
      <c r="W555" s="204">
        <v>0</v>
      </c>
      <c r="X555" s="204">
        <v>0</v>
      </c>
      <c r="Y555" s="204">
        <v>0</v>
      </c>
      <c r="Z555" s="101">
        <v>0</v>
      </c>
      <c r="AA555" s="204">
        <v>0</v>
      </c>
      <c r="AB555" s="204">
        <v>0</v>
      </c>
      <c r="AC555" s="204">
        <v>0</v>
      </c>
      <c r="AD555" s="204">
        <v>0</v>
      </c>
      <c r="AE555" s="204"/>
      <c r="AF555" s="204">
        <v>0</v>
      </c>
      <c r="AG555" s="204">
        <v>0</v>
      </c>
      <c r="AH555" s="204">
        <v>0</v>
      </c>
      <c r="AI555" s="204">
        <v>0</v>
      </c>
      <c r="AJ555" s="204">
        <v>0</v>
      </c>
      <c r="AK555" s="204">
        <v>0</v>
      </c>
      <c r="AL555" s="204">
        <v>0</v>
      </c>
      <c r="AM555" s="204"/>
      <c r="AN555" s="204">
        <v>0</v>
      </c>
      <c r="AO555" s="204">
        <v>0</v>
      </c>
    </row>
    <row r="556" spans="1:41" ht="12.75" customHeight="1">
      <c r="A556" s="262">
        <v>548</v>
      </c>
      <c r="B556" s="201" t="s">
        <v>1429</v>
      </c>
      <c r="C556" s="197">
        <v>0</v>
      </c>
      <c r="D556" s="202">
        <v>0</v>
      </c>
      <c r="E556" s="202">
        <v>0</v>
      </c>
      <c r="F556" s="202">
        <v>0</v>
      </c>
      <c r="G556" s="202">
        <v>0</v>
      </c>
      <c r="H556" s="202">
        <v>0</v>
      </c>
      <c r="I556" s="202">
        <v>0</v>
      </c>
      <c r="J556" s="197">
        <v>0</v>
      </c>
      <c r="K556" s="203">
        <v>0</v>
      </c>
      <c r="L556" s="203">
        <v>0</v>
      </c>
      <c r="M556" s="203">
        <v>0</v>
      </c>
      <c r="N556" s="203">
        <v>0</v>
      </c>
      <c r="O556" s="203">
        <v>0</v>
      </c>
      <c r="P556" s="203">
        <v>0</v>
      </c>
      <c r="Q556" s="203">
        <v>0</v>
      </c>
      <c r="R556" s="198">
        <v>0</v>
      </c>
      <c r="S556" s="203">
        <v>0</v>
      </c>
      <c r="T556" s="203">
        <v>0</v>
      </c>
      <c r="U556" s="203">
        <v>0</v>
      </c>
      <c r="V556" s="204">
        <v>0</v>
      </c>
      <c r="W556" s="204">
        <v>0</v>
      </c>
      <c r="X556" s="204">
        <v>0</v>
      </c>
      <c r="Y556" s="204">
        <v>0</v>
      </c>
      <c r="Z556" s="101">
        <v>0</v>
      </c>
      <c r="AA556" s="204">
        <v>0</v>
      </c>
      <c r="AB556" s="204">
        <v>0</v>
      </c>
      <c r="AC556" s="204">
        <v>0</v>
      </c>
      <c r="AD556" s="204">
        <v>0</v>
      </c>
      <c r="AE556" s="204"/>
      <c r="AF556" s="204">
        <v>0</v>
      </c>
      <c r="AG556" s="204">
        <v>0</v>
      </c>
      <c r="AH556" s="204">
        <v>0</v>
      </c>
      <c r="AI556" s="204">
        <v>0</v>
      </c>
      <c r="AJ556" s="204">
        <v>0</v>
      </c>
      <c r="AK556" s="204">
        <v>0</v>
      </c>
      <c r="AL556" s="204">
        <v>0</v>
      </c>
      <c r="AM556" s="204"/>
      <c r="AN556" s="204">
        <v>0</v>
      </c>
      <c r="AO556" s="204">
        <v>0</v>
      </c>
    </row>
    <row r="557" spans="1:41" ht="12.75" customHeight="1">
      <c r="A557" s="262">
        <v>549</v>
      </c>
      <c r="B557" s="201" t="s">
        <v>1684</v>
      </c>
      <c r="C557" s="197">
        <v>0</v>
      </c>
      <c r="D557" s="202">
        <v>0</v>
      </c>
      <c r="E557" s="202">
        <v>0</v>
      </c>
      <c r="F557" s="202">
        <v>0</v>
      </c>
      <c r="G557" s="202">
        <v>0</v>
      </c>
      <c r="H557" s="202">
        <v>0</v>
      </c>
      <c r="I557" s="202">
        <v>0</v>
      </c>
      <c r="J557" s="197">
        <v>0</v>
      </c>
      <c r="K557" s="203">
        <v>0</v>
      </c>
      <c r="L557" s="203">
        <v>0</v>
      </c>
      <c r="M557" s="203">
        <v>0</v>
      </c>
      <c r="N557" s="203">
        <v>0</v>
      </c>
      <c r="O557" s="203">
        <v>0</v>
      </c>
      <c r="P557" s="203">
        <v>0</v>
      </c>
      <c r="Q557" s="203">
        <v>0</v>
      </c>
      <c r="R557" s="198">
        <v>0</v>
      </c>
      <c r="S557" s="203">
        <v>0</v>
      </c>
      <c r="T557" s="203">
        <v>0</v>
      </c>
      <c r="U557" s="203">
        <v>0</v>
      </c>
      <c r="V557" s="204">
        <v>0</v>
      </c>
      <c r="W557" s="204">
        <v>0</v>
      </c>
      <c r="X557" s="204">
        <v>0</v>
      </c>
      <c r="Y557" s="204">
        <v>0</v>
      </c>
      <c r="Z557" s="101">
        <v>0</v>
      </c>
      <c r="AA557" s="204">
        <v>0</v>
      </c>
      <c r="AB557" s="204">
        <v>0</v>
      </c>
      <c r="AC557" s="204">
        <v>0</v>
      </c>
      <c r="AD557" s="204">
        <v>0</v>
      </c>
      <c r="AE557" s="204"/>
      <c r="AF557" s="204">
        <v>0</v>
      </c>
      <c r="AG557" s="204">
        <v>0</v>
      </c>
      <c r="AH557" s="204">
        <v>0</v>
      </c>
      <c r="AI557" s="204">
        <v>0</v>
      </c>
      <c r="AJ557" s="204">
        <v>0</v>
      </c>
      <c r="AK557" s="204">
        <v>0</v>
      </c>
      <c r="AL557" s="204">
        <v>0</v>
      </c>
      <c r="AM557" s="204"/>
      <c r="AN557" s="204">
        <v>0</v>
      </c>
      <c r="AO557" s="204">
        <v>0</v>
      </c>
    </row>
    <row r="558" spans="1:41" ht="12.75" customHeight="1">
      <c r="A558" s="262">
        <v>550</v>
      </c>
      <c r="B558" s="201" t="s">
        <v>1594</v>
      </c>
      <c r="C558" s="197">
        <v>90.5</v>
      </c>
      <c r="D558" s="202">
        <v>0</v>
      </c>
      <c r="E558" s="202">
        <v>0</v>
      </c>
      <c r="F558" s="202">
        <v>0</v>
      </c>
      <c r="G558" s="202">
        <v>0</v>
      </c>
      <c r="H558" s="202">
        <v>90.5</v>
      </c>
      <c r="I558" s="202">
        <v>0</v>
      </c>
      <c r="J558" s="197">
        <v>141.30000000000001</v>
      </c>
      <c r="K558" s="203">
        <v>0</v>
      </c>
      <c r="L558" s="203">
        <v>0</v>
      </c>
      <c r="M558" s="203">
        <v>0</v>
      </c>
      <c r="N558" s="203">
        <v>0</v>
      </c>
      <c r="O558" s="203">
        <v>0</v>
      </c>
      <c r="P558" s="203">
        <v>141.30000000000001</v>
      </c>
      <c r="Q558" s="203">
        <v>0</v>
      </c>
      <c r="R558" s="198">
        <v>141.1874</v>
      </c>
      <c r="S558" s="203">
        <v>0</v>
      </c>
      <c r="T558" s="203">
        <v>0</v>
      </c>
      <c r="U558" s="203">
        <v>0</v>
      </c>
      <c r="V558" s="204">
        <v>0</v>
      </c>
      <c r="W558" s="204">
        <v>0</v>
      </c>
      <c r="X558" s="204">
        <v>141.1874</v>
      </c>
      <c r="Y558" s="204">
        <v>0</v>
      </c>
      <c r="Z558" s="101">
        <v>-0.11260000000001469</v>
      </c>
      <c r="AA558" s="204">
        <v>0</v>
      </c>
      <c r="AB558" s="204">
        <v>0</v>
      </c>
      <c r="AC558" s="204">
        <v>0</v>
      </c>
      <c r="AD558" s="204">
        <v>0</v>
      </c>
      <c r="AE558" s="204"/>
      <c r="AF558" s="204">
        <v>-0.11260000000001469</v>
      </c>
      <c r="AG558" s="204">
        <v>0</v>
      </c>
      <c r="AH558" s="204">
        <v>99.92031139419673</v>
      </c>
      <c r="AI558" s="204">
        <v>0</v>
      </c>
      <c r="AJ558" s="204">
        <v>0</v>
      </c>
      <c r="AK558" s="204">
        <v>0</v>
      </c>
      <c r="AL558" s="204">
        <v>0</v>
      </c>
      <c r="AM558" s="204"/>
      <c r="AN558" s="204">
        <v>99.92031139419673</v>
      </c>
      <c r="AO558" s="204">
        <v>0</v>
      </c>
    </row>
    <row r="559" spans="1:41" ht="12.75" customHeight="1">
      <c r="A559" s="262">
        <v>551</v>
      </c>
      <c r="B559" s="201" t="s">
        <v>1685</v>
      </c>
      <c r="C559" s="197">
        <v>0</v>
      </c>
      <c r="D559" s="202">
        <v>0</v>
      </c>
      <c r="E559" s="202">
        <v>0</v>
      </c>
      <c r="F559" s="202">
        <v>0</v>
      </c>
      <c r="G559" s="202">
        <v>0</v>
      </c>
      <c r="H559" s="202">
        <v>0</v>
      </c>
      <c r="I559" s="202">
        <v>0</v>
      </c>
      <c r="J559" s="197">
        <v>0</v>
      </c>
      <c r="K559" s="203">
        <v>0</v>
      </c>
      <c r="L559" s="203">
        <v>0</v>
      </c>
      <c r="M559" s="203">
        <v>0</v>
      </c>
      <c r="N559" s="203">
        <v>0</v>
      </c>
      <c r="O559" s="203">
        <v>0</v>
      </c>
      <c r="P559" s="203">
        <v>0</v>
      </c>
      <c r="Q559" s="203">
        <v>0</v>
      </c>
      <c r="R559" s="198">
        <v>0</v>
      </c>
      <c r="S559" s="203">
        <v>0</v>
      </c>
      <c r="T559" s="203">
        <v>0</v>
      </c>
      <c r="U559" s="203">
        <v>0</v>
      </c>
      <c r="V559" s="204">
        <v>0</v>
      </c>
      <c r="W559" s="204">
        <v>0</v>
      </c>
      <c r="X559" s="204">
        <v>0</v>
      </c>
      <c r="Y559" s="204">
        <v>0</v>
      </c>
      <c r="Z559" s="101">
        <v>0</v>
      </c>
      <c r="AA559" s="204">
        <v>0</v>
      </c>
      <c r="AB559" s="204">
        <v>0</v>
      </c>
      <c r="AC559" s="204">
        <v>0</v>
      </c>
      <c r="AD559" s="204">
        <v>0</v>
      </c>
      <c r="AE559" s="204"/>
      <c r="AF559" s="204">
        <v>0</v>
      </c>
      <c r="AG559" s="204">
        <v>0</v>
      </c>
      <c r="AH559" s="204">
        <v>0</v>
      </c>
      <c r="AI559" s="204">
        <v>0</v>
      </c>
      <c r="AJ559" s="204">
        <v>0</v>
      </c>
      <c r="AK559" s="204">
        <v>0</v>
      </c>
      <c r="AL559" s="204">
        <v>0</v>
      </c>
      <c r="AM559" s="204"/>
      <c r="AN559" s="204">
        <v>0</v>
      </c>
      <c r="AO559" s="204">
        <v>0</v>
      </c>
    </row>
    <row r="560" spans="1:41" ht="12.75" customHeight="1">
      <c r="A560" s="262">
        <v>552</v>
      </c>
      <c r="B560" s="201" t="s">
        <v>1686</v>
      </c>
      <c r="C560" s="197">
        <v>0</v>
      </c>
      <c r="D560" s="202">
        <v>0</v>
      </c>
      <c r="E560" s="202">
        <v>0</v>
      </c>
      <c r="F560" s="202">
        <v>0</v>
      </c>
      <c r="G560" s="202">
        <v>0</v>
      </c>
      <c r="H560" s="202">
        <v>0</v>
      </c>
      <c r="I560" s="202">
        <v>0</v>
      </c>
      <c r="J560" s="197">
        <v>0</v>
      </c>
      <c r="K560" s="203">
        <v>0</v>
      </c>
      <c r="L560" s="203">
        <v>0</v>
      </c>
      <c r="M560" s="203">
        <v>0</v>
      </c>
      <c r="N560" s="203">
        <v>0</v>
      </c>
      <c r="O560" s="203">
        <v>0</v>
      </c>
      <c r="P560" s="203">
        <v>0</v>
      </c>
      <c r="Q560" s="203">
        <v>0</v>
      </c>
      <c r="R560" s="198">
        <v>0</v>
      </c>
      <c r="S560" s="203">
        <v>0</v>
      </c>
      <c r="T560" s="203">
        <v>0</v>
      </c>
      <c r="U560" s="203">
        <v>0</v>
      </c>
      <c r="V560" s="204">
        <v>0</v>
      </c>
      <c r="W560" s="204">
        <v>0</v>
      </c>
      <c r="X560" s="204">
        <v>0</v>
      </c>
      <c r="Y560" s="204">
        <v>0</v>
      </c>
      <c r="Z560" s="101">
        <v>0</v>
      </c>
      <c r="AA560" s="204">
        <v>0</v>
      </c>
      <c r="AB560" s="204">
        <v>0</v>
      </c>
      <c r="AC560" s="204">
        <v>0</v>
      </c>
      <c r="AD560" s="204">
        <v>0</v>
      </c>
      <c r="AE560" s="204"/>
      <c r="AF560" s="204">
        <v>0</v>
      </c>
      <c r="AG560" s="204">
        <v>0</v>
      </c>
      <c r="AH560" s="204">
        <v>0</v>
      </c>
      <c r="AI560" s="204">
        <v>0</v>
      </c>
      <c r="AJ560" s="204">
        <v>0</v>
      </c>
      <c r="AK560" s="204">
        <v>0</v>
      </c>
      <c r="AL560" s="204">
        <v>0</v>
      </c>
      <c r="AM560" s="204"/>
      <c r="AN560" s="204">
        <v>0</v>
      </c>
      <c r="AO560" s="204">
        <v>0</v>
      </c>
    </row>
    <row r="561" spans="1:41" ht="12.75" customHeight="1">
      <c r="A561" s="262">
        <v>553</v>
      </c>
      <c r="B561" s="201" t="s">
        <v>1687</v>
      </c>
      <c r="C561" s="197">
        <v>0</v>
      </c>
      <c r="D561" s="202">
        <v>0</v>
      </c>
      <c r="E561" s="202">
        <v>0</v>
      </c>
      <c r="F561" s="202">
        <v>0</v>
      </c>
      <c r="G561" s="202">
        <v>0</v>
      </c>
      <c r="H561" s="202">
        <v>0</v>
      </c>
      <c r="I561" s="202">
        <v>0</v>
      </c>
      <c r="J561" s="197">
        <v>0</v>
      </c>
      <c r="K561" s="203">
        <v>0</v>
      </c>
      <c r="L561" s="203">
        <v>0</v>
      </c>
      <c r="M561" s="203">
        <v>0</v>
      </c>
      <c r="N561" s="203">
        <v>0</v>
      </c>
      <c r="O561" s="203">
        <v>0</v>
      </c>
      <c r="P561" s="203">
        <v>0</v>
      </c>
      <c r="Q561" s="203">
        <v>0</v>
      </c>
      <c r="R561" s="198">
        <v>0</v>
      </c>
      <c r="S561" s="203">
        <v>0</v>
      </c>
      <c r="T561" s="203">
        <v>0</v>
      </c>
      <c r="U561" s="203">
        <v>0</v>
      </c>
      <c r="V561" s="204">
        <v>0</v>
      </c>
      <c r="W561" s="204">
        <v>0</v>
      </c>
      <c r="X561" s="204">
        <v>0</v>
      </c>
      <c r="Y561" s="204">
        <v>0</v>
      </c>
      <c r="Z561" s="101">
        <v>0</v>
      </c>
      <c r="AA561" s="204">
        <v>0</v>
      </c>
      <c r="AB561" s="204">
        <v>0</v>
      </c>
      <c r="AC561" s="204">
        <v>0</v>
      </c>
      <c r="AD561" s="204">
        <v>0</v>
      </c>
      <c r="AE561" s="204"/>
      <c r="AF561" s="204">
        <v>0</v>
      </c>
      <c r="AG561" s="204">
        <v>0</v>
      </c>
      <c r="AH561" s="204">
        <v>0</v>
      </c>
      <c r="AI561" s="204">
        <v>0</v>
      </c>
      <c r="AJ561" s="204">
        <v>0</v>
      </c>
      <c r="AK561" s="204">
        <v>0</v>
      </c>
      <c r="AL561" s="204">
        <v>0</v>
      </c>
      <c r="AM561" s="204"/>
      <c r="AN561" s="204">
        <v>0</v>
      </c>
      <c r="AO561" s="204">
        <v>0</v>
      </c>
    </row>
    <row r="562" spans="1:41" ht="12.75" customHeight="1">
      <c r="A562" s="262">
        <v>554</v>
      </c>
      <c r="B562" s="201" t="s">
        <v>1688</v>
      </c>
      <c r="C562" s="197">
        <v>0</v>
      </c>
      <c r="D562" s="202">
        <v>0</v>
      </c>
      <c r="E562" s="202">
        <v>0</v>
      </c>
      <c r="F562" s="202">
        <v>0</v>
      </c>
      <c r="G562" s="202">
        <v>0</v>
      </c>
      <c r="H562" s="202">
        <v>0</v>
      </c>
      <c r="I562" s="202">
        <v>0</v>
      </c>
      <c r="J562" s="197">
        <v>0</v>
      </c>
      <c r="K562" s="203">
        <v>0</v>
      </c>
      <c r="L562" s="203">
        <v>0</v>
      </c>
      <c r="M562" s="203">
        <v>0</v>
      </c>
      <c r="N562" s="203">
        <v>0</v>
      </c>
      <c r="O562" s="203">
        <v>0</v>
      </c>
      <c r="P562" s="203">
        <v>0</v>
      </c>
      <c r="Q562" s="203">
        <v>0</v>
      </c>
      <c r="R562" s="198">
        <v>0</v>
      </c>
      <c r="S562" s="203">
        <v>0</v>
      </c>
      <c r="T562" s="203">
        <v>0</v>
      </c>
      <c r="U562" s="203">
        <v>0</v>
      </c>
      <c r="V562" s="204">
        <v>0</v>
      </c>
      <c r="W562" s="204">
        <v>0</v>
      </c>
      <c r="X562" s="204">
        <v>0</v>
      </c>
      <c r="Y562" s="204">
        <v>0</v>
      </c>
      <c r="Z562" s="101">
        <v>0</v>
      </c>
      <c r="AA562" s="204">
        <v>0</v>
      </c>
      <c r="AB562" s="204">
        <v>0</v>
      </c>
      <c r="AC562" s="204">
        <v>0</v>
      </c>
      <c r="AD562" s="204">
        <v>0</v>
      </c>
      <c r="AE562" s="204"/>
      <c r="AF562" s="204">
        <v>0</v>
      </c>
      <c r="AG562" s="204">
        <v>0</v>
      </c>
      <c r="AH562" s="204">
        <v>0</v>
      </c>
      <c r="AI562" s="204">
        <v>0</v>
      </c>
      <c r="AJ562" s="204">
        <v>0</v>
      </c>
      <c r="AK562" s="204">
        <v>0</v>
      </c>
      <c r="AL562" s="204">
        <v>0</v>
      </c>
      <c r="AM562" s="204"/>
      <c r="AN562" s="204">
        <v>0</v>
      </c>
      <c r="AO562" s="204">
        <v>0</v>
      </c>
    </row>
    <row r="563" spans="1:41" ht="12.75" customHeight="1">
      <c r="A563" s="262">
        <v>555</v>
      </c>
      <c r="B563" s="201" t="s">
        <v>1689</v>
      </c>
      <c r="C563" s="197">
        <v>0</v>
      </c>
      <c r="D563" s="202">
        <v>0</v>
      </c>
      <c r="E563" s="202">
        <v>0</v>
      </c>
      <c r="F563" s="202">
        <v>0</v>
      </c>
      <c r="G563" s="202">
        <v>0</v>
      </c>
      <c r="H563" s="202">
        <v>0</v>
      </c>
      <c r="I563" s="202">
        <v>0</v>
      </c>
      <c r="J563" s="197">
        <v>0</v>
      </c>
      <c r="K563" s="203">
        <v>0</v>
      </c>
      <c r="L563" s="203">
        <v>0</v>
      </c>
      <c r="M563" s="203">
        <v>0</v>
      </c>
      <c r="N563" s="203">
        <v>0</v>
      </c>
      <c r="O563" s="203">
        <v>0</v>
      </c>
      <c r="P563" s="203">
        <v>0</v>
      </c>
      <c r="Q563" s="203">
        <v>0</v>
      </c>
      <c r="R563" s="198">
        <v>0</v>
      </c>
      <c r="S563" s="203">
        <v>0</v>
      </c>
      <c r="T563" s="203">
        <v>0</v>
      </c>
      <c r="U563" s="203">
        <v>0</v>
      </c>
      <c r="V563" s="204">
        <v>0</v>
      </c>
      <c r="W563" s="204">
        <v>0</v>
      </c>
      <c r="X563" s="204">
        <v>0</v>
      </c>
      <c r="Y563" s="204">
        <v>0</v>
      </c>
      <c r="Z563" s="101">
        <v>0</v>
      </c>
      <c r="AA563" s="204">
        <v>0</v>
      </c>
      <c r="AB563" s="204">
        <v>0</v>
      </c>
      <c r="AC563" s="204">
        <v>0</v>
      </c>
      <c r="AD563" s="204">
        <v>0</v>
      </c>
      <c r="AE563" s="204"/>
      <c r="AF563" s="204">
        <v>0</v>
      </c>
      <c r="AG563" s="204">
        <v>0</v>
      </c>
      <c r="AH563" s="204">
        <v>0</v>
      </c>
      <c r="AI563" s="204">
        <v>0</v>
      </c>
      <c r="AJ563" s="204">
        <v>0</v>
      </c>
      <c r="AK563" s="204">
        <v>0</v>
      </c>
      <c r="AL563" s="204">
        <v>0</v>
      </c>
      <c r="AM563" s="204"/>
      <c r="AN563" s="204">
        <v>0</v>
      </c>
      <c r="AO563" s="204">
        <v>0</v>
      </c>
    </row>
    <row r="564" spans="1:41" ht="12.75" customHeight="1">
      <c r="A564" s="262">
        <v>556</v>
      </c>
      <c r="B564" s="201" t="s">
        <v>1690</v>
      </c>
      <c r="C564" s="197">
        <v>64.8</v>
      </c>
      <c r="D564" s="202">
        <v>0</v>
      </c>
      <c r="E564" s="202">
        <v>0</v>
      </c>
      <c r="F564" s="202">
        <v>0</v>
      </c>
      <c r="G564" s="202">
        <v>0</v>
      </c>
      <c r="H564" s="202">
        <v>64.8</v>
      </c>
      <c r="I564" s="202">
        <v>0</v>
      </c>
      <c r="J564" s="197">
        <v>82.7</v>
      </c>
      <c r="K564" s="203">
        <v>0</v>
      </c>
      <c r="L564" s="203">
        <v>0</v>
      </c>
      <c r="M564" s="203">
        <v>0</v>
      </c>
      <c r="N564" s="203">
        <v>0</v>
      </c>
      <c r="O564" s="203">
        <v>0</v>
      </c>
      <c r="P564" s="203">
        <v>82.7</v>
      </c>
      <c r="Q564" s="203">
        <v>0</v>
      </c>
      <c r="R564" s="198">
        <v>82.7</v>
      </c>
      <c r="S564" s="203">
        <v>0</v>
      </c>
      <c r="T564" s="203">
        <v>0</v>
      </c>
      <c r="U564" s="203">
        <v>0</v>
      </c>
      <c r="V564" s="204">
        <v>0</v>
      </c>
      <c r="W564" s="204">
        <v>0</v>
      </c>
      <c r="X564" s="204">
        <v>82.7</v>
      </c>
      <c r="Y564" s="204">
        <v>0</v>
      </c>
      <c r="Z564" s="101">
        <v>0</v>
      </c>
      <c r="AA564" s="204">
        <v>0</v>
      </c>
      <c r="AB564" s="204">
        <v>0</v>
      </c>
      <c r="AC564" s="204">
        <v>0</v>
      </c>
      <c r="AD564" s="204">
        <v>0</v>
      </c>
      <c r="AE564" s="204"/>
      <c r="AF564" s="204">
        <v>0</v>
      </c>
      <c r="AG564" s="204">
        <v>0</v>
      </c>
      <c r="AH564" s="204">
        <v>100</v>
      </c>
      <c r="AI564" s="204">
        <v>0</v>
      </c>
      <c r="AJ564" s="204">
        <v>0</v>
      </c>
      <c r="AK564" s="204">
        <v>0</v>
      </c>
      <c r="AL564" s="204">
        <v>0</v>
      </c>
      <c r="AM564" s="204"/>
      <c r="AN564" s="204">
        <v>100</v>
      </c>
      <c r="AO564" s="204">
        <v>0</v>
      </c>
    </row>
    <row r="565" spans="1:41" ht="12.75" customHeight="1">
      <c r="A565" s="262">
        <v>557</v>
      </c>
      <c r="B565" s="201" t="s">
        <v>1691</v>
      </c>
      <c r="C565" s="197">
        <v>0</v>
      </c>
      <c r="D565" s="202">
        <v>0</v>
      </c>
      <c r="E565" s="202">
        <v>0</v>
      </c>
      <c r="F565" s="202">
        <v>0</v>
      </c>
      <c r="G565" s="202">
        <v>0</v>
      </c>
      <c r="H565" s="202">
        <v>0</v>
      </c>
      <c r="I565" s="202">
        <v>0</v>
      </c>
      <c r="J565" s="197">
        <v>0</v>
      </c>
      <c r="K565" s="203">
        <v>0</v>
      </c>
      <c r="L565" s="203">
        <v>0</v>
      </c>
      <c r="M565" s="203">
        <v>0</v>
      </c>
      <c r="N565" s="203">
        <v>0</v>
      </c>
      <c r="O565" s="203">
        <v>0</v>
      </c>
      <c r="P565" s="203">
        <v>0</v>
      </c>
      <c r="Q565" s="203">
        <v>0</v>
      </c>
      <c r="R565" s="198">
        <v>0</v>
      </c>
      <c r="S565" s="203">
        <v>0</v>
      </c>
      <c r="T565" s="203">
        <v>0</v>
      </c>
      <c r="U565" s="203">
        <v>0</v>
      </c>
      <c r="V565" s="204">
        <v>0</v>
      </c>
      <c r="W565" s="204">
        <v>0</v>
      </c>
      <c r="X565" s="204">
        <v>0</v>
      </c>
      <c r="Y565" s="204">
        <v>0</v>
      </c>
      <c r="Z565" s="101">
        <v>0</v>
      </c>
      <c r="AA565" s="204">
        <v>0</v>
      </c>
      <c r="AB565" s="204">
        <v>0</v>
      </c>
      <c r="AC565" s="204">
        <v>0</v>
      </c>
      <c r="AD565" s="204">
        <v>0</v>
      </c>
      <c r="AE565" s="204"/>
      <c r="AF565" s="204">
        <v>0</v>
      </c>
      <c r="AG565" s="204">
        <v>0</v>
      </c>
      <c r="AH565" s="204">
        <v>0</v>
      </c>
      <c r="AI565" s="204">
        <v>0</v>
      </c>
      <c r="AJ565" s="204">
        <v>0</v>
      </c>
      <c r="AK565" s="204">
        <v>0</v>
      </c>
      <c r="AL565" s="204">
        <v>0</v>
      </c>
      <c r="AM565" s="204"/>
      <c r="AN565" s="204">
        <v>0</v>
      </c>
      <c r="AO565" s="204">
        <v>0</v>
      </c>
    </row>
    <row r="566" spans="1:41" ht="12.75" customHeight="1">
      <c r="A566" s="262">
        <v>558</v>
      </c>
      <c r="B566" s="201" t="s">
        <v>1692</v>
      </c>
      <c r="C566" s="197">
        <v>0</v>
      </c>
      <c r="D566" s="202">
        <v>0</v>
      </c>
      <c r="E566" s="202">
        <v>0</v>
      </c>
      <c r="F566" s="202">
        <v>0</v>
      </c>
      <c r="G566" s="202">
        <v>0</v>
      </c>
      <c r="H566" s="202">
        <v>0</v>
      </c>
      <c r="I566" s="202">
        <v>0</v>
      </c>
      <c r="J566" s="197">
        <v>0</v>
      </c>
      <c r="K566" s="203">
        <v>0</v>
      </c>
      <c r="L566" s="203">
        <v>0</v>
      </c>
      <c r="M566" s="203">
        <v>0</v>
      </c>
      <c r="N566" s="203">
        <v>0</v>
      </c>
      <c r="O566" s="203">
        <v>0</v>
      </c>
      <c r="P566" s="203">
        <v>0</v>
      </c>
      <c r="Q566" s="203">
        <v>0</v>
      </c>
      <c r="R566" s="198">
        <v>0</v>
      </c>
      <c r="S566" s="203">
        <v>0</v>
      </c>
      <c r="T566" s="203">
        <v>0</v>
      </c>
      <c r="U566" s="203">
        <v>0</v>
      </c>
      <c r="V566" s="204">
        <v>0</v>
      </c>
      <c r="W566" s="204">
        <v>0</v>
      </c>
      <c r="X566" s="204">
        <v>0</v>
      </c>
      <c r="Y566" s="204">
        <v>0</v>
      </c>
      <c r="Z566" s="101">
        <v>0</v>
      </c>
      <c r="AA566" s="204">
        <v>0</v>
      </c>
      <c r="AB566" s="204">
        <v>0</v>
      </c>
      <c r="AC566" s="204">
        <v>0</v>
      </c>
      <c r="AD566" s="204">
        <v>0</v>
      </c>
      <c r="AE566" s="204"/>
      <c r="AF566" s="204">
        <v>0</v>
      </c>
      <c r="AG566" s="204">
        <v>0</v>
      </c>
      <c r="AH566" s="204">
        <v>0</v>
      </c>
      <c r="AI566" s="204">
        <v>0</v>
      </c>
      <c r="AJ566" s="204">
        <v>0</v>
      </c>
      <c r="AK566" s="204">
        <v>0</v>
      </c>
      <c r="AL566" s="204">
        <v>0</v>
      </c>
      <c r="AM566" s="204"/>
      <c r="AN566" s="204">
        <v>0</v>
      </c>
      <c r="AO566" s="204">
        <v>0</v>
      </c>
    </row>
    <row r="567" spans="1:41" ht="12.75" customHeight="1">
      <c r="A567" s="262">
        <v>559</v>
      </c>
      <c r="B567" s="201" t="s">
        <v>1693</v>
      </c>
      <c r="C567" s="197">
        <v>0</v>
      </c>
      <c r="D567" s="202">
        <v>0</v>
      </c>
      <c r="E567" s="202">
        <v>0</v>
      </c>
      <c r="F567" s="202">
        <v>0</v>
      </c>
      <c r="G567" s="202">
        <v>0</v>
      </c>
      <c r="H567" s="202">
        <v>0</v>
      </c>
      <c r="I567" s="202">
        <v>0</v>
      </c>
      <c r="J567" s="197">
        <v>0</v>
      </c>
      <c r="K567" s="203">
        <v>0</v>
      </c>
      <c r="L567" s="203">
        <v>0</v>
      </c>
      <c r="M567" s="203">
        <v>0</v>
      </c>
      <c r="N567" s="203">
        <v>0</v>
      </c>
      <c r="O567" s="203">
        <v>0</v>
      </c>
      <c r="P567" s="203">
        <v>0</v>
      </c>
      <c r="Q567" s="203">
        <v>0</v>
      </c>
      <c r="R567" s="198">
        <v>0</v>
      </c>
      <c r="S567" s="203">
        <v>0</v>
      </c>
      <c r="T567" s="203">
        <v>0</v>
      </c>
      <c r="U567" s="203">
        <v>0</v>
      </c>
      <c r="V567" s="204">
        <v>0</v>
      </c>
      <c r="W567" s="204">
        <v>0</v>
      </c>
      <c r="X567" s="204">
        <v>0</v>
      </c>
      <c r="Y567" s="204">
        <v>0</v>
      </c>
      <c r="Z567" s="101">
        <v>0</v>
      </c>
      <c r="AA567" s="204">
        <v>0</v>
      </c>
      <c r="AB567" s="204">
        <v>0</v>
      </c>
      <c r="AC567" s="204">
        <v>0</v>
      </c>
      <c r="AD567" s="204">
        <v>0</v>
      </c>
      <c r="AE567" s="204"/>
      <c r="AF567" s="204">
        <v>0</v>
      </c>
      <c r="AG567" s="204">
        <v>0</v>
      </c>
      <c r="AH567" s="204">
        <v>0</v>
      </c>
      <c r="AI567" s="204">
        <v>0</v>
      </c>
      <c r="AJ567" s="204">
        <v>0</v>
      </c>
      <c r="AK567" s="204">
        <v>0</v>
      </c>
      <c r="AL567" s="204">
        <v>0</v>
      </c>
      <c r="AM567" s="204"/>
      <c r="AN567" s="204">
        <v>0</v>
      </c>
      <c r="AO567" s="204">
        <v>0</v>
      </c>
    </row>
    <row r="568" spans="1:41" ht="12.75" customHeight="1">
      <c r="A568" s="262">
        <v>560</v>
      </c>
      <c r="B568" s="201" t="s">
        <v>1694</v>
      </c>
      <c r="C568" s="197">
        <v>0</v>
      </c>
      <c r="D568" s="202">
        <v>0</v>
      </c>
      <c r="E568" s="202">
        <v>0</v>
      </c>
      <c r="F568" s="202">
        <v>0</v>
      </c>
      <c r="G568" s="202">
        <v>0</v>
      </c>
      <c r="H568" s="202">
        <v>0</v>
      </c>
      <c r="I568" s="202">
        <v>0</v>
      </c>
      <c r="J568" s="197">
        <v>0</v>
      </c>
      <c r="K568" s="203">
        <v>0</v>
      </c>
      <c r="L568" s="203">
        <v>0</v>
      </c>
      <c r="M568" s="203">
        <v>0</v>
      </c>
      <c r="N568" s="203">
        <v>0</v>
      </c>
      <c r="O568" s="203">
        <v>0</v>
      </c>
      <c r="P568" s="203">
        <v>0</v>
      </c>
      <c r="Q568" s="203">
        <v>0</v>
      </c>
      <c r="R568" s="198">
        <v>0</v>
      </c>
      <c r="S568" s="203">
        <v>0</v>
      </c>
      <c r="T568" s="203">
        <v>0</v>
      </c>
      <c r="U568" s="203">
        <v>0</v>
      </c>
      <c r="V568" s="204">
        <v>0</v>
      </c>
      <c r="W568" s="204">
        <v>0</v>
      </c>
      <c r="X568" s="204">
        <v>0</v>
      </c>
      <c r="Y568" s="204">
        <v>0</v>
      </c>
      <c r="Z568" s="101">
        <v>0</v>
      </c>
      <c r="AA568" s="204">
        <v>0</v>
      </c>
      <c r="AB568" s="204">
        <v>0</v>
      </c>
      <c r="AC568" s="204">
        <v>0</v>
      </c>
      <c r="AD568" s="204">
        <v>0</v>
      </c>
      <c r="AE568" s="204"/>
      <c r="AF568" s="204">
        <v>0</v>
      </c>
      <c r="AG568" s="204">
        <v>0</v>
      </c>
      <c r="AH568" s="204">
        <v>0</v>
      </c>
      <c r="AI568" s="204">
        <v>0</v>
      </c>
      <c r="AJ568" s="204">
        <v>0</v>
      </c>
      <c r="AK568" s="204">
        <v>0</v>
      </c>
      <c r="AL568" s="204">
        <v>0</v>
      </c>
      <c r="AM568" s="204"/>
      <c r="AN568" s="204">
        <v>0</v>
      </c>
      <c r="AO568" s="204">
        <v>0</v>
      </c>
    </row>
    <row r="569" spans="1:41" ht="12.75" customHeight="1">
      <c r="A569" s="262">
        <v>561</v>
      </c>
      <c r="B569" s="201" t="s">
        <v>1695</v>
      </c>
      <c r="C569" s="197">
        <v>0</v>
      </c>
      <c r="D569" s="202">
        <v>0</v>
      </c>
      <c r="E569" s="202">
        <v>0</v>
      </c>
      <c r="F569" s="202">
        <v>0</v>
      </c>
      <c r="G569" s="202">
        <v>0</v>
      </c>
      <c r="H569" s="202">
        <v>0</v>
      </c>
      <c r="I569" s="202">
        <v>0</v>
      </c>
      <c r="J569" s="197">
        <v>0</v>
      </c>
      <c r="K569" s="203">
        <v>0</v>
      </c>
      <c r="L569" s="203">
        <v>0</v>
      </c>
      <c r="M569" s="203">
        <v>0</v>
      </c>
      <c r="N569" s="203">
        <v>0</v>
      </c>
      <c r="O569" s="203">
        <v>0</v>
      </c>
      <c r="P569" s="203">
        <v>0</v>
      </c>
      <c r="Q569" s="203">
        <v>0</v>
      </c>
      <c r="R569" s="198">
        <v>0</v>
      </c>
      <c r="S569" s="203">
        <v>0</v>
      </c>
      <c r="T569" s="203">
        <v>0</v>
      </c>
      <c r="U569" s="203">
        <v>0</v>
      </c>
      <c r="V569" s="204">
        <v>0</v>
      </c>
      <c r="W569" s="204">
        <v>0</v>
      </c>
      <c r="X569" s="204">
        <v>0</v>
      </c>
      <c r="Y569" s="204">
        <v>0</v>
      </c>
      <c r="Z569" s="101">
        <v>0</v>
      </c>
      <c r="AA569" s="204">
        <v>0</v>
      </c>
      <c r="AB569" s="204">
        <v>0</v>
      </c>
      <c r="AC569" s="204">
        <v>0</v>
      </c>
      <c r="AD569" s="204">
        <v>0</v>
      </c>
      <c r="AE569" s="204"/>
      <c r="AF569" s="204">
        <v>0</v>
      </c>
      <c r="AG569" s="204">
        <v>0</v>
      </c>
      <c r="AH569" s="204">
        <v>0</v>
      </c>
      <c r="AI569" s="204">
        <v>0</v>
      </c>
      <c r="AJ569" s="204">
        <v>0</v>
      </c>
      <c r="AK569" s="204">
        <v>0</v>
      </c>
      <c r="AL569" s="204">
        <v>0</v>
      </c>
      <c r="AM569" s="204"/>
      <c r="AN569" s="204">
        <v>0</v>
      </c>
      <c r="AO569" s="204">
        <v>0</v>
      </c>
    </row>
    <row r="570" spans="1:41" ht="12.75" customHeight="1">
      <c r="A570" s="262">
        <v>562</v>
      </c>
      <c r="B570" s="201" t="s">
        <v>1488</v>
      </c>
      <c r="C570" s="197">
        <v>0</v>
      </c>
      <c r="D570" s="202">
        <v>0</v>
      </c>
      <c r="E570" s="202">
        <v>0</v>
      </c>
      <c r="F570" s="202">
        <v>0</v>
      </c>
      <c r="G570" s="202">
        <v>0</v>
      </c>
      <c r="H570" s="202">
        <v>0</v>
      </c>
      <c r="I570" s="202">
        <v>0</v>
      </c>
      <c r="J570" s="197">
        <v>0</v>
      </c>
      <c r="K570" s="203">
        <v>0</v>
      </c>
      <c r="L570" s="203">
        <v>0</v>
      </c>
      <c r="M570" s="203">
        <v>0</v>
      </c>
      <c r="N570" s="203">
        <v>0</v>
      </c>
      <c r="O570" s="203">
        <v>0</v>
      </c>
      <c r="P570" s="203">
        <v>0</v>
      </c>
      <c r="Q570" s="203">
        <v>0</v>
      </c>
      <c r="R570" s="198">
        <v>0</v>
      </c>
      <c r="S570" s="203">
        <v>0</v>
      </c>
      <c r="T570" s="203">
        <v>0</v>
      </c>
      <c r="U570" s="203">
        <v>0</v>
      </c>
      <c r="V570" s="204">
        <v>0</v>
      </c>
      <c r="W570" s="204">
        <v>0</v>
      </c>
      <c r="X570" s="204">
        <v>0</v>
      </c>
      <c r="Y570" s="204">
        <v>0</v>
      </c>
      <c r="Z570" s="101">
        <v>0</v>
      </c>
      <c r="AA570" s="204">
        <v>0</v>
      </c>
      <c r="AB570" s="204">
        <v>0</v>
      </c>
      <c r="AC570" s="204">
        <v>0</v>
      </c>
      <c r="AD570" s="204">
        <v>0</v>
      </c>
      <c r="AE570" s="204"/>
      <c r="AF570" s="204">
        <v>0</v>
      </c>
      <c r="AG570" s="204">
        <v>0</v>
      </c>
      <c r="AH570" s="204">
        <v>0</v>
      </c>
      <c r="AI570" s="204">
        <v>0</v>
      </c>
      <c r="AJ570" s="204">
        <v>0</v>
      </c>
      <c r="AK570" s="204">
        <v>0</v>
      </c>
      <c r="AL570" s="204">
        <v>0</v>
      </c>
      <c r="AM570" s="204"/>
      <c r="AN570" s="204">
        <v>0</v>
      </c>
      <c r="AO570" s="204">
        <v>0</v>
      </c>
    </row>
    <row r="571" spans="1:41" ht="12.75" customHeight="1">
      <c r="A571" s="262">
        <v>563</v>
      </c>
      <c r="B571" s="201" t="s">
        <v>1531</v>
      </c>
      <c r="C571" s="197">
        <v>0</v>
      </c>
      <c r="D571" s="202">
        <v>0</v>
      </c>
      <c r="E571" s="202">
        <v>0</v>
      </c>
      <c r="F571" s="202">
        <v>0</v>
      </c>
      <c r="G571" s="202">
        <v>0</v>
      </c>
      <c r="H571" s="202">
        <v>0</v>
      </c>
      <c r="I571" s="202">
        <v>0</v>
      </c>
      <c r="J571" s="197">
        <v>0</v>
      </c>
      <c r="K571" s="203">
        <v>0</v>
      </c>
      <c r="L571" s="203">
        <v>0</v>
      </c>
      <c r="M571" s="203">
        <v>0</v>
      </c>
      <c r="N571" s="203">
        <v>0</v>
      </c>
      <c r="O571" s="203">
        <v>0</v>
      </c>
      <c r="P571" s="203">
        <v>0</v>
      </c>
      <c r="Q571" s="203">
        <v>0</v>
      </c>
      <c r="R571" s="198">
        <v>0</v>
      </c>
      <c r="S571" s="203">
        <v>0</v>
      </c>
      <c r="T571" s="203">
        <v>0</v>
      </c>
      <c r="U571" s="203">
        <v>0</v>
      </c>
      <c r="V571" s="204">
        <v>0</v>
      </c>
      <c r="W571" s="204">
        <v>0</v>
      </c>
      <c r="X571" s="204">
        <v>0</v>
      </c>
      <c r="Y571" s="204">
        <v>0</v>
      </c>
      <c r="Z571" s="101">
        <v>0</v>
      </c>
      <c r="AA571" s="204">
        <v>0</v>
      </c>
      <c r="AB571" s="204">
        <v>0</v>
      </c>
      <c r="AC571" s="204">
        <v>0</v>
      </c>
      <c r="AD571" s="204">
        <v>0</v>
      </c>
      <c r="AE571" s="204"/>
      <c r="AF571" s="204">
        <v>0</v>
      </c>
      <c r="AG571" s="204">
        <v>0</v>
      </c>
      <c r="AH571" s="204">
        <v>0</v>
      </c>
      <c r="AI571" s="204">
        <v>0</v>
      </c>
      <c r="AJ571" s="204">
        <v>0</v>
      </c>
      <c r="AK571" s="204">
        <v>0</v>
      </c>
      <c r="AL571" s="204">
        <v>0</v>
      </c>
      <c r="AM571" s="204"/>
      <c r="AN571" s="204">
        <v>0</v>
      </c>
      <c r="AO571" s="204">
        <v>0</v>
      </c>
    </row>
    <row r="572" spans="1:41" ht="12.75" customHeight="1">
      <c r="A572" s="262">
        <v>564</v>
      </c>
      <c r="B572" s="201" t="s">
        <v>1696</v>
      </c>
      <c r="C572" s="197">
        <v>0</v>
      </c>
      <c r="D572" s="202">
        <v>0</v>
      </c>
      <c r="E572" s="202">
        <v>0</v>
      </c>
      <c r="F572" s="202">
        <v>0</v>
      </c>
      <c r="G572" s="202">
        <v>0</v>
      </c>
      <c r="H572" s="202">
        <v>0</v>
      </c>
      <c r="I572" s="202">
        <v>0</v>
      </c>
      <c r="J572" s="197">
        <v>0</v>
      </c>
      <c r="K572" s="203">
        <v>0</v>
      </c>
      <c r="L572" s="203">
        <v>0</v>
      </c>
      <c r="M572" s="203">
        <v>0</v>
      </c>
      <c r="N572" s="203">
        <v>0</v>
      </c>
      <c r="O572" s="203">
        <v>0</v>
      </c>
      <c r="P572" s="203">
        <v>0</v>
      </c>
      <c r="Q572" s="203">
        <v>0</v>
      </c>
      <c r="R572" s="198">
        <v>0</v>
      </c>
      <c r="S572" s="203">
        <v>0</v>
      </c>
      <c r="T572" s="203">
        <v>0</v>
      </c>
      <c r="U572" s="203">
        <v>0</v>
      </c>
      <c r="V572" s="204">
        <v>0</v>
      </c>
      <c r="W572" s="204">
        <v>0</v>
      </c>
      <c r="X572" s="204">
        <v>0</v>
      </c>
      <c r="Y572" s="204">
        <v>0</v>
      </c>
      <c r="Z572" s="101">
        <v>0</v>
      </c>
      <c r="AA572" s="204">
        <v>0</v>
      </c>
      <c r="AB572" s="204">
        <v>0</v>
      </c>
      <c r="AC572" s="204">
        <v>0</v>
      </c>
      <c r="AD572" s="204">
        <v>0</v>
      </c>
      <c r="AE572" s="204"/>
      <c r="AF572" s="204">
        <v>0</v>
      </c>
      <c r="AG572" s="204">
        <v>0</v>
      </c>
      <c r="AH572" s="204">
        <v>0</v>
      </c>
      <c r="AI572" s="204">
        <v>0</v>
      </c>
      <c r="AJ572" s="204">
        <v>0</v>
      </c>
      <c r="AK572" s="204">
        <v>0</v>
      </c>
      <c r="AL572" s="204">
        <v>0</v>
      </c>
      <c r="AM572" s="204"/>
      <c r="AN572" s="204">
        <v>0</v>
      </c>
      <c r="AO572" s="204">
        <v>0</v>
      </c>
    </row>
    <row r="573" spans="1:41" ht="12.75" customHeight="1">
      <c r="A573" s="262">
        <v>565</v>
      </c>
      <c r="B573" s="201" t="s">
        <v>1697</v>
      </c>
      <c r="C573" s="197">
        <v>0</v>
      </c>
      <c r="D573" s="202">
        <v>0</v>
      </c>
      <c r="E573" s="202">
        <v>0</v>
      </c>
      <c r="F573" s="202">
        <v>0</v>
      </c>
      <c r="G573" s="202">
        <v>0</v>
      </c>
      <c r="H573" s="202">
        <v>0</v>
      </c>
      <c r="I573" s="202">
        <v>0</v>
      </c>
      <c r="J573" s="197">
        <v>0</v>
      </c>
      <c r="K573" s="203">
        <v>0</v>
      </c>
      <c r="L573" s="203">
        <v>0</v>
      </c>
      <c r="M573" s="203">
        <v>0</v>
      </c>
      <c r="N573" s="203">
        <v>0</v>
      </c>
      <c r="O573" s="203">
        <v>0</v>
      </c>
      <c r="P573" s="203">
        <v>0</v>
      </c>
      <c r="Q573" s="203">
        <v>0</v>
      </c>
      <c r="R573" s="198">
        <v>0</v>
      </c>
      <c r="S573" s="203">
        <v>0</v>
      </c>
      <c r="T573" s="203">
        <v>0</v>
      </c>
      <c r="U573" s="203">
        <v>0</v>
      </c>
      <c r="V573" s="204">
        <v>0</v>
      </c>
      <c r="W573" s="204">
        <v>0</v>
      </c>
      <c r="X573" s="204">
        <v>0</v>
      </c>
      <c r="Y573" s="204">
        <v>0</v>
      </c>
      <c r="Z573" s="101">
        <v>0</v>
      </c>
      <c r="AA573" s="204">
        <v>0</v>
      </c>
      <c r="AB573" s="204">
        <v>0</v>
      </c>
      <c r="AC573" s="204">
        <v>0</v>
      </c>
      <c r="AD573" s="204">
        <v>0</v>
      </c>
      <c r="AE573" s="204"/>
      <c r="AF573" s="204">
        <v>0</v>
      </c>
      <c r="AG573" s="204">
        <v>0</v>
      </c>
      <c r="AH573" s="204">
        <v>0</v>
      </c>
      <c r="AI573" s="204">
        <v>0</v>
      </c>
      <c r="AJ573" s="204">
        <v>0</v>
      </c>
      <c r="AK573" s="204">
        <v>0</v>
      </c>
      <c r="AL573" s="204">
        <v>0</v>
      </c>
      <c r="AM573" s="204"/>
      <c r="AN573" s="204">
        <v>0</v>
      </c>
      <c r="AO573" s="204">
        <v>0</v>
      </c>
    </row>
    <row r="574" spans="1:41" ht="12.75" customHeight="1">
      <c r="A574" s="262">
        <v>566</v>
      </c>
      <c r="B574" s="201" t="s">
        <v>1698</v>
      </c>
      <c r="C574" s="197">
        <v>0</v>
      </c>
      <c r="D574" s="202">
        <v>0</v>
      </c>
      <c r="E574" s="202">
        <v>0</v>
      </c>
      <c r="F574" s="202">
        <v>0</v>
      </c>
      <c r="G574" s="202">
        <v>0</v>
      </c>
      <c r="H574" s="202">
        <v>0</v>
      </c>
      <c r="I574" s="202">
        <v>0</v>
      </c>
      <c r="J574" s="197">
        <v>0</v>
      </c>
      <c r="K574" s="203">
        <v>0</v>
      </c>
      <c r="L574" s="203">
        <v>0</v>
      </c>
      <c r="M574" s="203">
        <v>0</v>
      </c>
      <c r="N574" s="203">
        <v>0</v>
      </c>
      <c r="O574" s="203">
        <v>0</v>
      </c>
      <c r="P574" s="203">
        <v>0</v>
      </c>
      <c r="Q574" s="203">
        <v>0</v>
      </c>
      <c r="R574" s="198">
        <v>0</v>
      </c>
      <c r="S574" s="203">
        <v>0</v>
      </c>
      <c r="T574" s="203">
        <v>0</v>
      </c>
      <c r="U574" s="203">
        <v>0</v>
      </c>
      <c r="V574" s="204">
        <v>0</v>
      </c>
      <c r="W574" s="204">
        <v>0</v>
      </c>
      <c r="X574" s="204">
        <v>0</v>
      </c>
      <c r="Y574" s="204">
        <v>0</v>
      </c>
      <c r="Z574" s="101">
        <v>0</v>
      </c>
      <c r="AA574" s="204">
        <v>0</v>
      </c>
      <c r="AB574" s="204">
        <v>0</v>
      </c>
      <c r="AC574" s="204">
        <v>0</v>
      </c>
      <c r="AD574" s="204">
        <v>0</v>
      </c>
      <c r="AE574" s="204"/>
      <c r="AF574" s="204">
        <v>0</v>
      </c>
      <c r="AG574" s="204">
        <v>0</v>
      </c>
      <c r="AH574" s="204">
        <v>0</v>
      </c>
      <c r="AI574" s="204">
        <v>0</v>
      </c>
      <c r="AJ574" s="204">
        <v>0</v>
      </c>
      <c r="AK574" s="204">
        <v>0</v>
      </c>
      <c r="AL574" s="204">
        <v>0</v>
      </c>
      <c r="AM574" s="204"/>
      <c r="AN574" s="204">
        <v>0</v>
      </c>
      <c r="AO574" s="204">
        <v>0</v>
      </c>
    </row>
    <row r="575" spans="1:41" ht="12.75" customHeight="1">
      <c r="A575" s="262">
        <v>567</v>
      </c>
      <c r="B575" s="201" t="s">
        <v>1536</v>
      </c>
      <c r="C575" s="197">
        <v>0</v>
      </c>
      <c r="D575" s="202">
        <v>0</v>
      </c>
      <c r="E575" s="202">
        <v>0</v>
      </c>
      <c r="F575" s="202">
        <v>0</v>
      </c>
      <c r="G575" s="202">
        <v>0</v>
      </c>
      <c r="H575" s="202">
        <v>0</v>
      </c>
      <c r="I575" s="202">
        <v>0</v>
      </c>
      <c r="J575" s="197">
        <v>0</v>
      </c>
      <c r="K575" s="203">
        <v>0</v>
      </c>
      <c r="L575" s="203">
        <v>0</v>
      </c>
      <c r="M575" s="203">
        <v>0</v>
      </c>
      <c r="N575" s="203">
        <v>0</v>
      </c>
      <c r="O575" s="203">
        <v>0</v>
      </c>
      <c r="P575" s="203">
        <v>0</v>
      </c>
      <c r="Q575" s="203">
        <v>0</v>
      </c>
      <c r="R575" s="198">
        <v>0</v>
      </c>
      <c r="S575" s="203">
        <v>0</v>
      </c>
      <c r="T575" s="203">
        <v>0</v>
      </c>
      <c r="U575" s="203">
        <v>0</v>
      </c>
      <c r="V575" s="204">
        <v>0</v>
      </c>
      <c r="W575" s="204">
        <v>0</v>
      </c>
      <c r="X575" s="204">
        <v>0</v>
      </c>
      <c r="Y575" s="204">
        <v>0</v>
      </c>
      <c r="Z575" s="101">
        <v>0</v>
      </c>
      <c r="AA575" s="204">
        <v>0</v>
      </c>
      <c r="AB575" s="204">
        <v>0</v>
      </c>
      <c r="AC575" s="204">
        <v>0</v>
      </c>
      <c r="AD575" s="204">
        <v>0</v>
      </c>
      <c r="AE575" s="204"/>
      <c r="AF575" s="204">
        <v>0</v>
      </c>
      <c r="AG575" s="204">
        <v>0</v>
      </c>
      <c r="AH575" s="204">
        <v>0</v>
      </c>
      <c r="AI575" s="204">
        <v>0</v>
      </c>
      <c r="AJ575" s="204">
        <v>0</v>
      </c>
      <c r="AK575" s="204">
        <v>0</v>
      </c>
      <c r="AL575" s="204">
        <v>0</v>
      </c>
      <c r="AM575" s="204"/>
      <c r="AN575" s="204">
        <v>0</v>
      </c>
      <c r="AO575" s="204">
        <v>0</v>
      </c>
    </row>
    <row r="576" spans="1:41" ht="12.75" customHeight="1">
      <c r="A576" s="262">
        <v>568</v>
      </c>
      <c r="B576" s="201" t="s">
        <v>1576</v>
      </c>
      <c r="C576" s="197">
        <v>0</v>
      </c>
      <c r="D576" s="202">
        <v>0</v>
      </c>
      <c r="E576" s="202">
        <v>0</v>
      </c>
      <c r="F576" s="202">
        <v>0</v>
      </c>
      <c r="G576" s="202">
        <v>0</v>
      </c>
      <c r="H576" s="202">
        <v>0</v>
      </c>
      <c r="I576" s="202">
        <v>0</v>
      </c>
      <c r="J576" s="197">
        <v>0</v>
      </c>
      <c r="K576" s="203">
        <v>0</v>
      </c>
      <c r="L576" s="203">
        <v>0</v>
      </c>
      <c r="M576" s="203">
        <v>0</v>
      </c>
      <c r="N576" s="203">
        <v>0</v>
      </c>
      <c r="O576" s="203">
        <v>0</v>
      </c>
      <c r="P576" s="203">
        <v>0</v>
      </c>
      <c r="Q576" s="203">
        <v>0</v>
      </c>
      <c r="R576" s="198">
        <v>0</v>
      </c>
      <c r="S576" s="203">
        <v>0</v>
      </c>
      <c r="T576" s="203">
        <v>0</v>
      </c>
      <c r="U576" s="203">
        <v>0</v>
      </c>
      <c r="V576" s="204">
        <v>0</v>
      </c>
      <c r="W576" s="204">
        <v>0</v>
      </c>
      <c r="X576" s="204">
        <v>0</v>
      </c>
      <c r="Y576" s="204">
        <v>0</v>
      </c>
      <c r="Z576" s="101">
        <v>0</v>
      </c>
      <c r="AA576" s="204">
        <v>0</v>
      </c>
      <c r="AB576" s="204">
        <v>0</v>
      </c>
      <c r="AC576" s="204">
        <v>0</v>
      </c>
      <c r="AD576" s="204">
        <v>0</v>
      </c>
      <c r="AE576" s="204"/>
      <c r="AF576" s="204">
        <v>0</v>
      </c>
      <c r="AG576" s="204">
        <v>0</v>
      </c>
      <c r="AH576" s="204">
        <v>0</v>
      </c>
      <c r="AI576" s="204">
        <v>0</v>
      </c>
      <c r="AJ576" s="204">
        <v>0</v>
      </c>
      <c r="AK576" s="204">
        <v>0</v>
      </c>
      <c r="AL576" s="204">
        <v>0</v>
      </c>
      <c r="AM576" s="204"/>
      <c r="AN576" s="204">
        <v>0</v>
      </c>
      <c r="AO576" s="204">
        <v>0</v>
      </c>
    </row>
    <row r="577" spans="1:45" ht="12.75" customHeight="1">
      <c r="A577" s="262">
        <v>569</v>
      </c>
      <c r="B577" s="201" t="s">
        <v>1699</v>
      </c>
      <c r="C577" s="197">
        <v>0</v>
      </c>
      <c r="D577" s="202">
        <v>0</v>
      </c>
      <c r="E577" s="202">
        <v>0</v>
      </c>
      <c r="F577" s="202">
        <v>0</v>
      </c>
      <c r="G577" s="202">
        <v>0</v>
      </c>
      <c r="H577" s="202">
        <v>0</v>
      </c>
      <c r="I577" s="202">
        <v>0</v>
      </c>
      <c r="J577" s="197">
        <v>0</v>
      </c>
      <c r="K577" s="203">
        <v>0</v>
      </c>
      <c r="L577" s="203">
        <v>0</v>
      </c>
      <c r="M577" s="203">
        <v>0</v>
      </c>
      <c r="N577" s="203">
        <v>0</v>
      </c>
      <c r="O577" s="203">
        <v>0</v>
      </c>
      <c r="P577" s="203">
        <v>0</v>
      </c>
      <c r="Q577" s="203">
        <v>0</v>
      </c>
      <c r="R577" s="198">
        <v>0</v>
      </c>
      <c r="S577" s="203">
        <v>0</v>
      </c>
      <c r="T577" s="203">
        <v>0</v>
      </c>
      <c r="U577" s="203">
        <v>0</v>
      </c>
      <c r="V577" s="204">
        <v>0</v>
      </c>
      <c r="W577" s="204">
        <v>0</v>
      </c>
      <c r="X577" s="204">
        <v>0</v>
      </c>
      <c r="Y577" s="204">
        <v>0</v>
      </c>
      <c r="Z577" s="101">
        <v>0</v>
      </c>
      <c r="AA577" s="204">
        <v>0</v>
      </c>
      <c r="AB577" s="204">
        <v>0</v>
      </c>
      <c r="AC577" s="204">
        <v>0</v>
      </c>
      <c r="AD577" s="204">
        <v>0</v>
      </c>
      <c r="AE577" s="204"/>
      <c r="AF577" s="204">
        <v>0</v>
      </c>
      <c r="AG577" s="204">
        <v>0</v>
      </c>
      <c r="AH577" s="204">
        <v>0</v>
      </c>
      <c r="AI577" s="204">
        <v>0</v>
      </c>
      <c r="AJ577" s="204">
        <v>0</v>
      </c>
      <c r="AK577" s="204">
        <v>0</v>
      </c>
      <c r="AL577" s="204">
        <v>0</v>
      </c>
      <c r="AM577" s="204"/>
      <c r="AN577" s="204">
        <v>0</v>
      </c>
      <c r="AO577" s="204">
        <v>0</v>
      </c>
    </row>
    <row r="578" spans="1:45" ht="12.75" customHeight="1">
      <c r="A578" s="262">
        <v>570</v>
      </c>
      <c r="B578" s="201" t="s">
        <v>1700</v>
      </c>
      <c r="C578" s="197">
        <v>0</v>
      </c>
      <c r="D578" s="202">
        <v>0</v>
      </c>
      <c r="E578" s="202">
        <v>0</v>
      </c>
      <c r="F578" s="202">
        <v>0</v>
      </c>
      <c r="G578" s="202">
        <v>0</v>
      </c>
      <c r="H578" s="202">
        <v>0</v>
      </c>
      <c r="I578" s="202">
        <v>0</v>
      </c>
      <c r="J578" s="197">
        <v>0</v>
      </c>
      <c r="K578" s="203">
        <v>0</v>
      </c>
      <c r="L578" s="203">
        <v>0</v>
      </c>
      <c r="M578" s="203">
        <v>0</v>
      </c>
      <c r="N578" s="203">
        <v>0</v>
      </c>
      <c r="O578" s="203">
        <v>0</v>
      </c>
      <c r="P578" s="203">
        <v>0</v>
      </c>
      <c r="Q578" s="203">
        <v>0</v>
      </c>
      <c r="R578" s="198">
        <v>0</v>
      </c>
      <c r="S578" s="203">
        <v>0</v>
      </c>
      <c r="T578" s="203">
        <v>0</v>
      </c>
      <c r="U578" s="203">
        <v>0</v>
      </c>
      <c r="V578" s="204">
        <v>0</v>
      </c>
      <c r="W578" s="204">
        <v>0</v>
      </c>
      <c r="X578" s="204">
        <v>0</v>
      </c>
      <c r="Y578" s="204">
        <v>0</v>
      </c>
      <c r="Z578" s="101">
        <v>0</v>
      </c>
      <c r="AA578" s="204">
        <v>0</v>
      </c>
      <c r="AB578" s="204">
        <v>0</v>
      </c>
      <c r="AC578" s="204">
        <v>0</v>
      </c>
      <c r="AD578" s="204">
        <v>0</v>
      </c>
      <c r="AE578" s="204"/>
      <c r="AF578" s="204">
        <v>0</v>
      </c>
      <c r="AG578" s="204">
        <v>0</v>
      </c>
      <c r="AH578" s="204">
        <v>0</v>
      </c>
      <c r="AI578" s="204">
        <v>0</v>
      </c>
      <c r="AJ578" s="204">
        <v>0</v>
      </c>
      <c r="AK578" s="204">
        <v>0</v>
      </c>
      <c r="AL578" s="204">
        <v>0</v>
      </c>
      <c r="AM578" s="204"/>
      <c r="AN578" s="204">
        <v>0</v>
      </c>
      <c r="AO578" s="204">
        <v>0</v>
      </c>
    </row>
    <row r="579" spans="1:45" ht="12.75" customHeight="1">
      <c r="A579" s="262">
        <v>571</v>
      </c>
      <c r="B579" s="201"/>
      <c r="C579" s="202"/>
      <c r="D579" s="202"/>
      <c r="E579" s="202"/>
      <c r="F579" s="202"/>
      <c r="G579" s="202"/>
      <c r="H579" s="202"/>
      <c r="I579" s="202"/>
      <c r="J579" s="202"/>
      <c r="K579" s="203"/>
      <c r="L579" s="203"/>
      <c r="M579" s="203"/>
      <c r="N579" s="203"/>
      <c r="O579" s="203"/>
      <c r="P579" s="203"/>
      <c r="Q579" s="203"/>
      <c r="R579" s="203"/>
      <c r="S579" s="203"/>
      <c r="T579" s="203"/>
      <c r="U579" s="203"/>
      <c r="V579" s="204"/>
      <c r="W579" s="204"/>
      <c r="X579" s="204"/>
      <c r="Y579" s="204"/>
      <c r="Z579" s="101">
        <v>0</v>
      </c>
      <c r="AA579" s="204"/>
      <c r="AB579" s="204"/>
      <c r="AC579" s="204"/>
      <c r="AD579" s="204"/>
      <c r="AE579" s="204"/>
      <c r="AF579" s="204"/>
      <c r="AG579" s="204"/>
      <c r="AH579" s="204"/>
      <c r="AI579" s="204"/>
      <c r="AJ579" s="204"/>
      <c r="AK579" s="204"/>
      <c r="AL579" s="204"/>
      <c r="AM579" s="204"/>
      <c r="AN579" s="204"/>
      <c r="AO579" s="204"/>
    </row>
    <row r="580" spans="1:45" ht="12.75" customHeight="1">
      <c r="A580" s="262">
        <v>572</v>
      </c>
      <c r="B580" s="196" t="s">
        <v>1701</v>
      </c>
      <c r="C580" s="197">
        <v>2457.4</v>
      </c>
      <c r="D580" s="197">
        <v>0</v>
      </c>
      <c r="E580" s="197">
        <v>0</v>
      </c>
      <c r="F580" s="197">
        <v>0</v>
      </c>
      <c r="G580" s="197">
        <v>2457.4</v>
      </c>
      <c r="H580" s="197">
        <v>0</v>
      </c>
      <c r="I580" s="197">
        <v>0</v>
      </c>
      <c r="J580" s="197">
        <v>2497.4</v>
      </c>
      <c r="K580" s="197">
        <v>0</v>
      </c>
      <c r="L580" s="197">
        <v>0</v>
      </c>
      <c r="M580" s="197">
        <v>0</v>
      </c>
      <c r="N580" s="197">
        <v>2457.4</v>
      </c>
      <c r="O580" s="197">
        <v>40</v>
      </c>
      <c r="P580" s="197">
        <v>0</v>
      </c>
      <c r="Q580" s="197">
        <v>0</v>
      </c>
      <c r="R580" s="198">
        <v>890.6694</v>
      </c>
      <c r="S580" s="197">
        <v>0</v>
      </c>
      <c r="T580" s="197">
        <v>0</v>
      </c>
      <c r="U580" s="197">
        <v>0</v>
      </c>
      <c r="V580" s="197">
        <v>890.6694</v>
      </c>
      <c r="W580" s="197">
        <v>0</v>
      </c>
      <c r="X580" s="197">
        <v>0</v>
      </c>
      <c r="Y580" s="197">
        <v>0</v>
      </c>
      <c r="Z580" s="101">
        <v>-1606.7306000000001</v>
      </c>
      <c r="AA580" s="101">
        <v>0</v>
      </c>
      <c r="AB580" s="101">
        <v>0</v>
      </c>
      <c r="AC580" s="101">
        <v>0</v>
      </c>
      <c r="AD580" s="101">
        <v>-1566.7306000000001</v>
      </c>
      <c r="AE580" s="101">
        <v>-40</v>
      </c>
      <c r="AF580" s="101">
        <v>0</v>
      </c>
      <c r="AG580" s="101">
        <v>0</v>
      </c>
      <c r="AH580" s="101">
        <v>35.66386642107792</v>
      </c>
      <c r="AI580" s="101">
        <v>0</v>
      </c>
      <c r="AJ580" s="101">
        <v>0</v>
      </c>
      <c r="AK580" s="101">
        <v>0</v>
      </c>
      <c r="AL580" s="101">
        <v>36.244380239277284</v>
      </c>
      <c r="AM580" s="101">
        <v>0</v>
      </c>
      <c r="AN580" s="101">
        <v>0</v>
      </c>
      <c r="AO580" s="101">
        <v>0</v>
      </c>
    </row>
    <row r="581" spans="1:45" s="200" customFormat="1" ht="12.75" customHeight="1">
      <c r="A581" s="262">
        <v>573</v>
      </c>
      <c r="B581" s="196" t="s">
        <v>1241</v>
      </c>
      <c r="C581" s="197">
        <v>2457.4</v>
      </c>
      <c r="D581" s="197">
        <v>0</v>
      </c>
      <c r="E581" s="197">
        <v>0</v>
      </c>
      <c r="F581" s="197">
        <v>0</v>
      </c>
      <c r="G581" s="197">
        <v>2457.4</v>
      </c>
      <c r="H581" s="197">
        <v>0</v>
      </c>
      <c r="I581" s="197">
        <v>0</v>
      </c>
      <c r="J581" s="197">
        <v>2497.4</v>
      </c>
      <c r="K581" s="197">
        <v>0</v>
      </c>
      <c r="L581" s="197">
        <v>0</v>
      </c>
      <c r="M581" s="197">
        <v>0</v>
      </c>
      <c r="N581" s="197">
        <v>2457.4</v>
      </c>
      <c r="O581" s="197">
        <v>40</v>
      </c>
      <c r="P581" s="197">
        <v>0</v>
      </c>
      <c r="Q581" s="197">
        <v>0</v>
      </c>
      <c r="R581" s="198">
        <v>890.6694</v>
      </c>
      <c r="S581" s="197">
        <v>0</v>
      </c>
      <c r="T581" s="197">
        <v>0</v>
      </c>
      <c r="U581" s="197">
        <v>0</v>
      </c>
      <c r="V581" s="197">
        <v>890.6694</v>
      </c>
      <c r="W581" s="197">
        <v>0</v>
      </c>
      <c r="X581" s="197">
        <v>0</v>
      </c>
      <c r="Y581" s="197">
        <v>0</v>
      </c>
      <c r="Z581" s="101">
        <v>-1606.7306000000001</v>
      </c>
      <c r="AA581" s="101">
        <v>0</v>
      </c>
      <c r="AB581" s="101">
        <v>0</v>
      </c>
      <c r="AC581" s="101">
        <v>0</v>
      </c>
      <c r="AD581" s="101">
        <v>-1566.7306000000001</v>
      </c>
      <c r="AE581" s="101">
        <v>-40</v>
      </c>
      <c r="AF581" s="101">
        <v>0</v>
      </c>
      <c r="AG581" s="101">
        <v>0</v>
      </c>
      <c r="AH581" s="101">
        <v>35.66386642107792</v>
      </c>
      <c r="AI581" s="101">
        <v>0</v>
      </c>
      <c r="AJ581" s="101">
        <v>0</v>
      </c>
      <c r="AK581" s="101">
        <v>0</v>
      </c>
      <c r="AL581" s="101">
        <v>36.244380239277284</v>
      </c>
      <c r="AM581" s="101">
        <v>0</v>
      </c>
      <c r="AN581" s="101">
        <v>0</v>
      </c>
      <c r="AO581" s="101">
        <v>0</v>
      </c>
      <c r="AP581" s="199"/>
      <c r="AQ581" s="199"/>
      <c r="AR581" s="199"/>
      <c r="AS581" s="199"/>
    </row>
    <row r="582" spans="1:45" s="200" customFormat="1" ht="12.75" customHeight="1">
      <c r="A582" s="262">
        <v>574</v>
      </c>
      <c r="B582" s="196" t="s">
        <v>1242</v>
      </c>
      <c r="C582" s="197">
        <v>0</v>
      </c>
      <c r="D582" s="197">
        <v>0</v>
      </c>
      <c r="E582" s="197">
        <v>0</v>
      </c>
      <c r="F582" s="197">
        <v>0</v>
      </c>
      <c r="G582" s="197">
        <v>0</v>
      </c>
      <c r="H582" s="197">
        <v>0</v>
      </c>
      <c r="I582" s="197">
        <v>0</v>
      </c>
      <c r="J582" s="197">
        <v>0</v>
      </c>
      <c r="K582" s="197">
        <v>0</v>
      </c>
      <c r="L582" s="197">
        <v>0</v>
      </c>
      <c r="M582" s="197">
        <v>0</v>
      </c>
      <c r="N582" s="197">
        <v>0</v>
      </c>
      <c r="O582" s="197">
        <v>0</v>
      </c>
      <c r="P582" s="197">
        <v>0</v>
      </c>
      <c r="Q582" s="197">
        <v>0</v>
      </c>
      <c r="R582" s="198">
        <v>0</v>
      </c>
      <c r="S582" s="197">
        <v>0</v>
      </c>
      <c r="T582" s="197">
        <v>0</v>
      </c>
      <c r="U582" s="197">
        <v>0</v>
      </c>
      <c r="V582" s="197">
        <v>0</v>
      </c>
      <c r="W582" s="197">
        <v>0</v>
      </c>
      <c r="X582" s="197">
        <v>0</v>
      </c>
      <c r="Y582" s="197">
        <v>0</v>
      </c>
      <c r="Z582" s="101">
        <v>0</v>
      </c>
      <c r="AA582" s="101">
        <v>0</v>
      </c>
      <c r="AB582" s="101">
        <v>0</v>
      </c>
      <c r="AC582" s="101">
        <v>0</v>
      </c>
      <c r="AD582" s="101">
        <v>0</v>
      </c>
      <c r="AE582" s="101">
        <v>0</v>
      </c>
      <c r="AF582" s="101">
        <v>0</v>
      </c>
      <c r="AG582" s="101">
        <v>0</v>
      </c>
      <c r="AH582" s="101">
        <v>0</v>
      </c>
      <c r="AI582" s="101">
        <v>0</v>
      </c>
      <c r="AJ582" s="101">
        <v>0</v>
      </c>
      <c r="AK582" s="101">
        <v>0</v>
      </c>
      <c r="AL582" s="101">
        <v>0</v>
      </c>
      <c r="AM582" s="101">
        <v>0</v>
      </c>
      <c r="AN582" s="101">
        <v>0</v>
      </c>
      <c r="AO582" s="101">
        <v>0</v>
      </c>
      <c r="AP582" s="199"/>
      <c r="AQ582" s="199"/>
      <c r="AR582" s="199"/>
      <c r="AS582" s="199"/>
    </row>
    <row r="583" spans="1:45" ht="12.75" customHeight="1">
      <c r="A583" s="262">
        <v>575</v>
      </c>
      <c r="B583" s="201" t="s">
        <v>1267</v>
      </c>
      <c r="C583" s="197">
        <v>2457.4</v>
      </c>
      <c r="D583" s="202">
        <v>0</v>
      </c>
      <c r="E583" s="202">
        <v>0</v>
      </c>
      <c r="F583" s="202">
        <v>0</v>
      </c>
      <c r="G583" s="202">
        <v>2457.4</v>
      </c>
      <c r="H583" s="202">
        <v>0</v>
      </c>
      <c r="I583" s="202">
        <v>0</v>
      </c>
      <c r="J583" s="197">
        <v>2497.4</v>
      </c>
      <c r="K583" s="203">
        <v>0</v>
      </c>
      <c r="L583" s="203">
        <v>0</v>
      </c>
      <c r="M583" s="203">
        <v>0</v>
      </c>
      <c r="N583" s="203">
        <v>2457.4</v>
      </c>
      <c r="O583" s="203">
        <v>40</v>
      </c>
      <c r="P583" s="203">
        <v>0</v>
      </c>
      <c r="Q583" s="203">
        <v>0</v>
      </c>
      <c r="R583" s="198">
        <v>890.6694</v>
      </c>
      <c r="S583" s="203">
        <v>0</v>
      </c>
      <c r="T583" s="203">
        <v>0</v>
      </c>
      <c r="U583" s="203">
        <v>0</v>
      </c>
      <c r="V583" s="204">
        <v>890.6694</v>
      </c>
      <c r="W583" s="204">
        <v>0</v>
      </c>
      <c r="X583" s="204">
        <v>0</v>
      </c>
      <c r="Y583" s="204">
        <v>0</v>
      </c>
      <c r="Z583" s="101">
        <v>-1606.7306000000001</v>
      </c>
      <c r="AA583" s="204">
        <v>0</v>
      </c>
      <c r="AB583" s="204">
        <v>0</v>
      </c>
      <c r="AC583" s="204">
        <v>0</v>
      </c>
      <c r="AD583" s="204">
        <v>-1566.7306000000001</v>
      </c>
      <c r="AE583" s="204"/>
      <c r="AF583" s="204">
        <v>0</v>
      </c>
      <c r="AG583" s="204">
        <v>0</v>
      </c>
      <c r="AH583" s="204">
        <v>35.66386642107792</v>
      </c>
      <c r="AI583" s="204">
        <v>0</v>
      </c>
      <c r="AJ583" s="204">
        <v>0</v>
      </c>
      <c r="AK583" s="204">
        <v>0</v>
      </c>
      <c r="AL583" s="204">
        <v>36.244380239277284</v>
      </c>
      <c r="AM583" s="204"/>
      <c r="AN583" s="204">
        <v>0</v>
      </c>
      <c r="AO583" s="204">
        <v>0</v>
      </c>
    </row>
    <row r="584" spans="1:45" ht="12.75" customHeight="1">
      <c r="A584" s="262">
        <v>576</v>
      </c>
      <c r="B584" s="201" t="s">
        <v>1702</v>
      </c>
      <c r="C584" s="197">
        <v>0</v>
      </c>
      <c r="D584" s="202">
        <v>0</v>
      </c>
      <c r="E584" s="202">
        <v>0</v>
      </c>
      <c r="F584" s="202">
        <v>0</v>
      </c>
      <c r="G584" s="202">
        <v>0</v>
      </c>
      <c r="H584" s="202">
        <v>0</v>
      </c>
      <c r="I584" s="202">
        <v>0</v>
      </c>
      <c r="J584" s="197">
        <v>0</v>
      </c>
      <c r="K584" s="203">
        <v>0</v>
      </c>
      <c r="L584" s="203">
        <v>0</v>
      </c>
      <c r="M584" s="203">
        <v>0</v>
      </c>
      <c r="N584" s="203">
        <v>0</v>
      </c>
      <c r="O584" s="203">
        <v>0</v>
      </c>
      <c r="P584" s="203">
        <v>0</v>
      </c>
      <c r="Q584" s="203">
        <v>0</v>
      </c>
      <c r="R584" s="198">
        <v>0</v>
      </c>
      <c r="S584" s="203">
        <v>0</v>
      </c>
      <c r="T584" s="203">
        <v>0</v>
      </c>
      <c r="U584" s="203">
        <v>0</v>
      </c>
      <c r="V584" s="204">
        <v>0</v>
      </c>
      <c r="W584" s="204">
        <v>0</v>
      </c>
      <c r="X584" s="204">
        <v>0</v>
      </c>
      <c r="Y584" s="204">
        <v>0</v>
      </c>
      <c r="Z584" s="101">
        <v>0</v>
      </c>
      <c r="AA584" s="204">
        <v>0</v>
      </c>
      <c r="AB584" s="204">
        <v>0</v>
      </c>
      <c r="AC584" s="204">
        <v>0</v>
      </c>
      <c r="AD584" s="204">
        <v>0</v>
      </c>
      <c r="AE584" s="204"/>
      <c r="AF584" s="204">
        <v>0</v>
      </c>
      <c r="AG584" s="204">
        <v>0</v>
      </c>
      <c r="AH584" s="204">
        <v>0</v>
      </c>
      <c r="AI584" s="204">
        <v>0</v>
      </c>
      <c r="AJ584" s="204">
        <v>0</v>
      </c>
      <c r="AK584" s="204">
        <v>0</v>
      </c>
      <c r="AL584" s="204">
        <v>0</v>
      </c>
      <c r="AM584" s="204"/>
      <c r="AN584" s="204">
        <v>0</v>
      </c>
      <c r="AO584" s="204">
        <v>0</v>
      </c>
    </row>
    <row r="585" spans="1:45" ht="12.75" customHeight="1">
      <c r="A585" s="262">
        <v>577</v>
      </c>
      <c r="B585" s="201" t="s">
        <v>1703</v>
      </c>
      <c r="C585" s="197">
        <v>0</v>
      </c>
      <c r="D585" s="202">
        <v>0</v>
      </c>
      <c r="E585" s="202">
        <v>0</v>
      </c>
      <c r="F585" s="202">
        <v>0</v>
      </c>
      <c r="G585" s="202">
        <v>0</v>
      </c>
      <c r="H585" s="202">
        <v>0</v>
      </c>
      <c r="I585" s="202">
        <v>0</v>
      </c>
      <c r="J585" s="197">
        <v>0</v>
      </c>
      <c r="K585" s="203">
        <v>0</v>
      </c>
      <c r="L585" s="203">
        <v>0</v>
      </c>
      <c r="M585" s="203">
        <v>0</v>
      </c>
      <c r="N585" s="203">
        <v>0</v>
      </c>
      <c r="O585" s="203">
        <v>0</v>
      </c>
      <c r="P585" s="203">
        <v>0</v>
      </c>
      <c r="Q585" s="203">
        <v>0</v>
      </c>
      <c r="R585" s="198">
        <v>0</v>
      </c>
      <c r="S585" s="203">
        <v>0</v>
      </c>
      <c r="T585" s="203">
        <v>0</v>
      </c>
      <c r="U585" s="203">
        <v>0</v>
      </c>
      <c r="V585" s="204">
        <v>0</v>
      </c>
      <c r="W585" s="204">
        <v>0</v>
      </c>
      <c r="X585" s="204">
        <v>0</v>
      </c>
      <c r="Y585" s="204">
        <v>0</v>
      </c>
      <c r="Z585" s="101">
        <v>0</v>
      </c>
      <c r="AA585" s="204">
        <v>0</v>
      </c>
      <c r="AB585" s="204">
        <v>0</v>
      </c>
      <c r="AC585" s="204">
        <v>0</v>
      </c>
      <c r="AD585" s="204">
        <v>0</v>
      </c>
      <c r="AE585" s="204"/>
      <c r="AF585" s="204">
        <v>0</v>
      </c>
      <c r="AG585" s="204">
        <v>0</v>
      </c>
      <c r="AH585" s="204">
        <v>0</v>
      </c>
      <c r="AI585" s="204">
        <v>0</v>
      </c>
      <c r="AJ585" s="204">
        <v>0</v>
      </c>
      <c r="AK585" s="204">
        <v>0</v>
      </c>
      <c r="AL585" s="204">
        <v>0</v>
      </c>
      <c r="AM585" s="204"/>
      <c r="AN585" s="204">
        <v>0</v>
      </c>
      <c r="AO585" s="204">
        <v>0</v>
      </c>
    </row>
    <row r="586" spans="1:45" ht="12.75" customHeight="1">
      <c r="A586" s="262">
        <v>578</v>
      </c>
      <c r="B586" s="201" t="s">
        <v>1704</v>
      </c>
      <c r="C586" s="197">
        <v>0</v>
      </c>
      <c r="D586" s="202">
        <v>0</v>
      </c>
      <c r="E586" s="202">
        <v>0</v>
      </c>
      <c r="F586" s="202">
        <v>0</v>
      </c>
      <c r="G586" s="202">
        <v>0</v>
      </c>
      <c r="H586" s="202">
        <v>0</v>
      </c>
      <c r="I586" s="202">
        <v>0</v>
      </c>
      <c r="J586" s="197">
        <v>0</v>
      </c>
      <c r="K586" s="203">
        <v>0</v>
      </c>
      <c r="L586" s="203">
        <v>0</v>
      </c>
      <c r="M586" s="203">
        <v>0</v>
      </c>
      <c r="N586" s="203">
        <v>0</v>
      </c>
      <c r="O586" s="203">
        <v>0</v>
      </c>
      <c r="P586" s="203">
        <v>0</v>
      </c>
      <c r="Q586" s="203">
        <v>0</v>
      </c>
      <c r="R586" s="198">
        <v>0</v>
      </c>
      <c r="S586" s="203">
        <v>0</v>
      </c>
      <c r="T586" s="203">
        <v>0</v>
      </c>
      <c r="U586" s="203">
        <v>0</v>
      </c>
      <c r="V586" s="204">
        <v>0</v>
      </c>
      <c r="W586" s="204">
        <v>0</v>
      </c>
      <c r="X586" s="204">
        <v>0</v>
      </c>
      <c r="Y586" s="204">
        <v>0</v>
      </c>
      <c r="Z586" s="101">
        <v>0</v>
      </c>
      <c r="AA586" s="204">
        <v>0</v>
      </c>
      <c r="AB586" s="204">
        <v>0</v>
      </c>
      <c r="AC586" s="204">
        <v>0</v>
      </c>
      <c r="AD586" s="204">
        <v>0</v>
      </c>
      <c r="AE586" s="204"/>
      <c r="AF586" s="204">
        <v>0</v>
      </c>
      <c r="AG586" s="204">
        <v>0</v>
      </c>
      <c r="AH586" s="204">
        <v>0</v>
      </c>
      <c r="AI586" s="204">
        <v>0</v>
      </c>
      <c r="AJ586" s="204">
        <v>0</v>
      </c>
      <c r="AK586" s="204">
        <v>0</v>
      </c>
      <c r="AL586" s="204">
        <v>0</v>
      </c>
      <c r="AM586" s="204"/>
      <c r="AN586" s="204">
        <v>0</v>
      </c>
      <c r="AO586" s="204">
        <v>0</v>
      </c>
    </row>
    <row r="587" spans="1:45" ht="12.75" customHeight="1">
      <c r="A587" s="262">
        <v>579</v>
      </c>
      <c r="B587" s="201" t="s">
        <v>1705</v>
      </c>
      <c r="C587" s="197">
        <v>0</v>
      </c>
      <c r="D587" s="202">
        <v>0</v>
      </c>
      <c r="E587" s="202">
        <v>0</v>
      </c>
      <c r="F587" s="202">
        <v>0</v>
      </c>
      <c r="G587" s="202">
        <v>0</v>
      </c>
      <c r="H587" s="202">
        <v>0</v>
      </c>
      <c r="I587" s="202">
        <v>0</v>
      </c>
      <c r="J587" s="197">
        <v>0</v>
      </c>
      <c r="K587" s="203">
        <v>0</v>
      </c>
      <c r="L587" s="203">
        <v>0</v>
      </c>
      <c r="M587" s="203">
        <v>0</v>
      </c>
      <c r="N587" s="203">
        <v>0</v>
      </c>
      <c r="O587" s="203">
        <v>0</v>
      </c>
      <c r="P587" s="203">
        <v>0</v>
      </c>
      <c r="Q587" s="203">
        <v>0</v>
      </c>
      <c r="R587" s="198">
        <v>0</v>
      </c>
      <c r="S587" s="203">
        <v>0</v>
      </c>
      <c r="T587" s="203">
        <v>0</v>
      </c>
      <c r="U587" s="203">
        <v>0</v>
      </c>
      <c r="V587" s="204">
        <v>0</v>
      </c>
      <c r="W587" s="204">
        <v>0</v>
      </c>
      <c r="X587" s="204">
        <v>0</v>
      </c>
      <c r="Y587" s="204">
        <v>0</v>
      </c>
      <c r="Z587" s="101">
        <v>0</v>
      </c>
      <c r="AA587" s="204">
        <v>0</v>
      </c>
      <c r="AB587" s="204">
        <v>0</v>
      </c>
      <c r="AC587" s="204">
        <v>0</v>
      </c>
      <c r="AD587" s="204">
        <v>0</v>
      </c>
      <c r="AE587" s="204"/>
      <c r="AF587" s="204">
        <v>0</v>
      </c>
      <c r="AG587" s="204">
        <v>0</v>
      </c>
      <c r="AH587" s="204">
        <v>0</v>
      </c>
      <c r="AI587" s="204">
        <v>0</v>
      </c>
      <c r="AJ587" s="204">
        <v>0</v>
      </c>
      <c r="AK587" s="204">
        <v>0</v>
      </c>
      <c r="AL587" s="204">
        <v>0</v>
      </c>
      <c r="AM587" s="204"/>
      <c r="AN587" s="204">
        <v>0</v>
      </c>
      <c r="AO587" s="204">
        <v>0</v>
      </c>
    </row>
    <row r="588" spans="1:45" ht="12.75" customHeight="1">
      <c r="A588" s="262">
        <v>580</v>
      </c>
      <c r="B588" s="201" t="s">
        <v>1706</v>
      </c>
      <c r="C588" s="197">
        <v>0</v>
      </c>
      <c r="D588" s="202">
        <v>0</v>
      </c>
      <c r="E588" s="202">
        <v>0</v>
      </c>
      <c r="F588" s="202">
        <v>0</v>
      </c>
      <c r="G588" s="202">
        <v>0</v>
      </c>
      <c r="H588" s="202">
        <v>0</v>
      </c>
      <c r="I588" s="202">
        <v>0</v>
      </c>
      <c r="J588" s="197">
        <v>0</v>
      </c>
      <c r="K588" s="203">
        <v>0</v>
      </c>
      <c r="L588" s="203">
        <v>0</v>
      </c>
      <c r="M588" s="203">
        <v>0</v>
      </c>
      <c r="N588" s="203">
        <v>0</v>
      </c>
      <c r="O588" s="203">
        <v>0</v>
      </c>
      <c r="P588" s="203">
        <v>0</v>
      </c>
      <c r="Q588" s="203">
        <v>0</v>
      </c>
      <c r="R588" s="198">
        <v>0</v>
      </c>
      <c r="S588" s="203">
        <v>0</v>
      </c>
      <c r="T588" s="203">
        <v>0</v>
      </c>
      <c r="U588" s="203">
        <v>0</v>
      </c>
      <c r="V588" s="204">
        <v>0</v>
      </c>
      <c r="W588" s="204">
        <v>0</v>
      </c>
      <c r="X588" s="204">
        <v>0</v>
      </c>
      <c r="Y588" s="204">
        <v>0</v>
      </c>
      <c r="Z588" s="101">
        <v>0</v>
      </c>
      <c r="AA588" s="204">
        <v>0</v>
      </c>
      <c r="AB588" s="204">
        <v>0</v>
      </c>
      <c r="AC588" s="204">
        <v>0</v>
      </c>
      <c r="AD588" s="204">
        <v>0</v>
      </c>
      <c r="AE588" s="204"/>
      <c r="AF588" s="204">
        <v>0</v>
      </c>
      <c r="AG588" s="204">
        <v>0</v>
      </c>
      <c r="AH588" s="204">
        <v>0</v>
      </c>
      <c r="AI588" s="204">
        <v>0</v>
      </c>
      <c r="AJ588" s="204">
        <v>0</v>
      </c>
      <c r="AK588" s="204">
        <v>0</v>
      </c>
      <c r="AL588" s="204">
        <v>0</v>
      </c>
      <c r="AM588" s="204"/>
      <c r="AN588" s="204">
        <v>0</v>
      </c>
      <c r="AO588" s="204">
        <v>0</v>
      </c>
    </row>
    <row r="589" spans="1:45" ht="12.75" customHeight="1">
      <c r="A589" s="262">
        <v>581</v>
      </c>
      <c r="B589" s="201" t="s">
        <v>1707</v>
      </c>
      <c r="C589" s="197">
        <v>0</v>
      </c>
      <c r="D589" s="202">
        <v>0</v>
      </c>
      <c r="E589" s="202">
        <v>0</v>
      </c>
      <c r="F589" s="202">
        <v>0</v>
      </c>
      <c r="G589" s="202">
        <v>0</v>
      </c>
      <c r="H589" s="202">
        <v>0</v>
      </c>
      <c r="I589" s="202">
        <v>0</v>
      </c>
      <c r="J589" s="197">
        <v>0</v>
      </c>
      <c r="K589" s="203">
        <v>0</v>
      </c>
      <c r="L589" s="203">
        <v>0</v>
      </c>
      <c r="M589" s="203">
        <v>0</v>
      </c>
      <c r="N589" s="203">
        <v>0</v>
      </c>
      <c r="O589" s="203">
        <v>0</v>
      </c>
      <c r="P589" s="203">
        <v>0</v>
      </c>
      <c r="Q589" s="203">
        <v>0</v>
      </c>
      <c r="R589" s="198">
        <v>0</v>
      </c>
      <c r="S589" s="203">
        <v>0</v>
      </c>
      <c r="T589" s="203">
        <v>0</v>
      </c>
      <c r="U589" s="203">
        <v>0</v>
      </c>
      <c r="V589" s="204">
        <v>0</v>
      </c>
      <c r="W589" s="204">
        <v>0</v>
      </c>
      <c r="X589" s="204">
        <v>0</v>
      </c>
      <c r="Y589" s="204">
        <v>0</v>
      </c>
      <c r="Z589" s="101">
        <v>0</v>
      </c>
      <c r="AA589" s="204">
        <v>0</v>
      </c>
      <c r="AB589" s="204">
        <v>0</v>
      </c>
      <c r="AC589" s="204">
        <v>0</v>
      </c>
      <c r="AD589" s="204">
        <v>0</v>
      </c>
      <c r="AE589" s="204"/>
      <c r="AF589" s="204">
        <v>0</v>
      </c>
      <c r="AG589" s="204">
        <v>0</v>
      </c>
      <c r="AH589" s="204">
        <v>0</v>
      </c>
      <c r="AI589" s="204">
        <v>0</v>
      </c>
      <c r="AJ589" s="204">
        <v>0</v>
      </c>
      <c r="AK589" s="204">
        <v>0</v>
      </c>
      <c r="AL589" s="204">
        <v>0</v>
      </c>
      <c r="AM589" s="204"/>
      <c r="AN589" s="204">
        <v>0</v>
      </c>
      <c r="AO589" s="204">
        <v>0</v>
      </c>
    </row>
    <row r="590" spans="1:45" ht="12.75" customHeight="1">
      <c r="A590" s="262">
        <v>582</v>
      </c>
      <c r="B590" s="201" t="s">
        <v>1708</v>
      </c>
      <c r="C590" s="197">
        <v>0</v>
      </c>
      <c r="D590" s="202">
        <v>0</v>
      </c>
      <c r="E590" s="202">
        <v>0</v>
      </c>
      <c r="F590" s="202">
        <v>0</v>
      </c>
      <c r="G590" s="202">
        <v>0</v>
      </c>
      <c r="H590" s="202">
        <v>0</v>
      </c>
      <c r="I590" s="202">
        <v>0</v>
      </c>
      <c r="J590" s="197">
        <v>0</v>
      </c>
      <c r="K590" s="203">
        <v>0</v>
      </c>
      <c r="L590" s="203">
        <v>0</v>
      </c>
      <c r="M590" s="203">
        <v>0</v>
      </c>
      <c r="N590" s="203">
        <v>0</v>
      </c>
      <c r="O590" s="203">
        <v>0</v>
      </c>
      <c r="P590" s="203">
        <v>0</v>
      </c>
      <c r="Q590" s="203">
        <v>0</v>
      </c>
      <c r="R590" s="198">
        <v>0</v>
      </c>
      <c r="S590" s="203">
        <v>0</v>
      </c>
      <c r="T590" s="203">
        <v>0</v>
      </c>
      <c r="U590" s="203">
        <v>0</v>
      </c>
      <c r="V590" s="204">
        <v>0</v>
      </c>
      <c r="W590" s="204">
        <v>0</v>
      </c>
      <c r="X590" s="204">
        <v>0</v>
      </c>
      <c r="Y590" s="204">
        <v>0</v>
      </c>
      <c r="Z590" s="101">
        <v>0</v>
      </c>
      <c r="AA590" s="204">
        <v>0</v>
      </c>
      <c r="AB590" s="204">
        <v>0</v>
      </c>
      <c r="AC590" s="204">
        <v>0</v>
      </c>
      <c r="AD590" s="204">
        <v>0</v>
      </c>
      <c r="AE590" s="204"/>
      <c r="AF590" s="204">
        <v>0</v>
      </c>
      <c r="AG590" s="204">
        <v>0</v>
      </c>
      <c r="AH590" s="204">
        <v>0</v>
      </c>
      <c r="AI590" s="204">
        <v>0</v>
      </c>
      <c r="AJ590" s="204">
        <v>0</v>
      </c>
      <c r="AK590" s="204">
        <v>0</v>
      </c>
      <c r="AL590" s="204">
        <v>0</v>
      </c>
      <c r="AM590" s="204"/>
      <c r="AN590" s="204">
        <v>0</v>
      </c>
      <c r="AO590" s="204">
        <v>0</v>
      </c>
    </row>
    <row r="591" spans="1:45" ht="12.75" customHeight="1">
      <c r="A591" s="262">
        <v>583</v>
      </c>
      <c r="B591" s="201" t="s">
        <v>1595</v>
      </c>
      <c r="C591" s="197">
        <v>0</v>
      </c>
      <c r="D591" s="202">
        <v>0</v>
      </c>
      <c r="E591" s="202">
        <v>0</v>
      </c>
      <c r="F591" s="202">
        <v>0</v>
      </c>
      <c r="G591" s="202">
        <v>0</v>
      </c>
      <c r="H591" s="202">
        <v>0</v>
      </c>
      <c r="I591" s="202">
        <v>0</v>
      </c>
      <c r="J591" s="197">
        <v>0</v>
      </c>
      <c r="K591" s="203">
        <v>0</v>
      </c>
      <c r="L591" s="203">
        <v>0</v>
      </c>
      <c r="M591" s="203">
        <v>0</v>
      </c>
      <c r="N591" s="203">
        <v>0</v>
      </c>
      <c r="O591" s="203">
        <v>0</v>
      </c>
      <c r="P591" s="203">
        <v>0</v>
      </c>
      <c r="Q591" s="203">
        <v>0</v>
      </c>
      <c r="R591" s="198">
        <v>0</v>
      </c>
      <c r="S591" s="203">
        <v>0</v>
      </c>
      <c r="T591" s="203">
        <v>0</v>
      </c>
      <c r="U591" s="203">
        <v>0</v>
      </c>
      <c r="V591" s="204">
        <v>0</v>
      </c>
      <c r="W591" s="204">
        <v>0</v>
      </c>
      <c r="X591" s="204">
        <v>0</v>
      </c>
      <c r="Y591" s="204">
        <v>0</v>
      </c>
      <c r="Z591" s="101">
        <v>0</v>
      </c>
      <c r="AA591" s="204">
        <v>0</v>
      </c>
      <c r="AB591" s="204">
        <v>0</v>
      </c>
      <c r="AC591" s="204">
        <v>0</v>
      </c>
      <c r="AD591" s="204">
        <v>0</v>
      </c>
      <c r="AE591" s="204"/>
      <c r="AF591" s="204">
        <v>0</v>
      </c>
      <c r="AG591" s="204">
        <v>0</v>
      </c>
      <c r="AH591" s="204">
        <v>0</v>
      </c>
      <c r="AI591" s="204">
        <v>0</v>
      </c>
      <c r="AJ591" s="204">
        <v>0</v>
      </c>
      <c r="AK591" s="204">
        <v>0</v>
      </c>
      <c r="AL591" s="204">
        <v>0</v>
      </c>
      <c r="AM591" s="204"/>
      <c r="AN591" s="204">
        <v>0</v>
      </c>
      <c r="AO591" s="204">
        <v>0</v>
      </c>
    </row>
    <row r="592" spans="1:45" ht="12.75" customHeight="1">
      <c r="A592" s="262">
        <v>584</v>
      </c>
      <c r="B592" s="201" t="s">
        <v>1709</v>
      </c>
      <c r="C592" s="197">
        <v>0</v>
      </c>
      <c r="D592" s="202">
        <v>0</v>
      </c>
      <c r="E592" s="202">
        <v>0</v>
      </c>
      <c r="F592" s="202">
        <v>0</v>
      </c>
      <c r="G592" s="202">
        <v>0</v>
      </c>
      <c r="H592" s="202">
        <v>0</v>
      </c>
      <c r="I592" s="202">
        <v>0</v>
      </c>
      <c r="J592" s="197">
        <v>0</v>
      </c>
      <c r="K592" s="203">
        <v>0</v>
      </c>
      <c r="L592" s="203">
        <v>0</v>
      </c>
      <c r="M592" s="203">
        <v>0</v>
      </c>
      <c r="N592" s="203">
        <v>0</v>
      </c>
      <c r="O592" s="203">
        <v>0</v>
      </c>
      <c r="P592" s="203">
        <v>0</v>
      </c>
      <c r="Q592" s="203">
        <v>0</v>
      </c>
      <c r="R592" s="198">
        <v>0</v>
      </c>
      <c r="S592" s="203">
        <v>0</v>
      </c>
      <c r="T592" s="203">
        <v>0</v>
      </c>
      <c r="U592" s="203">
        <v>0</v>
      </c>
      <c r="V592" s="204">
        <v>0</v>
      </c>
      <c r="W592" s="204">
        <v>0</v>
      </c>
      <c r="X592" s="204">
        <v>0</v>
      </c>
      <c r="Y592" s="204">
        <v>0</v>
      </c>
      <c r="Z592" s="101">
        <v>0</v>
      </c>
      <c r="AA592" s="204">
        <v>0</v>
      </c>
      <c r="AB592" s="204">
        <v>0</v>
      </c>
      <c r="AC592" s="204">
        <v>0</v>
      </c>
      <c r="AD592" s="204">
        <v>0</v>
      </c>
      <c r="AE592" s="204"/>
      <c r="AF592" s="204">
        <v>0</v>
      </c>
      <c r="AG592" s="204">
        <v>0</v>
      </c>
      <c r="AH592" s="204">
        <v>0</v>
      </c>
      <c r="AI592" s="204">
        <v>0</v>
      </c>
      <c r="AJ592" s="204">
        <v>0</v>
      </c>
      <c r="AK592" s="204">
        <v>0</v>
      </c>
      <c r="AL592" s="204">
        <v>0</v>
      </c>
      <c r="AM592" s="204"/>
      <c r="AN592" s="204">
        <v>0</v>
      </c>
      <c r="AO592" s="204">
        <v>0</v>
      </c>
    </row>
    <row r="593" spans="1:41" ht="12.75" customHeight="1">
      <c r="A593" s="262">
        <v>585</v>
      </c>
      <c r="B593" s="201" t="s">
        <v>1701</v>
      </c>
      <c r="C593" s="197">
        <v>0</v>
      </c>
      <c r="D593" s="202">
        <v>0</v>
      </c>
      <c r="E593" s="202">
        <v>0</v>
      </c>
      <c r="F593" s="202">
        <v>0</v>
      </c>
      <c r="G593" s="202">
        <v>0</v>
      </c>
      <c r="H593" s="202">
        <v>0</v>
      </c>
      <c r="I593" s="202">
        <v>0</v>
      </c>
      <c r="J593" s="197">
        <v>0</v>
      </c>
      <c r="K593" s="203">
        <v>0</v>
      </c>
      <c r="L593" s="203">
        <v>0</v>
      </c>
      <c r="M593" s="203">
        <v>0</v>
      </c>
      <c r="N593" s="203">
        <v>0</v>
      </c>
      <c r="O593" s="203">
        <v>0</v>
      </c>
      <c r="P593" s="203">
        <v>0</v>
      </c>
      <c r="Q593" s="203">
        <v>0</v>
      </c>
      <c r="R593" s="198">
        <v>0</v>
      </c>
      <c r="S593" s="203">
        <v>0</v>
      </c>
      <c r="T593" s="203">
        <v>0</v>
      </c>
      <c r="U593" s="203">
        <v>0</v>
      </c>
      <c r="V593" s="204">
        <v>0</v>
      </c>
      <c r="W593" s="204">
        <v>0</v>
      </c>
      <c r="X593" s="204">
        <v>0</v>
      </c>
      <c r="Y593" s="204">
        <v>0</v>
      </c>
      <c r="Z593" s="101">
        <v>0</v>
      </c>
      <c r="AA593" s="204">
        <v>0</v>
      </c>
      <c r="AB593" s="204">
        <v>0</v>
      </c>
      <c r="AC593" s="204">
        <v>0</v>
      </c>
      <c r="AD593" s="204">
        <v>0</v>
      </c>
      <c r="AE593" s="204"/>
      <c r="AF593" s="204">
        <v>0</v>
      </c>
      <c r="AG593" s="204">
        <v>0</v>
      </c>
      <c r="AH593" s="204">
        <v>0</v>
      </c>
      <c r="AI593" s="204">
        <v>0</v>
      </c>
      <c r="AJ593" s="204">
        <v>0</v>
      </c>
      <c r="AK593" s="204">
        <v>0</v>
      </c>
      <c r="AL593" s="204">
        <v>0</v>
      </c>
      <c r="AM593" s="204"/>
      <c r="AN593" s="204">
        <v>0</v>
      </c>
      <c r="AO593" s="204">
        <v>0</v>
      </c>
    </row>
    <row r="594" spans="1:41" ht="12.75" customHeight="1">
      <c r="A594" s="262">
        <v>586</v>
      </c>
      <c r="B594" s="201" t="s">
        <v>1710</v>
      </c>
      <c r="C594" s="197">
        <v>0</v>
      </c>
      <c r="D594" s="202">
        <v>0</v>
      </c>
      <c r="E594" s="202">
        <v>0</v>
      </c>
      <c r="F594" s="202">
        <v>0</v>
      </c>
      <c r="G594" s="202">
        <v>0</v>
      </c>
      <c r="H594" s="202">
        <v>0</v>
      </c>
      <c r="I594" s="202">
        <v>0</v>
      </c>
      <c r="J594" s="197">
        <v>0</v>
      </c>
      <c r="K594" s="203">
        <v>0</v>
      </c>
      <c r="L594" s="203">
        <v>0</v>
      </c>
      <c r="M594" s="203">
        <v>0</v>
      </c>
      <c r="N594" s="203">
        <v>0</v>
      </c>
      <c r="O594" s="203">
        <v>0</v>
      </c>
      <c r="P594" s="203">
        <v>0</v>
      </c>
      <c r="Q594" s="203">
        <v>0</v>
      </c>
      <c r="R594" s="198">
        <v>0</v>
      </c>
      <c r="S594" s="203">
        <v>0</v>
      </c>
      <c r="T594" s="203">
        <v>0</v>
      </c>
      <c r="U594" s="203">
        <v>0</v>
      </c>
      <c r="V594" s="204">
        <v>0</v>
      </c>
      <c r="W594" s="204">
        <v>0</v>
      </c>
      <c r="X594" s="204">
        <v>0</v>
      </c>
      <c r="Y594" s="204">
        <v>0</v>
      </c>
      <c r="Z594" s="101">
        <v>0</v>
      </c>
      <c r="AA594" s="204">
        <v>0</v>
      </c>
      <c r="AB594" s="204">
        <v>0</v>
      </c>
      <c r="AC594" s="204">
        <v>0</v>
      </c>
      <c r="AD594" s="204">
        <v>0</v>
      </c>
      <c r="AE594" s="204"/>
      <c r="AF594" s="204">
        <v>0</v>
      </c>
      <c r="AG594" s="204">
        <v>0</v>
      </c>
      <c r="AH594" s="204">
        <v>0</v>
      </c>
      <c r="AI594" s="204">
        <v>0</v>
      </c>
      <c r="AJ594" s="204">
        <v>0</v>
      </c>
      <c r="AK594" s="204">
        <v>0</v>
      </c>
      <c r="AL594" s="204">
        <v>0</v>
      </c>
      <c r="AM594" s="204"/>
      <c r="AN594" s="204">
        <v>0</v>
      </c>
      <c r="AO594" s="204">
        <v>0</v>
      </c>
    </row>
    <row r="595" spans="1:41" ht="12.75" customHeight="1">
      <c r="A595" s="262">
        <v>587</v>
      </c>
      <c r="B595" s="201" t="s">
        <v>1711</v>
      </c>
      <c r="C595" s="197">
        <v>0</v>
      </c>
      <c r="D595" s="202">
        <v>0</v>
      </c>
      <c r="E595" s="202">
        <v>0</v>
      </c>
      <c r="F595" s="202">
        <v>0</v>
      </c>
      <c r="G595" s="202">
        <v>0</v>
      </c>
      <c r="H595" s="202">
        <v>0</v>
      </c>
      <c r="I595" s="202">
        <v>0</v>
      </c>
      <c r="J595" s="197">
        <v>0</v>
      </c>
      <c r="K595" s="203">
        <v>0</v>
      </c>
      <c r="L595" s="203">
        <v>0</v>
      </c>
      <c r="M595" s="203">
        <v>0</v>
      </c>
      <c r="N595" s="203">
        <v>0</v>
      </c>
      <c r="O595" s="203">
        <v>0</v>
      </c>
      <c r="P595" s="203">
        <v>0</v>
      </c>
      <c r="Q595" s="203">
        <v>0</v>
      </c>
      <c r="R595" s="198">
        <v>0</v>
      </c>
      <c r="S595" s="203">
        <v>0</v>
      </c>
      <c r="T595" s="203">
        <v>0</v>
      </c>
      <c r="U595" s="203">
        <v>0</v>
      </c>
      <c r="V595" s="204">
        <v>0</v>
      </c>
      <c r="W595" s="204">
        <v>0</v>
      </c>
      <c r="X595" s="204">
        <v>0</v>
      </c>
      <c r="Y595" s="204">
        <v>0</v>
      </c>
      <c r="Z595" s="101">
        <v>0</v>
      </c>
      <c r="AA595" s="204">
        <v>0</v>
      </c>
      <c r="AB595" s="204">
        <v>0</v>
      </c>
      <c r="AC595" s="204">
        <v>0</v>
      </c>
      <c r="AD595" s="204">
        <v>0</v>
      </c>
      <c r="AE595" s="204"/>
      <c r="AF595" s="204">
        <v>0</v>
      </c>
      <c r="AG595" s="204">
        <v>0</v>
      </c>
      <c r="AH595" s="204">
        <v>0</v>
      </c>
      <c r="AI595" s="204">
        <v>0</v>
      </c>
      <c r="AJ595" s="204">
        <v>0</v>
      </c>
      <c r="AK595" s="204">
        <v>0</v>
      </c>
      <c r="AL595" s="204">
        <v>0</v>
      </c>
      <c r="AM595" s="204"/>
      <c r="AN595" s="204">
        <v>0</v>
      </c>
      <c r="AO595" s="204">
        <v>0</v>
      </c>
    </row>
    <row r="596" spans="1:41" ht="12.75" customHeight="1">
      <c r="A596" s="262">
        <v>588</v>
      </c>
      <c r="B596" s="201" t="s">
        <v>1712</v>
      </c>
      <c r="C596" s="197">
        <v>0</v>
      </c>
      <c r="D596" s="202">
        <v>0</v>
      </c>
      <c r="E596" s="202">
        <v>0</v>
      </c>
      <c r="F596" s="202">
        <v>0</v>
      </c>
      <c r="G596" s="202">
        <v>0</v>
      </c>
      <c r="H596" s="202">
        <v>0</v>
      </c>
      <c r="I596" s="202">
        <v>0</v>
      </c>
      <c r="J596" s="197">
        <v>0</v>
      </c>
      <c r="K596" s="203">
        <v>0</v>
      </c>
      <c r="L596" s="203">
        <v>0</v>
      </c>
      <c r="M596" s="203">
        <v>0</v>
      </c>
      <c r="N596" s="203">
        <v>0</v>
      </c>
      <c r="O596" s="203">
        <v>0</v>
      </c>
      <c r="P596" s="203">
        <v>0</v>
      </c>
      <c r="Q596" s="203">
        <v>0</v>
      </c>
      <c r="R596" s="198">
        <v>0</v>
      </c>
      <c r="S596" s="203">
        <v>0</v>
      </c>
      <c r="T596" s="203">
        <v>0</v>
      </c>
      <c r="U596" s="203">
        <v>0</v>
      </c>
      <c r="V596" s="204">
        <v>0</v>
      </c>
      <c r="W596" s="204">
        <v>0</v>
      </c>
      <c r="X596" s="204">
        <v>0</v>
      </c>
      <c r="Y596" s="204">
        <v>0</v>
      </c>
      <c r="Z596" s="101">
        <v>0</v>
      </c>
      <c r="AA596" s="204">
        <v>0</v>
      </c>
      <c r="AB596" s="204">
        <v>0</v>
      </c>
      <c r="AC596" s="204">
        <v>0</v>
      </c>
      <c r="AD596" s="204">
        <v>0</v>
      </c>
      <c r="AE596" s="204"/>
      <c r="AF596" s="204">
        <v>0</v>
      </c>
      <c r="AG596" s="204">
        <v>0</v>
      </c>
      <c r="AH596" s="204">
        <v>0</v>
      </c>
      <c r="AI596" s="204">
        <v>0</v>
      </c>
      <c r="AJ596" s="204">
        <v>0</v>
      </c>
      <c r="AK596" s="204">
        <v>0</v>
      </c>
      <c r="AL596" s="204">
        <v>0</v>
      </c>
      <c r="AM596" s="204"/>
      <c r="AN596" s="204">
        <v>0</v>
      </c>
      <c r="AO596" s="204">
        <v>0</v>
      </c>
    </row>
    <row r="597" spans="1:41" ht="12.75" customHeight="1">
      <c r="A597" s="262">
        <v>589</v>
      </c>
      <c r="B597" s="201" t="s">
        <v>1713</v>
      </c>
      <c r="C597" s="197">
        <v>0</v>
      </c>
      <c r="D597" s="202">
        <v>0</v>
      </c>
      <c r="E597" s="202">
        <v>0</v>
      </c>
      <c r="F597" s="202">
        <v>0</v>
      </c>
      <c r="G597" s="202">
        <v>0</v>
      </c>
      <c r="H597" s="202">
        <v>0</v>
      </c>
      <c r="I597" s="202">
        <v>0</v>
      </c>
      <c r="J597" s="197">
        <v>0</v>
      </c>
      <c r="K597" s="203">
        <v>0</v>
      </c>
      <c r="L597" s="203">
        <v>0</v>
      </c>
      <c r="M597" s="203">
        <v>0</v>
      </c>
      <c r="N597" s="203">
        <v>0</v>
      </c>
      <c r="O597" s="203">
        <v>0</v>
      </c>
      <c r="P597" s="203">
        <v>0</v>
      </c>
      <c r="Q597" s="203">
        <v>0</v>
      </c>
      <c r="R597" s="198">
        <v>0</v>
      </c>
      <c r="S597" s="203">
        <v>0</v>
      </c>
      <c r="T597" s="203">
        <v>0</v>
      </c>
      <c r="U597" s="203">
        <v>0</v>
      </c>
      <c r="V597" s="204">
        <v>0</v>
      </c>
      <c r="W597" s="204">
        <v>0</v>
      </c>
      <c r="X597" s="204">
        <v>0</v>
      </c>
      <c r="Y597" s="204">
        <v>0</v>
      </c>
      <c r="Z597" s="101">
        <v>0</v>
      </c>
      <c r="AA597" s="204">
        <v>0</v>
      </c>
      <c r="AB597" s="204">
        <v>0</v>
      </c>
      <c r="AC597" s="204">
        <v>0</v>
      </c>
      <c r="AD597" s="204">
        <v>0</v>
      </c>
      <c r="AE597" s="204"/>
      <c r="AF597" s="204">
        <v>0</v>
      </c>
      <c r="AG597" s="204">
        <v>0</v>
      </c>
      <c r="AH597" s="204">
        <v>0</v>
      </c>
      <c r="AI597" s="204">
        <v>0</v>
      </c>
      <c r="AJ597" s="204">
        <v>0</v>
      </c>
      <c r="AK597" s="204">
        <v>0</v>
      </c>
      <c r="AL597" s="204">
        <v>0</v>
      </c>
      <c r="AM597" s="204"/>
      <c r="AN597" s="204">
        <v>0</v>
      </c>
      <c r="AO597" s="204">
        <v>0</v>
      </c>
    </row>
    <row r="598" spans="1:41" ht="12.75" customHeight="1">
      <c r="A598" s="262">
        <v>590</v>
      </c>
      <c r="B598" s="201" t="s">
        <v>1714</v>
      </c>
      <c r="C598" s="197">
        <v>0</v>
      </c>
      <c r="D598" s="202">
        <v>0</v>
      </c>
      <c r="E598" s="202">
        <v>0</v>
      </c>
      <c r="F598" s="202">
        <v>0</v>
      </c>
      <c r="G598" s="202">
        <v>0</v>
      </c>
      <c r="H598" s="202">
        <v>0</v>
      </c>
      <c r="I598" s="202">
        <v>0</v>
      </c>
      <c r="J598" s="197">
        <v>0</v>
      </c>
      <c r="K598" s="203">
        <v>0</v>
      </c>
      <c r="L598" s="203">
        <v>0</v>
      </c>
      <c r="M598" s="203">
        <v>0</v>
      </c>
      <c r="N598" s="203">
        <v>0</v>
      </c>
      <c r="O598" s="203">
        <v>0</v>
      </c>
      <c r="P598" s="203">
        <v>0</v>
      </c>
      <c r="Q598" s="203">
        <v>0</v>
      </c>
      <c r="R598" s="198">
        <v>0</v>
      </c>
      <c r="S598" s="203">
        <v>0</v>
      </c>
      <c r="T598" s="203">
        <v>0</v>
      </c>
      <c r="U598" s="203">
        <v>0</v>
      </c>
      <c r="V598" s="204">
        <v>0</v>
      </c>
      <c r="W598" s="204">
        <v>0</v>
      </c>
      <c r="X598" s="204">
        <v>0</v>
      </c>
      <c r="Y598" s="204">
        <v>0</v>
      </c>
      <c r="Z598" s="101">
        <v>0</v>
      </c>
      <c r="AA598" s="204">
        <v>0</v>
      </c>
      <c r="AB598" s="204">
        <v>0</v>
      </c>
      <c r="AC598" s="204">
        <v>0</v>
      </c>
      <c r="AD598" s="204">
        <v>0</v>
      </c>
      <c r="AE598" s="204"/>
      <c r="AF598" s="204">
        <v>0</v>
      </c>
      <c r="AG598" s="204">
        <v>0</v>
      </c>
      <c r="AH598" s="204">
        <v>0</v>
      </c>
      <c r="AI598" s="204">
        <v>0</v>
      </c>
      <c r="AJ598" s="204">
        <v>0</v>
      </c>
      <c r="AK598" s="204">
        <v>0</v>
      </c>
      <c r="AL598" s="204">
        <v>0</v>
      </c>
      <c r="AM598" s="204"/>
      <c r="AN598" s="204">
        <v>0</v>
      </c>
      <c r="AO598" s="204">
        <v>0</v>
      </c>
    </row>
    <row r="599" spans="1:41" ht="12.75" customHeight="1">
      <c r="A599" s="262">
        <v>591</v>
      </c>
      <c r="B599" s="201" t="s">
        <v>1715</v>
      </c>
      <c r="C599" s="197">
        <v>0</v>
      </c>
      <c r="D599" s="202">
        <v>0</v>
      </c>
      <c r="E599" s="202">
        <v>0</v>
      </c>
      <c r="F599" s="202">
        <v>0</v>
      </c>
      <c r="G599" s="202">
        <v>0</v>
      </c>
      <c r="H599" s="202">
        <v>0</v>
      </c>
      <c r="I599" s="202">
        <v>0</v>
      </c>
      <c r="J599" s="197">
        <v>0</v>
      </c>
      <c r="K599" s="203">
        <v>0</v>
      </c>
      <c r="L599" s="203">
        <v>0</v>
      </c>
      <c r="M599" s="203">
        <v>0</v>
      </c>
      <c r="N599" s="203">
        <v>0</v>
      </c>
      <c r="O599" s="203">
        <v>0</v>
      </c>
      <c r="P599" s="203">
        <v>0</v>
      </c>
      <c r="Q599" s="203">
        <v>0</v>
      </c>
      <c r="R599" s="198">
        <v>0</v>
      </c>
      <c r="S599" s="203">
        <v>0</v>
      </c>
      <c r="T599" s="203">
        <v>0</v>
      </c>
      <c r="U599" s="203">
        <v>0</v>
      </c>
      <c r="V599" s="204">
        <v>0</v>
      </c>
      <c r="W599" s="204">
        <v>0</v>
      </c>
      <c r="X599" s="204">
        <v>0</v>
      </c>
      <c r="Y599" s="204">
        <v>0</v>
      </c>
      <c r="Z599" s="101">
        <v>0</v>
      </c>
      <c r="AA599" s="204">
        <v>0</v>
      </c>
      <c r="AB599" s="204">
        <v>0</v>
      </c>
      <c r="AC599" s="204">
        <v>0</v>
      </c>
      <c r="AD599" s="204">
        <v>0</v>
      </c>
      <c r="AE599" s="204"/>
      <c r="AF599" s="204">
        <v>0</v>
      </c>
      <c r="AG599" s="204">
        <v>0</v>
      </c>
      <c r="AH599" s="204">
        <v>0</v>
      </c>
      <c r="AI599" s="204">
        <v>0</v>
      </c>
      <c r="AJ599" s="204">
        <v>0</v>
      </c>
      <c r="AK599" s="204">
        <v>0</v>
      </c>
      <c r="AL599" s="204">
        <v>0</v>
      </c>
      <c r="AM599" s="204"/>
      <c r="AN599" s="204">
        <v>0</v>
      </c>
      <c r="AO599" s="204">
        <v>0</v>
      </c>
    </row>
    <row r="600" spans="1:41" ht="12.75" customHeight="1">
      <c r="A600" s="262">
        <v>592</v>
      </c>
      <c r="B600" s="201" t="s">
        <v>1716</v>
      </c>
      <c r="C600" s="197">
        <v>0</v>
      </c>
      <c r="D600" s="202">
        <v>0</v>
      </c>
      <c r="E600" s="202">
        <v>0</v>
      </c>
      <c r="F600" s="202">
        <v>0</v>
      </c>
      <c r="G600" s="202">
        <v>0</v>
      </c>
      <c r="H600" s="202">
        <v>0</v>
      </c>
      <c r="I600" s="202">
        <v>0</v>
      </c>
      <c r="J600" s="197">
        <v>0</v>
      </c>
      <c r="K600" s="203">
        <v>0</v>
      </c>
      <c r="L600" s="203">
        <v>0</v>
      </c>
      <c r="M600" s="203">
        <v>0</v>
      </c>
      <c r="N600" s="203">
        <v>0</v>
      </c>
      <c r="O600" s="203">
        <v>0</v>
      </c>
      <c r="P600" s="203">
        <v>0</v>
      </c>
      <c r="Q600" s="203">
        <v>0</v>
      </c>
      <c r="R600" s="198">
        <v>0</v>
      </c>
      <c r="S600" s="203">
        <v>0</v>
      </c>
      <c r="T600" s="203">
        <v>0</v>
      </c>
      <c r="U600" s="203">
        <v>0</v>
      </c>
      <c r="V600" s="204">
        <v>0</v>
      </c>
      <c r="W600" s="204">
        <v>0</v>
      </c>
      <c r="X600" s="204">
        <v>0</v>
      </c>
      <c r="Y600" s="204">
        <v>0</v>
      </c>
      <c r="Z600" s="101">
        <v>0</v>
      </c>
      <c r="AA600" s="204">
        <v>0</v>
      </c>
      <c r="AB600" s="204">
        <v>0</v>
      </c>
      <c r="AC600" s="204">
        <v>0</v>
      </c>
      <c r="AD600" s="204">
        <v>0</v>
      </c>
      <c r="AE600" s="204"/>
      <c r="AF600" s="204">
        <v>0</v>
      </c>
      <c r="AG600" s="204">
        <v>0</v>
      </c>
      <c r="AH600" s="204">
        <v>0</v>
      </c>
      <c r="AI600" s="204">
        <v>0</v>
      </c>
      <c r="AJ600" s="204">
        <v>0</v>
      </c>
      <c r="AK600" s="204">
        <v>0</v>
      </c>
      <c r="AL600" s="204">
        <v>0</v>
      </c>
      <c r="AM600" s="204"/>
      <c r="AN600" s="204">
        <v>0</v>
      </c>
      <c r="AO600" s="204">
        <v>0</v>
      </c>
    </row>
    <row r="601" spans="1:41" ht="12.75" customHeight="1">
      <c r="A601" s="262">
        <v>593</v>
      </c>
      <c r="B601" s="201" t="s">
        <v>1717</v>
      </c>
      <c r="C601" s="197">
        <v>0</v>
      </c>
      <c r="D601" s="202">
        <v>0</v>
      </c>
      <c r="E601" s="202">
        <v>0</v>
      </c>
      <c r="F601" s="202">
        <v>0</v>
      </c>
      <c r="G601" s="202">
        <v>0</v>
      </c>
      <c r="H601" s="202">
        <v>0</v>
      </c>
      <c r="I601" s="202">
        <v>0</v>
      </c>
      <c r="J601" s="197">
        <v>0</v>
      </c>
      <c r="K601" s="203">
        <v>0</v>
      </c>
      <c r="L601" s="203">
        <v>0</v>
      </c>
      <c r="M601" s="203">
        <v>0</v>
      </c>
      <c r="N601" s="203">
        <v>0</v>
      </c>
      <c r="O601" s="203">
        <v>0</v>
      </c>
      <c r="P601" s="203">
        <v>0</v>
      </c>
      <c r="Q601" s="203">
        <v>0</v>
      </c>
      <c r="R601" s="198">
        <v>0</v>
      </c>
      <c r="S601" s="203">
        <v>0</v>
      </c>
      <c r="T601" s="203">
        <v>0</v>
      </c>
      <c r="U601" s="203">
        <v>0</v>
      </c>
      <c r="V601" s="204">
        <v>0</v>
      </c>
      <c r="W601" s="204">
        <v>0</v>
      </c>
      <c r="X601" s="204">
        <v>0</v>
      </c>
      <c r="Y601" s="204">
        <v>0</v>
      </c>
      <c r="Z601" s="101">
        <v>0</v>
      </c>
      <c r="AA601" s="204">
        <v>0</v>
      </c>
      <c r="AB601" s="204">
        <v>0</v>
      </c>
      <c r="AC601" s="204">
        <v>0</v>
      </c>
      <c r="AD601" s="204">
        <v>0</v>
      </c>
      <c r="AE601" s="204"/>
      <c r="AF601" s="204">
        <v>0</v>
      </c>
      <c r="AG601" s="204">
        <v>0</v>
      </c>
      <c r="AH601" s="204">
        <v>0</v>
      </c>
      <c r="AI601" s="204">
        <v>0</v>
      </c>
      <c r="AJ601" s="204">
        <v>0</v>
      </c>
      <c r="AK601" s="204">
        <v>0</v>
      </c>
      <c r="AL601" s="204">
        <v>0</v>
      </c>
      <c r="AM601" s="204"/>
      <c r="AN601" s="204">
        <v>0</v>
      </c>
      <c r="AO601" s="204">
        <v>0</v>
      </c>
    </row>
    <row r="602" spans="1:41" ht="12.75" customHeight="1">
      <c r="A602" s="262">
        <v>594</v>
      </c>
      <c r="B602" s="201" t="s">
        <v>1718</v>
      </c>
      <c r="C602" s="197">
        <v>0</v>
      </c>
      <c r="D602" s="202">
        <v>0</v>
      </c>
      <c r="E602" s="202">
        <v>0</v>
      </c>
      <c r="F602" s="202">
        <v>0</v>
      </c>
      <c r="G602" s="202">
        <v>0</v>
      </c>
      <c r="H602" s="202">
        <v>0</v>
      </c>
      <c r="I602" s="202">
        <v>0</v>
      </c>
      <c r="J602" s="197">
        <v>0</v>
      </c>
      <c r="K602" s="203">
        <v>0</v>
      </c>
      <c r="L602" s="203">
        <v>0</v>
      </c>
      <c r="M602" s="203">
        <v>0</v>
      </c>
      <c r="N602" s="203">
        <v>0</v>
      </c>
      <c r="O602" s="203">
        <v>0</v>
      </c>
      <c r="P602" s="203">
        <v>0</v>
      </c>
      <c r="Q602" s="203">
        <v>0</v>
      </c>
      <c r="R602" s="198">
        <v>0</v>
      </c>
      <c r="S602" s="203">
        <v>0</v>
      </c>
      <c r="T602" s="203">
        <v>0</v>
      </c>
      <c r="U602" s="203">
        <v>0</v>
      </c>
      <c r="V602" s="204">
        <v>0</v>
      </c>
      <c r="W602" s="204">
        <v>0</v>
      </c>
      <c r="X602" s="204">
        <v>0</v>
      </c>
      <c r="Y602" s="204">
        <v>0</v>
      </c>
      <c r="Z602" s="101">
        <v>0</v>
      </c>
      <c r="AA602" s="204">
        <v>0</v>
      </c>
      <c r="AB602" s="204">
        <v>0</v>
      </c>
      <c r="AC602" s="204">
        <v>0</v>
      </c>
      <c r="AD602" s="204">
        <v>0</v>
      </c>
      <c r="AE602" s="204"/>
      <c r="AF602" s="204">
        <v>0</v>
      </c>
      <c r="AG602" s="204">
        <v>0</v>
      </c>
      <c r="AH602" s="204">
        <v>0</v>
      </c>
      <c r="AI602" s="204">
        <v>0</v>
      </c>
      <c r="AJ602" s="204">
        <v>0</v>
      </c>
      <c r="AK602" s="204">
        <v>0</v>
      </c>
      <c r="AL602" s="204">
        <v>0</v>
      </c>
      <c r="AM602" s="204"/>
      <c r="AN602" s="204">
        <v>0</v>
      </c>
      <c r="AO602" s="204">
        <v>0</v>
      </c>
    </row>
    <row r="603" spans="1:41" ht="12.75" customHeight="1">
      <c r="A603" s="262">
        <v>595</v>
      </c>
      <c r="B603" s="201" t="s">
        <v>1719</v>
      </c>
      <c r="C603" s="197">
        <v>0</v>
      </c>
      <c r="D603" s="202">
        <v>0</v>
      </c>
      <c r="E603" s="202">
        <v>0</v>
      </c>
      <c r="F603" s="202">
        <v>0</v>
      </c>
      <c r="G603" s="202">
        <v>0</v>
      </c>
      <c r="H603" s="202">
        <v>0</v>
      </c>
      <c r="I603" s="202">
        <v>0</v>
      </c>
      <c r="J603" s="197">
        <v>0</v>
      </c>
      <c r="K603" s="203">
        <v>0</v>
      </c>
      <c r="L603" s="203">
        <v>0</v>
      </c>
      <c r="M603" s="203">
        <v>0</v>
      </c>
      <c r="N603" s="203">
        <v>0</v>
      </c>
      <c r="O603" s="203">
        <v>0</v>
      </c>
      <c r="P603" s="203">
        <v>0</v>
      </c>
      <c r="Q603" s="203">
        <v>0</v>
      </c>
      <c r="R603" s="198">
        <v>0</v>
      </c>
      <c r="S603" s="203">
        <v>0</v>
      </c>
      <c r="T603" s="203">
        <v>0</v>
      </c>
      <c r="U603" s="203">
        <v>0</v>
      </c>
      <c r="V603" s="204">
        <v>0</v>
      </c>
      <c r="W603" s="204">
        <v>0</v>
      </c>
      <c r="X603" s="204">
        <v>0</v>
      </c>
      <c r="Y603" s="204">
        <v>0</v>
      </c>
      <c r="Z603" s="101">
        <v>0</v>
      </c>
      <c r="AA603" s="204">
        <v>0</v>
      </c>
      <c r="AB603" s="204">
        <v>0</v>
      </c>
      <c r="AC603" s="204">
        <v>0</v>
      </c>
      <c r="AD603" s="204">
        <v>0</v>
      </c>
      <c r="AE603" s="204"/>
      <c r="AF603" s="204">
        <v>0</v>
      </c>
      <c r="AG603" s="204">
        <v>0</v>
      </c>
      <c r="AH603" s="204">
        <v>0</v>
      </c>
      <c r="AI603" s="204">
        <v>0</v>
      </c>
      <c r="AJ603" s="204">
        <v>0</v>
      </c>
      <c r="AK603" s="204">
        <v>0</v>
      </c>
      <c r="AL603" s="204">
        <v>0</v>
      </c>
      <c r="AM603" s="204"/>
      <c r="AN603" s="204">
        <v>0</v>
      </c>
      <c r="AO603" s="204">
        <v>0</v>
      </c>
    </row>
    <row r="604" spans="1:41" ht="12.75" customHeight="1">
      <c r="A604" s="262">
        <v>596</v>
      </c>
      <c r="B604" s="201" t="s">
        <v>1720</v>
      </c>
      <c r="C604" s="197">
        <v>0</v>
      </c>
      <c r="D604" s="202">
        <v>0</v>
      </c>
      <c r="E604" s="202">
        <v>0</v>
      </c>
      <c r="F604" s="202">
        <v>0</v>
      </c>
      <c r="G604" s="202">
        <v>0</v>
      </c>
      <c r="H604" s="202">
        <v>0</v>
      </c>
      <c r="I604" s="202">
        <v>0</v>
      </c>
      <c r="J604" s="197">
        <v>0</v>
      </c>
      <c r="K604" s="203">
        <v>0</v>
      </c>
      <c r="L604" s="203">
        <v>0</v>
      </c>
      <c r="M604" s="203">
        <v>0</v>
      </c>
      <c r="N604" s="203">
        <v>0</v>
      </c>
      <c r="O604" s="203">
        <v>0</v>
      </c>
      <c r="P604" s="203">
        <v>0</v>
      </c>
      <c r="Q604" s="203">
        <v>0</v>
      </c>
      <c r="R604" s="198">
        <v>0</v>
      </c>
      <c r="S604" s="203">
        <v>0</v>
      </c>
      <c r="T604" s="203">
        <v>0</v>
      </c>
      <c r="U604" s="203">
        <v>0</v>
      </c>
      <c r="V604" s="204">
        <v>0</v>
      </c>
      <c r="W604" s="204">
        <v>0</v>
      </c>
      <c r="X604" s="204">
        <v>0</v>
      </c>
      <c r="Y604" s="204">
        <v>0</v>
      </c>
      <c r="Z604" s="101">
        <v>0</v>
      </c>
      <c r="AA604" s="204">
        <v>0</v>
      </c>
      <c r="AB604" s="204">
        <v>0</v>
      </c>
      <c r="AC604" s="204">
        <v>0</v>
      </c>
      <c r="AD604" s="204">
        <v>0</v>
      </c>
      <c r="AE604" s="204"/>
      <c r="AF604" s="204">
        <v>0</v>
      </c>
      <c r="AG604" s="204">
        <v>0</v>
      </c>
      <c r="AH604" s="204">
        <v>0</v>
      </c>
      <c r="AI604" s="204">
        <v>0</v>
      </c>
      <c r="AJ604" s="204">
        <v>0</v>
      </c>
      <c r="AK604" s="204">
        <v>0</v>
      </c>
      <c r="AL604" s="204">
        <v>0</v>
      </c>
      <c r="AM604" s="204"/>
      <c r="AN604" s="204">
        <v>0</v>
      </c>
      <c r="AO604" s="204">
        <v>0</v>
      </c>
    </row>
    <row r="605" spans="1:41" ht="12.75" customHeight="1">
      <c r="A605" s="262">
        <v>597</v>
      </c>
      <c r="B605" s="201" t="s">
        <v>1721</v>
      </c>
      <c r="C605" s="197">
        <v>0</v>
      </c>
      <c r="D605" s="202">
        <v>0</v>
      </c>
      <c r="E605" s="202">
        <v>0</v>
      </c>
      <c r="F605" s="202">
        <v>0</v>
      </c>
      <c r="G605" s="202">
        <v>0</v>
      </c>
      <c r="H605" s="202">
        <v>0</v>
      </c>
      <c r="I605" s="202">
        <v>0</v>
      </c>
      <c r="J605" s="197">
        <v>0</v>
      </c>
      <c r="K605" s="203">
        <v>0</v>
      </c>
      <c r="L605" s="203">
        <v>0</v>
      </c>
      <c r="M605" s="203">
        <v>0</v>
      </c>
      <c r="N605" s="203">
        <v>0</v>
      </c>
      <c r="O605" s="203">
        <v>0</v>
      </c>
      <c r="P605" s="203">
        <v>0</v>
      </c>
      <c r="Q605" s="203">
        <v>0</v>
      </c>
      <c r="R605" s="198">
        <v>0</v>
      </c>
      <c r="S605" s="203">
        <v>0</v>
      </c>
      <c r="T605" s="203">
        <v>0</v>
      </c>
      <c r="U605" s="203">
        <v>0</v>
      </c>
      <c r="V605" s="204">
        <v>0</v>
      </c>
      <c r="W605" s="204">
        <v>0</v>
      </c>
      <c r="X605" s="204">
        <v>0</v>
      </c>
      <c r="Y605" s="204">
        <v>0</v>
      </c>
      <c r="Z605" s="101">
        <v>0</v>
      </c>
      <c r="AA605" s="204">
        <v>0</v>
      </c>
      <c r="AB605" s="204">
        <v>0</v>
      </c>
      <c r="AC605" s="204">
        <v>0</v>
      </c>
      <c r="AD605" s="204">
        <v>0</v>
      </c>
      <c r="AE605" s="204"/>
      <c r="AF605" s="204">
        <v>0</v>
      </c>
      <c r="AG605" s="204">
        <v>0</v>
      </c>
      <c r="AH605" s="204">
        <v>0</v>
      </c>
      <c r="AI605" s="204">
        <v>0</v>
      </c>
      <c r="AJ605" s="204">
        <v>0</v>
      </c>
      <c r="AK605" s="204">
        <v>0</v>
      </c>
      <c r="AL605" s="204">
        <v>0</v>
      </c>
      <c r="AM605" s="204"/>
      <c r="AN605" s="204">
        <v>0</v>
      </c>
      <c r="AO605" s="204">
        <v>0</v>
      </c>
    </row>
    <row r="606" spans="1:41" ht="12.75" customHeight="1">
      <c r="A606" s="262">
        <v>598</v>
      </c>
      <c r="B606" s="201" t="s">
        <v>1722</v>
      </c>
      <c r="C606" s="197">
        <v>0</v>
      </c>
      <c r="D606" s="202">
        <v>0</v>
      </c>
      <c r="E606" s="202">
        <v>0</v>
      </c>
      <c r="F606" s="202">
        <v>0</v>
      </c>
      <c r="G606" s="202">
        <v>0</v>
      </c>
      <c r="H606" s="202">
        <v>0</v>
      </c>
      <c r="I606" s="202">
        <v>0</v>
      </c>
      <c r="J606" s="197">
        <v>0</v>
      </c>
      <c r="K606" s="203">
        <v>0</v>
      </c>
      <c r="L606" s="203">
        <v>0</v>
      </c>
      <c r="M606" s="203">
        <v>0</v>
      </c>
      <c r="N606" s="203">
        <v>0</v>
      </c>
      <c r="O606" s="203">
        <v>0</v>
      </c>
      <c r="P606" s="203">
        <v>0</v>
      </c>
      <c r="Q606" s="203">
        <v>0</v>
      </c>
      <c r="R606" s="198">
        <v>0</v>
      </c>
      <c r="S606" s="203">
        <v>0</v>
      </c>
      <c r="T606" s="203">
        <v>0</v>
      </c>
      <c r="U606" s="203">
        <v>0</v>
      </c>
      <c r="V606" s="204">
        <v>0</v>
      </c>
      <c r="W606" s="204">
        <v>0</v>
      </c>
      <c r="X606" s="204">
        <v>0</v>
      </c>
      <c r="Y606" s="204">
        <v>0</v>
      </c>
      <c r="Z606" s="101">
        <v>0</v>
      </c>
      <c r="AA606" s="204">
        <v>0</v>
      </c>
      <c r="AB606" s="204">
        <v>0</v>
      </c>
      <c r="AC606" s="204">
        <v>0</v>
      </c>
      <c r="AD606" s="204">
        <v>0</v>
      </c>
      <c r="AE606" s="204"/>
      <c r="AF606" s="204">
        <v>0</v>
      </c>
      <c r="AG606" s="204">
        <v>0</v>
      </c>
      <c r="AH606" s="204">
        <v>0</v>
      </c>
      <c r="AI606" s="204">
        <v>0</v>
      </c>
      <c r="AJ606" s="204">
        <v>0</v>
      </c>
      <c r="AK606" s="204">
        <v>0</v>
      </c>
      <c r="AL606" s="204">
        <v>0</v>
      </c>
      <c r="AM606" s="204"/>
      <c r="AN606" s="204">
        <v>0</v>
      </c>
      <c r="AO606" s="204">
        <v>0</v>
      </c>
    </row>
    <row r="607" spans="1:41" ht="12.75" customHeight="1">
      <c r="A607" s="262">
        <v>599</v>
      </c>
      <c r="B607" s="201" t="s">
        <v>1723</v>
      </c>
      <c r="C607" s="197">
        <v>0</v>
      </c>
      <c r="D607" s="202">
        <v>0</v>
      </c>
      <c r="E607" s="202">
        <v>0</v>
      </c>
      <c r="F607" s="202">
        <v>0</v>
      </c>
      <c r="G607" s="202">
        <v>0</v>
      </c>
      <c r="H607" s="202">
        <v>0</v>
      </c>
      <c r="I607" s="202">
        <v>0</v>
      </c>
      <c r="J607" s="197">
        <v>0</v>
      </c>
      <c r="K607" s="203">
        <v>0</v>
      </c>
      <c r="L607" s="203">
        <v>0</v>
      </c>
      <c r="M607" s="203">
        <v>0</v>
      </c>
      <c r="N607" s="203">
        <v>0</v>
      </c>
      <c r="O607" s="203">
        <v>0</v>
      </c>
      <c r="P607" s="203">
        <v>0</v>
      </c>
      <c r="Q607" s="203">
        <v>0</v>
      </c>
      <c r="R607" s="198">
        <v>0</v>
      </c>
      <c r="S607" s="203">
        <v>0</v>
      </c>
      <c r="T607" s="203">
        <v>0</v>
      </c>
      <c r="U607" s="203">
        <v>0</v>
      </c>
      <c r="V607" s="204">
        <v>0</v>
      </c>
      <c r="W607" s="204">
        <v>0</v>
      </c>
      <c r="X607" s="204">
        <v>0</v>
      </c>
      <c r="Y607" s="204">
        <v>0</v>
      </c>
      <c r="Z607" s="101">
        <v>0</v>
      </c>
      <c r="AA607" s="204">
        <v>0</v>
      </c>
      <c r="AB607" s="204">
        <v>0</v>
      </c>
      <c r="AC607" s="204">
        <v>0</v>
      </c>
      <c r="AD607" s="204">
        <v>0</v>
      </c>
      <c r="AE607" s="204"/>
      <c r="AF607" s="204">
        <v>0</v>
      </c>
      <c r="AG607" s="204">
        <v>0</v>
      </c>
      <c r="AH607" s="204">
        <v>0</v>
      </c>
      <c r="AI607" s="204">
        <v>0</v>
      </c>
      <c r="AJ607" s="204">
        <v>0</v>
      </c>
      <c r="AK607" s="204">
        <v>0</v>
      </c>
      <c r="AL607" s="204">
        <v>0</v>
      </c>
      <c r="AM607" s="204"/>
      <c r="AN607" s="204">
        <v>0</v>
      </c>
      <c r="AO607" s="204">
        <v>0</v>
      </c>
    </row>
    <row r="608" spans="1:41" ht="12.75" customHeight="1">
      <c r="A608" s="262">
        <v>600</v>
      </c>
      <c r="B608" s="201" t="s">
        <v>1724</v>
      </c>
      <c r="C608" s="197">
        <v>0</v>
      </c>
      <c r="D608" s="202">
        <v>0</v>
      </c>
      <c r="E608" s="202">
        <v>0</v>
      </c>
      <c r="F608" s="202">
        <v>0</v>
      </c>
      <c r="G608" s="202">
        <v>0</v>
      </c>
      <c r="H608" s="202">
        <v>0</v>
      </c>
      <c r="I608" s="202">
        <v>0</v>
      </c>
      <c r="J608" s="197">
        <v>0</v>
      </c>
      <c r="K608" s="203">
        <v>0</v>
      </c>
      <c r="L608" s="203">
        <v>0</v>
      </c>
      <c r="M608" s="203">
        <v>0</v>
      </c>
      <c r="N608" s="203">
        <v>0</v>
      </c>
      <c r="O608" s="203">
        <v>0</v>
      </c>
      <c r="P608" s="203">
        <v>0</v>
      </c>
      <c r="Q608" s="203">
        <v>0</v>
      </c>
      <c r="R608" s="198">
        <v>0</v>
      </c>
      <c r="S608" s="203">
        <v>0</v>
      </c>
      <c r="T608" s="203">
        <v>0</v>
      </c>
      <c r="U608" s="203">
        <v>0</v>
      </c>
      <c r="V608" s="204">
        <v>0</v>
      </c>
      <c r="W608" s="204">
        <v>0</v>
      </c>
      <c r="X608" s="204">
        <v>0</v>
      </c>
      <c r="Y608" s="204">
        <v>0</v>
      </c>
      <c r="Z608" s="101">
        <v>0</v>
      </c>
      <c r="AA608" s="204">
        <v>0</v>
      </c>
      <c r="AB608" s="204">
        <v>0</v>
      </c>
      <c r="AC608" s="204">
        <v>0</v>
      </c>
      <c r="AD608" s="204">
        <v>0</v>
      </c>
      <c r="AE608" s="204"/>
      <c r="AF608" s="204">
        <v>0</v>
      </c>
      <c r="AG608" s="204">
        <v>0</v>
      </c>
      <c r="AH608" s="204">
        <v>0</v>
      </c>
      <c r="AI608" s="204">
        <v>0</v>
      </c>
      <c r="AJ608" s="204">
        <v>0</v>
      </c>
      <c r="AK608" s="204">
        <v>0</v>
      </c>
      <c r="AL608" s="204">
        <v>0</v>
      </c>
      <c r="AM608" s="204"/>
      <c r="AN608" s="204">
        <v>0</v>
      </c>
      <c r="AO608" s="204">
        <v>0</v>
      </c>
    </row>
    <row r="609" spans="1:45" ht="12.75" customHeight="1">
      <c r="A609" s="262">
        <v>601</v>
      </c>
      <c r="B609" s="201"/>
      <c r="C609" s="202"/>
      <c r="D609" s="202"/>
      <c r="E609" s="202"/>
      <c r="F609" s="202"/>
      <c r="G609" s="202"/>
      <c r="H609" s="202"/>
      <c r="I609" s="202"/>
      <c r="J609" s="202"/>
      <c r="K609" s="203"/>
      <c r="L609" s="203"/>
      <c r="M609" s="203"/>
      <c r="N609" s="203"/>
      <c r="O609" s="203"/>
      <c r="P609" s="203"/>
      <c r="Q609" s="203"/>
      <c r="R609" s="203"/>
      <c r="S609" s="203"/>
      <c r="T609" s="203"/>
      <c r="U609" s="203"/>
      <c r="V609" s="204"/>
      <c r="W609" s="204"/>
      <c r="X609" s="204"/>
      <c r="Y609" s="204"/>
      <c r="Z609" s="101">
        <v>0</v>
      </c>
      <c r="AA609" s="204"/>
      <c r="AB609" s="204"/>
      <c r="AC609" s="204"/>
      <c r="AD609" s="204"/>
      <c r="AE609" s="204"/>
      <c r="AF609" s="204"/>
      <c r="AG609" s="204"/>
      <c r="AH609" s="204"/>
      <c r="AI609" s="204"/>
      <c r="AJ609" s="204"/>
      <c r="AK609" s="204"/>
      <c r="AL609" s="204"/>
      <c r="AM609" s="204"/>
      <c r="AN609" s="204"/>
      <c r="AO609" s="204"/>
    </row>
    <row r="610" spans="1:45" ht="12.75" customHeight="1">
      <c r="A610" s="262">
        <v>602</v>
      </c>
      <c r="B610" s="196" t="s">
        <v>1725</v>
      </c>
      <c r="C610" s="197">
        <v>961.6</v>
      </c>
      <c r="D610" s="197">
        <v>0</v>
      </c>
      <c r="E610" s="197">
        <v>0</v>
      </c>
      <c r="F610" s="197">
        <v>0</v>
      </c>
      <c r="G610" s="197">
        <v>961.6</v>
      </c>
      <c r="H610" s="197">
        <v>0</v>
      </c>
      <c r="I610" s="197">
        <v>0</v>
      </c>
      <c r="J610" s="197">
        <v>991.6</v>
      </c>
      <c r="K610" s="197">
        <v>0</v>
      </c>
      <c r="L610" s="197">
        <v>0</v>
      </c>
      <c r="M610" s="197">
        <v>0</v>
      </c>
      <c r="N610" s="197">
        <v>961.6</v>
      </c>
      <c r="O610" s="197">
        <v>30</v>
      </c>
      <c r="P610" s="197">
        <v>0</v>
      </c>
      <c r="Q610" s="197">
        <v>0</v>
      </c>
      <c r="R610" s="198">
        <v>430.85079999999999</v>
      </c>
      <c r="S610" s="197">
        <v>0</v>
      </c>
      <c r="T610" s="197">
        <v>0</v>
      </c>
      <c r="U610" s="197">
        <v>0</v>
      </c>
      <c r="V610" s="197">
        <v>430.85079999999999</v>
      </c>
      <c r="W610" s="197">
        <v>0</v>
      </c>
      <c r="X610" s="197">
        <v>0</v>
      </c>
      <c r="Y610" s="197">
        <v>0</v>
      </c>
      <c r="Z610" s="101">
        <v>-560.74919999999997</v>
      </c>
      <c r="AA610" s="101">
        <v>0</v>
      </c>
      <c r="AB610" s="101">
        <v>0</v>
      </c>
      <c r="AC610" s="101">
        <v>0</v>
      </c>
      <c r="AD610" s="101">
        <v>-530.74919999999997</v>
      </c>
      <c r="AE610" s="101">
        <v>-30</v>
      </c>
      <c r="AF610" s="101">
        <v>0</v>
      </c>
      <c r="AG610" s="101">
        <v>0</v>
      </c>
      <c r="AH610" s="101">
        <v>43.450060508269459</v>
      </c>
      <c r="AI610" s="101">
        <v>0</v>
      </c>
      <c r="AJ610" s="101">
        <v>0</v>
      </c>
      <c r="AK610" s="101">
        <v>0</v>
      </c>
      <c r="AL610" s="101">
        <v>44.805615640599001</v>
      </c>
      <c r="AM610" s="101">
        <v>0</v>
      </c>
      <c r="AN610" s="101">
        <v>0</v>
      </c>
      <c r="AO610" s="101">
        <v>0</v>
      </c>
    </row>
    <row r="611" spans="1:45" s="200" customFormat="1" ht="12.75" customHeight="1">
      <c r="A611" s="262">
        <v>603</v>
      </c>
      <c r="B611" s="196" t="s">
        <v>1241</v>
      </c>
      <c r="C611" s="197">
        <v>961.6</v>
      </c>
      <c r="D611" s="197">
        <v>0</v>
      </c>
      <c r="E611" s="197">
        <v>0</v>
      </c>
      <c r="F611" s="197">
        <v>0</v>
      </c>
      <c r="G611" s="197">
        <v>961.6</v>
      </c>
      <c r="H611" s="197">
        <v>0</v>
      </c>
      <c r="I611" s="197">
        <v>0</v>
      </c>
      <c r="J611" s="197">
        <v>991.6</v>
      </c>
      <c r="K611" s="197">
        <v>0</v>
      </c>
      <c r="L611" s="197">
        <v>0</v>
      </c>
      <c r="M611" s="197">
        <v>0</v>
      </c>
      <c r="N611" s="197">
        <v>961.6</v>
      </c>
      <c r="O611" s="197">
        <v>30</v>
      </c>
      <c r="P611" s="197">
        <v>0</v>
      </c>
      <c r="Q611" s="197">
        <v>0</v>
      </c>
      <c r="R611" s="198">
        <v>430.85079999999999</v>
      </c>
      <c r="S611" s="197">
        <v>0</v>
      </c>
      <c r="T611" s="197">
        <v>0</v>
      </c>
      <c r="U611" s="197">
        <v>0</v>
      </c>
      <c r="V611" s="197">
        <v>430.85079999999999</v>
      </c>
      <c r="W611" s="197">
        <v>0</v>
      </c>
      <c r="X611" s="197">
        <v>0</v>
      </c>
      <c r="Y611" s="197">
        <v>0</v>
      </c>
      <c r="Z611" s="101">
        <v>-560.74919999999997</v>
      </c>
      <c r="AA611" s="101">
        <v>0</v>
      </c>
      <c r="AB611" s="101">
        <v>0</v>
      </c>
      <c r="AC611" s="101">
        <v>0</v>
      </c>
      <c r="AD611" s="101">
        <v>-530.74919999999997</v>
      </c>
      <c r="AE611" s="101">
        <v>-30</v>
      </c>
      <c r="AF611" s="101">
        <v>0</v>
      </c>
      <c r="AG611" s="101">
        <v>0</v>
      </c>
      <c r="AH611" s="101">
        <v>43.450060508269459</v>
      </c>
      <c r="AI611" s="101">
        <v>0</v>
      </c>
      <c r="AJ611" s="101">
        <v>0</v>
      </c>
      <c r="AK611" s="101">
        <v>0</v>
      </c>
      <c r="AL611" s="101">
        <v>44.805615640599001</v>
      </c>
      <c r="AM611" s="101">
        <v>0</v>
      </c>
      <c r="AN611" s="101">
        <v>0</v>
      </c>
      <c r="AO611" s="101">
        <v>0</v>
      </c>
      <c r="AP611" s="199"/>
      <c r="AQ611" s="199"/>
      <c r="AR611" s="199"/>
      <c r="AS611" s="199"/>
    </row>
    <row r="612" spans="1:45" s="200" customFormat="1" ht="12.75" customHeight="1">
      <c r="A612" s="262">
        <v>604</v>
      </c>
      <c r="B612" s="196" t="s">
        <v>1242</v>
      </c>
      <c r="C612" s="197">
        <v>0</v>
      </c>
      <c r="D612" s="197">
        <v>0</v>
      </c>
      <c r="E612" s="197">
        <v>0</v>
      </c>
      <c r="F612" s="197">
        <v>0</v>
      </c>
      <c r="G612" s="197">
        <v>0</v>
      </c>
      <c r="H612" s="197">
        <v>0</v>
      </c>
      <c r="I612" s="197">
        <v>0</v>
      </c>
      <c r="J612" s="197">
        <v>0</v>
      </c>
      <c r="K612" s="197">
        <v>0</v>
      </c>
      <c r="L612" s="197">
        <v>0</v>
      </c>
      <c r="M612" s="197">
        <v>0</v>
      </c>
      <c r="N612" s="197">
        <v>0</v>
      </c>
      <c r="O612" s="197">
        <v>0</v>
      </c>
      <c r="P612" s="197">
        <v>0</v>
      </c>
      <c r="Q612" s="197">
        <v>0</v>
      </c>
      <c r="R612" s="198">
        <v>0</v>
      </c>
      <c r="S612" s="197">
        <v>0</v>
      </c>
      <c r="T612" s="197">
        <v>0</v>
      </c>
      <c r="U612" s="197">
        <v>0</v>
      </c>
      <c r="V612" s="197">
        <v>0</v>
      </c>
      <c r="W612" s="197">
        <v>0</v>
      </c>
      <c r="X612" s="197">
        <v>0</v>
      </c>
      <c r="Y612" s="197">
        <v>0</v>
      </c>
      <c r="Z612" s="101">
        <v>0</v>
      </c>
      <c r="AA612" s="101">
        <v>0</v>
      </c>
      <c r="AB612" s="101">
        <v>0</v>
      </c>
      <c r="AC612" s="101">
        <v>0</v>
      </c>
      <c r="AD612" s="101">
        <v>0</v>
      </c>
      <c r="AE612" s="101">
        <v>0</v>
      </c>
      <c r="AF612" s="101">
        <v>0</v>
      </c>
      <c r="AG612" s="101">
        <v>0</v>
      </c>
      <c r="AH612" s="101">
        <v>0</v>
      </c>
      <c r="AI612" s="101">
        <v>0</v>
      </c>
      <c r="AJ612" s="101">
        <v>0</v>
      </c>
      <c r="AK612" s="101">
        <v>0</v>
      </c>
      <c r="AL612" s="101">
        <v>0</v>
      </c>
      <c r="AM612" s="101">
        <v>0</v>
      </c>
      <c r="AN612" s="101">
        <v>0</v>
      </c>
      <c r="AO612" s="101">
        <v>0</v>
      </c>
      <c r="AP612" s="199"/>
      <c r="AQ612" s="199"/>
      <c r="AR612" s="199"/>
      <c r="AS612" s="199"/>
    </row>
    <row r="613" spans="1:45" ht="12.75" customHeight="1">
      <c r="A613" s="262">
        <v>605</v>
      </c>
      <c r="B613" s="201" t="s">
        <v>1267</v>
      </c>
      <c r="C613" s="197">
        <v>961.6</v>
      </c>
      <c r="D613" s="202">
        <v>0</v>
      </c>
      <c r="E613" s="202">
        <v>0</v>
      </c>
      <c r="F613" s="202">
        <v>0</v>
      </c>
      <c r="G613" s="202">
        <v>961.6</v>
      </c>
      <c r="H613" s="202">
        <v>0</v>
      </c>
      <c r="I613" s="202">
        <v>0</v>
      </c>
      <c r="J613" s="197">
        <v>991.6</v>
      </c>
      <c r="K613" s="203">
        <v>0</v>
      </c>
      <c r="L613" s="203">
        <v>0</v>
      </c>
      <c r="M613" s="203">
        <v>0</v>
      </c>
      <c r="N613" s="203">
        <v>961.6</v>
      </c>
      <c r="O613" s="203">
        <v>30</v>
      </c>
      <c r="P613" s="203">
        <v>0</v>
      </c>
      <c r="Q613" s="203">
        <v>0</v>
      </c>
      <c r="R613" s="198">
        <v>430.85079999999999</v>
      </c>
      <c r="S613" s="203">
        <v>0</v>
      </c>
      <c r="T613" s="203">
        <v>0</v>
      </c>
      <c r="U613" s="203">
        <v>0</v>
      </c>
      <c r="V613" s="204">
        <v>430.85079999999999</v>
      </c>
      <c r="W613" s="204">
        <v>0</v>
      </c>
      <c r="X613" s="204">
        <v>0</v>
      </c>
      <c r="Y613" s="204">
        <v>0</v>
      </c>
      <c r="Z613" s="101">
        <v>-560.74919999999997</v>
      </c>
      <c r="AA613" s="204">
        <v>0</v>
      </c>
      <c r="AB613" s="204">
        <v>0</v>
      </c>
      <c r="AC613" s="204">
        <v>0</v>
      </c>
      <c r="AD613" s="204">
        <v>-530.74919999999997</v>
      </c>
      <c r="AE613" s="204"/>
      <c r="AF613" s="204">
        <v>0</v>
      </c>
      <c r="AG613" s="204">
        <v>0</v>
      </c>
      <c r="AH613" s="204">
        <v>43.450060508269459</v>
      </c>
      <c r="AI613" s="204">
        <v>0</v>
      </c>
      <c r="AJ613" s="204">
        <v>0</v>
      </c>
      <c r="AK613" s="204">
        <v>0</v>
      </c>
      <c r="AL613" s="204">
        <v>44.805615640599001</v>
      </c>
      <c r="AM613" s="204"/>
      <c r="AN613" s="204">
        <v>0</v>
      </c>
      <c r="AO613" s="204">
        <v>0</v>
      </c>
    </row>
    <row r="614" spans="1:45" ht="12.75" customHeight="1">
      <c r="A614" s="262">
        <v>606</v>
      </c>
      <c r="B614" s="201" t="s">
        <v>1726</v>
      </c>
      <c r="C614" s="197">
        <v>0</v>
      </c>
      <c r="D614" s="202">
        <v>0</v>
      </c>
      <c r="E614" s="202">
        <v>0</v>
      </c>
      <c r="F614" s="202">
        <v>0</v>
      </c>
      <c r="G614" s="202">
        <v>0</v>
      </c>
      <c r="H614" s="202">
        <v>0</v>
      </c>
      <c r="I614" s="202">
        <v>0</v>
      </c>
      <c r="J614" s="197">
        <v>0</v>
      </c>
      <c r="K614" s="203">
        <v>0</v>
      </c>
      <c r="L614" s="203">
        <v>0</v>
      </c>
      <c r="M614" s="203">
        <v>0</v>
      </c>
      <c r="N614" s="203">
        <v>0</v>
      </c>
      <c r="O614" s="203">
        <v>0</v>
      </c>
      <c r="P614" s="203">
        <v>0</v>
      </c>
      <c r="Q614" s="203">
        <v>0</v>
      </c>
      <c r="R614" s="198">
        <v>0</v>
      </c>
      <c r="S614" s="203">
        <v>0</v>
      </c>
      <c r="T614" s="203">
        <v>0</v>
      </c>
      <c r="U614" s="203">
        <v>0</v>
      </c>
      <c r="V614" s="204">
        <v>0</v>
      </c>
      <c r="W614" s="204">
        <v>0</v>
      </c>
      <c r="X614" s="204">
        <v>0</v>
      </c>
      <c r="Y614" s="204">
        <v>0</v>
      </c>
      <c r="Z614" s="101">
        <v>0</v>
      </c>
      <c r="AA614" s="204">
        <v>0</v>
      </c>
      <c r="AB614" s="204">
        <v>0</v>
      </c>
      <c r="AC614" s="204">
        <v>0</v>
      </c>
      <c r="AD614" s="204">
        <v>0</v>
      </c>
      <c r="AE614" s="204"/>
      <c r="AF614" s="204">
        <v>0</v>
      </c>
      <c r="AG614" s="204">
        <v>0</v>
      </c>
      <c r="AH614" s="204">
        <v>0</v>
      </c>
      <c r="AI614" s="204">
        <v>0</v>
      </c>
      <c r="AJ614" s="204">
        <v>0</v>
      </c>
      <c r="AK614" s="204">
        <v>0</v>
      </c>
      <c r="AL614" s="204">
        <v>0</v>
      </c>
      <c r="AM614" s="204"/>
      <c r="AN614" s="204">
        <v>0</v>
      </c>
      <c r="AO614" s="204">
        <v>0</v>
      </c>
    </row>
    <row r="615" spans="1:45" ht="12.75" customHeight="1">
      <c r="A615" s="262">
        <v>607</v>
      </c>
      <c r="B615" s="201" t="s">
        <v>1727</v>
      </c>
      <c r="C615" s="197">
        <v>0</v>
      </c>
      <c r="D615" s="202">
        <v>0</v>
      </c>
      <c r="E615" s="202">
        <v>0</v>
      </c>
      <c r="F615" s="202">
        <v>0</v>
      </c>
      <c r="G615" s="202">
        <v>0</v>
      </c>
      <c r="H615" s="202">
        <v>0</v>
      </c>
      <c r="I615" s="202">
        <v>0</v>
      </c>
      <c r="J615" s="197">
        <v>0</v>
      </c>
      <c r="K615" s="203">
        <v>0</v>
      </c>
      <c r="L615" s="203">
        <v>0</v>
      </c>
      <c r="M615" s="203">
        <v>0</v>
      </c>
      <c r="N615" s="203">
        <v>0</v>
      </c>
      <c r="O615" s="203">
        <v>0</v>
      </c>
      <c r="P615" s="203">
        <v>0</v>
      </c>
      <c r="Q615" s="203">
        <v>0</v>
      </c>
      <c r="R615" s="198">
        <v>0</v>
      </c>
      <c r="S615" s="203">
        <v>0</v>
      </c>
      <c r="T615" s="203">
        <v>0</v>
      </c>
      <c r="U615" s="203">
        <v>0</v>
      </c>
      <c r="V615" s="204">
        <v>0</v>
      </c>
      <c r="W615" s="204">
        <v>0</v>
      </c>
      <c r="X615" s="204">
        <v>0</v>
      </c>
      <c r="Y615" s="204">
        <v>0</v>
      </c>
      <c r="Z615" s="101">
        <v>0</v>
      </c>
      <c r="AA615" s="204">
        <v>0</v>
      </c>
      <c r="AB615" s="204">
        <v>0</v>
      </c>
      <c r="AC615" s="204">
        <v>0</v>
      </c>
      <c r="AD615" s="204">
        <v>0</v>
      </c>
      <c r="AE615" s="204"/>
      <c r="AF615" s="204">
        <v>0</v>
      </c>
      <c r="AG615" s="204">
        <v>0</v>
      </c>
      <c r="AH615" s="204">
        <v>0</v>
      </c>
      <c r="AI615" s="204">
        <v>0</v>
      </c>
      <c r="AJ615" s="204">
        <v>0</v>
      </c>
      <c r="AK615" s="204">
        <v>0</v>
      </c>
      <c r="AL615" s="204">
        <v>0</v>
      </c>
      <c r="AM615" s="204"/>
      <c r="AN615" s="204">
        <v>0</v>
      </c>
      <c r="AO615" s="204">
        <v>0</v>
      </c>
    </row>
    <row r="616" spans="1:45" ht="12.75" customHeight="1">
      <c r="A616" s="262">
        <v>608</v>
      </c>
      <c r="B616" s="201" t="s">
        <v>1728</v>
      </c>
      <c r="C616" s="197">
        <v>0</v>
      </c>
      <c r="D616" s="202">
        <v>0</v>
      </c>
      <c r="E616" s="202">
        <v>0</v>
      </c>
      <c r="F616" s="202">
        <v>0</v>
      </c>
      <c r="G616" s="202">
        <v>0</v>
      </c>
      <c r="H616" s="202">
        <v>0</v>
      </c>
      <c r="I616" s="202">
        <v>0</v>
      </c>
      <c r="J616" s="197">
        <v>0</v>
      </c>
      <c r="K616" s="203">
        <v>0</v>
      </c>
      <c r="L616" s="203">
        <v>0</v>
      </c>
      <c r="M616" s="203">
        <v>0</v>
      </c>
      <c r="N616" s="203">
        <v>0</v>
      </c>
      <c r="O616" s="203">
        <v>0</v>
      </c>
      <c r="P616" s="203">
        <v>0</v>
      </c>
      <c r="Q616" s="203">
        <v>0</v>
      </c>
      <c r="R616" s="198">
        <v>0</v>
      </c>
      <c r="S616" s="203">
        <v>0</v>
      </c>
      <c r="T616" s="203">
        <v>0</v>
      </c>
      <c r="U616" s="203">
        <v>0</v>
      </c>
      <c r="V616" s="204">
        <v>0</v>
      </c>
      <c r="W616" s="204">
        <v>0</v>
      </c>
      <c r="X616" s="204">
        <v>0</v>
      </c>
      <c r="Y616" s="204">
        <v>0</v>
      </c>
      <c r="Z616" s="101">
        <v>0</v>
      </c>
      <c r="AA616" s="204">
        <v>0</v>
      </c>
      <c r="AB616" s="204">
        <v>0</v>
      </c>
      <c r="AC616" s="204">
        <v>0</v>
      </c>
      <c r="AD616" s="204">
        <v>0</v>
      </c>
      <c r="AE616" s="204"/>
      <c r="AF616" s="204">
        <v>0</v>
      </c>
      <c r="AG616" s="204">
        <v>0</v>
      </c>
      <c r="AH616" s="204">
        <v>0</v>
      </c>
      <c r="AI616" s="204">
        <v>0</v>
      </c>
      <c r="AJ616" s="204">
        <v>0</v>
      </c>
      <c r="AK616" s="204">
        <v>0</v>
      </c>
      <c r="AL616" s="204">
        <v>0</v>
      </c>
      <c r="AM616" s="204"/>
      <c r="AN616" s="204">
        <v>0</v>
      </c>
      <c r="AO616" s="204">
        <v>0</v>
      </c>
    </row>
    <row r="617" spans="1:45" ht="12.75" customHeight="1">
      <c r="A617" s="262">
        <v>609</v>
      </c>
      <c r="B617" s="201" t="s">
        <v>1729</v>
      </c>
      <c r="C617" s="197">
        <v>0</v>
      </c>
      <c r="D617" s="202">
        <v>0</v>
      </c>
      <c r="E617" s="202">
        <v>0</v>
      </c>
      <c r="F617" s="202">
        <v>0</v>
      </c>
      <c r="G617" s="202">
        <v>0</v>
      </c>
      <c r="H617" s="202">
        <v>0</v>
      </c>
      <c r="I617" s="202">
        <v>0</v>
      </c>
      <c r="J617" s="197">
        <v>0</v>
      </c>
      <c r="K617" s="203">
        <v>0</v>
      </c>
      <c r="L617" s="203">
        <v>0</v>
      </c>
      <c r="M617" s="203">
        <v>0</v>
      </c>
      <c r="N617" s="203">
        <v>0</v>
      </c>
      <c r="O617" s="203">
        <v>0</v>
      </c>
      <c r="P617" s="203">
        <v>0</v>
      </c>
      <c r="Q617" s="203">
        <v>0</v>
      </c>
      <c r="R617" s="198">
        <v>0</v>
      </c>
      <c r="S617" s="203">
        <v>0</v>
      </c>
      <c r="T617" s="203">
        <v>0</v>
      </c>
      <c r="U617" s="203">
        <v>0</v>
      </c>
      <c r="V617" s="204">
        <v>0</v>
      </c>
      <c r="W617" s="204">
        <v>0</v>
      </c>
      <c r="X617" s="204">
        <v>0</v>
      </c>
      <c r="Y617" s="204">
        <v>0</v>
      </c>
      <c r="Z617" s="101">
        <v>0</v>
      </c>
      <c r="AA617" s="204">
        <v>0</v>
      </c>
      <c r="AB617" s="204">
        <v>0</v>
      </c>
      <c r="AC617" s="204">
        <v>0</v>
      </c>
      <c r="AD617" s="204">
        <v>0</v>
      </c>
      <c r="AE617" s="204"/>
      <c r="AF617" s="204">
        <v>0</v>
      </c>
      <c r="AG617" s="204">
        <v>0</v>
      </c>
      <c r="AH617" s="204">
        <v>0</v>
      </c>
      <c r="AI617" s="204">
        <v>0</v>
      </c>
      <c r="AJ617" s="204">
        <v>0</v>
      </c>
      <c r="AK617" s="204">
        <v>0</v>
      </c>
      <c r="AL617" s="204">
        <v>0</v>
      </c>
      <c r="AM617" s="204"/>
      <c r="AN617" s="204">
        <v>0</v>
      </c>
      <c r="AO617" s="204">
        <v>0</v>
      </c>
    </row>
    <row r="618" spans="1:45" ht="12.75" customHeight="1">
      <c r="A618" s="262">
        <v>610</v>
      </c>
      <c r="B618" s="201" t="s">
        <v>1730</v>
      </c>
      <c r="C618" s="197">
        <v>0</v>
      </c>
      <c r="D618" s="202">
        <v>0</v>
      </c>
      <c r="E618" s="202">
        <v>0</v>
      </c>
      <c r="F618" s="202">
        <v>0</v>
      </c>
      <c r="G618" s="202">
        <v>0</v>
      </c>
      <c r="H618" s="202">
        <v>0</v>
      </c>
      <c r="I618" s="202">
        <v>0</v>
      </c>
      <c r="J618" s="197">
        <v>0</v>
      </c>
      <c r="K618" s="203">
        <v>0</v>
      </c>
      <c r="L618" s="203">
        <v>0</v>
      </c>
      <c r="M618" s="203">
        <v>0</v>
      </c>
      <c r="N618" s="203">
        <v>0</v>
      </c>
      <c r="O618" s="203">
        <v>0</v>
      </c>
      <c r="P618" s="203">
        <v>0</v>
      </c>
      <c r="Q618" s="203">
        <v>0</v>
      </c>
      <c r="R618" s="198">
        <v>0</v>
      </c>
      <c r="S618" s="203">
        <v>0</v>
      </c>
      <c r="T618" s="203">
        <v>0</v>
      </c>
      <c r="U618" s="203">
        <v>0</v>
      </c>
      <c r="V618" s="204">
        <v>0</v>
      </c>
      <c r="W618" s="204">
        <v>0</v>
      </c>
      <c r="X618" s="204">
        <v>0</v>
      </c>
      <c r="Y618" s="204">
        <v>0</v>
      </c>
      <c r="Z618" s="101">
        <v>0</v>
      </c>
      <c r="AA618" s="204">
        <v>0</v>
      </c>
      <c r="AB618" s="204">
        <v>0</v>
      </c>
      <c r="AC618" s="204">
        <v>0</v>
      </c>
      <c r="AD618" s="204">
        <v>0</v>
      </c>
      <c r="AE618" s="204"/>
      <c r="AF618" s="204">
        <v>0</v>
      </c>
      <c r="AG618" s="204">
        <v>0</v>
      </c>
      <c r="AH618" s="204">
        <v>0</v>
      </c>
      <c r="AI618" s="204">
        <v>0</v>
      </c>
      <c r="AJ618" s="204">
        <v>0</v>
      </c>
      <c r="AK618" s="204">
        <v>0</v>
      </c>
      <c r="AL618" s="204">
        <v>0</v>
      </c>
      <c r="AM618" s="204"/>
      <c r="AN618" s="204">
        <v>0</v>
      </c>
      <c r="AO618" s="204">
        <v>0</v>
      </c>
    </row>
    <row r="619" spans="1:45" ht="12.75" customHeight="1">
      <c r="A619" s="262">
        <v>611</v>
      </c>
      <c r="B619" s="201" t="s">
        <v>1731</v>
      </c>
      <c r="C619" s="197">
        <v>0</v>
      </c>
      <c r="D619" s="202">
        <v>0</v>
      </c>
      <c r="E619" s="202">
        <v>0</v>
      </c>
      <c r="F619" s="202">
        <v>0</v>
      </c>
      <c r="G619" s="202">
        <v>0</v>
      </c>
      <c r="H619" s="202">
        <v>0</v>
      </c>
      <c r="I619" s="202">
        <v>0</v>
      </c>
      <c r="J619" s="197">
        <v>0</v>
      </c>
      <c r="K619" s="203">
        <v>0</v>
      </c>
      <c r="L619" s="203">
        <v>0</v>
      </c>
      <c r="M619" s="203">
        <v>0</v>
      </c>
      <c r="N619" s="203">
        <v>0</v>
      </c>
      <c r="O619" s="203">
        <v>0</v>
      </c>
      <c r="P619" s="203">
        <v>0</v>
      </c>
      <c r="Q619" s="203">
        <v>0</v>
      </c>
      <c r="R619" s="198">
        <v>0</v>
      </c>
      <c r="S619" s="203">
        <v>0</v>
      </c>
      <c r="T619" s="203">
        <v>0</v>
      </c>
      <c r="U619" s="203">
        <v>0</v>
      </c>
      <c r="V619" s="204">
        <v>0</v>
      </c>
      <c r="W619" s="204">
        <v>0</v>
      </c>
      <c r="X619" s="204">
        <v>0</v>
      </c>
      <c r="Y619" s="204">
        <v>0</v>
      </c>
      <c r="Z619" s="101">
        <v>0</v>
      </c>
      <c r="AA619" s="204">
        <v>0</v>
      </c>
      <c r="AB619" s="204">
        <v>0</v>
      </c>
      <c r="AC619" s="204">
        <v>0</v>
      </c>
      <c r="AD619" s="204">
        <v>0</v>
      </c>
      <c r="AE619" s="204"/>
      <c r="AF619" s="204">
        <v>0</v>
      </c>
      <c r="AG619" s="204">
        <v>0</v>
      </c>
      <c r="AH619" s="204">
        <v>0</v>
      </c>
      <c r="AI619" s="204">
        <v>0</v>
      </c>
      <c r="AJ619" s="204">
        <v>0</v>
      </c>
      <c r="AK619" s="204">
        <v>0</v>
      </c>
      <c r="AL619" s="204">
        <v>0</v>
      </c>
      <c r="AM619" s="204"/>
      <c r="AN619" s="204">
        <v>0</v>
      </c>
      <c r="AO619" s="204">
        <v>0</v>
      </c>
    </row>
    <row r="620" spans="1:45" ht="12.75" customHeight="1">
      <c r="A620" s="262">
        <v>612</v>
      </c>
      <c r="B620" s="201" t="s">
        <v>1732</v>
      </c>
      <c r="C620" s="197">
        <v>0</v>
      </c>
      <c r="D620" s="202">
        <v>0</v>
      </c>
      <c r="E620" s="202">
        <v>0</v>
      </c>
      <c r="F620" s="202">
        <v>0</v>
      </c>
      <c r="G620" s="202">
        <v>0</v>
      </c>
      <c r="H620" s="202">
        <v>0</v>
      </c>
      <c r="I620" s="202">
        <v>0</v>
      </c>
      <c r="J620" s="197">
        <v>0</v>
      </c>
      <c r="K620" s="203">
        <v>0</v>
      </c>
      <c r="L620" s="203">
        <v>0</v>
      </c>
      <c r="M620" s="203">
        <v>0</v>
      </c>
      <c r="N620" s="203">
        <v>0</v>
      </c>
      <c r="O620" s="203">
        <v>0</v>
      </c>
      <c r="P620" s="203">
        <v>0</v>
      </c>
      <c r="Q620" s="203">
        <v>0</v>
      </c>
      <c r="R620" s="198">
        <v>0</v>
      </c>
      <c r="S620" s="203">
        <v>0</v>
      </c>
      <c r="T620" s="203">
        <v>0</v>
      </c>
      <c r="U620" s="203">
        <v>0</v>
      </c>
      <c r="V620" s="204">
        <v>0</v>
      </c>
      <c r="W620" s="204">
        <v>0</v>
      </c>
      <c r="X620" s="204">
        <v>0</v>
      </c>
      <c r="Y620" s="204">
        <v>0</v>
      </c>
      <c r="Z620" s="101">
        <v>0</v>
      </c>
      <c r="AA620" s="204">
        <v>0</v>
      </c>
      <c r="AB620" s="204">
        <v>0</v>
      </c>
      <c r="AC620" s="204">
        <v>0</v>
      </c>
      <c r="AD620" s="204">
        <v>0</v>
      </c>
      <c r="AE620" s="204"/>
      <c r="AF620" s="204">
        <v>0</v>
      </c>
      <c r="AG620" s="204">
        <v>0</v>
      </c>
      <c r="AH620" s="204">
        <v>0</v>
      </c>
      <c r="AI620" s="204">
        <v>0</v>
      </c>
      <c r="AJ620" s="204">
        <v>0</v>
      </c>
      <c r="AK620" s="204">
        <v>0</v>
      </c>
      <c r="AL620" s="204">
        <v>0</v>
      </c>
      <c r="AM620" s="204"/>
      <c r="AN620" s="204">
        <v>0</v>
      </c>
      <c r="AO620" s="204">
        <v>0</v>
      </c>
    </row>
    <row r="621" spans="1:45" ht="12.75" customHeight="1">
      <c r="A621" s="262">
        <v>613</v>
      </c>
      <c r="B621" s="201" t="s">
        <v>1733</v>
      </c>
      <c r="C621" s="197">
        <v>0</v>
      </c>
      <c r="D621" s="202">
        <v>0</v>
      </c>
      <c r="E621" s="202">
        <v>0</v>
      </c>
      <c r="F621" s="202">
        <v>0</v>
      </c>
      <c r="G621" s="202">
        <v>0</v>
      </c>
      <c r="H621" s="202">
        <v>0</v>
      </c>
      <c r="I621" s="202">
        <v>0</v>
      </c>
      <c r="J621" s="197">
        <v>0</v>
      </c>
      <c r="K621" s="203">
        <v>0</v>
      </c>
      <c r="L621" s="203">
        <v>0</v>
      </c>
      <c r="M621" s="203">
        <v>0</v>
      </c>
      <c r="N621" s="203">
        <v>0</v>
      </c>
      <c r="O621" s="203">
        <v>0</v>
      </c>
      <c r="P621" s="203">
        <v>0</v>
      </c>
      <c r="Q621" s="203">
        <v>0</v>
      </c>
      <c r="R621" s="198">
        <v>0</v>
      </c>
      <c r="S621" s="203">
        <v>0</v>
      </c>
      <c r="T621" s="203">
        <v>0</v>
      </c>
      <c r="U621" s="203">
        <v>0</v>
      </c>
      <c r="V621" s="204">
        <v>0</v>
      </c>
      <c r="W621" s="204">
        <v>0</v>
      </c>
      <c r="X621" s="204">
        <v>0</v>
      </c>
      <c r="Y621" s="204">
        <v>0</v>
      </c>
      <c r="Z621" s="101">
        <v>0</v>
      </c>
      <c r="AA621" s="204">
        <v>0</v>
      </c>
      <c r="AB621" s="204">
        <v>0</v>
      </c>
      <c r="AC621" s="204">
        <v>0</v>
      </c>
      <c r="AD621" s="204">
        <v>0</v>
      </c>
      <c r="AE621" s="204"/>
      <c r="AF621" s="204">
        <v>0</v>
      </c>
      <c r="AG621" s="204">
        <v>0</v>
      </c>
      <c r="AH621" s="204">
        <v>0</v>
      </c>
      <c r="AI621" s="204">
        <v>0</v>
      </c>
      <c r="AJ621" s="204">
        <v>0</v>
      </c>
      <c r="AK621" s="204">
        <v>0</v>
      </c>
      <c r="AL621" s="204">
        <v>0</v>
      </c>
      <c r="AM621" s="204"/>
      <c r="AN621" s="204">
        <v>0</v>
      </c>
      <c r="AO621" s="204">
        <v>0</v>
      </c>
    </row>
    <row r="622" spans="1:45" ht="12.75" customHeight="1">
      <c r="A622" s="262">
        <v>614</v>
      </c>
      <c r="B622" s="201" t="s">
        <v>1734</v>
      </c>
      <c r="C622" s="197">
        <v>0</v>
      </c>
      <c r="D622" s="202">
        <v>0</v>
      </c>
      <c r="E622" s="202">
        <v>0</v>
      </c>
      <c r="F622" s="202">
        <v>0</v>
      </c>
      <c r="G622" s="202">
        <v>0</v>
      </c>
      <c r="H622" s="202">
        <v>0</v>
      </c>
      <c r="I622" s="202">
        <v>0</v>
      </c>
      <c r="J622" s="197">
        <v>0</v>
      </c>
      <c r="K622" s="203">
        <v>0</v>
      </c>
      <c r="L622" s="203">
        <v>0</v>
      </c>
      <c r="M622" s="203">
        <v>0</v>
      </c>
      <c r="N622" s="203">
        <v>0</v>
      </c>
      <c r="O622" s="203">
        <v>0</v>
      </c>
      <c r="P622" s="203">
        <v>0</v>
      </c>
      <c r="Q622" s="203">
        <v>0</v>
      </c>
      <c r="R622" s="198">
        <v>0</v>
      </c>
      <c r="S622" s="203">
        <v>0</v>
      </c>
      <c r="T622" s="203">
        <v>0</v>
      </c>
      <c r="U622" s="203">
        <v>0</v>
      </c>
      <c r="V622" s="204">
        <v>0</v>
      </c>
      <c r="W622" s="204">
        <v>0</v>
      </c>
      <c r="X622" s="204">
        <v>0</v>
      </c>
      <c r="Y622" s="204">
        <v>0</v>
      </c>
      <c r="Z622" s="101">
        <v>0</v>
      </c>
      <c r="AA622" s="204">
        <v>0</v>
      </c>
      <c r="AB622" s="204">
        <v>0</v>
      </c>
      <c r="AC622" s="204">
        <v>0</v>
      </c>
      <c r="AD622" s="204">
        <v>0</v>
      </c>
      <c r="AE622" s="204"/>
      <c r="AF622" s="204">
        <v>0</v>
      </c>
      <c r="AG622" s="204">
        <v>0</v>
      </c>
      <c r="AH622" s="204">
        <v>0</v>
      </c>
      <c r="AI622" s="204">
        <v>0</v>
      </c>
      <c r="AJ622" s="204">
        <v>0</v>
      </c>
      <c r="AK622" s="204">
        <v>0</v>
      </c>
      <c r="AL622" s="204">
        <v>0</v>
      </c>
      <c r="AM622" s="204"/>
      <c r="AN622" s="204">
        <v>0</v>
      </c>
      <c r="AO622" s="204">
        <v>0</v>
      </c>
    </row>
    <row r="623" spans="1:45" ht="12.75" customHeight="1">
      <c r="A623" s="262">
        <v>615</v>
      </c>
      <c r="B623" s="201" t="s">
        <v>1735</v>
      </c>
      <c r="C623" s="197">
        <v>0</v>
      </c>
      <c r="D623" s="202">
        <v>0</v>
      </c>
      <c r="E623" s="202">
        <v>0</v>
      </c>
      <c r="F623" s="202">
        <v>0</v>
      </c>
      <c r="G623" s="202">
        <v>0</v>
      </c>
      <c r="H623" s="202">
        <v>0</v>
      </c>
      <c r="I623" s="202">
        <v>0</v>
      </c>
      <c r="J623" s="197">
        <v>0</v>
      </c>
      <c r="K623" s="203">
        <v>0</v>
      </c>
      <c r="L623" s="203">
        <v>0</v>
      </c>
      <c r="M623" s="203">
        <v>0</v>
      </c>
      <c r="N623" s="203">
        <v>0</v>
      </c>
      <c r="O623" s="203">
        <v>0</v>
      </c>
      <c r="P623" s="203">
        <v>0</v>
      </c>
      <c r="Q623" s="203">
        <v>0</v>
      </c>
      <c r="R623" s="198">
        <v>0</v>
      </c>
      <c r="S623" s="203">
        <v>0</v>
      </c>
      <c r="T623" s="203">
        <v>0</v>
      </c>
      <c r="U623" s="203">
        <v>0</v>
      </c>
      <c r="V623" s="204">
        <v>0</v>
      </c>
      <c r="W623" s="204">
        <v>0</v>
      </c>
      <c r="X623" s="204">
        <v>0</v>
      </c>
      <c r="Y623" s="204">
        <v>0</v>
      </c>
      <c r="Z623" s="101">
        <v>0</v>
      </c>
      <c r="AA623" s="204">
        <v>0</v>
      </c>
      <c r="AB623" s="204">
        <v>0</v>
      </c>
      <c r="AC623" s="204">
        <v>0</v>
      </c>
      <c r="AD623" s="204">
        <v>0</v>
      </c>
      <c r="AE623" s="204"/>
      <c r="AF623" s="204">
        <v>0</v>
      </c>
      <c r="AG623" s="204">
        <v>0</v>
      </c>
      <c r="AH623" s="204">
        <v>0</v>
      </c>
      <c r="AI623" s="204">
        <v>0</v>
      </c>
      <c r="AJ623" s="204">
        <v>0</v>
      </c>
      <c r="AK623" s="204">
        <v>0</v>
      </c>
      <c r="AL623" s="204">
        <v>0</v>
      </c>
      <c r="AM623" s="204"/>
      <c r="AN623" s="204">
        <v>0</v>
      </c>
      <c r="AO623" s="204">
        <v>0</v>
      </c>
    </row>
    <row r="624" spans="1:45" ht="12.75" customHeight="1">
      <c r="A624" s="262">
        <v>616</v>
      </c>
      <c r="B624" s="201" t="s">
        <v>1736</v>
      </c>
      <c r="C624" s="197">
        <v>0</v>
      </c>
      <c r="D624" s="202">
        <v>0</v>
      </c>
      <c r="E624" s="202">
        <v>0</v>
      </c>
      <c r="F624" s="202">
        <v>0</v>
      </c>
      <c r="G624" s="202">
        <v>0</v>
      </c>
      <c r="H624" s="202">
        <v>0</v>
      </c>
      <c r="I624" s="202">
        <v>0</v>
      </c>
      <c r="J624" s="197">
        <v>0</v>
      </c>
      <c r="K624" s="203">
        <v>0</v>
      </c>
      <c r="L624" s="203">
        <v>0</v>
      </c>
      <c r="M624" s="203">
        <v>0</v>
      </c>
      <c r="N624" s="203">
        <v>0</v>
      </c>
      <c r="O624" s="203">
        <v>0</v>
      </c>
      <c r="P624" s="203">
        <v>0</v>
      </c>
      <c r="Q624" s="203">
        <v>0</v>
      </c>
      <c r="R624" s="198">
        <v>0</v>
      </c>
      <c r="S624" s="203">
        <v>0</v>
      </c>
      <c r="T624" s="203">
        <v>0</v>
      </c>
      <c r="U624" s="203">
        <v>0</v>
      </c>
      <c r="V624" s="204">
        <v>0</v>
      </c>
      <c r="W624" s="204">
        <v>0</v>
      </c>
      <c r="X624" s="204">
        <v>0</v>
      </c>
      <c r="Y624" s="204">
        <v>0</v>
      </c>
      <c r="Z624" s="101">
        <v>0</v>
      </c>
      <c r="AA624" s="204">
        <v>0</v>
      </c>
      <c r="AB624" s="204">
        <v>0</v>
      </c>
      <c r="AC624" s="204">
        <v>0</v>
      </c>
      <c r="AD624" s="204">
        <v>0</v>
      </c>
      <c r="AE624" s="204"/>
      <c r="AF624" s="204">
        <v>0</v>
      </c>
      <c r="AG624" s="204">
        <v>0</v>
      </c>
      <c r="AH624" s="204">
        <v>0</v>
      </c>
      <c r="AI624" s="204">
        <v>0</v>
      </c>
      <c r="AJ624" s="204">
        <v>0</v>
      </c>
      <c r="AK624" s="204">
        <v>0</v>
      </c>
      <c r="AL624" s="204">
        <v>0</v>
      </c>
      <c r="AM624" s="204"/>
      <c r="AN624" s="204">
        <v>0</v>
      </c>
      <c r="AO624" s="204">
        <v>0</v>
      </c>
    </row>
    <row r="625" spans="1:41" ht="12.75" customHeight="1">
      <c r="A625" s="262">
        <v>617</v>
      </c>
      <c r="B625" s="201" t="s">
        <v>1737</v>
      </c>
      <c r="C625" s="197">
        <v>0</v>
      </c>
      <c r="D625" s="202">
        <v>0</v>
      </c>
      <c r="E625" s="202">
        <v>0</v>
      </c>
      <c r="F625" s="202">
        <v>0</v>
      </c>
      <c r="G625" s="202">
        <v>0</v>
      </c>
      <c r="H625" s="202">
        <v>0</v>
      </c>
      <c r="I625" s="202">
        <v>0</v>
      </c>
      <c r="J625" s="197">
        <v>0</v>
      </c>
      <c r="K625" s="203">
        <v>0</v>
      </c>
      <c r="L625" s="203">
        <v>0</v>
      </c>
      <c r="M625" s="203">
        <v>0</v>
      </c>
      <c r="N625" s="203">
        <v>0</v>
      </c>
      <c r="O625" s="203">
        <v>0</v>
      </c>
      <c r="P625" s="203">
        <v>0</v>
      </c>
      <c r="Q625" s="203">
        <v>0</v>
      </c>
      <c r="R625" s="198">
        <v>0</v>
      </c>
      <c r="S625" s="203">
        <v>0</v>
      </c>
      <c r="T625" s="203">
        <v>0</v>
      </c>
      <c r="U625" s="203">
        <v>0</v>
      </c>
      <c r="V625" s="204">
        <v>0</v>
      </c>
      <c r="W625" s="204">
        <v>0</v>
      </c>
      <c r="X625" s="204">
        <v>0</v>
      </c>
      <c r="Y625" s="204">
        <v>0</v>
      </c>
      <c r="Z625" s="101">
        <v>0</v>
      </c>
      <c r="AA625" s="204">
        <v>0</v>
      </c>
      <c r="AB625" s="204">
        <v>0</v>
      </c>
      <c r="AC625" s="204">
        <v>0</v>
      </c>
      <c r="AD625" s="204">
        <v>0</v>
      </c>
      <c r="AE625" s="204"/>
      <c r="AF625" s="204">
        <v>0</v>
      </c>
      <c r="AG625" s="204">
        <v>0</v>
      </c>
      <c r="AH625" s="204">
        <v>0</v>
      </c>
      <c r="AI625" s="204">
        <v>0</v>
      </c>
      <c r="AJ625" s="204">
        <v>0</v>
      </c>
      <c r="AK625" s="204">
        <v>0</v>
      </c>
      <c r="AL625" s="204">
        <v>0</v>
      </c>
      <c r="AM625" s="204"/>
      <c r="AN625" s="204">
        <v>0</v>
      </c>
      <c r="AO625" s="204">
        <v>0</v>
      </c>
    </row>
    <row r="626" spans="1:41" ht="12.75" customHeight="1">
      <c r="A626" s="262">
        <v>618</v>
      </c>
      <c r="B626" s="201" t="s">
        <v>1725</v>
      </c>
      <c r="C626" s="197">
        <v>0</v>
      </c>
      <c r="D626" s="202">
        <v>0</v>
      </c>
      <c r="E626" s="202">
        <v>0</v>
      </c>
      <c r="F626" s="202">
        <v>0</v>
      </c>
      <c r="G626" s="202">
        <v>0</v>
      </c>
      <c r="H626" s="202">
        <v>0</v>
      </c>
      <c r="I626" s="202">
        <v>0</v>
      </c>
      <c r="J626" s="197">
        <v>0</v>
      </c>
      <c r="K626" s="203">
        <v>0</v>
      </c>
      <c r="L626" s="203">
        <v>0</v>
      </c>
      <c r="M626" s="203">
        <v>0</v>
      </c>
      <c r="N626" s="203">
        <v>0</v>
      </c>
      <c r="O626" s="203">
        <v>0</v>
      </c>
      <c r="P626" s="203">
        <v>0</v>
      </c>
      <c r="Q626" s="203">
        <v>0</v>
      </c>
      <c r="R626" s="198">
        <v>0</v>
      </c>
      <c r="S626" s="203">
        <v>0</v>
      </c>
      <c r="T626" s="203">
        <v>0</v>
      </c>
      <c r="U626" s="203">
        <v>0</v>
      </c>
      <c r="V626" s="204">
        <v>0</v>
      </c>
      <c r="W626" s="204">
        <v>0</v>
      </c>
      <c r="X626" s="204">
        <v>0</v>
      </c>
      <c r="Y626" s="204">
        <v>0</v>
      </c>
      <c r="Z626" s="101">
        <v>0</v>
      </c>
      <c r="AA626" s="204">
        <v>0</v>
      </c>
      <c r="AB626" s="204">
        <v>0</v>
      </c>
      <c r="AC626" s="204">
        <v>0</v>
      </c>
      <c r="AD626" s="204">
        <v>0</v>
      </c>
      <c r="AE626" s="204"/>
      <c r="AF626" s="204">
        <v>0</v>
      </c>
      <c r="AG626" s="204">
        <v>0</v>
      </c>
      <c r="AH626" s="204">
        <v>0</v>
      </c>
      <c r="AI626" s="204">
        <v>0</v>
      </c>
      <c r="AJ626" s="204">
        <v>0</v>
      </c>
      <c r="AK626" s="204">
        <v>0</v>
      </c>
      <c r="AL626" s="204">
        <v>0</v>
      </c>
      <c r="AM626" s="204"/>
      <c r="AN626" s="204">
        <v>0</v>
      </c>
      <c r="AO626" s="204">
        <v>0</v>
      </c>
    </row>
    <row r="627" spans="1:41" ht="12.75" customHeight="1">
      <c r="A627" s="262">
        <v>619</v>
      </c>
      <c r="B627" s="201" t="s">
        <v>1738</v>
      </c>
      <c r="C627" s="197">
        <v>0</v>
      </c>
      <c r="D627" s="202">
        <v>0</v>
      </c>
      <c r="E627" s="202">
        <v>0</v>
      </c>
      <c r="F627" s="202">
        <v>0</v>
      </c>
      <c r="G627" s="202">
        <v>0</v>
      </c>
      <c r="H627" s="202">
        <v>0</v>
      </c>
      <c r="I627" s="202">
        <v>0</v>
      </c>
      <c r="J627" s="197">
        <v>0</v>
      </c>
      <c r="K627" s="203">
        <v>0</v>
      </c>
      <c r="L627" s="203">
        <v>0</v>
      </c>
      <c r="M627" s="203">
        <v>0</v>
      </c>
      <c r="N627" s="203">
        <v>0</v>
      </c>
      <c r="O627" s="203">
        <v>0</v>
      </c>
      <c r="P627" s="203">
        <v>0</v>
      </c>
      <c r="Q627" s="203">
        <v>0</v>
      </c>
      <c r="R627" s="198">
        <v>0</v>
      </c>
      <c r="S627" s="203">
        <v>0</v>
      </c>
      <c r="T627" s="203">
        <v>0</v>
      </c>
      <c r="U627" s="203">
        <v>0</v>
      </c>
      <c r="V627" s="204">
        <v>0</v>
      </c>
      <c r="W627" s="204">
        <v>0</v>
      </c>
      <c r="X627" s="204">
        <v>0</v>
      </c>
      <c r="Y627" s="204">
        <v>0</v>
      </c>
      <c r="Z627" s="101">
        <v>0</v>
      </c>
      <c r="AA627" s="204">
        <v>0</v>
      </c>
      <c r="AB627" s="204">
        <v>0</v>
      </c>
      <c r="AC627" s="204">
        <v>0</v>
      </c>
      <c r="AD627" s="204">
        <v>0</v>
      </c>
      <c r="AE627" s="204"/>
      <c r="AF627" s="204">
        <v>0</v>
      </c>
      <c r="AG627" s="204">
        <v>0</v>
      </c>
      <c r="AH627" s="204">
        <v>0</v>
      </c>
      <c r="AI627" s="204">
        <v>0</v>
      </c>
      <c r="AJ627" s="204">
        <v>0</v>
      </c>
      <c r="AK627" s="204">
        <v>0</v>
      </c>
      <c r="AL627" s="204">
        <v>0</v>
      </c>
      <c r="AM627" s="204"/>
      <c r="AN627" s="204">
        <v>0</v>
      </c>
      <c r="AO627" s="204">
        <v>0</v>
      </c>
    </row>
    <row r="628" spans="1:41" ht="12.75" customHeight="1">
      <c r="A628" s="262">
        <v>620</v>
      </c>
      <c r="B628" s="201" t="s">
        <v>1739</v>
      </c>
      <c r="C628" s="197">
        <v>0</v>
      </c>
      <c r="D628" s="202">
        <v>0</v>
      </c>
      <c r="E628" s="202">
        <v>0</v>
      </c>
      <c r="F628" s="202">
        <v>0</v>
      </c>
      <c r="G628" s="202">
        <v>0</v>
      </c>
      <c r="H628" s="202">
        <v>0</v>
      </c>
      <c r="I628" s="202">
        <v>0</v>
      </c>
      <c r="J628" s="197">
        <v>0</v>
      </c>
      <c r="K628" s="203">
        <v>0</v>
      </c>
      <c r="L628" s="203">
        <v>0</v>
      </c>
      <c r="M628" s="203">
        <v>0</v>
      </c>
      <c r="N628" s="203">
        <v>0</v>
      </c>
      <c r="O628" s="203">
        <v>0</v>
      </c>
      <c r="P628" s="203">
        <v>0</v>
      </c>
      <c r="Q628" s="203">
        <v>0</v>
      </c>
      <c r="R628" s="198">
        <v>0</v>
      </c>
      <c r="S628" s="203">
        <v>0</v>
      </c>
      <c r="T628" s="203">
        <v>0</v>
      </c>
      <c r="U628" s="203">
        <v>0</v>
      </c>
      <c r="V628" s="204">
        <v>0</v>
      </c>
      <c r="W628" s="204">
        <v>0</v>
      </c>
      <c r="X628" s="204">
        <v>0</v>
      </c>
      <c r="Y628" s="204">
        <v>0</v>
      </c>
      <c r="Z628" s="101">
        <v>0</v>
      </c>
      <c r="AA628" s="204">
        <v>0</v>
      </c>
      <c r="AB628" s="204">
        <v>0</v>
      </c>
      <c r="AC628" s="204">
        <v>0</v>
      </c>
      <c r="AD628" s="204">
        <v>0</v>
      </c>
      <c r="AE628" s="204"/>
      <c r="AF628" s="204">
        <v>0</v>
      </c>
      <c r="AG628" s="204">
        <v>0</v>
      </c>
      <c r="AH628" s="204">
        <v>0</v>
      </c>
      <c r="AI628" s="204">
        <v>0</v>
      </c>
      <c r="AJ628" s="204">
        <v>0</v>
      </c>
      <c r="AK628" s="204">
        <v>0</v>
      </c>
      <c r="AL628" s="204">
        <v>0</v>
      </c>
      <c r="AM628" s="204"/>
      <c r="AN628" s="204">
        <v>0</v>
      </c>
      <c r="AO628" s="204">
        <v>0</v>
      </c>
    </row>
    <row r="629" spans="1:41" ht="12.75" customHeight="1">
      <c r="A629" s="262">
        <v>621</v>
      </c>
      <c r="B629" s="201" t="s">
        <v>1740</v>
      </c>
      <c r="C629" s="197">
        <v>0</v>
      </c>
      <c r="D629" s="202">
        <v>0</v>
      </c>
      <c r="E629" s="202">
        <v>0</v>
      </c>
      <c r="F629" s="202">
        <v>0</v>
      </c>
      <c r="G629" s="202">
        <v>0</v>
      </c>
      <c r="H629" s="202">
        <v>0</v>
      </c>
      <c r="I629" s="202">
        <v>0</v>
      </c>
      <c r="J629" s="197">
        <v>0</v>
      </c>
      <c r="K629" s="203">
        <v>0</v>
      </c>
      <c r="L629" s="203">
        <v>0</v>
      </c>
      <c r="M629" s="203">
        <v>0</v>
      </c>
      <c r="N629" s="203">
        <v>0</v>
      </c>
      <c r="O629" s="203">
        <v>0</v>
      </c>
      <c r="P629" s="203">
        <v>0</v>
      </c>
      <c r="Q629" s="203">
        <v>0</v>
      </c>
      <c r="R629" s="198">
        <v>0</v>
      </c>
      <c r="S629" s="203">
        <v>0</v>
      </c>
      <c r="T629" s="203">
        <v>0</v>
      </c>
      <c r="U629" s="203">
        <v>0</v>
      </c>
      <c r="V629" s="204">
        <v>0</v>
      </c>
      <c r="W629" s="204">
        <v>0</v>
      </c>
      <c r="X629" s="204">
        <v>0</v>
      </c>
      <c r="Y629" s="204">
        <v>0</v>
      </c>
      <c r="Z629" s="101">
        <v>0</v>
      </c>
      <c r="AA629" s="204">
        <v>0</v>
      </c>
      <c r="AB629" s="204">
        <v>0</v>
      </c>
      <c r="AC629" s="204">
        <v>0</v>
      </c>
      <c r="AD629" s="204">
        <v>0</v>
      </c>
      <c r="AE629" s="204"/>
      <c r="AF629" s="204">
        <v>0</v>
      </c>
      <c r="AG629" s="204">
        <v>0</v>
      </c>
      <c r="AH629" s="204">
        <v>0</v>
      </c>
      <c r="AI629" s="204">
        <v>0</v>
      </c>
      <c r="AJ629" s="204">
        <v>0</v>
      </c>
      <c r="AK629" s="204">
        <v>0</v>
      </c>
      <c r="AL629" s="204">
        <v>0</v>
      </c>
      <c r="AM629" s="204"/>
      <c r="AN629" s="204">
        <v>0</v>
      </c>
      <c r="AO629" s="204">
        <v>0</v>
      </c>
    </row>
    <row r="630" spans="1:41" ht="12.75" customHeight="1">
      <c r="A630" s="262">
        <v>622</v>
      </c>
      <c r="B630" s="201" t="s">
        <v>1741</v>
      </c>
      <c r="C630" s="197">
        <v>0</v>
      </c>
      <c r="D630" s="202">
        <v>0</v>
      </c>
      <c r="E630" s="202">
        <v>0</v>
      </c>
      <c r="F630" s="202">
        <v>0</v>
      </c>
      <c r="G630" s="202">
        <v>0</v>
      </c>
      <c r="H630" s="202">
        <v>0</v>
      </c>
      <c r="I630" s="202">
        <v>0</v>
      </c>
      <c r="J630" s="197">
        <v>0</v>
      </c>
      <c r="K630" s="203">
        <v>0</v>
      </c>
      <c r="L630" s="203">
        <v>0</v>
      </c>
      <c r="M630" s="203">
        <v>0</v>
      </c>
      <c r="N630" s="203">
        <v>0</v>
      </c>
      <c r="O630" s="203">
        <v>0</v>
      </c>
      <c r="P630" s="203">
        <v>0</v>
      </c>
      <c r="Q630" s="203">
        <v>0</v>
      </c>
      <c r="R630" s="198">
        <v>0</v>
      </c>
      <c r="S630" s="203">
        <v>0</v>
      </c>
      <c r="T630" s="203">
        <v>0</v>
      </c>
      <c r="U630" s="203">
        <v>0</v>
      </c>
      <c r="V630" s="204">
        <v>0</v>
      </c>
      <c r="W630" s="204">
        <v>0</v>
      </c>
      <c r="X630" s="204">
        <v>0</v>
      </c>
      <c r="Y630" s="204">
        <v>0</v>
      </c>
      <c r="Z630" s="101">
        <v>0</v>
      </c>
      <c r="AA630" s="204">
        <v>0</v>
      </c>
      <c r="AB630" s="204">
        <v>0</v>
      </c>
      <c r="AC630" s="204">
        <v>0</v>
      </c>
      <c r="AD630" s="204">
        <v>0</v>
      </c>
      <c r="AE630" s="204"/>
      <c r="AF630" s="204">
        <v>0</v>
      </c>
      <c r="AG630" s="204">
        <v>0</v>
      </c>
      <c r="AH630" s="204">
        <v>0</v>
      </c>
      <c r="AI630" s="204">
        <v>0</v>
      </c>
      <c r="AJ630" s="204">
        <v>0</v>
      </c>
      <c r="AK630" s="204">
        <v>0</v>
      </c>
      <c r="AL630" s="204">
        <v>0</v>
      </c>
      <c r="AM630" s="204"/>
      <c r="AN630" s="204">
        <v>0</v>
      </c>
      <c r="AO630" s="204">
        <v>0</v>
      </c>
    </row>
    <row r="631" spans="1:41" ht="12.75" customHeight="1">
      <c r="A631" s="262">
        <v>623</v>
      </c>
      <c r="B631" s="201" t="s">
        <v>1742</v>
      </c>
      <c r="C631" s="197">
        <v>0</v>
      </c>
      <c r="D631" s="202">
        <v>0</v>
      </c>
      <c r="E631" s="202">
        <v>0</v>
      </c>
      <c r="F631" s="202">
        <v>0</v>
      </c>
      <c r="G631" s="202">
        <v>0</v>
      </c>
      <c r="H631" s="202">
        <v>0</v>
      </c>
      <c r="I631" s="202">
        <v>0</v>
      </c>
      <c r="J631" s="197">
        <v>0</v>
      </c>
      <c r="K631" s="203">
        <v>0</v>
      </c>
      <c r="L631" s="203">
        <v>0</v>
      </c>
      <c r="M631" s="203">
        <v>0</v>
      </c>
      <c r="N631" s="203">
        <v>0</v>
      </c>
      <c r="O631" s="203">
        <v>0</v>
      </c>
      <c r="P631" s="203">
        <v>0</v>
      </c>
      <c r="Q631" s="203">
        <v>0</v>
      </c>
      <c r="R631" s="198">
        <v>0</v>
      </c>
      <c r="S631" s="203">
        <v>0</v>
      </c>
      <c r="T631" s="203">
        <v>0</v>
      </c>
      <c r="U631" s="203">
        <v>0</v>
      </c>
      <c r="V631" s="204">
        <v>0</v>
      </c>
      <c r="W631" s="204">
        <v>0</v>
      </c>
      <c r="X631" s="204">
        <v>0</v>
      </c>
      <c r="Y631" s="204">
        <v>0</v>
      </c>
      <c r="Z631" s="101">
        <v>0</v>
      </c>
      <c r="AA631" s="204">
        <v>0</v>
      </c>
      <c r="AB631" s="204">
        <v>0</v>
      </c>
      <c r="AC631" s="204">
        <v>0</v>
      </c>
      <c r="AD631" s="204">
        <v>0</v>
      </c>
      <c r="AE631" s="204"/>
      <c r="AF631" s="204">
        <v>0</v>
      </c>
      <c r="AG631" s="204">
        <v>0</v>
      </c>
      <c r="AH631" s="204">
        <v>0</v>
      </c>
      <c r="AI631" s="204">
        <v>0</v>
      </c>
      <c r="AJ631" s="204">
        <v>0</v>
      </c>
      <c r="AK631" s="204">
        <v>0</v>
      </c>
      <c r="AL631" s="204">
        <v>0</v>
      </c>
      <c r="AM631" s="204"/>
      <c r="AN631" s="204">
        <v>0</v>
      </c>
      <c r="AO631" s="204">
        <v>0</v>
      </c>
    </row>
    <row r="632" spans="1:41" ht="12.75" customHeight="1">
      <c r="A632" s="262">
        <v>624</v>
      </c>
      <c r="B632" s="201" t="s">
        <v>1743</v>
      </c>
      <c r="C632" s="197">
        <v>0</v>
      </c>
      <c r="D632" s="202">
        <v>0</v>
      </c>
      <c r="E632" s="202">
        <v>0</v>
      </c>
      <c r="F632" s="202">
        <v>0</v>
      </c>
      <c r="G632" s="202">
        <v>0</v>
      </c>
      <c r="H632" s="202">
        <v>0</v>
      </c>
      <c r="I632" s="202">
        <v>0</v>
      </c>
      <c r="J632" s="197">
        <v>0</v>
      </c>
      <c r="K632" s="203">
        <v>0</v>
      </c>
      <c r="L632" s="203">
        <v>0</v>
      </c>
      <c r="M632" s="203">
        <v>0</v>
      </c>
      <c r="N632" s="203">
        <v>0</v>
      </c>
      <c r="O632" s="203">
        <v>0</v>
      </c>
      <c r="P632" s="203">
        <v>0</v>
      </c>
      <c r="Q632" s="203">
        <v>0</v>
      </c>
      <c r="R632" s="198">
        <v>0</v>
      </c>
      <c r="S632" s="203">
        <v>0</v>
      </c>
      <c r="T632" s="203">
        <v>0</v>
      </c>
      <c r="U632" s="203">
        <v>0</v>
      </c>
      <c r="V632" s="204">
        <v>0</v>
      </c>
      <c r="W632" s="204">
        <v>0</v>
      </c>
      <c r="X632" s="204">
        <v>0</v>
      </c>
      <c r="Y632" s="204">
        <v>0</v>
      </c>
      <c r="Z632" s="101">
        <v>0</v>
      </c>
      <c r="AA632" s="204">
        <v>0</v>
      </c>
      <c r="AB632" s="204">
        <v>0</v>
      </c>
      <c r="AC632" s="204">
        <v>0</v>
      </c>
      <c r="AD632" s="204">
        <v>0</v>
      </c>
      <c r="AE632" s="204"/>
      <c r="AF632" s="204">
        <v>0</v>
      </c>
      <c r="AG632" s="204">
        <v>0</v>
      </c>
      <c r="AH632" s="204">
        <v>0</v>
      </c>
      <c r="AI632" s="204">
        <v>0</v>
      </c>
      <c r="AJ632" s="204">
        <v>0</v>
      </c>
      <c r="AK632" s="204">
        <v>0</v>
      </c>
      <c r="AL632" s="204">
        <v>0</v>
      </c>
      <c r="AM632" s="204"/>
      <c r="AN632" s="204">
        <v>0</v>
      </c>
      <c r="AO632" s="204">
        <v>0</v>
      </c>
    </row>
    <row r="633" spans="1:41" ht="12.75" customHeight="1">
      <c r="A633" s="262">
        <v>625</v>
      </c>
      <c r="B633" s="201" t="s">
        <v>1744</v>
      </c>
      <c r="C633" s="197">
        <v>0</v>
      </c>
      <c r="D633" s="202">
        <v>0</v>
      </c>
      <c r="E633" s="202">
        <v>0</v>
      </c>
      <c r="F633" s="202">
        <v>0</v>
      </c>
      <c r="G633" s="202">
        <v>0</v>
      </c>
      <c r="H633" s="202">
        <v>0</v>
      </c>
      <c r="I633" s="202">
        <v>0</v>
      </c>
      <c r="J633" s="197">
        <v>0</v>
      </c>
      <c r="K633" s="203">
        <v>0</v>
      </c>
      <c r="L633" s="203">
        <v>0</v>
      </c>
      <c r="M633" s="203">
        <v>0</v>
      </c>
      <c r="N633" s="203">
        <v>0</v>
      </c>
      <c r="O633" s="203">
        <v>0</v>
      </c>
      <c r="P633" s="203">
        <v>0</v>
      </c>
      <c r="Q633" s="203">
        <v>0</v>
      </c>
      <c r="R633" s="198">
        <v>0</v>
      </c>
      <c r="S633" s="203">
        <v>0</v>
      </c>
      <c r="T633" s="203">
        <v>0</v>
      </c>
      <c r="U633" s="203">
        <v>0</v>
      </c>
      <c r="V633" s="204">
        <v>0</v>
      </c>
      <c r="W633" s="204">
        <v>0</v>
      </c>
      <c r="X633" s="204">
        <v>0</v>
      </c>
      <c r="Y633" s="204">
        <v>0</v>
      </c>
      <c r="Z633" s="101">
        <v>0</v>
      </c>
      <c r="AA633" s="204">
        <v>0</v>
      </c>
      <c r="AB633" s="204">
        <v>0</v>
      </c>
      <c r="AC633" s="204">
        <v>0</v>
      </c>
      <c r="AD633" s="204">
        <v>0</v>
      </c>
      <c r="AE633" s="204"/>
      <c r="AF633" s="204">
        <v>0</v>
      </c>
      <c r="AG633" s="204">
        <v>0</v>
      </c>
      <c r="AH633" s="204">
        <v>0</v>
      </c>
      <c r="AI633" s="204">
        <v>0</v>
      </c>
      <c r="AJ633" s="204">
        <v>0</v>
      </c>
      <c r="AK633" s="204">
        <v>0</v>
      </c>
      <c r="AL633" s="204">
        <v>0</v>
      </c>
      <c r="AM633" s="204"/>
      <c r="AN633" s="204">
        <v>0</v>
      </c>
      <c r="AO633" s="204">
        <v>0</v>
      </c>
    </row>
    <row r="634" spans="1:41" ht="12.75" customHeight="1">
      <c r="A634" s="262">
        <v>626</v>
      </c>
      <c r="B634" s="201" t="s">
        <v>1745</v>
      </c>
      <c r="C634" s="197">
        <v>0</v>
      </c>
      <c r="D634" s="202">
        <v>0</v>
      </c>
      <c r="E634" s="202">
        <v>0</v>
      </c>
      <c r="F634" s="202">
        <v>0</v>
      </c>
      <c r="G634" s="202">
        <v>0</v>
      </c>
      <c r="H634" s="202">
        <v>0</v>
      </c>
      <c r="I634" s="202">
        <v>0</v>
      </c>
      <c r="J634" s="197">
        <v>0</v>
      </c>
      <c r="K634" s="203">
        <v>0</v>
      </c>
      <c r="L634" s="203">
        <v>0</v>
      </c>
      <c r="M634" s="203">
        <v>0</v>
      </c>
      <c r="N634" s="203">
        <v>0</v>
      </c>
      <c r="O634" s="203">
        <v>0</v>
      </c>
      <c r="P634" s="203">
        <v>0</v>
      </c>
      <c r="Q634" s="203">
        <v>0</v>
      </c>
      <c r="R634" s="198">
        <v>0</v>
      </c>
      <c r="S634" s="203">
        <v>0</v>
      </c>
      <c r="T634" s="203">
        <v>0</v>
      </c>
      <c r="U634" s="203">
        <v>0</v>
      </c>
      <c r="V634" s="204">
        <v>0</v>
      </c>
      <c r="W634" s="204">
        <v>0</v>
      </c>
      <c r="X634" s="204">
        <v>0</v>
      </c>
      <c r="Y634" s="204">
        <v>0</v>
      </c>
      <c r="Z634" s="101">
        <v>0</v>
      </c>
      <c r="AA634" s="204">
        <v>0</v>
      </c>
      <c r="AB634" s="204">
        <v>0</v>
      </c>
      <c r="AC634" s="204">
        <v>0</v>
      </c>
      <c r="AD634" s="204">
        <v>0</v>
      </c>
      <c r="AE634" s="204"/>
      <c r="AF634" s="204">
        <v>0</v>
      </c>
      <c r="AG634" s="204">
        <v>0</v>
      </c>
      <c r="AH634" s="204">
        <v>0</v>
      </c>
      <c r="AI634" s="204">
        <v>0</v>
      </c>
      <c r="AJ634" s="204">
        <v>0</v>
      </c>
      <c r="AK634" s="204">
        <v>0</v>
      </c>
      <c r="AL634" s="204">
        <v>0</v>
      </c>
      <c r="AM634" s="204"/>
      <c r="AN634" s="204">
        <v>0</v>
      </c>
      <c r="AO634" s="204">
        <v>0</v>
      </c>
    </row>
    <row r="635" spans="1:41" ht="12.75" customHeight="1">
      <c r="A635" s="262">
        <v>627</v>
      </c>
      <c r="B635" s="201" t="s">
        <v>1746</v>
      </c>
      <c r="C635" s="197">
        <v>0</v>
      </c>
      <c r="D635" s="202">
        <v>0</v>
      </c>
      <c r="E635" s="202">
        <v>0</v>
      </c>
      <c r="F635" s="202">
        <v>0</v>
      </c>
      <c r="G635" s="202">
        <v>0</v>
      </c>
      <c r="H635" s="202">
        <v>0</v>
      </c>
      <c r="I635" s="202">
        <v>0</v>
      </c>
      <c r="J635" s="197">
        <v>0</v>
      </c>
      <c r="K635" s="203">
        <v>0</v>
      </c>
      <c r="L635" s="203">
        <v>0</v>
      </c>
      <c r="M635" s="203">
        <v>0</v>
      </c>
      <c r="N635" s="203">
        <v>0</v>
      </c>
      <c r="O635" s="203">
        <v>0</v>
      </c>
      <c r="P635" s="203">
        <v>0</v>
      </c>
      <c r="Q635" s="203">
        <v>0</v>
      </c>
      <c r="R635" s="198">
        <v>0</v>
      </c>
      <c r="S635" s="203">
        <v>0</v>
      </c>
      <c r="T635" s="203">
        <v>0</v>
      </c>
      <c r="U635" s="203">
        <v>0</v>
      </c>
      <c r="V635" s="204">
        <v>0</v>
      </c>
      <c r="W635" s="204">
        <v>0</v>
      </c>
      <c r="X635" s="204">
        <v>0</v>
      </c>
      <c r="Y635" s="204">
        <v>0</v>
      </c>
      <c r="Z635" s="101">
        <v>0</v>
      </c>
      <c r="AA635" s="204">
        <v>0</v>
      </c>
      <c r="AB635" s="204">
        <v>0</v>
      </c>
      <c r="AC635" s="204">
        <v>0</v>
      </c>
      <c r="AD635" s="204">
        <v>0</v>
      </c>
      <c r="AE635" s="204"/>
      <c r="AF635" s="204">
        <v>0</v>
      </c>
      <c r="AG635" s="204">
        <v>0</v>
      </c>
      <c r="AH635" s="204">
        <v>0</v>
      </c>
      <c r="AI635" s="204">
        <v>0</v>
      </c>
      <c r="AJ635" s="204">
        <v>0</v>
      </c>
      <c r="AK635" s="204">
        <v>0</v>
      </c>
      <c r="AL635" s="204">
        <v>0</v>
      </c>
      <c r="AM635" s="204"/>
      <c r="AN635" s="204">
        <v>0</v>
      </c>
      <c r="AO635" s="204">
        <v>0</v>
      </c>
    </row>
    <row r="636" spans="1:41" ht="12.75" customHeight="1">
      <c r="A636" s="262">
        <v>628</v>
      </c>
      <c r="B636" s="201" t="s">
        <v>1747</v>
      </c>
      <c r="C636" s="197">
        <v>0</v>
      </c>
      <c r="D636" s="202">
        <v>0</v>
      </c>
      <c r="E636" s="202">
        <v>0</v>
      </c>
      <c r="F636" s="202">
        <v>0</v>
      </c>
      <c r="G636" s="202">
        <v>0</v>
      </c>
      <c r="H636" s="202">
        <v>0</v>
      </c>
      <c r="I636" s="202">
        <v>0</v>
      </c>
      <c r="J636" s="197">
        <v>0</v>
      </c>
      <c r="K636" s="203">
        <v>0</v>
      </c>
      <c r="L636" s="203">
        <v>0</v>
      </c>
      <c r="M636" s="203">
        <v>0</v>
      </c>
      <c r="N636" s="203">
        <v>0</v>
      </c>
      <c r="O636" s="203">
        <v>0</v>
      </c>
      <c r="P636" s="203">
        <v>0</v>
      </c>
      <c r="Q636" s="203">
        <v>0</v>
      </c>
      <c r="R636" s="198">
        <v>0</v>
      </c>
      <c r="S636" s="203">
        <v>0</v>
      </c>
      <c r="T636" s="203">
        <v>0</v>
      </c>
      <c r="U636" s="203">
        <v>0</v>
      </c>
      <c r="V636" s="204">
        <v>0</v>
      </c>
      <c r="W636" s="204">
        <v>0</v>
      </c>
      <c r="X636" s="204">
        <v>0</v>
      </c>
      <c r="Y636" s="204">
        <v>0</v>
      </c>
      <c r="Z636" s="101">
        <v>0</v>
      </c>
      <c r="AA636" s="204">
        <v>0</v>
      </c>
      <c r="AB636" s="204">
        <v>0</v>
      </c>
      <c r="AC636" s="204">
        <v>0</v>
      </c>
      <c r="AD636" s="204">
        <v>0</v>
      </c>
      <c r="AE636" s="204"/>
      <c r="AF636" s="204">
        <v>0</v>
      </c>
      <c r="AG636" s="204">
        <v>0</v>
      </c>
      <c r="AH636" s="204">
        <v>0</v>
      </c>
      <c r="AI636" s="204">
        <v>0</v>
      </c>
      <c r="AJ636" s="204">
        <v>0</v>
      </c>
      <c r="AK636" s="204">
        <v>0</v>
      </c>
      <c r="AL636" s="204">
        <v>0</v>
      </c>
      <c r="AM636" s="204"/>
      <c r="AN636" s="204">
        <v>0</v>
      </c>
      <c r="AO636" s="204">
        <v>0</v>
      </c>
    </row>
    <row r="637" spans="1:41" ht="12.75" customHeight="1">
      <c r="A637" s="262">
        <v>629</v>
      </c>
      <c r="B637" s="201" t="s">
        <v>1748</v>
      </c>
      <c r="C637" s="197">
        <v>0</v>
      </c>
      <c r="D637" s="202">
        <v>0</v>
      </c>
      <c r="E637" s="202">
        <v>0</v>
      </c>
      <c r="F637" s="202">
        <v>0</v>
      </c>
      <c r="G637" s="202">
        <v>0</v>
      </c>
      <c r="H637" s="202">
        <v>0</v>
      </c>
      <c r="I637" s="202">
        <v>0</v>
      </c>
      <c r="J637" s="197">
        <v>0</v>
      </c>
      <c r="K637" s="203">
        <v>0</v>
      </c>
      <c r="L637" s="203">
        <v>0</v>
      </c>
      <c r="M637" s="203">
        <v>0</v>
      </c>
      <c r="N637" s="203">
        <v>0</v>
      </c>
      <c r="O637" s="203">
        <v>0</v>
      </c>
      <c r="P637" s="203">
        <v>0</v>
      </c>
      <c r="Q637" s="203">
        <v>0</v>
      </c>
      <c r="R637" s="198">
        <v>0</v>
      </c>
      <c r="S637" s="203">
        <v>0</v>
      </c>
      <c r="T637" s="203">
        <v>0</v>
      </c>
      <c r="U637" s="203">
        <v>0</v>
      </c>
      <c r="V637" s="204">
        <v>0</v>
      </c>
      <c r="W637" s="204">
        <v>0</v>
      </c>
      <c r="X637" s="204">
        <v>0</v>
      </c>
      <c r="Y637" s="204">
        <v>0</v>
      </c>
      <c r="Z637" s="101">
        <v>0</v>
      </c>
      <c r="AA637" s="204">
        <v>0</v>
      </c>
      <c r="AB637" s="204">
        <v>0</v>
      </c>
      <c r="AC637" s="204">
        <v>0</v>
      </c>
      <c r="AD637" s="204">
        <v>0</v>
      </c>
      <c r="AE637" s="204"/>
      <c r="AF637" s="204">
        <v>0</v>
      </c>
      <c r="AG637" s="204">
        <v>0</v>
      </c>
      <c r="AH637" s="204">
        <v>0</v>
      </c>
      <c r="AI637" s="204">
        <v>0</v>
      </c>
      <c r="AJ637" s="204">
        <v>0</v>
      </c>
      <c r="AK637" s="204">
        <v>0</v>
      </c>
      <c r="AL637" s="204">
        <v>0</v>
      </c>
      <c r="AM637" s="204"/>
      <c r="AN637" s="204">
        <v>0</v>
      </c>
      <c r="AO637" s="204">
        <v>0</v>
      </c>
    </row>
    <row r="638" spans="1:41" ht="12.75" customHeight="1">
      <c r="A638" s="262">
        <v>630</v>
      </c>
      <c r="B638" s="201" t="s">
        <v>1749</v>
      </c>
      <c r="C638" s="197">
        <v>0</v>
      </c>
      <c r="D638" s="202">
        <v>0</v>
      </c>
      <c r="E638" s="202">
        <v>0</v>
      </c>
      <c r="F638" s="202">
        <v>0</v>
      </c>
      <c r="G638" s="202">
        <v>0</v>
      </c>
      <c r="H638" s="202">
        <v>0</v>
      </c>
      <c r="I638" s="202">
        <v>0</v>
      </c>
      <c r="J638" s="197">
        <v>0</v>
      </c>
      <c r="K638" s="203">
        <v>0</v>
      </c>
      <c r="L638" s="203">
        <v>0</v>
      </c>
      <c r="M638" s="203">
        <v>0</v>
      </c>
      <c r="N638" s="203">
        <v>0</v>
      </c>
      <c r="O638" s="203">
        <v>0</v>
      </c>
      <c r="P638" s="203">
        <v>0</v>
      </c>
      <c r="Q638" s="203">
        <v>0</v>
      </c>
      <c r="R638" s="198">
        <v>0</v>
      </c>
      <c r="S638" s="203">
        <v>0</v>
      </c>
      <c r="T638" s="203">
        <v>0</v>
      </c>
      <c r="U638" s="203">
        <v>0</v>
      </c>
      <c r="V638" s="204">
        <v>0</v>
      </c>
      <c r="W638" s="204">
        <v>0</v>
      </c>
      <c r="X638" s="204">
        <v>0</v>
      </c>
      <c r="Y638" s="204">
        <v>0</v>
      </c>
      <c r="Z638" s="101">
        <v>0</v>
      </c>
      <c r="AA638" s="204">
        <v>0</v>
      </c>
      <c r="AB638" s="204">
        <v>0</v>
      </c>
      <c r="AC638" s="204">
        <v>0</v>
      </c>
      <c r="AD638" s="204">
        <v>0</v>
      </c>
      <c r="AE638" s="204"/>
      <c r="AF638" s="204">
        <v>0</v>
      </c>
      <c r="AG638" s="204">
        <v>0</v>
      </c>
      <c r="AH638" s="204">
        <v>0</v>
      </c>
      <c r="AI638" s="204">
        <v>0</v>
      </c>
      <c r="AJ638" s="204">
        <v>0</v>
      </c>
      <c r="AK638" s="204">
        <v>0</v>
      </c>
      <c r="AL638" s="204">
        <v>0</v>
      </c>
      <c r="AM638" s="204"/>
      <c r="AN638" s="204">
        <v>0</v>
      </c>
      <c r="AO638" s="204">
        <v>0</v>
      </c>
    </row>
    <row r="639" spans="1:41" ht="12.75" customHeight="1">
      <c r="A639" s="262">
        <v>631</v>
      </c>
      <c r="B639" s="201"/>
      <c r="C639" s="202"/>
      <c r="D639" s="202"/>
      <c r="E639" s="202"/>
      <c r="F639" s="202"/>
      <c r="G639" s="202"/>
      <c r="H639" s="202"/>
      <c r="I639" s="202"/>
      <c r="J639" s="202"/>
      <c r="K639" s="203"/>
      <c r="L639" s="203"/>
      <c r="M639" s="203"/>
      <c r="N639" s="203"/>
      <c r="O639" s="203"/>
      <c r="P639" s="203"/>
      <c r="Q639" s="203"/>
      <c r="R639" s="203"/>
      <c r="S639" s="203"/>
      <c r="T639" s="203"/>
      <c r="U639" s="203"/>
      <c r="V639" s="204"/>
      <c r="W639" s="204"/>
      <c r="X639" s="204"/>
      <c r="Y639" s="204"/>
      <c r="Z639" s="101">
        <v>0</v>
      </c>
      <c r="AA639" s="204"/>
      <c r="AB639" s="204"/>
      <c r="AC639" s="204"/>
      <c r="AD639" s="204"/>
      <c r="AE639" s="204"/>
      <c r="AF639" s="204"/>
      <c r="AG639" s="204"/>
      <c r="AH639" s="204"/>
      <c r="AI639" s="204"/>
      <c r="AJ639" s="204"/>
      <c r="AK639" s="204"/>
      <c r="AL639" s="204"/>
      <c r="AM639" s="204"/>
      <c r="AN639" s="204"/>
      <c r="AO639" s="204"/>
    </row>
    <row r="640" spans="1:41" ht="12.75" customHeight="1">
      <c r="A640" s="262">
        <v>632</v>
      </c>
      <c r="B640" s="196" t="s">
        <v>1750</v>
      </c>
      <c r="C640" s="197">
        <v>764.8</v>
      </c>
      <c r="D640" s="197">
        <v>0</v>
      </c>
      <c r="E640" s="197">
        <v>0</v>
      </c>
      <c r="F640" s="197">
        <v>0</v>
      </c>
      <c r="G640" s="197">
        <v>562</v>
      </c>
      <c r="H640" s="197">
        <v>202.8</v>
      </c>
      <c r="I640" s="197">
        <v>0</v>
      </c>
      <c r="J640" s="197">
        <v>865.5</v>
      </c>
      <c r="K640" s="197">
        <v>0</v>
      </c>
      <c r="L640" s="197">
        <v>0</v>
      </c>
      <c r="M640" s="197">
        <v>0</v>
      </c>
      <c r="N640" s="197">
        <v>562</v>
      </c>
      <c r="O640" s="197">
        <v>80</v>
      </c>
      <c r="P640" s="197">
        <v>223.5</v>
      </c>
      <c r="Q640" s="197">
        <v>0</v>
      </c>
      <c r="R640" s="198">
        <v>576.88329999999996</v>
      </c>
      <c r="S640" s="197">
        <v>0</v>
      </c>
      <c r="T640" s="197">
        <v>0</v>
      </c>
      <c r="U640" s="197">
        <v>0</v>
      </c>
      <c r="V640" s="197">
        <v>416.88799999999998</v>
      </c>
      <c r="W640" s="197">
        <v>0</v>
      </c>
      <c r="X640" s="197">
        <v>159.99529999999999</v>
      </c>
      <c r="Y640" s="197">
        <v>0</v>
      </c>
      <c r="Z640" s="101">
        <v>-288.61670000000004</v>
      </c>
      <c r="AA640" s="101">
        <v>0</v>
      </c>
      <c r="AB640" s="101">
        <v>0</v>
      </c>
      <c r="AC640" s="101">
        <v>0</v>
      </c>
      <c r="AD640" s="101">
        <v>-145.11200000000002</v>
      </c>
      <c r="AE640" s="101">
        <v>-80</v>
      </c>
      <c r="AF640" s="101">
        <v>-63.504700000000014</v>
      </c>
      <c r="AG640" s="101">
        <v>0</v>
      </c>
      <c r="AH640" s="101">
        <v>66.653183131138064</v>
      </c>
      <c r="AI640" s="101">
        <v>0</v>
      </c>
      <c r="AJ640" s="101">
        <v>0</v>
      </c>
      <c r="AK640" s="101">
        <v>0</v>
      </c>
      <c r="AL640" s="101">
        <v>74.179359430604976</v>
      </c>
      <c r="AM640" s="101">
        <v>0</v>
      </c>
      <c r="AN640" s="101">
        <v>71.586263982102906</v>
      </c>
      <c r="AO640" s="101">
        <v>0</v>
      </c>
    </row>
    <row r="641" spans="1:45" s="200" customFormat="1" ht="12.75" customHeight="1">
      <c r="A641" s="262">
        <v>633</v>
      </c>
      <c r="B641" s="196" t="s">
        <v>1241</v>
      </c>
      <c r="C641" s="197">
        <v>562</v>
      </c>
      <c r="D641" s="197">
        <v>0</v>
      </c>
      <c r="E641" s="197">
        <v>0</v>
      </c>
      <c r="F641" s="197">
        <v>0</v>
      </c>
      <c r="G641" s="197">
        <v>562</v>
      </c>
      <c r="H641" s="197">
        <v>0</v>
      </c>
      <c r="I641" s="197">
        <v>0</v>
      </c>
      <c r="J641" s="197">
        <v>642</v>
      </c>
      <c r="K641" s="197">
        <v>0</v>
      </c>
      <c r="L641" s="197">
        <v>0</v>
      </c>
      <c r="M641" s="197">
        <v>0</v>
      </c>
      <c r="N641" s="197">
        <v>562</v>
      </c>
      <c r="O641" s="197">
        <v>80</v>
      </c>
      <c r="P641" s="197">
        <v>0</v>
      </c>
      <c r="Q641" s="197">
        <v>0</v>
      </c>
      <c r="R641" s="198">
        <v>416.88799999999998</v>
      </c>
      <c r="S641" s="197">
        <v>0</v>
      </c>
      <c r="T641" s="197">
        <v>0</v>
      </c>
      <c r="U641" s="197">
        <v>0</v>
      </c>
      <c r="V641" s="197">
        <v>416.88799999999998</v>
      </c>
      <c r="W641" s="197">
        <v>0</v>
      </c>
      <c r="X641" s="197">
        <v>0</v>
      </c>
      <c r="Y641" s="197">
        <v>0</v>
      </c>
      <c r="Z641" s="101">
        <v>-225.11200000000002</v>
      </c>
      <c r="AA641" s="101">
        <v>0</v>
      </c>
      <c r="AB641" s="101">
        <v>0</v>
      </c>
      <c r="AC641" s="101">
        <v>0</v>
      </c>
      <c r="AD641" s="101">
        <v>-145.11200000000002</v>
      </c>
      <c r="AE641" s="101">
        <v>-80</v>
      </c>
      <c r="AF641" s="101">
        <v>0</v>
      </c>
      <c r="AG641" s="101">
        <v>0</v>
      </c>
      <c r="AH641" s="101">
        <v>64.935825545171326</v>
      </c>
      <c r="AI641" s="101">
        <v>0</v>
      </c>
      <c r="AJ641" s="101">
        <v>0</v>
      </c>
      <c r="AK641" s="101">
        <v>0</v>
      </c>
      <c r="AL641" s="101">
        <v>74.179359430604976</v>
      </c>
      <c r="AM641" s="101">
        <v>0</v>
      </c>
      <c r="AN641" s="101">
        <v>0</v>
      </c>
      <c r="AO641" s="101">
        <v>0</v>
      </c>
      <c r="AP641" s="199"/>
      <c r="AQ641" s="199"/>
      <c r="AR641" s="199"/>
      <c r="AS641" s="199"/>
    </row>
    <row r="642" spans="1:45" s="200" customFormat="1" ht="12.75" customHeight="1">
      <c r="A642" s="262">
        <v>634</v>
      </c>
      <c r="B642" s="196" t="s">
        <v>1242</v>
      </c>
      <c r="C642" s="197">
        <v>202.8</v>
      </c>
      <c r="D642" s="197">
        <v>0</v>
      </c>
      <c r="E642" s="197">
        <v>0</v>
      </c>
      <c r="F642" s="197">
        <v>0</v>
      </c>
      <c r="G642" s="197">
        <v>0</v>
      </c>
      <c r="H642" s="197">
        <v>202.8</v>
      </c>
      <c r="I642" s="197">
        <v>0</v>
      </c>
      <c r="J642" s="197">
        <v>223.5</v>
      </c>
      <c r="K642" s="197">
        <v>0</v>
      </c>
      <c r="L642" s="197">
        <v>0</v>
      </c>
      <c r="M642" s="197">
        <v>0</v>
      </c>
      <c r="N642" s="197">
        <v>0</v>
      </c>
      <c r="O642" s="197">
        <v>0</v>
      </c>
      <c r="P642" s="197">
        <v>223.5</v>
      </c>
      <c r="Q642" s="197">
        <v>0</v>
      </c>
      <c r="R642" s="198">
        <v>159.99529999999999</v>
      </c>
      <c r="S642" s="197">
        <v>0</v>
      </c>
      <c r="T642" s="197">
        <v>0</v>
      </c>
      <c r="U642" s="197">
        <v>0</v>
      </c>
      <c r="V642" s="197">
        <v>0</v>
      </c>
      <c r="W642" s="197">
        <v>0</v>
      </c>
      <c r="X642" s="197">
        <v>159.99529999999999</v>
      </c>
      <c r="Y642" s="197">
        <v>0</v>
      </c>
      <c r="Z642" s="101">
        <v>-63.504700000000014</v>
      </c>
      <c r="AA642" s="101">
        <v>0</v>
      </c>
      <c r="AB642" s="101">
        <v>0</v>
      </c>
      <c r="AC642" s="101">
        <v>0</v>
      </c>
      <c r="AD642" s="101">
        <v>0</v>
      </c>
      <c r="AE642" s="101">
        <v>0</v>
      </c>
      <c r="AF642" s="101">
        <v>-63.504700000000014</v>
      </c>
      <c r="AG642" s="101">
        <v>0</v>
      </c>
      <c r="AH642" s="101">
        <v>71.586263982102906</v>
      </c>
      <c r="AI642" s="101">
        <v>0</v>
      </c>
      <c r="AJ642" s="101">
        <v>0</v>
      </c>
      <c r="AK642" s="101">
        <v>0</v>
      </c>
      <c r="AL642" s="101">
        <v>0</v>
      </c>
      <c r="AM642" s="101">
        <v>0</v>
      </c>
      <c r="AN642" s="101">
        <v>71.586263982102906</v>
      </c>
      <c r="AO642" s="101">
        <v>0</v>
      </c>
      <c r="AP642" s="199"/>
      <c r="AQ642" s="199"/>
      <c r="AR642" s="199"/>
      <c r="AS642" s="199"/>
    </row>
    <row r="643" spans="1:45" ht="12.75" customHeight="1">
      <c r="A643" s="262">
        <v>635</v>
      </c>
      <c r="B643" s="201" t="s">
        <v>1267</v>
      </c>
      <c r="C643" s="197">
        <v>562</v>
      </c>
      <c r="D643" s="202">
        <v>0</v>
      </c>
      <c r="E643" s="202">
        <v>0</v>
      </c>
      <c r="F643" s="202">
        <v>0</v>
      </c>
      <c r="G643" s="202">
        <v>562</v>
      </c>
      <c r="H643" s="202">
        <v>0</v>
      </c>
      <c r="I643" s="202">
        <v>0</v>
      </c>
      <c r="J643" s="197">
        <v>642</v>
      </c>
      <c r="K643" s="203">
        <v>0</v>
      </c>
      <c r="L643" s="203">
        <v>0</v>
      </c>
      <c r="M643" s="203">
        <v>0</v>
      </c>
      <c r="N643" s="203">
        <v>562</v>
      </c>
      <c r="O643" s="203">
        <v>80</v>
      </c>
      <c r="P643" s="203">
        <v>0</v>
      </c>
      <c r="Q643" s="203">
        <v>0</v>
      </c>
      <c r="R643" s="198">
        <v>416.88799999999998</v>
      </c>
      <c r="S643" s="203">
        <v>0</v>
      </c>
      <c r="T643" s="203">
        <v>0</v>
      </c>
      <c r="U643" s="203">
        <v>0</v>
      </c>
      <c r="V643" s="204">
        <v>416.88799999999998</v>
      </c>
      <c r="W643" s="204">
        <v>0</v>
      </c>
      <c r="X643" s="204">
        <v>0</v>
      </c>
      <c r="Y643" s="204">
        <v>0</v>
      </c>
      <c r="Z643" s="101">
        <v>-225.11200000000002</v>
      </c>
      <c r="AA643" s="204">
        <v>0</v>
      </c>
      <c r="AB643" s="204">
        <v>0</v>
      </c>
      <c r="AC643" s="204">
        <v>0</v>
      </c>
      <c r="AD643" s="204">
        <v>-145.11200000000002</v>
      </c>
      <c r="AE643" s="204"/>
      <c r="AF643" s="204">
        <v>0</v>
      </c>
      <c r="AG643" s="204">
        <v>0</v>
      </c>
      <c r="AH643" s="204">
        <v>64.935825545171326</v>
      </c>
      <c r="AI643" s="204">
        <v>0</v>
      </c>
      <c r="AJ643" s="204">
        <v>0</v>
      </c>
      <c r="AK643" s="204">
        <v>0</v>
      </c>
      <c r="AL643" s="204">
        <v>74.179359430604976</v>
      </c>
      <c r="AM643" s="204"/>
      <c r="AN643" s="204">
        <v>0</v>
      </c>
      <c r="AO643" s="204">
        <v>0</v>
      </c>
    </row>
    <row r="644" spans="1:45" ht="12.75" customHeight="1">
      <c r="A644" s="262">
        <v>636</v>
      </c>
      <c r="B644" s="201" t="s">
        <v>1751</v>
      </c>
      <c r="C644" s="197">
        <v>0</v>
      </c>
      <c r="D644" s="202">
        <v>0</v>
      </c>
      <c r="E644" s="202">
        <v>0</v>
      </c>
      <c r="F644" s="202">
        <v>0</v>
      </c>
      <c r="G644" s="202">
        <v>0</v>
      </c>
      <c r="H644" s="202">
        <v>0</v>
      </c>
      <c r="I644" s="202">
        <v>0</v>
      </c>
      <c r="J644" s="197">
        <v>0</v>
      </c>
      <c r="K644" s="203">
        <v>0</v>
      </c>
      <c r="L644" s="203">
        <v>0</v>
      </c>
      <c r="M644" s="203">
        <v>0</v>
      </c>
      <c r="N644" s="203">
        <v>0</v>
      </c>
      <c r="O644" s="203">
        <v>0</v>
      </c>
      <c r="P644" s="203">
        <v>0</v>
      </c>
      <c r="Q644" s="203">
        <v>0</v>
      </c>
      <c r="R644" s="198">
        <v>0</v>
      </c>
      <c r="S644" s="203">
        <v>0</v>
      </c>
      <c r="T644" s="203">
        <v>0</v>
      </c>
      <c r="U644" s="203">
        <v>0</v>
      </c>
      <c r="V644" s="204">
        <v>0</v>
      </c>
      <c r="W644" s="204">
        <v>0</v>
      </c>
      <c r="X644" s="204">
        <v>0</v>
      </c>
      <c r="Y644" s="204">
        <v>0</v>
      </c>
      <c r="Z644" s="101">
        <v>0</v>
      </c>
      <c r="AA644" s="204">
        <v>0</v>
      </c>
      <c r="AB644" s="204">
        <v>0</v>
      </c>
      <c r="AC644" s="204">
        <v>0</v>
      </c>
      <c r="AD644" s="204">
        <v>0</v>
      </c>
      <c r="AE644" s="204"/>
      <c r="AF644" s="204">
        <v>0</v>
      </c>
      <c r="AG644" s="204">
        <v>0</v>
      </c>
      <c r="AH644" s="204">
        <v>0</v>
      </c>
      <c r="AI644" s="204">
        <v>0</v>
      </c>
      <c r="AJ644" s="204">
        <v>0</v>
      </c>
      <c r="AK644" s="204">
        <v>0</v>
      </c>
      <c r="AL644" s="204">
        <v>0</v>
      </c>
      <c r="AM644" s="204"/>
      <c r="AN644" s="204">
        <v>0</v>
      </c>
      <c r="AO644" s="204">
        <v>0</v>
      </c>
    </row>
    <row r="645" spans="1:45" ht="12.75" customHeight="1">
      <c r="A645" s="262">
        <v>637</v>
      </c>
      <c r="B645" s="201" t="s">
        <v>1752</v>
      </c>
      <c r="C645" s="197">
        <v>0</v>
      </c>
      <c r="D645" s="202">
        <v>0</v>
      </c>
      <c r="E645" s="202">
        <v>0</v>
      </c>
      <c r="F645" s="202">
        <v>0</v>
      </c>
      <c r="G645" s="202">
        <v>0</v>
      </c>
      <c r="H645" s="202">
        <v>0</v>
      </c>
      <c r="I645" s="202">
        <v>0</v>
      </c>
      <c r="J645" s="197">
        <v>0</v>
      </c>
      <c r="K645" s="203">
        <v>0</v>
      </c>
      <c r="L645" s="203">
        <v>0</v>
      </c>
      <c r="M645" s="203">
        <v>0</v>
      </c>
      <c r="N645" s="203">
        <v>0</v>
      </c>
      <c r="O645" s="203">
        <v>0</v>
      </c>
      <c r="P645" s="203">
        <v>0</v>
      </c>
      <c r="Q645" s="203">
        <v>0</v>
      </c>
      <c r="R645" s="198">
        <v>0</v>
      </c>
      <c r="S645" s="203">
        <v>0</v>
      </c>
      <c r="T645" s="203">
        <v>0</v>
      </c>
      <c r="U645" s="203">
        <v>0</v>
      </c>
      <c r="V645" s="204">
        <v>0</v>
      </c>
      <c r="W645" s="204">
        <v>0</v>
      </c>
      <c r="X645" s="204">
        <v>0</v>
      </c>
      <c r="Y645" s="204">
        <v>0</v>
      </c>
      <c r="Z645" s="101">
        <v>0</v>
      </c>
      <c r="AA645" s="204">
        <v>0</v>
      </c>
      <c r="AB645" s="204">
        <v>0</v>
      </c>
      <c r="AC645" s="204">
        <v>0</v>
      </c>
      <c r="AD645" s="204">
        <v>0</v>
      </c>
      <c r="AE645" s="204"/>
      <c r="AF645" s="204">
        <v>0</v>
      </c>
      <c r="AG645" s="204">
        <v>0</v>
      </c>
      <c r="AH645" s="204">
        <v>0</v>
      </c>
      <c r="AI645" s="204">
        <v>0</v>
      </c>
      <c r="AJ645" s="204">
        <v>0</v>
      </c>
      <c r="AK645" s="204">
        <v>0</v>
      </c>
      <c r="AL645" s="204">
        <v>0</v>
      </c>
      <c r="AM645" s="204"/>
      <c r="AN645" s="204">
        <v>0</v>
      </c>
      <c r="AO645" s="204">
        <v>0</v>
      </c>
    </row>
    <row r="646" spans="1:45" ht="12.75" customHeight="1">
      <c r="A646" s="262">
        <v>638</v>
      </c>
      <c r="B646" s="201" t="s">
        <v>1753</v>
      </c>
      <c r="C646" s="197">
        <v>0</v>
      </c>
      <c r="D646" s="202">
        <v>0</v>
      </c>
      <c r="E646" s="202">
        <v>0</v>
      </c>
      <c r="F646" s="202">
        <v>0</v>
      </c>
      <c r="G646" s="202">
        <v>0</v>
      </c>
      <c r="H646" s="202">
        <v>0</v>
      </c>
      <c r="I646" s="202">
        <v>0</v>
      </c>
      <c r="J646" s="197">
        <v>0</v>
      </c>
      <c r="K646" s="203">
        <v>0</v>
      </c>
      <c r="L646" s="203">
        <v>0</v>
      </c>
      <c r="M646" s="203">
        <v>0</v>
      </c>
      <c r="N646" s="203">
        <v>0</v>
      </c>
      <c r="O646" s="203">
        <v>0</v>
      </c>
      <c r="P646" s="203">
        <v>0</v>
      </c>
      <c r="Q646" s="203">
        <v>0</v>
      </c>
      <c r="R646" s="198">
        <v>0</v>
      </c>
      <c r="S646" s="203">
        <v>0</v>
      </c>
      <c r="T646" s="203">
        <v>0</v>
      </c>
      <c r="U646" s="203">
        <v>0</v>
      </c>
      <c r="V646" s="204">
        <v>0</v>
      </c>
      <c r="W646" s="204">
        <v>0</v>
      </c>
      <c r="X646" s="204">
        <v>0</v>
      </c>
      <c r="Y646" s="204">
        <v>0</v>
      </c>
      <c r="Z646" s="101">
        <v>0</v>
      </c>
      <c r="AA646" s="204">
        <v>0</v>
      </c>
      <c r="AB646" s="204">
        <v>0</v>
      </c>
      <c r="AC646" s="204">
        <v>0</v>
      </c>
      <c r="AD646" s="204">
        <v>0</v>
      </c>
      <c r="AE646" s="204"/>
      <c r="AF646" s="204">
        <v>0</v>
      </c>
      <c r="AG646" s="204">
        <v>0</v>
      </c>
      <c r="AH646" s="204">
        <v>0</v>
      </c>
      <c r="AI646" s="204">
        <v>0</v>
      </c>
      <c r="AJ646" s="204">
        <v>0</v>
      </c>
      <c r="AK646" s="204">
        <v>0</v>
      </c>
      <c r="AL646" s="204">
        <v>0</v>
      </c>
      <c r="AM646" s="204"/>
      <c r="AN646" s="204">
        <v>0</v>
      </c>
      <c r="AO646" s="204">
        <v>0</v>
      </c>
    </row>
    <row r="647" spans="1:45" ht="12.75" customHeight="1">
      <c r="A647" s="262">
        <v>639</v>
      </c>
      <c r="B647" s="201" t="s">
        <v>1754</v>
      </c>
      <c r="C647" s="197">
        <v>49.4</v>
      </c>
      <c r="D647" s="202">
        <v>0</v>
      </c>
      <c r="E647" s="202">
        <v>0</v>
      </c>
      <c r="F647" s="202">
        <v>0</v>
      </c>
      <c r="G647" s="202">
        <v>0</v>
      </c>
      <c r="H647" s="202">
        <v>49.4</v>
      </c>
      <c r="I647" s="202">
        <v>0</v>
      </c>
      <c r="J647" s="197">
        <v>49.4</v>
      </c>
      <c r="K647" s="203">
        <v>0</v>
      </c>
      <c r="L647" s="203">
        <v>0</v>
      </c>
      <c r="M647" s="203">
        <v>0</v>
      </c>
      <c r="N647" s="203">
        <v>0</v>
      </c>
      <c r="O647" s="203">
        <v>0</v>
      </c>
      <c r="P647" s="203">
        <v>49.4</v>
      </c>
      <c r="Q647" s="203">
        <v>0</v>
      </c>
      <c r="R647" s="198">
        <v>0</v>
      </c>
      <c r="S647" s="203">
        <v>0</v>
      </c>
      <c r="T647" s="203">
        <v>0</v>
      </c>
      <c r="U647" s="203">
        <v>0</v>
      </c>
      <c r="V647" s="204">
        <v>0</v>
      </c>
      <c r="W647" s="204">
        <v>0</v>
      </c>
      <c r="X647" s="204">
        <v>0</v>
      </c>
      <c r="Y647" s="204">
        <v>0</v>
      </c>
      <c r="Z647" s="101">
        <v>-49.4</v>
      </c>
      <c r="AA647" s="204">
        <v>0</v>
      </c>
      <c r="AB647" s="204">
        <v>0</v>
      </c>
      <c r="AC647" s="204">
        <v>0</v>
      </c>
      <c r="AD647" s="204">
        <v>0</v>
      </c>
      <c r="AE647" s="204"/>
      <c r="AF647" s="204">
        <v>-49.4</v>
      </c>
      <c r="AG647" s="204">
        <v>0</v>
      </c>
      <c r="AH647" s="204">
        <v>0</v>
      </c>
      <c r="AI647" s="204">
        <v>0</v>
      </c>
      <c r="AJ647" s="204">
        <v>0</v>
      </c>
      <c r="AK647" s="204">
        <v>0</v>
      </c>
      <c r="AL647" s="204">
        <v>0</v>
      </c>
      <c r="AM647" s="204"/>
      <c r="AN647" s="204">
        <v>0</v>
      </c>
      <c r="AO647" s="204">
        <v>0</v>
      </c>
    </row>
    <row r="648" spans="1:45" ht="12.75" customHeight="1">
      <c r="A648" s="262">
        <v>640</v>
      </c>
      <c r="B648" s="201" t="s">
        <v>1755</v>
      </c>
      <c r="C648" s="197">
        <v>0</v>
      </c>
      <c r="D648" s="202">
        <v>0</v>
      </c>
      <c r="E648" s="202">
        <v>0</v>
      </c>
      <c r="F648" s="202">
        <v>0</v>
      </c>
      <c r="G648" s="202">
        <v>0</v>
      </c>
      <c r="H648" s="202">
        <v>0</v>
      </c>
      <c r="I648" s="202">
        <v>0</v>
      </c>
      <c r="J648" s="197">
        <v>0</v>
      </c>
      <c r="K648" s="203">
        <v>0</v>
      </c>
      <c r="L648" s="203">
        <v>0</v>
      </c>
      <c r="M648" s="203">
        <v>0</v>
      </c>
      <c r="N648" s="203">
        <v>0</v>
      </c>
      <c r="O648" s="203">
        <v>0</v>
      </c>
      <c r="P648" s="203">
        <v>0</v>
      </c>
      <c r="Q648" s="203">
        <v>0</v>
      </c>
      <c r="R648" s="198">
        <v>0</v>
      </c>
      <c r="S648" s="203">
        <v>0</v>
      </c>
      <c r="T648" s="203">
        <v>0</v>
      </c>
      <c r="U648" s="203">
        <v>0</v>
      </c>
      <c r="V648" s="204">
        <v>0</v>
      </c>
      <c r="W648" s="204">
        <v>0</v>
      </c>
      <c r="X648" s="204">
        <v>0</v>
      </c>
      <c r="Y648" s="204">
        <v>0</v>
      </c>
      <c r="Z648" s="101">
        <v>0</v>
      </c>
      <c r="AA648" s="204">
        <v>0</v>
      </c>
      <c r="AB648" s="204">
        <v>0</v>
      </c>
      <c r="AC648" s="204">
        <v>0</v>
      </c>
      <c r="AD648" s="204">
        <v>0</v>
      </c>
      <c r="AE648" s="204"/>
      <c r="AF648" s="204">
        <v>0</v>
      </c>
      <c r="AG648" s="204">
        <v>0</v>
      </c>
      <c r="AH648" s="204">
        <v>0</v>
      </c>
      <c r="AI648" s="204">
        <v>0</v>
      </c>
      <c r="AJ648" s="204">
        <v>0</v>
      </c>
      <c r="AK648" s="204">
        <v>0</v>
      </c>
      <c r="AL648" s="204">
        <v>0</v>
      </c>
      <c r="AM648" s="204"/>
      <c r="AN648" s="204">
        <v>0</v>
      </c>
      <c r="AO648" s="204">
        <v>0</v>
      </c>
    </row>
    <row r="649" spans="1:45" ht="12.75" customHeight="1">
      <c r="A649" s="262">
        <v>641</v>
      </c>
      <c r="B649" s="201" t="s">
        <v>1756</v>
      </c>
      <c r="C649" s="197">
        <v>0</v>
      </c>
      <c r="D649" s="202">
        <v>0</v>
      </c>
      <c r="E649" s="202">
        <v>0</v>
      </c>
      <c r="F649" s="202">
        <v>0</v>
      </c>
      <c r="G649" s="202">
        <v>0</v>
      </c>
      <c r="H649" s="202">
        <v>0</v>
      </c>
      <c r="I649" s="202">
        <v>0</v>
      </c>
      <c r="J649" s="197">
        <v>0</v>
      </c>
      <c r="K649" s="203">
        <v>0</v>
      </c>
      <c r="L649" s="203">
        <v>0</v>
      </c>
      <c r="M649" s="203">
        <v>0</v>
      </c>
      <c r="N649" s="203">
        <v>0</v>
      </c>
      <c r="O649" s="203">
        <v>0</v>
      </c>
      <c r="P649" s="203">
        <v>0</v>
      </c>
      <c r="Q649" s="203">
        <v>0</v>
      </c>
      <c r="R649" s="198">
        <v>0</v>
      </c>
      <c r="S649" s="203">
        <v>0</v>
      </c>
      <c r="T649" s="203">
        <v>0</v>
      </c>
      <c r="U649" s="203">
        <v>0</v>
      </c>
      <c r="V649" s="204">
        <v>0</v>
      </c>
      <c r="W649" s="204">
        <v>0</v>
      </c>
      <c r="X649" s="204">
        <v>0</v>
      </c>
      <c r="Y649" s="204">
        <v>0</v>
      </c>
      <c r="Z649" s="101">
        <v>0</v>
      </c>
      <c r="AA649" s="204">
        <v>0</v>
      </c>
      <c r="AB649" s="204">
        <v>0</v>
      </c>
      <c r="AC649" s="204">
        <v>0</v>
      </c>
      <c r="AD649" s="204">
        <v>0</v>
      </c>
      <c r="AE649" s="204"/>
      <c r="AF649" s="204">
        <v>0</v>
      </c>
      <c r="AG649" s="204">
        <v>0</v>
      </c>
      <c r="AH649" s="204">
        <v>0</v>
      </c>
      <c r="AI649" s="204">
        <v>0</v>
      </c>
      <c r="AJ649" s="204">
        <v>0</v>
      </c>
      <c r="AK649" s="204">
        <v>0</v>
      </c>
      <c r="AL649" s="204">
        <v>0</v>
      </c>
      <c r="AM649" s="204"/>
      <c r="AN649" s="204">
        <v>0</v>
      </c>
      <c r="AO649" s="204">
        <v>0</v>
      </c>
    </row>
    <row r="650" spans="1:45" ht="12.75" customHeight="1">
      <c r="A650" s="262">
        <v>642</v>
      </c>
      <c r="B650" s="201" t="s">
        <v>1757</v>
      </c>
      <c r="C650" s="197">
        <v>62.2</v>
      </c>
      <c r="D650" s="202">
        <v>0</v>
      </c>
      <c r="E650" s="202">
        <v>0</v>
      </c>
      <c r="F650" s="202">
        <v>0</v>
      </c>
      <c r="G650" s="202">
        <v>0</v>
      </c>
      <c r="H650" s="202">
        <v>62.2</v>
      </c>
      <c r="I650" s="202">
        <v>0</v>
      </c>
      <c r="J650" s="197">
        <v>62.2</v>
      </c>
      <c r="K650" s="203">
        <v>0</v>
      </c>
      <c r="L650" s="203">
        <v>0</v>
      </c>
      <c r="M650" s="203">
        <v>0</v>
      </c>
      <c r="N650" s="203">
        <v>0</v>
      </c>
      <c r="O650" s="203">
        <v>0</v>
      </c>
      <c r="P650" s="203">
        <v>62.2</v>
      </c>
      <c r="Q650" s="203">
        <v>0</v>
      </c>
      <c r="R650" s="198">
        <v>48.096499999999999</v>
      </c>
      <c r="S650" s="203">
        <v>0</v>
      </c>
      <c r="T650" s="203">
        <v>0</v>
      </c>
      <c r="U650" s="203">
        <v>0</v>
      </c>
      <c r="V650" s="204">
        <v>0</v>
      </c>
      <c r="W650" s="204">
        <v>0</v>
      </c>
      <c r="X650" s="204">
        <v>48.096499999999999</v>
      </c>
      <c r="Y650" s="204">
        <v>0</v>
      </c>
      <c r="Z650" s="101">
        <v>-14.103500000000004</v>
      </c>
      <c r="AA650" s="204">
        <v>0</v>
      </c>
      <c r="AB650" s="204">
        <v>0</v>
      </c>
      <c r="AC650" s="204">
        <v>0</v>
      </c>
      <c r="AD650" s="204">
        <v>0</v>
      </c>
      <c r="AE650" s="204"/>
      <c r="AF650" s="204">
        <v>-14.103500000000004</v>
      </c>
      <c r="AG650" s="204">
        <v>0</v>
      </c>
      <c r="AH650" s="204">
        <v>77.325562700964625</v>
      </c>
      <c r="AI650" s="204">
        <v>0</v>
      </c>
      <c r="AJ650" s="204">
        <v>0</v>
      </c>
      <c r="AK650" s="204">
        <v>0</v>
      </c>
      <c r="AL650" s="204">
        <v>0</v>
      </c>
      <c r="AM650" s="204"/>
      <c r="AN650" s="204">
        <v>77.325562700964625</v>
      </c>
      <c r="AO650" s="204">
        <v>0</v>
      </c>
    </row>
    <row r="651" spans="1:45" ht="12.75" customHeight="1">
      <c r="A651" s="262">
        <v>643</v>
      </c>
      <c r="B651" s="201" t="s">
        <v>1758</v>
      </c>
      <c r="C651" s="197">
        <v>0</v>
      </c>
      <c r="D651" s="202">
        <v>0</v>
      </c>
      <c r="E651" s="202">
        <v>0</v>
      </c>
      <c r="F651" s="202">
        <v>0</v>
      </c>
      <c r="G651" s="202">
        <v>0</v>
      </c>
      <c r="H651" s="202">
        <v>0</v>
      </c>
      <c r="I651" s="202">
        <v>0</v>
      </c>
      <c r="J651" s="197">
        <v>0</v>
      </c>
      <c r="K651" s="203">
        <v>0</v>
      </c>
      <c r="L651" s="203">
        <v>0</v>
      </c>
      <c r="M651" s="203">
        <v>0</v>
      </c>
      <c r="N651" s="203">
        <v>0</v>
      </c>
      <c r="O651" s="203">
        <v>0</v>
      </c>
      <c r="P651" s="203">
        <v>0</v>
      </c>
      <c r="Q651" s="203">
        <v>0</v>
      </c>
      <c r="R651" s="198">
        <v>0</v>
      </c>
      <c r="S651" s="203">
        <v>0</v>
      </c>
      <c r="T651" s="203">
        <v>0</v>
      </c>
      <c r="U651" s="203">
        <v>0</v>
      </c>
      <c r="V651" s="204">
        <v>0</v>
      </c>
      <c r="W651" s="204">
        <v>0</v>
      </c>
      <c r="X651" s="204">
        <v>0</v>
      </c>
      <c r="Y651" s="204">
        <v>0</v>
      </c>
      <c r="Z651" s="101">
        <v>0</v>
      </c>
      <c r="AA651" s="204">
        <v>0</v>
      </c>
      <c r="AB651" s="204">
        <v>0</v>
      </c>
      <c r="AC651" s="204">
        <v>0</v>
      </c>
      <c r="AD651" s="204">
        <v>0</v>
      </c>
      <c r="AE651" s="204"/>
      <c r="AF651" s="204">
        <v>0</v>
      </c>
      <c r="AG651" s="204">
        <v>0</v>
      </c>
      <c r="AH651" s="204">
        <v>0</v>
      </c>
      <c r="AI651" s="204">
        <v>0</v>
      </c>
      <c r="AJ651" s="204">
        <v>0</v>
      </c>
      <c r="AK651" s="204">
        <v>0</v>
      </c>
      <c r="AL651" s="204">
        <v>0</v>
      </c>
      <c r="AM651" s="204"/>
      <c r="AN651" s="204">
        <v>0</v>
      </c>
      <c r="AO651" s="204">
        <v>0</v>
      </c>
    </row>
    <row r="652" spans="1:45" ht="12.75" customHeight="1">
      <c r="A652" s="262">
        <v>644</v>
      </c>
      <c r="B652" s="201" t="s">
        <v>1759</v>
      </c>
      <c r="C652" s="197">
        <v>91.2</v>
      </c>
      <c r="D652" s="202">
        <v>0</v>
      </c>
      <c r="E652" s="202">
        <v>0</v>
      </c>
      <c r="F652" s="202">
        <v>0</v>
      </c>
      <c r="G652" s="202">
        <v>0</v>
      </c>
      <c r="H652" s="202">
        <v>91.2</v>
      </c>
      <c r="I652" s="202">
        <v>0</v>
      </c>
      <c r="J652" s="197">
        <v>111.9</v>
      </c>
      <c r="K652" s="203">
        <v>0</v>
      </c>
      <c r="L652" s="203">
        <v>0</v>
      </c>
      <c r="M652" s="203">
        <v>0</v>
      </c>
      <c r="N652" s="203">
        <v>0</v>
      </c>
      <c r="O652" s="203">
        <v>0</v>
      </c>
      <c r="P652" s="203">
        <v>111.9</v>
      </c>
      <c r="Q652" s="203">
        <v>0</v>
      </c>
      <c r="R652" s="198">
        <v>111.89879999999999</v>
      </c>
      <c r="S652" s="203">
        <v>0</v>
      </c>
      <c r="T652" s="203">
        <v>0</v>
      </c>
      <c r="U652" s="203">
        <v>0</v>
      </c>
      <c r="V652" s="204">
        <v>0</v>
      </c>
      <c r="W652" s="204">
        <v>0</v>
      </c>
      <c r="X652" s="204">
        <v>111.89879999999999</v>
      </c>
      <c r="Y652" s="204">
        <v>0</v>
      </c>
      <c r="Z652" s="101">
        <v>-1.2000000000114142E-3</v>
      </c>
      <c r="AA652" s="204">
        <v>0</v>
      </c>
      <c r="AB652" s="204">
        <v>0</v>
      </c>
      <c r="AC652" s="204">
        <v>0</v>
      </c>
      <c r="AD652" s="204">
        <v>0</v>
      </c>
      <c r="AE652" s="204"/>
      <c r="AF652" s="204">
        <v>-1.2000000000114142E-3</v>
      </c>
      <c r="AG652" s="204">
        <v>0</v>
      </c>
      <c r="AH652" s="204">
        <v>99.998927613941007</v>
      </c>
      <c r="AI652" s="204">
        <v>0</v>
      </c>
      <c r="AJ652" s="204">
        <v>0</v>
      </c>
      <c r="AK652" s="204">
        <v>0</v>
      </c>
      <c r="AL652" s="204">
        <v>0</v>
      </c>
      <c r="AM652" s="204"/>
      <c r="AN652" s="204">
        <v>99.998927613941007</v>
      </c>
      <c r="AO652" s="204">
        <v>0</v>
      </c>
    </row>
    <row r="653" spans="1:45" ht="12.75" customHeight="1">
      <c r="A653" s="262">
        <v>645</v>
      </c>
      <c r="B653" s="201" t="s">
        <v>1760</v>
      </c>
      <c r="C653" s="197">
        <v>0</v>
      </c>
      <c r="D653" s="202">
        <v>0</v>
      </c>
      <c r="E653" s="202">
        <v>0</v>
      </c>
      <c r="F653" s="202">
        <v>0</v>
      </c>
      <c r="G653" s="202">
        <v>0</v>
      </c>
      <c r="H653" s="202">
        <v>0</v>
      </c>
      <c r="I653" s="202">
        <v>0</v>
      </c>
      <c r="J653" s="197">
        <v>0</v>
      </c>
      <c r="K653" s="203">
        <v>0</v>
      </c>
      <c r="L653" s="203">
        <v>0</v>
      </c>
      <c r="M653" s="203">
        <v>0</v>
      </c>
      <c r="N653" s="203">
        <v>0</v>
      </c>
      <c r="O653" s="203">
        <v>0</v>
      </c>
      <c r="P653" s="203">
        <v>0</v>
      </c>
      <c r="Q653" s="203">
        <v>0</v>
      </c>
      <c r="R653" s="198">
        <v>0</v>
      </c>
      <c r="S653" s="203">
        <v>0</v>
      </c>
      <c r="T653" s="203">
        <v>0</v>
      </c>
      <c r="U653" s="203">
        <v>0</v>
      </c>
      <c r="V653" s="204">
        <v>0</v>
      </c>
      <c r="W653" s="204">
        <v>0</v>
      </c>
      <c r="X653" s="204">
        <v>0</v>
      </c>
      <c r="Y653" s="204">
        <v>0</v>
      </c>
      <c r="Z653" s="101">
        <v>0</v>
      </c>
      <c r="AA653" s="204">
        <v>0</v>
      </c>
      <c r="AB653" s="204">
        <v>0</v>
      </c>
      <c r="AC653" s="204">
        <v>0</v>
      </c>
      <c r="AD653" s="204">
        <v>0</v>
      </c>
      <c r="AE653" s="204"/>
      <c r="AF653" s="204">
        <v>0</v>
      </c>
      <c r="AG653" s="204">
        <v>0</v>
      </c>
      <c r="AH653" s="204">
        <v>0</v>
      </c>
      <c r="AI653" s="204">
        <v>0</v>
      </c>
      <c r="AJ653" s="204">
        <v>0</v>
      </c>
      <c r="AK653" s="204">
        <v>0</v>
      </c>
      <c r="AL653" s="204">
        <v>0</v>
      </c>
      <c r="AM653" s="204"/>
      <c r="AN653" s="204">
        <v>0</v>
      </c>
      <c r="AO653" s="204">
        <v>0</v>
      </c>
    </row>
    <row r="654" spans="1:45" ht="12.75" customHeight="1">
      <c r="A654" s="262">
        <v>646</v>
      </c>
      <c r="B654" s="201" t="s">
        <v>1761</v>
      </c>
      <c r="C654" s="197">
        <v>0</v>
      </c>
      <c r="D654" s="202">
        <v>0</v>
      </c>
      <c r="E654" s="202">
        <v>0</v>
      </c>
      <c r="F654" s="202">
        <v>0</v>
      </c>
      <c r="G654" s="202">
        <v>0</v>
      </c>
      <c r="H654" s="202">
        <v>0</v>
      </c>
      <c r="I654" s="202">
        <v>0</v>
      </c>
      <c r="J654" s="197">
        <v>0</v>
      </c>
      <c r="K654" s="203">
        <v>0</v>
      </c>
      <c r="L654" s="203">
        <v>0</v>
      </c>
      <c r="M654" s="203">
        <v>0</v>
      </c>
      <c r="N654" s="203">
        <v>0</v>
      </c>
      <c r="O654" s="203">
        <v>0</v>
      </c>
      <c r="P654" s="203">
        <v>0</v>
      </c>
      <c r="Q654" s="203">
        <v>0</v>
      </c>
      <c r="R654" s="198">
        <v>0</v>
      </c>
      <c r="S654" s="203">
        <v>0</v>
      </c>
      <c r="T654" s="203">
        <v>0</v>
      </c>
      <c r="U654" s="203">
        <v>0</v>
      </c>
      <c r="V654" s="204">
        <v>0</v>
      </c>
      <c r="W654" s="204">
        <v>0</v>
      </c>
      <c r="X654" s="204">
        <v>0</v>
      </c>
      <c r="Y654" s="204">
        <v>0</v>
      </c>
      <c r="Z654" s="101">
        <v>0</v>
      </c>
      <c r="AA654" s="204">
        <v>0</v>
      </c>
      <c r="AB654" s="204">
        <v>0</v>
      </c>
      <c r="AC654" s="204">
        <v>0</v>
      </c>
      <c r="AD654" s="204">
        <v>0</v>
      </c>
      <c r="AE654" s="204"/>
      <c r="AF654" s="204">
        <v>0</v>
      </c>
      <c r="AG654" s="204">
        <v>0</v>
      </c>
      <c r="AH654" s="204">
        <v>0</v>
      </c>
      <c r="AI654" s="204">
        <v>0</v>
      </c>
      <c r="AJ654" s="204">
        <v>0</v>
      </c>
      <c r="AK654" s="204">
        <v>0</v>
      </c>
      <c r="AL654" s="204">
        <v>0</v>
      </c>
      <c r="AM654" s="204"/>
      <c r="AN654" s="204">
        <v>0</v>
      </c>
      <c r="AO654" s="204">
        <v>0</v>
      </c>
    </row>
    <row r="655" spans="1:45" ht="12.75" customHeight="1">
      <c r="A655" s="262">
        <v>647</v>
      </c>
      <c r="B655" s="201" t="s">
        <v>1762</v>
      </c>
      <c r="C655" s="197">
        <v>0</v>
      </c>
      <c r="D655" s="202">
        <v>0</v>
      </c>
      <c r="E655" s="202">
        <v>0</v>
      </c>
      <c r="F655" s="202">
        <v>0</v>
      </c>
      <c r="G655" s="202">
        <v>0</v>
      </c>
      <c r="H655" s="202">
        <v>0</v>
      </c>
      <c r="I655" s="202">
        <v>0</v>
      </c>
      <c r="J655" s="197">
        <v>0</v>
      </c>
      <c r="K655" s="203">
        <v>0</v>
      </c>
      <c r="L655" s="203">
        <v>0</v>
      </c>
      <c r="M655" s="203">
        <v>0</v>
      </c>
      <c r="N655" s="203">
        <v>0</v>
      </c>
      <c r="O655" s="203">
        <v>0</v>
      </c>
      <c r="P655" s="203">
        <v>0</v>
      </c>
      <c r="Q655" s="203">
        <v>0</v>
      </c>
      <c r="R655" s="198">
        <v>0</v>
      </c>
      <c r="S655" s="203">
        <v>0</v>
      </c>
      <c r="T655" s="203">
        <v>0</v>
      </c>
      <c r="U655" s="203">
        <v>0</v>
      </c>
      <c r="V655" s="204">
        <v>0</v>
      </c>
      <c r="W655" s="204">
        <v>0</v>
      </c>
      <c r="X655" s="204">
        <v>0</v>
      </c>
      <c r="Y655" s="204">
        <v>0</v>
      </c>
      <c r="Z655" s="101">
        <v>0</v>
      </c>
      <c r="AA655" s="204">
        <v>0</v>
      </c>
      <c r="AB655" s="204">
        <v>0</v>
      </c>
      <c r="AC655" s="204">
        <v>0</v>
      </c>
      <c r="AD655" s="204">
        <v>0</v>
      </c>
      <c r="AE655" s="204"/>
      <c r="AF655" s="204">
        <v>0</v>
      </c>
      <c r="AG655" s="204">
        <v>0</v>
      </c>
      <c r="AH655" s="204">
        <v>0</v>
      </c>
      <c r="AI655" s="204">
        <v>0</v>
      </c>
      <c r="AJ655" s="204">
        <v>0</v>
      </c>
      <c r="AK655" s="204">
        <v>0</v>
      </c>
      <c r="AL655" s="204">
        <v>0</v>
      </c>
      <c r="AM655" s="204"/>
      <c r="AN655" s="204">
        <v>0</v>
      </c>
      <c r="AO655" s="204">
        <v>0</v>
      </c>
    </row>
    <row r="656" spans="1:45" ht="12.75" customHeight="1">
      <c r="A656" s="262">
        <v>648</v>
      </c>
      <c r="B656" s="201" t="s">
        <v>1763</v>
      </c>
      <c r="C656" s="197">
        <v>0</v>
      </c>
      <c r="D656" s="202">
        <v>0</v>
      </c>
      <c r="E656" s="202">
        <v>0</v>
      </c>
      <c r="F656" s="202">
        <v>0</v>
      </c>
      <c r="G656" s="202">
        <v>0</v>
      </c>
      <c r="H656" s="202">
        <v>0</v>
      </c>
      <c r="I656" s="202">
        <v>0</v>
      </c>
      <c r="J656" s="197">
        <v>0</v>
      </c>
      <c r="K656" s="203">
        <v>0</v>
      </c>
      <c r="L656" s="203">
        <v>0</v>
      </c>
      <c r="M656" s="203">
        <v>0</v>
      </c>
      <c r="N656" s="203">
        <v>0</v>
      </c>
      <c r="O656" s="203">
        <v>0</v>
      </c>
      <c r="P656" s="203">
        <v>0</v>
      </c>
      <c r="Q656" s="203">
        <v>0</v>
      </c>
      <c r="R656" s="198">
        <v>0</v>
      </c>
      <c r="S656" s="203">
        <v>0</v>
      </c>
      <c r="T656" s="203">
        <v>0</v>
      </c>
      <c r="U656" s="203">
        <v>0</v>
      </c>
      <c r="V656" s="204">
        <v>0</v>
      </c>
      <c r="W656" s="204">
        <v>0</v>
      </c>
      <c r="X656" s="204">
        <v>0</v>
      </c>
      <c r="Y656" s="204">
        <v>0</v>
      </c>
      <c r="Z656" s="101">
        <v>0</v>
      </c>
      <c r="AA656" s="204">
        <v>0</v>
      </c>
      <c r="AB656" s="204">
        <v>0</v>
      </c>
      <c r="AC656" s="204">
        <v>0</v>
      </c>
      <c r="AD656" s="204">
        <v>0</v>
      </c>
      <c r="AE656" s="204"/>
      <c r="AF656" s="204">
        <v>0</v>
      </c>
      <c r="AG656" s="204">
        <v>0</v>
      </c>
      <c r="AH656" s="204">
        <v>0</v>
      </c>
      <c r="AI656" s="204">
        <v>0</v>
      </c>
      <c r="AJ656" s="204">
        <v>0</v>
      </c>
      <c r="AK656" s="204">
        <v>0</v>
      </c>
      <c r="AL656" s="204">
        <v>0</v>
      </c>
      <c r="AM656" s="204"/>
      <c r="AN656" s="204">
        <v>0</v>
      </c>
      <c r="AO656" s="204">
        <v>0</v>
      </c>
    </row>
    <row r="657" spans="1:45" ht="12.75" customHeight="1">
      <c r="A657" s="262">
        <v>649</v>
      </c>
      <c r="B657" s="201" t="s">
        <v>1764</v>
      </c>
      <c r="C657" s="197">
        <v>0</v>
      </c>
      <c r="D657" s="202">
        <v>0</v>
      </c>
      <c r="E657" s="202">
        <v>0</v>
      </c>
      <c r="F657" s="202">
        <v>0</v>
      </c>
      <c r="G657" s="202">
        <v>0</v>
      </c>
      <c r="H657" s="202">
        <v>0</v>
      </c>
      <c r="I657" s="202">
        <v>0</v>
      </c>
      <c r="J657" s="197">
        <v>0</v>
      </c>
      <c r="K657" s="203">
        <v>0</v>
      </c>
      <c r="L657" s="203">
        <v>0</v>
      </c>
      <c r="M657" s="203">
        <v>0</v>
      </c>
      <c r="N657" s="203">
        <v>0</v>
      </c>
      <c r="O657" s="203">
        <v>0</v>
      </c>
      <c r="P657" s="203">
        <v>0</v>
      </c>
      <c r="Q657" s="203">
        <v>0</v>
      </c>
      <c r="R657" s="198">
        <v>0</v>
      </c>
      <c r="S657" s="203">
        <v>0</v>
      </c>
      <c r="T657" s="203">
        <v>0</v>
      </c>
      <c r="U657" s="203">
        <v>0</v>
      </c>
      <c r="V657" s="204">
        <v>0</v>
      </c>
      <c r="W657" s="204">
        <v>0</v>
      </c>
      <c r="X657" s="204">
        <v>0</v>
      </c>
      <c r="Y657" s="204">
        <v>0</v>
      </c>
      <c r="Z657" s="101">
        <v>0</v>
      </c>
      <c r="AA657" s="204">
        <v>0</v>
      </c>
      <c r="AB657" s="204">
        <v>0</v>
      </c>
      <c r="AC657" s="204">
        <v>0</v>
      </c>
      <c r="AD657" s="204">
        <v>0</v>
      </c>
      <c r="AE657" s="204"/>
      <c r="AF657" s="204">
        <v>0</v>
      </c>
      <c r="AG657" s="204">
        <v>0</v>
      </c>
      <c r="AH657" s="204">
        <v>0</v>
      </c>
      <c r="AI657" s="204">
        <v>0</v>
      </c>
      <c r="AJ657" s="204">
        <v>0</v>
      </c>
      <c r="AK657" s="204">
        <v>0</v>
      </c>
      <c r="AL657" s="204">
        <v>0</v>
      </c>
      <c r="AM657" s="204"/>
      <c r="AN657" s="204">
        <v>0</v>
      </c>
      <c r="AO657" s="204">
        <v>0</v>
      </c>
    </row>
    <row r="658" spans="1:45" ht="12.75" customHeight="1">
      <c r="A658" s="262">
        <v>650</v>
      </c>
      <c r="B658" s="201" t="s">
        <v>1765</v>
      </c>
      <c r="C658" s="197">
        <v>0</v>
      </c>
      <c r="D658" s="202">
        <v>0</v>
      </c>
      <c r="E658" s="202">
        <v>0</v>
      </c>
      <c r="F658" s="202">
        <v>0</v>
      </c>
      <c r="G658" s="202">
        <v>0</v>
      </c>
      <c r="H658" s="202">
        <v>0</v>
      </c>
      <c r="I658" s="202">
        <v>0</v>
      </c>
      <c r="J658" s="197">
        <v>0</v>
      </c>
      <c r="K658" s="203">
        <v>0</v>
      </c>
      <c r="L658" s="203">
        <v>0</v>
      </c>
      <c r="M658" s="203">
        <v>0</v>
      </c>
      <c r="N658" s="203">
        <v>0</v>
      </c>
      <c r="O658" s="203">
        <v>0</v>
      </c>
      <c r="P658" s="203">
        <v>0</v>
      </c>
      <c r="Q658" s="203">
        <v>0</v>
      </c>
      <c r="R658" s="198">
        <v>0</v>
      </c>
      <c r="S658" s="203">
        <v>0</v>
      </c>
      <c r="T658" s="203">
        <v>0</v>
      </c>
      <c r="U658" s="203">
        <v>0</v>
      </c>
      <c r="V658" s="204">
        <v>0</v>
      </c>
      <c r="W658" s="204">
        <v>0</v>
      </c>
      <c r="X658" s="204">
        <v>0</v>
      </c>
      <c r="Y658" s="204">
        <v>0</v>
      </c>
      <c r="Z658" s="101">
        <v>0</v>
      </c>
      <c r="AA658" s="204">
        <v>0</v>
      </c>
      <c r="AB658" s="204">
        <v>0</v>
      </c>
      <c r="AC658" s="204">
        <v>0</v>
      </c>
      <c r="AD658" s="204">
        <v>0</v>
      </c>
      <c r="AE658" s="204"/>
      <c r="AF658" s="204">
        <v>0</v>
      </c>
      <c r="AG658" s="204">
        <v>0</v>
      </c>
      <c r="AH658" s="204">
        <v>0</v>
      </c>
      <c r="AI658" s="204">
        <v>0</v>
      </c>
      <c r="AJ658" s="204">
        <v>0</v>
      </c>
      <c r="AK658" s="204">
        <v>0</v>
      </c>
      <c r="AL658" s="204">
        <v>0</v>
      </c>
      <c r="AM658" s="204"/>
      <c r="AN658" s="204">
        <v>0</v>
      </c>
      <c r="AO658" s="204">
        <v>0</v>
      </c>
    </row>
    <row r="659" spans="1:45" ht="12.75" customHeight="1">
      <c r="A659" s="262">
        <v>651</v>
      </c>
      <c r="B659" s="201" t="s">
        <v>1750</v>
      </c>
      <c r="C659" s="197">
        <v>0</v>
      </c>
      <c r="D659" s="202">
        <v>0</v>
      </c>
      <c r="E659" s="202">
        <v>0</v>
      </c>
      <c r="F659" s="202">
        <v>0</v>
      </c>
      <c r="G659" s="202">
        <v>0</v>
      </c>
      <c r="H659" s="202">
        <v>0</v>
      </c>
      <c r="I659" s="202">
        <v>0</v>
      </c>
      <c r="J659" s="197">
        <v>0</v>
      </c>
      <c r="K659" s="203">
        <v>0</v>
      </c>
      <c r="L659" s="203">
        <v>0</v>
      </c>
      <c r="M659" s="203">
        <v>0</v>
      </c>
      <c r="N659" s="203">
        <v>0</v>
      </c>
      <c r="O659" s="203">
        <v>0</v>
      </c>
      <c r="P659" s="203">
        <v>0</v>
      </c>
      <c r="Q659" s="203">
        <v>0</v>
      </c>
      <c r="R659" s="198">
        <v>0</v>
      </c>
      <c r="S659" s="203">
        <v>0</v>
      </c>
      <c r="T659" s="203">
        <v>0</v>
      </c>
      <c r="U659" s="203">
        <v>0</v>
      </c>
      <c r="V659" s="204">
        <v>0</v>
      </c>
      <c r="W659" s="204">
        <v>0</v>
      </c>
      <c r="X659" s="204">
        <v>0</v>
      </c>
      <c r="Y659" s="204">
        <v>0</v>
      </c>
      <c r="Z659" s="101">
        <v>0</v>
      </c>
      <c r="AA659" s="204">
        <v>0</v>
      </c>
      <c r="AB659" s="204">
        <v>0</v>
      </c>
      <c r="AC659" s="204">
        <v>0</v>
      </c>
      <c r="AD659" s="204">
        <v>0</v>
      </c>
      <c r="AE659" s="204"/>
      <c r="AF659" s="204">
        <v>0</v>
      </c>
      <c r="AG659" s="204">
        <v>0</v>
      </c>
      <c r="AH659" s="204">
        <v>0</v>
      </c>
      <c r="AI659" s="204">
        <v>0</v>
      </c>
      <c r="AJ659" s="204">
        <v>0</v>
      </c>
      <c r="AK659" s="204">
        <v>0</v>
      </c>
      <c r="AL659" s="204">
        <v>0</v>
      </c>
      <c r="AM659" s="204"/>
      <c r="AN659" s="204">
        <v>0</v>
      </c>
      <c r="AO659" s="204">
        <v>0</v>
      </c>
    </row>
    <row r="660" spans="1:45" ht="12.75" customHeight="1">
      <c r="A660" s="262">
        <v>652</v>
      </c>
      <c r="B660" s="201" t="s">
        <v>1766</v>
      </c>
      <c r="C660" s="197">
        <v>0</v>
      </c>
      <c r="D660" s="202">
        <v>0</v>
      </c>
      <c r="E660" s="202">
        <v>0</v>
      </c>
      <c r="F660" s="202">
        <v>0</v>
      </c>
      <c r="G660" s="202">
        <v>0</v>
      </c>
      <c r="H660" s="202">
        <v>0</v>
      </c>
      <c r="I660" s="202">
        <v>0</v>
      </c>
      <c r="J660" s="197">
        <v>0</v>
      </c>
      <c r="K660" s="203">
        <v>0</v>
      </c>
      <c r="L660" s="203">
        <v>0</v>
      </c>
      <c r="M660" s="203">
        <v>0</v>
      </c>
      <c r="N660" s="203">
        <v>0</v>
      </c>
      <c r="O660" s="203">
        <v>0</v>
      </c>
      <c r="P660" s="203">
        <v>0</v>
      </c>
      <c r="Q660" s="203">
        <v>0</v>
      </c>
      <c r="R660" s="198">
        <v>0</v>
      </c>
      <c r="S660" s="203">
        <v>0</v>
      </c>
      <c r="T660" s="203">
        <v>0</v>
      </c>
      <c r="U660" s="203">
        <v>0</v>
      </c>
      <c r="V660" s="204">
        <v>0</v>
      </c>
      <c r="W660" s="204">
        <v>0</v>
      </c>
      <c r="X660" s="204">
        <v>0</v>
      </c>
      <c r="Y660" s="204">
        <v>0</v>
      </c>
      <c r="Z660" s="101">
        <v>0</v>
      </c>
      <c r="AA660" s="204">
        <v>0</v>
      </c>
      <c r="AB660" s="204">
        <v>0</v>
      </c>
      <c r="AC660" s="204">
        <v>0</v>
      </c>
      <c r="AD660" s="204">
        <v>0</v>
      </c>
      <c r="AE660" s="204"/>
      <c r="AF660" s="204">
        <v>0</v>
      </c>
      <c r="AG660" s="204">
        <v>0</v>
      </c>
      <c r="AH660" s="204">
        <v>0</v>
      </c>
      <c r="AI660" s="204">
        <v>0</v>
      </c>
      <c r="AJ660" s="204">
        <v>0</v>
      </c>
      <c r="AK660" s="204">
        <v>0</v>
      </c>
      <c r="AL660" s="204">
        <v>0</v>
      </c>
      <c r="AM660" s="204"/>
      <c r="AN660" s="204">
        <v>0</v>
      </c>
      <c r="AO660" s="204">
        <v>0</v>
      </c>
    </row>
    <row r="661" spans="1:45" ht="12.75" customHeight="1">
      <c r="A661" s="262">
        <v>653</v>
      </c>
      <c r="B661" s="201" t="s">
        <v>1767</v>
      </c>
      <c r="C661" s="197">
        <v>0</v>
      </c>
      <c r="D661" s="202">
        <v>0</v>
      </c>
      <c r="E661" s="202">
        <v>0</v>
      </c>
      <c r="F661" s="202">
        <v>0</v>
      </c>
      <c r="G661" s="202">
        <v>0</v>
      </c>
      <c r="H661" s="202">
        <v>0</v>
      </c>
      <c r="I661" s="202">
        <v>0</v>
      </c>
      <c r="J661" s="197">
        <v>0</v>
      </c>
      <c r="K661" s="203">
        <v>0</v>
      </c>
      <c r="L661" s="203">
        <v>0</v>
      </c>
      <c r="M661" s="203">
        <v>0</v>
      </c>
      <c r="N661" s="203">
        <v>0</v>
      </c>
      <c r="O661" s="203">
        <v>0</v>
      </c>
      <c r="P661" s="203">
        <v>0</v>
      </c>
      <c r="Q661" s="203">
        <v>0</v>
      </c>
      <c r="R661" s="198">
        <v>0</v>
      </c>
      <c r="S661" s="203">
        <v>0</v>
      </c>
      <c r="T661" s="203">
        <v>0</v>
      </c>
      <c r="U661" s="203">
        <v>0</v>
      </c>
      <c r="V661" s="204">
        <v>0</v>
      </c>
      <c r="W661" s="204">
        <v>0</v>
      </c>
      <c r="X661" s="204">
        <v>0</v>
      </c>
      <c r="Y661" s="204">
        <v>0</v>
      </c>
      <c r="Z661" s="101">
        <v>0</v>
      </c>
      <c r="AA661" s="204">
        <v>0</v>
      </c>
      <c r="AB661" s="204">
        <v>0</v>
      </c>
      <c r="AC661" s="204">
        <v>0</v>
      </c>
      <c r="AD661" s="204">
        <v>0</v>
      </c>
      <c r="AE661" s="204"/>
      <c r="AF661" s="204">
        <v>0</v>
      </c>
      <c r="AG661" s="204">
        <v>0</v>
      </c>
      <c r="AH661" s="204">
        <v>0</v>
      </c>
      <c r="AI661" s="204">
        <v>0</v>
      </c>
      <c r="AJ661" s="204">
        <v>0</v>
      </c>
      <c r="AK661" s="204">
        <v>0</v>
      </c>
      <c r="AL661" s="204">
        <v>0</v>
      </c>
      <c r="AM661" s="204"/>
      <c r="AN661" s="204">
        <v>0</v>
      </c>
      <c r="AO661" s="204">
        <v>0</v>
      </c>
    </row>
    <row r="662" spans="1:45" ht="12.75" customHeight="1">
      <c r="A662" s="262">
        <v>654</v>
      </c>
      <c r="B662" s="201" t="s">
        <v>1768</v>
      </c>
      <c r="C662" s="197">
        <v>0</v>
      </c>
      <c r="D662" s="202">
        <v>0</v>
      </c>
      <c r="E662" s="202">
        <v>0</v>
      </c>
      <c r="F662" s="202">
        <v>0</v>
      </c>
      <c r="G662" s="202">
        <v>0</v>
      </c>
      <c r="H662" s="202">
        <v>0</v>
      </c>
      <c r="I662" s="202">
        <v>0</v>
      </c>
      <c r="J662" s="197">
        <v>0</v>
      </c>
      <c r="K662" s="203">
        <v>0</v>
      </c>
      <c r="L662" s="203">
        <v>0</v>
      </c>
      <c r="M662" s="203">
        <v>0</v>
      </c>
      <c r="N662" s="203">
        <v>0</v>
      </c>
      <c r="O662" s="203">
        <v>0</v>
      </c>
      <c r="P662" s="203">
        <v>0</v>
      </c>
      <c r="Q662" s="203">
        <v>0</v>
      </c>
      <c r="R662" s="198">
        <v>0</v>
      </c>
      <c r="S662" s="203">
        <v>0</v>
      </c>
      <c r="T662" s="203">
        <v>0</v>
      </c>
      <c r="U662" s="203">
        <v>0</v>
      </c>
      <c r="V662" s="204">
        <v>0</v>
      </c>
      <c r="W662" s="204">
        <v>0</v>
      </c>
      <c r="X662" s="204">
        <v>0</v>
      </c>
      <c r="Y662" s="204">
        <v>0</v>
      </c>
      <c r="Z662" s="101">
        <v>0</v>
      </c>
      <c r="AA662" s="204">
        <v>0</v>
      </c>
      <c r="AB662" s="204">
        <v>0</v>
      </c>
      <c r="AC662" s="204">
        <v>0</v>
      </c>
      <c r="AD662" s="204">
        <v>0</v>
      </c>
      <c r="AE662" s="204"/>
      <c r="AF662" s="204">
        <v>0</v>
      </c>
      <c r="AG662" s="204">
        <v>0</v>
      </c>
      <c r="AH662" s="204">
        <v>0</v>
      </c>
      <c r="AI662" s="204">
        <v>0</v>
      </c>
      <c r="AJ662" s="204">
        <v>0</v>
      </c>
      <c r="AK662" s="204">
        <v>0</v>
      </c>
      <c r="AL662" s="204">
        <v>0</v>
      </c>
      <c r="AM662" s="204"/>
      <c r="AN662" s="204">
        <v>0</v>
      </c>
      <c r="AO662" s="204">
        <v>0</v>
      </c>
    </row>
    <row r="663" spans="1:45" ht="12.75" customHeight="1">
      <c r="A663" s="262">
        <v>655</v>
      </c>
      <c r="B663" s="201" t="s">
        <v>1769</v>
      </c>
      <c r="C663" s="197">
        <v>0</v>
      </c>
      <c r="D663" s="202">
        <v>0</v>
      </c>
      <c r="E663" s="202">
        <v>0</v>
      </c>
      <c r="F663" s="202">
        <v>0</v>
      </c>
      <c r="G663" s="202">
        <v>0</v>
      </c>
      <c r="H663" s="202">
        <v>0</v>
      </c>
      <c r="I663" s="202">
        <v>0</v>
      </c>
      <c r="J663" s="197">
        <v>0</v>
      </c>
      <c r="K663" s="203">
        <v>0</v>
      </c>
      <c r="L663" s="203">
        <v>0</v>
      </c>
      <c r="M663" s="203">
        <v>0</v>
      </c>
      <c r="N663" s="203">
        <v>0</v>
      </c>
      <c r="O663" s="203">
        <v>0</v>
      </c>
      <c r="P663" s="203">
        <v>0</v>
      </c>
      <c r="Q663" s="203">
        <v>0</v>
      </c>
      <c r="R663" s="198">
        <v>0</v>
      </c>
      <c r="S663" s="203">
        <v>0</v>
      </c>
      <c r="T663" s="203">
        <v>0</v>
      </c>
      <c r="U663" s="203">
        <v>0</v>
      </c>
      <c r="V663" s="204">
        <v>0</v>
      </c>
      <c r="W663" s="204">
        <v>0</v>
      </c>
      <c r="X663" s="204">
        <v>0</v>
      </c>
      <c r="Y663" s="204">
        <v>0</v>
      </c>
      <c r="Z663" s="101">
        <v>0</v>
      </c>
      <c r="AA663" s="204">
        <v>0</v>
      </c>
      <c r="AB663" s="204">
        <v>0</v>
      </c>
      <c r="AC663" s="204">
        <v>0</v>
      </c>
      <c r="AD663" s="204">
        <v>0</v>
      </c>
      <c r="AE663" s="204"/>
      <c r="AF663" s="204">
        <v>0</v>
      </c>
      <c r="AG663" s="204">
        <v>0</v>
      </c>
      <c r="AH663" s="204">
        <v>0</v>
      </c>
      <c r="AI663" s="204">
        <v>0</v>
      </c>
      <c r="AJ663" s="204">
        <v>0</v>
      </c>
      <c r="AK663" s="204">
        <v>0</v>
      </c>
      <c r="AL663" s="204">
        <v>0</v>
      </c>
      <c r="AM663" s="204"/>
      <c r="AN663" s="204">
        <v>0</v>
      </c>
      <c r="AO663" s="204">
        <v>0</v>
      </c>
    </row>
    <row r="664" spans="1:45" ht="12.75" customHeight="1">
      <c r="A664" s="262">
        <v>656</v>
      </c>
      <c r="B664" s="201" t="s">
        <v>1770</v>
      </c>
      <c r="C664" s="197">
        <v>0</v>
      </c>
      <c r="D664" s="202">
        <v>0</v>
      </c>
      <c r="E664" s="202">
        <v>0</v>
      </c>
      <c r="F664" s="202">
        <v>0</v>
      </c>
      <c r="G664" s="202">
        <v>0</v>
      </c>
      <c r="H664" s="202">
        <v>0</v>
      </c>
      <c r="I664" s="202">
        <v>0</v>
      </c>
      <c r="J664" s="197">
        <v>0</v>
      </c>
      <c r="K664" s="203">
        <v>0</v>
      </c>
      <c r="L664" s="203">
        <v>0</v>
      </c>
      <c r="M664" s="203">
        <v>0</v>
      </c>
      <c r="N664" s="203">
        <v>0</v>
      </c>
      <c r="O664" s="203">
        <v>0</v>
      </c>
      <c r="P664" s="203">
        <v>0</v>
      </c>
      <c r="Q664" s="203">
        <v>0</v>
      </c>
      <c r="R664" s="198">
        <v>0</v>
      </c>
      <c r="S664" s="203">
        <v>0</v>
      </c>
      <c r="T664" s="203">
        <v>0</v>
      </c>
      <c r="U664" s="203">
        <v>0</v>
      </c>
      <c r="V664" s="204">
        <v>0</v>
      </c>
      <c r="W664" s="204">
        <v>0</v>
      </c>
      <c r="X664" s="204">
        <v>0</v>
      </c>
      <c r="Y664" s="204">
        <v>0</v>
      </c>
      <c r="Z664" s="101">
        <v>0</v>
      </c>
      <c r="AA664" s="204">
        <v>0</v>
      </c>
      <c r="AB664" s="204">
        <v>0</v>
      </c>
      <c r="AC664" s="204">
        <v>0</v>
      </c>
      <c r="AD664" s="204">
        <v>0</v>
      </c>
      <c r="AE664" s="204"/>
      <c r="AF664" s="204">
        <v>0</v>
      </c>
      <c r="AG664" s="204">
        <v>0</v>
      </c>
      <c r="AH664" s="204">
        <v>0</v>
      </c>
      <c r="AI664" s="204">
        <v>0</v>
      </c>
      <c r="AJ664" s="204">
        <v>0</v>
      </c>
      <c r="AK664" s="204">
        <v>0</v>
      </c>
      <c r="AL664" s="204">
        <v>0</v>
      </c>
      <c r="AM664" s="204"/>
      <c r="AN664" s="204">
        <v>0</v>
      </c>
      <c r="AO664" s="204">
        <v>0</v>
      </c>
    </row>
    <row r="665" spans="1:45" ht="12.75" customHeight="1">
      <c r="A665" s="262">
        <v>657</v>
      </c>
      <c r="B665" s="201" t="s">
        <v>1771</v>
      </c>
      <c r="C665" s="197">
        <v>0</v>
      </c>
      <c r="D665" s="202">
        <v>0</v>
      </c>
      <c r="E665" s="202">
        <v>0</v>
      </c>
      <c r="F665" s="202">
        <v>0</v>
      </c>
      <c r="G665" s="202">
        <v>0</v>
      </c>
      <c r="H665" s="202">
        <v>0</v>
      </c>
      <c r="I665" s="202">
        <v>0</v>
      </c>
      <c r="J665" s="197">
        <v>0</v>
      </c>
      <c r="K665" s="203">
        <v>0</v>
      </c>
      <c r="L665" s="203">
        <v>0</v>
      </c>
      <c r="M665" s="203">
        <v>0</v>
      </c>
      <c r="N665" s="203">
        <v>0</v>
      </c>
      <c r="O665" s="203">
        <v>0</v>
      </c>
      <c r="P665" s="203">
        <v>0</v>
      </c>
      <c r="Q665" s="203">
        <v>0</v>
      </c>
      <c r="R665" s="198">
        <v>0</v>
      </c>
      <c r="S665" s="203">
        <v>0</v>
      </c>
      <c r="T665" s="203">
        <v>0</v>
      </c>
      <c r="U665" s="203">
        <v>0</v>
      </c>
      <c r="V665" s="204">
        <v>0</v>
      </c>
      <c r="W665" s="204">
        <v>0</v>
      </c>
      <c r="X665" s="204">
        <v>0</v>
      </c>
      <c r="Y665" s="204">
        <v>0</v>
      </c>
      <c r="Z665" s="101">
        <v>0</v>
      </c>
      <c r="AA665" s="204">
        <v>0</v>
      </c>
      <c r="AB665" s="204">
        <v>0</v>
      </c>
      <c r="AC665" s="204">
        <v>0</v>
      </c>
      <c r="AD665" s="204">
        <v>0</v>
      </c>
      <c r="AE665" s="204"/>
      <c r="AF665" s="204">
        <v>0</v>
      </c>
      <c r="AG665" s="204">
        <v>0</v>
      </c>
      <c r="AH665" s="204">
        <v>0</v>
      </c>
      <c r="AI665" s="204">
        <v>0</v>
      </c>
      <c r="AJ665" s="204">
        <v>0</v>
      </c>
      <c r="AK665" s="204">
        <v>0</v>
      </c>
      <c r="AL665" s="204">
        <v>0</v>
      </c>
      <c r="AM665" s="204"/>
      <c r="AN665" s="204">
        <v>0</v>
      </c>
      <c r="AO665" s="204">
        <v>0</v>
      </c>
    </row>
    <row r="666" spans="1:45" ht="12.75" customHeight="1">
      <c r="A666" s="262">
        <v>658</v>
      </c>
      <c r="B666" s="201" t="s">
        <v>1772</v>
      </c>
      <c r="C666" s="197">
        <v>0</v>
      </c>
      <c r="D666" s="202">
        <v>0</v>
      </c>
      <c r="E666" s="202">
        <v>0</v>
      </c>
      <c r="F666" s="202">
        <v>0</v>
      </c>
      <c r="G666" s="202">
        <v>0</v>
      </c>
      <c r="H666" s="202">
        <v>0</v>
      </c>
      <c r="I666" s="202">
        <v>0</v>
      </c>
      <c r="J666" s="197">
        <v>0</v>
      </c>
      <c r="K666" s="203">
        <v>0</v>
      </c>
      <c r="L666" s="203">
        <v>0</v>
      </c>
      <c r="M666" s="203">
        <v>0</v>
      </c>
      <c r="N666" s="203">
        <v>0</v>
      </c>
      <c r="O666" s="203">
        <v>0</v>
      </c>
      <c r="P666" s="203">
        <v>0</v>
      </c>
      <c r="Q666" s="203">
        <v>0</v>
      </c>
      <c r="R666" s="198">
        <v>0</v>
      </c>
      <c r="S666" s="203">
        <v>0</v>
      </c>
      <c r="T666" s="203">
        <v>0</v>
      </c>
      <c r="U666" s="203">
        <v>0</v>
      </c>
      <c r="V666" s="204">
        <v>0</v>
      </c>
      <c r="W666" s="204">
        <v>0</v>
      </c>
      <c r="X666" s="204">
        <v>0</v>
      </c>
      <c r="Y666" s="204">
        <v>0</v>
      </c>
      <c r="Z666" s="101">
        <v>0</v>
      </c>
      <c r="AA666" s="204">
        <v>0</v>
      </c>
      <c r="AB666" s="204">
        <v>0</v>
      </c>
      <c r="AC666" s="204">
        <v>0</v>
      </c>
      <c r="AD666" s="204">
        <v>0</v>
      </c>
      <c r="AE666" s="204"/>
      <c r="AF666" s="204">
        <v>0</v>
      </c>
      <c r="AG666" s="204">
        <v>0</v>
      </c>
      <c r="AH666" s="204">
        <v>0</v>
      </c>
      <c r="AI666" s="204">
        <v>0</v>
      </c>
      <c r="AJ666" s="204">
        <v>0</v>
      </c>
      <c r="AK666" s="204">
        <v>0</v>
      </c>
      <c r="AL666" s="204">
        <v>0</v>
      </c>
      <c r="AM666" s="204"/>
      <c r="AN666" s="204">
        <v>0</v>
      </c>
      <c r="AO666" s="204">
        <v>0</v>
      </c>
    </row>
    <row r="667" spans="1:45" ht="12.75" customHeight="1">
      <c r="A667" s="262">
        <v>659</v>
      </c>
      <c r="B667" s="201"/>
      <c r="C667" s="202"/>
      <c r="D667" s="202"/>
      <c r="E667" s="202"/>
      <c r="F667" s="202"/>
      <c r="G667" s="202"/>
      <c r="H667" s="202"/>
      <c r="I667" s="202"/>
      <c r="J667" s="202"/>
      <c r="K667" s="203"/>
      <c r="L667" s="203"/>
      <c r="M667" s="203"/>
      <c r="N667" s="203"/>
      <c r="O667" s="203"/>
      <c r="P667" s="203"/>
      <c r="Q667" s="203"/>
      <c r="R667" s="203"/>
      <c r="S667" s="203"/>
      <c r="T667" s="203"/>
      <c r="U667" s="203"/>
      <c r="V667" s="204"/>
      <c r="W667" s="204"/>
      <c r="X667" s="204"/>
      <c r="Y667" s="204"/>
      <c r="Z667" s="101">
        <v>0</v>
      </c>
      <c r="AA667" s="204"/>
      <c r="AB667" s="204"/>
      <c r="AC667" s="204"/>
      <c r="AD667" s="204"/>
      <c r="AE667" s="204"/>
      <c r="AF667" s="204"/>
      <c r="AG667" s="204"/>
      <c r="AH667" s="204"/>
      <c r="AI667" s="204"/>
      <c r="AJ667" s="204"/>
      <c r="AK667" s="204"/>
      <c r="AL667" s="204"/>
      <c r="AM667" s="204"/>
      <c r="AN667" s="204"/>
      <c r="AO667" s="204"/>
    </row>
    <row r="668" spans="1:45" ht="12.75" customHeight="1">
      <c r="A668" s="262">
        <v>660</v>
      </c>
      <c r="B668" s="196" t="s">
        <v>1773</v>
      </c>
      <c r="C668" s="197">
        <v>360.9</v>
      </c>
      <c r="D668" s="197">
        <v>0</v>
      </c>
      <c r="E668" s="197">
        <v>0</v>
      </c>
      <c r="F668" s="197">
        <v>0</v>
      </c>
      <c r="G668" s="197">
        <v>175.3</v>
      </c>
      <c r="H668" s="197">
        <v>185.6</v>
      </c>
      <c r="I668" s="197">
        <v>0</v>
      </c>
      <c r="J668" s="197">
        <v>412.3</v>
      </c>
      <c r="K668" s="197">
        <v>0</v>
      </c>
      <c r="L668" s="197">
        <v>0</v>
      </c>
      <c r="M668" s="197">
        <v>0</v>
      </c>
      <c r="N668" s="197">
        <v>175.3</v>
      </c>
      <c r="O668" s="197">
        <v>0</v>
      </c>
      <c r="P668" s="197">
        <v>237</v>
      </c>
      <c r="Q668" s="197">
        <v>0</v>
      </c>
      <c r="R668" s="198">
        <v>293.18180000000001</v>
      </c>
      <c r="S668" s="197">
        <v>0</v>
      </c>
      <c r="T668" s="197">
        <v>0</v>
      </c>
      <c r="U668" s="197">
        <v>0</v>
      </c>
      <c r="V668" s="197">
        <v>56.709600000000002</v>
      </c>
      <c r="W668" s="197">
        <v>0</v>
      </c>
      <c r="X668" s="197">
        <v>236.47219999999999</v>
      </c>
      <c r="Y668" s="197">
        <v>0</v>
      </c>
      <c r="Z668" s="101">
        <v>-119.1182</v>
      </c>
      <c r="AA668" s="101">
        <v>0</v>
      </c>
      <c r="AB668" s="101">
        <v>0</v>
      </c>
      <c r="AC668" s="101">
        <v>0</v>
      </c>
      <c r="AD668" s="101">
        <v>-118.59040000000002</v>
      </c>
      <c r="AE668" s="101">
        <v>0</v>
      </c>
      <c r="AF668" s="101">
        <v>-0.52780000000001337</v>
      </c>
      <c r="AG668" s="101">
        <v>0</v>
      </c>
      <c r="AH668" s="101">
        <v>71.108852777104048</v>
      </c>
      <c r="AI668" s="101">
        <v>0</v>
      </c>
      <c r="AJ668" s="101">
        <v>0</v>
      </c>
      <c r="AK668" s="101">
        <v>0</v>
      </c>
      <c r="AL668" s="101">
        <v>32.350028522532796</v>
      </c>
      <c r="AM668" s="101">
        <v>0</v>
      </c>
      <c r="AN668" s="101">
        <v>99.777299578059058</v>
      </c>
      <c r="AO668" s="101">
        <v>0</v>
      </c>
    </row>
    <row r="669" spans="1:45" s="200" customFormat="1" ht="12.75" customHeight="1">
      <c r="A669" s="262">
        <v>661</v>
      </c>
      <c r="B669" s="196" t="s">
        <v>1241</v>
      </c>
      <c r="C669" s="197">
        <v>175.3</v>
      </c>
      <c r="D669" s="197">
        <v>0</v>
      </c>
      <c r="E669" s="197">
        <v>0</v>
      </c>
      <c r="F669" s="197">
        <v>0</v>
      </c>
      <c r="G669" s="197">
        <v>175.3</v>
      </c>
      <c r="H669" s="197">
        <v>0</v>
      </c>
      <c r="I669" s="197">
        <v>0</v>
      </c>
      <c r="J669" s="197">
        <v>175.3</v>
      </c>
      <c r="K669" s="197">
        <v>0</v>
      </c>
      <c r="L669" s="197">
        <v>0</v>
      </c>
      <c r="M669" s="197">
        <v>0</v>
      </c>
      <c r="N669" s="197">
        <v>175.3</v>
      </c>
      <c r="O669" s="197">
        <v>0</v>
      </c>
      <c r="P669" s="197">
        <v>0</v>
      </c>
      <c r="Q669" s="197">
        <v>0</v>
      </c>
      <c r="R669" s="198">
        <v>56.709600000000002</v>
      </c>
      <c r="S669" s="197">
        <v>0</v>
      </c>
      <c r="T669" s="197">
        <v>0</v>
      </c>
      <c r="U669" s="197">
        <v>0</v>
      </c>
      <c r="V669" s="197">
        <v>56.709600000000002</v>
      </c>
      <c r="W669" s="197">
        <v>0</v>
      </c>
      <c r="X669" s="197">
        <v>0</v>
      </c>
      <c r="Y669" s="197">
        <v>0</v>
      </c>
      <c r="Z669" s="101">
        <v>-118.59040000000002</v>
      </c>
      <c r="AA669" s="101">
        <v>0</v>
      </c>
      <c r="AB669" s="101">
        <v>0</v>
      </c>
      <c r="AC669" s="101">
        <v>0</v>
      </c>
      <c r="AD669" s="101">
        <v>-118.59040000000002</v>
      </c>
      <c r="AE669" s="101">
        <v>0</v>
      </c>
      <c r="AF669" s="101">
        <v>0</v>
      </c>
      <c r="AG669" s="101">
        <v>0</v>
      </c>
      <c r="AH669" s="101">
        <v>32.350028522532796</v>
      </c>
      <c r="AI669" s="101">
        <v>0</v>
      </c>
      <c r="AJ669" s="101">
        <v>0</v>
      </c>
      <c r="AK669" s="101">
        <v>0</v>
      </c>
      <c r="AL669" s="101">
        <v>32.350028522532796</v>
      </c>
      <c r="AM669" s="101">
        <v>0</v>
      </c>
      <c r="AN669" s="101">
        <v>0</v>
      </c>
      <c r="AO669" s="101">
        <v>0</v>
      </c>
      <c r="AP669" s="199"/>
      <c r="AQ669" s="199"/>
      <c r="AR669" s="199"/>
      <c r="AS669" s="199"/>
    </row>
    <row r="670" spans="1:45" s="200" customFormat="1" ht="12.75" customHeight="1">
      <c r="A670" s="262">
        <v>662</v>
      </c>
      <c r="B670" s="196" t="s">
        <v>1242</v>
      </c>
      <c r="C670" s="197">
        <v>185.6</v>
      </c>
      <c r="D670" s="197">
        <v>0</v>
      </c>
      <c r="E670" s="197">
        <v>0</v>
      </c>
      <c r="F670" s="197">
        <v>0</v>
      </c>
      <c r="G670" s="197">
        <v>0</v>
      </c>
      <c r="H670" s="197">
        <v>185.6</v>
      </c>
      <c r="I670" s="197">
        <v>0</v>
      </c>
      <c r="J670" s="197">
        <v>237</v>
      </c>
      <c r="K670" s="197">
        <v>0</v>
      </c>
      <c r="L670" s="197">
        <v>0</v>
      </c>
      <c r="M670" s="197">
        <v>0</v>
      </c>
      <c r="N670" s="197">
        <v>0</v>
      </c>
      <c r="O670" s="197">
        <v>0</v>
      </c>
      <c r="P670" s="197">
        <v>237</v>
      </c>
      <c r="Q670" s="197">
        <v>0</v>
      </c>
      <c r="R670" s="198">
        <v>236.47219999999999</v>
      </c>
      <c r="S670" s="197">
        <v>0</v>
      </c>
      <c r="T670" s="197">
        <v>0</v>
      </c>
      <c r="U670" s="197">
        <v>0</v>
      </c>
      <c r="V670" s="197">
        <v>0</v>
      </c>
      <c r="W670" s="197">
        <v>0</v>
      </c>
      <c r="X670" s="197">
        <v>236.47219999999999</v>
      </c>
      <c r="Y670" s="197">
        <v>0</v>
      </c>
      <c r="Z670" s="101">
        <v>-0.52780000000001337</v>
      </c>
      <c r="AA670" s="101">
        <v>0</v>
      </c>
      <c r="AB670" s="101">
        <v>0</v>
      </c>
      <c r="AC670" s="101">
        <v>0</v>
      </c>
      <c r="AD670" s="101">
        <v>0</v>
      </c>
      <c r="AE670" s="101">
        <v>0</v>
      </c>
      <c r="AF670" s="101">
        <v>-0.52780000000001337</v>
      </c>
      <c r="AG670" s="101">
        <v>0</v>
      </c>
      <c r="AH670" s="101">
        <v>99.777299578059058</v>
      </c>
      <c r="AI670" s="101">
        <v>0</v>
      </c>
      <c r="AJ670" s="101">
        <v>0</v>
      </c>
      <c r="AK670" s="101">
        <v>0</v>
      </c>
      <c r="AL670" s="101">
        <v>0</v>
      </c>
      <c r="AM670" s="101">
        <v>0</v>
      </c>
      <c r="AN670" s="101">
        <v>99.777299578059058</v>
      </c>
      <c r="AO670" s="101">
        <v>0</v>
      </c>
      <c r="AP670" s="199"/>
      <c r="AQ670" s="199"/>
      <c r="AR670" s="199"/>
      <c r="AS670" s="199"/>
    </row>
    <row r="671" spans="1:45" ht="12.75" customHeight="1">
      <c r="A671" s="262">
        <v>663</v>
      </c>
      <c r="B671" s="201" t="s">
        <v>1267</v>
      </c>
      <c r="C671" s="197">
        <v>175.3</v>
      </c>
      <c r="D671" s="202">
        <v>0</v>
      </c>
      <c r="E671" s="202">
        <v>0</v>
      </c>
      <c r="F671" s="202">
        <v>0</v>
      </c>
      <c r="G671" s="202">
        <v>175.3</v>
      </c>
      <c r="H671" s="202">
        <v>0</v>
      </c>
      <c r="I671" s="202">
        <v>0</v>
      </c>
      <c r="J671" s="197">
        <v>175.3</v>
      </c>
      <c r="K671" s="203">
        <v>0</v>
      </c>
      <c r="L671" s="203">
        <v>0</v>
      </c>
      <c r="M671" s="203">
        <v>0</v>
      </c>
      <c r="N671" s="203">
        <v>175.3</v>
      </c>
      <c r="O671" s="203">
        <v>0</v>
      </c>
      <c r="P671" s="203">
        <v>0</v>
      </c>
      <c r="Q671" s="203">
        <v>0</v>
      </c>
      <c r="R671" s="198">
        <v>56.709600000000002</v>
      </c>
      <c r="S671" s="203">
        <v>0</v>
      </c>
      <c r="T671" s="203">
        <v>0</v>
      </c>
      <c r="U671" s="203">
        <v>0</v>
      </c>
      <c r="V671" s="204">
        <v>56.709600000000002</v>
      </c>
      <c r="W671" s="204">
        <v>0</v>
      </c>
      <c r="X671" s="204">
        <v>0</v>
      </c>
      <c r="Y671" s="204">
        <v>0</v>
      </c>
      <c r="Z671" s="101">
        <v>-118.59040000000002</v>
      </c>
      <c r="AA671" s="204">
        <v>0</v>
      </c>
      <c r="AB671" s="204">
        <v>0</v>
      </c>
      <c r="AC671" s="204">
        <v>0</v>
      </c>
      <c r="AD671" s="204">
        <v>-118.59040000000002</v>
      </c>
      <c r="AE671" s="204"/>
      <c r="AF671" s="204">
        <v>0</v>
      </c>
      <c r="AG671" s="204">
        <v>0</v>
      </c>
      <c r="AH671" s="204">
        <v>32.350028522532796</v>
      </c>
      <c r="AI671" s="204">
        <v>0</v>
      </c>
      <c r="AJ671" s="204">
        <v>0</v>
      </c>
      <c r="AK671" s="204">
        <v>0</v>
      </c>
      <c r="AL671" s="204">
        <v>32.350028522532796</v>
      </c>
      <c r="AM671" s="204"/>
      <c r="AN671" s="204">
        <v>0</v>
      </c>
      <c r="AO671" s="204">
        <v>0</v>
      </c>
    </row>
    <row r="672" spans="1:45" ht="12.75" customHeight="1">
      <c r="A672" s="262">
        <v>664</v>
      </c>
      <c r="B672" s="201" t="s">
        <v>1774</v>
      </c>
      <c r="C672" s="197">
        <v>0</v>
      </c>
      <c r="D672" s="202">
        <v>0</v>
      </c>
      <c r="E672" s="202">
        <v>0</v>
      </c>
      <c r="F672" s="202">
        <v>0</v>
      </c>
      <c r="G672" s="202">
        <v>0</v>
      </c>
      <c r="H672" s="202">
        <v>0</v>
      </c>
      <c r="I672" s="202">
        <v>0</v>
      </c>
      <c r="J672" s="197">
        <v>0</v>
      </c>
      <c r="K672" s="203">
        <v>0</v>
      </c>
      <c r="L672" s="203">
        <v>0</v>
      </c>
      <c r="M672" s="203">
        <v>0</v>
      </c>
      <c r="N672" s="203">
        <v>0</v>
      </c>
      <c r="O672" s="203">
        <v>0</v>
      </c>
      <c r="P672" s="203">
        <v>0</v>
      </c>
      <c r="Q672" s="203">
        <v>0</v>
      </c>
      <c r="R672" s="198">
        <v>0</v>
      </c>
      <c r="S672" s="203">
        <v>0</v>
      </c>
      <c r="T672" s="203">
        <v>0</v>
      </c>
      <c r="U672" s="203">
        <v>0</v>
      </c>
      <c r="V672" s="204">
        <v>0</v>
      </c>
      <c r="W672" s="204">
        <v>0</v>
      </c>
      <c r="X672" s="204">
        <v>0</v>
      </c>
      <c r="Y672" s="204">
        <v>0</v>
      </c>
      <c r="Z672" s="101">
        <v>0</v>
      </c>
      <c r="AA672" s="204">
        <v>0</v>
      </c>
      <c r="AB672" s="204">
        <v>0</v>
      </c>
      <c r="AC672" s="204">
        <v>0</v>
      </c>
      <c r="AD672" s="204">
        <v>0</v>
      </c>
      <c r="AE672" s="204"/>
      <c r="AF672" s="204">
        <v>0</v>
      </c>
      <c r="AG672" s="204">
        <v>0</v>
      </c>
      <c r="AH672" s="204">
        <v>0</v>
      </c>
      <c r="AI672" s="204">
        <v>0</v>
      </c>
      <c r="AJ672" s="204">
        <v>0</v>
      </c>
      <c r="AK672" s="204">
        <v>0</v>
      </c>
      <c r="AL672" s="204">
        <v>0</v>
      </c>
      <c r="AM672" s="204"/>
      <c r="AN672" s="204">
        <v>0</v>
      </c>
      <c r="AO672" s="204">
        <v>0</v>
      </c>
    </row>
    <row r="673" spans="1:41" ht="12.75" customHeight="1">
      <c r="A673" s="262">
        <v>665</v>
      </c>
      <c r="B673" s="201" t="s">
        <v>1775</v>
      </c>
      <c r="C673" s="197">
        <v>0</v>
      </c>
      <c r="D673" s="202">
        <v>0</v>
      </c>
      <c r="E673" s="202">
        <v>0</v>
      </c>
      <c r="F673" s="202">
        <v>0</v>
      </c>
      <c r="G673" s="202">
        <v>0</v>
      </c>
      <c r="H673" s="202">
        <v>0</v>
      </c>
      <c r="I673" s="202">
        <v>0</v>
      </c>
      <c r="J673" s="197">
        <v>0</v>
      </c>
      <c r="K673" s="203">
        <v>0</v>
      </c>
      <c r="L673" s="203">
        <v>0</v>
      </c>
      <c r="M673" s="203">
        <v>0</v>
      </c>
      <c r="N673" s="203">
        <v>0</v>
      </c>
      <c r="O673" s="203">
        <v>0</v>
      </c>
      <c r="P673" s="203">
        <v>0</v>
      </c>
      <c r="Q673" s="203">
        <v>0</v>
      </c>
      <c r="R673" s="198">
        <v>0</v>
      </c>
      <c r="S673" s="203">
        <v>0</v>
      </c>
      <c r="T673" s="203">
        <v>0</v>
      </c>
      <c r="U673" s="203">
        <v>0</v>
      </c>
      <c r="V673" s="204">
        <v>0</v>
      </c>
      <c r="W673" s="204">
        <v>0</v>
      </c>
      <c r="X673" s="204">
        <v>0</v>
      </c>
      <c r="Y673" s="204">
        <v>0</v>
      </c>
      <c r="Z673" s="101">
        <v>0</v>
      </c>
      <c r="AA673" s="204">
        <v>0</v>
      </c>
      <c r="AB673" s="204">
        <v>0</v>
      </c>
      <c r="AC673" s="204">
        <v>0</v>
      </c>
      <c r="AD673" s="204">
        <v>0</v>
      </c>
      <c r="AE673" s="204"/>
      <c r="AF673" s="204">
        <v>0</v>
      </c>
      <c r="AG673" s="204">
        <v>0</v>
      </c>
      <c r="AH673" s="204">
        <v>0</v>
      </c>
      <c r="AI673" s="204">
        <v>0</v>
      </c>
      <c r="AJ673" s="204">
        <v>0</v>
      </c>
      <c r="AK673" s="204">
        <v>0</v>
      </c>
      <c r="AL673" s="204">
        <v>0</v>
      </c>
      <c r="AM673" s="204"/>
      <c r="AN673" s="204">
        <v>0</v>
      </c>
      <c r="AO673" s="204">
        <v>0</v>
      </c>
    </row>
    <row r="674" spans="1:41" ht="12.75" customHeight="1">
      <c r="A674" s="262">
        <v>666</v>
      </c>
      <c r="B674" s="201" t="s">
        <v>1776</v>
      </c>
      <c r="C674" s="197">
        <v>0</v>
      </c>
      <c r="D674" s="202">
        <v>0</v>
      </c>
      <c r="E674" s="202">
        <v>0</v>
      </c>
      <c r="F674" s="202">
        <v>0</v>
      </c>
      <c r="G674" s="202">
        <v>0</v>
      </c>
      <c r="H674" s="202">
        <v>0</v>
      </c>
      <c r="I674" s="202">
        <v>0</v>
      </c>
      <c r="J674" s="197">
        <v>0</v>
      </c>
      <c r="K674" s="203">
        <v>0</v>
      </c>
      <c r="L674" s="203">
        <v>0</v>
      </c>
      <c r="M674" s="203">
        <v>0</v>
      </c>
      <c r="N674" s="203">
        <v>0</v>
      </c>
      <c r="O674" s="203">
        <v>0</v>
      </c>
      <c r="P674" s="203">
        <v>0</v>
      </c>
      <c r="Q674" s="203">
        <v>0</v>
      </c>
      <c r="R674" s="198">
        <v>0</v>
      </c>
      <c r="S674" s="203">
        <v>0</v>
      </c>
      <c r="T674" s="203">
        <v>0</v>
      </c>
      <c r="U674" s="203">
        <v>0</v>
      </c>
      <c r="V674" s="204">
        <v>0</v>
      </c>
      <c r="W674" s="204">
        <v>0</v>
      </c>
      <c r="X674" s="204">
        <v>0</v>
      </c>
      <c r="Y674" s="204">
        <v>0</v>
      </c>
      <c r="Z674" s="101">
        <v>0</v>
      </c>
      <c r="AA674" s="204">
        <v>0</v>
      </c>
      <c r="AB674" s="204">
        <v>0</v>
      </c>
      <c r="AC674" s="204">
        <v>0</v>
      </c>
      <c r="AD674" s="204">
        <v>0</v>
      </c>
      <c r="AE674" s="204"/>
      <c r="AF674" s="204">
        <v>0</v>
      </c>
      <c r="AG674" s="204">
        <v>0</v>
      </c>
      <c r="AH674" s="204">
        <v>0</v>
      </c>
      <c r="AI674" s="204">
        <v>0</v>
      </c>
      <c r="AJ674" s="204">
        <v>0</v>
      </c>
      <c r="AK674" s="204">
        <v>0</v>
      </c>
      <c r="AL674" s="204">
        <v>0</v>
      </c>
      <c r="AM674" s="204"/>
      <c r="AN674" s="204">
        <v>0</v>
      </c>
      <c r="AO674" s="204">
        <v>0</v>
      </c>
    </row>
    <row r="675" spans="1:41" ht="12.75" customHeight="1">
      <c r="A675" s="262">
        <v>667</v>
      </c>
      <c r="B675" s="201" t="s">
        <v>1777</v>
      </c>
      <c r="C675" s="197">
        <v>0</v>
      </c>
      <c r="D675" s="202">
        <v>0</v>
      </c>
      <c r="E675" s="202">
        <v>0</v>
      </c>
      <c r="F675" s="202">
        <v>0</v>
      </c>
      <c r="G675" s="202">
        <v>0</v>
      </c>
      <c r="H675" s="202">
        <v>0</v>
      </c>
      <c r="I675" s="202">
        <v>0</v>
      </c>
      <c r="J675" s="197">
        <v>0</v>
      </c>
      <c r="K675" s="203">
        <v>0</v>
      </c>
      <c r="L675" s="203">
        <v>0</v>
      </c>
      <c r="M675" s="203">
        <v>0</v>
      </c>
      <c r="N675" s="203">
        <v>0</v>
      </c>
      <c r="O675" s="203">
        <v>0</v>
      </c>
      <c r="P675" s="203">
        <v>0</v>
      </c>
      <c r="Q675" s="203">
        <v>0</v>
      </c>
      <c r="R675" s="198">
        <v>0</v>
      </c>
      <c r="S675" s="203">
        <v>0</v>
      </c>
      <c r="T675" s="203">
        <v>0</v>
      </c>
      <c r="U675" s="203">
        <v>0</v>
      </c>
      <c r="V675" s="204">
        <v>0</v>
      </c>
      <c r="W675" s="204">
        <v>0</v>
      </c>
      <c r="X675" s="204">
        <v>0</v>
      </c>
      <c r="Y675" s="204">
        <v>0</v>
      </c>
      <c r="Z675" s="101">
        <v>0</v>
      </c>
      <c r="AA675" s="204">
        <v>0</v>
      </c>
      <c r="AB675" s="204">
        <v>0</v>
      </c>
      <c r="AC675" s="204">
        <v>0</v>
      </c>
      <c r="AD675" s="204">
        <v>0</v>
      </c>
      <c r="AE675" s="204"/>
      <c r="AF675" s="204">
        <v>0</v>
      </c>
      <c r="AG675" s="204">
        <v>0</v>
      </c>
      <c r="AH675" s="204">
        <v>0</v>
      </c>
      <c r="AI675" s="204">
        <v>0</v>
      </c>
      <c r="AJ675" s="204">
        <v>0</v>
      </c>
      <c r="AK675" s="204">
        <v>0</v>
      </c>
      <c r="AL675" s="204">
        <v>0</v>
      </c>
      <c r="AM675" s="204"/>
      <c r="AN675" s="204">
        <v>0</v>
      </c>
      <c r="AO675" s="204">
        <v>0</v>
      </c>
    </row>
    <row r="676" spans="1:41" ht="12.75" customHeight="1">
      <c r="A676" s="262">
        <v>668</v>
      </c>
      <c r="B676" s="201" t="s">
        <v>1778</v>
      </c>
      <c r="C676" s="197">
        <v>0</v>
      </c>
      <c r="D676" s="202">
        <v>0</v>
      </c>
      <c r="E676" s="202">
        <v>0</v>
      </c>
      <c r="F676" s="202">
        <v>0</v>
      </c>
      <c r="G676" s="202">
        <v>0</v>
      </c>
      <c r="H676" s="202">
        <v>0</v>
      </c>
      <c r="I676" s="202">
        <v>0</v>
      </c>
      <c r="J676" s="197">
        <v>0</v>
      </c>
      <c r="K676" s="203">
        <v>0</v>
      </c>
      <c r="L676" s="203">
        <v>0</v>
      </c>
      <c r="M676" s="203">
        <v>0</v>
      </c>
      <c r="N676" s="203">
        <v>0</v>
      </c>
      <c r="O676" s="203">
        <v>0</v>
      </c>
      <c r="P676" s="203">
        <v>0</v>
      </c>
      <c r="Q676" s="203">
        <v>0</v>
      </c>
      <c r="R676" s="198">
        <v>0</v>
      </c>
      <c r="S676" s="203">
        <v>0</v>
      </c>
      <c r="T676" s="203">
        <v>0</v>
      </c>
      <c r="U676" s="203">
        <v>0</v>
      </c>
      <c r="V676" s="204">
        <v>0</v>
      </c>
      <c r="W676" s="204">
        <v>0</v>
      </c>
      <c r="X676" s="204">
        <v>0</v>
      </c>
      <c r="Y676" s="204">
        <v>0</v>
      </c>
      <c r="Z676" s="101">
        <v>0</v>
      </c>
      <c r="AA676" s="204">
        <v>0</v>
      </c>
      <c r="AB676" s="204">
        <v>0</v>
      </c>
      <c r="AC676" s="204">
        <v>0</v>
      </c>
      <c r="AD676" s="204">
        <v>0</v>
      </c>
      <c r="AE676" s="204"/>
      <c r="AF676" s="204">
        <v>0</v>
      </c>
      <c r="AG676" s="204">
        <v>0</v>
      </c>
      <c r="AH676" s="204">
        <v>0</v>
      </c>
      <c r="AI676" s="204">
        <v>0</v>
      </c>
      <c r="AJ676" s="204">
        <v>0</v>
      </c>
      <c r="AK676" s="204">
        <v>0</v>
      </c>
      <c r="AL676" s="204">
        <v>0</v>
      </c>
      <c r="AM676" s="204"/>
      <c r="AN676" s="204">
        <v>0</v>
      </c>
      <c r="AO676" s="204">
        <v>0</v>
      </c>
    </row>
    <row r="677" spans="1:41" ht="12.75" customHeight="1">
      <c r="A677" s="262">
        <v>669</v>
      </c>
      <c r="B677" s="201" t="s">
        <v>1779</v>
      </c>
      <c r="C677" s="197">
        <v>0</v>
      </c>
      <c r="D677" s="202">
        <v>0</v>
      </c>
      <c r="E677" s="202">
        <v>0</v>
      </c>
      <c r="F677" s="202">
        <v>0</v>
      </c>
      <c r="G677" s="202">
        <v>0</v>
      </c>
      <c r="H677" s="202">
        <v>0</v>
      </c>
      <c r="I677" s="202">
        <v>0</v>
      </c>
      <c r="J677" s="197">
        <v>0</v>
      </c>
      <c r="K677" s="203">
        <v>0</v>
      </c>
      <c r="L677" s="203">
        <v>0</v>
      </c>
      <c r="M677" s="203">
        <v>0</v>
      </c>
      <c r="N677" s="203">
        <v>0</v>
      </c>
      <c r="O677" s="203">
        <v>0</v>
      </c>
      <c r="P677" s="203">
        <v>0</v>
      </c>
      <c r="Q677" s="203">
        <v>0</v>
      </c>
      <c r="R677" s="198">
        <v>0</v>
      </c>
      <c r="S677" s="203">
        <v>0</v>
      </c>
      <c r="T677" s="203">
        <v>0</v>
      </c>
      <c r="U677" s="203">
        <v>0</v>
      </c>
      <c r="V677" s="204">
        <v>0</v>
      </c>
      <c r="W677" s="204">
        <v>0</v>
      </c>
      <c r="X677" s="204">
        <v>0</v>
      </c>
      <c r="Y677" s="204">
        <v>0</v>
      </c>
      <c r="Z677" s="101">
        <v>0</v>
      </c>
      <c r="AA677" s="204">
        <v>0</v>
      </c>
      <c r="AB677" s="204">
        <v>0</v>
      </c>
      <c r="AC677" s="204">
        <v>0</v>
      </c>
      <c r="AD677" s="204">
        <v>0</v>
      </c>
      <c r="AE677" s="204"/>
      <c r="AF677" s="204">
        <v>0</v>
      </c>
      <c r="AG677" s="204">
        <v>0</v>
      </c>
      <c r="AH677" s="204">
        <v>0</v>
      </c>
      <c r="AI677" s="204">
        <v>0</v>
      </c>
      <c r="AJ677" s="204">
        <v>0</v>
      </c>
      <c r="AK677" s="204">
        <v>0</v>
      </c>
      <c r="AL677" s="204">
        <v>0</v>
      </c>
      <c r="AM677" s="204"/>
      <c r="AN677" s="204">
        <v>0</v>
      </c>
      <c r="AO677" s="204">
        <v>0</v>
      </c>
    </row>
    <row r="678" spans="1:41" ht="12.75" customHeight="1">
      <c r="A678" s="262">
        <v>670</v>
      </c>
      <c r="B678" s="201" t="s">
        <v>1780</v>
      </c>
      <c r="C678" s="197">
        <v>0</v>
      </c>
      <c r="D678" s="202">
        <v>0</v>
      </c>
      <c r="E678" s="202">
        <v>0</v>
      </c>
      <c r="F678" s="202">
        <v>0</v>
      </c>
      <c r="G678" s="202">
        <v>0</v>
      </c>
      <c r="H678" s="202">
        <v>0</v>
      </c>
      <c r="I678" s="202">
        <v>0</v>
      </c>
      <c r="J678" s="197">
        <v>0</v>
      </c>
      <c r="K678" s="203">
        <v>0</v>
      </c>
      <c r="L678" s="203">
        <v>0</v>
      </c>
      <c r="M678" s="203">
        <v>0</v>
      </c>
      <c r="N678" s="203">
        <v>0</v>
      </c>
      <c r="O678" s="203">
        <v>0</v>
      </c>
      <c r="P678" s="203">
        <v>0</v>
      </c>
      <c r="Q678" s="203">
        <v>0</v>
      </c>
      <c r="R678" s="198">
        <v>0</v>
      </c>
      <c r="S678" s="203">
        <v>0</v>
      </c>
      <c r="T678" s="203">
        <v>0</v>
      </c>
      <c r="U678" s="203">
        <v>0</v>
      </c>
      <c r="V678" s="204">
        <v>0</v>
      </c>
      <c r="W678" s="204">
        <v>0</v>
      </c>
      <c r="X678" s="204">
        <v>0</v>
      </c>
      <c r="Y678" s="204">
        <v>0</v>
      </c>
      <c r="Z678" s="101">
        <v>0</v>
      </c>
      <c r="AA678" s="204">
        <v>0</v>
      </c>
      <c r="AB678" s="204">
        <v>0</v>
      </c>
      <c r="AC678" s="204">
        <v>0</v>
      </c>
      <c r="AD678" s="204">
        <v>0</v>
      </c>
      <c r="AE678" s="204"/>
      <c r="AF678" s="204">
        <v>0</v>
      </c>
      <c r="AG678" s="204">
        <v>0</v>
      </c>
      <c r="AH678" s="204">
        <v>0</v>
      </c>
      <c r="AI678" s="204">
        <v>0</v>
      </c>
      <c r="AJ678" s="204">
        <v>0</v>
      </c>
      <c r="AK678" s="204">
        <v>0</v>
      </c>
      <c r="AL678" s="204">
        <v>0</v>
      </c>
      <c r="AM678" s="204"/>
      <c r="AN678" s="204">
        <v>0</v>
      </c>
      <c r="AO678" s="204">
        <v>0</v>
      </c>
    </row>
    <row r="679" spans="1:41" ht="12.75" customHeight="1">
      <c r="A679" s="262">
        <v>671</v>
      </c>
      <c r="B679" s="201" t="s">
        <v>1781</v>
      </c>
      <c r="C679" s="197">
        <v>0</v>
      </c>
      <c r="D679" s="202">
        <v>0</v>
      </c>
      <c r="E679" s="202">
        <v>0</v>
      </c>
      <c r="F679" s="202">
        <v>0</v>
      </c>
      <c r="G679" s="202">
        <v>0</v>
      </c>
      <c r="H679" s="202">
        <v>0</v>
      </c>
      <c r="I679" s="202">
        <v>0</v>
      </c>
      <c r="J679" s="197">
        <v>0</v>
      </c>
      <c r="K679" s="203">
        <v>0</v>
      </c>
      <c r="L679" s="203">
        <v>0</v>
      </c>
      <c r="M679" s="203">
        <v>0</v>
      </c>
      <c r="N679" s="203">
        <v>0</v>
      </c>
      <c r="O679" s="203">
        <v>0</v>
      </c>
      <c r="P679" s="203">
        <v>0</v>
      </c>
      <c r="Q679" s="203">
        <v>0</v>
      </c>
      <c r="R679" s="198">
        <v>0</v>
      </c>
      <c r="S679" s="203">
        <v>0</v>
      </c>
      <c r="T679" s="203">
        <v>0</v>
      </c>
      <c r="U679" s="203">
        <v>0</v>
      </c>
      <c r="V679" s="204">
        <v>0</v>
      </c>
      <c r="W679" s="204">
        <v>0</v>
      </c>
      <c r="X679" s="204">
        <v>0</v>
      </c>
      <c r="Y679" s="204">
        <v>0</v>
      </c>
      <c r="Z679" s="101">
        <v>0</v>
      </c>
      <c r="AA679" s="204">
        <v>0</v>
      </c>
      <c r="AB679" s="204">
        <v>0</v>
      </c>
      <c r="AC679" s="204">
        <v>0</v>
      </c>
      <c r="AD679" s="204">
        <v>0</v>
      </c>
      <c r="AE679" s="204"/>
      <c r="AF679" s="204">
        <v>0</v>
      </c>
      <c r="AG679" s="204">
        <v>0</v>
      </c>
      <c r="AH679" s="204">
        <v>0</v>
      </c>
      <c r="AI679" s="204">
        <v>0</v>
      </c>
      <c r="AJ679" s="204">
        <v>0</v>
      </c>
      <c r="AK679" s="204">
        <v>0</v>
      </c>
      <c r="AL679" s="204">
        <v>0</v>
      </c>
      <c r="AM679" s="204"/>
      <c r="AN679" s="204">
        <v>0</v>
      </c>
      <c r="AO679" s="204">
        <v>0</v>
      </c>
    </row>
    <row r="680" spans="1:41" ht="12.75" customHeight="1">
      <c r="A680" s="262">
        <v>672</v>
      </c>
      <c r="B680" s="201" t="s">
        <v>1782</v>
      </c>
      <c r="C680" s="197">
        <v>0</v>
      </c>
      <c r="D680" s="202">
        <v>0</v>
      </c>
      <c r="E680" s="202">
        <v>0</v>
      </c>
      <c r="F680" s="202">
        <v>0</v>
      </c>
      <c r="G680" s="202">
        <v>0</v>
      </c>
      <c r="H680" s="202">
        <v>0</v>
      </c>
      <c r="I680" s="202">
        <v>0</v>
      </c>
      <c r="J680" s="197">
        <v>0</v>
      </c>
      <c r="K680" s="203">
        <v>0</v>
      </c>
      <c r="L680" s="203">
        <v>0</v>
      </c>
      <c r="M680" s="203">
        <v>0</v>
      </c>
      <c r="N680" s="203">
        <v>0</v>
      </c>
      <c r="O680" s="203">
        <v>0</v>
      </c>
      <c r="P680" s="203">
        <v>0</v>
      </c>
      <c r="Q680" s="203">
        <v>0</v>
      </c>
      <c r="R680" s="198">
        <v>0</v>
      </c>
      <c r="S680" s="203">
        <v>0</v>
      </c>
      <c r="T680" s="203">
        <v>0</v>
      </c>
      <c r="U680" s="203">
        <v>0</v>
      </c>
      <c r="V680" s="204">
        <v>0</v>
      </c>
      <c r="W680" s="204">
        <v>0</v>
      </c>
      <c r="X680" s="204">
        <v>0</v>
      </c>
      <c r="Y680" s="204">
        <v>0</v>
      </c>
      <c r="Z680" s="101">
        <v>0</v>
      </c>
      <c r="AA680" s="204">
        <v>0</v>
      </c>
      <c r="AB680" s="204">
        <v>0</v>
      </c>
      <c r="AC680" s="204">
        <v>0</v>
      </c>
      <c r="AD680" s="204">
        <v>0</v>
      </c>
      <c r="AE680" s="204"/>
      <c r="AF680" s="204">
        <v>0</v>
      </c>
      <c r="AG680" s="204">
        <v>0</v>
      </c>
      <c r="AH680" s="204">
        <v>0</v>
      </c>
      <c r="AI680" s="204">
        <v>0</v>
      </c>
      <c r="AJ680" s="204">
        <v>0</v>
      </c>
      <c r="AK680" s="204">
        <v>0</v>
      </c>
      <c r="AL680" s="204">
        <v>0</v>
      </c>
      <c r="AM680" s="204"/>
      <c r="AN680" s="204">
        <v>0</v>
      </c>
      <c r="AO680" s="204">
        <v>0</v>
      </c>
    </row>
    <row r="681" spans="1:41" ht="12.75" customHeight="1">
      <c r="A681" s="262">
        <v>673</v>
      </c>
      <c r="B681" s="201" t="s">
        <v>1783</v>
      </c>
      <c r="C681" s="197">
        <v>0</v>
      </c>
      <c r="D681" s="202">
        <v>0</v>
      </c>
      <c r="E681" s="202">
        <v>0</v>
      </c>
      <c r="F681" s="202">
        <v>0</v>
      </c>
      <c r="G681" s="202">
        <v>0</v>
      </c>
      <c r="H681" s="202">
        <v>0</v>
      </c>
      <c r="I681" s="202">
        <v>0</v>
      </c>
      <c r="J681" s="197">
        <v>0</v>
      </c>
      <c r="K681" s="203">
        <v>0</v>
      </c>
      <c r="L681" s="203">
        <v>0</v>
      </c>
      <c r="M681" s="203">
        <v>0</v>
      </c>
      <c r="N681" s="203">
        <v>0</v>
      </c>
      <c r="O681" s="203">
        <v>0</v>
      </c>
      <c r="P681" s="203">
        <v>0</v>
      </c>
      <c r="Q681" s="203">
        <v>0</v>
      </c>
      <c r="R681" s="198">
        <v>0</v>
      </c>
      <c r="S681" s="203">
        <v>0</v>
      </c>
      <c r="T681" s="203">
        <v>0</v>
      </c>
      <c r="U681" s="203">
        <v>0</v>
      </c>
      <c r="V681" s="204">
        <v>0</v>
      </c>
      <c r="W681" s="204">
        <v>0</v>
      </c>
      <c r="X681" s="204">
        <v>0</v>
      </c>
      <c r="Y681" s="204">
        <v>0</v>
      </c>
      <c r="Z681" s="101">
        <v>0</v>
      </c>
      <c r="AA681" s="204">
        <v>0</v>
      </c>
      <c r="AB681" s="204">
        <v>0</v>
      </c>
      <c r="AC681" s="204">
        <v>0</v>
      </c>
      <c r="AD681" s="204">
        <v>0</v>
      </c>
      <c r="AE681" s="204"/>
      <c r="AF681" s="204">
        <v>0</v>
      </c>
      <c r="AG681" s="204">
        <v>0</v>
      </c>
      <c r="AH681" s="204">
        <v>0</v>
      </c>
      <c r="AI681" s="204">
        <v>0</v>
      </c>
      <c r="AJ681" s="204">
        <v>0</v>
      </c>
      <c r="AK681" s="204">
        <v>0</v>
      </c>
      <c r="AL681" s="204">
        <v>0</v>
      </c>
      <c r="AM681" s="204"/>
      <c r="AN681" s="204">
        <v>0</v>
      </c>
      <c r="AO681" s="204">
        <v>0</v>
      </c>
    </row>
    <row r="682" spans="1:41" ht="12.75" customHeight="1">
      <c r="A682" s="262">
        <v>674</v>
      </c>
      <c r="B682" s="201" t="s">
        <v>1784</v>
      </c>
      <c r="C682" s="197">
        <v>0</v>
      </c>
      <c r="D682" s="202">
        <v>0</v>
      </c>
      <c r="E682" s="202">
        <v>0</v>
      </c>
      <c r="F682" s="202">
        <v>0</v>
      </c>
      <c r="G682" s="202">
        <v>0</v>
      </c>
      <c r="H682" s="202">
        <v>0</v>
      </c>
      <c r="I682" s="202">
        <v>0</v>
      </c>
      <c r="J682" s="197">
        <v>0</v>
      </c>
      <c r="K682" s="203">
        <v>0</v>
      </c>
      <c r="L682" s="203">
        <v>0</v>
      </c>
      <c r="M682" s="203">
        <v>0</v>
      </c>
      <c r="N682" s="203">
        <v>0</v>
      </c>
      <c r="O682" s="203">
        <v>0</v>
      </c>
      <c r="P682" s="203">
        <v>0</v>
      </c>
      <c r="Q682" s="203">
        <v>0</v>
      </c>
      <c r="R682" s="198">
        <v>0</v>
      </c>
      <c r="S682" s="203">
        <v>0</v>
      </c>
      <c r="T682" s="203">
        <v>0</v>
      </c>
      <c r="U682" s="203">
        <v>0</v>
      </c>
      <c r="V682" s="204">
        <v>0</v>
      </c>
      <c r="W682" s="204">
        <v>0</v>
      </c>
      <c r="X682" s="204">
        <v>0</v>
      </c>
      <c r="Y682" s="204">
        <v>0</v>
      </c>
      <c r="Z682" s="101">
        <v>0</v>
      </c>
      <c r="AA682" s="204">
        <v>0</v>
      </c>
      <c r="AB682" s="204">
        <v>0</v>
      </c>
      <c r="AC682" s="204">
        <v>0</v>
      </c>
      <c r="AD682" s="204">
        <v>0</v>
      </c>
      <c r="AE682" s="204"/>
      <c r="AF682" s="204">
        <v>0</v>
      </c>
      <c r="AG682" s="204">
        <v>0</v>
      </c>
      <c r="AH682" s="204">
        <v>0</v>
      </c>
      <c r="AI682" s="204">
        <v>0</v>
      </c>
      <c r="AJ682" s="204">
        <v>0</v>
      </c>
      <c r="AK682" s="204">
        <v>0</v>
      </c>
      <c r="AL682" s="204">
        <v>0</v>
      </c>
      <c r="AM682" s="204"/>
      <c r="AN682" s="204">
        <v>0</v>
      </c>
      <c r="AO682" s="204">
        <v>0</v>
      </c>
    </row>
    <row r="683" spans="1:41" ht="12.75" customHeight="1">
      <c r="A683" s="262">
        <v>675</v>
      </c>
      <c r="B683" s="201" t="s">
        <v>1785</v>
      </c>
      <c r="C683" s="197">
        <v>0</v>
      </c>
      <c r="D683" s="202">
        <v>0</v>
      </c>
      <c r="E683" s="202">
        <v>0</v>
      </c>
      <c r="F683" s="202">
        <v>0</v>
      </c>
      <c r="G683" s="202">
        <v>0</v>
      </c>
      <c r="H683" s="202">
        <v>0</v>
      </c>
      <c r="I683" s="202">
        <v>0</v>
      </c>
      <c r="J683" s="197">
        <v>0</v>
      </c>
      <c r="K683" s="203">
        <v>0</v>
      </c>
      <c r="L683" s="203">
        <v>0</v>
      </c>
      <c r="M683" s="203">
        <v>0</v>
      </c>
      <c r="N683" s="203">
        <v>0</v>
      </c>
      <c r="O683" s="203">
        <v>0</v>
      </c>
      <c r="P683" s="203">
        <v>0</v>
      </c>
      <c r="Q683" s="203">
        <v>0</v>
      </c>
      <c r="R683" s="198">
        <v>0</v>
      </c>
      <c r="S683" s="203">
        <v>0</v>
      </c>
      <c r="T683" s="203">
        <v>0</v>
      </c>
      <c r="U683" s="203">
        <v>0</v>
      </c>
      <c r="V683" s="204">
        <v>0</v>
      </c>
      <c r="W683" s="204">
        <v>0</v>
      </c>
      <c r="X683" s="204">
        <v>0</v>
      </c>
      <c r="Y683" s="204">
        <v>0</v>
      </c>
      <c r="Z683" s="101">
        <v>0</v>
      </c>
      <c r="AA683" s="204">
        <v>0</v>
      </c>
      <c r="AB683" s="204">
        <v>0</v>
      </c>
      <c r="AC683" s="204">
        <v>0</v>
      </c>
      <c r="AD683" s="204">
        <v>0</v>
      </c>
      <c r="AE683" s="204"/>
      <c r="AF683" s="204">
        <v>0</v>
      </c>
      <c r="AG683" s="204">
        <v>0</v>
      </c>
      <c r="AH683" s="204">
        <v>0</v>
      </c>
      <c r="AI683" s="204">
        <v>0</v>
      </c>
      <c r="AJ683" s="204">
        <v>0</v>
      </c>
      <c r="AK683" s="204">
        <v>0</v>
      </c>
      <c r="AL683" s="204">
        <v>0</v>
      </c>
      <c r="AM683" s="204"/>
      <c r="AN683" s="204">
        <v>0</v>
      </c>
      <c r="AO683" s="204">
        <v>0</v>
      </c>
    </row>
    <row r="684" spans="1:41" ht="12.75" customHeight="1">
      <c r="A684" s="262">
        <v>676</v>
      </c>
      <c r="B684" s="201" t="s">
        <v>1786</v>
      </c>
      <c r="C684" s="197">
        <v>0</v>
      </c>
      <c r="D684" s="202">
        <v>0</v>
      </c>
      <c r="E684" s="202">
        <v>0</v>
      </c>
      <c r="F684" s="202">
        <v>0</v>
      </c>
      <c r="G684" s="202">
        <v>0</v>
      </c>
      <c r="H684" s="202">
        <v>0</v>
      </c>
      <c r="I684" s="202">
        <v>0</v>
      </c>
      <c r="J684" s="197">
        <v>0</v>
      </c>
      <c r="K684" s="203">
        <v>0</v>
      </c>
      <c r="L684" s="203">
        <v>0</v>
      </c>
      <c r="M684" s="203">
        <v>0</v>
      </c>
      <c r="N684" s="203">
        <v>0</v>
      </c>
      <c r="O684" s="203">
        <v>0</v>
      </c>
      <c r="P684" s="203">
        <v>0</v>
      </c>
      <c r="Q684" s="203">
        <v>0</v>
      </c>
      <c r="R684" s="198">
        <v>0</v>
      </c>
      <c r="S684" s="203">
        <v>0</v>
      </c>
      <c r="T684" s="203">
        <v>0</v>
      </c>
      <c r="U684" s="203">
        <v>0</v>
      </c>
      <c r="V684" s="204">
        <v>0</v>
      </c>
      <c r="W684" s="204">
        <v>0</v>
      </c>
      <c r="X684" s="204">
        <v>0</v>
      </c>
      <c r="Y684" s="204">
        <v>0</v>
      </c>
      <c r="Z684" s="101">
        <v>0</v>
      </c>
      <c r="AA684" s="204">
        <v>0</v>
      </c>
      <c r="AB684" s="204">
        <v>0</v>
      </c>
      <c r="AC684" s="204">
        <v>0</v>
      </c>
      <c r="AD684" s="204">
        <v>0</v>
      </c>
      <c r="AE684" s="204"/>
      <c r="AF684" s="204">
        <v>0</v>
      </c>
      <c r="AG684" s="204">
        <v>0</v>
      </c>
      <c r="AH684" s="204">
        <v>0</v>
      </c>
      <c r="AI684" s="204">
        <v>0</v>
      </c>
      <c r="AJ684" s="204">
        <v>0</v>
      </c>
      <c r="AK684" s="204">
        <v>0</v>
      </c>
      <c r="AL684" s="204">
        <v>0</v>
      </c>
      <c r="AM684" s="204"/>
      <c r="AN684" s="204">
        <v>0</v>
      </c>
      <c r="AO684" s="204">
        <v>0</v>
      </c>
    </row>
    <row r="685" spans="1:41" ht="12.75" customHeight="1">
      <c r="A685" s="262">
        <v>677</v>
      </c>
      <c r="B685" s="201" t="s">
        <v>1787</v>
      </c>
      <c r="C685" s="197">
        <v>0</v>
      </c>
      <c r="D685" s="202">
        <v>0</v>
      </c>
      <c r="E685" s="202">
        <v>0</v>
      </c>
      <c r="F685" s="202">
        <v>0</v>
      </c>
      <c r="G685" s="202">
        <v>0</v>
      </c>
      <c r="H685" s="202">
        <v>0</v>
      </c>
      <c r="I685" s="202">
        <v>0</v>
      </c>
      <c r="J685" s="197">
        <v>0</v>
      </c>
      <c r="K685" s="203">
        <v>0</v>
      </c>
      <c r="L685" s="203">
        <v>0</v>
      </c>
      <c r="M685" s="203">
        <v>0</v>
      </c>
      <c r="N685" s="203">
        <v>0</v>
      </c>
      <c r="O685" s="203">
        <v>0</v>
      </c>
      <c r="P685" s="203">
        <v>0</v>
      </c>
      <c r="Q685" s="203">
        <v>0</v>
      </c>
      <c r="R685" s="198">
        <v>0</v>
      </c>
      <c r="S685" s="203">
        <v>0</v>
      </c>
      <c r="T685" s="203">
        <v>0</v>
      </c>
      <c r="U685" s="203">
        <v>0</v>
      </c>
      <c r="V685" s="204">
        <v>0</v>
      </c>
      <c r="W685" s="204">
        <v>0</v>
      </c>
      <c r="X685" s="204">
        <v>0</v>
      </c>
      <c r="Y685" s="204">
        <v>0</v>
      </c>
      <c r="Z685" s="101">
        <v>0</v>
      </c>
      <c r="AA685" s="204">
        <v>0</v>
      </c>
      <c r="AB685" s="204">
        <v>0</v>
      </c>
      <c r="AC685" s="204">
        <v>0</v>
      </c>
      <c r="AD685" s="204">
        <v>0</v>
      </c>
      <c r="AE685" s="204"/>
      <c r="AF685" s="204">
        <v>0</v>
      </c>
      <c r="AG685" s="204">
        <v>0</v>
      </c>
      <c r="AH685" s="204">
        <v>0</v>
      </c>
      <c r="AI685" s="204">
        <v>0</v>
      </c>
      <c r="AJ685" s="204">
        <v>0</v>
      </c>
      <c r="AK685" s="204">
        <v>0</v>
      </c>
      <c r="AL685" s="204">
        <v>0</v>
      </c>
      <c r="AM685" s="204"/>
      <c r="AN685" s="204">
        <v>0</v>
      </c>
      <c r="AO685" s="204">
        <v>0</v>
      </c>
    </row>
    <row r="686" spans="1:41" ht="12.75" customHeight="1">
      <c r="A686" s="262">
        <v>678</v>
      </c>
      <c r="B686" s="201" t="s">
        <v>1788</v>
      </c>
      <c r="C686" s="197">
        <v>0</v>
      </c>
      <c r="D686" s="202">
        <v>0</v>
      </c>
      <c r="E686" s="202">
        <v>0</v>
      </c>
      <c r="F686" s="202">
        <v>0</v>
      </c>
      <c r="G686" s="202">
        <v>0</v>
      </c>
      <c r="H686" s="202">
        <v>0</v>
      </c>
      <c r="I686" s="202">
        <v>0</v>
      </c>
      <c r="J686" s="197">
        <v>0</v>
      </c>
      <c r="K686" s="203">
        <v>0</v>
      </c>
      <c r="L686" s="203">
        <v>0</v>
      </c>
      <c r="M686" s="203">
        <v>0</v>
      </c>
      <c r="N686" s="203">
        <v>0</v>
      </c>
      <c r="O686" s="203">
        <v>0</v>
      </c>
      <c r="P686" s="203">
        <v>0</v>
      </c>
      <c r="Q686" s="203">
        <v>0</v>
      </c>
      <c r="R686" s="198">
        <v>0</v>
      </c>
      <c r="S686" s="203">
        <v>0</v>
      </c>
      <c r="T686" s="203">
        <v>0</v>
      </c>
      <c r="U686" s="203">
        <v>0</v>
      </c>
      <c r="V686" s="204">
        <v>0</v>
      </c>
      <c r="W686" s="204">
        <v>0</v>
      </c>
      <c r="X686" s="204">
        <v>0</v>
      </c>
      <c r="Y686" s="204">
        <v>0</v>
      </c>
      <c r="Z686" s="101">
        <v>0</v>
      </c>
      <c r="AA686" s="204">
        <v>0</v>
      </c>
      <c r="AB686" s="204">
        <v>0</v>
      </c>
      <c r="AC686" s="204">
        <v>0</v>
      </c>
      <c r="AD686" s="204">
        <v>0</v>
      </c>
      <c r="AE686" s="204"/>
      <c r="AF686" s="204">
        <v>0</v>
      </c>
      <c r="AG686" s="204">
        <v>0</v>
      </c>
      <c r="AH686" s="204">
        <v>0</v>
      </c>
      <c r="AI686" s="204">
        <v>0</v>
      </c>
      <c r="AJ686" s="204">
        <v>0</v>
      </c>
      <c r="AK686" s="204">
        <v>0</v>
      </c>
      <c r="AL686" s="204">
        <v>0</v>
      </c>
      <c r="AM686" s="204"/>
      <c r="AN686" s="204">
        <v>0</v>
      </c>
      <c r="AO686" s="204">
        <v>0</v>
      </c>
    </row>
    <row r="687" spans="1:41" ht="12.75" customHeight="1">
      <c r="A687" s="262">
        <v>679</v>
      </c>
      <c r="B687" s="201" t="s">
        <v>1773</v>
      </c>
      <c r="C687" s="197">
        <v>0</v>
      </c>
      <c r="D687" s="202">
        <v>0</v>
      </c>
      <c r="E687" s="202">
        <v>0</v>
      </c>
      <c r="F687" s="202">
        <v>0</v>
      </c>
      <c r="G687" s="202">
        <v>0</v>
      </c>
      <c r="H687" s="202">
        <v>0</v>
      </c>
      <c r="I687" s="202">
        <v>0</v>
      </c>
      <c r="J687" s="197">
        <v>0</v>
      </c>
      <c r="K687" s="203">
        <v>0</v>
      </c>
      <c r="L687" s="203">
        <v>0</v>
      </c>
      <c r="M687" s="203">
        <v>0</v>
      </c>
      <c r="N687" s="203">
        <v>0</v>
      </c>
      <c r="O687" s="203">
        <v>0</v>
      </c>
      <c r="P687" s="203">
        <v>0</v>
      </c>
      <c r="Q687" s="203">
        <v>0</v>
      </c>
      <c r="R687" s="198">
        <v>0</v>
      </c>
      <c r="S687" s="203">
        <v>0</v>
      </c>
      <c r="T687" s="203">
        <v>0</v>
      </c>
      <c r="U687" s="203">
        <v>0</v>
      </c>
      <c r="V687" s="204">
        <v>0</v>
      </c>
      <c r="W687" s="204">
        <v>0</v>
      </c>
      <c r="X687" s="204">
        <v>0</v>
      </c>
      <c r="Y687" s="204">
        <v>0</v>
      </c>
      <c r="Z687" s="101">
        <v>0</v>
      </c>
      <c r="AA687" s="204">
        <v>0</v>
      </c>
      <c r="AB687" s="204">
        <v>0</v>
      </c>
      <c r="AC687" s="204">
        <v>0</v>
      </c>
      <c r="AD687" s="204">
        <v>0</v>
      </c>
      <c r="AE687" s="204"/>
      <c r="AF687" s="204">
        <v>0</v>
      </c>
      <c r="AG687" s="204">
        <v>0</v>
      </c>
      <c r="AH687" s="204">
        <v>0</v>
      </c>
      <c r="AI687" s="204">
        <v>0</v>
      </c>
      <c r="AJ687" s="204">
        <v>0</v>
      </c>
      <c r="AK687" s="204">
        <v>0</v>
      </c>
      <c r="AL687" s="204">
        <v>0</v>
      </c>
      <c r="AM687" s="204"/>
      <c r="AN687" s="204">
        <v>0</v>
      </c>
      <c r="AO687" s="204">
        <v>0</v>
      </c>
    </row>
    <row r="688" spans="1:41" ht="12.75" customHeight="1">
      <c r="A688" s="262">
        <v>680</v>
      </c>
      <c r="B688" s="201" t="s">
        <v>1789</v>
      </c>
      <c r="C688" s="197">
        <v>0</v>
      </c>
      <c r="D688" s="202">
        <v>0</v>
      </c>
      <c r="E688" s="202">
        <v>0</v>
      </c>
      <c r="F688" s="202">
        <v>0</v>
      </c>
      <c r="G688" s="202">
        <v>0</v>
      </c>
      <c r="H688" s="202">
        <v>0</v>
      </c>
      <c r="I688" s="202">
        <v>0</v>
      </c>
      <c r="J688" s="197">
        <v>0</v>
      </c>
      <c r="K688" s="203">
        <v>0</v>
      </c>
      <c r="L688" s="203">
        <v>0</v>
      </c>
      <c r="M688" s="203">
        <v>0</v>
      </c>
      <c r="N688" s="203">
        <v>0</v>
      </c>
      <c r="O688" s="203">
        <v>0</v>
      </c>
      <c r="P688" s="203">
        <v>0</v>
      </c>
      <c r="Q688" s="203">
        <v>0</v>
      </c>
      <c r="R688" s="198">
        <v>0</v>
      </c>
      <c r="S688" s="203">
        <v>0</v>
      </c>
      <c r="T688" s="203">
        <v>0</v>
      </c>
      <c r="U688" s="203">
        <v>0</v>
      </c>
      <c r="V688" s="204">
        <v>0</v>
      </c>
      <c r="W688" s="204">
        <v>0</v>
      </c>
      <c r="X688" s="204">
        <v>0</v>
      </c>
      <c r="Y688" s="204">
        <v>0</v>
      </c>
      <c r="Z688" s="101">
        <v>0</v>
      </c>
      <c r="AA688" s="204">
        <v>0</v>
      </c>
      <c r="AB688" s="204">
        <v>0</v>
      </c>
      <c r="AC688" s="204">
        <v>0</v>
      </c>
      <c r="AD688" s="204">
        <v>0</v>
      </c>
      <c r="AE688" s="204"/>
      <c r="AF688" s="204">
        <v>0</v>
      </c>
      <c r="AG688" s="204">
        <v>0</v>
      </c>
      <c r="AH688" s="204">
        <v>0</v>
      </c>
      <c r="AI688" s="204">
        <v>0</v>
      </c>
      <c r="AJ688" s="204">
        <v>0</v>
      </c>
      <c r="AK688" s="204">
        <v>0</v>
      </c>
      <c r="AL688" s="204">
        <v>0</v>
      </c>
      <c r="AM688" s="204"/>
      <c r="AN688" s="204">
        <v>0</v>
      </c>
      <c r="AO688" s="204">
        <v>0</v>
      </c>
    </row>
    <row r="689" spans="1:45" ht="12.75" customHeight="1">
      <c r="A689" s="262">
        <v>681</v>
      </c>
      <c r="B689" s="201" t="s">
        <v>1790</v>
      </c>
      <c r="C689" s="197">
        <v>185.6</v>
      </c>
      <c r="D689" s="202">
        <v>0</v>
      </c>
      <c r="E689" s="202">
        <v>0</v>
      </c>
      <c r="F689" s="202">
        <v>0</v>
      </c>
      <c r="G689" s="202">
        <v>0</v>
      </c>
      <c r="H689" s="202">
        <v>185.6</v>
      </c>
      <c r="I689" s="202">
        <v>0</v>
      </c>
      <c r="J689" s="197">
        <v>237</v>
      </c>
      <c r="K689" s="203">
        <v>0</v>
      </c>
      <c r="L689" s="203">
        <v>0</v>
      </c>
      <c r="M689" s="203">
        <v>0</v>
      </c>
      <c r="N689" s="203">
        <v>0</v>
      </c>
      <c r="O689" s="203">
        <v>0</v>
      </c>
      <c r="P689" s="203">
        <v>237</v>
      </c>
      <c r="Q689" s="203">
        <v>0</v>
      </c>
      <c r="R689" s="198">
        <v>236.47219999999999</v>
      </c>
      <c r="S689" s="203">
        <v>0</v>
      </c>
      <c r="T689" s="203">
        <v>0</v>
      </c>
      <c r="U689" s="203">
        <v>0</v>
      </c>
      <c r="V689" s="204">
        <v>0</v>
      </c>
      <c r="W689" s="204">
        <v>0</v>
      </c>
      <c r="X689" s="204">
        <v>236.47219999999999</v>
      </c>
      <c r="Y689" s="204">
        <v>0</v>
      </c>
      <c r="Z689" s="101">
        <v>-0.52780000000001337</v>
      </c>
      <c r="AA689" s="204">
        <v>0</v>
      </c>
      <c r="AB689" s="204">
        <v>0</v>
      </c>
      <c r="AC689" s="204">
        <v>0</v>
      </c>
      <c r="AD689" s="204">
        <v>0</v>
      </c>
      <c r="AE689" s="204"/>
      <c r="AF689" s="204">
        <v>-0.52780000000001337</v>
      </c>
      <c r="AG689" s="204">
        <v>0</v>
      </c>
      <c r="AH689" s="204">
        <v>99.777299578059058</v>
      </c>
      <c r="AI689" s="204">
        <v>0</v>
      </c>
      <c r="AJ689" s="204">
        <v>0</v>
      </c>
      <c r="AK689" s="204">
        <v>0</v>
      </c>
      <c r="AL689" s="204">
        <v>0</v>
      </c>
      <c r="AM689" s="204"/>
      <c r="AN689" s="204">
        <v>99.777299578059058</v>
      </c>
      <c r="AO689" s="204">
        <v>0</v>
      </c>
    </row>
    <row r="690" spans="1:45" ht="12.75" customHeight="1">
      <c r="A690" s="262">
        <v>682</v>
      </c>
      <c r="B690" s="201" t="s">
        <v>1791</v>
      </c>
      <c r="C690" s="197">
        <v>0</v>
      </c>
      <c r="D690" s="202">
        <v>0</v>
      </c>
      <c r="E690" s="202">
        <v>0</v>
      </c>
      <c r="F690" s="202">
        <v>0</v>
      </c>
      <c r="G690" s="202">
        <v>0</v>
      </c>
      <c r="H690" s="202">
        <v>0</v>
      </c>
      <c r="I690" s="202">
        <v>0</v>
      </c>
      <c r="J690" s="197">
        <v>0</v>
      </c>
      <c r="K690" s="203">
        <v>0</v>
      </c>
      <c r="L690" s="203">
        <v>0</v>
      </c>
      <c r="M690" s="203">
        <v>0</v>
      </c>
      <c r="N690" s="203">
        <v>0</v>
      </c>
      <c r="O690" s="203">
        <v>0</v>
      </c>
      <c r="P690" s="203">
        <v>0</v>
      </c>
      <c r="Q690" s="203">
        <v>0</v>
      </c>
      <c r="R690" s="198">
        <v>0</v>
      </c>
      <c r="S690" s="203">
        <v>0</v>
      </c>
      <c r="T690" s="203">
        <v>0</v>
      </c>
      <c r="U690" s="203">
        <v>0</v>
      </c>
      <c r="V690" s="204">
        <v>0</v>
      </c>
      <c r="W690" s="204">
        <v>0</v>
      </c>
      <c r="X690" s="204">
        <v>0</v>
      </c>
      <c r="Y690" s="204">
        <v>0</v>
      </c>
      <c r="Z690" s="101">
        <v>0</v>
      </c>
      <c r="AA690" s="204">
        <v>0</v>
      </c>
      <c r="AB690" s="204">
        <v>0</v>
      </c>
      <c r="AC690" s="204">
        <v>0</v>
      </c>
      <c r="AD690" s="204">
        <v>0</v>
      </c>
      <c r="AE690" s="204"/>
      <c r="AF690" s="204">
        <v>0</v>
      </c>
      <c r="AG690" s="204">
        <v>0</v>
      </c>
      <c r="AH690" s="204">
        <v>0</v>
      </c>
      <c r="AI690" s="204">
        <v>0</v>
      </c>
      <c r="AJ690" s="204">
        <v>0</v>
      </c>
      <c r="AK690" s="204">
        <v>0</v>
      </c>
      <c r="AL690" s="204">
        <v>0</v>
      </c>
      <c r="AM690" s="204"/>
      <c r="AN690" s="204">
        <v>0</v>
      </c>
      <c r="AO690" s="204">
        <v>0</v>
      </c>
    </row>
    <row r="691" spans="1:45" ht="12.75" customHeight="1">
      <c r="A691" s="262">
        <v>683</v>
      </c>
      <c r="B691" s="201" t="s">
        <v>1792</v>
      </c>
      <c r="C691" s="197">
        <v>0</v>
      </c>
      <c r="D691" s="202">
        <v>0</v>
      </c>
      <c r="E691" s="202">
        <v>0</v>
      </c>
      <c r="F691" s="202">
        <v>0</v>
      </c>
      <c r="G691" s="202">
        <v>0</v>
      </c>
      <c r="H691" s="202">
        <v>0</v>
      </c>
      <c r="I691" s="202">
        <v>0</v>
      </c>
      <c r="J691" s="197">
        <v>0</v>
      </c>
      <c r="K691" s="203">
        <v>0</v>
      </c>
      <c r="L691" s="203">
        <v>0</v>
      </c>
      <c r="M691" s="203">
        <v>0</v>
      </c>
      <c r="N691" s="203">
        <v>0</v>
      </c>
      <c r="O691" s="203">
        <v>0</v>
      </c>
      <c r="P691" s="203">
        <v>0</v>
      </c>
      <c r="Q691" s="203">
        <v>0</v>
      </c>
      <c r="R691" s="198">
        <v>0</v>
      </c>
      <c r="S691" s="203">
        <v>0</v>
      </c>
      <c r="T691" s="203">
        <v>0</v>
      </c>
      <c r="U691" s="203">
        <v>0</v>
      </c>
      <c r="V691" s="204">
        <v>0</v>
      </c>
      <c r="W691" s="204">
        <v>0</v>
      </c>
      <c r="X691" s="204">
        <v>0</v>
      </c>
      <c r="Y691" s="204">
        <v>0</v>
      </c>
      <c r="Z691" s="101">
        <v>0</v>
      </c>
      <c r="AA691" s="204">
        <v>0</v>
      </c>
      <c r="AB691" s="204">
        <v>0</v>
      </c>
      <c r="AC691" s="204">
        <v>0</v>
      </c>
      <c r="AD691" s="204">
        <v>0</v>
      </c>
      <c r="AE691" s="204"/>
      <c r="AF691" s="204">
        <v>0</v>
      </c>
      <c r="AG691" s="204">
        <v>0</v>
      </c>
      <c r="AH691" s="204">
        <v>0</v>
      </c>
      <c r="AI691" s="204">
        <v>0</v>
      </c>
      <c r="AJ691" s="204">
        <v>0</v>
      </c>
      <c r="AK691" s="204">
        <v>0</v>
      </c>
      <c r="AL691" s="204">
        <v>0</v>
      </c>
      <c r="AM691" s="204"/>
      <c r="AN691" s="204">
        <v>0</v>
      </c>
      <c r="AO691" s="204">
        <v>0</v>
      </c>
    </row>
    <row r="692" spans="1:45" ht="12.75" customHeight="1">
      <c r="A692" s="262">
        <v>684</v>
      </c>
      <c r="B692" s="201" t="s">
        <v>1417</v>
      </c>
      <c r="C692" s="197">
        <v>0</v>
      </c>
      <c r="D692" s="202">
        <v>0</v>
      </c>
      <c r="E692" s="202">
        <v>0</v>
      </c>
      <c r="F692" s="202">
        <v>0</v>
      </c>
      <c r="G692" s="202">
        <v>0</v>
      </c>
      <c r="H692" s="202">
        <v>0</v>
      </c>
      <c r="I692" s="202">
        <v>0</v>
      </c>
      <c r="J692" s="197">
        <v>0</v>
      </c>
      <c r="K692" s="203">
        <v>0</v>
      </c>
      <c r="L692" s="203">
        <v>0</v>
      </c>
      <c r="M692" s="203">
        <v>0</v>
      </c>
      <c r="N692" s="203">
        <v>0</v>
      </c>
      <c r="O692" s="203">
        <v>0</v>
      </c>
      <c r="P692" s="203">
        <v>0</v>
      </c>
      <c r="Q692" s="203">
        <v>0</v>
      </c>
      <c r="R692" s="198">
        <v>0</v>
      </c>
      <c r="S692" s="203">
        <v>0</v>
      </c>
      <c r="T692" s="203">
        <v>0</v>
      </c>
      <c r="U692" s="203">
        <v>0</v>
      </c>
      <c r="V692" s="204">
        <v>0</v>
      </c>
      <c r="W692" s="204">
        <v>0</v>
      </c>
      <c r="X692" s="204">
        <v>0</v>
      </c>
      <c r="Y692" s="204">
        <v>0</v>
      </c>
      <c r="Z692" s="101">
        <v>0</v>
      </c>
      <c r="AA692" s="204">
        <v>0</v>
      </c>
      <c r="AB692" s="204">
        <v>0</v>
      </c>
      <c r="AC692" s="204">
        <v>0</v>
      </c>
      <c r="AD692" s="204">
        <v>0</v>
      </c>
      <c r="AE692" s="204"/>
      <c r="AF692" s="204">
        <v>0</v>
      </c>
      <c r="AG692" s="204">
        <v>0</v>
      </c>
      <c r="AH692" s="204">
        <v>0</v>
      </c>
      <c r="AI692" s="204">
        <v>0</v>
      </c>
      <c r="AJ692" s="204">
        <v>0</v>
      </c>
      <c r="AK692" s="204">
        <v>0</v>
      </c>
      <c r="AL692" s="204">
        <v>0</v>
      </c>
      <c r="AM692" s="204"/>
      <c r="AN692" s="204">
        <v>0</v>
      </c>
      <c r="AO692" s="204">
        <v>0</v>
      </c>
    </row>
    <row r="693" spans="1:45" ht="12.75" customHeight="1">
      <c r="A693" s="262">
        <v>685</v>
      </c>
      <c r="B693" s="201"/>
      <c r="C693" s="202"/>
      <c r="D693" s="202"/>
      <c r="E693" s="202"/>
      <c r="F693" s="202"/>
      <c r="G693" s="202"/>
      <c r="H693" s="202"/>
      <c r="I693" s="202"/>
      <c r="J693" s="202"/>
      <c r="K693" s="203"/>
      <c r="L693" s="203"/>
      <c r="M693" s="203"/>
      <c r="N693" s="203"/>
      <c r="O693" s="203"/>
      <c r="P693" s="203"/>
      <c r="Q693" s="203"/>
      <c r="R693" s="203"/>
      <c r="S693" s="203"/>
      <c r="T693" s="203"/>
      <c r="U693" s="203"/>
      <c r="V693" s="204"/>
      <c r="W693" s="204"/>
      <c r="X693" s="204"/>
      <c r="Y693" s="204"/>
      <c r="Z693" s="101">
        <v>0</v>
      </c>
      <c r="AA693" s="204"/>
      <c r="AB693" s="204"/>
      <c r="AC693" s="204"/>
      <c r="AD693" s="204"/>
      <c r="AE693" s="204"/>
      <c r="AF693" s="204"/>
      <c r="AG693" s="204"/>
      <c r="AH693" s="204"/>
      <c r="AI693" s="204"/>
      <c r="AJ693" s="204"/>
      <c r="AK693" s="204"/>
      <c r="AL693" s="204"/>
      <c r="AM693" s="204"/>
      <c r="AN693" s="204"/>
      <c r="AO693" s="204"/>
    </row>
    <row r="694" spans="1:45" ht="12.75" customHeight="1">
      <c r="A694" s="262">
        <v>686</v>
      </c>
      <c r="B694" s="196" t="s">
        <v>1793</v>
      </c>
      <c r="C694" s="197">
        <v>2547.6</v>
      </c>
      <c r="D694" s="197">
        <v>0</v>
      </c>
      <c r="E694" s="197">
        <v>0</v>
      </c>
      <c r="F694" s="197">
        <v>0</v>
      </c>
      <c r="G694" s="197">
        <v>2257.5</v>
      </c>
      <c r="H694" s="197">
        <v>290.10000000000002</v>
      </c>
      <c r="I694" s="197">
        <v>0</v>
      </c>
      <c r="J694" s="197">
        <v>2577.6</v>
      </c>
      <c r="K694" s="197">
        <v>0</v>
      </c>
      <c r="L694" s="197">
        <v>0</v>
      </c>
      <c r="M694" s="197">
        <v>0</v>
      </c>
      <c r="N694" s="197">
        <v>2257.5</v>
      </c>
      <c r="O694" s="197">
        <v>30</v>
      </c>
      <c r="P694" s="197">
        <v>290.10000000000002</v>
      </c>
      <c r="Q694" s="197">
        <v>0</v>
      </c>
      <c r="R694" s="198">
        <v>1395.3365999999999</v>
      </c>
      <c r="S694" s="197">
        <v>0</v>
      </c>
      <c r="T694" s="197">
        <v>0</v>
      </c>
      <c r="U694" s="197">
        <v>0</v>
      </c>
      <c r="V694" s="197">
        <v>1126.7367999999999</v>
      </c>
      <c r="W694" s="197">
        <v>0</v>
      </c>
      <c r="X694" s="197">
        <v>268.59980000000002</v>
      </c>
      <c r="Y694" s="197">
        <v>0</v>
      </c>
      <c r="Z694" s="101">
        <v>-1182.2634</v>
      </c>
      <c r="AA694" s="101">
        <v>0</v>
      </c>
      <c r="AB694" s="101">
        <v>0</v>
      </c>
      <c r="AC694" s="101">
        <v>0</v>
      </c>
      <c r="AD694" s="101">
        <v>-1130.7632000000001</v>
      </c>
      <c r="AE694" s="101">
        <v>-30</v>
      </c>
      <c r="AF694" s="101">
        <v>-21.500200000000007</v>
      </c>
      <c r="AG694" s="101">
        <v>0</v>
      </c>
      <c r="AH694" s="101">
        <v>54.133170391061448</v>
      </c>
      <c r="AI694" s="101">
        <v>0</v>
      </c>
      <c r="AJ694" s="101">
        <v>0</v>
      </c>
      <c r="AK694" s="101">
        <v>0</v>
      </c>
      <c r="AL694" s="101">
        <v>49.910821705426351</v>
      </c>
      <c r="AM694" s="101">
        <v>0</v>
      </c>
      <c r="AN694" s="101">
        <v>92.588693553946911</v>
      </c>
      <c r="AO694" s="101">
        <v>0</v>
      </c>
    </row>
    <row r="695" spans="1:45" s="200" customFormat="1" ht="12.75" customHeight="1">
      <c r="A695" s="262">
        <v>687</v>
      </c>
      <c r="B695" s="196" t="s">
        <v>1241</v>
      </c>
      <c r="C695" s="197">
        <v>2257.5</v>
      </c>
      <c r="D695" s="197">
        <v>0</v>
      </c>
      <c r="E695" s="197">
        <v>0</v>
      </c>
      <c r="F695" s="197">
        <v>0</v>
      </c>
      <c r="G695" s="197">
        <v>2257.5</v>
      </c>
      <c r="H695" s="197">
        <v>0</v>
      </c>
      <c r="I695" s="197">
        <v>0</v>
      </c>
      <c r="J695" s="197">
        <v>2287.5</v>
      </c>
      <c r="K695" s="197">
        <v>0</v>
      </c>
      <c r="L695" s="197">
        <v>0</v>
      </c>
      <c r="M695" s="197">
        <v>0</v>
      </c>
      <c r="N695" s="197">
        <v>2257.5</v>
      </c>
      <c r="O695" s="197">
        <v>30</v>
      </c>
      <c r="P695" s="197">
        <v>0</v>
      </c>
      <c r="Q695" s="197">
        <v>0</v>
      </c>
      <c r="R695" s="198">
        <v>1126.7367999999999</v>
      </c>
      <c r="S695" s="197">
        <v>0</v>
      </c>
      <c r="T695" s="197">
        <v>0</v>
      </c>
      <c r="U695" s="197">
        <v>0</v>
      </c>
      <c r="V695" s="197">
        <v>1126.7367999999999</v>
      </c>
      <c r="W695" s="197">
        <v>0</v>
      </c>
      <c r="X695" s="197">
        <v>0</v>
      </c>
      <c r="Y695" s="197">
        <v>0</v>
      </c>
      <c r="Z695" s="101">
        <v>-1160.7632000000001</v>
      </c>
      <c r="AA695" s="101">
        <v>0</v>
      </c>
      <c r="AB695" s="101">
        <v>0</v>
      </c>
      <c r="AC695" s="101">
        <v>0</v>
      </c>
      <c r="AD695" s="101">
        <v>-1130.7632000000001</v>
      </c>
      <c r="AE695" s="101">
        <v>-30</v>
      </c>
      <c r="AF695" s="101">
        <v>0</v>
      </c>
      <c r="AG695" s="101">
        <v>0</v>
      </c>
      <c r="AH695" s="101">
        <v>49.256253551912565</v>
      </c>
      <c r="AI695" s="101">
        <v>0</v>
      </c>
      <c r="AJ695" s="101">
        <v>0</v>
      </c>
      <c r="AK695" s="101">
        <v>0</v>
      </c>
      <c r="AL695" s="101">
        <v>49.910821705426351</v>
      </c>
      <c r="AM695" s="101">
        <v>0</v>
      </c>
      <c r="AN695" s="101">
        <v>0</v>
      </c>
      <c r="AO695" s="101">
        <v>0</v>
      </c>
      <c r="AP695" s="199"/>
      <c r="AQ695" s="199"/>
      <c r="AR695" s="199"/>
      <c r="AS695" s="199"/>
    </row>
    <row r="696" spans="1:45" s="200" customFormat="1" ht="12.75" customHeight="1">
      <c r="A696" s="262">
        <v>688</v>
      </c>
      <c r="B696" s="196" t="s">
        <v>1242</v>
      </c>
      <c r="C696" s="197">
        <v>290.10000000000002</v>
      </c>
      <c r="D696" s="197">
        <v>0</v>
      </c>
      <c r="E696" s="197">
        <v>0</v>
      </c>
      <c r="F696" s="197">
        <v>0</v>
      </c>
      <c r="G696" s="197">
        <v>0</v>
      </c>
      <c r="H696" s="197">
        <v>290.10000000000002</v>
      </c>
      <c r="I696" s="197">
        <v>0</v>
      </c>
      <c r="J696" s="197">
        <v>290.10000000000002</v>
      </c>
      <c r="K696" s="197">
        <v>0</v>
      </c>
      <c r="L696" s="197">
        <v>0</v>
      </c>
      <c r="M696" s="197">
        <v>0</v>
      </c>
      <c r="N696" s="197">
        <v>0</v>
      </c>
      <c r="O696" s="197">
        <v>0</v>
      </c>
      <c r="P696" s="197">
        <v>290.10000000000002</v>
      </c>
      <c r="Q696" s="197">
        <v>0</v>
      </c>
      <c r="R696" s="198">
        <v>268.59980000000002</v>
      </c>
      <c r="S696" s="197">
        <v>0</v>
      </c>
      <c r="T696" s="197">
        <v>0</v>
      </c>
      <c r="U696" s="197">
        <v>0</v>
      </c>
      <c r="V696" s="197">
        <v>0</v>
      </c>
      <c r="W696" s="197">
        <v>0</v>
      </c>
      <c r="X696" s="197">
        <v>268.59980000000002</v>
      </c>
      <c r="Y696" s="197">
        <v>0</v>
      </c>
      <c r="Z696" s="101">
        <v>-21.500200000000007</v>
      </c>
      <c r="AA696" s="101">
        <v>0</v>
      </c>
      <c r="AB696" s="101">
        <v>0</v>
      </c>
      <c r="AC696" s="101">
        <v>0</v>
      </c>
      <c r="AD696" s="101">
        <v>0</v>
      </c>
      <c r="AE696" s="101">
        <v>0</v>
      </c>
      <c r="AF696" s="101">
        <v>-21.500200000000007</v>
      </c>
      <c r="AG696" s="101">
        <v>0</v>
      </c>
      <c r="AH696" s="101">
        <v>92.588693553946911</v>
      </c>
      <c r="AI696" s="101">
        <v>0</v>
      </c>
      <c r="AJ696" s="101">
        <v>0</v>
      </c>
      <c r="AK696" s="101">
        <v>0</v>
      </c>
      <c r="AL696" s="101">
        <v>0</v>
      </c>
      <c r="AM696" s="101">
        <v>0</v>
      </c>
      <c r="AN696" s="101">
        <v>92.588693553946911</v>
      </c>
      <c r="AO696" s="101">
        <v>0</v>
      </c>
      <c r="AP696" s="199"/>
      <c r="AQ696" s="199"/>
      <c r="AR696" s="199"/>
      <c r="AS696" s="199"/>
    </row>
    <row r="697" spans="1:45" ht="12.75" customHeight="1">
      <c r="A697" s="262">
        <v>689</v>
      </c>
      <c r="B697" s="201" t="s">
        <v>1267</v>
      </c>
      <c r="C697" s="197">
        <v>2257.5</v>
      </c>
      <c r="D697" s="202">
        <v>0</v>
      </c>
      <c r="E697" s="202">
        <v>0</v>
      </c>
      <c r="F697" s="202">
        <v>0</v>
      </c>
      <c r="G697" s="202">
        <v>2257.5</v>
      </c>
      <c r="H697" s="202">
        <v>0</v>
      </c>
      <c r="I697" s="202">
        <v>0</v>
      </c>
      <c r="J697" s="197">
        <v>2287.5</v>
      </c>
      <c r="K697" s="203">
        <v>0</v>
      </c>
      <c r="L697" s="203">
        <v>0</v>
      </c>
      <c r="M697" s="203">
        <v>0</v>
      </c>
      <c r="N697" s="203">
        <v>2257.5</v>
      </c>
      <c r="O697" s="203">
        <v>30</v>
      </c>
      <c r="P697" s="203">
        <v>0</v>
      </c>
      <c r="Q697" s="203">
        <v>0</v>
      </c>
      <c r="R697" s="198">
        <v>1126.7367999999999</v>
      </c>
      <c r="S697" s="203">
        <v>0</v>
      </c>
      <c r="T697" s="203">
        <v>0</v>
      </c>
      <c r="U697" s="203">
        <v>0</v>
      </c>
      <c r="V697" s="204">
        <v>1126.7367999999999</v>
      </c>
      <c r="W697" s="204">
        <v>0</v>
      </c>
      <c r="X697" s="204">
        <v>0</v>
      </c>
      <c r="Y697" s="204">
        <v>0</v>
      </c>
      <c r="Z697" s="101">
        <v>-1160.7632000000001</v>
      </c>
      <c r="AA697" s="204">
        <v>0</v>
      </c>
      <c r="AB697" s="204">
        <v>0</v>
      </c>
      <c r="AC697" s="204">
        <v>0</v>
      </c>
      <c r="AD697" s="204">
        <v>-1130.7632000000001</v>
      </c>
      <c r="AE697" s="204"/>
      <c r="AF697" s="204">
        <v>0</v>
      </c>
      <c r="AG697" s="204">
        <v>0</v>
      </c>
      <c r="AH697" s="204">
        <v>49.256253551912565</v>
      </c>
      <c r="AI697" s="204">
        <v>0</v>
      </c>
      <c r="AJ697" s="204">
        <v>0</v>
      </c>
      <c r="AK697" s="204">
        <v>0</v>
      </c>
      <c r="AL697" s="204">
        <v>49.910821705426351</v>
      </c>
      <c r="AM697" s="204"/>
      <c r="AN697" s="204">
        <v>0</v>
      </c>
      <c r="AO697" s="204">
        <v>0</v>
      </c>
    </row>
    <row r="698" spans="1:45" ht="12.75" customHeight="1">
      <c r="A698" s="262">
        <v>690</v>
      </c>
      <c r="B698" s="201" t="s">
        <v>1794</v>
      </c>
      <c r="C698" s="197">
        <v>0</v>
      </c>
      <c r="D698" s="202">
        <v>0</v>
      </c>
      <c r="E698" s="202">
        <v>0</v>
      </c>
      <c r="F698" s="202">
        <v>0</v>
      </c>
      <c r="G698" s="202">
        <v>0</v>
      </c>
      <c r="H698" s="202">
        <v>0</v>
      </c>
      <c r="I698" s="202">
        <v>0</v>
      </c>
      <c r="J698" s="197">
        <v>0</v>
      </c>
      <c r="K698" s="203">
        <v>0</v>
      </c>
      <c r="L698" s="203">
        <v>0</v>
      </c>
      <c r="M698" s="203">
        <v>0</v>
      </c>
      <c r="N698" s="203">
        <v>0</v>
      </c>
      <c r="O698" s="203">
        <v>0</v>
      </c>
      <c r="P698" s="203">
        <v>0</v>
      </c>
      <c r="Q698" s="203">
        <v>0</v>
      </c>
      <c r="R698" s="198">
        <v>0</v>
      </c>
      <c r="S698" s="203">
        <v>0</v>
      </c>
      <c r="T698" s="203">
        <v>0</v>
      </c>
      <c r="U698" s="203">
        <v>0</v>
      </c>
      <c r="V698" s="204">
        <v>0</v>
      </c>
      <c r="W698" s="204">
        <v>0</v>
      </c>
      <c r="X698" s="204">
        <v>0</v>
      </c>
      <c r="Y698" s="204">
        <v>0</v>
      </c>
      <c r="Z698" s="101">
        <v>0</v>
      </c>
      <c r="AA698" s="204">
        <v>0</v>
      </c>
      <c r="AB698" s="204">
        <v>0</v>
      </c>
      <c r="AC698" s="204">
        <v>0</v>
      </c>
      <c r="AD698" s="204">
        <v>0</v>
      </c>
      <c r="AE698" s="204"/>
      <c r="AF698" s="204">
        <v>0</v>
      </c>
      <c r="AG698" s="204">
        <v>0</v>
      </c>
      <c r="AH698" s="204">
        <v>0</v>
      </c>
      <c r="AI698" s="204">
        <v>0</v>
      </c>
      <c r="AJ698" s="204">
        <v>0</v>
      </c>
      <c r="AK698" s="204">
        <v>0</v>
      </c>
      <c r="AL698" s="204">
        <v>0</v>
      </c>
      <c r="AM698" s="204"/>
      <c r="AN698" s="204">
        <v>0</v>
      </c>
      <c r="AO698" s="204">
        <v>0</v>
      </c>
    </row>
    <row r="699" spans="1:45" ht="12.75" customHeight="1">
      <c r="A699" s="262">
        <v>691</v>
      </c>
      <c r="B699" s="201" t="s">
        <v>1795</v>
      </c>
      <c r="C699" s="197">
        <v>0</v>
      </c>
      <c r="D699" s="202">
        <v>0</v>
      </c>
      <c r="E699" s="202">
        <v>0</v>
      </c>
      <c r="F699" s="202">
        <v>0</v>
      </c>
      <c r="G699" s="202">
        <v>0</v>
      </c>
      <c r="H699" s="202">
        <v>0</v>
      </c>
      <c r="I699" s="202">
        <v>0</v>
      </c>
      <c r="J699" s="197">
        <v>0</v>
      </c>
      <c r="K699" s="203">
        <v>0</v>
      </c>
      <c r="L699" s="203">
        <v>0</v>
      </c>
      <c r="M699" s="203">
        <v>0</v>
      </c>
      <c r="N699" s="203">
        <v>0</v>
      </c>
      <c r="O699" s="203">
        <v>0</v>
      </c>
      <c r="P699" s="203">
        <v>0</v>
      </c>
      <c r="Q699" s="203">
        <v>0</v>
      </c>
      <c r="R699" s="198">
        <v>0</v>
      </c>
      <c r="S699" s="203">
        <v>0</v>
      </c>
      <c r="T699" s="203">
        <v>0</v>
      </c>
      <c r="U699" s="203">
        <v>0</v>
      </c>
      <c r="V699" s="204">
        <v>0</v>
      </c>
      <c r="W699" s="204">
        <v>0</v>
      </c>
      <c r="X699" s="204">
        <v>0</v>
      </c>
      <c r="Y699" s="204">
        <v>0</v>
      </c>
      <c r="Z699" s="101">
        <v>0</v>
      </c>
      <c r="AA699" s="204">
        <v>0</v>
      </c>
      <c r="AB699" s="204">
        <v>0</v>
      </c>
      <c r="AC699" s="204">
        <v>0</v>
      </c>
      <c r="AD699" s="204">
        <v>0</v>
      </c>
      <c r="AE699" s="204"/>
      <c r="AF699" s="204">
        <v>0</v>
      </c>
      <c r="AG699" s="204">
        <v>0</v>
      </c>
      <c r="AH699" s="204">
        <v>0</v>
      </c>
      <c r="AI699" s="204">
        <v>0</v>
      </c>
      <c r="AJ699" s="204">
        <v>0</v>
      </c>
      <c r="AK699" s="204">
        <v>0</v>
      </c>
      <c r="AL699" s="204">
        <v>0</v>
      </c>
      <c r="AM699" s="204"/>
      <c r="AN699" s="204">
        <v>0</v>
      </c>
      <c r="AO699" s="204">
        <v>0</v>
      </c>
    </row>
    <row r="700" spans="1:45" ht="12.75" customHeight="1">
      <c r="A700" s="262">
        <v>692</v>
      </c>
      <c r="B700" s="201" t="s">
        <v>1796</v>
      </c>
      <c r="C700" s="197">
        <v>0</v>
      </c>
      <c r="D700" s="202">
        <v>0</v>
      </c>
      <c r="E700" s="202">
        <v>0</v>
      </c>
      <c r="F700" s="202">
        <v>0</v>
      </c>
      <c r="G700" s="202">
        <v>0</v>
      </c>
      <c r="H700" s="202">
        <v>0</v>
      </c>
      <c r="I700" s="202">
        <v>0</v>
      </c>
      <c r="J700" s="197">
        <v>0</v>
      </c>
      <c r="K700" s="203">
        <v>0</v>
      </c>
      <c r="L700" s="203">
        <v>0</v>
      </c>
      <c r="M700" s="203">
        <v>0</v>
      </c>
      <c r="N700" s="203">
        <v>0</v>
      </c>
      <c r="O700" s="203">
        <v>0</v>
      </c>
      <c r="P700" s="203">
        <v>0</v>
      </c>
      <c r="Q700" s="203">
        <v>0</v>
      </c>
      <c r="R700" s="198">
        <v>0</v>
      </c>
      <c r="S700" s="203">
        <v>0</v>
      </c>
      <c r="T700" s="203">
        <v>0</v>
      </c>
      <c r="U700" s="203">
        <v>0</v>
      </c>
      <c r="V700" s="204">
        <v>0</v>
      </c>
      <c r="W700" s="204">
        <v>0</v>
      </c>
      <c r="X700" s="204">
        <v>0</v>
      </c>
      <c r="Y700" s="204">
        <v>0</v>
      </c>
      <c r="Z700" s="101">
        <v>0</v>
      </c>
      <c r="AA700" s="204">
        <v>0</v>
      </c>
      <c r="AB700" s="204">
        <v>0</v>
      </c>
      <c r="AC700" s="204">
        <v>0</v>
      </c>
      <c r="AD700" s="204">
        <v>0</v>
      </c>
      <c r="AE700" s="204"/>
      <c r="AF700" s="204">
        <v>0</v>
      </c>
      <c r="AG700" s="204">
        <v>0</v>
      </c>
      <c r="AH700" s="204">
        <v>0</v>
      </c>
      <c r="AI700" s="204">
        <v>0</v>
      </c>
      <c r="AJ700" s="204">
        <v>0</v>
      </c>
      <c r="AK700" s="204">
        <v>0</v>
      </c>
      <c r="AL700" s="204">
        <v>0</v>
      </c>
      <c r="AM700" s="204"/>
      <c r="AN700" s="204">
        <v>0</v>
      </c>
      <c r="AO700" s="204">
        <v>0</v>
      </c>
    </row>
    <row r="701" spans="1:45" ht="12.75" customHeight="1">
      <c r="A701" s="262">
        <v>693</v>
      </c>
      <c r="B701" s="201" t="s">
        <v>1797</v>
      </c>
      <c r="C701" s="197">
        <v>0</v>
      </c>
      <c r="D701" s="202">
        <v>0</v>
      </c>
      <c r="E701" s="202">
        <v>0</v>
      </c>
      <c r="F701" s="202">
        <v>0</v>
      </c>
      <c r="G701" s="202">
        <v>0</v>
      </c>
      <c r="H701" s="202">
        <v>0</v>
      </c>
      <c r="I701" s="202">
        <v>0</v>
      </c>
      <c r="J701" s="197">
        <v>0</v>
      </c>
      <c r="K701" s="203">
        <v>0</v>
      </c>
      <c r="L701" s="203">
        <v>0</v>
      </c>
      <c r="M701" s="203">
        <v>0</v>
      </c>
      <c r="N701" s="203">
        <v>0</v>
      </c>
      <c r="O701" s="203">
        <v>0</v>
      </c>
      <c r="P701" s="203">
        <v>0</v>
      </c>
      <c r="Q701" s="203">
        <v>0</v>
      </c>
      <c r="R701" s="198">
        <v>0</v>
      </c>
      <c r="S701" s="203">
        <v>0</v>
      </c>
      <c r="T701" s="203">
        <v>0</v>
      </c>
      <c r="U701" s="203">
        <v>0</v>
      </c>
      <c r="V701" s="204">
        <v>0</v>
      </c>
      <c r="W701" s="204">
        <v>0</v>
      </c>
      <c r="X701" s="204">
        <v>0</v>
      </c>
      <c r="Y701" s="204">
        <v>0</v>
      </c>
      <c r="Z701" s="101">
        <v>0</v>
      </c>
      <c r="AA701" s="204">
        <v>0</v>
      </c>
      <c r="AB701" s="204">
        <v>0</v>
      </c>
      <c r="AC701" s="204">
        <v>0</v>
      </c>
      <c r="AD701" s="204">
        <v>0</v>
      </c>
      <c r="AE701" s="204"/>
      <c r="AF701" s="204">
        <v>0</v>
      </c>
      <c r="AG701" s="204">
        <v>0</v>
      </c>
      <c r="AH701" s="204">
        <v>0</v>
      </c>
      <c r="AI701" s="204">
        <v>0</v>
      </c>
      <c r="AJ701" s="204">
        <v>0</v>
      </c>
      <c r="AK701" s="204">
        <v>0</v>
      </c>
      <c r="AL701" s="204">
        <v>0</v>
      </c>
      <c r="AM701" s="204"/>
      <c r="AN701" s="204">
        <v>0</v>
      </c>
      <c r="AO701" s="204">
        <v>0</v>
      </c>
    </row>
    <row r="702" spans="1:45" ht="12.75" customHeight="1">
      <c r="A702" s="262">
        <v>694</v>
      </c>
      <c r="B702" s="201" t="s">
        <v>1798</v>
      </c>
      <c r="C702" s="197">
        <v>0</v>
      </c>
      <c r="D702" s="202">
        <v>0</v>
      </c>
      <c r="E702" s="202">
        <v>0</v>
      </c>
      <c r="F702" s="202">
        <v>0</v>
      </c>
      <c r="G702" s="202">
        <v>0</v>
      </c>
      <c r="H702" s="202">
        <v>0</v>
      </c>
      <c r="I702" s="202">
        <v>0</v>
      </c>
      <c r="J702" s="197">
        <v>0</v>
      </c>
      <c r="K702" s="203">
        <v>0</v>
      </c>
      <c r="L702" s="203">
        <v>0</v>
      </c>
      <c r="M702" s="203">
        <v>0</v>
      </c>
      <c r="N702" s="203">
        <v>0</v>
      </c>
      <c r="O702" s="203">
        <v>0</v>
      </c>
      <c r="P702" s="203">
        <v>0</v>
      </c>
      <c r="Q702" s="203">
        <v>0</v>
      </c>
      <c r="R702" s="198">
        <v>0</v>
      </c>
      <c r="S702" s="203">
        <v>0</v>
      </c>
      <c r="T702" s="203">
        <v>0</v>
      </c>
      <c r="U702" s="203">
        <v>0</v>
      </c>
      <c r="V702" s="204">
        <v>0</v>
      </c>
      <c r="W702" s="204">
        <v>0</v>
      </c>
      <c r="X702" s="204">
        <v>0</v>
      </c>
      <c r="Y702" s="204">
        <v>0</v>
      </c>
      <c r="Z702" s="101">
        <v>0</v>
      </c>
      <c r="AA702" s="204">
        <v>0</v>
      </c>
      <c r="AB702" s="204">
        <v>0</v>
      </c>
      <c r="AC702" s="204">
        <v>0</v>
      </c>
      <c r="AD702" s="204">
        <v>0</v>
      </c>
      <c r="AE702" s="204"/>
      <c r="AF702" s="204">
        <v>0</v>
      </c>
      <c r="AG702" s="204">
        <v>0</v>
      </c>
      <c r="AH702" s="204">
        <v>0</v>
      </c>
      <c r="AI702" s="204">
        <v>0</v>
      </c>
      <c r="AJ702" s="204">
        <v>0</v>
      </c>
      <c r="AK702" s="204">
        <v>0</v>
      </c>
      <c r="AL702" s="204">
        <v>0</v>
      </c>
      <c r="AM702" s="204"/>
      <c r="AN702" s="204">
        <v>0</v>
      </c>
      <c r="AO702" s="204">
        <v>0</v>
      </c>
    </row>
    <row r="703" spans="1:45" ht="12.75" customHeight="1">
      <c r="A703" s="262">
        <v>695</v>
      </c>
      <c r="B703" s="201" t="s">
        <v>1799</v>
      </c>
      <c r="C703" s="197">
        <v>0</v>
      </c>
      <c r="D703" s="202">
        <v>0</v>
      </c>
      <c r="E703" s="202">
        <v>0</v>
      </c>
      <c r="F703" s="202">
        <v>0</v>
      </c>
      <c r="G703" s="202">
        <v>0</v>
      </c>
      <c r="H703" s="202">
        <v>0</v>
      </c>
      <c r="I703" s="202">
        <v>0</v>
      </c>
      <c r="J703" s="197">
        <v>0</v>
      </c>
      <c r="K703" s="203">
        <v>0</v>
      </c>
      <c r="L703" s="203">
        <v>0</v>
      </c>
      <c r="M703" s="203">
        <v>0</v>
      </c>
      <c r="N703" s="203">
        <v>0</v>
      </c>
      <c r="O703" s="203">
        <v>0</v>
      </c>
      <c r="P703" s="203">
        <v>0</v>
      </c>
      <c r="Q703" s="203">
        <v>0</v>
      </c>
      <c r="R703" s="198">
        <v>0</v>
      </c>
      <c r="S703" s="203">
        <v>0</v>
      </c>
      <c r="T703" s="203">
        <v>0</v>
      </c>
      <c r="U703" s="203">
        <v>0</v>
      </c>
      <c r="V703" s="204">
        <v>0</v>
      </c>
      <c r="W703" s="204">
        <v>0</v>
      </c>
      <c r="X703" s="204">
        <v>0</v>
      </c>
      <c r="Y703" s="204">
        <v>0</v>
      </c>
      <c r="Z703" s="101">
        <v>0</v>
      </c>
      <c r="AA703" s="204">
        <v>0</v>
      </c>
      <c r="AB703" s="204">
        <v>0</v>
      </c>
      <c r="AC703" s="204">
        <v>0</v>
      </c>
      <c r="AD703" s="204">
        <v>0</v>
      </c>
      <c r="AE703" s="204"/>
      <c r="AF703" s="204">
        <v>0</v>
      </c>
      <c r="AG703" s="204">
        <v>0</v>
      </c>
      <c r="AH703" s="204">
        <v>0</v>
      </c>
      <c r="AI703" s="204">
        <v>0</v>
      </c>
      <c r="AJ703" s="204">
        <v>0</v>
      </c>
      <c r="AK703" s="204">
        <v>0</v>
      </c>
      <c r="AL703" s="204">
        <v>0</v>
      </c>
      <c r="AM703" s="204"/>
      <c r="AN703" s="204">
        <v>0</v>
      </c>
      <c r="AO703" s="204">
        <v>0</v>
      </c>
    </row>
    <row r="704" spans="1:45" ht="12.75" customHeight="1">
      <c r="A704" s="262">
        <v>696</v>
      </c>
      <c r="B704" s="201" t="s">
        <v>1800</v>
      </c>
      <c r="C704" s="197">
        <v>91</v>
      </c>
      <c r="D704" s="202">
        <v>0</v>
      </c>
      <c r="E704" s="202">
        <v>0</v>
      </c>
      <c r="F704" s="202">
        <v>0</v>
      </c>
      <c r="G704" s="202">
        <v>0</v>
      </c>
      <c r="H704" s="202">
        <v>91</v>
      </c>
      <c r="I704" s="202">
        <v>0</v>
      </c>
      <c r="J704" s="197">
        <v>91</v>
      </c>
      <c r="K704" s="203">
        <v>0</v>
      </c>
      <c r="L704" s="203">
        <v>0</v>
      </c>
      <c r="M704" s="203">
        <v>0</v>
      </c>
      <c r="N704" s="203">
        <v>0</v>
      </c>
      <c r="O704" s="203">
        <v>0</v>
      </c>
      <c r="P704" s="203">
        <v>91</v>
      </c>
      <c r="Q704" s="203">
        <v>0</v>
      </c>
      <c r="R704" s="198">
        <v>90.998500000000007</v>
      </c>
      <c r="S704" s="203">
        <v>0</v>
      </c>
      <c r="T704" s="203">
        <v>0</v>
      </c>
      <c r="U704" s="203">
        <v>0</v>
      </c>
      <c r="V704" s="204">
        <v>0</v>
      </c>
      <c r="W704" s="204">
        <v>0</v>
      </c>
      <c r="X704" s="204">
        <v>90.998500000000007</v>
      </c>
      <c r="Y704" s="204">
        <v>0</v>
      </c>
      <c r="Z704" s="101">
        <v>-1.4999999999929514E-3</v>
      </c>
      <c r="AA704" s="204">
        <v>0</v>
      </c>
      <c r="AB704" s="204">
        <v>0</v>
      </c>
      <c r="AC704" s="204">
        <v>0</v>
      </c>
      <c r="AD704" s="204">
        <v>0</v>
      </c>
      <c r="AE704" s="204"/>
      <c r="AF704" s="204">
        <v>-1.4999999999929514E-3</v>
      </c>
      <c r="AG704" s="204">
        <v>0</v>
      </c>
      <c r="AH704" s="204">
        <v>99.998351648351658</v>
      </c>
      <c r="AI704" s="204">
        <v>0</v>
      </c>
      <c r="AJ704" s="204">
        <v>0</v>
      </c>
      <c r="AK704" s="204">
        <v>0</v>
      </c>
      <c r="AL704" s="204">
        <v>0</v>
      </c>
      <c r="AM704" s="204"/>
      <c r="AN704" s="204">
        <v>99.998351648351658</v>
      </c>
      <c r="AO704" s="204">
        <v>0</v>
      </c>
    </row>
    <row r="705" spans="1:41" ht="12.75" customHeight="1">
      <c r="A705" s="262">
        <v>697</v>
      </c>
      <c r="B705" s="201" t="s">
        <v>1801</v>
      </c>
      <c r="C705" s="197">
        <v>0</v>
      </c>
      <c r="D705" s="202">
        <v>0</v>
      </c>
      <c r="E705" s="202">
        <v>0</v>
      </c>
      <c r="F705" s="202">
        <v>0</v>
      </c>
      <c r="G705" s="202">
        <v>0</v>
      </c>
      <c r="H705" s="202">
        <v>0</v>
      </c>
      <c r="I705" s="202">
        <v>0</v>
      </c>
      <c r="J705" s="197">
        <v>0</v>
      </c>
      <c r="K705" s="203">
        <v>0</v>
      </c>
      <c r="L705" s="203">
        <v>0</v>
      </c>
      <c r="M705" s="203">
        <v>0</v>
      </c>
      <c r="N705" s="203">
        <v>0</v>
      </c>
      <c r="O705" s="203">
        <v>0</v>
      </c>
      <c r="P705" s="203">
        <v>0</v>
      </c>
      <c r="Q705" s="203">
        <v>0</v>
      </c>
      <c r="R705" s="198">
        <v>0</v>
      </c>
      <c r="S705" s="203">
        <v>0</v>
      </c>
      <c r="T705" s="203">
        <v>0</v>
      </c>
      <c r="U705" s="203">
        <v>0</v>
      </c>
      <c r="V705" s="204">
        <v>0</v>
      </c>
      <c r="W705" s="204">
        <v>0</v>
      </c>
      <c r="X705" s="204">
        <v>0</v>
      </c>
      <c r="Y705" s="204">
        <v>0</v>
      </c>
      <c r="Z705" s="101">
        <v>0</v>
      </c>
      <c r="AA705" s="204">
        <v>0</v>
      </c>
      <c r="AB705" s="204">
        <v>0</v>
      </c>
      <c r="AC705" s="204">
        <v>0</v>
      </c>
      <c r="AD705" s="204">
        <v>0</v>
      </c>
      <c r="AE705" s="204"/>
      <c r="AF705" s="204">
        <v>0</v>
      </c>
      <c r="AG705" s="204">
        <v>0</v>
      </c>
      <c r="AH705" s="204">
        <v>0</v>
      </c>
      <c r="AI705" s="204">
        <v>0</v>
      </c>
      <c r="AJ705" s="204">
        <v>0</v>
      </c>
      <c r="AK705" s="204">
        <v>0</v>
      </c>
      <c r="AL705" s="204">
        <v>0</v>
      </c>
      <c r="AM705" s="204"/>
      <c r="AN705" s="204">
        <v>0</v>
      </c>
      <c r="AO705" s="204">
        <v>0</v>
      </c>
    </row>
    <row r="706" spans="1:41" ht="12.75" customHeight="1">
      <c r="A706" s="262">
        <v>698</v>
      </c>
      <c r="B706" s="201" t="s">
        <v>1802</v>
      </c>
      <c r="C706" s="197">
        <v>0</v>
      </c>
      <c r="D706" s="202">
        <v>0</v>
      </c>
      <c r="E706" s="202">
        <v>0</v>
      </c>
      <c r="F706" s="202">
        <v>0</v>
      </c>
      <c r="G706" s="202">
        <v>0</v>
      </c>
      <c r="H706" s="202">
        <v>0</v>
      </c>
      <c r="I706" s="202">
        <v>0</v>
      </c>
      <c r="J706" s="197">
        <v>0</v>
      </c>
      <c r="K706" s="203">
        <v>0</v>
      </c>
      <c r="L706" s="203">
        <v>0</v>
      </c>
      <c r="M706" s="203">
        <v>0</v>
      </c>
      <c r="N706" s="203">
        <v>0</v>
      </c>
      <c r="O706" s="203">
        <v>0</v>
      </c>
      <c r="P706" s="203">
        <v>0</v>
      </c>
      <c r="Q706" s="203">
        <v>0</v>
      </c>
      <c r="R706" s="198">
        <v>0</v>
      </c>
      <c r="S706" s="203">
        <v>0</v>
      </c>
      <c r="T706" s="203">
        <v>0</v>
      </c>
      <c r="U706" s="203">
        <v>0</v>
      </c>
      <c r="V706" s="204">
        <v>0</v>
      </c>
      <c r="W706" s="204">
        <v>0</v>
      </c>
      <c r="X706" s="204">
        <v>0</v>
      </c>
      <c r="Y706" s="204">
        <v>0</v>
      </c>
      <c r="Z706" s="101">
        <v>0</v>
      </c>
      <c r="AA706" s="204">
        <v>0</v>
      </c>
      <c r="AB706" s="204">
        <v>0</v>
      </c>
      <c r="AC706" s="204">
        <v>0</v>
      </c>
      <c r="AD706" s="204">
        <v>0</v>
      </c>
      <c r="AE706" s="204"/>
      <c r="AF706" s="204">
        <v>0</v>
      </c>
      <c r="AG706" s="204">
        <v>0</v>
      </c>
      <c r="AH706" s="204">
        <v>0</v>
      </c>
      <c r="AI706" s="204">
        <v>0</v>
      </c>
      <c r="AJ706" s="204">
        <v>0</v>
      </c>
      <c r="AK706" s="204">
        <v>0</v>
      </c>
      <c r="AL706" s="204">
        <v>0</v>
      </c>
      <c r="AM706" s="204"/>
      <c r="AN706" s="204">
        <v>0</v>
      </c>
      <c r="AO706" s="204">
        <v>0</v>
      </c>
    </row>
    <row r="707" spans="1:41" ht="12.75" customHeight="1">
      <c r="A707" s="262">
        <v>699</v>
      </c>
      <c r="B707" s="201" t="s">
        <v>1803</v>
      </c>
      <c r="C707" s="197">
        <v>0</v>
      </c>
      <c r="D707" s="202">
        <v>0</v>
      </c>
      <c r="E707" s="202">
        <v>0</v>
      </c>
      <c r="F707" s="202">
        <v>0</v>
      </c>
      <c r="G707" s="202">
        <v>0</v>
      </c>
      <c r="H707" s="202">
        <v>0</v>
      </c>
      <c r="I707" s="202">
        <v>0</v>
      </c>
      <c r="J707" s="197">
        <v>0</v>
      </c>
      <c r="K707" s="203">
        <v>0</v>
      </c>
      <c r="L707" s="203">
        <v>0</v>
      </c>
      <c r="M707" s="203">
        <v>0</v>
      </c>
      <c r="N707" s="203">
        <v>0</v>
      </c>
      <c r="O707" s="203">
        <v>0</v>
      </c>
      <c r="P707" s="203">
        <v>0</v>
      </c>
      <c r="Q707" s="203">
        <v>0</v>
      </c>
      <c r="R707" s="198">
        <v>0</v>
      </c>
      <c r="S707" s="203">
        <v>0</v>
      </c>
      <c r="T707" s="203">
        <v>0</v>
      </c>
      <c r="U707" s="203">
        <v>0</v>
      </c>
      <c r="V707" s="204">
        <v>0</v>
      </c>
      <c r="W707" s="204">
        <v>0</v>
      </c>
      <c r="X707" s="204">
        <v>0</v>
      </c>
      <c r="Y707" s="204">
        <v>0</v>
      </c>
      <c r="Z707" s="101">
        <v>0</v>
      </c>
      <c r="AA707" s="204">
        <v>0</v>
      </c>
      <c r="AB707" s="204">
        <v>0</v>
      </c>
      <c r="AC707" s="204">
        <v>0</v>
      </c>
      <c r="AD707" s="204">
        <v>0</v>
      </c>
      <c r="AE707" s="204"/>
      <c r="AF707" s="204">
        <v>0</v>
      </c>
      <c r="AG707" s="204">
        <v>0</v>
      </c>
      <c r="AH707" s="204">
        <v>0</v>
      </c>
      <c r="AI707" s="204">
        <v>0</v>
      </c>
      <c r="AJ707" s="204">
        <v>0</v>
      </c>
      <c r="AK707" s="204">
        <v>0</v>
      </c>
      <c r="AL707" s="204">
        <v>0</v>
      </c>
      <c r="AM707" s="204"/>
      <c r="AN707" s="204">
        <v>0</v>
      </c>
      <c r="AO707" s="204">
        <v>0</v>
      </c>
    </row>
    <row r="708" spans="1:41" ht="12.75" customHeight="1">
      <c r="A708" s="262">
        <v>700</v>
      </c>
      <c r="B708" s="201" t="s">
        <v>1804</v>
      </c>
      <c r="C708" s="197">
        <v>0</v>
      </c>
      <c r="D708" s="202">
        <v>0</v>
      </c>
      <c r="E708" s="202">
        <v>0</v>
      </c>
      <c r="F708" s="202">
        <v>0</v>
      </c>
      <c r="G708" s="202">
        <v>0</v>
      </c>
      <c r="H708" s="202">
        <v>0</v>
      </c>
      <c r="I708" s="202">
        <v>0</v>
      </c>
      <c r="J708" s="197">
        <v>0</v>
      </c>
      <c r="K708" s="203">
        <v>0</v>
      </c>
      <c r="L708" s="203">
        <v>0</v>
      </c>
      <c r="M708" s="203">
        <v>0</v>
      </c>
      <c r="N708" s="203">
        <v>0</v>
      </c>
      <c r="O708" s="203">
        <v>0</v>
      </c>
      <c r="P708" s="203">
        <v>0</v>
      </c>
      <c r="Q708" s="203">
        <v>0</v>
      </c>
      <c r="R708" s="198">
        <v>0</v>
      </c>
      <c r="S708" s="203">
        <v>0</v>
      </c>
      <c r="T708" s="203">
        <v>0</v>
      </c>
      <c r="U708" s="203">
        <v>0</v>
      </c>
      <c r="V708" s="204">
        <v>0</v>
      </c>
      <c r="W708" s="204">
        <v>0</v>
      </c>
      <c r="X708" s="204">
        <v>0</v>
      </c>
      <c r="Y708" s="204">
        <v>0</v>
      </c>
      <c r="Z708" s="101">
        <v>0</v>
      </c>
      <c r="AA708" s="204">
        <v>0</v>
      </c>
      <c r="AB708" s="204">
        <v>0</v>
      </c>
      <c r="AC708" s="204">
        <v>0</v>
      </c>
      <c r="AD708" s="204">
        <v>0</v>
      </c>
      <c r="AE708" s="204"/>
      <c r="AF708" s="204">
        <v>0</v>
      </c>
      <c r="AG708" s="204">
        <v>0</v>
      </c>
      <c r="AH708" s="204">
        <v>0</v>
      </c>
      <c r="AI708" s="204">
        <v>0</v>
      </c>
      <c r="AJ708" s="204">
        <v>0</v>
      </c>
      <c r="AK708" s="204">
        <v>0</v>
      </c>
      <c r="AL708" s="204">
        <v>0</v>
      </c>
      <c r="AM708" s="204"/>
      <c r="AN708" s="204">
        <v>0</v>
      </c>
      <c r="AO708" s="204">
        <v>0</v>
      </c>
    </row>
    <row r="709" spans="1:41" ht="12.75" customHeight="1">
      <c r="A709" s="262">
        <v>701</v>
      </c>
      <c r="B709" s="201" t="s">
        <v>1805</v>
      </c>
      <c r="C709" s="197">
        <v>0</v>
      </c>
      <c r="D709" s="202">
        <v>0</v>
      </c>
      <c r="E709" s="202">
        <v>0</v>
      </c>
      <c r="F709" s="202">
        <v>0</v>
      </c>
      <c r="G709" s="202">
        <v>0</v>
      </c>
      <c r="H709" s="202">
        <v>0</v>
      </c>
      <c r="I709" s="202">
        <v>0</v>
      </c>
      <c r="J709" s="197">
        <v>0</v>
      </c>
      <c r="K709" s="203">
        <v>0</v>
      </c>
      <c r="L709" s="203">
        <v>0</v>
      </c>
      <c r="M709" s="203">
        <v>0</v>
      </c>
      <c r="N709" s="203">
        <v>0</v>
      </c>
      <c r="O709" s="203">
        <v>0</v>
      </c>
      <c r="P709" s="203">
        <v>0</v>
      </c>
      <c r="Q709" s="203">
        <v>0</v>
      </c>
      <c r="R709" s="198">
        <v>0</v>
      </c>
      <c r="S709" s="203">
        <v>0</v>
      </c>
      <c r="T709" s="203">
        <v>0</v>
      </c>
      <c r="U709" s="203">
        <v>0</v>
      </c>
      <c r="V709" s="204">
        <v>0</v>
      </c>
      <c r="W709" s="204">
        <v>0</v>
      </c>
      <c r="X709" s="204">
        <v>0</v>
      </c>
      <c r="Y709" s="204">
        <v>0</v>
      </c>
      <c r="Z709" s="101">
        <v>0</v>
      </c>
      <c r="AA709" s="204">
        <v>0</v>
      </c>
      <c r="AB709" s="204">
        <v>0</v>
      </c>
      <c r="AC709" s="204">
        <v>0</v>
      </c>
      <c r="AD709" s="204">
        <v>0</v>
      </c>
      <c r="AE709" s="204"/>
      <c r="AF709" s="204">
        <v>0</v>
      </c>
      <c r="AG709" s="204">
        <v>0</v>
      </c>
      <c r="AH709" s="204">
        <v>0</v>
      </c>
      <c r="AI709" s="204">
        <v>0</v>
      </c>
      <c r="AJ709" s="204">
        <v>0</v>
      </c>
      <c r="AK709" s="204">
        <v>0</v>
      </c>
      <c r="AL709" s="204">
        <v>0</v>
      </c>
      <c r="AM709" s="204"/>
      <c r="AN709" s="204">
        <v>0</v>
      </c>
      <c r="AO709" s="204">
        <v>0</v>
      </c>
    </row>
    <row r="710" spans="1:41" ht="12.75" customHeight="1">
      <c r="A710" s="262">
        <v>702</v>
      </c>
      <c r="B710" s="201" t="s">
        <v>1806</v>
      </c>
      <c r="C710" s="197">
        <v>0</v>
      </c>
      <c r="D710" s="202">
        <v>0</v>
      </c>
      <c r="E710" s="202">
        <v>0</v>
      </c>
      <c r="F710" s="202">
        <v>0</v>
      </c>
      <c r="G710" s="202">
        <v>0</v>
      </c>
      <c r="H710" s="202">
        <v>0</v>
      </c>
      <c r="I710" s="202">
        <v>0</v>
      </c>
      <c r="J710" s="197">
        <v>0</v>
      </c>
      <c r="K710" s="203">
        <v>0</v>
      </c>
      <c r="L710" s="203">
        <v>0</v>
      </c>
      <c r="M710" s="203">
        <v>0</v>
      </c>
      <c r="N710" s="203">
        <v>0</v>
      </c>
      <c r="O710" s="203">
        <v>0</v>
      </c>
      <c r="P710" s="203">
        <v>0</v>
      </c>
      <c r="Q710" s="203">
        <v>0</v>
      </c>
      <c r="R710" s="198">
        <v>0</v>
      </c>
      <c r="S710" s="203">
        <v>0</v>
      </c>
      <c r="T710" s="203">
        <v>0</v>
      </c>
      <c r="U710" s="203">
        <v>0</v>
      </c>
      <c r="V710" s="204">
        <v>0</v>
      </c>
      <c r="W710" s="204">
        <v>0</v>
      </c>
      <c r="X710" s="204">
        <v>0</v>
      </c>
      <c r="Y710" s="204">
        <v>0</v>
      </c>
      <c r="Z710" s="101">
        <v>0</v>
      </c>
      <c r="AA710" s="204">
        <v>0</v>
      </c>
      <c r="AB710" s="204">
        <v>0</v>
      </c>
      <c r="AC710" s="204">
        <v>0</v>
      </c>
      <c r="AD710" s="204">
        <v>0</v>
      </c>
      <c r="AE710" s="204"/>
      <c r="AF710" s="204">
        <v>0</v>
      </c>
      <c r="AG710" s="204">
        <v>0</v>
      </c>
      <c r="AH710" s="204">
        <v>0</v>
      </c>
      <c r="AI710" s="204">
        <v>0</v>
      </c>
      <c r="AJ710" s="204">
        <v>0</v>
      </c>
      <c r="AK710" s="204">
        <v>0</v>
      </c>
      <c r="AL710" s="204">
        <v>0</v>
      </c>
      <c r="AM710" s="204"/>
      <c r="AN710" s="204">
        <v>0</v>
      </c>
      <c r="AO710" s="204">
        <v>0</v>
      </c>
    </row>
    <row r="711" spans="1:41" ht="12.75" customHeight="1">
      <c r="A711" s="262">
        <v>703</v>
      </c>
      <c r="B711" s="201" t="s">
        <v>1807</v>
      </c>
      <c r="C711" s="197">
        <v>0</v>
      </c>
      <c r="D711" s="202">
        <v>0</v>
      </c>
      <c r="E711" s="202">
        <v>0</v>
      </c>
      <c r="F711" s="202">
        <v>0</v>
      </c>
      <c r="G711" s="202">
        <v>0</v>
      </c>
      <c r="H711" s="202">
        <v>0</v>
      </c>
      <c r="I711" s="202">
        <v>0</v>
      </c>
      <c r="J711" s="197">
        <v>0</v>
      </c>
      <c r="K711" s="203">
        <v>0</v>
      </c>
      <c r="L711" s="203">
        <v>0</v>
      </c>
      <c r="M711" s="203">
        <v>0</v>
      </c>
      <c r="N711" s="203">
        <v>0</v>
      </c>
      <c r="O711" s="203">
        <v>0</v>
      </c>
      <c r="P711" s="203">
        <v>0</v>
      </c>
      <c r="Q711" s="203">
        <v>0</v>
      </c>
      <c r="R711" s="198">
        <v>0</v>
      </c>
      <c r="S711" s="203">
        <v>0</v>
      </c>
      <c r="T711" s="203">
        <v>0</v>
      </c>
      <c r="U711" s="203">
        <v>0</v>
      </c>
      <c r="V711" s="204">
        <v>0</v>
      </c>
      <c r="W711" s="204">
        <v>0</v>
      </c>
      <c r="X711" s="204">
        <v>0</v>
      </c>
      <c r="Y711" s="204">
        <v>0</v>
      </c>
      <c r="Z711" s="101">
        <v>0</v>
      </c>
      <c r="AA711" s="204">
        <v>0</v>
      </c>
      <c r="AB711" s="204">
        <v>0</v>
      </c>
      <c r="AC711" s="204">
        <v>0</v>
      </c>
      <c r="AD711" s="204">
        <v>0</v>
      </c>
      <c r="AE711" s="204"/>
      <c r="AF711" s="204">
        <v>0</v>
      </c>
      <c r="AG711" s="204">
        <v>0</v>
      </c>
      <c r="AH711" s="204">
        <v>0</v>
      </c>
      <c r="AI711" s="204">
        <v>0</v>
      </c>
      <c r="AJ711" s="204">
        <v>0</v>
      </c>
      <c r="AK711" s="204">
        <v>0</v>
      </c>
      <c r="AL711" s="204">
        <v>0</v>
      </c>
      <c r="AM711" s="204"/>
      <c r="AN711" s="204">
        <v>0</v>
      </c>
      <c r="AO711" s="204">
        <v>0</v>
      </c>
    </row>
    <row r="712" spans="1:41" ht="12.75" customHeight="1">
      <c r="A712" s="262">
        <v>704</v>
      </c>
      <c r="B712" s="201" t="s">
        <v>1808</v>
      </c>
      <c r="C712" s="197">
        <v>0</v>
      </c>
      <c r="D712" s="202">
        <v>0</v>
      </c>
      <c r="E712" s="202">
        <v>0</v>
      </c>
      <c r="F712" s="202">
        <v>0</v>
      </c>
      <c r="G712" s="202">
        <v>0</v>
      </c>
      <c r="H712" s="202">
        <v>0</v>
      </c>
      <c r="I712" s="202">
        <v>0</v>
      </c>
      <c r="J712" s="197">
        <v>0</v>
      </c>
      <c r="K712" s="203">
        <v>0</v>
      </c>
      <c r="L712" s="203">
        <v>0</v>
      </c>
      <c r="M712" s="203">
        <v>0</v>
      </c>
      <c r="N712" s="203">
        <v>0</v>
      </c>
      <c r="O712" s="203">
        <v>0</v>
      </c>
      <c r="P712" s="203">
        <v>0</v>
      </c>
      <c r="Q712" s="203">
        <v>0</v>
      </c>
      <c r="R712" s="198">
        <v>0</v>
      </c>
      <c r="S712" s="203">
        <v>0</v>
      </c>
      <c r="T712" s="203">
        <v>0</v>
      </c>
      <c r="U712" s="203">
        <v>0</v>
      </c>
      <c r="V712" s="204">
        <v>0</v>
      </c>
      <c r="W712" s="204">
        <v>0</v>
      </c>
      <c r="X712" s="204">
        <v>0</v>
      </c>
      <c r="Y712" s="204">
        <v>0</v>
      </c>
      <c r="Z712" s="101">
        <v>0</v>
      </c>
      <c r="AA712" s="204">
        <v>0</v>
      </c>
      <c r="AB712" s="204">
        <v>0</v>
      </c>
      <c r="AC712" s="204">
        <v>0</v>
      </c>
      <c r="AD712" s="204">
        <v>0</v>
      </c>
      <c r="AE712" s="204"/>
      <c r="AF712" s="204">
        <v>0</v>
      </c>
      <c r="AG712" s="204">
        <v>0</v>
      </c>
      <c r="AH712" s="204">
        <v>0</v>
      </c>
      <c r="AI712" s="204">
        <v>0</v>
      </c>
      <c r="AJ712" s="204">
        <v>0</v>
      </c>
      <c r="AK712" s="204">
        <v>0</v>
      </c>
      <c r="AL712" s="204">
        <v>0</v>
      </c>
      <c r="AM712" s="204"/>
      <c r="AN712" s="204">
        <v>0</v>
      </c>
      <c r="AO712" s="204">
        <v>0</v>
      </c>
    </row>
    <row r="713" spans="1:41" ht="12.75" customHeight="1">
      <c r="A713" s="262">
        <v>705</v>
      </c>
      <c r="B713" s="201" t="s">
        <v>1809</v>
      </c>
      <c r="C713" s="197">
        <v>0</v>
      </c>
      <c r="D713" s="202">
        <v>0</v>
      </c>
      <c r="E713" s="202">
        <v>0</v>
      </c>
      <c r="F713" s="202">
        <v>0</v>
      </c>
      <c r="G713" s="202">
        <v>0</v>
      </c>
      <c r="H713" s="202">
        <v>0</v>
      </c>
      <c r="I713" s="202">
        <v>0</v>
      </c>
      <c r="J713" s="197">
        <v>0</v>
      </c>
      <c r="K713" s="203">
        <v>0</v>
      </c>
      <c r="L713" s="203">
        <v>0</v>
      </c>
      <c r="M713" s="203">
        <v>0</v>
      </c>
      <c r="N713" s="203">
        <v>0</v>
      </c>
      <c r="O713" s="203">
        <v>0</v>
      </c>
      <c r="P713" s="203">
        <v>0</v>
      </c>
      <c r="Q713" s="203">
        <v>0</v>
      </c>
      <c r="R713" s="198">
        <v>0</v>
      </c>
      <c r="S713" s="203">
        <v>0</v>
      </c>
      <c r="T713" s="203">
        <v>0</v>
      </c>
      <c r="U713" s="203">
        <v>0</v>
      </c>
      <c r="V713" s="204">
        <v>0</v>
      </c>
      <c r="W713" s="204">
        <v>0</v>
      </c>
      <c r="X713" s="204">
        <v>0</v>
      </c>
      <c r="Y713" s="204">
        <v>0</v>
      </c>
      <c r="Z713" s="101">
        <v>0</v>
      </c>
      <c r="AA713" s="204">
        <v>0</v>
      </c>
      <c r="AB713" s="204">
        <v>0</v>
      </c>
      <c r="AC713" s="204">
        <v>0</v>
      </c>
      <c r="AD713" s="204">
        <v>0</v>
      </c>
      <c r="AE713" s="204"/>
      <c r="AF713" s="204">
        <v>0</v>
      </c>
      <c r="AG713" s="204">
        <v>0</v>
      </c>
      <c r="AH713" s="204">
        <v>0</v>
      </c>
      <c r="AI713" s="204">
        <v>0</v>
      </c>
      <c r="AJ713" s="204">
        <v>0</v>
      </c>
      <c r="AK713" s="204">
        <v>0</v>
      </c>
      <c r="AL713" s="204">
        <v>0</v>
      </c>
      <c r="AM713" s="204"/>
      <c r="AN713" s="204">
        <v>0</v>
      </c>
      <c r="AO713" s="204">
        <v>0</v>
      </c>
    </row>
    <row r="714" spans="1:41" ht="12.75" customHeight="1">
      <c r="A714" s="262">
        <v>706</v>
      </c>
      <c r="B714" s="201" t="s">
        <v>1810</v>
      </c>
      <c r="C714" s="197">
        <v>0</v>
      </c>
      <c r="D714" s="202">
        <v>0</v>
      </c>
      <c r="E714" s="202">
        <v>0</v>
      </c>
      <c r="F714" s="202">
        <v>0</v>
      </c>
      <c r="G714" s="202">
        <v>0</v>
      </c>
      <c r="H714" s="202">
        <v>0</v>
      </c>
      <c r="I714" s="202">
        <v>0</v>
      </c>
      <c r="J714" s="197">
        <v>0</v>
      </c>
      <c r="K714" s="203">
        <v>0</v>
      </c>
      <c r="L714" s="203">
        <v>0</v>
      </c>
      <c r="M714" s="203">
        <v>0</v>
      </c>
      <c r="N714" s="203">
        <v>0</v>
      </c>
      <c r="O714" s="203">
        <v>0</v>
      </c>
      <c r="P714" s="203">
        <v>0</v>
      </c>
      <c r="Q714" s="203">
        <v>0</v>
      </c>
      <c r="R714" s="198">
        <v>0</v>
      </c>
      <c r="S714" s="203">
        <v>0</v>
      </c>
      <c r="T714" s="203">
        <v>0</v>
      </c>
      <c r="U714" s="203">
        <v>0</v>
      </c>
      <c r="V714" s="204">
        <v>0</v>
      </c>
      <c r="W714" s="204">
        <v>0</v>
      </c>
      <c r="X714" s="204">
        <v>0</v>
      </c>
      <c r="Y714" s="204">
        <v>0</v>
      </c>
      <c r="Z714" s="101">
        <v>0</v>
      </c>
      <c r="AA714" s="204">
        <v>0</v>
      </c>
      <c r="AB714" s="204">
        <v>0</v>
      </c>
      <c r="AC714" s="204">
        <v>0</v>
      </c>
      <c r="AD714" s="204">
        <v>0</v>
      </c>
      <c r="AE714" s="204"/>
      <c r="AF714" s="204">
        <v>0</v>
      </c>
      <c r="AG714" s="204">
        <v>0</v>
      </c>
      <c r="AH714" s="204">
        <v>0</v>
      </c>
      <c r="AI714" s="204">
        <v>0</v>
      </c>
      <c r="AJ714" s="204">
        <v>0</v>
      </c>
      <c r="AK714" s="204">
        <v>0</v>
      </c>
      <c r="AL714" s="204">
        <v>0</v>
      </c>
      <c r="AM714" s="204"/>
      <c r="AN714" s="204">
        <v>0</v>
      </c>
      <c r="AO714" s="204">
        <v>0</v>
      </c>
    </row>
    <row r="715" spans="1:41" ht="12.75" customHeight="1">
      <c r="A715" s="262">
        <v>707</v>
      </c>
      <c r="B715" s="201" t="s">
        <v>1811</v>
      </c>
      <c r="C715" s="197">
        <v>0</v>
      </c>
      <c r="D715" s="202">
        <v>0</v>
      </c>
      <c r="E715" s="202">
        <v>0</v>
      </c>
      <c r="F715" s="202">
        <v>0</v>
      </c>
      <c r="G715" s="202">
        <v>0</v>
      </c>
      <c r="H715" s="202">
        <v>0</v>
      </c>
      <c r="I715" s="202">
        <v>0</v>
      </c>
      <c r="J715" s="197">
        <v>0</v>
      </c>
      <c r="K715" s="203">
        <v>0</v>
      </c>
      <c r="L715" s="203">
        <v>0</v>
      </c>
      <c r="M715" s="203">
        <v>0</v>
      </c>
      <c r="N715" s="203">
        <v>0</v>
      </c>
      <c r="O715" s="203">
        <v>0</v>
      </c>
      <c r="P715" s="203">
        <v>0</v>
      </c>
      <c r="Q715" s="203">
        <v>0</v>
      </c>
      <c r="R715" s="198">
        <v>0</v>
      </c>
      <c r="S715" s="203">
        <v>0</v>
      </c>
      <c r="T715" s="203">
        <v>0</v>
      </c>
      <c r="U715" s="203">
        <v>0</v>
      </c>
      <c r="V715" s="204">
        <v>0</v>
      </c>
      <c r="W715" s="204">
        <v>0</v>
      </c>
      <c r="X715" s="204">
        <v>0</v>
      </c>
      <c r="Y715" s="204">
        <v>0</v>
      </c>
      <c r="Z715" s="101">
        <v>0</v>
      </c>
      <c r="AA715" s="204">
        <v>0</v>
      </c>
      <c r="AB715" s="204">
        <v>0</v>
      </c>
      <c r="AC715" s="204">
        <v>0</v>
      </c>
      <c r="AD715" s="204">
        <v>0</v>
      </c>
      <c r="AE715" s="204"/>
      <c r="AF715" s="204">
        <v>0</v>
      </c>
      <c r="AG715" s="204">
        <v>0</v>
      </c>
      <c r="AH715" s="204">
        <v>0</v>
      </c>
      <c r="AI715" s="204">
        <v>0</v>
      </c>
      <c r="AJ715" s="204">
        <v>0</v>
      </c>
      <c r="AK715" s="204">
        <v>0</v>
      </c>
      <c r="AL715" s="204">
        <v>0</v>
      </c>
      <c r="AM715" s="204"/>
      <c r="AN715" s="204">
        <v>0</v>
      </c>
      <c r="AO715" s="204">
        <v>0</v>
      </c>
    </row>
    <row r="716" spans="1:41" ht="12.75" customHeight="1">
      <c r="A716" s="262">
        <v>708</v>
      </c>
      <c r="B716" s="201" t="s">
        <v>1812</v>
      </c>
      <c r="C716" s="197">
        <v>0</v>
      </c>
      <c r="D716" s="202">
        <v>0</v>
      </c>
      <c r="E716" s="202">
        <v>0</v>
      </c>
      <c r="F716" s="202">
        <v>0</v>
      </c>
      <c r="G716" s="202">
        <v>0</v>
      </c>
      <c r="H716" s="202">
        <v>0</v>
      </c>
      <c r="I716" s="202">
        <v>0</v>
      </c>
      <c r="J716" s="197">
        <v>0</v>
      </c>
      <c r="K716" s="203">
        <v>0</v>
      </c>
      <c r="L716" s="203">
        <v>0</v>
      </c>
      <c r="M716" s="203">
        <v>0</v>
      </c>
      <c r="N716" s="203">
        <v>0</v>
      </c>
      <c r="O716" s="203">
        <v>0</v>
      </c>
      <c r="P716" s="203">
        <v>0</v>
      </c>
      <c r="Q716" s="203">
        <v>0</v>
      </c>
      <c r="R716" s="198">
        <v>0</v>
      </c>
      <c r="S716" s="203">
        <v>0</v>
      </c>
      <c r="T716" s="203">
        <v>0</v>
      </c>
      <c r="U716" s="203">
        <v>0</v>
      </c>
      <c r="V716" s="204">
        <v>0</v>
      </c>
      <c r="W716" s="204">
        <v>0</v>
      </c>
      <c r="X716" s="204">
        <v>0</v>
      </c>
      <c r="Y716" s="204">
        <v>0</v>
      </c>
      <c r="Z716" s="101">
        <v>0</v>
      </c>
      <c r="AA716" s="204">
        <v>0</v>
      </c>
      <c r="AB716" s="204">
        <v>0</v>
      </c>
      <c r="AC716" s="204">
        <v>0</v>
      </c>
      <c r="AD716" s="204">
        <v>0</v>
      </c>
      <c r="AE716" s="204"/>
      <c r="AF716" s="204">
        <v>0</v>
      </c>
      <c r="AG716" s="204">
        <v>0</v>
      </c>
      <c r="AH716" s="204">
        <v>0</v>
      </c>
      <c r="AI716" s="204">
        <v>0</v>
      </c>
      <c r="AJ716" s="204">
        <v>0</v>
      </c>
      <c r="AK716" s="204">
        <v>0</v>
      </c>
      <c r="AL716" s="204">
        <v>0</v>
      </c>
      <c r="AM716" s="204"/>
      <c r="AN716" s="204">
        <v>0</v>
      </c>
      <c r="AO716" s="204">
        <v>0</v>
      </c>
    </row>
    <row r="717" spans="1:41" ht="12.75" customHeight="1">
      <c r="A717" s="262">
        <v>709</v>
      </c>
      <c r="B717" s="201" t="s">
        <v>1813</v>
      </c>
      <c r="C717" s="197">
        <v>0</v>
      </c>
      <c r="D717" s="202">
        <v>0</v>
      </c>
      <c r="E717" s="202">
        <v>0</v>
      </c>
      <c r="F717" s="202">
        <v>0</v>
      </c>
      <c r="G717" s="202">
        <v>0</v>
      </c>
      <c r="H717" s="202">
        <v>0</v>
      </c>
      <c r="I717" s="202">
        <v>0</v>
      </c>
      <c r="J717" s="197">
        <v>0</v>
      </c>
      <c r="K717" s="203">
        <v>0</v>
      </c>
      <c r="L717" s="203">
        <v>0</v>
      </c>
      <c r="M717" s="203">
        <v>0</v>
      </c>
      <c r="N717" s="203">
        <v>0</v>
      </c>
      <c r="O717" s="203">
        <v>0</v>
      </c>
      <c r="P717" s="203">
        <v>0</v>
      </c>
      <c r="Q717" s="203">
        <v>0</v>
      </c>
      <c r="R717" s="198">
        <v>0</v>
      </c>
      <c r="S717" s="203">
        <v>0</v>
      </c>
      <c r="T717" s="203">
        <v>0</v>
      </c>
      <c r="U717" s="203">
        <v>0</v>
      </c>
      <c r="V717" s="204">
        <v>0</v>
      </c>
      <c r="W717" s="204">
        <v>0</v>
      </c>
      <c r="X717" s="204">
        <v>0</v>
      </c>
      <c r="Y717" s="204">
        <v>0</v>
      </c>
      <c r="Z717" s="101">
        <v>0</v>
      </c>
      <c r="AA717" s="204">
        <v>0</v>
      </c>
      <c r="AB717" s="204">
        <v>0</v>
      </c>
      <c r="AC717" s="204">
        <v>0</v>
      </c>
      <c r="AD717" s="204">
        <v>0</v>
      </c>
      <c r="AE717" s="204"/>
      <c r="AF717" s="204">
        <v>0</v>
      </c>
      <c r="AG717" s="204">
        <v>0</v>
      </c>
      <c r="AH717" s="204">
        <v>0</v>
      </c>
      <c r="AI717" s="204">
        <v>0</v>
      </c>
      <c r="AJ717" s="204">
        <v>0</v>
      </c>
      <c r="AK717" s="204">
        <v>0</v>
      </c>
      <c r="AL717" s="204">
        <v>0</v>
      </c>
      <c r="AM717" s="204"/>
      <c r="AN717" s="204">
        <v>0</v>
      </c>
      <c r="AO717" s="204">
        <v>0</v>
      </c>
    </row>
    <row r="718" spans="1:41" ht="12.75" customHeight="1">
      <c r="A718" s="262">
        <v>710</v>
      </c>
      <c r="B718" s="201" t="s">
        <v>1793</v>
      </c>
      <c r="C718" s="197">
        <v>101.8</v>
      </c>
      <c r="D718" s="202">
        <v>0</v>
      </c>
      <c r="E718" s="202">
        <v>0</v>
      </c>
      <c r="F718" s="202">
        <v>0</v>
      </c>
      <c r="G718" s="202">
        <v>0</v>
      </c>
      <c r="H718" s="202">
        <v>101.8</v>
      </c>
      <c r="I718" s="202">
        <v>0</v>
      </c>
      <c r="J718" s="197">
        <v>101.8</v>
      </c>
      <c r="K718" s="203">
        <v>0</v>
      </c>
      <c r="L718" s="203">
        <v>0</v>
      </c>
      <c r="M718" s="203">
        <v>0</v>
      </c>
      <c r="N718" s="203">
        <v>0</v>
      </c>
      <c r="O718" s="203">
        <v>0</v>
      </c>
      <c r="P718" s="203">
        <v>101.8</v>
      </c>
      <c r="Q718" s="203">
        <v>0</v>
      </c>
      <c r="R718" s="198">
        <v>83.528099999999995</v>
      </c>
      <c r="S718" s="203">
        <v>0</v>
      </c>
      <c r="T718" s="203">
        <v>0</v>
      </c>
      <c r="U718" s="203">
        <v>0</v>
      </c>
      <c r="V718" s="204">
        <v>0</v>
      </c>
      <c r="W718" s="204">
        <v>0</v>
      </c>
      <c r="X718" s="204">
        <v>83.528099999999995</v>
      </c>
      <c r="Y718" s="204">
        <v>0</v>
      </c>
      <c r="Z718" s="101">
        <v>-18.271900000000002</v>
      </c>
      <c r="AA718" s="204">
        <v>0</v>
      </c>
      <c r="AB718" s="204">
        <v>0</v>
      </c>
      <c r="AC718" s="204">
        <v>0</v>
      </c>
      <c r="AD718" s="204">
        <v>0</v>
      </c>
      <c r="AE718" s="204"/>
      <c r="AF718" s="204">
        <v>-18.271900000000002</v>
      </c>
      <c r="AG718" s="204">
        <v>0</v>
      </c>
      <c r="AH718" s="204">
        <v>82.051178781925344</v>
      </c>
      <c r="AI718" s="204">
        <v>0</v>
      </c>
      <c r="AJ718" s="204">
        <v>0</v>
      </c>
      <c r="AK718" s="204">
        <v>0</v>
      </c>
      <c r="AL718" s="204">
        <v>0</v>
      </c>
      <c r="AM718" s="204"/>
      <c r="AN718" s="204">
        <v>82.051178781925344</v>
      </c>
      <c r="AO718" s="204">
        <v>0</v>
      </c>
    </row>
    <row r="719" spans="1:41" ht="12.75" customHeight="1">
      <c r="A719" s="262">
        <v>711</v>
      </c>
      <c r="B719" s="201" t="s">
        <v>1814</v>
      </c>
      <c r="C719" s="197">
        <v>0</v>
      </c>
      <c r="D719" s="202">
        <v>0</v>
      </c>
      <c r="E719" s="202">
        <v>0</v>
      </c>
      <c r="F719" s="202">
        <v>0</v>
      </c>
      <c r="G719" s="202">
        <v>0</v>
      </c>
      <c r="H719" s="202">
        <v>0</v>
      </c>
      <c r="I719" s="202">
        <v>0</v>
      </c>
      <c r="J719" s="197">
        <v>0</v>
      </c>
      <c r="K719" s="203">
        <v>0</v>
      </c>
      <c r="L719" s="203">
        <v>0</v>
      </c>
      <c r="M719" s="203">
        <v>0</v>
      </c>
      <c r="N719" s="203">
        <v>0</v>
      </c>
      <c r="O719" s="203">
        <v>0</v>
      </c>
      <c r="P719" s="203">
        <v>0</v>
      </c>
      <c r="Q719" s="203">
        <v>0</v>
      </c>
      <c r="R719" s="198">
        <v>0</v>
      </c>
      <c r="S719" s="203">
        <v>0</v>
      </c>
      <c r="T719" s="203">
        <v>0</v>
      </c>
      <c r="U719" s="203">
        <v>0</v>
      </c>
      <c r="V719" s="204">
        <v>0</v>
      </c>
      <c r="W719" s="204">
        <v>0</v>
      </c>
      <c r="X719" s="204">
        <v>0</v>
      </c>
      <c r="Y719" s="204">
        <v>0</v>
      </c>
      <c r="Z719" s="101">
        <v>0</v>
      </c>
      <c r="AA719" s="204">
        <v>0</v>
      </c>
      <c r="AB719" s="204">
        <v>0</v>
      </c>
      <c r="AC719" s="204">
        <v>0</v>
      </c>
      <c r="AD719" s="204">
        <v>0</v>
      </c>
      <c r="AE719" s="204"/>
      <c r="AF719" s="204">
        <v>0</v>
      </c>
      <c r="AG719" s="204">
        <v>0</v>
      </c>
      <c r="AH719" s="204">
        <v>0</v>
      </c>
      <c r="AI719" s="204">
        <v>0</v>
      </c>
      <c r="AJ719" s="204">
        <v>0</v>
      </c>
      <c r="AK719" s="204">
        <v>0</v>
      </c>
      <c r="AL719" s="204">
        <v>0</v>
      </c>
      <c r="AM719" s="204"/>
      <c r="AN719" s="204">
        <v>0</v>
      </c>
      <c r="AO719" s="204">
        <v>0</v>
      </c>
    </row>
    <row r="720" spans="1:41" ht="12.75" customHeight="1">
      <c r="A720" s="262">
        <v>712</v>
      </c>
      <c r="B720" s="201" t="s">
        <v>1815</v>
      </c>
      <c r="C720" s="197">
        <v>0</v>
      </c>
      <c r="D720" s="202">
        <v>0</v>
      </c>
      <c r="E720" s="202">
        <v>0</v>
      </c>
      <c r="F720" s="202">
        <v>0</v>
      </c>
      <c r="G720" s="202">
        <v>0</v>
      </c>
      <c r="H720" s="202">
        <v>0</v>
      </c>
      <c r="I720" s="202">
        <v>0</v>
      </c>
      <c r="J720" s="197">
        <v>0</v>
      </c>
      <c r="K720" s="203">
        <v>0</v>
      </c>
      <c r="L720" s="203">
        <v>0</v>
      </c>
      <c r="M720" s="203">
        <v>0</v>
      </c>
      <c r="N720" s="203">
        <v>0</v>
      </c>
      <c r="O720" s="203">
        <v>0</v>
      </c>
      <c r="P720" s="203">
        <v>0</v>
      </c>
      <c r="Q720" s="203">
        <v>0</v>
      </c>
      <c r="R720" s="198">
        <v>0</v>
      </c>
      <c r="S720" s="203">
        <v>0</v>
      </c>
      <c r="T720" s="203">
        <v>0</v>
      </c>
      <c r="U720" s="203">
        <v>0</v>
      </c>
      <c r="V720" s="204">
        <v>0</v>
      </c>
      <c r="W720" s="204">
        <v>0</v>
      </c>
      <c r="X720" s="204">
        <v>0</v>
      </c>
      <c r="Y720" s="204">
        <v>0</v>
      </c>
      <c r="Z720" s="101">
        <v>0</v>
      </c>
      <c r="AA720" s="204">
        <v>0</v>
      </c>
      <c r="AB720" s="204">
        <v>0</v>
      </c>
      <c r="AC720" s="204">
        <v>0</v>
      </c>
      <c r="AD720" s="204">
        <v>0</v>
      </c>
      <c r="AE720" s="204"/>
      <c r="AF720" s="204">
        <v>0</v>
      </c>
      <c r="AG720" s="204">
        <v>0</v>
      </c>
      <c r="AH720" s="204">
        <v>0</v>
      </c>
      <c r="AI720" s="204">
        <v>0</v>
      </c>
      <c r="AJ720" s="204">
        <v>0</v>
      </c>
      <c r="AK720" s="204">
        <v>0</v>
      </c>
      <c r="AL720" s="204">
        <v>0</v>
      </c>
      <c r="AM720" s="204"/>
      <c r="AN720" s="204">
        <v>0</v>
      </c>
      <c r="AO720" s="204">
        <v>0</v>
      </c>
    </row>
    <row r="721" spans="1:41" ht="12.75" customHeight="1">
      <c r="A721" s="262">
        <v>713</v>
      </c>
      <c r="B721" s="201" t="s">
        <v>1816</v>
      </c>
      <c r="C721" s="197">
        <v>0</v>
      </c>
      <c r="D721" s="202">
        <v>0</v>
      </c>
      <c r="E721" s="202">
        <v>0</v>
      </c>
      <c r="F721" s="202">
        <v>0</v>
      </c>
      <c r="G721" s="202">
        <v>0</v>
      </c>
      <c r="H721" s="202">
        <v>0</v>
      </c>
      <c r="I721" s="202">
        <v>0</v>
      </c>
      <c r="J721" s="197">
        <v>0</v>
      </c>
      <c r="K721" s="203">
        <v>0</v>
      </c>
      <c r="L721" s="203">
        <v>0</v>
      </c>
      <c r="M721" s="203">
        <v>0</v>
      </c>
      <c r="N721" s="203">
        <v>0</v>
      </c>
      <c r="O721" s="203">
        <v>0</v>
      </c>
      <c r="P721" s="203">
        <v>0</v>
      </c>
      <c r="Q721" s="203">
        <v>0</v>
      </c>
      <c r="R721" s="198">
        <v>0</v>
      </c>
      <c r="S721" s="203">
        <v>0</v>
      </c>
      <c r="T721" s="203">
        <v>0</v>
      </c>
      <c r="U721" s="203">
        <v>0</v>
      </c>
      <c r="V721" s="204">
        <v>0</v>
      </c>
      <c r="W721" s="204">
        <v>0</v>
      </c>
      <c r="X721" s="204">
        <v>0</v>
      </c>
      <c r="Y721" s="204">
        <v>0</v>
      </c>
      <c r="Z721" s="101">
        <v>0</v>
      </c>
      <c r="AA721" s="204">
        <v>0</v>
      </c>
      <c r="AB721" s="204">
        <v>0</v>
      </c>
      <c r="AC721" s="204">
        <v>0</v>
      </c>
      <c r="AD721" s="204">
        <v>0</v>
      </c>
      <c r="AE721" s="204"/>
      <c r="AF721" s="204">
        <v>0</v>
      </c>
      <c r="AG721" s="204">
        <v>0</v>
      </c>
      <c r="AH721" s="204">
        <v>0</v>
      </c>
      <c r="AI721" s="204">
        <v>0</v>
      </c>
      <c r="AJ721" s="204">
        <v>0</v>
      </c>
      <c r="AK721" s="204">
        <v>0</v>
      </c>
      <c r="AL721" s="204">
        <v>0</v>
      </c>
      <c r="AM721" s="204"/>
      <c r="AN721" s="204">
        <v>0</v>
      </c>
      <c r="AO721" s="204">
        <v>0</v>
      </c>
    </row>
    <row r="722" spans="1:41" ht="12.75" customHeight="1">
      <c r="A722" s="262">
        <v>714</v>
      </c>
      <c r="B722" s="201" t="s">
        <v>1817</v>
      </c>
      <c r="C722" s="197">
        <v>0</v>
      </c>
      <c r="D722" s="202">
        <v>0</v>
      </c>
      <c r="E722" s="202">
        <v>0</v>
      </c>
      <c r="F722" s="202">
        <v>0</v>
      </c>
      <c r="G722" s="202">
        <v>0</v>
      </c>
      <c r="H722" s="202">
        <v>0</v>
      </c>
      <c r="I722" s="202">
        <v>0</v>
      </c>
      <c r="J722" s="197">
        <v>0</v>
      </c>
      <c r="K722" s="203">
        <v>0</v>
      </c>
      <c r="L722" s="203">
        <v>0</v>
      </c>
      <c r="M722" s="203">
        <v>0</v>
      </c>
      <c r="N722" s="203">
        <v>0</v>
      </c>
      <c r="O722" s="203">
        <v>0</v>
      </c>
      <c r="P722" s="203">
        <v>0</v>
      </c>
      <c r="Q722" s="203">
        <v>0</v>
      </c>
      <c r="R722" s="198">
        <v>0</v>
      </c>
      <c r="S722" s="203">
        <v>0</v>
      </c>
      <c r="T722" s="203">
        <v>0</v>
      </c>
      <c r="U722" s="203">
        <v>0</v>
      </c>
      <c r="V722" s="204">
        <v>0</v>
      </c>
      <c r="W722" s="204">
        <v>0</v>
      </c>
      <c r="X722" s="204">
        <v>0</v>
      </c>
      <c r="Y722" s="204">
        <v>0</v>
      </c>
      <c r="Z722" s="101">
        <v>0</v>
      </c>
      <c r="AA722" s="204">
        <v>0</v>
      </c>
      <c r="AB722" s="204">
        <v>0</v>
      </c>
      <c r="AC722" s="204">
        <v>0</v>
      </c>
      <c r="AD722" s="204">
        <v>0</v>
      </c>
      <c r="AE722" s="204"/>
      <c r="AF722" s="204">
        <v>0</v>
      </c>
      <c r="AG722" s="204">
        <v>0</v>
      </c>
      <c r="AH722" s="204">
        <v>0</v>
      </c>
      <c r="AI722" s="204">
        <v>0</v>
      </c>
      <c r="AJ722" s="204">
        <v>0</v>
      </c>
      <c r="AK722" s="204">
        <v>0</v>
      </c>
      <c r="AL722" s="204">
        <v>0</v>
      </c>
      <c r="AM722" s="204"/>
      <c r="AN722" s="204">
        <v>0</v>
      </c>
      <c r="AO722" s="204">
        <v>0</v>
      </c>
    </row>
    <row r="723" spans="1:41" ht="12.75" customHeight="1">
      <c r="A723" s="262">
        <v>715</v>
      </c>
      <c r="B723" s="201" t="s">
        <v>1818</v>
      </c>
      <c r="C723" s="197">
        <v>0</v>
      </c>
      <c r="D723" s="202">
        <v>0</v>
      </c>
      <c r="E723" s="202">
        <v>0</v>
      </c>
      <c r="F723" s="202">
        <v>0</v>
      </c>
      <c r="G723" s="202">
        <v>0</v>
      </c>
      <c r="H723" s="202">
        <v>0</v>
      </c>
      <c r="I723" s="202">
        <v>0</v>
      </c>
      <c r="J723" s="197">
        <v>0</v>
      </c>
      <c r="K723" s="203">
        <v>0</v>
      </c>
      <c r="L723" s="203">
        <v>0</v>
      </c>
      <c r="M723" s="203">
        <v>0</v>
      </c>
      <c r="N723" s="203">
        <v>0</v>
      </c>
      <c r="O723" s="203">
        <v>0</v>
      </c>
      <c r="P723" s="203">
        <v>0</v>
      </c>
      <c r="Q723" s="203">
        <v>0</v>
      </c>
      <c r="R723" s="198">
        <v>0</v>
      </c>
      <c r="S723" s="203">
        <v>0</v>
      </c>
      <c r="T723" s="203">
        <v>0</v>
      </c>
      <c r="U723" s="203">
        <v>0</v>
      </c>
      <c r="V723" s="204">
        <v>0</v>
      </c>
      <c r="W723" s="204">
        <v>0</v>
      </c>
      <c r="X723" s="204">
        <v>0</v>
      </c>
      <c r="Y723" s="204">
        <v>0</v>
      </c>
      <c r="Z723" s="101">
        <v>0</v>
      </c>
      <c r="AA723" s="204">
        <v>0</v>
      </c>
      <c r="AB723" s="204">
        <v>0</v>
      </c>
      <c r="AC723" s="204">
        <v>0</v>
      </c>
      <c r="AD723" s="204">
        <v>0</v>
      </c>
      <c r="AE723" s="204"/>
      <c r="AF723" s="204">
        <v>0</v>
      </c>
      <c r="AG723" s="204">
        <v>0</v>
      </c>
      <c r="AH723" s="204">
        <v>0</v>
      </c>
      <c r="AI723" s="204">
        <v>0</v>
      </c>
      <c r="AJ723" s="204">
        <v>0</v>
      </c>
      <c r="AK723" s="204">
        <v>0</v>
      </c>
      <c r="AL723" s="204">
        <v>0</v>
      </c>
      <c r="AM723" s="204"/>
      <c r="AN723" s="204">
        <v>0</v>
      </c>
      <c r="AO723" s="204">
        <v>0</v>
      </c>
    </row>
    <row r="724" spans="1:41" ht="12.75" customHeight="1">
      <c r="A724" s="262">
        <v>716</v>
      </c>
      <c r="B724" s="201" t="s">
        <v>1819</v>
      </c>
      <c r="C724" s="197">
        <v>0</v>
      </c>
      <c r="D724" s="202">
        <v>0</v>
      </c>
      <c r="E724" s="202">
        <v>0</v>
      </c>
      <c r="F724" s="202">
        <v>0</v>
      </c>
      <c r="G724" s="202">
        <v>0</v>
      </c>
      <c r="H724" s="202">
        <v>0</v>
      </c>
      <c r="I724" s="202">
        <v>0</v>
      </c>
      <c r="J724" s="197">
        <v>0</v>
      </c>
      <c r="K724" s="203">
        <v>0</v>
      </c>
      <c r="L724" s="203">
        <v>0</v>
      </c>
      <c r="M724" s="203">
        <v>0</v>
      </c>
      <c r="N724" s="203">
        <v>0</v>
      </c>
      <c r="O724" s="203">
        <v>0</v>
      </c>
      <c r="P724" s="203">
        <v>0</v>
      </c>
      <c r="Q724" s="203">
        <v>0</v>
      </c>
      <c r="R724" s="198">
        <v>0</v>
      </c>
      <c r="S724" s="203">
        <v>0</v>
      </c>
      <c r="T724" s="203">
        <v>0</v>
      </c>
      <c r="U724" s="203">
        <v>0</v>
      </c>
      <c r="V724" s="204">
        <v>0</v>
      </c>
      <c r="W724" s="204">
        <v>0</v>
      </c>
      <c r="X724" s="204">
        <v>0</v>
      </c>
      <c r="Y724" s="204">
        <v>0</v>
      </c>
      <c r="Z724" s="101">
        <v>0</v>
      </c>
      <c r="AA724" s="204">
        <v>0</v>
      </c>
      <c r="AB724" s="204">
        <v>0</v>
      </c>
      <c r="AC724" s="204">
        <v>0</v>
      </c>
      <c r="AD724" s="204">
        <v>0</v>
      </c>
      <c r="AE724" s="204"/>
      <c r="AF724" s="204">
        <v>0</v>
      </c>
      <c r="AG724" s="204">
        <v>0</v>
      </c>
      <c r="AH724" s="204">
        <v>0</v>
      </c>
      <c r="AI724" s="204">
        <v>0</v>
      </c>
      <c r="AJ724" s="204">
        <v>0</v>
      </c>
      <c r="AK724" s="204">
        <v>0</v>
      </c>
      <c r="AL724" s="204">
        <v>0</v>
      </c>
      <c r="AM724" s="204"/>
      <c r="AN724" s="204">
        <v>0</v>
      </c>
      <c r="AO724" s="204">
        <v>0</v>
      </c>
    </row>
    <row r="725" spans="1:41" ht="12.75" customHeight="1">
      <c r="A725" s="262">
        <v>717</v>
      </c>
      <c r="B725" s="201" t="s">
        <v>1820</v>
      </c>
      <c r="C725" s="197">
        <v>0</v>
      </c>
      <c r="D725" s="202">
        <v>0</v>
      </c>
      <c r="E725" s="202">
        <v>0</v>
      </c>
      <c r="F725" s="202">
        <v>0</v>
      </c>
      <c r="G725" s="202">
        <v>0</v>
      </c>
      <c r="H725" s="202">
        <v>0</v>
      </c>
      <c r="I725" s="202">
        <v>0</v>
      </c>
      <c r="J725" s="197">
        <v>0</v>
      </c>
      <c r="K725" s="203">
        <v>0</v>
      </c>
      <c r="L725" s="203">
        <v>0</v>
      </c>
      <c r="M725" s="203">
        <v>0</v>
      </c>
      <c r="N725" s="203">
        <v>0</v>
      </c>
      <c r="O725" s="203">
        <v>0</v>
      </c>
      <c r="P725" s="203">
        <v>0</v>
      </c>
      <c r="Q725" s="203">
        <v>0</v>
      </c>
      <c r="R725" s="198">
        <v>0</v>
      </c>
      <c r="S725" s="203">
        <v>0</v>
      </c>
      <c r="T725" s="203">
        <v>0</v>
      </c>
      <c r="U725" s="203">
        <v>0</v>
      </c>
      <c r="V725" s="204">
        <v>0</v>
      </c>
      <c r="W725" s="204">
        <v>0</v>
      </c>
      <c r="X725" s="204">
        <v>0</v>
      </c>
      <c r="Y725" s="204">
        <v>0</v>
      </c>
      <c r="Z725" s="101">
        <v>0</v>
      </c>
      <c r="AA725" s="204">
        <v>0</v>
      </c>
      <c r="AB725" s="204">
        <v>0</v>
      </c>
      <c r="AC725" s="204">
        <v>0</v>
      </c>
      <c r="AD725" s="204">
        <v>0</v>
      </c>
      <c r="AE725" s="204"/>
      <c r="AF725" s="204">
        <v>0</v>
      </c>
      <c r="AG725" s="204">
        <v>0</v>
      </c>
      <c r="AH725" s="204">
        <v>0</v>
      </c>
      <c r="AI725" s="204">
        <v>0</v>
      </c>
      <c r="AJ725" s="204">
        <v>0</v>
      </c>
      <c r="AK725" s="204">
        <v>0</v>
      </c>
      <c r="AL725" s="204">
        <v>0</v>
      </c>
      <c r="AM725" s="204"/>
      <c r="AN725" s="204">
        <v>0</v>
      </c>
      <c r="AO725" s="204">
        <v>0</v>
      </c>
    </row>
    <row r="726" spans="1:41" ht="12.75" customHeight="1">
      <c r="A726" s="262">
        <v>718</v>
      </c>
      <c r="B726" s="201" t="s">
        <v>1821</v>
      </c>
      <c r="C726" s="197">
        <v>0</v>
      </c>
      <c r="D726" s="202">
        <v>0</v>
      </c>
      <c r="E726" s="202">
        <v>0</v>
      </c>
      <c r="F726" s="202">
        <v>0</v>
      </c>
      <c r="G726" s="202">
        <v>0</v>
      </c>
      <c r="H726" s="202">
        <v>0</v>
      </c>
      <c r="I726" s="202">
        <v>0</v>
      </c>
      <c r="J726" s="197">
        <v>0</v>
      </c>
      <c r="K726" s="203">
        <v>0</v>
      </c>
      <c r="L726" s="203">
        <v>0</v>
      </c>
      <c r="M726" s="203">
        <v>0</v>
      </c>
      <c r="N726" s="203">
        <v>0</v>
      </c>
      <c r="O726" s="203">
        <v>0</v>
      </c>
      <c r="P726" s="203">
        <v>0</v>
      </c>
      <c r="Q726" s="203">
        <v>0</v>
      </c>
      <c r="R726" s="198">
        <v>0</v>
      </c>
      <c r="S726" s="203">
        <v>0</v>
      </c>
      <c r="T726" s="203">
        <v>0</v>
      </c>
      <c r="U726" s="203">
        <v>0</v>
      </c>
      <c r="V726" s="204">
        <v>0</v>
      </c>
      <c r="W726" s="204">
        <v>0</v>
      </c>
      <c r="X726" s="204">
        <v>0</v>
      </c>
      <c r="Y726" s="204">
        <v>0</v>
      </c>
      <c r="Z726" s="101">
        <v>0</v>
      </c>
      <c r="AA726" s="204">
        <v>0</v>
      </c>
      <c r="AB726" s="204">
        <v>0</v>
      </c>
      <c r="AC726" s="204">
        <v>0</v>
      </c>
      <c r="AD726" s="204">
        <v>0</v>
      </c>
      <c r="AE726" s="204"/>
      <c r="AF726" s="204">
        <v>0</v>
      </c>
      <c r="AG726" s="204">
        <v>0</v>
      </c>
      <c r="AH726" s="204">
        <v>0</v>
      </c>
      <c r="AI726" s="204">
        <v>0</v>
      </c>
      <c r="AJ726" s="204">
        <v>0</v>
      </c>
      <c r="AK726" s="204">
        <v>0</v>
      </c>
      <c r="AL726" s="204">
        <v>0</v>
      </c>
      <c r="AM726" s="204"/>
      <c r="AN726" s="204">
        <v>0</v>
      </c>
      <c r="AO726" s="204">
        <v>0</v>
      </c>
    </row>
    <row r="727" spans="1:41" ht="12.75" customHeight="1">
      <c r="A727" s="262">
        <v>719</v>
      </c>
      <c r="B727" s="201" t="s">
        <v>1766</v>
      </c>
      <c r="C727" s="197">
        <v>97.3</v>
      </c>
      <c r="D727" s="202">
        <v>0</v>
      </c>
      <c r="E727" s="202">
        <v>0</v>
      </c>
      <c r="F727" s="202">
        <v>0</v>
      </c>
      <c r="G727" s="202">
        <v>0</v>
      </c>
      <c r="H727" s="202">
        <v>97.3</v>
      </c>
      <c r="I727" s="202">
        <v>0</v>
      </c>
      <c r="J727" s="197">
        <v>97.3</v>
      </c>
      <c r="K727" s="203">
        <v>0</v>
      </c>
      <c r="L727" s="203">
        <v>0</v>
      </c>
      <c r="M727" s="203">
        <v>0</v>
      </c>
      <c r="N727" s="203">
        <v>0</v>
      </c>
      <c r="O727" s="203">
        <v>0</v>
      </c>
      <c r="P727" s="203">
        <v>97.3</v>
      </c>
      <c r="Q727" s="203">
        <v>0</v>
      </c>
      <c r="R727" s="198">
        <v>94.0732</v>
      </c>
      <c r="S727" s="203">
        <v>0</v>
      </c>
      <c r="T727" s="203">
        <v>0</v>
      </c>
      <c r="U727" s="203">
        <v>0</v>
      </c>
      <c r="V727" s="204">
        <v>0</v>
      </c>
      <c r="W727" s="204">
        <v>0</v>
      </c>
      <c r="X727" s="204">
        <v>94.0732</v>
      </c>
      <c r="Y727" s="204">
        <v>0</v>
      </c>
      <c r="Z727" s="101">
        <v>-3.2267999999999972</v>
      </c>
      <c r="AA727" s="204">
        <v>0</v>
      </c>
      <c r="AB727" s="204">
        <v>0</v>
      </c>
      <c r="AC727" s="204">
        <v>0</v>
      </c>
      <c r="AD727" s="204">
        <v>0</v>
      </c>
      <c r="AE727" s="204"/>
      <c r="AF727" s="204">
        <v>-3.2267999999999972</v>
      </c>
      <c r="AG727" s="204">
        <v>0</v>
      </c>
      <c r="AH727" s="204">
        <v>96.683658787255908</v>
      </c>
      <c r="AI727" s="204">
        <v>0</v>
      </c>
      <c r="AJ727" s="204">
        <v>0</v>
      </c>
      <c r="AK727" s="204">
        <v>0</v>
      </c>
      <c r="AL727" s="204">
        <v>0</v>
      </c>
      <c r="AM727" s="204"/>
      <c r="AN727" s="204">
        <v>96.683658787255908</v>
      </c>
      <c r="AO727" s="204">
        <v>0</v>
      </c>
    </row>
    <row r="728" spans="1:41" ht="12.75" customHeight="1">
      <c r="A728" s="262">
        <v>720</v>
      </c>
      <c r="B728" s="201" t="s">
        <v>1822</v>
      </c>
      <c r="C728" s="197">
        <v>0</v>
      </c>
      <c r="D728" s="202">
        <v>0</v>
      </c>
      <c r="E728" s="202">
        <v>0</v>
      </c>
      <c r="F728" s="202">
        <v>0</v>
      </c>
      <c r="G728" s="202">
        <v>0</v>
      </c>
      <c r="H728" s="202">
        <v>0</v>
      </c>
      <c r="I728" s="202">
        <v>0</v>
      </c>
      <c r="J728" s="197">
        <v>0</v>
      </c>
      <c r="K728" s="203">
        <v>0</v>
      </c>
      <c r="L728" s="203">
        <v>0</v>
      </c>
      <c r="M728" s="203">
        <v>0</v>
      </c>
      <c r="N728" s="203">
        <v>0</v>
      </c>
      <c r="O728" s="203">
        <v>0</v>
      </c>
      <c r="P728" s="203">
        <v>0</v>
      </c>
      <c r="Q728" s="203">
        <v>0</v>
      </c>
      <c r="R728" s="198">
        <v>0</v>
      </c>
      <c r="S728" s="203">
        <v>0</v>
      </c>
      <c r="T728" s="203">
        <v>0</v>
      </c>
      <c r="U728" s="203">
        <v>0</v>
      </c>
      <c r="V728" s="204">
        <v>0</v>
      </c>
      <c r="W728" s="204">
        <v>0</v>
      </c>
      <c r="X728" s="204">
        <v>0</v>
      </c>
      <c r="Y728" s="204">
        <v>0</v>
      </c>
      <c r="Z728" s="101">
        <v>0</v>
      </c>
      <c r="AA728" s="204">
        <v>0</v>
      </c>
      <c r="AB728" s="204">
        <v>0</v>
      </c>
      <c r="AC728" s="204">
        <v>0</v>
      </c>
      <c r="AD728" s="204">
        <v>0</v>
      </c>
      <c r="AE728" s="204"/>
      <c r="AF728" s="204">
        <v>0</v>
      </c>
      <c r="AG728" s="204">
        <v>0</v>
      </c>
      <c r="AH728" s="204">
        <v>0</v>
      </c>
      <c r="AI728" s="204">
        <v>0</v>
      </c>
      <c r="AJ728" s="204">
        <v>0</v>
      </c>
      <c r="AK728" s="204">
        <v>0</v>
      </c>
      <c r="AL728" s="204">
        <v>0</v>
      </c>
      <c r="AM728" s="204"/>
      <c r="AN728" s="204">
        <v>0</v>
      </c>
      <c r="AO728" s="204">
        <v>0</v>
      </c>
    </row>
    <row r="729" spans="1:41" ht="12.75" customHeight="1">
      <c r="A729" s="262">
        <v>721</v>
      </c>
      <c r="B729" s="201" t="s">
        <v>1823</v>
      </c>
      <c r="C729" s="197">
        <v>0</v>
      </c>
      <c r="D729" s="202">
        <v>0</v>
      </c>
      <c r="E729" s="202">
        <v>0</v>
      </c>
      <c r="F729" s="202">
        <v>0</v>
      </c>
      <c r="G729" s="202">
        <v>0</v>
      </c>
      <c r="H729" s="202">
        <v>0</v>
      </c>
      <c r="I729" s="202">
        <v>0</v>
      </c>
      <c r="J729" s="197">
        <v>0</v>
      </c>
      <c r="K729" s="203">
        <v>0</v>
      </c>
      <c r="L729" s="203">
        <v>0</v>
      </c>
      <c r="M729" s="203">
        <v>0</v>
      </c>
      <c r="N729" s="203">
        <v>0</v>
      </c>
      <c r="O729" s="203">
        <v>0</v>
      </c>
      <c r="P729" s="203">
        <v>0</v>
      </c>
      <c r="Q729" s="203">
        <v>0</v>
      </c>
      <c r="R729" s="198">
        <v>0</v>
      </c>
      <c r="S729" s="203">
        <v>0</v>
      </c>
      <c r="T729" s="203">
        <v>0</v>
      </c>
      <c r="U729" s="203">
        <v>0</v>
      </c>
      <c r="V729" s="204">
        <v>0</v>
      </c>
      <c r="W729" s="204">
        <v>0</v>
      </c>
      <c r="X729" s="204">
        <v>0</v>
      </c>
      <c r="Y729" s="204">
        <v>0</v>
      </c>
      <c r="Z729" s="101">
        <v>0</v>
      </c>
      <c r="AA729" s="204">
        <v>0</v>
      </c>
      <c r="AB729" s="204">
        <v>0</v>
      </c>
      <c r="AC729" s="204">
        <v>0</v>
      </c>
      <c r="AD729" s="204">
        <v>0</v>
      </c>
      <c r="AE729" s="204"/>
      <c r="AF729" s="204">
        <v>0</v>
      </c>
      <c r="AG729" s="204">
        <v>0</v>
      </c>
      <c r="AH729" s="204">
        <v>0</v>
      </c>
      <c r="AI729" s="204">
        <v>0</v>
      </c>
      <c r="AJ729" s="204">
        <v>0</v>
      </c>
      <c r="AK729" s="204">
        <v>0</v>
      </c>
      <c r="AL729" s="204">
        <v>0</v>
      </c>
      <c r="AM729" s="204"/>
      <c r="AN729" s="204">
        <v>0</v>
      </c>
      <c r="AO729" s="204">
        <v>0</v>
      </c>
    </row>
    <row r="730" spans="1:41" ht="12.75" customHeight="1">
      <c r="A730" s="262">
        <v>722</v>
      </c>
      <c r="B730" s="201" t="s">
        <v>1824</v>
      </c>
      <c r="C730" s="197">
        <v>0</v>
      </c>
      <c r="D730" s="202">
        <v>0</v>
      </c>
      <c r="E730" s="202">
        <v>0</v>
      </c>
      <c r="F730" s="202">
        <v>0</v>
      </c>
      <c r="G730" s="202">
        <v>0</v>
      </c>
      <c r="H730" s="202">
        <v>0</v>
      </c>
      <c r="I730" s="202">
        <v>0</v>
      </c>
      <c r="J730" s="197">
        <v>0</v>
      </c>
      <c r="K730" s="203">
        <v>0</v>
      </c>
      <c r="L730" s="203">
        <v>0</v>
      </c>
      <c r="M730" s="203">
        <v>0</v>
      </c>
      <c r="N730" s="203">
        <v>0</v>
      </c>
      <c r="O730" s="203">
        <v>0</v>
      </c>
      <c r="P730" s="203">
        <v>0</v>
      </c>
      <c r="Q730" s="203">
        <v>0</v>
      </c>
      <c r="R730" s="198">
        <v>0</v>
      </c>
      <c r="S730" s="203">
        <v>0</v>
      </c>
      <c r="T730" s="203">
        <v>0</v>
      </c>
      <c r="U730" s="203">
        <v>0</v>
      </c>
      <c r="V730" s="204">
        <v>0</v>
      </c>
      <c r="W730" s="204">
        <v>0</v>
      </c>
      <c r="X730" s="204">
        <v>0</v>
      </c>
      <c r="Y730" s="204">
        <v>0</v>
      </c>
      <c r="Z730" s="101">
        <v>0</v>
      </c>
      <c r="AA730" s="204">
        <v>0</v>
      </c>
      <c r="AB730" s="204">
        <v>0</v>
      </c>
      <c r="AC730" s="204">
        <v>0</v>
      </c>
      <c r="AD730" s="204">
        <v>0</v>
      </c>
      <c r="AE730" s="204"/>
      <c r="AF730" s="204">
        <v>0</v>
      </c>
      <c r="AG730" s="204">
        <v>0</v>
      </c>
      <c r="AH730" s="204">
        <v>0</v>
      </c>
      <c r="AI730" s="204">
        <v>0</v>
      </c>
      <c r="AJ730" s="204">
        <v>0</v>
      </c>
      <c r="AK730" s="204">
        <v>0</v>
      </c>
      <c r="AL730" s="204">
        <v>0</v>
      </c>
      <c r="AM730" s="204"/>
      <c r="AN730" s="204">
        <v>0</v>
      </c>
      <c r="AO730" s="204">
        <v>0</v>
      </c>
    </row>
    <row r="731" spans="1:41" ht="12.75" customHeight="1">
      <c r="A731" s="262">
        <v>723</v>
      </c>
      <c r="B731" s="201" t="s">
        <v>1825</v>
      </c>
      <c r="C731" s="197">
        <v>0</v>
      </c>
      <c r="D731" s="202">
        <v>0</v>
      </c>
      <c r="E731" s="202">
        <v>0</v>
      </c>
      <c r="F731" s="202">
        <v>0</v>
      </c>
      <c r="G731" s="202">
        <v>0</v>
      </c>
      <c r="H731" s="202">
        <v>0</v>
      </c>
      <c r="I731" s="202">
        <v>0</v>
      </c>
      <c r="J731" s="197">
        <v>0</v>
      </c>
      <c r="K731" s="203">
        <v>0</v>
      </c>
      <c r="L731" s="203">
        <v>0</v>
      </c>
      <c r="M731" s="203">
        <v>0</v>
      </c>
      <c r="N731" s="203">
        <v>0</v>
      </c>
      <c r="O731" s="203">
        <v>0</v>
      </c>
      <c r="P731" s="203">
        <v>0</v>
      </c>
      <c r="Q731" s="203">
        <v>0</v>
      </c>
      <c r="R731" s="198">
        <v>0</v>
      </c>
      <c r="S731" s="203">
        <v>0</v>
      </c>
      <c r="T731" s="203">
        <v>0</v>
      </c>
      <c r="U731" s="203">
        <v>0</v>
      </c>
      <c r="V731" s="204">
        <v>0</v>
      </c>
      <c r="W731" s="204">
        <v>0</v>
      </c>
      <c r="X731" s="204">
        <v>0</v>
      </c>
      <c r="Y731" s="204">
        <v>0</v>
      </c>
      <c r="Z731" s="101">
        <v>0</v>
      </c>
      <c r="AA731" s="204">
        <v>0</v>
      </c>
      <c r="AB731" s="204">
        <v>0</v>
      </c>
      <c r="AC731" s="204">
        <v>0</v>
      </c>
      <c r="AD731" s="204">
        <v>0</v>
      </c>
      <c r="AE731" s="204"/>
      <c r="AF731" s="204">
        <v>0</v>
      </c>
      <c r="AG731" s="204">
        <v>0</v>
      </c>
      <c r="AH731" s="204">
        <v>0</v>
      </c>
      <c r="AI731" s="204">
        <v>0</v>
      </c>
      <c r="AJ731" s="204">
        <v>0</v>
      </c>
      <c r="AK731" s="204">
        <v>0</v>
      </c>
      <c r="AL731" s="204">
        <v>0</v>
      </c>
      <c r="AM731" s="204"/>
      <c r="AN731" s="204">
        <v>0</v>
      </c>
      <c r="AO731" s="204">
        <v>0</v>
      </c>
    </row>
    <row r="732" spans="1:41" ht="12.75" customHeight="1">
      <c r="A732" s="262">
        <v>724</v>
      </c>
      <c r="B732" s="201" t="s">
        <v>1826</v>
      </c>
      <c r="C732" s="197">
        <v>0</v>
      </c>
      <c r="D732" s="202">
        <v>0</v>
      </c>
      <c r="E732" s="202">
        <v>0</v>
      </c>
      <c r="F732" s="202">
        <v>0</v>
      </c>
      <c r="G732" s="202">
        <v>0</v>
      </c>
      <c r="H732" s="202">
        <v>0</v>
      </c>
      <c r="I732" s="202">
        <v>0</v>
      </c>
      <c r="J732" s="197">
        <v>0</v>
      </c>
      <c r="K732" s="203">
        <v>0</v>
      </c>
      <c r="L732" s="203">
        <v>0</v>
      </c>
      <c r="M732" s="203">
        <v>0</v>
      </c>
      <c r="N732" s="203">
        <v>0</v>
      </c>
      <c r="O732" s="203">
        <v>0</v>
      </c>
      <c r="P732" s="203">
        <v>0</v>
      </c>
      <c r="Q732" s="203">
        <v>0</v>
      </c>
      <c r="R732" s="198">
        <v>0</v>
      </c>
      <c r="S732" s="203">
        <v>0</v>
      </c>
      <c r="T732" s="203">
        <v>0</v>
      </c>
      <c r="U732" s="203">
        <v>0</v>
      </c>
      <c r="V732" s="204">
        <v>0</v>
      </c>
      <c r="W732" s="204">
        <v>0</v>
      </c>
      <c r="X732" s="204">
        <v>0</v>
      </c>
      <c r="Y732" s="204">
        <v>0</v>
      </c>
      <c r="Z732" s="101">
        <v>0</v>
      </c>
      <c r="AA732" s="204">
        <v>0</v>
      </c>
      <c r="AB732" s="204">
        <v>0</v>
      </c>
      <c r="AC732" s="204">
        <v>0</v>
      </c>
      <c r="AD732" s="204">
        <v>0</v>
      </c>
      <c r="AE732" s="204"/>
      <c r="AF732" s="204">
        <v>0</v>
      </c>
      <c r="AG732" s="204">
        <v>0</v>
      </c>
      <c r="AH732" s="204">
        <v>0</v>
      </c>
      <c r="AI732" s="204">
        <v>0</v>
      </c>
      <c r="AJ732" s="204">
        <v>0</v>
      </c>
      <c r="AK732" s="204">
        <v>0</v>
      </c>
      <c r="AL732" s="204">
        <v>0</v>
      </c>
      <c r="AM732" s="204"/>
      <c r="AN732" s="204">
        <v>0</v>
      </c>
      <c r="AO732" s="204">
        <v>0</v>
      </c>
    </row>
    <row r="733" spans="1:41" ht="12.75" customHeight="1">
      <c r="A733" s="262">
        <v>725</v>
      </c>
      <c r="B733" s="201" t="s">
        <v>1827</v>
      </c>
      <c r="C733" s="197">
        <v>0</v>
      </c>
      <c r="D733" s="202">
        <v>0</v>
      </c>
      <c r="E733" s="202">
        <v>0</v>
      </c>
      <c r="F733" s="202">
        <v>0</v>
      </c>
      <c r="G733" s="202">
        <v>0</v>
      </c>
      <c r="H733" s="202">
        <v>0</v>
      </c>
      <c r="I733" s="202">
        <v>0</v>
      </c>
      <c r="J733" s="197">
        <v>0</v>
      </c>
      <c r="K733" s="203">
        <v>0</v>
      </c>
      <c r="L733" s="203">
        <v>0</v>
      </c>
      <c r="M733" s="203">
        <v>0</v>
      </c>
      <c r="N733" s="203">
        <v>0</v>
      </c>
      <c r="O733" s="203">
        <v>0</v>
      </c>
      <c r="P733" s="203">
        <v>0</v>
      </c>
      <c r="Q733" s="203">
        <v>0</v>
      </c>
      <c r="R733" s="198">
        <v>0</v>
      </c>
      <c r="S733" s="203">
        <v>0</v>
      </c>
      <c r="T733" s="203">
        <v>0</v>
      </c>
      <c r="U733" s="203">
        <v>0</v>
      </c>
      <c r="V733" s="204">
        <v>0</v>
      </c>
      <c r="W733" s="204">
        <v>0</v>
      </c>
      <c r="X733" s="204">
        <v>0</v>
      </c>
      <c r="Y733" s="204">
        <v>0</v>
      </c>
      <c r="Z733" s="101">
        <v>0</v>
      </c>
      <c r="AA733" s="204">
        <v>0</v>
      </c>
      <c r="AB733" s="204">
        <v>0</v>
      </c>
      <c r="AC733" s="204">
        <v>0</v>
      </c>
      <c r="AD733" s="204">
        <v>0</v>
      </c>
      <c r="AE733" s="204"/>
      <c r="AF733" s="204">
        <v>0</v>
      </c>
      <c r="AG733" s="204">
        <v>0</v>
      </c>
      <c r="AH733" s="204">
        <v>0</v>
      </c>
      <c r="AI733" s="204">
        <v>0</v>
      </c>
      <c r="AJ733" s="204">
        <v>0</v>
      </c>
      <c r="AK733" s="204">
        <v>0</v>
      </c>
      <c r="AL733" s="204">
        <v>0</v>
      </c>
      <c r="AM733" s="204"/>
      <c r="AN733" s="204">
        <v>0</v>
      </c>
      <c r="AO733" s="204">
        <v>0</v>
      </c>
    </row>
    <row r="734" spans="1:41" ht="12.75" customHeight="1">
      <c r="A734" s="262">
        <v>726</v>
      </c>
      <c r="B734" s="201" t="s">
        <v>1828</v>
      </c>
      <c r="C734" s="197">
        <v>0</v>
      </c>
      <c r="D734" s="202">
        <v>0</v>
      </c>
      <c r="E734" s="202">
        <v>0</v>
      </c>
      <c r="F734" s="202">
        <v>0</v>
      </c>
      <c r="G734" s="202">
        <v>0</v>
      </c>
      <c r="H734" s="202">
        <v>0</v>
      </c>
      <c r="I734" s="202">
        <v>0</v>
      </c>
      <c r="J734" s="197">
        <v>0</v>
      </c>
      <c r="K734" s="203">
        <v>0</v>
      </c>
      <c r="L734" s="203">
        <v>0</v>
      </c>
      <c r="M734" s="203">
        <v>0</v>
      </c>
      <c r="N734" s="203">
        <v>0</v>
      </c>
      <c r="O734" s="203">
        <v>0</v>
      </c>
      <c r="P734" s="203">
        <v>0</v>
      </c>
      <c r="Q734" s="203">
        <v>0</v>
      </c>
      <c r="R734" s="198">
        <v>0</v>
      </c>
      <c r="S734" s="203">
        <v>0</v>
      </c>
      <c r="T734" s="203">
        <v>0</v>
      </c>
      <c r="U734" s="203">
        <v>0</v>
      </c>
      <c r="V734" s="204">
        <v>0</v>
      </c>
      <c r="W734" s="204">
        <v>0</v>
      </c>
      <c r="X734" s="204">
        <v>0</v>
      </c>
      <c r="Y734" s="204">
        <v>0</v>
      </c>
      <c r="Z734" s="101">
        <v>0</v>
      </c>
      <c r="AA734" s="204">
        <v>0</v>
      </c>
      <c r="AB734" s="204">
        <v>0</v>
      </c>
      <c r="AC734" s="204">
        <v>0</v>
      </c>
      <c r="AD734" s="204">
        <v>0</v>
      </c>
      <c r="AE734" s="204"/>
      <c r="AF734" s="204">
        <v>0</v>
      </c>
      <c r="AG734" s="204">
        <v>0</v>
      </c>
      <c r="AH734" s="204">
        <v>0</v>
      </c>
      <c r="AI734" s="204">
        <v>0</v>
      </c>
      <c r="AJ734" s="204">
        <v>0</v>
      </c>
      <c r="AK734" s="204">
        <v>0</v>
      </c>
      <c r="AL734" s="204">
        <v>0</v>
      </c>
      <c r="AM734" s="204"/>
      <c r="AN734" s="204">
        <v>0</v>
      </c>
      <c r="AO734" s="204">
        <v>0</v>
      </c>
    </row>
    <row r="735" spans="1:41" ht="12.75" customHeight="1">
      <c r="A735" s="262">
        <v>727</v>
      </c>
      <c r="B735" s="201" t="s">
        <v>1829</v>
      </c>
      <c r="C735" s="197">
        <v>0</v>
      </c>
      <c r="D735" s="202">
        <v>0</v>
      </c>
      <c r="E735" s="202">
        <v>0</v>
      </c>
      <c r="F735" s="202">
        <v>0</v>
      </c>
      <c r="G735" s="202">
        <v>0</v>
      </c>
      <c r="H735" s="202">
        <v>0</v>
      </c>
      <c r="I735" s="202">
        <v>0</v>
      </c>
      <c r="J735" s="197">
        <v>0</v>
      </c>
      <c r="K735" s="203">
        <v>0</v>
      </c>
      <c r="L735" s="203">
        <v>0</v>
      </c>
      <c r="M735" s="203">
        <v>0</v>
      </c>
      <c r="N735" s="203">
        <v>0</v>
      </c>
      <c r="O735" s="203">
        <v>0</v>
      </c>
      <c r="P735" s="203">
        <v>0</v>
      </c>
      <c r="Q735" s="203">
        <v>0</v>
      </c>
      <c r="R735" s="198">
        <v>0</v>
      </c>
      <c r="S735" s="203">
        <v>0</v>
      </c>
      <c r="T735" s="203">
        <v>0</v>
      </c>
      <c r="U735" s="203">
        <v>0</v>
      </c>
      <c r="V735" s="204">
        <v>0</v>
      </c>
      <c r="W735" s="204">
        <v>0</v>
      </c>
      <c r="X735" s="204">
        <v>0</v>
      </c>
      <c r="Y735" s="204">
        <v>0</v>
      </c>
      <c r="Z735" s="101">
        <v>0</v>
      </c>
      <c r="AA735" s="204">
        <v>0</v>
      </c>
      <c r="AB735" s="204">
        <v>0</v>
      </c>
      <c r="AC735" s="204">
        <v>0</v>
      </c>
      <c r="AD735" s="204">
        <v>0</v>
      </c>
      <c r="AE735" s="204"/>
      <c r="AF735" s="204">
        <v>0</v>
      </c>
      <c r="AG735" s="204">
        <v>0</v>
      </c>
      <c r="AH735" s="204">
        <v>0</v>
      </c>
      <c r="AI735" s="204">
        <v>0</v>
      </c>
      <c r="AJ735" s="204">
        <v>0</v>
      </c>
      <c r="AK735" s="204">
        <v>0</v>
      </c>
      <c r="AL735" s="204">
        <v>0</v>
      </c>
      <c r="AM735" s="204"/>
      <c r="AN735" s="204">
        <v>0</v>
      </c>
      <c r="AO735" s="204">
        <v>0</v>
      </c>
    </row>
    <row r="736" spans="1:41" ht="12.75" customHeight="1">
      <c r="A736" s="262">
        <v>728</v>
      </c>
      <c r="B736" s="201"/>
      <c r="C736" s="202"/>
      <c r="D736" s="202"/>
      <c r="E736" s="202"/>
      <c r="F736" s="202"/>
      <c r="G736" s="202"/>
      <c r="H736" s="202"/>
      <c r="I736" s="202"/>
      <c r="J736" s="202"/>
      <c r="K736" s="203"/>
      <c r="L736" s="203"/>
      <c r="M736" s="203"/>
      <c r="N736" s="203"/>
      <c r="O736" s="203"/>
      <c r="P736" s="203"/>
      <c r="Q736" s="203"/>
      <c r="R736" s="203"/>
      <c r="S736" s="203"/>
      <c r="T736" s="203"/>
      <c r="U736" s="203"/>
      <c r="V736" s="204"/>
      <c r="W736" s="204"/>
      <c r="X736" s="204"/>
      <c r="Y736" s="204"/>
      <c r="Z736" s="101">
        <v>0</v>
      </c>
      <c r="AA736" s="204"/>
      <c r="AB736" s="204"/>
      <c r="AC736" s="204"/>
      <c r="AD736" s="204"/>
      <c r="AE736" s="204"/>
      <c r="AF736" s="204"/>
      <c r="AG736" s="204"/>
      <c r="AH736" s="204"/>
      <c r="AI736" s="204"/>
      <c r="AJ736" s="204"/>
      <c r="AK736" s="204"/>
      <c r="AL736" s="204"/>
      <c r="AM736" s="204"/>
      <c r="AN736" s="204"/>
      <c r="AO736" s="204"/>
    </row>
    <row r="737" spans="1:45" ht="12.75" customHeight="1">
      <c r="A737" s="262">
        <v>729</v>
      </c>
      <c r="B737" s="196" t="s">
        <v>1830</v>
      </c>
      <c r="C737" s="197">
        <v>1015.5</v>
      </c>
      <c r="D737" s="197">
        <v>0</v>
      </c>
      <c r="E737" s="197">
        <v>0</v>
      </c>
      <c r="F737" s="197">
        <v>0</v>
      </c>
      <c r="G737" s="197">
        <v>920</v>
      </c>
      <c r="H737" s="197">
        <v>95.5</v>
      </c>
      <c r="I737" s="197">
        <v>0</v>
      </c>
      <c r="J737" s="197">
        <v>1015.5</v>
      </c>
      <c r="K737" s="197">
        <v>0</v>
      </c>
      <c r="L737" s="197">
        <v>0</v>
      </c>
      <c r="M737" s="197">
        <v>0</v>
      </c>
      <c r="N737" s="197">
        <v>920</v>
      </c>
      <c r="O737" s="197">
        <v>0</v>
      </c>
      <c r="P737" s="197">
        <v>95.5</v>
      </c>
      <c r="Q737" s="197">
        <v>0</v>
      </c>
      <c r="R737" s="198">
        <v>613.67240000000004</v>
      </c>
      <c r="S737" s="197">
        <v>0</v>
      </c>
      <c r="T737" s="197">
        <v>0</v>
      </c>
      <c r="U737" s="197">
        <v>0</v>
      </c>
      <c r="V737" s="197">
        <v>518.17240000000004</v>
      </c>
      <c r="W737" s="197">
        <v>0</v>
      </c>
      <c r="X737" s="197">
        <v>95.5</v>
      </c>
      <c r="Y737" s="197">
        <v>0</v>
      </c>
      <c r="Z737" s="101">
        <v>-401.82759999999996</v>
      </c>
      <c r="AA737" s="101">
        <v>0</v>
      </c>
      <c r="AB737" s="101">
        <v>0</v>
      </c>
      <c r="AC737" s="101">
        <v>0</v>
      </c>
      <c r="AD737" s="101">
        <v>-401.82759999999996</v>
      </c>
      <c r="AE737" s="101">
        <v>0</v>
      </c>
      <c r="AF737" s="101">
        <v>0</v>
      </c>
      <c r="AG737" s="101">
        <v>0</v>
      </c>
      <c r="AH737" s="101">
        <v>60.430566223535209</v>
      </c>
      <c r="AI737" s="101">
        <v>0</v>
      </c>
      <c r="AJ737" s="101">
        <v>0</v>
      </c>
      <c r="AK737" s="101">
        <v>0</v>
      </c>
      <c r="AL737" s="101">
        <v>56.323086956521742</v>
      </c>
      <c r="AM737" s="101">
        <v>0</v>
      </c>
      <c r="AN737" s="101">
        <v>100</v>
      </c>
      <c r="AO737" s="101">
        <v>0</v>
      </c>
    </row>
    <row r="738" spans="1:45" s="200" customFormat="1" ht="12.75" customHeight="1">
      <c r="A738" s="262">
        <v>730</v>
      </c>
      <c r="B738" s="196" t="s">
        <v>1241</v>
      </c>
      <c r="C738" s="197">
        <v>920</v>
      </c>
      <c r="D738" s="197">
        <v>0</v>
      </c>
      <c r="E738" s="197">
        <v>0</v>
      </c>
      <c r="F738" s="197">
        <v>0</v>
      </c>
      <c r="G738" s="197">
        <v>920</v>
      </c>
      <c r="H738" s="197">
        <v>0</v>
      </c>
      <c r="I738" s="197">
        <v>0</v>
      </c>
      <c r="J738" s="197">
        <v>920</v>
      </c>
      <c r="K738" s="197">
        <v>0</v>
      </c>
      <c r="L738" s="197">
        <v>0</v>
      </c>
      <c r="M738" s="197">
        <v>0</v>
      </c>
      <c r="N738" s="197">
        <v>920</v>
      </c>
      <c r="O738" s="197">
        <v>0</v>
      </c>
      <c r="P738" s="197">
        <v>0</v>
      </c>
      <c r="Q738" s="197">
        <v>0</v>
      </c>
      <c r="R738" s="198">
        <v>518.17240000000004</v>
      </c>
      <c r="S738" s="197">
        <v>0</v>
      </c>
      <c r="T738" s="197">
        <v>0</v>
      </c>
      <c r="U738" s="197">
        <v>0</v>
      </c>
      <c r="V738" s="197">
        <v>518.17240000000004</v>
      </c>
      <c r="W738" s="197">
        <v>0</v>
      </c>
      <c r="X738" s="197">
        <v>0</v>
      </c>
      <c r="Y738" s="197">
        <v>0</v>
      </c>
      <c r="Z738" s="101">
        <v>-401.82759999999996</v>
      </c>
      <c r="AA738" s="101">
        <v>0</v>
      </c>
      <c r="AB738" s="101">
        <v>0</v>
      </c>
      <c r="AC738" s="101">
        <v>0</v>
      </c>
      <c r="AD738" s="101">
        <v>-401.82759999999996</v>
      </c>
      <c r="AE738" s="101">
        <v>0</v>
      </c>
      <c r="AF738" s="101">
        <v>0</v>
      </c>
      <c r="AG738" s="101">
        <v>0</v>
      </c>
      <c r="AH738" s="101">
        <v>56.323086956521742</v>
      </c>
      <c r="AI738" s="101">
        <v>0</v>
      </c>
      <c r="AJ738" s="101">
        <v>0</v>
      </c>
      <c r="AK738" s="101">
        <v>0</v>
      </c>
      <c r="AL738" s="101">
        <v>56.323086956521742</v>
      </c>
      <c r="AM738" s="101">
        <v>0</v>
      </c>
      <c r="AN738" s="101">
        <v>0</v>
      </c>
      <c r="AO738" s="101">
        <v>0</v>
      </c>
      <c r="AP738" s="199"/>
      <c r="AQ738" s="199"/>
      <c r="AR738" s="199"/>
      <c r="AS738" s="199"/>
    </row>
    <row r="739" spans="1:45" s="200" customFormat="1" ht="12.75" customHeight="1">
      <c r="A739" s="262">
        <v>731</v>
      </c>
      <c r="B739" s="196" t="s">
        <v>1242</v>
      </c>
      <c r="C739" s="197">
        <v>95.5</v>
      </c>
      <c r="D739" s="197">
        <v>0</v>
      </c>
      <c r="E739" s="197">
        <v>0</v>
      </c>
      <c r="F739" s="197">
        <v>0</v>
      </c>
      <c r="G739" s="197">
        <v>0</v>
      </c>
      <c r="H739" s="197">
        <v>95.5</v>
      </c>
      <c r="I739" s="197">
        <v>0</v>
      </c>
      <c r="J739" s="197">
        <v>95.5</v>
      </c>
      <c r="K739" s="197">
        <v>0</v>
      </c>
      <c r="L739" s="197">
        <v>0</v>
      </c>
      <c r="M739" s="197">
        <v>0</v>
      </c>
      <c r="N739" s="197">
        <v>0</v>
      </c>
      <c r="O739" s="197">
        <v>0</v>
      </c>
      <c r="P739" s="197">
        <v>95.5</v>
      </c>
      <c r="Q739" s="197">
        <v>0</v>
      </c>
      <c r="R739" s="198">
        <v>95.5</v>
      </c>
      <c r="S739" s="197">
        <v>0</v>
      </c>
      <c r="T739" s="197">
        <v>0</v>
      </c>
      <c r="U739" s="197">
        <v>0</v>
      </c>
      <c r="V739" s="197">
        <v>0</v>
      </c>
      <c r="W739" s="197">
        <v>0</v>
      </c>
      <c r="X739" s="197">
        <v>95.5</v>
      </c>
      <c r="Y739" s="197">
        <v>0</v>
      </c>
      <c r="Z739" s="101">
        <v>0</v>
      </c>
      <c r="AA739" s="101">
        <v>0</v>
      </c>
      <c r="AB739" s="101">
        <v>0</v>
      </c>
      <c r="AC739" s="101">
        <v>0</v>
      </c>
      <c r="AD739" s="101">
        <v>0</v>
      </c>
      <c r="AE739" s="101">
        <v>0</v>
      </c>
      <c r="AF739" s="101">
        <v>0</v>
      </c>
      <c r="AG739" s="101">
        <v>0</v>
      </c>
      <c r="AH739" s="101">
        <v>100</v>
      </c>
      <c r="AI739" s="101">
        <v>0</v>
      </c>
      <c r="AJ739" s="101">
        <v>0</v>
      </c>
      <c r="AK739" s="101">
        <v>0</v>
      </c>
      <c r="AL739" s="101">
        <v>0</v>
      </c>
      <c r="AM739" s="101">
        <v>0</v>
      </c>
      <c r="AN739" s="101">
        <v>100</v>
      </c>
      <c r="AO739" s="101">
        <v>0</v>
      </c>
      <c r="AP739" s="199"/>
      <c r="AQ739" s="199"/>
      <c r="AR739" s="199"/>
      <c r="AS739" s="199"/>
    </row>
    <row r="740" spans="1:45" ht="12.75" customHeight="1">
      <c r="A740" s="262">
        <v>732</v>
      </c>
      <c r="B740" s="201" t="s">
        <v>1267</v>
      </c>
      <c r="C740" s="197">
        <v>920</v>
      </c>
      <c r="D740" s="202">
        <v>0</v>
      </c>
      <c r="E740" s="202">
        <v>0</v>
      </c>
      <c r="F740" s="202">
        <v>0</v>
      </c>
      <c r="G740" s="202">
        <v>920</v>
      </c>
      <c r="H740" s="202">
        <v>0</v>
      </c>
      <c r="I740" s="202">
        <v>0</v>
      </c>
      <c r="J740" s="197">
        <v>920</v>
      </c>
      <c r="K740" s="203">
        <v>0</v>
      </c>
      <c r="L740" s="203">
        <v>0</v>
      </c>
      <c r="M740" s="203">
        <v>0</v>
      </c>
      <c r="N740" s="203">
        <v>920</v>
      </c>
      <c r="O740" s="203">
        <v>0</v>
      </c>
      <c r="P740" s="203">
        <v>0</v>
      </c>
      <c r="Q740" s="203">
        <v>0</v>
      </c>
      <c r="R740" s="198">
        <v>518.17240000000004</v>
      </c>
      <c r="S740" s="203">
        <v>0</v>
      </c>
      <c r="T740" s="203">
        <v>0</v>
      </c>
      <c r="U740" s="203">
        <v>0</v>
      </c>
      <c r="V740" s="204">
        <v>518.17240000000004</v>
      </c>
      <c r="W740" s="204">
        <v>0</v>
      </c>
      <c r="X740" s="204">
        <v>0</v>
      </c>
      <c r="Y740" s="204">
        <v>0</v>
      </c>
      <c r="Z740" s="101">
        <v>-401.82759999999996</v>
      </c>
      <c r="AA740" s="204">
        <v>0</v>
      </c>
      <c r="AB740" s="204">
        <v>0</v>
      </c>
      <c r="AC740" s="204">
        <v>0</v>
      </c>
      <c r="AD740" s="204">
        <v>-401.82759999999996</v>
      </c>
      <c r="AE740" s="204"/>
      <c r="AF740" s="204">
        <v>0</v>
      </c>
      <c r="AG740" s="204">
        <v>0</v>
      </c>
      <c r="AH740" s="204">
        <v>56.323086956521742</v>
      </c>
      <c r="AI740" s="204">
        <v>0</v>
      </c>
      <c r="AJ740" s="204">
        <v>0</v>
      </c>
      <c r="AK740" s="204">
        <v>0</v>
      </c>
      <c r="AL740" s="204">
        <v>56.323086956521742</v>
      </c>
      <c r="AM740" s="204"/>
      <c r="AN740" s="204">
        <v>0</v>
      </c>
      <c r="AO740" s="204">
        <v>0</v>
      </c>
    </row>
    <row r="741" spans="1:45" ht="12.75" customHeight="1">
      <c r="A741" s="262">
        <v>733</v>
      </c>
      <c r="B741" s="201" t="s">
        <v>1831</v>
      </c>
      <c r="C741" s="197">
        <v>0</v>
      </c>
      <c r="D741" s="202">
        <v>0</v>
      </c>
      <c r="E741" s="202">
        <v>0</v>
      </c>
      <c r="F741" s="202">
        <v>0</v>
      </c>
      <c r="G741" s="202">
        <v>0</v>
      </c>
      <c r="H741" s="202">
        <v>0</v>
      </c>
      <c r="I741" s="202">
        <v>0</v>
      </c>
      <c r="J741" s="197">
        <v>0</v>
      </c>
      <c r="K741" s="203">
        <v>0</v>
      </c>
      <c r="L741" s="203">
        <v>0</v>
      </c>
      <c r="M741" s="203">
        <v>0</v>
      </c>
      <c r="N741" s="203">
        <v>0</v>
      </c>
      <c r="O741" s="203">
        <v>0</v>
      </c>
      <c r="P741" s="203">
        <v>0</v>
      </c>
      <c r="Q741" s="203">
        <v>0</v>
      </c>
      <c r="R741" s="198">
        <v>0</v>
      </c>
      <c r="S741" s="203">
        <v>0</v>
      </c>
      <c r="T741" s="203">
        <v>0</v>
      </c>
      <c r="U741" s="203">
        <v>0</v>
      </c>
      <c r="V741" s="204">
        <v>0</v>
      </c>
      <c r="W741" s="204">
        <v>0</v>
      </c>
      <c r="X741" s="204">
        <v>0</v>
      </c>
      <c r="Y741" s="204">
        <v>0</v>
      </c>
      <c r="Z741" s="101">
        <v>0</v>
      </c>
      <c r="AA741" s="204">
        <v>0</v>
      </c>
      <c r="AB741" s="204">
        <v>0</v>
      </c>
      <c r="AC741" s="204">
        <v>0</v>
      </c>
      <c r="AD741" s="204">
        <v>0</v>
      </c>
      <c r="AE741" s="204"/>
      <c r="AF741" s="204">
        <v>0</v>
      </c>
      <c r="AG741" s="204">
        <v>0</v>
      </c>
      <c r="AH741" s="204">
        <v>0</v>
      </c>
      <c r="AI741" s="204">
        <v>0</v>
      </c>
      <c r="AJ741" s="204">
        <v>0</v>
      </c>
      <c r="AK741" s="204">
        <v>0</v>
      </c>
      <c r="AL741" s="204">
        <v>0</v>
      </c>
      <c r="AM741" s="204"/>
      <c r="AN741" s="204">
        <v>0</v>
      </c>
      <c r="AO741" s="204">
        <v>0</v>
      </c>
    </row>
    <row r="742" spans="1:45" ht="12.75" customHeight="1">
      <c r="A742" s="262">
        <v>734</v>
      </c>
      <c r="B742" s="201" t="s">
        <v>1832</v>
      </c>
      <c r="C742" s="197">
        <v>95.5</v>
      </c>
      <c r="D742" s="202">
        <v>0</v>
      </c>
      <c r="E742" s="202">
        <v>0</v>
      </c>
      <c r="F742" s="202">
        <v>0</v>
      </c>
      <c r="G742" s="202">
        <v>0</v>
      </c>
      <c r="H742" s="202">
        <v>95.5</v>
      </c>
      <c r="I742" s="202">
        <v>0</v>
      </c>
      <c r="J742" s="197">
        <v>95.5</v>
      </c>
      <c r="K742" s="203">
        <v>0</v>
      </c>
      <c r="L742" s="203">
        <v>0</v>
      </c>
      <c r="M742" s="203">
        <v>0</v>
      </c>
      <c r="N742" s="203">
        <v>0</v>
      </c>
      <c r="O742" s="203">
        <v>0</v>
      </c>
      <c r="P742" s="203">
        <v>95.5</v>
      </c>
      <c r="Q742" s="203">
        <v>0</v>
      </c>
      <c r="R742" s="198">
        <v>95.5</v>
      </c>
      <c r="S742" s="203">
        <v>0</v>
      </c>
      <c r="T742" s="203">
        <v>0</v>
      </c>
      <c r="U742" s="203">
        <v>0</v>
      </c>
      <c r="V742" s="204">
        <v>0</v>
      </c>
      <c r="W742" s="204">
        <v>0</v>
      </c>
      <c r="X742" s="204">
        <v>95.5</v>
      </c>
      <c r="Y742" s="204">
        <v>0</v>
      </c>
      <c r="Z742" s="101">
        <v>0</v>
      </c>
      <c r="AA742" s="204">
        <v>0</v>
      </c>
      <c r="AB742" s="204">
        <v>0</v>
      </c>
      <c r="AC742" s="204">
        <v>0</v>
      </c>
      <c r="AD742" s="204">
        <v>0</v>
      </c>
      <c r="AE742" s="204"/>
      <c r="AF742" s="204">
        <v>0</v>
      </c>
      <c r="AG742" s="204">
        <v>0</v>
      </c>
      <c r="AH742" s="204">
        <v>100</v>
      </c>
      <c r="AI742" s="204">
        <v>0</v>
      </c>
      <c r="AJ742" s="204">
        <v>0</v>
      </c>
      <c r="AK742" s="204">
        <v>0</v>
      </c>
      <c r="AL742" s="204">
        <v>0</v>
      </c>
      <c r="AM742" s="204"/>
      <c r="AN742" s="204">
        <v>100</v>
      </c>
      <c r="AO742" s="204">
        <v>0</v>
      </c>
    </row>
    <row r="743" spans="1:45" ht="12.75" customHeight="1">
      <c r="A743" s="262">
        <v>735</v>
      </c>
      <c r="B743" s="201" t="s">
        <v>1833</v>
      </c>
      <c r="C743" s="197">
        <v>0</v>
      </c>
      <c r="D743" s="202">
        <v>0</v>
      </c>
      <c r="E743" s="202">
        <v>0</v>
      </c>
      <c r="F743" s="202">
        <v>0</v>
      </c>
      <c r="G743" s="202">
        <v>0</v>
      </c>
      <c r="H743" s="202">
        <v>0</v>
      </c>
      <c r="I743" s="202">
        <v>0</v>
      </c>
      <c r="J743" s="197">
        <v>0</v>
      </c>
      <c r="K743" s="203">
        <v>0</v>
      </c>
      <c r="L743" s="203">
        <v>0</v>
      </c>
      <c r="M743" s="203">
        <v>0</v>
      </c>
      <c r="N743" s="203">
        <v>0</v>
      </c>
      <c r="O743" s="203">
        <v>0</v>
      </c>
      <c r="P743" s="203">
        <v>0</v>
      </c>
      <c r="Q743" s="203">
        <v>0</v>
      </c>
      <c r="R743" s="198">
        <v>0</v>
      </c>
      <c r="S743" s="203">
        <v>0</v>
      </c>
      <c r="T743" s="203">
        <v>0</v>
      </c>
      <c r="U743" s="203">
        <v>0</v>
      </c>
      <c r="V743" s="204">
        <v>0</v>
      </c>
      <c r="W743" s="204">
        <v>0</v>
      </c>
      <c r="X743" s="204">
        <v>0</v>
      </c>
      <c r="Y743" s="204">
        <v>0</v>
      </c>
      <c r="Z743" s="101">
        <v>0</v>
      </c>
      <c r="AA743" s="204">
        <v>0</v>
      </c>
      <c r="AB743" s="204">
        <v>0</v>
      </c>
      <c r="AC743" s="204">
        <v>0</v>
      </c>
      <c r="AD743" s="204">
        <v>0</v>
      </c>
      <c r="AE743" s="204"/>
      <c r="AF743" s="204">
        <v>0</v>
      </c>
      <c r="AG743" s="204">
        <v>0</v>
      </c>
      <c r="AH743" s="204">
        <v>0</v>
      </c>
      <c r="AI743" s="204">
        <v>0</v>
      </c>
      <c r="AJ743" s="204">
        <v>0</v>
      </c>
      <c r="AK743" s="204">
        <v>0</v>
      </c>
      <c r="AL743" s="204">
        <v>0</v>
      </c>
      <c r="AM743" s="204"/>
      <c r="AN743" s="204">
        <v>0</v>
      </c>
      <c r="AO743" s="204">
        <v>0</v>
      </c>
    </row>
    <row r="744" spans="1:45" ht="12.75" customHeight="1">
      <c r="A744" s="262">
        <v>736</v>
      </c>
      <c r="B744" s="201" t="s">
        <v>1834</v>
      </c>
      <c r="C744" s="197">
        <v>0</v>
      </c>
      <c r="D744" s="202">
        <v>0</v>
      </c>
      <c r="E744" s="202">
        <v>0</v>
      </c>
      <c r="F744" s="202">
        <v>0</v>
      </c>
      <c r="G744" s="202">
        <v>0</v>
      </c>
      <c r="H744" s="202">
        <v>0</v>
      </c>
      <c r="I744" s="202">
        <v>0</v>
      </c>
      <c r="J744" s="197">
        <v>0</v>
      </c>
      <c r="K744" s="203">
        <v>0</v>
      </c>
      <c r="L744" s="203">
        <v>0</v>
      </c>
      <c r="M744" s="203">
        <v>0</v>
      </c>
      <c r="N744" s="203">
        <v>0</v>
      </c>
      <c r="O744" s="203">
        <v>0</v>
      </c>
      <c r="P744" s="203">
        <v>0</v>
      </c>
      <c r="Q744" s="203">
        <v>0</v>
      </c>
      <c r="R744" s="198">
        <v>0</v>
      </c>
      <c r="S744" s="203">
        <v>0</v>
      </c>
      <c r="T744" s="203">
        <v>0</v>
      </c>
      <c r="U744" s="203">
        <v>0</v>
      </c>
      <c r="V744" s="204">
        <v>0</v>
      </c>
      <c r="W744" s="204">
        <v>0</v>
      </c>
      <c r="X744" s="204">
        <v>0</v>
      </c>
      <c r="Y744" s="204">
        <v>0</v>
      </c>
      <c r="Z744" s="101">
        <v>0</v>
      </c>
      <c r="AA744" s="204">
        <v>0</v>
      </c>
      <c r="AB744" s="204">
        <v>0</v>
      </c>
      <c r="AC744" s="204">
        <v>0</v>
      </c>
      <c r="AD744" s="204">
        <v>0</v>
      </c>
      <c r="AE744" s="204"/>
      <c r="AF744" s="204">
        <v>0</v>
      </c>
      <c r="AG744" s="204">
        <v>0</v>
      </c>
      <c r="AH744" s="204">
        <v>0</v>
      </c>
      <c r="AI744" s="204">
        <v>0</v>
      </c>
      <c r="AJ744" s="204">
        <v>0</v>
      </c>
      <c r="AK744" s="204">
        <v>0</v>
      </c>
      <c r="AL744" s="204">
        <v>0</v>
      </c>
      <c r="AM744" s="204"/>
      <c r="AN744" s="204">
        <v>0</v>
      </c>
      <c r="AO744" s="204">
        <v>0</v>
      </c>
    </row>
    <row r="745" spans="1:45" ht="12.75" customHeight="1">
      <c r="A745" s="262">
        <v>737</v>
      </c>
      <c r="B745" s="201" t="s">
        <v>1835</v>
      </c>
      <c r="C745" s="197">
        <v>0</v>
      </c>
      <c r="D745" s="202">
        <v>0</v>
      </c>
      <c r="E745" s="202">
        <v>0</v>
      </c>
      <c r="F745" s="202">
        <v>0</v>
      </c>
      <c r="G745" s="202">
        <v>0</v>
      </c>
      <c r="H745" s="202">
        <v>0</v>
      </c>
      <c r="I745" s="202">
        <v>0</v>
      </c>
      <c r="J745" s="197">
        <v>0</v>
      </c>
      <c r="K745" s="203">
        <v>0</v>
      </c>
      <c r="L745" s="203">
        <v>0</v>
      </c>
      <c r="M745" s="203">
        <v>0</v>
      </c>
      <c r="N745" s="203">
        <v>0</v>
      </c>
      <c r="O745" s="203">
        <v>0</v>
      </c>
      <c r="P745" s="203">
        <v>0</v>
      </c>
      <c r="Q745" s="203">
        <v>0</v>
      </c>
      <c r="R745" s="198">
        <v>0</v>
      </c>
      <c r="S745" s="203">
        <v>0</v>
      </c>
      <c r="T745" s="203">
        <v>0</v>
      </c>
      <c r="U745" s="203">
        <v>0</v>
      </c>
      <c r="V745" s="204">
        <v>0</v>
      </c>
      <c r="W745" s="204">
        <v>0</v>
      </c>
      <c r="X745" s="204">
        <v>0</v>
      </c>
      <c r="Y745" s="204">
        <v>0</v>
      </c>
      <c r="Z745" s="101">
        <v>0</v>
      </c>
      <c r="AA745" s="204">
        <v>0</v>
      </c>
      <c r="AB745" s="204">
        <v>0</v>
      </c>
      <c r="AC745" s="204">
        <v>0</v>
      </c>
      <c r="AD745" s="204">
        <v>0</v>
      </c>
      <c r="AE745" s="204"/>
      <c r="AF745" s="204">
        <v>0</v>
      </c>
      <c r="AG745" s="204">
        <v>0</v>
      </c>
      <c r="AH745" s="204">
        <v>0</v>
      </c>
      <c r="AI745" s="204">
        <v>0</v>
      </c>
      <c r="AJ745" s="204">
        <v>0</v>
      </c>
      <c r="AK745" s="204">
        <v>0</v>
      </c>
      <c r="AL745" s="204">
        <v>0</v>
      </c>
      <c r="AM745" s="204"/>
      <c r="AN745" s="204">
        <v>0</v>
      </c>
      <c r="AO745" s="204">
        <v>0</v>
      </c>
    </row>
    <row r="746" spans="1:45" ht="12.75" customHeight="1">
      <c r="A746" s="262">
        <v>738</v>
      </c>
      <c r="B746" s="201" t="s">
        <v>1836</v>
      </c>
      <c r="C746" s="197">
        <v>0</v>
      </c>
      <c r="D746" s="202">
        <v>0</v>
      </c>
      <c r="E746" s="202">
        <v>0</v>
      </c>
      <c r="F746" s="202">
        <v>0</v>
      </c>
      <c r="G746" s="202">
        <v>0</v>
      </c>
      <c r="H746" s="202">
        <v>0</v>
      </c>
      <c r="I746" s="202">
        <v>0</v>
      </c>
      <c r="J746" s="197">
        <v>0</v>
      </c>
      <c r="K746" s="203">
        <v>0</v>
      </c>
      <c r="L746" s="203">
        <v>0</v>
      </c>
      <c r="M746" s="203">
        <v>0</v>
      </c>
      <c r="N746" s="203">
        <v>0</v>
      </c>
      <c r="O746" s="203">
        <v>0</v>
      </c>
      <c r="P746" s="203">
        <v>0</v>
      </c>
      <c r="Q746" s="203">
        <v>0</v>
      </c>
      <c r="R746" s="198">
        <v>0</v>
      </c>
      <c r="S746" s="203">
        <v>0</v>
      </c>
      <c r="T746" s="203">
        <v>0</v>
      </c>
      <c r="U746" s="203">
        <v>0</v>
      </c>
      <c r="V746" s="204">
        <v>0</v>
      </c>
      <c r="W746" s="204">
        <v>0</v>
      </c>
      <c r="X746" s="204">
        <v>0</v>
      </c>
      <c r="Y746" s="204">
        <v>0</v>
      </c>
      <c r="Z746" s="101">
        <v>0</v>
      </c>
      <c r="AA746" s="204">
        <v>0</v>
      </c>
      <c r="AB746" s="204">
        <v>0</v>
      </c>
      <c r="AC746" s="204">
        <v>0</v>
      </c>
      <c r="AD746" s="204">
        <v>0</v>
      </c>
      <c r="AE746" s="204"/>
      <c r="AF746" s="204">
        <v>0</v>
      </c>
      <c r="AG746" s="204">
        <v>0</v>
      </c>
      <c r="AH746" s="204">
        <v>0</v>
      </c>
      <c r="AI746" s="204">
        <v>0</v>
      </c>
      <c r="AJ746" s="204">
        <v>0</v>
      </c>
      <c r="AK746" s="204">
        <v>0</v>
      </c>
      <c r="AL746" s="204">
        <v>0</v>
      </c>
      <c r="AM746" s="204"/>
      <c r="AN746" s="204">
        <v>0</v>
      </c>
      <c r="AO746" s="204">
        <v>0</v>
      </c>
    </row>
    <row r="747" spans="1:45" ht="12.75" customHeight="1">
      <c r="A747" s="262">
        <v>739</v>
      </c>
      <c r="B747" s="201" t="s">
        <v>1568</v>
      </c>
      <c r="C747" s="197">
        <v>0</v>
      </c>
      <c r="D747" s="202">
        <v>0</v>
      </c>
      <c r="E747" s="202">
        <v>0</v>
      </c>
      <c r="F747" s="202">
        <v>0</v>
      </c>
      <c r="G747" s="202">
        <v>0</v>
      </c>
      <c r="H747" s="202">
        <v>0</v>
      </c>
      <c r="I747" s="202">
        <v>0</v>
      </c>
      <c r="J747" s="197">
        <v>0</v>
      </c>
      <c r="K747" s="203">
        <v>0</v>
      </c>
      <c r="L747" s="203">
        <v>0</v>
      </c>
      <c r="M747" s="203">
        <v>0</v>
      </c>
      <c r="N747" s="203">
        <v>0</v>
      </c>
      <c r="O747" s="203">
        <v>0</v>
      </c>
      <c r="P747" s="203">
        <v>0</v>
      </c>
      <c r="Q747" s="203">
        <v>0</v>
      </c>
      <c r="R747" s="198">
        <v>0</v>
      </c>
      <c r="S747" s="203">
        <v>0</v>
      </c>
      <c r="T747" s="203">
        <v>0</v>
      </c>
      <c r="U747" s="203">
        <v>0</v>
      </c>
      <c r="V747" s="204">
        <v>0</v>
      </c>
      <c r="W747" s="204">
        <v>0</v>
      </c>
      <c r="X747" s="204">
        <v>0</v>
      </c>
      <c r="Y747" s="204">
        <v>0</v>
      </c>
      <c r="Z747" s="101">
        <v>0</v>
      </c>
      <c r="AA747" s="204">
        <v>0</v>
      </c>
      <c r="AB747" s="204">
        <v>0</v>
      </c>
      <c r="AC747" s="204">
        <v>0</v>
      </c>
      <c r="AD747" s="204">
        <v>0</v>
      </c>
      <c r="AE747" s="204"/>
      <c r="AF747" s="204">
        <v>0</v>
      </c>
      <c r="AG747" s="204">
        <v>0</v>
      </c>
      <c r="AH747" s="204">
        <v>0</v>
      </c>
      <c r="AI747" s="204">
        <v>0</v>
      </c>
      <c r="AJ747" s="204">
        <v>0</v>
      </c>
      <c r="AK747" s="204">
        <v>0</v>
      </c>
      <c r="AL747" s="204">
        <v>0</v>
      </c>
      <c r="AM747" s="204"/>
      <c r="AN747" s="204">
        <v>0</v>
      </c>
      <c r="AO747" s="204">
        <v>0</v>
      </c>
    </row>
    <row r="748" spans="1:45" ht="12.75" customHeight="1">
      <c r="A748" s="262">
        <v>740</v>
      </c>
      <c r="B748" s="201" t="s">
        <v>1401</v>
      </c>
      <c r="C748" s="197">
        <v>0</v>
      </c>
      <c r="D748" s="202">
        <v>0</v>
      </c>
      <c r="E748" s="202">
        <v>0</v>
      </c>
      <c r="F748" s="202">
        <v>0</v>
      </c>
      <c r="G748" s="202">
        <v>0</v>
      </c>
      <c r="H748" s="202">
        <v>0</v>
      </c>
      <c r="I748" s="202">
        <v>0</v>
      </c>
      <c r="J748" s="197">
        <v>0</v>
      </c>
      <c r="K748" s="203">
        <v>0</v>
      </c>
      <c r="L748" s="203">
        <v>0</v>
      </c>
      <c r="M748" s="203">
        <v>0</v>
      </c>
      <c r="N748" s="203">
        <v>0</v>
      </c>
      <c r="O748" s="203">
        <v>0</v>
      </c>
      <c r="P748" s="203">
        <v>0</v>
      </c>
      <c r="Q748" s="203">
        <v>0</v>
      </c>
      <c r="R748" s="198">
        <v>0</v>
      </c>
      <c r="S748" s="203">
        <v>0</v>
      </c>
      <c r="T748" s="203">
        <v>0</v>
      </c>
      <c r="U748" s="203">
        <v>0</v>
      </c>
      <c r="V748" s="204">
        <v>0</v>
      </c>
      <c r="W748" s="204">
        <v>0</v>
      </c>
      <c r="X748" s="204">
        <v>0</v>
      </c>
      <c r="Y748" s="204">
        <v>0</v>
      </c>
      <c r="Z748" s="101">
        <v>0</v>
      </c>
      <c r="AA748" s="204">
        <v>0</v>
      </c>
      <c r="AB748" s="204">
        <v>0</v>
      </c>
      <c r="AC748" s="204">
        <v>0</v>
      </c>
      <c r="AD748" s="204">
        <v>0</v>
      </c>
      <c r="AE748" s="204"/>
      <c r="AF748" s="204">
        <v>0</v>
      </c>
      <c r="AG748" s="204">
        <v>0</v>
      </c>
      <c r="AH748" s="204">
        <v>0</v>
      </c>
      <c r="AI748" s="204">
        <v>0</v>
      </c>
      <c r="AJ748" s="204">
        <v>0</v>
      </c>
      <c r="AK748" s="204">
        <v>0</v>
      </c>
      <c r="AL748" s="204">
        <v>0</v>
      </c>
      <c r="AM748" s="204"/>
      <c r="AN748" s="204">
        <v>0</v>
      </c>
      <c r="AO748" s="204">
        <v>0</v>
      </c>
    </row>
    <row r="749" spans="1:45" ht="12.75" customHeight="1">
      <c r="A749" s="262">
        <v>741</v>
      </c>
      <c r="B749" s="201" t="s">
        <v>1837</v>
      </c>
      <c r="C749" s="197">
        <v>0</v>
      </c>
      <c r="D749" s="202">
        <v>0</v>
      </c>
      <c r="E749" s="202">
        <v>0</v>
      </c>
      <c r="F749" s="202">
        <v>0</v>
      </c>
      <c r="G749" s="202">
        <v>0</v>
      </c>
      <c r="H749" s="202">
        <v>0</v>
      </c>
      <c r="I749" s="202">
        <v>0</v>
      </c>
      <c r="J749" s="197">
        <v>0</v>
      </c>
      <c r="K749" s="203">
        <v>0</v>
      </c>
      <c r="L749" s="203">
        <v>0</v>
      </c>
      <c r="M749" s="203">
        <v>0</v>
      </c>
      <c r="N749" s="203">
        <v>0</v>
      </c>
      <c r="O749" s="203">
        <v>0</v>
      </c>
      <c r="P749" s="203">
        <v>0</v>
      </c>
      <c r="Q749" s="203">
        <v>0</v>
      </c>
      <c r="R749" s="198">
        <v>0</v>
      </c>
      <c r="S749" s="203">
        <v>0</v>
      </c>
      <c r="T749" s="203">
        <v>0</v>
      </c>
      <c r="U749" s="203">
        <v>0</v>
      </c>
      <c r="V749" s="204">
        <v>0</v>
      </c>
      <c r="W749" s="204">
        <v>0</v>
      </c>
      <c r="X749" s="204">
        <v>0</v>
      </c>
      <c r="Y749" s="204">
        <v>0</v>
      </c>
      <c r="Z749" s="101">
        <v>0</v>
      </c>
      <c r="AA749" s="204">
        <v>0</v>
      </c>
      <c r="AB749" s="204">
        <v>0</v>
      </c>
      <c r="AC749" s="204">
        <v>0</v>
      </c>
      <c r="AD749" s="204">
        <v>0</v>
      </c>
      <c r="AE749" s="204"/>
      <c r="AF749" s="204">
        <v>0</v>
      </c>
      <c r="AG749" s="204">
        <v>0</v>
      </c>
      <c r="AH749" s="204">
        <v>0</v>
      </c>
      <c r="AI749" s="204">
        <v>0</v>
      </c>
      <c r="AJ749" s="204">
        <v>0</v>
      </c>
      <c r="AK749" s="204">
        <v>0</v>
      </c>
      <c r="AL749" s="204">
        <v>0</v>
      </c>
      <c r="AM749" s="204"/>
      <c r="AN749" s="204">
        <v>0</v>
      </c>
      <c r="AO749" s="204">
        <v>0</v>
      </c>
    </row>
    <row r="750" spans="1:45" ht="12.75" customHeight="1">
      <c r="A750" s="262">
        <v>742</v>
      </c>
      <c r="B750" s="201" t="s">
        <v>1838</v>
      </c>
      <c r="C750" s="197">
        <v>0</v>
      </c>
      <c r="D750" s="202">
        <v>0</v>
      </c>
      <c r="E750" s="202">
        <v>0</v>
      </c>
      <c r="F750" s="202">
        <v>0</v>
      </c>
      <c r="G750" s="202">
        <v>0</v>
      </c>
      <c r="H750" s="202">
        <v>0</v>
      </c>
      <c r="I750" s="202">
        <v>0</v>
      </c>
      <c r="J750" s="197">
        <v>0</v>
      </c>
      <c r="K750" s="203">
        <v>0</v>
      </c>
      <c r="L750" s="203">
        <v>0</v>
      </c>
      <c r="M750" s="203">
        <v>0</v>
      </c>
      <c r="N750" s="203">
        <v>0</v>
      </c>
      <c r="O750" s="203">
        <v>0</v>
      </c>
      <c r="P750" s="203">
        <v>0</v>
      </c>
      <c r="Q750" s="203">
        <v>0</v>
      </c>
      <c r="R750" s="198">
        <v>0</v>
      </c>
      <c r="S750" s="203">
        <v>0</v>
      </c>
      <c r="T750" s="203">
        <v>0</v>
      </c>
      <c r="U750" s="203">
        <v>0</v>
      </c>
      <c r="V750" s="204">
        <v>0</v>
      </c>
      <c r="W750" s="204">
        <v>0</v>
      </c>
      <c r="X750" s="204">
        <v>0</v>
      </c>
      <c r="Y750" s="204">
        <v>0</v>
      </c>
      <c r="Z750" s="101">
        <v>0</v>
      </c>
      <c r="AA750" s="204">
        <v>0</v>
      </c>
      <c r="AB750" s="204">
        <v>0</v>
      </c>
      <c r="AC750" s="204">
        <v>0</v>
      </c>
      <c r="AD750" s="204">
        <v>0</v>
      </c>
      <c r="AE750" s="204"/>
      <c r="AF750" s="204">
        <v>0</v>
      </c>
      <c r="AG750" s="204">
        <v>0</v>
      </c>
      <c r="AH750" s="204">
        <v>0</v>
      </c>
      <c r="AI750" s="204">
        <v>0</v>
      </c>
      <c r="AJ750" s="204">
        <v>0</v>
      </c>
      <c r="AK750" s="204">
        <v>0</v>
      </c>
      <c r="AL750" s="204">
        <v>0</v>
      </c>
      <c r="AM750" s="204"/>
      <c r="AN750" s="204">
        <v>0</v>
      </c>
      <c r="AO750" s="204">
        <v>0</v>
      </c>
    </row>
    <row r="751" spans="1:45" ht="12.75" customHeight="1">
      <c r="A751" s="262">
        <v>743</v>
      </c>
      <c r="B751" s="201" t="s">
        <v>1839</v>
      </c>
      <c r="C751" s="197">
        <v>0</v>
      </c>
      <c r="D751" s="202">
        <v>0</v>
      </c>
      <c r="E751" s="202">
        <v>0</v>
      </c>
      <c r="F751" s="202">
        <v>0</v>
      </c>
      <c r="G751" s="202">
        <v>0</v>
      </c>
      <c r="H751" s="202">
        <v>0</v>
      </c>
      <c r="I751" s="202">
        <v>0</v>
      </c>
      <c r="J751" s="197">
        <v>0</v>
      </c>
      <c r="K751" s="203">
        <v>0</v>
      </c>
      <c r="L751" s="203">
        <v>0</v>
      </c>
      <c r="M751" s="203">
        <v>0</v>
      </c>
      <c r="N751" s="203">
        <v>0</v>
      </c>
      <c r="O751" s="203">
        <v>0</v>
      </c>
      <c r="P751" s="203">
        <v>0</v>
      </c>
      <c r="Q751" s="203">
        <v>0</v>
      </c>
      <c r="R751" s="198">
        <v>0</v>
      </c>
      <c r="S751" s="203">
        <v>0</v>
      </c>
      <c r="T751" s="203">
        <v>0</v>
      </c>
      <c r="U751" s="203">
        <v>0</v>
      </c>
      <c r="V751" s="204">
        <v>0</v>
      </c>
      <c r="W751" s="204">
        <v>0</v>
      </c>
      <c r="X751" s="204">
        <v>0</v>
      </c>
      <c r="Y751" s="204">
        <v>0</v>
      </c>
      <c r="Z751" s="101">
        <v>0</v>
      </c>
      <c r="AA751" s="204">
        <v>0</v>
      </c>
      <c r="AB751" s="204">
        <v>0</v>
      </c>
      <c r="AC751" s="204">
        <v>0</v>
      </c>
      <c r="AD751" s="204">
        <v>0</v>
      </c>
      <c r="AE751" s="204"/>
      <c r="AF751" s="204">
        <v>0</v>
      </c>
      <c r="AG751" s="204">
        <v>0</v>
      </c>
      <c r="AH751" s="204">
        <v>0</v>
      </c>
      <c r="AI751" s="204">
        <v>0</v>
      </c>
      <c r="AJ751" s="204">
        <v>0</v>
      </c>
      <c r="AK751" s="204">
        <v>0</v>
      </c>
      <c r="AL751" s="204">
        <v>0</v>
      </c>
      <c r="AM751" s="204"/>
      <c r="AN751" s="204">
        <v>0</v>
      </c>
      <c r="AO751" s="204">
        <v>0</v>
      </c>
    </row>
    <row r="752" spans="1:45" ht="12.75" customHeight="1">
      <c r="A752" s="262">
        <v>744</v>
      </c>
      <c r="B752" s="201" t="s">
        <v>1840</v>
      </c>
      <c r="C752" s="197">
        <v>0</v>
      </c>
      <c r="D752" s="202">
        <v>0</v>
      </c>
      <c r="E752" s="202">
        <v>0</v>
      </c>
      <c r="F752" s="202">
        <v>0</v>
      </c>
      <c r="G752" s="202">
        <v>0</v>
      </c>
      <c r="H752" s="202">
        <v>0</v>
      </c>
      <c r="I752" s="202">
        <v>0</v>
      </c>
      <c r="J752" s="197">
        <v>0</v>
      </c>
      <c r="K752" s="203">
        <v>0</v>
      </c>
      <c r="L752" s="203">
        <v>0</v>
      </c>
      <c r="M752" s="203">
        <v>0</v>
      </c>
      <c r="N752" s="203">
        <v>0</v>
      </c>
      <c r="O752" s="203">
        <v>0</v>
      </c>
      <c r="P752" s="203">
        <v>0</v>
      </c>
      <c r="Q752" s="203">
        <v>0</v>
      </c>
      <c r="R752" s="198">
        <v>0</v>
      </c>
      <c r="S752" s="203">
        <v>0</v>
      </c>
      <c r="T752" s="203">
        <v>0</v>
      </c>
      <c r="U752" s="203">
        <v>0</v>
      </c>
      <c r="V752" s="204">
        <v>0</v>
      </c>
      <c r="W752" s="204">
        <v>0</v>
      </c>
      <c r="X752" s="204">
        <v>0</v>
      </c>
      <c r="Y752" s="204">
        <v>0</v>
      </c>
      <c r="Z752" s="101">
        <v>0</v>
      </c>
      <c r="AA752" s="204">
        <v>0</v>
      </c>
      <c r="AB752" s="204">
        <v>0</v>
      </c>
      <c r="AC752" s="204">
        <v>0</v>
      </c>
      <c r="AD752" s="204">
        <v>0</v>
      </c>
      <c r="AE752" s="204"/>
      <c r="AF752" s="204">
        <v>0</v>
      </c>
      <c r="AG752" s="204">
        <v>0</v>
      </c>
      <c r="AH752" s="204">
        <v>0</v>
      </c>
      <c r="AI752" s="204">
        <v>0</v>
      </c>
      <c r="AJ752" s="204">
        <v>0</v>
      </c>
      <c r="AK752" s="204">
        <v>0</v>
      </c>
      <c r="AL752" s="204">
        <v>0</v>
      </c>
      <c r="AM752" s="204"/>
      <c r="AN752" s="204">
        <v>0</v>
      </c>
      <c r="AO752" s="204">
        <v>0</v>
      </c>
    </row>
    <row r="753" spans="1:45" ht="12.75" customHeight="1">
      <c r="A753" s="262">
        <v>745</v>
      </c>
      <c r="B753" s="201" t="s">
        <v>1841</v>
      </c>
      <c r="C753" s="197">
        <v>0</v>
      </c>
      <c r="D753" s="202">
        <v>0</v>
      </c>
      <c r="E753" s="202">
        <v>0</v>
      </c>
      <c r="F753" s="202">
        <v>0</v>
      </c>
      <c r="G753" s="202">
        <v>0</v>
      </c>
      <c r="H753" s="202">
        <v>0</v>
      </c>
      <c r="I753" s="202">
        <v>0</v>
      </c>
      <c r="J753" s="197">
        <v>0</v>
      </c>
      <c r="K753" s="203">
        <v>0</v>
      </c>
      <c r="L753" s="203">
        <v>0</v>
      </c>
      <c r="M753" s="203">
        <v>0</v>
      </c>
      <c r="N753" s="203">
        <v>0</v>
      </c>
      <c r="O753" s="203">
        <v>0</v>
      </c>
      <c r="P753" s="203">
        <v>0</v>
      </c>
      <c r="Q753" s="203">
        <v>0</v>
      </c>
      <c r="R753" s="198">
        <v>0</v>
      </c>
      <c r="S753" s="203">
        <v>0</v>
      </c>
      <c r="T753" s="203">
        <v>0</v>
      </c>
      <c r="U753" s="203">
        <v>0</v>
      </c>
      <c r="V753" s="204">
        <v>0</v>
      </c>
      <c r="W753" s="204">
        <v>0</v>
      </c>
      <c r="X753" s="204">
        <v>0</v>
      </c>
      <c r="Y753" s="204">
        <v>0</v>
      </c>
      <c r="Z753" s="101">
        <v>0</v>
      </c>
      <c r="AA753" s="204">
        <v>0</v>
      </c>
      <c r="AB753" s="204">
        <v>0</v>
      </c>
      <c r="AC753" s="204">
        <v>0</v>
      </c>
      <c r="AD753" s="204">
        <v>0</v>
      </c>
      <c r="AE753" s="204"/>
      <c r="AF753" s="204">
        <v>0</v>
      </c>
      <c r="AG753" s="204">
        <v>0</v>
      </c>
      <c r="AH753" s="204">
        <v>0</v>
      </c>
      <c r="AI753" s="204">
        <v>0</v>
      </c>
      <c r="AJ753" s="204">
        <v>0</v>
      </c>
      <c r="AK753" s="204">
        <v>0</v>
      </c>
      <c r="AL753" s="204">
        <v>0</v>
      </c>
      <c r="AM753" s="204"/>
      <c r="AN753" s="204">
        <v>0</v>
      </c>
      <c r="AO753" s="204">
        <v>0</v>
      </c>
    </row>
    <row r="754" spans="1:45" ht="12.75" customHeight="1">
      <c r="A754" s="262">
        <v>746</v>
      </c>
      <c r="B754" s="201" t="s">
        <v>1842</v>
      </c>
      <c r="C754" s="197">
        <v>0</v>
      </c>
      <c r="D754" s="202">
        <v>0</v>
      </c>
      <c r="E754" s="202">
        <v>0</v>
      </c>
      <c r="F754" s="202">
        <v>0</v>
      </c>
      <c r="G754" s="202">
        <v>0</v>
      </c>
      <c r="H754" s="202">
        <v>0</v>
      </c>
      <c r="I754" s="202">
        <v>0</v>
      </c>
      <c r="J754" s="197">
        <v>0</v>
      </c>
      <c r="K754" s="203">
        <v>0</v>
      </c>
      <c r="L754" s="203">
        <v>0</v>
      </c>
      <c r="M754" s="203">
        <v>0</v>
      </c>
      <c r="N754" s="203">
        <v>0</v>
      </c>
      <c r="O754" s="203">
        <v>0</v>
      </c>
      <c r="P754" s="203">
        <v>0</v>
      </c>
      <c r="Q754" s="203">
        <v>0</v>
      </c>
      <c r="R754" s="198">
        <v>0</v>
      </c>
      <c r="S754" s="203">
        <v>0</v>
      </c>
      <c r="T754" s="203">
        <v>0</v>
      </c>
      <c r="U754" s="203">
        <v>0</v>
      </c>
      <c r="V754" s="204">
        <v>0</v>
      </c>
      <c r="W754" s="204">
        <v>0</v>
      </c>
      <c r="X754" s="204">
        <v>0</v>
      </c>
      <c r="Y754" s="204">
        <v>0</v>
      </c>
      <c r="Z754" s="101">
        <v>0</v>
      </c>
      <c r="AA754" s="204">
        <v>0</v>
      </c>
      <c r="AB754" s="204">
        <v>0</v>
      </c>
      <c r="AC754" s="204">
        <v>0</v>
      </c>
      <c r="AD754" s="204">
        <v>0</v>
      </c>
      <c r="AE754" s="204"/>
      <c r="AF754" s="204">
        <v>0</v>
      </c>
      <c r="AG754" s="204">
        <v>0</v>
      </c>
      <c r="AH754" s="204">
        <v>0</v>
      </c>
      <c r="AI754" s="204">
        <v>0</v>
      </c>
      <c r="AJ754" s="204">
        <v>0</v>
      </c>
      <c r="AK754" s="204">
        <v>0</v>
      </c>
      <c r="AL754" s="204">
        <v>0</v>
      </c>
      <c r="AM754" s="204"/>
      <c r="AN754" s="204">
        <v>0</v>
      </c>
      <c r="AO754" s="204">
        <v>0</v>
      </c>
    </row>
    <row r="755" spans="1:45" ht="12.75" customHeight="1">
      <c r="A755" s="262">
        <v>747</v>
      </c>
      <c r="B755" s="201" t="s">
        <v>1843</v>
      </c>
      <c r="C755" s="197">
        <v>0</v>
      </c>
      <c r="D755" s="202">
        <v>0</v>
      </c>
      <c r="E755" s="202">
        <v>0</v>
      </c>
      <c r="F755" s="202">
        <v>0</v>
      </c>
      <c r="G755" s="202">
        <v>0</v>
      </c>
      <c r="H755" s="202">
        <v>0</v>
      </c>
      <c r="I755" s="202">
        <v>0</v>
      </c>
      <c r="J755" s="197">
        <v>0</v>
      </c>
      <c r="K755" s="203">
        <v>0</v>
      </c>
      <c r="L755" s="203">
        <v>0</v>
      </c>
      <c r="M755" s="203">
        <v>0</v>
      </c>
      <c r="N755" s="203">
        <v>0</v>
      </c>
      <c r="O755" s="203">
        <v>0</v>
      </c>
      <c r="P755" s="203">
        <v>0</v>
      </c>
      <c r="Q755" s="203">
        <v>0</v>
      </c>
      <c r="R755" s="198">
        <v>0</v>
      </c>
      <c r="S755" s="203">
        <v>0</v>
      </c>
      <c r="T755" s="203">
        <v>0</v>
      </c>
      <c r="U755" s="203">
        <v>0</v>
      </c>
      <c r="V755" s="204">
        <v>0</v>
      </c>
      <c r="W755" s="204">
        <v>0</v>
      </c>
      <c r="X755" s="204">
        <v>0</v>
      </c>
      <c r="Y755" s="204">
        <v>0</v>
      </c>
      <c r="Z755" s="101">
        <v>0</v>
      </c>
      <c r="AA755" s="204">
        <v>0</v>
      </c>
      <c r="AB755" s="204">
        <v>0</v>
      </c>
      <c r="AC755" s="204">
        <v>0</v>
      </c>
      <c r="AD755" s="204">
        <v>0</v>
      </c>
      <c r="AE755" s="204"/>
      <c r="AF755" s="204">
        <v>0</v>
      </c>
      <c r="AG755" s="204">
        <v>0</v>
      </c>
      <c r="AH755" s="204">
        <v>0</v>
      </c>
      <c r="AI755" s="204">
        <v>0</v>
      </c>
      <c r="AJ755" s="204">
        <v>0</v>
      </c>
      <c r="AK755" s="204">
        <v>0</v>
      </c>
      <c r="AL755" s="204">
        <v>0</v>
      </c>
      <c r="AM755" s="204"/>
      <c r="AN755" s="204">
        <v>0</v>
      </c>
      <c r="AO755" s="204">
        <v>0</v>
      </c>
    </row>
    <row r="756" spans="1:45" ht="12.75" customHeight="1">
      <c r="A756" s="262">
        <v>748</v>
      </c>
      <c r="B756" s="201" t="s">
        <v>1844</v>
      </c>
      <c r="C756" s="197">
        <v>0</v>
      </c>
      <c r="D756" s="202">
        <v>0</v>
      </c>
      <c r="E756" s="202">
        <v>0</v>
      </c>
      <c r="F756" s="202">
        <v>0</v>
      </c>
      <c r="G756" s="202">
        <v>0</v>
      </c>
      <c r="H756" s="202">
        <v>0</v>
      </c>
      <c r="I756" s="202">
        <v>0</v>
      </c>
      <c r="J756" s="197">
        <v>0</v>
      </c>
      <c r="K756" s="203">
        <v>0</v>
      </c>
      <c r="L756" s="203">
        <v>0</v>
      </c>
      <c r="M756" s="203">
        <v>0</v>
      </c>
      <c r="N756" s="203">
        <v>0</v>
      </c>
      <c r="O756" s="203">
        <v>0</v>
      </c>
      <c r="P756" s="203">
        <v>0</v>
      </c>
      <c r="Q756" s="203">
        <v>0</v>
      </c>
      <c r="R756" s="198">
        <v>0</v>
      </c>
      <c r="S756" s="203">
        <v>0</v>
      </c>
      <c r="T756" s="203">
        <v>0</v>
      </c>
      <c r="U756" s="203">
        <v>0</v>
      </c>
      <c r="V756" s="204">
        <v>0</v>
      </c>
      <c r="W756" s="204">
        <v>0</v>
      </c>
      <c r="X756" s="204">
        <v>0</v>
      </c>
      <c r="Y756" s="204">
        <v>0</v>
      </c>
      <c r="Z756" s="101">
        <v>0</v>
      </c>
      <c r="AA756" s="204">
        <v>0</v>
      </c>
      <c r="AB756" s="204">
        <v>0</v>
      </c>
      <c r="AC756" s="204">
        <v>0</v>
      </c>
      <c r="AD756" s="204">
        <v>0</v>
      </c>
      <c r="AE756" s="204"/>
      <c r="AF756" s="204">
        <v>0</v>
      </c>
      <c r="AG756" s="204">
        <v>0</v>
      </c>
      <c r="AH756" s="204">
        <v>0</v>
      </c>
      <c r="AI756" s="204">
        <v>0</v>
      </c>
      <c r="AJ756" s="204">
        <v>0</v>
      </c>
      <c r="AK756" s="204">
        <v>0</v>
      </c>
      <c r="AL756" s="204">
        <v>0</v>
      </c>
      <c r="AM756" s="204"/>
      <c r="AN756" s="204">
        <v>0</v>
      </c>
      <c r="AO756" s="204">
        <v>0</v>
      </c>
    </row>
    <row r="757" spans="1:45" ht="12.75" customHeight="1">
      <c r="A757" s="262">
        <v>749</v>
      </c>
      <c r="B757" s="201" t="s">
        <v>1845</v>
      </c>
      <c r="C757" s="197">
        <v>0</v>
      </c>
      <c r="D757" s="202">
        <v>0</v>
      </c>
      <c r="E757" s="202">
        <v>0</v>
      </c>
      <c r="F757" s="202">
        <v>0</v>
      </c>
      <c r="G757" s="202">
        <v>0</v>
      </c>
      <c r="H757" s="202">
        <v>0</v>
      </c>
      <c r="I757" s="202">
        <v>0</v>
      </c>
      <c r="J757" s="197">
        <v>0</v>
      </c>
      <c r="K757" s="203">
        <v>0</v>
      </c>
      <c r="L757" s="203">
        <v>0</v>
      </c>
      <c r="M757" s="203">
        <v>0</v>
      </c>
      <c r="N757" s="203">
        <v>0</v>
      </c>
      <c r="O757" s="203">
        <v>0</v>
      </c>
      <c r="P757" s="203">
        <v>0</v>
      </c>
      <c r="Q757" s="203">
        <v>0</v>
      </c>
      <c r="R757" s="198">
        <v>0</v>
      </c>
      <c r="S757" s="203">
        <v>0</v>
      </c>
      <c r="T757" s="203">
        <v>0</v>
      </c>
      <c r="U757" s="203">
        <v>0</v>
      </c>
      <c r="V757" s="204">
        <v>0</v>
      </c>
      <c r="W757" s="204">
        <v>0</v>
      </c>
      <c r="X757" s="204">
        <v>0</v>
      </c>
      <c r="Y757" s="204">
        <v>0</v>
      </c>
      <c r="Z757" s="101">
        <v>0</v>
      </c>
      <c r="AA757" s="204">
        <v>0</v>
      </c>
      <c r="AB757" s="204">
        <v>0</v>
      </c>
      <c r="AC757" s="204">
        <v>0</v>
      </c>
      <c r="AD757" s="204">
        <v>0</v>
      </c>
      <c r="AE757" s="204"/>
      <c r="AF757" s="204">
        <v>0</v>
      </c>
      <c r="AG757" s="204">
        <v>0</v>
      </c>
      <c r="AH757" s="204">
        <v>0</v>
      </c>
      <c r="AI757" s="204">
        <v>0</v>
      </c>
      <c r="AJ757" s="204">
        <v>0</v>
      </c>
      <c r="AK757" s="204">
        <v>0</v>
      </c>
      <c r="AL757" s="204">
        <v>0</v>
      </c>
      <c r="AM757" s="204"/>
      <c r="AN757" s="204">
        <v>0</v>
      </c>
      <c r="AO757" s="204">
        <v>0</v>
      </c>
    </row>
    <row r="758" spans="1:45" ht="12.75" customHeight="1">
      <c r="A758" s="262">
        <v>750</v>
      </c>
      <c r="B758" s="201" t="s">
        <v>1846</v>
      </c>
      <c r="C758" s="197">
        <v>0</v>
      </c>
      <c r="D758" s="202">
        <v>0</v>
      </c>
      <c r="E758" s="202">
        <v>0</v>
      </c>
      <c r="F758" s="202">
        <v>0</v>
      </c>
      <c r="G758" s="202">
        <v>0</v>
      </c>
      <c r="H758" s="202">
        <v>0</v>
      </c>
      <c r="I758" s="202">
        <v>0</v>
      </c>
      <c r="J758" s="197">
        <v>0</v>
      </c>
      <c r="K758" s="203">
        <v>0</v>
      </c>
      <c r="L758" s="203">
        <v>0</v>
      </c>
      <c r="M758" s="203">
        <v>0</v>
      </c>
      <c r="N758" s="203">
        <v>0</v>
      </c>
      <c r="O758" s="203">
        <v>0</v>
      </c>
      <c r="P758" s="203">
        <v>0</v>
      </c>
      <c r="Q758" s="203">
        <v>0</v>
      </c>
      <c r="R758" s="198">
        <v>0</v>
      </c>
      <c r="S758" s="203">
        <v>0</v>
      </c>
      <c r="T758" s="203">
        <v>0</v>
      </c>
      <c r="U758" s="203">
        <v>0</v>
      </c>
      <c r="V758" s="204">
        <v>0</v>
      </c>
      <c r="W758" s="204">
        <v>0</v>
      </c>
      <c r="X758" s="204">
        <v>0</v>
      </c>
      <c r="Y758" s="204">
        <v>0</v>
      </c>
      <c r="Z758" s="101">
        <v>0</v>
      </c>
      <c r="AA758" s="204">
        <v>0</v>
      </c>
      <c r="AB758" s="204">
        <v>0</v>
      </c>
      <c r="AC758" s="204">
        <v>0</v>
      </c>
      <c r="AD758" s="204">
        <v>0</v>
      </c>
      <c r="AE758" s="204"/>
      <c r="AF758" s="204">
        <v>0</v>
      </c>
      <c r="AG758" s="204">
        <v>0</v>
      </c>
      <c r="AH758" s="204">
        <v>0</v>
      </c>
      <c r="AI758" s="204">
        <v>0</v>
      </c>
      <c r="AJ758" s="204">
        <v>0</v>
      </c>
      <c r="AK758" s="204">
        <v>0</v>
      </c>
      <c r="AL758" s="204">
        <v>0</v>
      </c>
      <c r="AM758" s="204"/>
      <c r="AN758" s="204">
        <v>0</v>
      </c>
      <c r="AO758" s="204">
        <v>0</v>
      </c>
    </row>
    <row r="759" spans="1:45" ht="12.75" customHeight="1">
      <c r="A759" s="262">
        <v>751</v>
      </c>
      <c r="B759" s="201" t="s">
        <v>1847</v>
      </c>
      <c r="C759" s="197">
        <v>0</v>
      </c>
      <c r="D759" s="202">
        <v>0</v>
      </c>
      <c r="E759" s="202">
        <v>0</v>
      </c>
      <c r="F759" s="202">
        <v>0</v>
      </c>
      <c r="G759" s="202">
        <v>0</v>
      </c>
      <c r="H759" s="202">
        <v>0</v>
      </c>
      <c r="I759" s="202">
        <v>0</v>
      </c>
      <c r="J759" s="197">
        <v>0</v>
      </c>
      <c r="K759" s="203">
        <v>0</v>
      </c>
      <c r="L759" s="203">
        <v>0</v>
      </c>
      <c r="M759" s="203">
        <v>0</v>
      </c>
      <c r="N759" s="203">
        <v>0</v>
      </c>
      <c r="O759" s="203">
        <v>0</v>
      </c>
      <c r="P759" s="203">
        <v>0</v>
      </c>
      <c r="Q759" s="203">
        <v>0</v>
      </c>
      <c r="R759" s="198">
        <v>0</v>
      </c>
      <c r="S759" s="203">
        <v>0</v>
      </c>
      <c r="T759" s="203">
        <v>0</v>
      </c>
      <c r="U759" s="203">
        <v>0</v>
      </c>
      <c r="V759" s="204">
        <v>0</v>
      </c>
      <c r="W759" s="204">
        <v>0</v>
      </c>
      <c r="X759" s="204">
        <v>0</v>
      </c>
      <c r="Y759" s="204">
        <v>0</v>
      </c>
      <c r="Z759" s="101">
        <v>0</v>
      </c>
      <c r="AA759" s="204">
        <v>0</v>
      </c>
      <c r="AB759" s="204">
        <v>0</v>
      </c>
      <c r="AC759" s="204">
        <v>0</v>
      </c>
      <c r="AD759" s="204">
        <v>0</v>
      </c>
      <c r="AE759" s="204"/>
      <c r="AF759" s="204">
        <v>0</v>
      </c>
      <c r="AG759" s="204">
        <v>0</v>
      </c>
      <c r="AH759" s="204">
        <v>0</v>
      </c>
      <c r="AI759" s="204">
        <v>0</v>
      </c>
      <c r="AJ759" s="204">
        <v>0</v>
      </c>
      <c r="AK759" s="204">
        <v>0</v>
      </c>
      <c r="AL759" s="204">
        <v>0</v>
      </c>
      <c r="AM759" s="204"/>
      <c r="AN759" s="204">
        <v>0</v>
      </c>
      <c r="AO759" s="204">
        <v>0</v>
      </c>
    </row>
    <row r="760" spans="1:45" ht="12.75" customHeight="1">
      <c r="A760" s="262">
        <v>752</v>
      </c>
      <c r="B760" s="201" t="s">
        <v>1830</v>
      </c>
      <c r="C760" s="197">
        <v>0</v>
      </c>
      <c r="D760" s="202">
        <v>0</v>
      </c>
      <c r="E760" s="202">
        <v>0</v>
      </c>
      <c r="F760" s="202">
        <v>0</v>
      </c>
      <c r="G760" s="202">
        <v>0</v>
      </c>
      <c r="H760" s="202">
        <v>0</v>
      </c>
      <c r="I760" s="202">
        <v>0</v>
      </c>
      <c r="J760" s="197">
        <v>0</v>
      </c>
      <c r="K760" s="203">
        <v>0</v>
      </c>
      <c r="L760" s="203">
        <v>0</v>
      </c>
      <c r="M760" s="203">
        <v>0</v>
      </c>
      <c r="N760" s="203">
        <v>0</v>
      </c>
      <c r="O760" s="203">
        <v>0</v>
      </c>
      <c r="P760" s="203">
        <v>0</v>
      </c>
      <c r="Q760" s="203">
        <v>0</v>
      </c>
      <c r="R760" s="198">
        <v>0</v>
      </c>
      <c r="S760" s="203">
        <v>0</v>
      </c>
      <c r="T760" s="203">
        <v>0</v>
      </c>
      <c r="U760" s="203">
        <v>0</v>
      </c>
      <c r="V760" s="204">
        <v>0</v>
      </c>
      <c r="W760" s="204">
        <v>0</v>
      </c>
      <c r="X760" s="204">
        <v>0</v>
      </c>
      <c r="Y760" s="204">
        <v>0</v>
      </c>
      <c r="Z760" s="101">
        <v>0</v>
      </c>
      <c r="AA760" s="204">
        <v>0</v>
      </c>
      <c r="AB760" s="204">
        <v>0</v>
      </c>
      <c r="AC760" s="204">
        <v>0</v>
      </c>
      <c r="AD760" s="204">
        <v>0</v>
      </c>
      <c r="AE760" s="204"/>
      <c r="AF760" s="204">
        <v>0</v>
      </c>
      <c r="AG760" s="204">
        <v>0</v>
      </c>
      <c r="AH760" s="204">
        <v>0</v>
      </c>
      <c r="AI760" s="204">
        <v>0</v>
      </c>
      <c r="AJ760" s="204">
        <v>0</v>
      </c>
      <c r="AK760" s="204">
        <v>0</v>
      </c>
      <c r="AL760" s="204">
        <v>0</v>
      </c>
      <c r="AM760" s="204"/>
      <c r="AN760" s="204">
        <v>0</v>
      </c>
      <c r="AO760" s="204">
        <v>0</v>
      </c>
    </row>
    <row r="761" spans="1:45" ht="12.75" customHeight="1">
      <c r="A761" s="262">
        <v>753</v>
      </c>
      <c r="B761" s="201" t="s">
        <v>1848</v>
      </c>
      <c r="C761" s="197">
        <v>0</v>
      </c>
      <c r="D761" s="202">
        <v>0</v>
      </c>
      <c r="E761" s="202">
        <v>0</v>
      </c>
      <c r="F761" s="202">
        <v>0</v>
      </c>
      <c r="G761" s="202">
        <v>0</v>
      </c>
      <c r="H761" s="202">
        <v>0</v>
      </c>
      <c r="I761" s="202">
        <v>0</v>
      </c>
      <c r="J761" s="197">
        <v>0</v>
      </c>
      <c r="K761" s="203">
        <v>0</v>
      </c>
      <c r="L761" s="203">
        <v>0</v>
      </c>
      <c r="M761" s="203">
        <v>0</v>
      </c>
      <c r="N761" s="203">
        <v>0</v>
      </c>
      <c r="O761" s="203">
        <v>0</v>
      </c>
      <c r="P761" s="203">
        <v>0</v>
      </c>
      <c r="Q761" s="203">
        <v>0</v>
      </c>
      <c r="R761" s="198">
        <v>0</v>
      </c>
      <c r="S761" s="203">
        <v>0</v>
      </c>
      <c r="T761" s="203">
        <v>0</v>
      </c>
      <c r="U761" s="203">
        <v>0</v>
      </c>
      <c r="V761" s="204">
        <v>0</v>
      </c>
      <c r="W761" s="204">
        <v>0</v>
      </c>
      <c r="X761" s="204">
        <v>0</v>
      </c>
      <c r="Y761" s="204">
        <v>0</v>
      </c>
      <c r="Z761" s="101">
        <v>0</v>
      </c>
      <c r="AA761" s="204">
        <v>0</v>
      </c>
      <c r="AB761" s="204">
        <v>0</v>
      </c>
      <c r="AC761" s="204">
        <v>0</v>
      </c>
      <c r="AD761" s="204">
        <v>0</v>
      </c>
      <c r="AE761" s="204"/>
      <c r="AF761" s="204">
        <v>0</v>
      </c>
      <c r="AG761" s="204">
        <v>0</v>
      </c>
      <c r="AH761" s="204">
        <v>0</v>
      </c>
      <c r="AI761" s="204">
        <v>0</v>
      </c>
      <c r="AJ761" s="204">
        <v>0</v>
      </c>
      <c r="AK761" s="204">
        <v>0</v>
      </c>
      <c r="AL761" s="204">
        <v>0</v>
      </c>
      <c r="AM761" s="204"/>
      <c r="AN761" s="204">
        <v>0</v>
      </c>
      <c r="AO761" s="204">
        <v>0</v>
      </c>
    </row>
    <row r="762" spans="1:45" ht="12.75" customHeight="1">
      <c r="A762" s="262">
        <v>754</v>
      </c>
      <c r="B762" s="201" t="s">
        <v>1849</v>
      </c>
      <c r="C762" s="197">
        <v>0</v>
      </c>
      <c r="D762" s="202">
        <v>0</v>
      </c>
      <c r="E762" s="202">
        <v>0</v>
      </c>
      <c r="F762" s="202">
        <v>0</v>
      </c>
      <c r="G762" s="202">
        <v>0</v>
      </c>
      <c r="H762" s="202">
        <v>0</v>
      </c>
      <c r="I762" s="202">
        <v>0</v>
      </c>
      <c r="J762" s="197">
        <v>0</v>
      </c>
      <c r="K762" s="203">
        <v>0</v>
      </c>
      <c r="L762" s="203">
        <v>0</v>
      </c>
      <c r="M762" s="203">
        <v>0</v>
      </c>
      <c r="N762" s="203">
        <v>0</v>
      </c>
      <c r="O762" s="203">
        <v>0</v>
      </c>
      <c r="P762" s="203">
        <v>0</v>
      </c>
      <c r="Q762" s="203">
        <v>0</v>
      </c>
      <c r="R762" s="198">
        <v>0</v>
      </c>
      <c r="S762" s="203">
        <v>0</v>
      </c>
      <c r="T762" s="203">
        <v>0</v>
      </c>
      <c r="U762" s="203">
        <v>0</v>
      </c>
      <c r="V762" s="204">
        <v>0</v>
      </c>
      <c r="W762" s="204">
        <v>0</v>
      </c>
      <c r="X762" s="204">
        <v>0</v>
      </c>
      <c r="Y762" s="204">
        <v>0</v>
      </c>
      <c r="Z762" s="101">
        <v>0</v>
      </c>
      <c r="AA762" s="204">
        <v>0</v>
      </c>
      <c r="AB762" s="204">
        <v>0</v>
      </c>
      <c r="AC762" s="204">
        <v>0</v>
      </c>
      <c r="AD762" s="204">
        <v>0</v>
      </c>
      <c r="AE762" s="204"/>
      <c r="AF762" s="204">
        <v>0</v>
      </c>
      <c r="AG762" s="204">
        <v>0</v>
      </c>
      <c r="AH762" s="204">
        <v>0</v>
      </c>
      <c r="AI762" s="204">
        <v>0</v>
      </c>
      <c r="AJ762" s="204">
        <v>0</v>
      </c>
      <c r="AK762" s="204">
        <v>0</v>
      </c>
      <c r="AL762" s="204">
        <v>0</v>
      </c>
      <c r="AM762" s="204"/>
      <c r="AN762" s="204">
        <v>0</v>
      </c>
      <c r="AO762" s="204">
        <v>0</v>
      </c>
    </row>
    <row r="763" spans="1:45" ht="12.75" customHeight="1">
      <c r="A763" s="262">
        <v>755</v>
      </c>
      <c r="B763" s="201" t="s">
        <v>1850</v>
      </c>
      <c r="C763" s="197">
        <v>0</v>
      </c>
      <c r="D763" s="202">
        <v>0</v>
      </c>
      <c r="E763" s="202">
        <v>0</v>
      </c>
      <c r="F763" s="202">
        <v>0</v>
      </c>
      <c r="G763" s="202">
        <v>0</v>
      </c>
      <c r="H763" s="202">
        <v>0</v>
      </c>
      <c r="I763" s="202">
        <v>0</v>
      </c>
      <c r="J763" s="197">
        <v>0</v>
      </c>
      <c r="K763" s="203">
        <v>0</v>
      </c>
      <c r="L763" s="203">
        <v>0</v>
      </c>
      <c r="M763" s="203">
        <v>0</v>
      </c>
      <c r="N763" s="203">
        <v>0</v>
      </c>
      <c r="O763" s="203">
        <v>0</v>
      </c>
      <c r="P763" s="203">
        <v>0</v>
      </c>
      <c r="Q763" s="203">
        <v>0</v>
      </c>
      <c r="R763" s="198">
        <v>0</v>
      </c>
      <c r="S763" s="203">
        <v>0</v>
      </c>
      <c r="T763" s="203">
        <v>0</v>
      </c>
      <c r="U763" s="203">
        <v>0</v>
      </c>
      <c r="V763" s="204">
        <v>0</v>
      </c>
      <c r="W763" s="204">
        <v>0</v>
      </c>
      <c r="X763" s="204">
        <v>0</v>
      </c>
      <c r="Y763" s="204">
        <v>0</v>
      </c>
      <c r="Z763" s="101">
        <v>0</v>
      </c>
      <c r="AA763" s="204">
        <v>0</v>
      </c>
      <c r="AB763" s="204">
        <v>0</v>
      </c>
      <c r="AC763" s="204">
        <v>0</v>
      </c>
      <c r="AD763" s="204">
        <v>0</v>
      </c>
      <c r="AE763" s="204"/>
      <c r="AF763" s="204">
        <v>0</v>
      </c>
      <c r="AG763" s="204">
        <v>0</v>
      </c>
      <c r="AH763" s="204">
        <v>0</v>
      </c>
      <c r="AI763" s="204">
        <v>0</v>
      </c>
      <c r="AJ763" s="204">
        <v>0</v>
      </c>
      <c r="AK763" s="204">
        <v>0</v>
      </c>
      <c r="AL763" s="204">
        <v>0</v>
      </c>
      <c r="AM763" s="204"/>
      <c r="AN763" s="204">
        <v>0</v>
      </c>
      <c r="AO763" s="204">
        <v>0</v>
      </c>
    </row>
    <row r="764" spans="1:45" ht="12.75" customHeight="1">
      <c r="A764" s="262">
        <v>756</v>
      </c>
      <c r="B764" s="201" t="s">
        <v>1851</v>
      </c>
      <c r="C764" s="197">
        <v>0</v>
      </c>
      <c r="D764" s="202">
        <v>0</v>
      </c>
      <c r="E764" s="202">
        <v>0</v>
      </c>
      <c r="F764" s="202">
        <v>0</v>
      </c>
      <c r="G764" s="202">
        <v>0</v>
      </c>
      <c r="H764" s="202">
        <v>0</v>
      </c>
      <c r="I764" s="202">
        <v>0</v>
      </c>
      <c r="J764" s="197">
        <v>0</v>
      </c>
      <c r="K764" s="203">
        <v>0</v>
      </c>
      <c r="L764" s="203">
        <v>0</v>
      </c>
      <c r="M764" s="203">
        <v>0</v>
      </c>
      <c r="N764" s="203">
        <v>0</v>
      </c>
      <c r="O764" s="203">
        <v>0</v>
      </c>
      <c r="P764" s="203">
        <v>0</v>
      </c>
      <c r="Q764" s="203">
        <v>0</v>
      </c>
      <c r="R764" s="198">
        <v>0</v>
      </c>
      <c r="S764" s="203">
        <v>0</v>
      </c>
      <c r="T764" s="203">
        <v>0</v>
      </c>
      <c r="U764" s="203">
        <v>0</v>
      </c>
      <c r="V764" s="204">
        <v>0</v>
      </c>
      <c r="W764" s="204">
        <v>0</v>
      </c>
      <c r="X764" s="204">
        <v>0</v>
      </c>
      <c r="Y764" s="204">
        <v>0</v>
      </c>
      <c r="Z764" s="101">
        <v>0</v>
      </c>
      <c r="AA764" s="204">
        <v>0</v>
      </c>
      <c r="AB764" s="204">
        <v>0</v>
      </c>
      <c r="AC764" s="204">
        <v>0</v>
      </c>
      <c r="AD764" s="204">
        <v>0</v>
      </c>
      <c r="AE764" s="204"/>
      <c r="AF764" s="204">
        <v>0</v>
      </c>
      <c r="AG764" s="204">
        <v>0</v>
      </c>
      <c r="AH764" s="204">
        <v>0</v>
      </c>
      <c r="AI764" s="204">
        <v>0</v>
      </c>
      <c r="AJ764" s="204">
        <v>0</v>
      </c>
      <c r="AK764" s="204">
        <v>0</v>
      </c>
      <c r="AL764" s="204">
        <v>0</v>
      </c>
      <c r="AM764" s="204"/>
      <c r="AN764" s="204">
        <v>0</v>
      </c>
      <c r="AO764" s="204">
        <v>0</v>
      </c>
    </row>
    <row r="765" spans="1:45" ht="12.75" customHeight="1">
      <c r="A765" s="262">
        <v>757</v>
      </c>
      <c r="B765" s="201" t="s">
        <v>1852</v>
      </c>
      <c r="C765" s="197">
        <v>0</v>
      </c>
      <c r="D765" s="202">
        <v>0</v>
      </c>
      <c r="E765" s="202">
        <v>0</v>
      </c>
      <c r="F765" s="202">
        <v>0</v>
      </c>
      <c r="G765" s="202">
        <v>0</v>
      </c>
      <c r="H765" s="202">
        <v>0</v>
      </c>
      <c r="I765" s="202">
        <v>0</v>
      </c>
      <c r="J765" s="197">
        <v>0</v>
      </c>
      <c r="K765" s="203">
        <v>0</v>
      </c>
      <c r="L765" s="203">
        <v>0</v>
      </c>
      <c r="M765" s="203">
        <v>0</v>
      </c>
      <c r="N765" s="203">
        <v>0</v>
      </c>
      <c r="O765" s="203">
        <v>0</v>
      </c>
      <c r="P765" s="203">
        <v>0</v>
      </c>
      <c r="Q765" s="203">
        <v>0</v>
      </c>
      <c r="R765" s="198">
        <v>0</v>
      </c>
      <c r="S765" s="203">
        <v>0</v>
      </c>
      <c r="T765" s="203">
        <v>0</v>
      </c>
      <c r="U765" s="203">
        <v>0</v>
      </c>
      <c r="V765" s="204">
        <v>0</v>
      </c>
      <c r="W765" s="204">
        <v>0</v>
      </c>
      <c r="X765" s="204">
        <v>0</v>
      </c>
      <c r="Y765" s="204">
        <v>0</v>
      </c>
      <c r="Z765" s="101">
        <v>0</v>
      </c>
      <c r="AA765" s="204">
        <v>0</v>
      </c>
      <c r="AB765" s="204">
        <v>0</v>
      </c>
      <c r="AC765" s="204">
        <v>0</v>
      </c>
      <c r="AD765" s="204">
        <v>0</v>
      </c>
      <c r="AE765" s="204"/>
      <c r="AF765" s="204">
        <v>0</v>
      </c>
      <c r="AG765" s="204">
        <v>0</v>
      </c>
      <c r="AH765" s="204">
        <v>0</v>
      </c>
      <c r="AI765" s="204">
        <v>0</v>
      </c>
      <c r="AJ765" s="204">
        <v>0</v>
      </c>
      <c r="AK765" s="204">
        <v>0</v>
      </c>
      <c r="AL765" s="204">
        <v>0</v>
      </c>
      <c r="AM765" s="204"/>
      <c r="AN765" s="204">
        <v>0</v>
      </c>
      <c r="AO765" s="204">
        <v>0</v>
      </c>
    </row>
    <row r="766" spans="1:45" ht="12.75" customHeight="1">
      <c r="A766" s="262">
        <v>758</v>
      </c>
      <c r="B766" s="201"/>
      <c r="C766" s="202"/>
      <c r="D766" s="202"/>
      <c r="E766" s="202"/>
      <c r="F766" s="202"/>
      <c r="G766" s="202"/>
      <c r="H766" s="202"/>
      <c r="I766" s="202"/>
      <c r="J766" s="202"/>
      <c r="K766" s="203"/>
      <c r="L766" s="203"/>
      <c r="M766" s="203"/>
      <c r="N766" s="203"/>
      <c r="O766" s="203"/>
      <c r="P766" s="203"/>
      <c r="Q766" s="203"/>
      <c r="R766" s="203"/>
      <c r="S766" s="203"/>
      <c r="T766" s="203"/>
      <c r="U766" s="203"/>
      <c r="V766" s="204"/>
      <c r="W766" s="204"/>
      <c r="X766" s="204"/>
      <c r="Y766" s="204"/>
      <c r="Z766" s="101">
        <v>0</v>
      </c>
      <c r="AA766" s="204"/>
      <c r="AB766" s="204"/>
      <c r="AC766" s="204"/>
      <c r="AD766" s="204"/>
      <c r="AE766" s="204"/>
      <c r="AF766" s="204"/>
      <c r="AG766" s="204"/>
      <c r="AH766" s="204"/>
      <c r="AI766" s="204"/>
      <c r="AJ766" s="204"/>
      <c r="AK766" s="204"/>
      <c r="AL766" s="204"/>
      <c r="AM766" s="204"/>
      <c r="AN766" s="204"/>
      <c r="AO766" s="204"/>
    </row>
    <row r="767" spans="1:45" ht="12.75" customHeight="1">
      <c r="A767" s="262">
        <v>759</v>
      </c>
      <c r="B767" s="196" t="s">
        <v>1853</v>
      </c>
      <c r="C767" s="197">
        <v>608.79999999999995</v>
      </c>
      <c r="D767" s="197">
        <v>0</v>
      </c>
      <c r="E767" s="197">
        <v>0</v>
      </c>
      <c r="F767" s="197">
        <v>0</v>
      </c>
      <c r="G767" s="197">
        <v>427.5</v>
      </c>
      <c r="H767" s="197">
        <v>181.3</v>
      </c>
      <c r="I767" s="197">
        <v>0</v>
      </c>
      <c r="J767" s="197">
        <v>648.79999999999995</v>
      </c>
      <c r="K767" s="197">
        <v>0</v>
      </c>
      <c r="L767" s="197">
        <v>0</v>
      </c>
      <c r="M767" s="197">
        <v>0</v>
      </c>
      <c r="N767" s="197">
        <v>427.5</v>
      </c>
      <c r="O767" s="197">
        <v>40</v>
      </c>
      <c r="P767" s="197">
        <v>181.3</v>
      </c>
      <c r="Q767" s="197">
        <v>0</v>
      </c>
      <c r="R767" s="198">
        <v>393.7749</v>
      </c>
      <c r="S767" s="197">
        <v>0</v>
      </c>
      <c r="T767" s="197">
        <v>0</v>
      </c>
      <c r="U767" s="197">
        <v>0</v>
      </c>
      <c r="V767" s="197">
        <v>217.25899999999999</v>
      </c>
      <c r="W767" s="197">
        <v>0</v>
      </c>
      <c r="X767" s="197">
        <v>176.51589999999999</v>
      </c>
      <c r="Y767" s="197">
        <v>0</v>
      </c>
      <c r="Z767" s="101">
        <v>-255.02509999999995</v>
      </c>
      <c r="AA767" s="101">
        <v>0</v>
      </c>
      <c r="AB767" s="101">
        <v>0</v>
      </c>
      <c r="AC767" s="101">
        <v>0</v>
      </c>
      <c r="AD767" s="101">
        <v>-210.24100000000001</v>
      </c>
      <c r="AE767" s="101">
        <v>-40</v>
      </c>
      <c r="AF767" s="101">
        <v>-4.7841000000000236</v>
      </c>
      <c r="AG767" s="101">
        <v>0</v>
      </c>
      <c r="AH767" s="101">
        <v>60.692802096177566</v>
      </c>
      <c r="AI767" s="101">
        <v>0</v>
      </c>
      <c r="AJ767" s="101">
        <v>0</v>
      </c>
      <c r="AK767" s="101">
        <v>0</v>
      </c>
      <c r="AL767" s="101">
        <v>50.820818713450286</v>
      </c>
      <c r="AM767" s="101">
        <v>0</v>
      </c>
      <c r="AN767" s="101">
        <v>97.361224489795902</v>
      </c>
      <c r="AO767" s="101">
        <v>0</v>
      </c>
    </row>
    <row r="768" spans="1:45" s="200" customFormat="1" ht="12.75" customHeight="1">
      <c r="A768" s="262">
        <v>760</v>
      </c>
      <c r="B768" s="196" t="s">
        <v>1241</v>
      </c>
      <c r="C768" s="197">
        <v>427.5</v>
      </c>
      <c r="D768" s="197">
        <v>0</v>
      </c>
      <c r="E768" s="197">
        <v>0</v>
      </c>
      <c r="F768" s="197">
        <v>0</v>
      </c>
      <c r="G768" s="197">
        <v>427.5</v>
      </c>
      <c r="H768" s="197">
        <v>0</v>
      </c>
      <c r="I768" s="197">
        <v>0</v>
      </c>
      <c r="J768" s="197">
        <v>467.5</v>
      </c>
      <c r="K768" s="197">
        <v>0</v>
      </c>
      <c r="L768" s="197">
        <v>0</v>
      </c>
      <c r="M768" s="197">
        <v>0</v>
      </c>
      <c r="N768" s="197">
        <v>427.5</v>
      </c>
      <c r="O768" s="197">
        <v>40</v>
      </c>
      <c r="P768" s="197">
        <v>0</v>
      </c>
      <c r="Q768" s="197">
        <v>0</v>
      </c>
      <c r="R768" s="198">
        <v>217.25899999999999</v>
      </c>
      <c r="S768" s="197">
        <v>0</v>
      </c>
      <c r="T768" s="197">
        <v>0</v>
      </c>
      <c r="U768" s="197">
        <v>0</v>
      </c>
      <c r="V768" s="197">
        <v>217.25899999999999</v>
      </c>
      <c r="W768" s="197">
        <v>0</v>
      </c>
      <c r="X768" s="197">
        <v>0</v>
      </c>
      <c r="Y768" s="197">
        <v>0</v>
      </c>
      <c r="Z768" s="101">
        <v>-250.24100000000001</v>
      </c>
      <c r="AA768" s="101">
        <v>0</v>
      </c>
      <c r="AB768" s="101">
        <v>0</v>
      </c>
      <c r="AC768" s="101">
        <v>0</v>
      </c>
      <c r="AD768" s="101">
        <v>-210.24100000000001</v>
      </c>
      <c r="AE768" s="101">
        <v>-40</v>
      </c>
      <c r="AF768" s="101">
        <v>0</v>
      </c>
      <c r="AG768" s="101">
        <v>0</v>
      </c>
      <c r="AH768" s="101">
        <v>46.472513368983954</v>
      </c>
      <c r="AI768" s="101">
        <v>0</v>
      </c>
      <c r="AJ768" s="101">
        <v>0</v>
      </c>
      <c r="AK768" s="101">
        <v>0</v>
      </c>
      <c r="AL768" s="101">
        <v>50.820818713450286</v>
      </c>
      <c r="AM768" s="101">
        <v>0</v>
      </c>
      <c r="AN768" s="101">
        <v>0</v>
      </c>
      <c r="AO768" s="101">
        <v>0</v>
      </c>
      <c r="AP768" s="199"/>
      <c r="AQ768" s="199"/>
      <c r="AR768" s="199"/>
      <c r="AS768" s="199"/>
    </row>
    <row r="769" spans="1:45" s="200" customFormat="1" ht="12.75" customHeight="1">
      <c r="A769" s="262">
        <v>761</v>
      </c>
      <c r="B769" s="196" t="s">
        <v>1242</v>
      </c>
      <c r="C769" s="197">
        <v>181.3</v>
      </c>
      <c r="D769" s="197">
        <v>0</v>
      </c>
      <c r="E769" s="197">
        <v>0</v>
      </c>
      <c r="F769" s="197">
        <v>0</v>
      </c>
      <c r="G769" s="197">
        <v>0</v>
      </c>
      <c r="H769" s="197">
        <v>181.3</v>
      </c>
      <c r="I769" s="197">
        <v>0</v>
      </c>
      <c r="J769" s="197">
        <v>181.3</v>
      </c>
      <c r="K769" s="197">
        <v>0</v>
      </c>
      <c r="L769" s="197">
        <v>0</v>
      </c>
      <c r="M769" s="197">
        <v>0</v>
      </c>
      <c r="N769" s="197">
        <v>0</v>
      </c>
      <c r="O769" s="197">
        <v>0</v>
      </c>
      <c r="P769" s="197">
        <v>181.3</v>
      </c>
      <c r="Q769" s="197">
        <v>0</v>
      </c>
      <c r="R769" s="198">
        <v>176.51589999999999</v>
      </c>
      <c r="S769" s="197">
        <v>0</v>
      </c>
      <c r="T769" s="197">
        <v>0</v>
      </c>
      <c r="U769" s="197">
        <v>0</v>
      </c>
      <c r="V769" s="197">
        <v>0</v>
      </c>
      <c r="W769" s="197">
        <v>0</v>
      </c>
      <c r="X769" s="197">
        <v>176.51589999999999</v>
      </c>
      <c r="Y769" s="197">
        <v>0</v>
      </c>
      <c r="Z769" s="101">
        <v>-4.7841000000000236</v>
      </c>
      <c r="AA769" s="101">
        <v>0</v>
      </c>
      <c r="AB769" s="101">
        <v>0</v>
      </c>
      <c r="AC769" s="101">
        <v>0</v>
      </c>
      <c r="AD769" s="101">
        <v>0</v>
      </c>
      <c r="AE769" s="101">
        <v>0</v>
      </c>
      <c r="AF769" s="101">
        <v>-4.7841000000000236</v>
      </c>
      <c r="AG769" s="101">
        <v>0</v>
      </c>
      <c r="AH769" s="101">
        <v>97.361224489795902</v>
      </c>
      <c r="AI769" s="101">
        <v>0</v>
      </c>
      <c r="AJ769" s="101">
        <v>0</v>
      </c>
      <c r="AK769" s="101">
        <v>0</v>
      </c>
      <c r="AL769" s="101">
        <v>0</v>
      </c>
      <c r="AM769" s="101">
        <v>0</v>
      </c>
      <c r="AN769" s="101">
        <v>97.361224489795902</v>
      </c>
      <c r="AO769" s="101">
        <v>0</v>
      </c>
      <c r="AP769" s="199"/>
      <c r="AQ769" s="199"/>
      <c r="AR769" s="199"/>
      <c r="AS769" s="199"/>
    </row>
    <row r="770" spans="1:45" ht="12.75" customHeight="1">
      <c r="A770" s="262">
        <v>762</v>
      </c>
      <c r="B770" s="201" t="s">
        <v>1267</v>
      </c>
      <c r="C770" s="197">
        <v>427.5</v>
      </c>
      <c r="D770" s="202">
        <v>0</v>
      </c>
      <c r="E770" s="202">
        <v>0</v>
      </c>
      <c r="F770" s="202">
        <v>0</v>
      </c>
      <c r="G770" s="202">
        <v>427.5</v>
      </c>
      <c r="H770" s="202">
        <v>0</v>
      </c>
      <c r="I770" s="202">
        <v>0</v>
      </c>
      <c r="J770" s="197">
        <v>467.5</v>
      </c>
      <c r="K770" s="203">
        <v>0</v>
      </c>
      <c r="L770" s="203">
        <v>0</v>
      </c>
      <c r="M770" s="203">
        <v>0</v>
      </c>
      <c r="N770" s="203">
        <v>427.5</v>
      </c>
      <c r="O770" s="203">
        <v>40</v>
      </c>
      <c r="P770" s="203">
        <v>0</v>
      </c>
      <c r="Q770" s="203">
        <v>0</v>
      </c>
      <c r="R770" s="198">
        <v>217.25899999999999</v>
      </c>
      <c r="S770" s="203">
        <v>0</v>
      </c>
      <c r="T770" s="203">
        <v>0</v>
      </c>
      <c r="U770" s="203">
        <v>0</v>
      </c>
      <c r="V770" s="204">
        <v>217.25899999999999</v>
      </c>
      <c r="W770" s="204">
        <v>0</v>
      </c>
      <c r="X770" s="204">
        <v>0</v>
      </c>
      <c r="Y770" s="204">
        <v>0</v>
      </c>
      <c r="Z770" s="101">
        <v>-250.24100000000001</v>
      </c>
      <c r="AA770" s="204">
        <v>0</v>
      </c>
      <c r="AB770" s="204">
        <v>0</v>
      </c>
      <c r="AC770" s="204">
        <v>0</v>
      </c>
      <c r="AD770" s="204">
        <v>-210.24100000000001</v>
      </c>
      <c r="AE770" s="204"/>
      <c r="AF770" s="204">
        <v>0</v>
      </c>
      <c r="AG770" s="204">
        <v>0</v>
      </c>
      <c r="AH770" s="204">
        <v>46.472513368983954</v>
      </c>
      <c r="AI770" s="204">
        <v>0</v>
      </c>
      <c r="AJ770" s="204">
        <v>0</v>
      </c>
      <c r="AK770" s="204">
        <v>0</v>
      </c>
      <c r="AL770" s="204">
        <v>50.820818713450286</v>
      </c>
      <c r="AM770" s="204"/>
      <c r="AN770" s="204">
        <v>0</v>
      </c>
      <c r="AO770" s="204">
        <v>0</v>
      </c>
    </row>
    <row r="771" spans="1:45" ht="12.75" customHeight="1">
      <c r="A771" s="262">
        <v>763</v>
      </c>
      <c r="B771" s="201" t="s">
        <v>1854</v>
      </c>
      <c r="C771" s="197">
        <v>0</v>
      </c>
      <c r="D771" s="202">
        <v>0</v>
      </c>
      <c r="E771" s="202">
        <v>0</v>
      </c>
      <c r="F771" s="202">
        <v>0</v>
      </c>
      <c r="G771" s="202">
        <v>0</v>
      </c>
      <c r="H771" s="202">
        <v>0</v>
      </c>
      <c r="I771" s="202">
        <v>0</v>
      </c>
      <c r="J771" s="197">
        <v>0</v>
      </c>
      <c r="K771" s="203">
        <v>0</v>
      </c>
      <c r="L771" s="203">
        <v>0</v>
      </c>
      <c r="M771" s="203">
        <v>0</v>
      </c>
      <c r="N771" s="203">
        <v>0</v>
      </c>
      <c r="O771" s="203">
        <v>0</v>
      </c>
      <c r="P771" s="203">
        <v>0</v>
      </c>
      <c r="Q771" s="203">
        <v>0</v>
      </c>
      <c r="R771" s="198">
        <v>0</v>
      </c>
      <c r="S771" s="203">
        <v>0</v>
      </c>
      <c r="T771" s="203">
        <v>0</v>
      </c>
      <c r="U771" s="203">
        <v>0</v>
      </c>
      <c r="V771" s="204">
        <v>0</v>
      </c>
      <c r="W771" s="204">
        <v>0</v>
      </c>
      <c r="X771" s="204">
        <v>0</v>
      </c>
      <c r="Y771" s="204">
        <v>0</v>
      </c>
      <c r="Z771" s="101">
        <v>0</v>
      </c>
      <c r="AA771" s="204">
        <v>0</v>
      </c>
      <c r="AB771" s="204">
        <v>0</v>
      </c>
      <c r="AC771" s="204">
        <v>0</v>
      </c>
      <c r="AD771" s="204">
        <v>0</v>
      </c>
      <c r="AE771" s="204"/>
      <c r="AF771" s="204">
        <v>0</v>
      </c>
      <c r="AG771" s="204">
        <v>0</v>
      </c>
      <c r="AH771" s="204">
        <v>0</v>
      </c>
      <c r="AI771" s="204">
        <v>0</v>
      </c>
      <c r="AJ771" s="204">
        <v>0</v>
      </c>
      <c r="AK771" s="204">
        <v>0</v>
      </c>
      <c r="AL771" s="204">
        <v>0</v>
      </c>
      <c r="AM771" s="204"/>
      <c r="AN771" s="204">
        <v>0</v>
      </c>
      <c r="AO771" s="204">
        <v>0</v>
      </c>
    </row>
    <row r="772" spans="1:45" ht="12.75" customHeight="1">
      <c r="A772" s="262">
        <v>764</v>
      </c>
      <c r="B772" s="201" t="s">
        <v>1855</v>
      </c>
      <c r="C772" s="197">
        <v>0</v>
      </c>
      <c r="D772" s="202">
        <v>0</v>
      </c>
      <c r="E772" s="202">
        <v>0</v>
      </c>
      <c r="F772" s="202">
        <v>0</v>
      </c>
      <c r="G772" s="202">
        <v>0</v>
      </c>
      <c r="H772" s="202">
        <v>0</v>
      </c>
      <c r="I772" s="202">
        <v>0</v>
      </c>
      <c r="J772" s="197">
        <v>0</v>
      </c>
      <c r="K772" s="203">
        <v>0</v>
      </c>
      <c r="L772" s="203">
        <v>0</v>
      </c>
      <c r="M772" s="203">
        <v>0</v>
      </c>
      <c r="N772" s="203">
        <v>0</v>
      </c>
      <c r="O772" s="203">
        <v>0</v>
      </c>
      <c r="P772" s="203">
        <v>0</v>
      </c>
      <c r="Q772" s="203">
        <v>0</v>
      </c>
      <c r="R772" s="198">
        <v>0</v>
      </c>
      <c r="S772" s="203">
        <v>0</v>
      </c>
      <c r="T772" s="203">
        <v>0</v>
      </c>
      <c r="U772" s="203">
        <v>0</v>
      </c>
      <c r="V772" s="204">
        <v>0</v>
      </c>
      <c r="W772" s="204">
        <v>0</v>
      </c>
      <c r="X772" s="204">
        <v>0</v>
      </c>
      <c r="Y772" s="204">
        <v>0</v>
      </c>
      <c r="Z772" s="101">
        <v>0</v>
      </c>
      <c r="AA772" s="204">
        <v>0</v>
      </c>
      <c r="AB772" s="204">
        <v>0</v>
      </c>
      <c r="AC772" s="204">
        <v>0</v>
      </c>
      <c r="AD772" s="204">
        <v>0</v>
      </c>
      <c r="AE772" s="204"/>
      <c r="AF772" s="204">
        <v>0</v>
      </c>
      <c r="AG772" s="204">
        <v>0</v>
      </c>
      <c r="AH772" s="204">
        <v>0</v>
      </c>
      <c r="AI772" s="204">
        <v>0</v>
      </c>
      <c r="AJ772" s="204">
        <v>0</v>
      </c>
      <c r="AK772" s="204">
        <v>0</v>
      </c>
      <c r="AL772" s="204">
        <v>0</v>
      </c>
      <c r="AM772" s="204"/>
      <c r="AN772" s="204">
        <v>0</v>
      </c>
      <c r="AO772" s="204">
        <v>0</v>
      </c>
    </row>
    <row r="773" spans="1:45" ht="12.75" customHeight="1">
      <c r="A773" s="262">
        <v>765</v>
      </c>
      <c r="B773" s="201" t="s">
        <v>1856</v>
      </c>
      <c r="C773" s="197">
        <v>0</v>
      </c>
      <c r="D773" s="202">
        <v>0</v>
      </c>
      <c r="E773" s="202">
        <v>0</v>
      </c>
      <c r="F773" s="202">
        <v>0</v>
      </c>
      <c r="G773" s="202">
        <v>0</v>
      </c>
      <c r="H773" s="202">
        <v>0</v>
      </c>
      <c r="I773" s="202">
        <v>0</v>
      </c>
      <c r="J773" s="197">
        <v>0</v>
      </c>
      <c r="K773" s="203">
        <v>0</v>
      </c>
      <c r="L773" s="203">
        <v>0</v>
      </c>
      <c r="M773" s="203">
        <v>0</v>
      </c>
      <c r="N773" s="203">
        <v>0</v>
      </c>
      <c r="O773" s="203">
        <v>0</v>
      </c>
      <c r="P773" s="203">
        <v>0</v>
      </c>
      <c r="Q773" s="203">
        <v>0</v>
      </c>
      <c r="R773" s="198">
        <v>0</v>
      </c>
      <c r="S773" s="203">
        <v>0</v>
      </c>
      <c r="T773" s="203">
        <v>0</v>
      </c>
      <c r="U773" s="203">
        <v>0</v>
      </c>
      <c r="V773" s="204">
        <v>0</v>
      </c>
      <c r="W773" s="204">
        <v>0</v>
      </c>
      <c r="X773" s="204">
        <v>0</v>
      </c>
      <c r="Y773" s="204">
        <v>0</v>
      </c>
      <c r="Z773" s="101">
        <v>0</v>
      </c>
      <c r="AA773" s="204">
        <v>0</v>
      </c>
      <c r="AB773" s="204">
        <v>0</v>
      </c>
      <c r="AC773" s="204">
        <v>0</v>
      </c>
      <c r="AD773" s="204">
        <v>0</v>
      </c>
      <c r="AE773" s="204"/>
      <c r="AF773" s="204">
        <v>0</v>
      </c>
      <c r="AG773" s="204">
        <v>0</v>
      </c>
      <c r="AH773" s="204">
        <v>0</v>
      </c>
      <c r="AI773" s="204">
        <v>0</v>
      </c>
      <c r="AJ773" s="204">
        <v>0</v>
      </c>
      <c r="AK773" s="204">
        <v>0</v>
      </c>
      <c r="AL773" s="204">
        <v>0</v>
      </c>
      <c r="AM773" s="204"/>
      <c r="AN773" s="204">
        <v>0</v>
      </c>
      <c r="AO773" s="204">
        <v>0</v>
      </c>
    </row>
    <row r="774" spans="1:45" ht="12.75" customHeight="1">
      <c r="A774" s="262">
        <v>766</v>
      </c>
      <c r="B774" s="201" t="s">
        <v>1857</v>
      </c>
      <c r="C774" s="197">
        <v>0</v>
      </c>
      <c r="D774" s="202">
        <v>0</v>
      </c>
      <c r="E774" s="202">
        <v>0</v>
      </c>
      <c r="F774" s="202">
        <v>0</v>
      </c>
      <c r="G774" s="202">
        <v>0</v>
      </c>
      <c r="H774" s="202">
        <v>0</v>
      </c>
      <c r="I774" s="202">
        <v>0</v>
      </c>
      <c r="J774" s="197">
        <v>0</v>
      </c>
      <c r="K774" s="203">
        <v>0</v>
      </c>
      <c r="L774" s="203">
        <v>0</v>
      </c>
      <c r="M774" s="203">
        <v>0</v>
      </c>
      <c r="N774" s="203">
        <v>0</v>
      </c>
      <c r="O774" s="203">
        <v>0</v>
      </c>
      <c r="P774" s="203">
        <v>0</v>
      </c>
      <c r="Q774" s="203">
        <v>0</v>
      </c>
      <c r="R774" s="198">
        <v>0</v>
      </c>
      <c r="S774" s="203">
        <v>0</v>
      </c>
      <c r="T774" s="203">
        <v>0</v>
      </c>
      <c r="U774" s="203">
        <v>0</v>
      </c>
      <c r="V774" s="204">
        <v>0</v>
      </c>
      <c r="W774" s="204">
        <v>0</v>
      </c>
      <c r="X774" s="204">
        <v>0</v>
      </c>
      <c r="Y774" s="204">
        <v>0</v>
      </c>
      <c r="Z774" s="101">
        <v>0</v>
      </c>
      <c r="AA774" s="204">
        <v>0</v>
      </c>
      <c r="AB774" s="204">
        <v>0</v>
      </c>
      <c r="AC774" s="204">
        <v>0</v>
      </c>
      <c r="AD774" s="204">
        <v>0</v>
      </c>
      <c r="AE774" s="204"/>
      <c r="AF774" s="204">
        <v>0</v>
      </c>
      <c r="AG774" s="204">
        <v>0</v>
      </c>
      <c r="AH774" s="204">
        <v>0</v>
      </c>
      <c r="AI774" s="204">
        <v>0</v>
      </c>
      <c r="AJ774" s="204">
        <v>0</v>
      </c>
      <c r="AK774" s="204">
        <v>0</v>
      </c>
      <c r="AL774" s="204">
        <v>0</v>
      </c>
      <c r="AM774" s="204"/>
      <c r="AN774" s="204">
        <v>0</v>
      </c>
      <c r="AO774" s="204">
        <v>0</v>
      </c>
    </row>
    <row r="775" spans="1:45" ht="12.75" customHeight="1">
      <c r="A775" s="262">
        <v>767</v>
      </c>
      <c r="B775" s="201" t="s">
        <v>1858</v>
      </c>
      <c r="C775" s="197">
        <v>0</v>
      </c>
      <c r="D775" s="202">
        <v>0</v>
      </c>
      <c r="E775" s="202">
        <v>0</v>
      </c>
      <c r="F775" s="202">
        <v>0</v>
      </c>
      <c r="G775" s="202">
        <v>0</v>
      </c>
      <c r="H775" s="202">
        <v>0</v>
      </c>
      <c r="I775" s="202">
        <v>0</v>
      </c>
      <c r="J775" s="197">
        <v>0</v>
      </c>
      <c r="K775" s="203">
        <v>0</v>
      </c>
      <c r="L775" s="203">
        <v>0</v>
      </c>
      <c r="M775" s="203">
        <v>0</v>
      </c>
      <c r="N775" s="203">
        <v>0</v>
      </c>
      <c r="O775" s="203">
        <v>0</v>
      </c>
      <c r="P775" s="203">
        <v>0</v>
      </c>
      <c r="Q775" s="203">
        <v>0</v>
      </c>
      <c r="R775" s="198">
        <v>0</v>
      </c>
      <c r="S775" s="203">
        <v>0</v>
      </c>
      <c r="T775" s="203">
        <v>0</v>
      </c>
      <c r="U775" s="203">
        <v>0</v>
      </c>
      <c r="V775" s="204">
        <v>0</v>
      </c>
      <c r="W775" s="204">
        <v>0</v>
      </c>
      <c r="X775" s="204">
        <v>0</v>
      </c>
      <c r="Y775" s="204">
        <v>0</v>
      </c>
      <c r="Z775" s="101">
        <v>0</v>
      </c>
      <c r="AA775" s="204">
        <v>0</v>
      </c>
      <c r="AB775" s="204">
        <v>0</v>
      </c>
      <c r="AC775" s="204">
        <v>0</v>
      </c>
      <c r="AD775" s="204">
        <v>0</v>
      </c>
      <c r="AE775" s="204"/>
      <c r="AF775" s="204">
        <v>0</v>
      </c>
      <c r="AG775" s="204">
        <v>0</v>
      </c>
      <c r="AH775" s="204">
        <v>0</v>
      </c>
      <c r="AI775" s="204">
        <v>0</v>
      </c>
      <c r="AJ775" s="204">
        <v>0</v>
      </c>
      <c r="AK775" s="204">
        <v>0</v>
      </c>
      <c r="AL775" s="204">
        <v>0</v>
      </c>
      <c r="AM775" s="204"/>
      <c r="AN775" s="204">
        <v>0</v>
      </c>
      <c r="AO775" s="204">
        <v>0</v>
      </c>
    </row>
    <row r="776" spans="1:45" ht="12.75" customHeight="1">
      <c r="A776" s="262">
        <v>768</v>
      </c>
      <c r="B776" s="201" t="s">
        <v>1705</v>
      </c>
      <c r="C776" s="197">
        <v>0</v>
      </c>
      <c r="D776" s="202">
        <v>0</v>
      </c>
      <c r="E776" s="202">
        <v>0</v>
      </c>
      <c r="F776" s="202">
        <v>0</v>
      </c>
      <c r="G776" s="202">
        <v>0</v>
      </c>
      <c r="H776" s="202">
        <v>0</v>
      </c>
      <c r="I776" s="202">
        <v>0</v>
      </c>
      <c r="J776" s="197">
        <v>0</v>
      </c>
      <c r="K776" s="203">
        <v>0</v>
      </c>
      <c r="L776" s="203">
        <v>0</v>
      </c>
      <c r="M776" s="203">
        <v>0</v>
      </c>
      <c r="N776" s="203">
        <v>0</v>
      </c>
      <c r="O776" s="203">
        <v>0</v>
      </c>
      <c r="P776" s="203">
        <v>0</v>
      </c>
      <c r="Q776" s="203">
        <v>0</v>
      </c>
      <c r="R776" s="198">
        <v>0</v>
      </c>
      <c r="S776" s="203">
        <v>0</v>
      </c>
      <c r="T776" s="203">
        <v>0</v>
      </c>
      <c r="U776" s="203">
        <v>0</v>
      </c>
      <c r="V776" s="204">
        <v>0</v>
      </c>
      <c r="W776" s="204">
        <v>0</v>
      </c>
      <c r="X776" s="204">
        <v>0</v>
      </c>
      <c r="Y776" s="204">
        <v>0</v>
      </c>
      <c r="Z776" s="101">
        <v>0</v>
      </c>
      <c r="AA776" s="204">
        <v>0</v>
      </c>
      <c r="AB776" s="204">
        <v>0</v>
      </c>
      <c r="AC776" s="204">
        <v>0</v>
      </c>
      <c r="AD776" s="204">
        <v>0</v>
      </c>
      <c r="AE776" s="204"/>
      <c r="AF776" s="204">
        <v>0</v>
      </c>
      <c r="AG776" s="204">
        <v>0</v>
      </c>
      <c r="AH776" s="204">
        <v>0</v>
      </c>
      <c r="AI776" s="204">
        <v>0</v>
      </c>
      <c r="AJ776" s="204">
        <v>0</v>
      </c>
      <c r="AK776" s="204">
        <v>0</v>
      </c>
      <c r="AL776" s="204">
        <v>0</v>
      </c>
      <c r="AM776" s="204"/>
      <c r="AN776" s="204">
        <v>0</v>
      </c>
      <c r="AO776" s="204">
        <v>0</v>
      </c>
    </row>
    <row r="777" spans="1:45" ht="12.75" customHeight="1">
      <c r="A777" s="262">
        <v>769</v>
      </c>
      <c r="B777" s="201" t="s">
        <v>1859</v>
      </c>
      <c r="C777" s="197">
        <v>0</v>
      </c>
      <c r="D777" s="202">
        <v>0</v>
      </c>
      <c r="E777" s="202">
        <v>0</v>
      </c>
      <c r="F777" s="202">
        <v>0</v>
      </c>
      <c r="G777" s="202">
        <v>0</v>
      </c>
      <c r="H777" s="202">
        <v>0</v>
      </c>
      <c r="I777" s="202">
        <v>0</v>
      </c>
      <c r="J777" s="197">
        <v>0</v>
      </c>
      <c r="K777" s="203">
        <v>0</v>
      </c>
      <c r="L777" s="203">
        <v>0</v>
      </c>
      <c r="M777" s="203">
        <v>0</v>
      </c>
      <c r="N777" s="203">
        <v>0</v>
      </c>
      <c r="O777" s="203">
        <v>0</v>
      </c>
      <c r="P777" s="203">
        <v>0</v>
      </c>
      <c r="Q777" s="203">
        <v>0</v>
      </c>
      <c r="R777" s="198">
        <v>0</v>
      </c>
      <c r="S777" s="203">
        <v>0</v>
      </c>
      <c r="T777" s="203">
        <v>0</v>
      </c>
      <c r="U777" s="203">
        <v>0</v>
      </c>
      <c r="V777" s="204">
        <v>0</v>
      </c>
      <c r="W777" s="204">
        <v>0</v>
      </c>
      <c r="X777" s="204">
        <v>0</v>
      </c>
      <c r="Y777" s="204">
        <v>0</v>
      </c>
      <c r="Z777" s="101">
        <v>0</v>
      </c>
      <c r="AA777" s="204">
        <v>0</v>
      </c>
      <c r="AB777" s="204">
        <v>0</v>
      </c>
      <c r="AC777" s="204">
        <v>0</v>
      </c>
      <c r="AD777" s="204">
        <v>0</v>
      </c>
      <c r="AE777" s="204"/>
      <c r="AF777" s="204">
        <v>0</v>
      </c>
      <c r="AG777" s="204">
        <v>0</v>
      </c>
      <c r="AH777" s="204">
        <v>0</v>
      </c>
      <c r="AI777" s="204">
        <v>0</v>
      </c>
      <c r="AJ777" s="204">
        <v>0</v>
      </c>
      <c r="AK777" s="204">
        <v>0</v>
      </c>
      <c r="AL777" s="204">
        <v>0</v>
      </c>
      <c r="AM777" s="204"/>
      <c r="AN777" s="204">
        <v>0</v>
      </c>
      <c r="AO777" s="204">
        <v>0</v>
      </c>
    </row>
    <row r="778" spans="1:45" ht="12.75" customHeight="1">
      <c r="A778" s="262">
        <v>770</v>
      </c>
      <c r="B778" s="201" t="s">
        <v>1860</v>
      </c>
      <c r="C778" s="197">
        <v>0</v>
      </c>
      <c r="D778" s="202">
        <v>0</v>
      </c>
      <c r="E778" s="202">
        <v>0</v>
      </c>
      <c r="F778" s="202">
        <v>0</v>
      </c>
      <c r="G778" s="202">
        <v>0</v>
      </c>
      <c r="H778" s="202">
        <v>0</v>
      </c>
      <c r="I778" s="202">
        <v>0</v>
      </c>
      <c r="J778" s="197">
        <v>0</v>
      </c>
      <c r="K778" s="203">
        <v>0</v>
      </c>
      <c r="L778" s="203">
        <v>0</v>
      </c>
      <c r="M778" s="203">
        <v>0</v>
      </c>
      <c r="N778" s="203">
        <v>0</v>
      </c>
      <c r="O778" s="203">
        <v>0</v>
      </c>
      <c r="P778" s="203">
        <v>0</v>
      </c>
      <c r="Q778" s="203">
        <v>0</v>
      </c>
      <c r="R778" s="198">
        <v>0</v>
      </c>
      <c r="S778" s="203">
        <v>0</v>
      </c>
      <c r="T778" s="203">
        <v>0</v>
      </c>
      <c r="U778" s="203">
        <v>0</v>
      </c>
      <c r="V778" s="204">
        <v>0</v>
      </c>
      <c r="W778" s="204">
        <v>0</v>
      </c>
      <c r="X778" s="204">
        <v>0</v>
      </c>
      <c r="Y778" s="204">
        <v>0</v>
      </c>
      <c r="Z778" s="101">
        <v>0</v>
      </c>
      <c r="AA778" s="204">
        <v>0</v>
      </c>
      <c r="AB778" s="204">
        <v>0</v>
      </c>
      <c r="AC778" s="204">
        <v>0</v>
      </c>
      <c r="AD778" s="204">
        <v>0</v>
      </c>
      <c r="AE778" s="204"/>
      <c r="AF778" s="204">
        <v>0</v>
      </c>
      <c r="AG778" s="204">
        <v>0</v>
      </c>
      <c r="AH778" s="204">
        <v>0</v>
      </c>
      <c r="AI778" s="204">
        <v>0</v>
      </c>
      <c r="AJ778" s="204">
        <v>0</v>
      </c>
      <c r="AK778" s="204">
        <v>0</v>
      </c>
      <c r="AL778" s="204">
        <v>0</v>
      </c>
      <c r="AM778" s="204"/>
      <c r="AN778" s="204">
        <v>0</v>
      </c>
      <c r="AO778" s="204">
        <v>0</v>
      </c>
    </row>
    <row r="779" spans="1:45" ht="12.75" customHeight="1">
      <c r="A779" s="262">
        <v>771</v>
      </c>
      <c r="B779" s="201" t="s">
        <v>1861</v>
      </c>
      <c r="C779" s="197">
        <v>0</v>
      </c>
      <c r="D779" s="202">
        <v>0</v>
      </c>
      <c r="E779" s="202">
        <v>0</v>
      </c>
      <c r="F779" s="202">
        <v>0</v>
      </c>
      <c r="G779" s="202">
        <v>0</v>
      </c>
      <c r="H779" s="202">
        <v>0</v>
      </c>
      <c r="I779" s="202">
        <v>0</v>
      </c>
      <c r="J779" s="197">
        <v>0</v>
      </c>
      <c r="K779" s="203">
        <v>0</v>
      </c>
      <c r="L779" s="203">
        <v>0</v>
      </c>
      <c r="M779" s="203">
        <v>0</v>
      </c>
      <c r="N779" s="203">
        <v>0</v>
      </c>
      <c r="O779" s="203">
        <v>0</v>
      </c>
      <c r="P779" s="203">
        <v>0</v>
      </c>
      <c r="Q779" s="203">
        <v>0</v>
      </c>
      <c r="R779" s="198">
        <v>0</v>
      </c>
      <c r="S779" s="203">
        <v>0</v>
      </c>
      <c r="T779" s="203">
        <v>0</v>
      </c>
      <c r="U779" s="203">
        <v>0</v>
      </c>
      <c r="V779" s="204">
        <v>0</v>
      </c>
      <c r="W779" s="204">
        <v>0</v>
      </c>
      <c r="X779" s="204">
        <v>0</v>
      </c>
      <c r="Y779" s="204">
        <v>0</v>
      </c>
      <c r="Z779" s="101">
        <v>0</v>
      </c>
      <c r="AA779" s="204">
        <v>0</v>
      </c>
      <c r="AB779" s="204">
        <v>0</v>
      </c>
      <c r="AC779" s="204">
        <v>0</v>
      </c>
      <c r="AD779" s="204">
        <v>0</v>
      </c>
      <c r="AE779" s="204"/>
      <c r="AF779" s="204">
        <v>0</v>
      </c>
      <c r="AG779" s="204">
        <v>0</v>
      </c>
      <c r="AH779" s="204">
        <v>0</v>
      </c>
      <c r="AI779" s="204">
        <v>0</v>
      </c>
      <c r="AJ779" s="204">
        <v>0</v>
      </c>
      <c r="AK779" s="204">
        <v>0</v>
      </c>
      <c r="AL779" s="204">
        <v>0</v>
      </c>
      <c r="AM779" s="204"/>
      <c r="AN779" s="204">
        <v>0</v>
      </c>
      <c r="AO779" s="204">
        <v>0</v>
      </c>
    </row>
    <row r="780" spans="1:45" ht="12.75" customHeight="1">
      <c r="A780" s="262">
        <v>772</v>
      </c>
      <c r="B780" s="201" t="s">
        <v>1593</v>
      </c>
      <c r="C780" s="197">
        <v>0</v>
      </c>
      <c r="D780" s="202">
        <v>0</v>
      </c>
      <c r="E780" s="202">
        <v>0</v>
      </c>
      <c r="F780" s="202">
        <v>0</v>
      </c>
      <c r="G780" s="202">
        <v>0</v>
      </c>
      <c r="H780" s="202">
        <v>0</v>
      </c>
      <c r="I780" s="202">
        <v>0</v>
      </c>
      <c r="J780" s="197">
        <v>0</v>
      </c>
      <c r="K780" s="203">
        <v>0</v>
      </c>
      <c r="L780" s="203">
        <v>0</v>
      </c>
      <c r="M780" s="203">
        <v>0</v>
      </c>
      <c r="N780" s="203">
        <v>0</v>
      </c>
      <c r="O780" s="203">
        <v>0</v>
      </c>
      <c r="P780" s="203">
        <v>0</v>
      </c>
      <c r="Q780" s="203">
        <v>0</v>
      </c>
      <c r="R780" s="198">
        <v>0</v>
      </c>
      <c r="S780" s="203">
        <v>0</v>
      </c>
      <c r="T780" s="203">
        <v>0</v>
      </c>
      <c r="U780" s="203">
        <v>0</v>
      </c>
      <c r="V780" s="204">
        <v>0</v>
      </c>
      <c r="W780" s="204">
        <v>0</v>
      </c>
      <c r="X780" s="204">
        <v>0</v>
      </c>
      <c r="Y780" s="204">
        <v>0</v>
      </c>
      <c r="Z780" s="101">
        <v>0</v>
      </c>
      <c r="AA780" s="204">
        <v>0</v>
      </c>
      <c r="AB780" s="204">
        <v>0</v>
      </c>
      <c r="AC780" s="204">
        <v>0</v>
      </c>
      <c r="AD780" s="204">
        <v>0</v>
      </c>
      <c r="AE780" s="204"/>
      <c r="AF780" s="204">
        <v>0</v>
      </c>
      <c r="AG780" s="204">
        <v>0</v>
      </c>
      <c r="AH780" s="204">
        <v>0</v>
      </c>
      <c r="AI780" s="204">
        <v>0</v>
      </c>
      <c r="AJ780" s="204">
        <v>0</v>
      </c>
      <c r="AK780" s="204">
        <v>0</v>
      </c>
      <c r="AL780" s="204">
        <v>0</v>
      </c>
      <c r="AM780" s="204"/>
      <c r="AN780" s="204">
        <v>0</v>
      </c>
      <c r="AO780" s="204">
        <v>0</v>
      </c>
    </row>
    <row r="781" spans="1:45" ht="12.75" customHeight="1">
      <c r="A781" s="262">
        <v>773</v>
      </c>
      <c r="B781" s="201" t="s">
        <v>1401</v>
      </c>
      <c r="C781" s="197">
        <v>0</v>
      </c>
      <c r="D781" s="202">
        <v>0</v>
      </c>
      <c r="E781" s="202">
        <v>0</v>
      </c>
      <c r="F781" s="202">
        <v>0</v>
      </c>
      <c r="G781" s="202">
        <v>0</v>
      </c>
      <c r="H781" s="202">
        <v>0</v>
      </c>
      <c r="I781" s="202">
        <v>0</v>
      </c>
      <c r="J781" s="197">
        <v>0</v>
      </c>
      <c r="K781" s="203">
        <v>0</v>
      </c>
      <c r="L781" s="203">
        <v>0</v>
      </c>
      <c r="M781" s="203">
        <v>0</v>
      </c>
      <c r="N781" s="203">
        <v>0</v>
      </c>
      <c r="O781" s="203">
        <v>0</v>
      </c>
      <c r="P781" s="203">
        <v>0</v>
      </c>
      <c r="Q781" s="203">
        <v>0</v>
      </c>
      <c r="R781" s="198">
        <v>0</v>
      </c>
      <c r="S781" s="203">
        <v>0</v>
      </c>
      <c r="T781" s="203">
        <v>0</v>
      </c>
      <c r="U781" s="203">
        <v>0</v>
      </c>
      <c r="V781" s="204">
        <v>0</v>
      </c>
      <c r="W781" s="204">
        <v>0</v>
      </c>
      <c r="X781" s="204">
        <v>0</v>
      </c>
      <c r="Y781" s="204">
        <v>0</v>
      </c>
      <c r="Z781" s="101">
        <v>0</v>
      </c>
      <c r="AA781" s="204">
        <v>0</v>
      </c>
      <c r="AB781" s="204">
        <v>0</v>
      </c>
      <c r="AC781" s="204">
        <v>0</v>
      </c>
      <c r="AD781" s="204">
        <v>0</v>
      </c>
      <c r="AE781" s="204"/>
      <c r="AF781" s="204">
        <v>0</v>
      </c>
      <c r="AG781" s="204">
        <v>0</v>
      </c>
      <c r="AH781" s="204">
        <v>0</v>
      </c>
      <c r="AI781" s="204">
        <v>0</v>
      </c>
      <c r="AJ781" s="204">
        <v>0</v>
      </c>
      <c r="AK781" s="204">
        <v>0</v>
      </c>
      <c r="AL781" s="204">
        <v>0</v>
      </c>
      <c r="AM781" s="204"/>
      <c r="AN781" s="204">
        <v>0</v>
      </c>
      <c r="AO781" s="204">
        <v>0</v>
      </c>
    </row>
    <row r="782" spans="1:45" ht="12.75" customHeight="1">
      <c r="A782" s="262">
        <v>774</v>
      </c>
      <c r="B782" s="201" t="s">
        <v>1862</v>
      </c>
      <c r="C782" s="197">
        <v>0</v>
      </c>
      <c r="D782" s="202">
        <v>0</v>
      </c>
      <c r="E782" s="202">
        <v>0</v>
      </c>
      <c r="F782" s="202">
        <v>0</v>
      </c>
      <c r="G782" s="202">
        <v>0</v>
      </c>
      <c r="H782" s="202">
        <v>0</v>
      </c>
      <c r="I782" s="202">
        <v>0</v>
      </c>
      <c r="J782" s="197">
        <v>0</v>
      </c>
      <c r="K782" s="203">
        <v>0</v>
      </c>
      <c r="L782" s="203">
        <v>0</v>
      </c>
      <c r="M782" s="203">
        <v>0</v>
      </c>
      <c r="N782" s="203">
        <v>0</v>
      </c>
      <c r="O782" s="203">
        <v>0</v>
      </c>
      <c r="P782" s="203">
        <v>0</v>
      </c>
      <c r="Q782" s="203">
        <v>0</v>
      </c>
      <c r="R782" s="198">
        <v>0</v>
      </c>
      <c r="S782" s="203">
        <v>0</v>
      </c>
      <c r="T782" s="203">
        <v>0</v>
      </c>
      <c r="U782" s="203">
        <v>0</v>
      </c>
      <c r="V782" s="204">
        <v>0</v>
      </c>
      <c r="W782" s="204">
        <v>0</v>
      </c>
      <c r="X782" s="204">
        <v>0</v>
      </c>
      <c r="Y782" s="204">
        <v>0</v>
      </c>
      <c r="Z782" s="101">
        <v>0</v>
      </c>
      <c r="AA782" s="204">
        <v>0</v>
      </c>
      <c r="AB782" s="204">
        <v>0</v>
      </c>
      <c r="AC782" s="204">
        <v>0</v>
      </c>
      <c r="AD782" s="204">
        <v>0</v>
      </c>
      <c r="AE782" s="204"/>
      <c r="AF782" s="204">
        <v>0</v>
      </c>
      <c r="AG782" s="204">
        <v>0</v>
      </c>
      <c r="AH782" s="204">
        <v>0</v>
      </c>
      <c r="AI782" s="204">
        <v>0</v>
      </c>
      <c r="AJ782" s="204">
        <v>0</v>
      </c>
      <c r="AK782" s="204">
        <v>0</v>
      </c>
      <c r="AL782" s="204">
        <v>0</v>
      </c>
      <c r="AM782" s="204"/>
      <c r="AN782" s="204">
        <v>0</v>
      </c>
      <c r="AO782" s="204">
        <v>0</v>
      </c>
    </row>
    <row r="783" spans="1:45" ht="12.75" customHeight="1">
      <c r="A783" s="262">
        <v>775</v>
      </c>
      <c r="B783" s="201" t="s">
        <v>1320</v>
      </c>
      <c r="C783" s="197">
        <v>74</v>
      </c>
      <c r="D783" s="202">
        <v>0</v>
      </c>
      <c r="E783" s="202">
        <v>0</v>
      </c>
      <c r="F783" s="202">
        <v>0</v>
      </c>
      <c r="G783" s="202">
        <v>0</v>
      </c>
      <c r="H783" s="202">
        <v>74</v>
      </c>
      <c r="I783" s="202">
        <v>0</v>
      </c>
      <c r="J783" s="197">
        <v>74</v>
      </c>
      <c r="K783" s="203">
        <v>0</v>
      </c>
      <c r="L783" s="203">
        <v>0</v>
      </c>
      <c r="M783" s="203">
        <v>0</v>
      </c>
      <c r="N783" s="203">
        <v>0</v>
      </c>
      <c r="O783" s="203">
        <v>0</v>
      </c>
      <c r="P783" s="203">
        <v>74</v>
      </c>
      <c r="Q783" s="203">
        <v>0</v>
      </c>
      <c r="R783" s="198">
        <v>73.660499999999999</v>
      </c>
      <c r="S783" s="203">
        <v>0</v>
      </c>
      <c r="T783" s="203">
        <v>0</v>
      </c>
      <c r="U783" s="203">
        <v>0</v>
      </c>
      <c r="V783" s="204">
        <v>0</v>
      </c>
      <c r="W783" s="204">
        <v>0</v>
      </c>
      <c r="X783" s="204">
        <v>73.660499999999999</v>
      </c>
      <c r="Y783" s="204">
        <v>0</v>
      </c>
      <c r="Z783" s="101">
        <v>-0.33950000000000102</v>
      </c>
      <c r="AA783" s="204">
        <v>0</v>
      </c>
      <c r="AB783" s="204">
        <v>0</v>
      </c>
      <c r="AC783" s="204">
        <v>0</v>
      </c>
      <c r="AD783" s="204">
        <v>0</v>
      </c>
      <c r="AE783" s="204"/>
      <c r="AF783" s="204">
        <v>-0.33950000000000102</v>
      </c>
      <c r="AG783" s="204">
        <v>0</v>
      </c>
      <c r="AH783" s="204">
        <v>99.541216216216213</v>
      </c>
      <c r="AI783" s="204">
        <v>0</v>
      </c>
      <c r="AJ783" s="204">
        <v>0</v>
      </c>
      <c r="AK783" s="204">
        <v>0</v>
      </c>
      <c r="AL783" s="204">
        <v>0</v>
      </c>
      <c r="AM783" s="204"/>
      <c r="AN783" s="204">
        <v>99.541216216216213</v>
      </c>
      <c r="AO783" s="204">
        <v>0</v>
      </c>
    </row>
    <row r="784" spans="1:45" ht="12.75" customHeight="1">
      <c r="A784" s="262">
        <v>776</v>
      </c>
      <c r="B784" s="201" t="s">
        <v>1863</v>
      </c>
      <c r="C784" s="197">
        <v>0</v>
      </c>
      <c r="D784" s="202">
        <v>0</v>
      </c>
      <c r="E784" s="202">
        <v>0</v>
      </c>
      <c r="F784" s="202">
        <v>0</v>
      </c>
      <c r="G784" s="202">
        <v>0</v>
      </c>
      <c r="H784" s="202">
        <v>0</v>
      </c>
      <c r="I784" s="202">
        <v>0</v>
      </c>
      <c r="J784" s="197">
        <v>0</v>
      </c>
      <c r="K784" s="203">
        <v>0</v>
      </c>
      <c r="L784" s="203">
        <v>0</v>
      </c>
      <c r="M784" s="203">
        <v>0</v>
      </c>
      <c r="N784" s="203">
        <v>0</v>
      </c>
      <c r="O784" s="203">
        <v>0</v>
      </c>
      <c r="P784" s="203">
        <v>0</v>
      </c>
      <c r="Q784" s="203">
        <v>0</v>
      </c>
      <c r="R784" s="198">
        <v>0</v>
      </c>
      <c r="S784" s="203">
        <v>0</v>
      </c>
      <c r="T784" s="203">
        <v>0</v>
      </c>
      <c r="U784" s="203">
        <v>0</v>
      </c>
      <c r="V784" s="204">
        <v>0</v>
      </c>
      <c r="W784" s="204">
        <v>0</v>
      </c>
      <c r="X784" s="204">
        <v>0</v>
      </c>
      <c r="Y784" s="204">
        <v>0</v>
      </c>
      <c r="Z784" s="101">
        <v>0</v>
      </c>
      <c r="AA784" s="204">
        <v>0</v>
      </c>
      <c r="AB784" s="204">
        <v>0</v>
      </c>
      <c r="AC784" s="204">
        <v>0</v>
      </c>
      <c r="AD784" s="204">
        <v>0</v>
      </c>
      <c r="AE784" s="204"/>
      <c r="AF784" s="204">
        <v>0</v>
      </c>
      <c r="AG784" s="204">
        <v>0</v>
      </c>
      <c r="AH784" s="204">
        <v>0</v>
      </c>
      <c r="AI784" s="204">
        <v>0</v>
      </c>
      <c r="AJ784" s="204">
        <v>0</v>
      </c>
      <c r="AK784" s="204">
        <v>0</v>
      </c>
      <c r="AL784" s="204">
        <v>0</v>
      </c>
      <c r="AM784" s="204"/>
      <c r="AN784" s="204">
        <v>0</v>
      </c>
      <c r="AO784" s="204">
        <v>0</v>
      </c>
    </row>
    <row r="785" spans="1:41" ht="12.75" customHeight="1">
      <c r="A785" s="262">
        <v>777</v>
      </c>
      <c r="B785" s="201" t="s">
        <v>1864</v>
      </c>
      <c r="C785" s="197">
        <v>0</v>
      </c>
      <c r="D785" s="202">
        <v>0</v>
      </c>
      <c r="E785" s="202">
        <v>0</v>
      </c>
      <c r="F785" s="202">
        <v>0</v>
      </c>
      <c r="G785" s="202">
        <v>0</v>
      </c>
      <c r="H785" s="202">
        <v>0</v>
      </c>
      <c r="I785" s="202">
        <v>0</v>
      </c>
      <c r="J785" s="197">
        <v>0</v>
      </c>
      <c r="K785" s="203">
        <v>0</v>
      </c>
      <c r="L785" s="203">
        <v>0</v>
      </c>
      <c r="M785" s="203">
        <v>0</v>
      </c>
      <c r="N785" s="203">
        <v>0</v>
      </c>
      <c r="O785" s="203">
        <v>0</v>
      </c>
      <c r="P785" s="203">
        <v>0</v>
      </c>
      <c r="Q785" s="203">
        <v>0</v>
      </c>
      <c r="R785" s="198">
        <v>0</v>
      </c>
      <c r="S785" s="203">
        <v>0</v>
      </c>
      <c r="T785" s="203">
        <v>0</v>
      </c>
      <c r="U785" s="203">
        <v>0</v>
      </c>
      <c r="V785" s="204">
        <v>0</v>
      </c>
      <c r="W785" s="204">
        <v>0</v>
      </c>
      <c r="X785" s="204">
        <v>0</v>
      </c>
      <c r="Y785" s="204">
        <v>0</v>
      </c>
      <c r="Z785" s="101">
        <v>0</v>
      </c>
      <c r="AA785" s="204">
        <v>0</v>
      </c>
      <c r="AB785" s="204">
        <v>0</v>
      </c>
      <c r="AC785" s="204">
        <v>0</v>
      </c>
      <c r="AD785" s="204">
        <v>0</v>
      </c>
      <c r="AE785" s="204"/>
      <c r="AF785" s="204">
        <v>0</v>
      </c>
      <c r="AG785" s="204">
        <v>0</v>
      </c>
      <c r="AH785" s="204">
        <v>0</v>
      </c>
      <c r="AI785" s="204">
        <v>0</v>
      </c>
      <c r="AJ785" s="204">
        <v>0</v>
      </c>
      <c r="AK785" s="204">
        <v>0</v>
      </c>
      <c r="AL785" s="204">
        <v>0</v>
      </c>
      <c r="AM785" s="204"/>
      <c r="AN785" s="204">
        <v>0</v>
      </c>
      <c r="AO785" s="204">
        <v>0</v>
      </c>
    </row>
    <row r="786" spans="1:41" ht="12.75" customHeight="1">
      <c r="A786" s="262">
        <v>778</v>
      </c>
      <c r="B786" s="201" t="s">
        <v>1865</v>
      </c>
      <c r="C786" s="197">
        <v>0</v>
      </c>
      <c r="D786" s="202">
        <v>0</v>
      </c>
      <c r="E786" s="202">
        <v>0</v>
      </c>
      <c r="F786" s="202">
        <v>0</v>
      </c>
      <c r="G786" s="202">
        <v>0</v>
      </c>
      <c r="H786" s="202">
        <v>0</v>
      </c>
      <c r="I786" s="202">
        <v>0</v>
      </c>
      <c r="J786" s="197">
        <v>0</v>
      </c>
      <c r="K786" s="203">
        <v>0</v>
      </c>
      <c r="L786" s="203">
        <v>0</v>
      </c>
      <c r="M786" s="203">
        <v>0</v>
      </c>
      <c r="N786" s="203">
        <v>0</v>
      </c>
      <c r="O786" s="203">
        <v>0</v>
      </c>
      <c r="P786" s="203">
        <v>0</v>
      </c>
      <c r="Q786" s="203">
        <v>0</v>
      </c>
      <c r="R786" s="198">
        <v>0</v>
      </c>
      <c r="S786" s="203">
        <v>0</v>
      </c>
      <c r="T786" s="203">
        <v>0</v>
      </c>
      <c r="U786" s="203">
        <v>0</v>
      </c>
      <c r="V786" s="204">
        <v>0</v>
      </c>
      <c r="W786" s="204">
        <v>0</v>
      </c>
      <c r="X786" s="204">
        <v>0</v>
      </c>
      <c r="Y786" s="204">
        <v>0</v>
      </c>
      <c r="Z786" s="101">
        <v>0</v>
      </c>
      <c r="AA786" s="204">
        <v>0</v>
      </c>
      <c r="AB786" s="204">
        <v>0</v>
      </c>
      <c r="AC786" s="204">
        <v>0</v>
      </c>
      <c r="AD786" s="204">
        <v>0</v>
      </c>
      <c r="AE786" s="204"/>
      <c r="AF786" s="204">
        <v>0</v>
      </c>
      <c r="AG786" s="204">
        <v>0</v>
      </c>
      <c r="AH786" s="204">
        <v>0</v>
      </c>
      <c r="AI786" s="204">
        <v>0</v>
      </c>
      <c r="AJ786" s="204">
        <v>0</v>
      </c>
      <c r="AK786" s="204">
        <v>0</v>
      </c>
      <c r="AL786" s="204">
        <v>0</v>
      </c>
      <c r="AM786" s="204"/>
      <c r="AN786" s="204">
        <v>0</v>
      </c>
      <c r="AO786" s="204">
        <v>0</v>
      </c>
    </row>
    <row r="787" spans="1:41" ht="12.75" customHeight="1">
      <c r="A787" s="262">
        <v>779</v>
      </c>
      <c r="B787" s="201" t="s">
        <v>1866</v>
      </c>
      <c r="C787" s="197">
        <v>0</v>
      </c>
      <c r="D787" s="202">
        <v>0</v>
      </c>
      <c r="E787" s="202">
        <v>0</v>
      </c>
      <c r="F787" s="202">
        <v>0</v>
      </c>
      <c r="G787" s="202">
        <v>0</v>
      </c>
      <c r="H787" s="202">
        <v>0</v>
      </c>
      <c r="I787" s="202">
        <v>0</v>
      </c>
      <c r="J787" s="197">
        <v>0</v>
      </c>
      <c r="K787" s="203">
        <v>0</v>
      </c>
      <c r="L787" s="203">
        <v>0</v>
      </c>
      <c r="M787" s="203">
        <v>0</v>
      </c>
      <c r="N787" s="203">
        <v>0</v>
      </c>
      <c r="O787" s="203">
        <v>0</v>
      </c>
      <c r="P787" s="203">
        <v>0</v>
      </c>
      <c r="Q787" s="203">
        <v>0</v>
      </c>
      <c r="R787" s="198">
        <v>0</v>
      </c>
      <c r="S787" s="203">
        <v>0</v>
      </c>
      <c r="T787" s="203">
        <v>0</v>
      </c>
      <c r="U787" s="203">
        <v>0</v>
      </c>
      <c r="V787" s="204">
        <v>0</v>
      </c>
      <c r="W787" s="204">
        <v>0</v>
      </c>
      <c r="X787" s="204">
        <v>0</v>
      </c>
      <c r="Y787" s="204">
        <v>0</v>
      </c>
      <c r="Z787" s="101">
        <v>0</v>
      </c>
      <c r="AA787" s="204">
        <v>0</v>
      </c>
      <c r="AB787" s="204">
        <v>0</v>
      </c>
      <c r="AC787" s="204">
        <v>0</v>
      </c>
      <c r="AD787" s="204">
        <v>0</v>
      </c>
      <c r="AE787" s="204"/>
      <c r="AF787" s="204">
        <v>0</v>
      </c>
      <c r="AG787" s="204">
        <v>0</v>
      </c>
      <c r="AH787" s="204">
        <v>0</v>
      </c>
      <c r="AI787" s="204">
        <v>0</v>
      </c>
      <c r="AJ787" s="204">
        <v>0</v>
      </c>
      <c r="AK787" s="204">
        <v>0</v>
      </c>
      <c r="AL787" s="204">
        <v>0</v>
      </c>
      <c r="AM787" s="204"/>
      <c r="AN787" s="204">
        <v>0</v>
      </c>
      <c r="AO787" s="204">
        <v>0</v>
      </c>
    </row>
    <row r="788" spans="1:41" ht="12.75" customHeight="1">
      <c r="A788" s="262">
        <v>780</v>
      </c>
      <c r="B788" s="201" t="s">
        <v>1867</v>
      </c>
      <c r="C788" s="197">
        <v>0</v>
      </c>
      <c r="D788" s="202">
        <v>0</v>
      </c>
      <c r="E788" s="202">
        <v>0</v>
      </c>
      <c r="F788" s="202">
        <v>0</v>
      </c>
      <c r="G788" s="202">
        <v>0</v>
      </c>
      <c r="H788" s="202">
        <v>0</v>
      </c>
      <c r="I788" s="202">
        <v>0</v>
      </c>
      <c r="J788" s="197">
        <v>0</v>
      </c>
      <c r="K788" s="203">
        <v>0</v>
      </c>
      <c r="L788" s="203">
        <v>0</v>
      </c>
      <c r="M788" s="203">
        <v>0</v>
      </c>
      <c r="N788" s="203">
        <v>0</v>
      </c>
      <c r="O788" s="203">
        <v>0</v>
      </c>
      <c r="P788" s="203">
        <v>0</v>
      </c>
      <c r="Q788" s="203">
        <v>0</v>
      </c>
      <c r="R788" s="198">
        <v>0</v>
      </c>
      <c r="S788" s="203">
        <v>0</v>
      </c>
      <c r="T788" s="203">
        <v>0</v>
      </c>
      <c r="U788" s="203">
        <v>0</v>
      </c>
      <c r="V788" s="204">
        <v>0</v>
      </c>
      <c r="W788" s="204">
        <v>0</v>
      </c>
      <c r="X788" s="204">
        <v>0</v>
      </c>
      <c r="Y788" s="204">
        <v>0</v>
      </c>
      <c r="Z788" s="101">
        <v>0</v>
      </c>
      <c r="AA788" s="204">
        <v>0</v>
      </c>
      <c r="AB788" s="204">
        <v>0</v>
      </c>
      <c r="AC788" s="204">
        <v>0</v>
      </c>
      <c r="AD788" s="204">
        <v>0</v>
      </c>
      <c r="AE788" s="204"/>
      <c r="AF788" s="204">
        <v>0</v>
      </c>
      <c r="AG788" s="204">
        <v>0</v>
      </c>
      <c r="AH788" s="204">
        <v>0</v>
      </c>
      <c r="AI788" s="204">
        <v>0</v>
      </c>
      <c r="AJ788" s="204">
        <v>0</v>
      </c>
      <c r="AK788" s="204">
        <v>0</v>
      </c>
      <c r="AL788" s="204">
        <v>0</v>
      </c>
      <c r="AM788" s="204"/>
      <c r="AN788" s="204">
        <v>0</v>
      </c>
      <c r="AO788" s="204">
        <v>0</v>
      </c>
    </row>
    <row r="789" spans="1:41" ht="12.75" customHeight="1">
      <c r="A789" s="262">
        <v>781</v>
      </c>
      <c r="B789" s="201" t="s">
        <v>1868</v>
      </c>
      <c r="C789" s="197">
        <v>0</v>
      </c>
      <c r="D789" s="202">
        <v>0</v>
      </c>
      <c r="E789" s="202">
        <v>0</v>
      </c>
      <c r="F789" s="202">
        <v>0</v>
      </c>
      <c r="G789" s="202">
        <v>0</v>
      </c>
      <c r="H789" s="202">
        <v>0</v>
      </c>
      <c r="I789" s="202">
        <v>0</v>
      </c>
      <c r="J789" s="197">
        <v>0</v>
      </c>
      <c r="K789" s="203">
        <v>0</v>
      </c>
      <c r="L789" s="203">
        <v>0</v>
      </c>
      <c r="M789" s="203">
        <v>0</v>
      </c>
      <c r="N789" s="203">
        <v>0</v>
      </c>
      <c r="O789" s="203">
        <v>0</v>
      </c>
      <c r="P789" s="203">
        <v>0</v>
      </c>
      <c r="Q789" s="203">
        <v>0</v>
      </c>
      <c r="R789" s="198">
        <v>0</v>
      </c>
      <c r="S789" s="203">
        <v>0</v>
      </c>
      <c r="T789" s="203">
        <v>0</v>
      </c>
      <c r="U789" s="203">
        <v>0</v>
      </c>
      <c r="V789" s="204">
        <v>0</v>
      </c>
      <c r="W789" s="204">
        <v>0</v>
      </c>
      <c r="X789" s="204">
        <v>0</v>
      </c>
      <c r="Y789" s="204">
        <v>0</v>
      </c>
      <c r="Z789" s="101">
        <v>0</v>
      </c>
      <c r="AA789" s="204">
        <v>0</v>
      </c>
      <c r="AB789" s="204">
        <v>0</v>
      </c>
      <c r="AC789" s="204">
        <v>0</v>
      </c>
      <c r="AD789" s="204">
        <v>0</v>
      </c>
      <c r="AE789" s="204"/>
      <c r="AF789" s="204">
        <v>0</v>
      </c>
      <c r="AG789" s="204">
        <v>0</v>
      </c>
      <c r="AH789" s="204">
        <v>0</v>
      </c>
      <c r="AI789" s="204">
        <v>0</v>
      </c>
      <c r="AJ789" s="204">
        <v>0</v>
      </c>
      <c r="AK789" s="204">
        <v>0</v>
      </c>
      <c r="AL789" s="204">
        <v>0</v>
      </c>
      <c r="AM789" s="204"/>
      <c r="AN789" s="204">
        <v>0</v>
      </c>
      <c r="AO789" s="204">
        <v>0</v>
      </c>
    </row>
    <row r="790" spans="1:41" ht="12.75" customHeight="1">
      <c r="A790" s="262">
        <v>782</v>
      </c>
      <c r="B790" s="201" t="s">
        <v>1869</v>
      </c>
      <c r="C790" s="197">
        <v>0</v>
      </c>
      <c r="D790" s="202">
        <v>0</v>
      </c>
      <c r="E790" s="202">
        <v>0</v>
      </c>
      <c r="F790" s="202">
        <v>0</v>
      </c>
      <c r="G790" s="202">
        <v>0</v>
      </c>
      <c r="H790" s="202">
        <v>0</v>
      </c>
      <c r="I790" s="202">
        <v>0</v>
      </c>
      <c r="J790" s="197">
        <v>0</v>
      </c>
      <c r="K790" s="203">
        <v>0</v>
      </c>
      <c r="L790" s="203">
        <v>0</v>
      </c>
      <c r="M790" s="203">
        <v>0</v>
      </c>
      <c r="N790" s="203">
        <v>0</v>
      </c>
      <c r="O790" s="203">
        <v>0</v>
      </c>
      <c r="P790" s="203">
        <v>0</v>
      </c>
      <c r="Q790" s="203">
        <v>0</v>
      </c>
      <c r="R790" s="198">
        <v>0</v>
      </c>
      <c r="S790" s="203">
        <v>0</v>
      </c>
      <c r="T790" s="203">
        <v>0</v>
      </c>
      <c r="U790" s="203">
        <v>0</v>
      </c>
      <c r="V790" s="204">
        <v>0</v>
      </c>
      <c r="W790" s="204">
        <v>0</v>
      </c>
      <c r="X790" s="204">
        <v>0</v>
      </c>
      <c r="Y790" s="204">
        <v>0</v>
      </c>
      <c r="Z790" s="101">
        <v>0</v>
      </c>
      <c r="AA790" s="204">
        <v>0</v>
      </c>
      <c r="AB790" s="204">
        <v>0</v>
      </c>
      <c r="AC790" s="204">
        <v>0</v>
      </c>
      <c r="AD790" s="204">
        <v>0</v>
      </c>
      <c r="AE790" s="204"/>
      <c r="AF790" s="204">
        <v>0</v>
      </c>
      <c r="AG790" s="204">
        <v>0</v>
      </c>
      <c r="AH790" s="204">
        <v>0</v>
      </c>
      <c r="AI790" s="204">
        <v>0</v>
      </c>
      <c r="AJ790" s="204">
        <v>0</v>
      </c>
      <c r="AK790" s="204">
        <v>0</v>
      </c>
      <c r="AL790" s="204">
        <v>0</v>
      </c>
      <c r="AM790" s="204"/>
      <c r="AN790" s="204">
        <v>0</v>
      </c>
      <c r="AO790" s="204">
        <v>0</v>
      </c>
    </row>
    <row r="791" spans="1:41" ht="12.75" customHeight="1">
      <c r="A791" s="262">
        <v>783</v>
      </c>
      <c r="B791" s="201" t="s">
        <v>1870</v>
      </c>
      <c r="C791" s="197">
        <v>107.3</v>
      </c>
      <c r="D791" s="202">
        <v>0</v>
      </c>
      <c r="E791" s="202">
        <v>0</v>
      </c>
      <c r="F791" s="202">
        <v>0</v>
      </c>
      <c r="G791" s="202">
        <v>0</v>
      </c>
      <c r="H791" s="202">
        <v>107.3</v>
      </c>
      <c r="I791" s="202">
        <v>0</v>
      </c>
      <c r="J791" s="197">
        <v>107.3</v>
      </c>
      <c r="K791" s="203">
        <v>0</v>
      </c>
      <c r="L791" s="203">
        <v>0</v>
      </c>
      <c r="M791" s="203">
        <v>0</v>
      </c>
      <c r="N791" s="203">
        <v>0</v>
      </c>
      <c r="O791" s="203">
        <v>0</v>
      </c>
      <c r="P791" s="203">
        <v>107.3</v>
      </c>
      <c r="Q791" s="203">
        <v>0</v>
      </c>
      <c r="R791" s="198">
        <v>102.8554</v>
      </c>
      <c r="S791" s="203">
        <v>0</v>
      </c>
      <c r="T791" s="203">
        <v>0</v>
      </c>
      <c r="U791" s="203">
        <v>0</v>
      </c>
      <c r="V791" s="204">
        <v>0</v>
      </c>
      <c r="W791" s="204">
        <v>0</v>
      </c>
      <c r="X791" s="204">
        <v>102.8554</v>
      </c>
      <c r="Y791" s="204">
        <v>0</v>
      </c>
      <c r="Z791" s="101">
        <v>-4.4445999999999941</v>
      </c>
      <c r="AA791" s="204">
        <v>0</v>
      </c>
      <c r="AB791" s="204">
        <v>0</v>
      </c>
      <c r="AC791" s="204">
        <v>0</v>
      </c>
      <c r="AD791" s="204">
        <v>0</v>
      </c>
      <c r="AE791" s="204"/>
      <c r="AF791" s="204">
        <v>-4.4445999999999941</v>
      </c>
      <c r="AG791" s="204">
        <v>0</v>
      </c>
      <c r="AH791" s="204">
        <v>95.857781919850893</v>
      </c>
      <c r="AI791" s="204">
        <v>0</v>
      </c>
      <c r="AJ791" s="204">
        <v>0</v>
      </c>
      <c r="AK791" s="204">
        <v>0</v>
      </c>
      <c r="AL791" s="204">
        <v>0</v>
      </c>
      <c r="AM791" s="204"/>
      <c r="AN791" s="204">
        <v>95.857781919850893</v>
      </c>
      <c r="AO791" s="204">
        <v>0</v>
      </c>
    </row>
    <row r="792" spans="1:41" ht="12.75" customHeight="1">
      <c r="A792" s="262">
        <v>784</v>
      </c>
      <c r="B792" s="201" t="s">
        <v>1871</v>
      </c>
      <c r="C792" s="197">
        <v>0</v>
      </c>
      <c r="D792" s="202">
        <v>0</v>
      </c>
      <c r="E792" s="202">
        <v>0</v>
      </c>
      <c r="F792" s="202">
        <v>0</v>
      </c>
      <c r="G792" s="202">
        <v>0</v>
      </c>
      <c r="H792" s="202">
        <v>0</v>
      </c>
      <c r="I792" s="202">
        <v>0</v>
      </c>
      <c r="J792" s="197">
        <v>0</v>
      </c>
      <c r="K792" s="203">
        <v>0</v>
      </c>
      <c r="L792" s="203">
        <v>0</v>
      </c>
      <c r="M792" s="203">
        <v>0</v>
      </c>
      <c r="N792" s="203">
        <v>0</v>
      </c>
      <c r="O792" s="203">
        <v>0</v>
      </c>
      <c r="P792" s="203">
        <v>0</v>
      </c>
      <c r="Q792" s="203">
        <v>0</v>
      </c>
      <c r="R792" s="198">
        <v>0</v>
      </c>
      <c r="S792" s="203">
        <v>0</v>
      </c>
      <c r="T792" s="203">
        <v>0</v>
      </c>
      <c r="U792" s="203">
        <v>0</v>
      </c>
      <c r="V792" s="204">
        <v>0</v>
      </c>
      <c r="W792" s="204">
        <v>0</v>
      </c>
      <c r="X792" s="204">
        <v>0</v>
      </c>
      <c r="Y792" s="204">
        <v>0</v>
      </c>
      <c r="Z792" s="101">
        <v>0</v>
      </c>
      <c r="AA792" s="204">
        <v>0</v>
      </c>
      <c r="AB792" s="204">
        <v>0</v>
      </c>
      <c r="AC792" s="204">
        <v>0</v>
      </c>
      <c r="AD792" s="204">
        <v>0</v>
      </c>
      <c r="AE792" s="204"/>
      <c r="AF792" s="204">
        <v>0</v>
      </c>
      <c r="AG792" s="204">
        <v>0</v>
      </c>
      <c r="AH792" s="204">
        <v>0</v>
      </c>
      <c r="AI792" s="204">
        <v>0</v>
      </c>
      <c r="AJ792" s="204">
        <v>0</v>
      </c>
      <c r="AK792" s="204">
        <v>0</v>
      </c>
      <c r="AL792" s="204">
        <v>0</v>
      </c>
      <c r="AM792" s="204"/>
      <c r="AN792" s="204">
        <v>0</v>
      </c>
      <c r="AO792" s="204">
        <v>0</v>
      </c>
    </row>
    <row r="793" spans="1:41" ht="12.75" customHeight="1">
      <c r="A793" s="262">
        <v>785</v>
      </c>
      <c r="B793" s="201" t="s">
        <v>1872</v>
      </c>
      <c r="C793" s="197">
        <v>0</v>
      </c>
      <c r="D793" s="202">
        <v>0</v>
      </c>
      <c r="E793" s="202">
        <v>0</v>
      </c>
      <c r="F793" s="202">
        <v>0</v>
      </c>
      <c r="G793" s="202">
        <v>0</v>
      </c>
      <c r="H793" s="202">
        <v>0</v>
      </c>
      <c r="I793" s="202">
        <v>0</v>
      </c>
      <c r="J793" s="197">
        <v>0</v>
      </c>
      <c r="K793" s="203">
        <v>0</v>
      </c>
      <c r="L793" s="203">
        <v>0</v>
      </c>
      <c r="M793" s="203">
        <v>0</v>
      </c>
      <c r="N793" s="203">
        <v>0</v>
      </c>
      <c r="O793" s="203">
        <v>0</v>
      </c>
      <c r="P793" s="203">
        <v>0</v>
      </c>
      <c r="Q793" s="203">
        <v>0</v>
      </c>
      <c r="R793" s="198">
        <v>0</v>
      </c>
      <c r="S793" s="203">
        <v>0</v>
      </c>
      <c r="T793" s="203">
        <v>0</v>
      </c>
      <c r="U793" s="203">
        <v>0</v>
      </c>
      <c r="V793" s="204">
        <v>0</v>
      </c>
      <c r="W793" s="204">
        <v>0</v>
      </c>
      <c r="X793" s="204">
        <v>0</v>
      </c>
      <c r="Y793" s="204">
        <v>0</v>
      </c>
      <c r="Z793" s="101">
        <v>0</v>
      </c>
      <c r="AA793" s="204">
        <v>0</v>
      </c>
      <c r="AB793" s="204">
        <v>0</v>
      </c>
      <c r="AC793" s="204">
        <v>0</v>
      </c>
      <c r="AD793" s="204">
        <v>0</v>
      </c>
      <c r="AE793" s="204"/>
      <c r="AF793" s="204">
        <v>0</v>
      </c>
      <c r="AG793" s="204">
        <v>0</v>
      </c>
      <c r="AH793" s="204">
        <v>0</v>
      </c>
      <c r="AI793" s="204">
        <v>0</v>
      </c>
      <c r="AJ793" s="204">
        <v>0</v>
      </c>
      <c r="AK793" s="204">
        <v>0</v>
      </c>
      <c r="AL793" s="204">
        <v>0</v>
      </c>
      <c r="AM793" s="204"/>
      <c r="AN793" s="204">
        <v>0</v>
      </c>
      <c r="AO793" s="204">
        <v>0</v>
      </c>
    </row>
    <row r="794" spans="1:41" ht="12.75" customHeight="1">
      <c r="A794" s="262">
        <v>786</v>
      </c>
      <c r="B794" s="201" t="s">
        <v>1873</v>
      </c>
      <c r="C794" s="197">
        <v>0</v>
      </c>
      <c r="D794" s="202">
        <v>0</v>
      </c>
      <c r="E794" s="202">
        <v>0</v>
      </c>
      <c r="F794" s="202">
        <v>0</v>
      </c>
      <c r="G794" s="202">
        <v>0</v>
      </c>
      <c r="H794" s="202">
        <v>0</v>
      </c>
      <c r="I794" s="202">
        <v>0</v>
      </c>
      <c r="J794" s="197">
        <v>0</v>
      </c>
      <c r="K794" s="203">
        <v>0</v>
      </c>
      <c r="L794" s="203">
        <v>0</v>
      </c>
      <c r="M794" s="203">
        <v>0</v>
      </c>
      <c r="N794" s="203">
        <v>0</v>
      </c>
      <c r="O794" s="203">
        <v>0</v>
      </c>
      <c r="P794" s="203">
        <v>0</v>
      </c>
      <c r="Q794" s="203">
        <v>0</v>
      </c>
      <c r="R794" s="198">
        <v>0</v>
      </c>
      <c r="S794" s="203">
        <v>0</v>
      </c>
      <c r="T794" s="203">
        <v>0</v>
      </c>
      <c r="U794" s="203">
        <v>0</v>
      </c>
      <c r="V794" s="204">
        <v>0</v>
      </c>
      <c r="W794" s="204">
        <v>0</v>
      </c>
      <c r="X794" s="204">
        <v>0</v>
      </c>
      <c r="Y794" s="204">
        <v>0</v>
      </c>
      <c r="Z794" s="101">
        <v>0</v>
      </c>
      <c r="AA794" s="204">
        <v>0</v>
      </c>
      <c r="AB794" s="204">
        <v>0</v>
      </c>
      <c r="AC794" s="204">
        <v>0</v>
      </c>
      <c r="AD794" s="204">
        <v>0</v>
      </c>
      <c r="AE794" s="204"/>
      <c r="AF794" s="204">
        <v>0</v>
      </c>
      <c r="AG794" s="204">
        <v>0</v>
      </c>
      <c r="AH794" s="204">
        <v>0</v>
      </c>
      <c r="AI794" s="204">
        <v>0</v>
      </c>
      <c r="AJ794" s="204">
        <v>0</v>
      </c>
      <c r="AK794" s="204">
        <v>0</v>
      </c>
      <c r="AL794" s="204">
        <v>0</v>
      </c>
      <c r="AM794" s="204"/>
      <c r="AN794" s="204">
        <v>0</v>
      </c>
      <c r="AO794" s="204">
        <v>0</v>
      </c>
    </row>
    <row r="795" spans="1:41" ht="12.75" customHeight="1">
      <c r="A795" s="262">
        <v>787</v>
      </c>
      <c r="B795" s="201" t="s">
        <v>1874</v>
      </c>
      <c r="C795" s="197">
        <v>0</v>
      </c>
      <c r="D795" s="202">
        <v>0</v>
      </c>
      <c r="E795" s="202">
        <v>0</v>
      </c>
      <c r="F795" s="202">
        <v>0</v>
      </c>
      <c r="G795" s="202">
        <v>0</v>
      </c>
      <c r="H795" s="202">
        <v>0</v>
      </c>
      <c r="I795" s="202">
        <v>0</v>
      </c>
      <c r="J795" s="197">
        <v>0</v>
      </c>
      <c r="K795" s="203">
        <v>0</v>
      </c>
      <c r="L795" s="203">
        <v>0</v>
      </c>
      <c r="M795" s="203">
        <v>0</v>
      </c>
      <c r="N795" s="203">
        <v>0</v>
      </c>
      <c r="O795" s="203">
        <v>0</v>
      </c>
      <c r="P795" s="203">
        <v>0</v>
      </c>
      <c r="Q795" s="203">
        <v>0</v>
      </c>
      <c r="R795" s="198">
        <v>0</v>
      </c>
      <c r="S795" s="203">
        <v>0</v>
      </c>
      <c r="T795" s="203">
        <v>0</v>
      </c>
      <c r="U795" s="203">
        <v>0</v>
      </c>
      <c r="V795" s="204">
        <v>0</v>
      </c>
      <c r="W795" s="204">
        <v>0</v>
      </c>
      <c r="X795" s="204">
        <v>0</v>
      </c>
      <c r="Y795" s="204">
        <v>0</v>
      </c>
      <c r="Z795" s="101">
        <v>0</v>
      </c>
      <c r="AA795" s="204">
        <v>0</v>
      </c>
      <c r="AB795" s="204">
        <v>0</v>
      </c>
      <c r="AC795" s="204">
        <v>0</v>
      </c>
      <c r="AD795" s="204">
        <v>0</v>
      </c>
      <c r="AE795" s="204"/>
      <c r="AF795" s="204">
        <v>0</v>
      </c>
      <c r="AG795" s="204">
        <v>0</v>
      </c>
      <c r="AH795" s="204">
        <v>0</v>
      </c>
      <c r="AI795" s="204">
        <v>0</v>
      </c>
      <c r="AJ795" s="204">
        <v>0</v>
      </c>
      <c r="AK795" s="204">
        <v>0</v>
      </c>
      <c r="AL795" s="204">
        <v>0</v>
      </c>
      <c r="AM795" s="204"/>
      <c r="AN795" s="204">
        <v>0</v>
      </c>
      <c r="AO795" s="204">
        <v>0</v>
      </c>
    </row>
    <row r="796" spans="1:41" ht="12.75" customHeight="1">
      <c r="A796" s="262">
        <v>788</v>
      </c>
      <c r="B796" s="201" t="s">
        <v>1875</v>
      </c>
      <c r="C796" s="197">
        <v>0</v>
      </c>
      <c r="D796" s="202">
        <v>0</v>
      </c>
      <c r="E796" s="202">
        <v>0</v>
      </c>
      <c r="F796" s="202">
        <v>0</v>
      </c>
      <c r="G796" s="202">
        <v>0</v>
      </c>
      <c r="H796" s="202">
        <v>0</v>
      </c>
      <c r="I796" s="202">
        <v>0</v>
      </c>
      <c r="J796" s="197">
        <v>0</v>
      </c>
      <c r="K796" s="203">
        <v>0</v>
      </c>
      <c r="L796" s="203">
        <v>0</v>
      </c>
      <c r="M796" s="203">
        <v>0</v>
      </c>
      <c r="N796" s="203">
        <v>0</v>
      </c>
      <c r="O796" s="203">
        <v>0</v>
      </c>
      <c r="P796" s="203">
        <v>0</v>
      </c>
      <c r="Q796" s="203">
        <v>0</v>
      </c>
      <c r="R796" s="198">
        <v>0</v>
      </c>
      <c r="S796" s="203">
        <v>0</v>
      </c>
      <c r="T796" s="203">
        <v>0</v>
      </c>
      <c r="U796" s="203">
        <v>0</v>
      </c>
      <c r="V796" s="204">
        <v>0</v>
      </c>
      <c r="W796" s="204">
        <v>0</v>
      </c>
      <c r="X796" s="204">
        <v>0</v>
      </c>
      <c r="Y796" s="204">
        <v>0</v>
      </c>
      <c r="Z796" s="101">
        <v>0</v>
      </c>
      <c r="AA796" s="204">
        <v>0</v>
      </c>
      <c r="AB796" s="204">
        <v>0</v>
      </c>
      <c r="AC796" s="204">
        <v>0</v>
      </c>
      <c r="AD796" s="204">
        <v>0</v>
      </c>
      <c r="AE796" s="204"/>
      <c r="AF796" s="204">
        <v>0</v>
      </c>
      <c r="AG796" s="204">
        <v>0</v>
      </c>
      <c r="AH796" s="204">
        <v>0</v>
      </c>
      <c r="AI796" s="204">
        <v>0</v>
      </c>
      <c r="AJ796" s="204">
        <v>0</v>
      </c>
      <c r="AK796" s="204">
        <v>0</v>
      </c>
      <c r="AL796" s="204">
        <v>0</v>
      </c>
      <c r="AM796" s="204"/>
      <c r="AN796" s="204">
        <v>0</v>
      </c>
      <c r="AO796" s="204">
        <v>0</v>
      </c>
    </row>
    <row r="797" spans="1:41" ht="12.75" customHeight="1">
      <c r="A797" s="262">
        <v>789</v>
      </c>
      <c r="B797" s="201" t="s">
        <v>1723</v>
      </c>
      <c r="C797" s="197">
        <v>0</v>
      </c>
      <c r="D797" s="202">
        <v>0</v>
      </c>
      <c r="E797" s="202">
        <v>0</v>
      </c>
      <c r="F797" s="202">
        <v>0</v>
      </c>
      <c r="G797" s="202">
        <v>0</v>
      </c>
      <c r="H797" s="202">
        <v>0</v>
      </c>
      <c r="I797" s="202">
        <v>0</v>
      </c>
      <c r="J797" s="197">
        <v>0</v>
      </c>
      <c r="K797" s="203">
        <v>0</v>
      </c>
      <c r="L797" s="203">
        <v>0</v>
      </c>
      <c r="M797" s="203">
        <v>0</v>
      </c>
      <c r="N797" s="203">
        <v>0</v>
      </c>
      <c r="O797" s="203">
        <v>0</v>
      </c>
      <c r="P797" s="203">
        <v>0</v>
      </c>
      <c r="Q797" s="203">
        <v>0</v>
      </c>
      <c r="R797" s="198">
        <v>0</v>
      </c>
      <c r="S797" s="203">
        <v>0</v>
      </c>
      <c r="T797" s="203">
        <v>0</v>
      </c>
      <c r="U797" s="203">
        <v>0</v>
      </c>
      <c r="V797" s="204">
        <v>0</v>
      </c>
      <c r="W797" s="204">
        <v>0</v>
      </c>
      <c r="X797" s="204">
        <v>0</v>
      </c>
      <c r="Y797" s="204">
        <v>0</v>
      </c>
      <c r="Z797" s="101">
        <v>0</v>
      </c>
      <c r="AA797" s="204">
        <v>0</v>
      </c>
      <c r="AB797" s="204">
        <v>0</v>
      </c>
      <c r="AC797" s="204">
        <v>0</v>
      </c>
      <c r="AD797" s="204">
        <v>0</v>
      </c>
      <c r="AE797" s="204"/>
      <c r="AF797" s="204">
        <v>0</v>
      </c>
      <c r="AG797" s="204">
        <v>0</v>
      </c>
      <c r="AH797" s="204">
        <v>0</v>
      </c>
      <c r="AI797" s="204">
        <v>0</v>
      </c>
      <c r="AJ797" s="204">
        <v>0</v>
      </c>
      <c r="AK797" s="204">
        <v>0</v>
      </c>
      <c r="AL797" s="204">
        <v>0</v>
      </c>
      <c r="AM797" s="204"/>
      <c r="AN797" s="204">
        <v>0</v>
      </c>
      <c r="AO797" s="204">
        <v>0</v>
      </c>
    </row>
    <row r="798" spans="1:41" ht="12.75" customHeight="1">
      <c r="A798" s="262">
        <v>790</v>
      </c>
      <c r="B798" s="201" t="s">
        <v>1876</v>
      </c>
      <c r="C798" s="197">
        <v>0</v>
      </c>
      <c r="D798" s="202">
        <v>0</v>
      </c>
      <c r="E798" s="202">
        <v>0</v>
      </c>
      <c r="F798" s="202">
        <v>0</v>
      </c>
      <c r="G798" s="202">
        <v>0</v>
      </c>
      <c r="H798" s="202">
        <v>0</v>
      </c>
      <c r="I798" s="202">
        <v>0</v>
      </c>
      <c r="J798" s="197">
        <v>0</v>
      </c>
      <c r="K798" s="203">
        <v>0</v>
      </c>
      <c r="L798" s="203">
        <v>0</v>
      </c>
      <c r="M798" s="203">
        <v>0</v>
      </c>
      <c r="N798" s="203">
        <v>0</v>
      </c>
      <c r="O798" s="203">
        <v>0</v>
      </c>
      <c r="P798" s="203">
        <v>0</v>
      </c>
      <c r="Q798" s="203">
        <v>0</v>
      </c>
      <c r="R798" s="198">
        <v>0</v>
      </c>
      <c r="S798" s="203">
        <v>0</v>
      </c>
      <c r="T798" s="203">
        <v>0</v>
      </c>
      <c r="U798" s="203">
        <v>0</v>
      </c>
      <c r="V798" s="204">
        <v>0</v>
      </c>
      <c r="W798" s="204">
        <v>0</v>
      </c>
      <c r="X798" s="204">
        <v>0</v>
      </c>
      <c r="Y798" s="204">
        <v>0</v>
      </c>
      <c r="Z798" s="101">
        <v>0</v>
      </c>
      <c r="AA798" s="204">
        <v>0</v>
      </c>
      <c r="AB798" s="204">
        <v>0</v>
      </c>
      <c r="AC798" s="204">
        <v>0</v>
      </c>
      <c r="AD798" s="204">
        <v>0</v>
      </c>
      <c r="AE798" s="204"/>
      <c r="AF798" s="204">
        <v>0</v>
      </c>
      <c r="AG798" s="204">
        <v>0</v>
      </c>
      <c r="AH798" s="204">
        <v>0</v>
      </c>
      <c r="AI798" s="204">
        <v>0</v>
      </c>
      <c r="AJ798" s="204">
        <v>0</v>
      </c>
      <c r="AK798" s="204">
        <v>0</v>
      </c>
      <c r="AL798" s="204">
        <v>0</v>
      </c>
      <c r="AM798" s="204"/>
      <c r="AN798" s="204">
        <v>0</v>
      </c>
      <c r="AO798" s="204">
        <v>0</v>
      </c>
    </row>
    <row r="799" spans="1:41" ht="12.75" customHeight="1">
      <c r="A799" s="262">
        <v>791</v>
      </c>
      <c r="B799" s="201"/>
      <c r="C799" s="202"/>
      <c r="D799" s="202"/>
      <c r="E799" s="202"/>
      <c r="F799" s="202"/>
      <c r="G799" s="202"/>
      <c r="H799" s="202"/>
      <c r="I799" s="202"/>
      <c r="J799" s="202"/>
      <c r="K799" s="203"/>
      <c r="L799" s="203"/>
      <c r="M799" s="203"/>
      <c r="N799" s="203"/>
      <c r="O799" s="203"/>
      <c r="P799" s="203"/>
      <c r="Q799" s="203"/>
      <c r="R799" s="203"/>
      <c r="S799" s="203"/>
      <c r="T799" s="203"/>
      <c r="U799" s="203"/>
      <c r="V799" s="204"/>
      <c r="W799" s="204"/>
      <c r="X799" s="204"/>
      <c r="Y799" s="204"/>
      <c r="Z799" s="101">
        <v>0</v>
      </c>
      <c r="AA799" s="204"/>
      <c r="AB799" s="204"/>
      <c r="AC799" s="204"/>
      <c r="AD799" s="204"/>
      <c r="AE799" s="204"/>
      <c r="AF799" s="204"/>
      <c r="AG799" s="204"/>
      <c r="AH799" s="204"/>
      <c r="AI799" s="204"/>
      <c r="AJ799" s="204"/>
      <c r="AK799" s="204"/>
      <c r="AL799" s="204"/>
      <c r="AM799" s="204"/>
      <c r="AN799" s="204"/>
      <c r="AO799" s="204"/>
    </row>
    <row r="800" spans="1:41" ht="12.75" customHeight="1">
      <c r="A800" s="262">
        <v>792</v>
      </c>
      <c r="B800" s="196" t="s">
        <v>1877</v>
      </c>
      <c r="C800" s="197">
        <v>2113.1999999999998</v>
      </c>
      <c r="D800" s="197">
        <v>0</v>
      </c>
      <c r="E800" s="197">
        <v>0</v>
      </c>
      <c r="F800" s="197">
        <v>0</v>
      </c>
      <c r="G800" s="197">
        <v>2036</v>
      </c>
      <c r="H800" s="197">
        <v>77.2</v>
      </c>
      <c r="I800" s="197">
        <v>0</v>
      </c>
      <c r="J800" s="197">
        <v>2113.1999999999998</v>
      </c>
      <c r="K800" s="197">
        <v>0</v>
      </c>
      <c r="L800" s="197">
        <v>0</v>
      </c>
      <c r="M800" s="197">
        <v>0</v>
      </c>
      <c r="N800" s="197">
        <v>2036</v>
      </c>
      <c r="O800" s="197">
        <v>0</v>
      </c>
      <c r="P800" s="197">
        <v>77.2</v>
      </c>
      <c r="Q800" s="197">
        <v>0</v>
      </c>
      <c r="R800" s="198">
        <v>1151.1169</v>
      </c>
      <c r="S800" s="197">
        <v>0</v>
      </c>
      <c r="T800" s="197">
        <v>0</v>
      </c>
      <c r="U800" s="197">
        <v>0</v>
      </c>
      <c r="V800" s="197">
        <v>1073.9168999999999</v>
      </c>
      <c r="W800" s="197">
        <v>0</v>
      </c>
      <c r="X800" s="197">
        <v>77.2</v>
      </c>
      <c r="Y800" s="197">
        <v>0</v>
      </c>
      <c r="Z800" s="101">
        <v>-962.08309999999983</v>
      </c>
      <c r="AA800" s="101">
        <v>0</v>
      </c>
      <c r="AB800" s="101">
        <v>0</v>
      </c>
      <c r="AC800" s="101">
        <v>0</v>
      </c>
      <c r="AD800" s="101">
        <v>-962.08310000000006</v>
      </c>
      <c r="AE800" s="101">
        <v>0</v>
      </c>
      <c r="AF800" s="101">
        <v>0</v>
      </c>
      <c r="AG800" s="101">
        <v>0</v>
      </c>
      <c r="AH800" s="101">
        <v>54.472690706038243</v>
      </c>
      <c r="AI800" s="101">
        <v>0</v>
      </c>
      <c r="AJ800" s="101">
        <v>0</v>
      </c>
      <c r="AK800" s="101">
        <v>0</v>
      </c>
      <c r="AL800" s="101">
        <v>52.746409626719057</v>
      </c>
      <c r="AM800" s="101">
        <v>0</v>
      </c>
      <c r="AN800" s="101">
        <v>100</v>
      </c>
      <c r="AO800" s="101">
        <v>0</v>
      </c>
    </row>
    <row r="801" spans="1:45" s="200" customFormat="1" ht="12.75" customHeight="1">
      <c r="A801" s="262">
        <v>793</v>
      </c>
      <c r="B801" s="196" t="s">
        <v>1241</v>
      </c>
      <c r="C801" s="197">
        <v>2036</v>
      </c>
      <c r="D801" s="197">
        <v>0</v>
      </c>
      <c r="E801" s="197">
        <v>0</v>
      </c>
      <c r="F801" s="197">
        <v>0</v>
      </c>
      <c r="G801" s="197">
        <v>2036</v>
      </c>
      <c r="H801" s="197">
        <v>0</v>
      </c>
      <c r="I801" s="197">
        <v>0</v>
      </c>
      <c r="J801" s="197">
        <v>2036</v>
      </c>
      <c r="K801" s="197">
        <v>0</v>
      </c>
      <c r="L801" s="197">
        <v>0</v>
      </c>
      <c r="M801" s="197">
        <v>0</v>
      </c>
      <c r="N801" s="197">
        <v>2036</v>
      </c>
      <c r="O801" s="197">
        <v>0</v>
      </c>
      <c r="P801" s="197">
        <v>0</v>
      </c>
      <c r="Q801" s="197">
        <v>0</v>
      </c>
      <c r="R801" s="198">
        <v>1073.9168999999999</v>
      </c>
      <c r="S801" s="197">
        <v>0</v>
      </c>
      <c r="T801" s="197">
        <v>0</v>
      </c>
      <c r="U801" s="197">
        <v>0</v>
      </c>
      <c r="V801" s="197">
        <v>1073.9168999999999</v>
      </c>
      <c r="W801" s="197">
        <v>0</v>
      </c>
      <c r="X801" s="197">
        <v>0</v>
      </c>
      <c r="Y801" s="197">
        <v>0</v>
      </c>
      <c r="Z801" s="101">
        <v>-962.08310000000006</v>
      </c>
      <c r="AA801" s="101">
        <v>0</v>
      </c>
      <c r="AB801" s="101">
        <v>0</v>
      </c>
      <c r="AC801" s="101">
        <v>0</v>
      </c>
      <c r="AD801" s="101">
        <v>-962.08310000000006</v>
      </c>
      <c r="AE801" s="101">
        <v>0</v>
      </c>
      <c r="AF801" s="101">
        <v>0</v>
      </c>
      <c r="AG801" s="101">
        <v>0</v>
      </c>
      <c r="AH801" s="101">
        <v>52.746409626719057</v>
      </c>
      <c r="AI801" s="101">
        <v>0</v>
      </c>
      <c r="AJ801" s="101">
        <v>0</v>
      </c>
      <c r="AK801" s="101">
        <v>0</v>
      </c>
      <c r="AL801" s="101">
        <v>52.746409626719057</v>
      </c>
      <c r="AM801" s="101">
        <v>0</v>
      </c>
      <c r="AN801" s="101">
        <v>0</v>
      </c>
      <c r="AO801" s="101">
        <v>0</v>
      </c>
      <c r="AP801" s="199"/>
      <c r="AQ801" s="199"/>
      <c r="AR801" s="199"/>
      <c r="AS801" s="199"/>
    </row>
    <row r="802" spans="1:45" s="200" customFormat="1" ht="12.75" customHeight="1">
      <c r="A802" s="262">
        <v>794</v>
      </c>
      <c r="B802" s="196" t="s">
        <v>1242</v>
      </c>
      <c r="C802" s="197">
        <v>77.2</v>
      </c>
      <c r="D802" s="197">
        <v>0</v>
      </c>
      <c r="E802" s="197">
        <v>0</v>
      </c>
      <c r="F802" s="197">
        <v>0</v>
      </c>
      <c r="G802" s="197">
        <v>0</v>
      </c>
      <c r="H802" s="197">
        <v>77.2</v>
      </c>
      <c r="I802" s="197">
        <v>0</v>
      </c>
      <c r="J802" s="197">
        <v>77.2</v>
      </c>
      <c r="K802" s="197">
        <v>0</v>
      </c>
      <c r="L802" s="197">
        <v>0</v>
      </c>
      <c r="M802" s="197">
        <v>0</v>
      </c>
      <c r="N802" s="197">
        <v>0</v>
      </c>
      <c r="O802" s="197">
        <v>0</v>
      </c>
      <c r="P802" s="197">
        <v>77.2</v>
      </c>
      <c r="Q802" s="197">
        <v>0</v>
      </c>
      <c r="R802" s="198">
        <v>77.2</v>
      </c>
      <c r="S802" s="197">
        <v>0</v>
      </c>
      <c r="T802" s="197">
        <v>0</v>
      </c>
      <c r="U802" s="197">
        <v>0</v>
      </c>
      <c r="V802" s="197">
        <v>0</v>
      </c>
      <c r="W802" s="197">
        <v>0</v>
      </c>
      <c r="X802" s="197">
        <v>77.2</v>
      </c>
      <c r="Y802" s="197">
        <v>0</v>
      </c>
      <c r="Z802" s="101">
        <v>0</v>
      </c>
      <c r="AA802" s="101">
        <v>0</v>
      </c>
      <c r="AB802" s="101">
        <v>0</v>
      </c>
      <c r="AC802" s="101">
        <v>0</v>
      </c>
      <c r="AD802" s="101">
        <v>0</v>
      </c>
      <c r="AE802" s="101">
        <v>0</v>
      </c>
      <c r="AF802" s="101">
        <v>0</v>
      </c>
      <c r="AG802" s="101">
        <v>0</v>
      </c>
      <c r="AH802" s="101">
        <v>100</v>
      </c>
      <c r="AI802" s="101">
        <v>0</v>
      </c>
      <c r="AJ802" s="101">
        <v>0</v>
      </c>
      <c r="AK802" s="101">
        <v>0</v>
      </c>
      <c r="AL802" s="101">
        <v>0</v>
      </c>
      <c r="AM802" s="101">
        <v>0</v>
      </c>
      <c r="AN802" s="101">
        <v>100</v>
      </c>
      <c r="AO802" s="101">
        <v>0</v>
      </c>
      <c r="AP802" s="199"/>
      <c r="AQ802" s="199"/>
      <c r="AR802" s="199"/>
      <c r="AS802" s="199"/>
    </row>
    <row r="803" spans="1:45" ht="12.75" customHeight="1">
      <c r="A803" s="262">
        <v>795</v>
      </c>
      <c r="B803" s="201" t="s">
        <v>1267</v>
      </c>
      <c r="C803" s="197">
        <v>2036</v>
      </c>
      <c r="D803" s="202">
        <v>0</v>
      </c>
      <c r="E803" s="202">
        <v>0</v>
      </c>
      <c r="F803" s="202">
        <v>0</v>
      </c>
      <c r="G803" s="202">
        <v>2036</v>
      </c>
      <c r="H803" s="202">
        <v>0</v>
      </c>
      <c r="I803" s="202">
        <v>0</v>
      </c>
      <c r="J803" s="197">
        <v>2036</v>
      </c>
      <c r="K803" s="203">
        <v>0</v>
      </c>
      <c r="L803" s="203">
        <v>0</v>
      </c>
      <c r="M803" s="203">
        <v>0</v>
      </c>
      <c r="N803" s="203">
        <v>2036</v>
      </c>
      <c r="O803" s="203">
        <v>0</v>
      </c>
      <c r="P803" s="203">
        <v>0</v>
      </c>
      <c r="Q803" s="203">
        <v>0</v>
      </c>
      <c r="R803" s="198">
        <v>1073.9168999999999</v>
      </c>
      <c r="S803" s="203">
        <v>0</v>
      </c>
      <c r="T803" s="203">
        <v>0</v>
      </c>
      <c r="U803" s="203">
        <v>0</v>
      </c>
      <c r="V803" s="204">
        <v>1073.9168999999999</v>
      </c>
      <c r="W803" s="204">
        <v>0</v>
      </c>
      <c r="X803" s="204">
        <v>0</v>
      </c>
      <c r="Y803" s="204">
        <v>0</v>
      </c>
      <c r="Z803" s="101">
        <v>-962.08310000000006</v>
      </c>
      <c r="AA803" s="204">
        <v>0</v>
      </c>
      <c r="AB803" s="204">
        <v>0</v>
      </c>
      <c r="AC803" s="204">
        <v>0</v>
      </c>
      <c r="AD803" s="204">
        <v>-962.08310000000006</v>
      </c>
      <c r="AE803" s="204"/>
      <c r="AF803" s="204">
        <v>0</v>
      </c>
      <c r="AG803" s="204">
        <v>0</v>
      </c>
      <c r="AH803" s="204">
        <v>52.746409626719057</v>
      </c>
      <c r="AI803" s="204">
        <v>0</v>
      </c>
      <c r="AJ803" s="204">
        <v>0</v>
      </c>
      <c r="AK803" s="204">
        <v>0</v>
      </c>
      <c r="AL803" s="204">
        <v>52.746409626719057</v>
      </c>
      <c r="AM803" s="204"/>
      <c r="AN803" s="204">
        <v>0</v>
      </c>
      <c r="AO803" s="204">
        <v>0</v>
      </c>
    </row>
    <row r="804" spans="1:45" ht="12.75" customHeight="1">
      <c r="A804" s="262">
        <v>796</v>
      </c>
      <c r="B804" s="201" t="s">
        <v>1878</v>
      </c>
      <c r="C804" s="197">
        <v>0</v>
      </c>
      <c r="D804" s="202">
        <v>0</v>
      </c>
      <c r="E804" s="202">
        <v>0</v>
      </c>
      <c r="F804" s="202">
        <v>0</v>
      </c>
      <c r="G804" s="202">
        <v>0</v>
      </c>
      <c r="H804" s="202">
        <v>0</v>
      </c>
      <c r="I804" s="202">
        <v>0</v>
      </c>
      <c r="J804" s="197">
        <v>0</v>
      </c>
      <c r="K804" s="203">
        <v>0</v>
      </c>
      <c r="L804" s="203">
        <v>0</v>
      </c>
      <c r="M804" s="203">
        <v>0</v>
      </c>
      <c r="N804" s="203">
        <v>0</v>
      </c>
      <c r="O804" s="203">
        <v>0</v>
      </c>
      <c r="P804" s="203">
        <v>0</v>
      </c>
      <c r="Q804" s="203">
        <v>0</v>
      </c>
      <c r="R804" s="198">
        <v>0</v>
      </c>
      <c r="S804" s="203">
        <v>0</v>
      </c>
      <c r="T804" s="203">
        <v>0</v>
      </c>
      <c r="U804" s="203">
        <v>0</v>
      </c>
      <c r="V804" s="204">
        <v>0</v>
      </c>
      <c r="W804" s="204">
        <v>0</v>
      </c>
      <c r="X804" s="204">
        <v>0</v>
      </c>
      <c r="Y804" s="204">
        <v>0</v>
      </c>
      <c r="Z804" s="101">
        <v>0</v>
      </c>
      <c r="AA804" s="204">
        <v>0</v>
      </c>
      <c r="AB804" s="204">
        <v>0</v>
      </c>
      <c r="AC804" s="204">
        <v>0</v>
      </c>
      <c r="AD804" s="204">
        <v>0</v>
      </c>
      <c r="AE804" s="204"/>
      <c r="AF804" s="204">
        <v>0</v>
      </c>
      <c r="AG804" s="204">
        <v>0</v>
      </c>
      <c r="AH804" s="204">
        <v>0</v>
      </c>
      <c r="AI804" s="204">
        <v>0</v>
      </c>
      <c r="AJ804" s="204">
        <v>0</v>
      </c>
      <c r="AK804" s="204">
        <v>0</v>
      </c>
      <c r="AL804" s="204">
        <v>0</v>
      </c>
      <c r="AM804" s="204"/>
      <c r="AN804" s="204">
        <v>0</v>
      </c>
      <c r="AO804" s="204">
        <v>0</v>
      </c>
    </row>
    <row r="805" spans="1:45" ht="12.75" customHeight="1">
      <c r="A805" s="262">
        <v>797</v>
      </c>
      <c r="B805" s="201" t="s">
        <v>1879</v>
      </c>
      <c r="C805" s="197">
        <v>0</v>
      </c>
      <c r="D805" s="202">
        <v>0</v>
      </c>
      <c r="E805" s="202">
        <v>0</v>
      </c>
      <c r="F805" s="202">
        <v>0</v>
      </c>
      <c r="G805" s="202">
        <v>0</v>
      </c>
      <c r="H805" s="202">
        <v>0</v>
      </c>
      <c r="I805" s="202">
        <v>0</v>
      </c>
      <c r="J805" s="197">
        <v>0</v>
      </c>
      <c r="K805" s="203">
        <v>0</v>
      </c>
      <c r="L805" s="203">
        <v>0</v>
      </c>
      <c r="M805" s="203">
        <v>0</v>
      </c>
      <c r="N805" s="203">
        <v>0</v>
      </c>
      <c r="O805" s="203">
        <v>0</v>
      </c>
      <c r="P805" s="203">
        <v>0</v>
      </c>
      <c r="Q805" s="203">
        <v>0</v>
      </c>
      <c r="R805" s="198">
        <v>0</v>
      </c>
      <c r="S805" s="203">
        <v>0</v>
      </c>
      <c r="T805" s="203">
        <v>0</v>
      </c>
      <c r="U805" s="203">
        <v>0</v>
      </c>
      <c r="V805" s="204">
        <v>0</v>
      </c>
      <c r="W805" s="204">
        <v>0</v>
      </c>
      <c r="X805" s="204">
        <v>0</v>
      </c>
      <c r="Y805" s="204">
        <v>0</v>
      </c>
      <c r="Z805" s="101">
        <v>0</v>
      </c>
      <c r="AA805" s="204">
        <v>0</v>
      </c>
      <c r="AB805" s="204">
        <v>0</v>
      </c>
      <c r="AC805" s="204">
        <v>0</v>
      </c>
      <c r="AD805" s="204">
        <v>0</v>
      </c>
      <c r="AE805" s="204"/>
      <c r="AF805" s="204">
        <v>0</v>
      </c>
      <c r="AG805" s="204">
        <v>0</v>
      </c>
      <c r="AH805" s="204">
        <v>0</v>
      </c>
      <c r="AI805" s="204">
        <v>0</v>
      </c>
      <c r="AJ805" s="204">
        <v>0</v>
      </c>
      <c r="AK805" s="204">
        <v>0</v>
      </c>
      <c r="AL805" s="204">
        <v>0</v>
      </c>
      <c r="AM805" s="204"/>
      <c r="AN805" s="204">
        <v>0</v>
      </c>
      <c r="AO805" s="204">
        <v>0</v>
      </c>
    </row>
    <row r="806" spans="1:45" ht="12.75" customHeight="1">
      <c r="A806" s="262">
        <v>798</v>
      </c>
      <c r="B806" s="201" t="s">
        <v>1880</v>
      </c>
      <c r="C806" s="197">
        <v>0</v>
      </c>
      <c r="D806" s="202">
        <v>0</v>
      </c>
      <c r="E806" s="202">
        <v>0</v>
      </c>
      <c r="F806" s="202">
        <v>0</v>
      </c>
      <c r="G806" s="202">
        <v>0</v>
      </c>
      <c r="H806" s="202">
        <v>0</v>
      </c>
      <c r="I806" s="202">
        <v>0</v>
      </c>
      <c r="J806" s="197">
        <v>0</v>
      </c>
      <c r="K806" s="203">
        <v>0</v>
      </c>
      <c r="L806" s="203">
        <v>0</v>
      </c>
      <c r="M806" s="203">
        <v>0</v>
      </c>
      <c r="N806" s="203">
        <v>0</v>
      </c>
      <c r="O806" s="203">
        <v>0</v>
      </c>
      <c r="P806" s="203">
        <v>0</v>
      </c>
      <c r="Q806" s="203">
        <v>0</v>
      </c>
      <c r="R806" s="198">
        <v>0</v>
      </c>
      <c r="S806" s="203">
        <v>0</v>
      </c>
      <c r="T806" s="203">
        <v>0</v>
      </c>
      <c r="U806" s="203">
        <v>0</v>
      </c>
      <c r="V806" s="204">
        <v>0</v>
      </c>
      <c r="W806" s="204">
        <v>0</v>
      </c>
      <c r="X806" s="204">
        <v>0</v>
      </c>
      <c r="Y806" s="204">
        <v>0</v>
      </c>
      <c r="Z806" s="101">
        <v>0</v>
      </c>
      <c r="AA806" s="204">
        <v>0</v>
      </c>
      <c r="AB806" s="204">
        <v>0</v>
      </c>
      <c r="AC806" s="204">
        <v>0</v>
      </c>
      <c r="AD806" s="204">
        <v>0</v>
      </c>
      <c r="AE806" s="204"/>
      <c r="AF806" s="204">
        <v>0</v>
      </c>
      <c r="AG806" s="204">
        <v>0</v>
      </c>
      <c r="AH806" s="204">
        <v>0</v>
      </c>
      <c r="AI806" s="204">
        <v>0</v>
      </c>
      <c r="AJ806" s="204">
        <v>0</v>
      </c>
      <c r="AK806" s="204">
        <v>0</v>
      </c>
      <c r="AL806" s="204">
        <v>0</v>
      </c>
      <c r="AM806" s="204"/>
      <c r="AN806" s="204">
        <v>0</v>
      </c>
      <c r="AO806" s="204">
        <v>0</v>
      </c>
    </row>
    <row r="807" spans="1:45" ht="12.75" customHeight="1">
      <c r="A807" s="262">
        <v>799</v>
      </c>
      <c r="B807" s="201" t="s">
        <v>1881</v>
      </c>
      <c r="C807" s="197">
        <v>0</v>
      </c>
      <c r="D807" s="202">
        <v>0</v>
      </c>
      <c r="E807" s="202">
        <v>0</v>
      </c>
      <c r="F807" s="202">
        <v>0</v>
      </c>
      <c r="G807" s="202">
        <v>0</v>
      </c>
      <c r="H807" s="202">
        <v>0</v>
      </c>
      <c r="I807" s="202">
        <v>0</v>
      </c>
      <c r="J807" s="197">
        <v>0</v>
      </c>
      <c r="K807" s="203">
        <v>0</v>
      </c>
      <c r="L807" s="203">
        <v>0</v>
      </c>
      <c r="M807" s="203">
        <v>0</v>
      </c>
      <c r="N807" s="203">
        <v>0</v>
      </c>
      <c r="O807" s="203">
        <v>0</v>
      </c>
      <c r="P807" s="203">
        <v>0</v>
      </c>
      <c r="Q807" s="203">
        <v>0</v>
      </c>
      <c r="R807" s="198">
        <v>0</v>
      </c>
      <c r="S807" s="203">
        <v>0</v>
      </c>
      <c r="T807" s="203">
        <v>0</v>
      </c>
      <c r="U807" s="203">
        <v>0</v>
      </c>
      <c r="V807" s="204">
        <v>0</v>
      </c>
      <c r="W807" s="204">
        <v>0</v>
      </c>
      <c r="X807" s="204">
        <v>0</v>
      </c>
      <c r="Y807" s="204">
        <v>0</v>
      </c>
      <c r="Z807" s="101">
        <v>0</v>
      </c>
      <c r="AA807" s="204">
        <v>0</v>
      </c>
      <c r="AB807" s="204">
        <v>0</v>
      </c>
      <c r="AC807" s="204">
        <v>0</v>
      </c>
      <c r="AD807" s="204">
        <v>0</v>
      </c>
      <c r="AE807" s="204"/>
      <c r="AF807" s="204">
        <v>0</v>
      </c>
      <c r="AG807" s="204">
        <v>0</v>
      </c>
      <c r="AH807" s="204">
        <v>0</v>
      </c>
      <c r="AI807" s="204">
        <v>0</v>
      </c>
      <c r="AJ807" s="204">
        <v>0</v>
      </c>
      <c r="AK807" s="204">
        <v>0</v>
      </c>
      <c r="AL807" s="204">
        <v>0</v>
      </c>
      <c r="AM807" s="204"/>
      <c r="AN807" s="204">
        <v>0</v>
      </c>
      <c r="AO807" s="204">
        <v>0</v>
      </c>
    </row>
    <row r="808" spans="1:45" ht="12.75" customHeight="1">
      <c r="A808" s="262">
        <v>800</v>
      </c>
      <c r="B808" s="201" t="s">
        <v>1882</v>
      </c>
      <c r="C808" s="197">
        <v>0</v>
      </c>
      <c r="D808" s="202">
        <v>0</v>
      </c>
      <c r="E808" s="202">
        <v>0</v>
      </c>
      <c r="F808" s="202">
        <v>0</v>
      </c>
      <c r="G808" s="202">
        <v>0</v>
      </c>
      <c r="H808" s="202">
        <v>0</v>
      </c>
      <c r="I808" s="202">
        <v>0</v>
      </c>
      <c r="J808" s="197">
        <v>0</v>
      </c>
      <c r="K808" s="203">
        <v>0</v>
      </c>
      <c r="L808" s="203">
        <v>0</v>
      </c>
      <c r="M808" s="203">
        <v>0</v>
      </c>
      <c r="N808" s="203">
        <v>0</v>
      </c>
      <c r="O808" s="203">
        <v>0</v>
      </c>
      <c r="P808" s="203">
        <v>0</v>
      </c>
      <c r="Q808" s="203">
        <v>0</v>
      </c>
      <c r="R808" s="198">
        <v>0</v>
      </c>
      <c r="S808" s="203">
        <v>0</v>
      </c>
      <c r="T808" s="203">
        <v>0</v>
      </c>
      <c r="U808" s="203">
        <v>0</v>
      </c>
      <c r="V808" s="204">
        <v>0</v>
      </c>
      <c r="W808" s="204">
        <v>0</v>
      </c>
      <c r="X808" s="204">
        <v>0</v>
      </c>
      <c r="Y808" s="204">
        <v>0</v>
      </c>
      <c r="Z808" s="101">
        <v>0</v>
      </c>
      <c r="AA808" s="204">
        <v>0</v>
      </c>
      <c r="AB808" s="204">
        <v>0</v>
      </c>
      <c r="AC808" s="204">
        <v>0</v>
      </c>
      <c r="AD808" s="204">
        <v>0</v>
      </c>
      <c r="AE808" s="204"/>
      <c r="AF808" s="204">
        <v>0</v>
      </c>
      <c r="AG808" s="204">
        <v>0</v>
      </c>
      <c r="AH808" s="204">
        <v>0</v>
      </c>
      <c r="AI808" s="204">
        <v>0</v>
      </c>
      <c r="AJ808" s="204">
        <v>0</v>
      </c>
      <c r="AK808" s="204">
        <v>0</v>
      </c>
      <c r="AL808" s="204">
        <v>0</v>
      </c>
      <c r="AM808" s="204"/>
      <c r="AN808" s="204">
        <v>0</v>
      </c>
      <c r="AO808" s="204">
        <v>0</v>
      </c>
    </row>
    <row r="809" spans="1:45" ht="12.75" customHeight="1">
      <c r="A809" s="262">
        <v>801</v>
      </c>
      <c r="B809" s="201" t="s">
        <v>1883</v>
      </c>
      <c r="C809" s="197">
        <v>0</v>
      </c>
      <c r="D809" s="202">
        <v>0</v>
      </c>
      <c r="E809" s="202">
        <v>0</v>
      </c>
      <c r="F809" s="202">
        <v>0</v>
      </c>
      <c r="G809" s="202">
        <v>0</v>
      </c>
      <c r="H809" s="202">
        <v>0</v>
      </c>
      <c r="I809" s="202">
        <v>0</v>
      </c>
      <c r="J809" s="197">
        <v>0</v>
      </c>
      <c r="K809" s="203">
        <v>0</v>
      </c>
      <c r="L809" s="203">
        <v>0</v>
      </c>
      <c r="M809" s="203">
        <v>0</v>
      </c>
      <c r="N809" s="203">
        <v>0</v>
      </c>
      <c r="O809" s="203">
        <v>0</v>
      </c>
      <c r="P809" s="203">
        <v>0</v>
      </c>
      <c r="Q809" s="203">
        <v>0</v>
      </c>
      <c r="R809" s="198">
        <v>0</v>
      </c>
      <c r="S809" s="203">
        <v>0</v>
      </c>
      <c r="T809" s="203">
        <v>0</v>
      </c>
      <c r="U809" s="203">
        <v>0</v>
      </c>
      <c r="V809" s="204">
        <v>0</v>
      </c>
      <c r="W809" s="204">
        <v>0</v>
      </c>
      <c r="X809" s="204">
        <v>0</v>
      </c>
      <c r="Y809" s="204">
        <v>0</v>
      </c>
      <c r="Z809" s="101">
        <v>0</v>
      </c>
      <c r="AA809" s="204">
        <v>0</v>
      </c>
      <c r="AB809" s="204">
        <v>0</v>
      </c>
      <c r="AC809" s="204">
        <v>0</v>
      </c>
      <c r="AD809" s="204">
        <v>0</v>
      </c>
      <c r="AE809" s="204"/>
      <c r="AF809" s="204">
        <v>0</v>
      </c>
      <c r="AG809" s="204">
        <v>0</v>
      </c>
      <c r="AH809" s="204">
        <v>0</v>
      </c>
      <c r="AI809" s="204">
        <v>0</v>
      </c>
      <c r="AJ809" s="204">
        <v>0</v>
      </c>
      <c r="AK809" s="204">
        <v>0</v>
      </c>
      <c r="AL809" s="204">
        <v>0</v>
      </c>
      <c r="AM809" s="204"/>
      <c r="AN809" s="204">
        <v>0</v>
      </c>
      <c r="AO809" s="204">
        <v>0</v>
      </c>
    </row>
    <row r="810" spans="1:45" ht="12.75" customHeight="1">
      <c r="A810" s="262">
        <v>802</v>
      </c>
      <c r="B810" s="201" t="s">
        <v>1884</v>
      </c>
      <c r="C810" s="197">
        <v>0</v>
      </c>
      <c r="D810" s="202">
        <v>0</v>
      </c>
      <c r="E810" s="202">
        <v>0</v>
      </c>
      <c r="F810" s="202">
        <v>0</v>
      </c>
      <c r="G810" s="202">
        <v>0</v>
      </c>
      <c r="H810" s="202">
        <v>0</v>
      </c>
      <c r="I810" s="202">
        <v>0</v>
      </c>
      <c r="J810" s="197">
        <v>0</v>
      </c>
      <c r="K810" s="203">
        <v>0</v>
      </c>
      <c r="L810" s="203">
        <v>0</v>
      </c>
      <c r="M810" s="203">
        <v>0</v>
      </c>
      <c r="N810" s="203">
        <v>0</v>
      </c>
      <c r="O810" s="203">
        <v>0</v>
      </c>
      <c r="P810" s="203">
        <v>0</v>
      </c>
      <c r="Q810" s="203">
        <v>0</v>
      </c>
      <c r="R810" s="198">
        <v>0</v>
      </c>
      <c r="S810" s="203">
        <v>0</v>
      </c>
      <c r="T810" s="203">
        <v>0</v>
      </c>
      <c r="U810" s="203">
        <v>0</v>
      </c>
      <c r="V810" s="204">
        <v>0</v>
      </c>
      <c r="W810" s="204">
        <v>0</v>
      </c>
      <c r="X810" s="204">
        <v>0</v>
      </c>
      <c r="Y810" s="204">
        <v>0</v>
      </c>
      <c r="Z810" s="101">
        <v>0</v>
      </c>
      <c r="AA810" s="204">
        <v>0</v>
      </c>
      <c r="AB810" s="204">
        <v>0</v>
      </c>
      <c r="AC810" s="204">
        <v>0</v>
      </c>
      <c r="AD810" s="204">
        <v>0</v>
      </c>
      <c r="AE810" s="204"/>
      <c r="AF810" s="204">
        <v>0</v>
      </c>
      <c r="AG810" s="204">
        <v>0</v>
      </c>
      <c r="AH810" s="204">
        <v>0</v>
      </c>
      <c r="AI810" s="204">
        <v>0</v>
      </c>
      <c r="AJ810" s="204">
        <v>0</v>
      </c>
      <c r="AK810" s="204">
        <v>0</v>
      </c>
      <c r="AL810" s="204">
        <v>0</v>
      </c>
      <c r="AM810" s="204"/>
      <c r="AN810" s="204">
        <v>0</v>
      </c>
      <c r="AO810" s="204">
        <v>0</v>
      </c>
    </row>
    <row r="811" spans="1:45" ht="12.75" customHeight="1">
      <c r="A811" s="262">
        <v>803</v>
      </c>
      <c r="B811" s="201" t="s">
        <v>1885</v>
      </c>
      <c r="C811" s="197">
        <v>0</v>
      </c>
      <c r="D811" s="202">
        <v>0</v>
      </c>
      <c r="E811" s="202">
        <v>0</v>
      </c>
      <c r="F811" s="202">
        <v>0</v>
      </c>
      <c r="G811" s="202">
        <v>0</v>
      </c>
      <c r="H811" s="202">
        <v>0</v>
      </c>
      <c r="I811" s="202">
        <v>0</v>
      </c>
      <c r="J811" s="197">
        <v>0</v>
      </c>
      <c r="K811" s="203">
        <v>0</v>
      </c>
      <c r="L811" s="203">
        <v>0</v>
      </c>
      <c r="M811" s="203">
        <v>0</v>
      </c>
      <c r="N811" s="203">
        <v>0</v>
      </c>
      <c r="O811" s="203">
        <v>0</v>
      </c>
      <c r="P811" s="203">
        <v>0</v>
      </c>
      <c r="Q811" s="203">
        <v>0</v>
      </c>
      <c r="R811" s="198">
        <v>0</v>
      </c>
      <c r="S811" s="203">
        <v>0</v>
      </c>
      <c r="T811" s="203">
        <v>0</v>
      </c>
      <c r="U811" s="203">
        <v>0</v>
      </c>
      <c r="V811" s="204">
        <v>0</v>
      </c>
      <c r="W811" s="204">
        <v>0</v>
      </c>
      <c r="X811" s="204">
        <v>0</v>
      </c>
      <c r="Y811" s="204">
        <v>0</v>
      </c>
      <c r="Z811" s="101">
        <v>0</v>
      </c>
      <c r="AA811" s="204">
        <v>0</v>
      </c>
      <c r="AB811" s="204">
        <v>0</v>
      </c>
      <c r="AC811" s="204">
        <v>0</v>
      </c>
      <c r="AD811" s="204">
        <v>0</v>
      </c>
      <c r="AE811" s="204"/>
      <c r="AF811" s="204">
        <v>0</v>
      </c>
      <c r="AG811" s="204">
        <v>0</v>
      </c>
      <c r="AH811" s="204">
        <v>0</v>
      </c>
      <c r="AI811" s="204">
        <v>0</v>
      </c>
      <c r="AJ811" s="204">
        <v>0</v>
      </c>
      <c r="AK811" s="204">
        <v>0</v>
      </c>
      <c r="AL811" s="204">
        <v>0</v>
      </c>
      <c r="AM811" s="204"/>
      <c r="AN811" s="204">
        <v>0</v>
      </c>
      <c r="AO811" s="204">
        <v>0</v>
      </c>
    </row>
    <row r="812" spans="1:45" ht="12.75" customHeight="1">
      <c r="A812" s="262">
        <v>804</v>
      </c>
      <c r="B812" s="201" t="s">
        <v>1886</v>
      </c>
      <c r="C812" s="197">
        <v>0</v>
      </c>
      <c r="D812" s="202">
        <v>0</v>
      </c>
      <c r="E812" s="202">
        <v>0</v>
      </c>
      <c r="F812" s="202">
        <v>0</v>
      </c>
      <c r="G812" s="202">
        <v>0</v>
      </c>
      <c r="H812" s="202">
        <v>0</v>
      </c>
      <c r="I812" s="202">
        <v>0</v>
      </c>
      <c r="J812" s="197">
        <v>0</v>
      </c>
      <c r="K812" s="203">
        <v>0</v>
      </c>
      <c r="L812" s="203">
        <v>0</v>
      </c>
      <c r="M812" s="203">
        <v>0</v>
      </c>
      <c r="N812" s="203">
        <v>0</v>
      </c>
      <c r="O812" s="203">
        <v>0</v>
      </c>
      <c r="P812" s="203">
        <v>0</v>
      </c>
      <c r="Q812" s="203">
        <v>0</v>
      </c>
      <c r="R812" s="198">
        <v>0</v>
      </c>
      <c r="S812" s="203">
        <v>0</v>
      </c>
      <c r="T812" s="203">
        <v>0</v>
      </c>
      <c r="U812" s="203">
        <v>0</v>
      </c>
      <c r="V812" s="204">
        <v>0</v>
      </c>
      <c r="W812" s="204">
        <v>0</v>
      </c>
      <c r="X812" s="204">
        <v>0</v>
      </c>
      <c r="Y812" s="204">
        <v>0</v>
      </c>
      <c r="Z812" s="101">
        <v>0</v>
      </c>
      <c r="AA812" s="204">
        <v>0</v>
      </c>
      <c r="AB812" s="204">
        <v>0</v>
      </c>
      <c r="AC812" s="204">
        <v>0</v>
      </c>
      <c r="AD812" s="204">
        <v>0</v>
      </c>
      <c r="AE812" s="204"/>
      <c r="AF812" s="204">
        <v>0</v>
      </c>
      <c r="AG812" s="204">
        <v>0</v>
      </c>
      <c r="AH812" s="204">
        <v>0</v>
      </c>
      <c r="AI812" s="204">
        <v>0</v>
      </c>
      <c r="AJ812" s="204">
        <v>0</v>
      </c>
      <c r="AK812" s="204">
        <v>0</v>
      </c>
      <c r="AL812" s="204">
        <v>0</v>
      </c>
      <c r="AM812" s="204"/>
      <c r="AN812" s="204">
        <v>0</v>
      </c>
      <c r="AO812" s="204">
        <v>0</v>
      </c>
    </row>
    <row r="813" spans="1:45" ht="12.75" customHeight="1">
      <c r="A813" s="262">
        <v>805</v>
      </c>
      <c r="B813" s="201" t="s">
        <v>1887</v>
      </c>
      <c r="C813" s="197">
        <v>0</v>
      </c>
      <c r="D813" s="202">
        <v>0</v>
      </c>
      <c r="E813" s="202">
        <v>0</v>
      </c>
      <c r="F813" s="202">
        <v>0</v>
      </c>
      <c r="G813" s="202">
        <v>0</v>
      </c>
      <c r="H813" s="202">
        <v>0</v>
      </c>
      <c r="I813" s="202">
        <v>0</v>
      </c>
      <c r="J813" s="197">
        <v>0</v>
      </c>
      <c r="K813" s="203">
        <v>0</v>
      </c>
      <c r="L813" s="203">
        <v>0</v>
      </c>
      <c r="M813" s="203">
        <v>0</v>
      </c>
      <c r="N813" s="203">
        <v>0</v>
      </c>
      <c r="O813" s="203">
        <v>0</v>
      </c>
      <c r="P813" s="203">
        <v>0</v>
      </c>
      <c r="Q813" s="203">
        <v>0</v>
      </c>
      <c r="R813" s="198">
        <v>0</v>
      </c>
      <c r="S813" s="203">
        <v>0</v>
      </c>
      <c r="T813" s="203">
        <v>0</v>
      </c>
      <c r="U813" s="203">
        <v>0</v>
      </c>
      <c r="V813" s="204">
        <v>0</v>
      </c>
      <c r="W813" s="204">
        <v>0</v>
      </c>
      <c r="X813" s="204">
        <v>0</v>
      </c>
      <c r="Y813" s="204">
        <v>0</v>
      </c>
      <c r="Z813" s="101">
        <v>0</v>
      </c>
      <c r="AA813" s="204">
        <v>0</v>
      </c>
      <c r="AB813" s="204">
        <v>0</v>
      </c>
      <c r="AC813" s="204">
        <v>0</v>
      </c>
      <c r="AD813" s="204">
        <v>0</v>
      </c>
      <c r="AE813" s="204"/>
      <c r="AF813" s="204">
        <v>0</v>
      </c>
      <c r="AG813" s="204">
        <v>0</v>
      </c>
      <c r="AH813" s="204">
        <v>0</v>
      </c>
      <c r="AI813" s="204">
        <v>0</v>
      </c>
      <c r="AJ813" s="204">
        <v>0</v>
      </c>
      <c r="AK813" s="204">
        <v>0</v>
      </c>
      <c r="AL813" s="204">
        <v>0</v>
      </c>
      <c r="AM813" s="204"/>
      <c r="AN813" s="204">
        <v>0</v>
      </c>
      <c r="AO813" s="204">
        <v>0</v>
      </c>
    </row>
    <row r="814" spans="1:45" ht="12.75" customHeight="1">
      <c r="A814" s="262">
        <v>806</v>
      </c>
      <c r="B814" s="201" t="s">
        <v>1888</v>
      </c>
      <c r="C814" s="197">
        <v>0</v>
      </c>
      <c r="D814" s="202">
        <v>0</v>
      </c>
      <c r="E814" s="202">
        <v>0</v>
      </c>
      <c r="F814" s="202">
        <v>0</v>
      </c>
      <c r="G814" s="202">
        <v>0</v>
      </c>
      <c r="H814" s="202">
        <v>0</v>
      </c>
      <c r="I814" s="202">
        <v>0</v>
      </c>
      <c r="J814" s="197">
        <v>0</v>
      </c>
      <c r="K814" s="203">
        <v>0</v>
      </c>
      <c r="L814" s="203">
        <v>0</v>
      </c>
      <c r="M814" s="203">
        <v>0</v>
      </c>
      <c r="N814" s="203">
        <v>0</v>
      </c>
      <c r="O814" s="203">
        <v>0</v>
      </c>
      <c r="P814" s="203">
        <v>0</v>
      </c>
      <c r="Q814" s="203">
        <v>0</v>
      </c>
      <c r="R814" s="198">
        <v>0</v>
      </c>
      <c r="S814" s="203">
        <v>0</v>
      </c>
      <c r="T814" s="203">
        <v>0</v>
      </c>
      <c r="U814" s="203">
        <v>0</v>
      </c>
      <c r="V814" s="204">
        <v>0</v>
      </c>
      <c r="W814" s="204">
        <v>0</v>
      </c>
      <c r="X814" s="204">
        <v>0</v>
      </c>
      <c r="Y814" s="204">
        <v>0</v>
      </c>
      <c r="Z814" s="101">
        <v>0</v>
      </c>
      <c r="AA814" s="204">
        <v>0</v>
      </c>
      <c r="AB814" s="204">
        <v>0</v>
      </c>
      <c r="AC814" s="204">
        <v>0</v>
      </c>
      <c r="AD814" s="204">
        <v>0</v>
      </c>
      <c r="AE814" s="204"/>
      <c r="AF814" s="204">
        <v>0</v>
      </c>
      <c r="AG814" s="204">
        <v>0</v>
      </c>
      <c r="AH814" s="204">
        <v>0</v>
      </c>
      <c r="AI814" s="204">
        <v>0</v>
      </c>
      <c r="AJ814" s="204">
        <v>0</v>
      </c>
      <c r="AK814" s="204">
        <v>0</v>
      </c>
      <c r="AL814" s="204">
        <v>0</v>
      </c>
      <c r="AM814" s="204"/>
      <c r="AN814" s="204">
        <v>0</v>
      </c>
      <c r="AO814" s="204">
        <v>0</v>
      </c>
    </row>
    <row r="815" spans="1:45" ht="12.75" customHeight="1">
      <c r="A815" s="262">
        <v>807</v>
      </c>
      <c r="B815" s="201" t="s">
        <v>1889</v>
      </c>
      <c r="C815" s="197">
        <v>0</v>
      </c>
      <c r="D815" s="202">
        <v>0</v>
      </c>
      <c r="E815" s="202">
        <v>0</v>
      </c>
      <c r="F815" s="202">
        <v>0</v>
      </c>
      <c r="G815" s="202">
        <v>0</v>
      </c>
      <c r="H815" s="202">
        <v>0</v>
      </c>
      <c r="I815" s="202">
        <v>0</v>
      </c>
      <c r="J815" s="197">
        <v>0</v>
      </c>
      <c r="K815" s="203">
        <v>0</v>
      </c>
      <c r="L815" s="203">
        <v>0</v>
      </c>
      <c r="M815" s="203">
        <v>0</v>
      </c>
      <c r="N815" s="203">
        <v>0</v>
      </c>
      <c r="O815" s="203">
        <v>0</v>
      </c>
      <c r="P815" s="203">
        <v>0</v>
      </c>
      <c r="Q815" s="203">
        <v>0</v>
      </c>
      <c r="R815" s="198">
        <v>0</v>
      </c>
      <c r="S815" s="203">
        <v>0</v>
      </c>
      <c r="T815" s="203">
        <v>0</v>
      </c>
      <c r="U815" s="203">
        <v>0</v>
      </c>
      <c r="V815" s="204">
        <v>0</v>
      </c>
      <c r="W815" s="204">
        <v>0</v>
      </c>
      <c r="X815" s="204">
        <v>0</v>
      </c>
      <c r="Y815" s="204">
        <v>0</v>
      </c>
      <c r="Z815" s="101">
        <v>0</v>
      </c>
      <c r="AA815" s="204">
        <v>0</v>
      </c>
      <c r="AB815" s="204">
        <v>0</v>
      </c>
      <c r="AC815" s="204">
        <v>0</v>
      </c>
      <c r="AD815" s="204">
        <v>0</v>
      </c>
      <c r="AE815" s="204"/>
      <c r="AF815" s="204">
        <v>0</v>
      </c>
      <c r="AG815" s="204">
        <v>0</v>
      </c>
      <c r="AH815" s="204">
        <v>0</v>
      </c>
      <c r="AI815" s="204">
        <v>0</v>
      </c>
      <c r="AJ815" s="204">
        <v>0</v>
      </c>
      <c r="AK815" s="204">
        <v>0</v>
      </c>
      <c r="AL815" s="204">
        <v>0</v>
      </c>
      <c r="AM815" s="204"/>
      <c r="AN815" s="204">
        <v>0</v>
      </c>
      <c r="AO815" s="204">
        <v>0</v>
      </c>
    </row>
    <row r="816" spans="1:45" ht="12.75" customHeight="1">
      <c r="A816" s="262">
        <v>808</v>
      </c>
      <c r="B816" s="201" t="s">
        <v>1890</v>
      </c>
      <c r="C816" s="197">
        <v>0</v>
      </c>
      <c r="D816" s="202">
        <v>0</v>
      </c>
      <c r="E816" s="202">
        <v>0</v>
      </c>
      <c r="F816" s="202">
        <v>0</v>
      </c>
      <c r="G816" s="202">
        <v>0</v>
      </c>
      <c r="H816" s="202">
        <v>0</v>
      </c>
      <c r="I816" s="202">
        <v>0</v>
      </c>
      <c r="J816" s="197">
        <v>0</v>
      </c>
      <c r="K816" s="203">
        <v>0</v>
      </c>
      <c r="L816" s="203">
        <v>0</v>
      </c>
      <c r="M816" s="203">
        <v>0</v>
      </c>
      <c r="N816" s="203">
        <v>0</v>
      </c>
      <c r="O816" s="203">
        <v>0</v>
      </c>
      <c r="P816" s="203">
        <v>0</v>
      </c>
      <c r="Q816" s="203">
        <v>0</v>
      </c>
      <c r="R816" s="198">
        <v>0</v>
      </c>
      <c r="S816" s="203">
        <v>0</v>
      </c>
      <c r="T816" s="203">
        <v>0</v>
      </c>
      <c r="U816" s="203">
        <v>0</v>
      </c>
      <c r="V816" s="204">
        <v>0</v>
      </c>
      <c r="W816" s="204">
        <v>0</v>
      </c>
      <c r="X816" s="204">
        <v>0</v>
      </c>
      <c r="Y816" s="204">
        <v>0</v>
      </c>
      <c r="Z816" s="101">
        <v>0</v>
      </c>
      <c r="AA816" s="204">
        <v>0</v>
      </c>
      <c r="AB816" s="204">
        <v>0</v>
      </c>
      <c r="AC816" s="204">
        <v>0</v>
      </c>
      <c r="AD816" s="204">
        <v>0</v>
      </c>
      <c r="AE816" s="204"/>
      <c r="AF816" s="204">
        <v>0</v>
      </c>
      <c r="AG816" s="204">
        <v>0</v>
      </c>
      <c r="AH816" s="204">
        <v>0</v>
      </c>
      <c r="AI816" s="204">
        <v>0</v>
      </c>
      <c r="AJ816" s="204">
        <v>0</v>
      </c>
      <c r="AK816" s="204">
        <v>0</v>
      </c>
      <c r="AL816" s="204">
        <v>0</v>
      </c>
      <c r="AM816" s="204"/>
      <c r="AN816" s="204">
        <v>0</v>
      </c>
      <c r="AO816" s="204">
        <v>0</v>
      </c>
    </row>
    <row r="817" spans="1:45" ht="12.75" customHeight="1">
      <c r="A817" s="262">
        <v>809</v>
      </c>
      <c r="B817" s="201" t="s">
        <v>1891</v>
      </c>
      <c r="C817" s="197">
        <v>0</v>
      </c>
      <c r="D817" s="202">
        <v>0</v>
      </c>
      <c r="E817" s="202">
        <v>0</v>
      </c>
      <c r="F817" s="202">
        <v>0</v>
      </c>
      <c r="G817" s="202">
        <v>0</v>
      </c>
      <c r="H817" s="202">
        <v>0</v>
      </c>
      <c r="I817" s="202">
        <v>0</v>
      </c>
      <c r="J817" s="197">
        <v>0</v>
      </c>
      <c r="K817" s="203">
        <v>0</v>
      </c>
      <c r="L817" s="203">
        <v>0</v>
      </c>
      <c r="M817" s="203">
        <v>0</v>
      </c>
      <c r="N817" s="203">
        <v>0</v>
      </c>
      <c r="O817" s="203">
        <v>0</v>
      </c>
      <c r="P817" s="203">
        <v>0</v>
      </c>
      <c r="Q817" s="203">
        <v>0</v>
      </c>
      <c r="R817" s="198">
        <v>0</v>
      </c>
      <c r="S817" s="203">
        <v>0</v>
      </c>
      <c r="T817" s="203">
        <v>0</v>
      </c>
      <c r="U817" s="203">
        <v>0</v>
      </c>
      <c r="V817" s="204">
        <v>0</v>
      </c>
      <c r="W817" s="204">
        <v>0</v>
      </c>
      <c r="X817" s="204">
        <v>0</v>
      </c>
      <c r="Y817" s="204">
        <v>0</v>
      </c>
      <c r="Z817" s="101">
        <v>0</v>
      </c>
      <c r="AA817" s="204">
        <v>0</v>
      </c>
      <c r="AB817" s="204">
        <v>0</v>
      </c>
      <c r="AC817" s="204">
        <v>0</v>
      </c>
      <c r="AD817" s="204">
        <v>0</v>
      </c>
      <c r="AE817" s="204"/>
      <c r="AF817" s="204">
        <v>0</v>
      </c>
      <c r="AG817" s="204">
        <v>0</v>
      </c>
      <c r="AH817" s="204">
        <v>0</v>
      </c>
      <c r="AI817" s="204">
        <v>0</v>
      </c>
      <c r="AJ817" s="204">
        <v>0</v>
      </c>
      <c r="AK817" s="204">
        <v>0</v>
      </c>
      <c r="AL817" s="204">
        <v>0</v>
      </c>
      <c r="AM817" s="204"/>
      <c r="AN817" s="204">
        <v>0</v>
      </c>
      <c r="AO817" s="204">
        <v>0</v>
      </c>
    </row>
    <row r="818" spans="1:45" ht="12.75" customHeight="1">
      <c r="A818" s="262">
        <v>810</v>
      </c>
      <c r="B818" s="201" t="s">
        <v>1892</v>
      </c>
      <c r="C818" s="197">
        <v>0</v>
      </c>
      <c r="D818" s="202">
        <v>0</v>
      </c>
      <c r="E818" s="202">
        <v>0</v>
      </c>
      <c r="F818" s="202">
        <v>0</v>
      </c>
      <c r="G818" s="202">
        <v>0</v>
      </c>
      <c r="H818" s="202">
        <v>0</v>
      </c>
      <c r="I818" s="202">
        <v>0</v>
      </c>
      <c r="J818" s="197">
        <v>0</v>
      </c>
      <c r="K818" s="203">
        <v>0</v>
      </c>
      <c r="L818" s="203">
        <v>0</v>
      </c>
      <c r="M818" s="203">
        <v>0</v>
      </c>
      <c r="N818" s="203">
        <v>0</v>
      </c>
      <c r="O818" s="203">
        <v>0</v>
      </c>
      <c r="P818" s="203">
        <v>0</v>
      </c>
      <c r="Q818" s="203">
        <v>0</v>
      </c>
      <c r="R818" s="198">
        <v>0</v>
      </c>
      <c r="S818" s="203">
        <v>0</v>
      </c>
      <c r="T818" s="203">
        <v>0</v>
      </c>
      <c r="U818" s="203">
        <v>0</v>
      </c>
      <c r="V818" s="204">
        <v>0</v>
      </c>
      <c r="W818" s="204">
        <v>0</v>
      </c>
      <c r="X818" s="204">
        <v>0</v>
      </c>
      <c r="Y818" s="204">
        <v>0</v>
      </c>
      <c r="Z818" s="101">
        <v>0</v>
      </c>
      <c r="AA818" s="204">
        <v>0</v>
      </c>
      <c r="AB818" s="204">
        <v>0</v>
      </c>
      <c r="AC818" s="204">
        <v>0</v>
      </c>
      <c r="AD818" s="204">
        <v>0</v>
      </c>
      <c r="AE818" s="204"/>
      <c r="AF818" s="204">
        <v>0</v>
      </c>
      <c r="AG818" s="204">
        <v>0</v>
      </c>
      <c r="AH818" s="204">
        <v>0</v>
      </c>
      <c r="AI818" s="204">
        <v>0</v>
      </c>
      <c r="AJ818" s="204">
        <v>0</v>
      </c>
      <c r="AK818" s="204">
        <v>0</v>
      </c>
      <c r="AL818" s="204">
        <v>0</v>
      </c>
      <c r="AM818" s="204"/>
      <c r="AN818" s="204">
        <v>0</v>
      </c>
      <c r="AO818" s="204">
        <v>0</v>
      </c>
    </row>
    <row r="819" spans="1:45" ht="12.75" customHeight="1">
      <c r="A819" s="262">
        <v>811</v>
      </c>
      <c r="B819" s="201" t="s">
        <v>1893</v>
      </c>
      <c r="C819" s="197">
        <v>0</v>
      </c>
      <c r="D819" s="202">
        <v>0</v>
      </c>
      <c r="E819" s="202">
        <v>0</v>
      </c>
      <c r="F819" s="202">
        <v>0</v>
      </c>
      <c r="G819" s="202">
        <v>0</v>
      </c>
      <c r="H819" s="202">
        <v>0</v>
      </c>
      <c r="I819" s="202">
        <v>0</v>
      </c>
      <c r="J819" s="197">
        <v>0</v>
      </c>
      <c r="K819" s="203">
        <v>0</v>
      </c>
      <c r="L819" s="203">
        <v>0</v>
      </c>
      <c r="M819" s="203">
        <v>0</v>
      </c>
      <c r="N819" s="203">
        <v>0</v>
      </c>
      <c r="O819" s="203">
        <v>0</v>
      </c>
      <c r="P819" s="203">
        <v>0</v>
      </c>
      <c r="Q819" s="203">
        <v>0</v>
      </c>
      <c r="R819" s="198">
        <v>0</v>
      </c>
      <c r="S819" s="203">
        <v>0</v>
      </c>
      <c r="T819" s="203">
        <v>0</v>
      </c>
      <c r="U819" s="203">
        <v>0</v>
      </c>
      <c r="V819" s="204">
        <v>0</v>
      </c>
      <c r="W819" s="204">
        <v>0</v>
      </c>
      <c r="X819" s="204">
        <v>0</v>
      </c>
      <c r="Y819" s="204">
        <v>0</v>
      </c>
      <c r="Z819" s="101">
        <v>0</v>
      </c>
      <c r="AA819" s="204">
        <v>0</v>
      </c>
      <c r="AB819" s="204">
        <v>0</v>
      </c>
      <c r="AC819" s="204">
        <v>0</v>
      </c>
      <c r="AD819" s="204">
        <v>0</v>
      </c>
      <c r="AE819" s="204"/>
      <c r="AF819" s="204">
        <v>0</v>
      </c>
      <c r="AG819" s="204">
        <v>0</v>
      </c>
      <c r="AH819" s="204">
        <v>0</v>
      </c>
      <c r="AI819" s="204">
        <v>0</v>
      </c>
      <c r="AJ819" s="204">
        <v>0</v>
      </c>
      <c r="AK819" s="204">
        <v>0</v>
      </c>
      <c r="AL819" s="204">
        <v>0</v>
      </c>
      <c r="AM819" s="204"/>
      <c r="AN819" s="204">
        <v>0</v>
      </c>
      <c r="AO819" s="204">
        <v>0</v>
      </c>
    </row>
    <row r="820" spans="1:45" ht="12.75" customHeight="1">
      <c r="A820" s="262">
        <v>812</v>
      </c>
      <c r="B820" s="201" t="s">
        <v>1894</v>
      </c>
      <c r="C820" s="197">
        <v>0</v>
      </c>
      <c r="D820" s="202">
        <v>0</v>
      </c>
      <c r="E820" s="202">
        <v>0</v>
      </c>
      <c r="F820" s="202">
        <v>0</v>
      </c>
      <c r="G820" s="202">
        <v>0</v>
      </c>
      <c r="H820" s="202">
        <v>0</v>
      </c>
      <c r="I820" s="202">
        <v>0</v>
      </c>
      <c r="J820" s="197">
        <v>0</v>
      </c>
      <c r="K820" s="203">
        <v>0</v>
      </c>
      <c r="L820" s="203">
        <v>0</v>
      </c>
      <c r="M820" s="203">
        <v>0</v>
      </c>
      <c r="N820" s="203">
        <v>0</v>
      </c>
      <c r="O820" s="203">
        <v>0</v>
      </c>
      <c r="P820" s="203">
        <v>0</v>
      </c>
      <c r="Q820" s="203">
        <v>0</v>
      </c>
      <c r="R820" s="198">
        <v>0</v>
      </c>
      <c r="S820" s="203">
        <v>0</v>
      </c>
      <c r="T820" s="203">
        <v>0</v>
      </c>
      <c r="U820" s="203">
        <v>0</v>
      </c>
      <c r="V820" s="204">
        <v>0</v>
      </c>
      <c r="W820" s="204">
        <v>0</v>
      </c>
      <c r="X820" s="204">
        <v>0</v>
      </c>
      <c r="Y820" s="204">
        <v>0</v>
      </c>
      <c r="Z820" s="101">
        <v>0</v>
      </c>
      <c r="AA820" s="204">
        <v>0</v>
      </c>
      <c r="AB820" s="204">
        <v>0</v>
      </c>
      <c r="AC820" s="204">
        <v>0</v>
      </c>
      <c r="AD820" s="204">
        <v>0</v>
      </c>
      <c r="AE820" s="204"/>
      <c r="AF820" s="204">
        <v>0</v>
      </c>
      <c r="AG820" s="204">
        <v>0</v>
      </c>
      <c r="AH820" s="204">
        <v>0</v>
      </c>
      <c r="AI820" s="204">
        <v>0</v>
      </c>
      <c r="AJ820" s="204">
        <v>0</v>
      </c>
      <c r="AK820" s="204">
        <v>0</v>
      </c>
      <c r="AL820" s="204">
        <v>0</v>
      </c>
      <c r="AM820" s="204"/>
      <c r="AN820" s="204">
        <v>0</v>
      </c>
      <c r="AO820" s="204">
        <v>0</v>
      </c>
    </row>
    <row r="821" spans="1:45" ht="12.75" customHeight="1">
      <c r="A821" s="262">
        <v>813</v>
      </c>
      <c r="B821" s="201" t="s">
        <v>1895</v>
      </c>
      <c r="C821" s="197">
        <v>0</v>
      </c>
      <c r="D821" s="202">
        <v>0</v>
      </c>
      <c r="E821" s="202">
        <v>0</v>
      </c>
      <c r="F821" s="202">
        <v>0</v>
      </c>
      <c r="G821" s="202">
        <v>0</v>
      </c>
      <c r="H821" s="202">
        <v>0</v>
      </c>
      <c r="I821" s="202">
        <v>0</v>
      </c>
      <c r="J821" s="197">
        <v>0</v>
      </c>
      <c r="K821" s="203">
        <v>0</v>
      </c>
      <c r="L821" s="203">
        <v>0</v>
      </c>
      <c r="M821" s="203">
        <v>0</v>
      </c>
      <c r="N821" s="203">
        <v>0</v>
      </c>
      <c r="O821" s="203">
        <v>0</v>
      </c>
      <c r="P821" s="203">
        <v>0</v>
      </c>
      <c r="Q821" s="203">
        <v>0</v>
      </c>
      <c r="R821" s="198">
        <v>0</v>
      </c>
      <c r="S821" s="203">
        <v>0</v>
      </c>
      <c r="T821" s="203">
        <v>0</v>
      </c>
      <c r="U821" s="203">
        <v>0</v>
      </c>
      <c r="V821" s="204">
        <v>0</v>
      </c>
      <c r="W821" s="204">
        <v>0</v>
      </c>
      <c r="X821" s="204">
        <v>0</v>
      </c>
      <c r="Y821" s="204">
        <v>0</v>
      </c>
      <c r="Z821" s="101">
        <v>0</v>
      </c>
      <c r="AA821" s="204">
        <v>0</v>
      </c>
      <c r="AB821" s="204">
        <v>0</v>
      </c>
      <c r="AC821" s="204">
        <v>0</v>
      </c>
      <c r="AD821" s="204">
        <v>0</v>
      </c>
      <c r="AE821" s="204"/>
      <c r="AF821" s="204">
        <v>0</v>
      </c>
      <c r="AG821" s="204">
        <v>0</v>
      </c>
      <c r="AH821" s="204">
        <v>0</v>
      </c>
      <c r="AI821" s="204">
        <v>0</v>
      </c>
      <c r="AJ821" s="204">
        <v>0</v>
      </c>
      <c r="AK821" s="204">
        <v>0</v>
      </c>
      <c r="AL821" s="204">
        <v>0</v>
      </c>
      <c r="AM821" s="204"/>
      <c r="AN821" s="204">
        <v>0</v>
      </c>
      <c r="AO821" s="204">
        <v>0</v>
      </c>
    </row>
    <row r="822" spans="1:45" ht="12.75" customHeight="1">
      <c r="A822" s="262">
        <v>814</v>
      </c>
      <c r="B822" s="201" t="s">
        <v>1598</v>
      </c>
      <c r="C822" s="197">
        <v>0</v>
      </c>
      <c r="D822" s="202">
        <v>0</v>
      </c>
      <c r="E822" s="202">
        <v>0</v>
      </c>
      <c r="F822" s="202">
        <v>0</v>
      </c>
      <c r="G822" s="202">
        <v>0</v>
      </c>
      <c r="H822" s="202">
        <v>0</v>
      </c>
      <c r="I822" s="202">
        <v>0</v>
      </c>
      <c r="J822" s="197">
        <v>0</v>
      </c>
      <c r="K822" s="203">
        <v>0</v>
      </c>
      <c r="L822" s="203">
        <v>0</v>
      </c>
      <c r="M822" s="203">
        <v>0</v>
      </c>
      <c r="N822" s="203">
        <v>0</v>
      </c>
      <c r="O822" s="203">
        <v>0</v>
      </c>
      <c r="P822" s="203">
        <v>0</v>
      </c>
      <c r="Q822" s="203">
        <v>0</v>
      </c>
      <c r="R822" s="198">
        <v>0</v>
      </c>
      <c r="S822" s="203">
        <v>0</v>
      </c>
      <c r="T822" s="203">
        <v>0</v>
      </c>
      <c r="U822" s="203">
        <v>0</v>
      </c>
      <c r="V822" s="204">
        <v>0</v>
      </c>
      <c r="W822" s="204">
        <v>0</v>
      </c>
      <c r="X822" s="204">
        <v>0</v>
      </c>
      <c r="Y822" s="204">
        <v>0</v>
      </c>
      <c r="Z822" s="101">
        <v>0</v>
      </c>
      <c r="AA822" s="204">
        <v>0</v>
      </c>
      <c r="AB822" s="204">
        <v>0</v>
      </c>
      <c r="AC822" s="204">
        <v>0</v>
      </c>
      <c r="AD822" s="204">
        <v>0</v>
      </c>
      <c r="AE822" s="204"/>
      <c r="AF822" s="204">
        <v>0</v>
      </c>
      <c r="AG822" s="204">
        <v>0</v>
      </c>
      <c r="AH822" s="204">
        <v>0</v>
      </c>
      <c r="AI822" s="204">
        <v>0</v>
      </c>
      <c r="AJ822" s="204">
        <v>0</v>
      </c>
      <c r="AK822" s="204">
        <v>0</v>
      </c>
      <c r="AL822" s="204">
        <v>0</v>
      </c>
      <c r="AM822" s="204"/>
      <c r="AN822" s="204">
        <v>0</v>
      </c>
      <c r="AO822" s="204">
        <v>0</v>
      </c>
    </row>
    <row r="823" spans="1:45" ht="12.75" customHeight="1">
      <c r="A823" s="262">
        <v>815</v>
      </c>
      <c r="B823" s="201" t="s">
        <v>1896</v>
      </c>
      <c r="C823" s="197">
        <v>0</v>
      </c>
      <c r="D823" s="202">
        <v>0</v>
      </c>
      <c r="E823" s="202">
        <v>0</v>
      </c>
      <c r="F823" s="202">
        <v>0</v>
      </c>
      <c r="G823" s="202">
        <v>0</v>
      </c>
      <c r="H823" s="202">
        <v>0</v>
      </c>
      <c r="I823" s="202">
        <v>0</v>
      </c>
      <c r="J823" s="197">
        <v>0</v>
      </c>
      <c r="K823" s="203">
        <v>0</v>
      </c>
      <c r="L823" s="203">
        <v>0</v>
      </c>
      <c r="M823" s="203">
        <v>0</v>
      </c>
      <c r="N823" s="203">
        <v>0</v>
      </c>
      <c r="O823" s="203">
        <v>0</v>
      </c>
      <c r="P823" s="203">
        <v>0</v>
      </c>
      <c r="Q823" s="203">
        <v>0</v>
      </c>
      <c r="R823" s="198">
        <v>0</v>
      </c>
      <c r="S823" s="203">
        <v>0</v>
      </c>
      <c r="T823" s="203">
        <v>0</v>
      </c>
      <c r="U823" s="203">
        <v>0</v>
      </c>
      <c r="V823" s="204">
        <v>0</v>
      </c>
      <c r="W823" s="204">
        <v>0</v>
      </c>
      <c r="X823" s="204">
        <v>0</v>
      </c>
      <c r="Y823" s="204">
        <v>0</v>
      </c>
      <c r="Z823" s="101">
        <v>0</v>
      </c>
      <c r="AA823" s="204">
        <v>0</v>
      </c>
      <c r="AB823" s="204">
        <v>0</v>
      </c>
      <c r="AC823" s="204">
        <v>0</v>
      </c>
      <c r="AD823" s="204">
        <v>0</v>
      </c>
      <c r="AE823" s="204"/>
      <c r="AF823" s="204">
        <v>0</v>
      </c>
      <c r="AG823" s="204">
        <v>0</v>
      </c>
      <c r="AH823" s="204">
        <v>0</v>
      </c>
      <c r="AI823" s="204">
        <v>0</v>
      </c>
      <c r="AJ823" s="204">
        <v>0</v>
      </c>
      <c r="AK823" s="204">
        <v>0</v>
      </c>
      <c r="AL823" s="204">
        <v>0</v>
      </c>
      <c r="AM823" s="204"/>
      <c r="AN823" s="204">
        <v>0</v>
      </c>
      <c r="AO823" s="204">
        <v>0</v>
      </c>
    </row>
    <row r="824" spans="1:45" ht="12.75" customHeight="1">
      <c r="A824" s="262">
        <v>816</v>
      </c>
      <c r="B824" s="201" t="s">
        <v>1897</v>
      </c>
      <c r="C824" s="197">
        <v>0</v>
      </c>
      <c r="D824" s="202">
        <v>0</v>
      </c>
      <c r="E824" s="202">
        <v>0</v>
      </c>
      <c r="F824" s="202">
        <v>0</v>
      </c>
      <c r="G824" s="202">
        <v>0</v>
      </c>
      <c r="H824" s="202">
        <v>0</v>
      </c>
      <c r="I824" s="202">
        <v>0</v>
      </c>
      <c r="J824" s="197">
        <v>0</v>
      </c>
      <c r="K824" s="203">
        <v>0</v>
      </c>
      <c r="L824" s="203">
        <v>0</v>
      </c>
      <c r="M824" s="203">
        <v>0</v>
      </c>
      <c r="N824" s="203">
        <v>0</v>
      </c>
      <c r="O824" s="203">
        <v>0</v>
      </c>
      <c r="P824" s="203">
        <v>0</v>
      </c>
      <c r="Q824" s="203">
        <v>0</v>
      </c>
      <c r="R824" s="198">
        <v>0</v>
      </c>
      <c r="S824" s="203">
        <v>0</v>
      </c>
      <c r="T824" s="203">
        <v>0</v>
      </c>
      <c r="U824" s="203">
        <v>0</v>
      </c>
      <c r="V824" s="204">
        <v>0</v>
      </c>
      <c r="W824" s="204">
        <v>0</v>
      </c>
      <c r="X824" s="204">
        <v>0</v>
      </c>
      <c r="Y824" s="204">
        <v>0</v>
      </c>
      <c r="Z824" s="101">
        <v>0</v>
      </c>
      <c r="AA824" s="204">
        <v>0</v>
      </c>
      <c r="AB824" s="204">
        <v>0</v>
      </c>
      <c r="AC824" s="204">
        <v>0</v>
      </c>
      <c r="AD824" s="204">
        <v>0</v>
      </c>
      <c r="AE824" s="204"/>
      <c r="AF824" s="204">
        <v>0</v>
      </c>
      <c r="AG824" s="204">
        <v>0</v>
      </c>
      <c r="AH824" s="204">
        <v>0</v>
      </c>
      <c r="AI824" s="204">
        <v>0</v>
      </c>
      <c r="AJ824" s="204">
        <v>0</v>
      </c>
      <c r="AK824" s="204">
        <v>0</v>
      </c>
      <c r="AL824" s="204">
        <v>0</v>
      </c>
      <c r="AM824" s="204"/>
      <c r="AN824" s="204">
        <v>0</v>
      </c>
      <c r="AO824" s="204">
        <v>0</v>
      </c>
    </row>
    <row r="825" spans="1:45" ht="12.75" customHeight="1">
      <c r="A825" s="262">
        <v>817</v>
      </c>
      <c r="B825" s="201" t="s">
        <v>1898</v>
      </c>
      <c r="C825" s="197">
        <v>0</v>
      </c>
      <c r="D825" s="202">
        <v>0</v>
      </c>
      <c r="E825" s="202">
        <v>0</v>
      </c>
      <c r="F825" s="202">
        <v>0</v>
      </c>
      <c r="G825" s="202">
        <v>0</v>
      </c>
      <c r="H825" s="202">
        <v>0</v>
      </c>
      <c r="I825" s="202">
        <v>0</v>
      </c>
      <c r="J825" s="197">
        <v>0</v>
      </c>
      <c r="K825" s="203">
        <v>0</v>
      </c>
      <c r="L825" s="203">
        <v>0</v>
      </c>
      <c r="M825" s="203">
        <v>0</v>
      </c>
      <c r="N825" s="203">
        <v>0</v>
      </c>
      <c r="O825" s="203">
        <v>0</v>
      </c>
      <c r="P825" s="203">
        <v>0</v>
      </c>
      <c r="Q825" s="203">
        <v>0</v>
      </c>
      <c r="R825" s="198">
        <v>0</v>
      </c>
      <c r="S825" s="203">
        <v>0</v>
      </c>
      <c r="T825" s="203">
        <v>0</v>
      </c>
      <c r="U825" s="203">
        <v>0</v>
      </c>
      <c r="V825" s="204">
        <v>0</v>
      </c>
      <c r="W825" s="204">
        <v>0</v>
      </c>
      <c r="X825" s="204">
        <v>0</v>
      </c>
      <c r="Y825" s="204">
        <v>0</v>
      </c>
      <c r="Z825" s="101">
        <v>0</v>
      </c>
      <c r="AA825" s="204">
        <v>0</v>
      </c>
      <c r="AB825" s="204">
        <v>0</v>
      </c>
      <c r="AC825" s="204">
        <v>0</v>
      </c>
      <c r="AD825" s="204">
        <v>0</v>
      </c>
      <c r="AE825" s="204"/>
      <c r="AF825" s="204">
        <v>0</v>
      </c>
      <c r="AG825" s="204">
        <v>0</v>
      </c>
      <c r="AH825" s="204">
        <v>0</v>
      </c>
      <c r="AI825" s="204">
        <v>0</v>
      </c>
      <c r="AJ825" s="204">
        <v>0</v>
      </c>
      <c r="AK825" s="204">
        <v>0</v>
      </c>
      <c r="AL825" s="204">
        <v>0</v>
      </c>
      <c r="AM825" s="204"/>
      <c r="AN825" s="204">
        <v>0</v>
      </c>
      <c r="AO825" s="204">
        <v>0</v>
      </c>
    </row>
    <row r="826" spans="1:45" ht="12.75" customHeight="1">
      <c r="A826" s="262">
        <v>818</v>
      </c>
      <c r="B826" s="201" t="s">
        <v>1877</v>
      </c>
      <c r="C826" s="197">
        <v>77.2</v>
      </c>
      <c r="D826" s="202">
        <v>0</v>
      </c>
      <c r="E826" s="202">
        <v>0</v>
      </c>
      <c r="F826" s="202">
        <v>0</v>
      </c>
      <c r="G826" s="202">
        <v>0</v>
      </c>
      <c r="H826" s="202">
        <v>77.2</v>
      </c>
      <c r="I826" s="202">
        <v>0</v>
      </c>
      <c r="J826" s="197">
        <v>77.2</v>
      </c>
      <c r="K826" s="203">
        <v>0</v>
      </c>
      <c r="L826" s="203">
        <v>0</v>
      </c>
      <c r="M826" s="203">
        <v>0</v>
      </c>
      <c r="N826" s="203">
        <v>0</v>
      </c>
      <c r="O826" s="203">
        <v>0</v>
      </c>
      <c r="P826" s="203">
        <v>77.2</v>
      </c>
      <c r="Q826" s="203">
        <v>0</v>
      </c>
      <c r="R826" s="198">
        <v>77.2</v>
      </c>
      <c r="S826" s="203">
        <v>0</v>
      </c>
      <c r="T826" s="203">
        <v>0</v>
      </c>
      <c r="U826" s="203">
        <v>0</v>
      </c>
      <c r="V826" s="204">
        <v>0</v>
      </c>
      <c r="W826" s="204">
        <v>0</v>
      </c>
      <c r="X826" s="204">
        <v>77.2</v>
      </c>
      <c r="Y826" s="204">
        <v>0</v>
      </c>
      <c r="Z826" s="101">
        <v>0</v>
      </c>
      <c r="AA826" s="204">
        <v>0</v>
      </c>
      <c r="AB826" s="204">
        <v>0</v>
      </c>
      <c r="AC826" s="204">
        <v>0</v>
      </c>
      <c r="AD826" s="204">
        <v>0</v>
      </c>
      <c r="AE826" s="204"/>
      <c r="AF826" s="204">
        <v>0</v>
      </c>
      <c r="AG826" s="204">
        <v>0</v>
      </c>
      <c r="AH826" s="204">
        <v>100</v>
      </c>
      <c r="AI826" s="204">
        <v>0</v>
      </c>
      <c r="AJ826" s="204">
        <v>0</v>
      </c>
      <c r="AK826" s="204">
        <v>0</v>
      </c>
      <c r="AL826" s="204">
        <v>0</v>
      </c>
      <c r="AM826" s="204"/>
      <c r="AN826" s="204">
        <v>100</v>
      </c>
      <c r="AO826" s="204">
        <v>0</v>
      </c>
    </row>
    <row r="827" spans="1:45" ht="12.75" customHeight="1">
      <c r="A827" s="262">
        <v>819</v>
      </c>
      <c r="B827" s="201" t="s">
        <v>1899</v>
      </c>
      <c r="C827" s="197">
        <v>0</v>
      </c>
      <c r="D827" s="202">
        <v>0</v>
      </c>
      <c r="E827" s="202">
        <v>0</v>
      </c>
      <c r="F827" s="202">
        <v>0</v>
      </c>
      <c r="G827" s="202">
        <v>0</v>
      </c>
      <c r="H827" s="202">
        <v>0</v>
      </c>
      <c r="I827" s="202">
        <v>0</v>
      </c>
      <c r="J827" s="197">
        <v>0</v>
      </c>
      <c r="K827" s="203">
        <v>0</v>
      </c>
      <c r="L827" s="203">
        <v>0</v>
      </c>
      <c r="M827" s="203">
        <v>0</v>
      </c>
      <c r="N827" s="203">
        <v>0</v>
      </c>
      <c r="O827" s="203">
        <v>0</v>
      </c>
      <c r="P827" s="203">
        <v>0</v>
      </c>
      <c r="Q827" s="203">
        <v>0</v>
      </c>
      <c r="R827" s="198">
        <v>0</v>
      </c>
      <c r="S827" s="203">
        <v>0</v>
      </c>
      <c r="T827" s="203">
        <v>0</v>
      </c>
      <c r="U827" s="203">
        <v>0</v>
      </c>
      <c r="V827" s="204">
        <v>0</v>
      </c>
      <c r="W827" s="204">
        <v>0</v>
      </c>
      <c r="X827" s="204">
        <v>0</v>
      </c>
      <c r="Y827" s="204">
        <v>0</v>
      </c>
      <c r="Z827" s="101">
        <v>0</v>
      </c>
      <c r="AA827" s="204">
        <v>0</v>
      </c>
      <c r="AB827" s="204">
        <v>0</v>
      </c>
      <c r="AC827" s="204">
        <v>0</v>
      </c>
      <c r="AD827" s="204">
        <v>0</v>
      </c>
      <c r="AE827" s="204"/>
      <c r="AF827" s="204">
        <v>0</v>
      </c>
      <c r="AG827" s="204">
        <v>0</v>
      </c>
      <c r="AH827" s="204">
        <v>0</v>
      </c>
      <c r="AI827" s="204">
        <v>0</v>
      </c>
      <c r="AJ827" s="204">
        <v>0</v>
      </c>
      <c r="AK827" s="204">
        <v>0</v>
      </c>
      <c r="AL827" s="204">
        <v>0</v>
      </c>
      <c r="AM827" s="204"/>
      <c r="AN827" s="204">
        <v>0</v>
      </c>
      <c r="AO827" s="204">
        <v>0</v>
      </c>
    </row>
    <row r="828" spans="1:45" ht="12.75" customHeight="1">
      <c r="A828" s="262">
        <v>820</v>
      </c>
      <c r="B828" s="201" t="s">
        <v>1900</v>
      </c>
      <c r="C828" s="197">
        <v>0</v>
      </c>
      <c r="D828" s="202">
        <v>0</v>
      </c>
      <c r="E828" s="202">
        <v>0</v>
      </c>
      <c r="F828" s="202">
        <v>0</v>
      </c>
      <c r="G828" s="202">
        <v>0</v>
      </c>
      <c r="H828" s="202">
        <v>0</v>
      </c>
      <c r="I828" s="202">
        <v>0</v>
      </c>
      <c r="J828" s="197">
        <v>0</v>
      </c>
      <c r="K828" s="203">
        <v>0</v>
      </c>
      <c r="L828" s="203">
        <v>0</v>
      </c>
      <c r="M828" s="203">
        <v>0</v>
      </c>
      <c r="N828" s="203">
        <v>0</v>
      </c>
      <c r="O828" s="203">
        <v>0</v>
      </c>
      <c r="P828" s="203">
        <v>0</v>
      </c>
      <c r="Q828" s="203">
        <v>0</v>
      </c>
      <c r="R828" s="198">
        <v>0</v>
      </c>
      <c r="S828" s="203">
        <v>0</v>
      </c>
      <c r="T828" s="203">
        <v>0</v>
      </c>
      <c r="U828" s="203">
        <v>0</v>
      </c>
      <c r="V828" s="204">
        <v>0</v>
      </c>
      <c r="W828" s="204">
        <v>0</v>
      </c>
      <c r="X828" s="204">
        <v>0</v>
      </c>
      <c r="Y828" s="204">
        <v>0</v>
      </c>
      <c r="Z828" s="101">
        <v>0</v>
      </c>
      <c r="AA828" s="204">
        <v>0</v>
      </c>
      <c r="AB828" s="204">
        <v>0</v>
      </c>
      <c r="AC828" s="204">
        <v>0</v>
      </c>
      <c r="AD828" s="204">
        <v>0</v>
      </c>
      <c r="AE828" s="204"/>
      <c r="AF828" s="204">
        <v>0</v>
      </c>
      <c r="AG828" s="204">
        <v>0</v>
      </c>
      <c r="AH828" s="204">
        <v>0</v>
      </c>
      <c r="AI828" s="204">
        <v>0</v>
      </c>
      <c r="AJ828" s="204">
        <v>0</v>
      </c>
      <c r="AK828" s="204">
        <v>0</v>
      </c>
      <c r="AL828" s="204">
        <v>0</v>
      </c>
      <c r="AM828" s="204"/>
      <c r="AN828" s="204">
        <v>0</v>
      </c>
      <c r="AO828" s="204">
        <v>0</v>
      </c>
    </row>
    <row r="829" spans="1:45" ht="12.75" customHeight="1">
      <c r="A829" s="262">
        <v>821</v>
      </c>
      <c r="B829" s="201" t="s">
        <v>1901</v>
      </c>
      <c r="C829" s="197">
        <v>0</v>
      </c>
      <c r="D829" s="202">
        <v>0</v>
      </c>
      <c r="E829" s="202">
        <v>0</v>
      </c>
      <c r="F829" s="202">
        <v>0</v>
      </c>
      <c r="G829" s="202">
        <v>0</v>
      </c>
      <c r="H829" s="202">
        <v>0</v>
      </c>
      <c r="I829" s="202">
        <v>0</v>
      </c>
      <c r="J829" s="197">
        <v>0</v>
      </c>
      <c r="K829" s="203">
        <v>0</v>
      </c>
      <c r="L829" s="203">
        <v>0</v>
      </c>
      <c r="M829" s="203">
        <v>0</v>
      </c>
      <c r="N829" s="203">
        <v>0</v>
      </c>
      <c r="O829" s="203">
        <v>0</v>
      </c>
      <c r="P829" s="203">
        <v>0</v>
      </c>
      <c r="Q829" s="203">
        <v>0</v>
      </c>
      <c r="R829" s="198">
        <v>0</v>
      </c>
      <c r="S829" s="203">
        <v>0</v>
      </c>
      <c r="T829" s="203">
        <v>0</v>
      </c>
      <c r="U829" s="203">
        <v>0</v>
      </c>
      <c r="V829" s="204">
        <v>0</v>
      </c>
      <c r="W829" s="204">
        <v>0</v>
      </c>
      <c r="X829" s="204">
        <v>0</v>
      </c>
      <c r="Y829" s="204">
        <v>0</v>
      </c>
      <c r="Z829" s="101">
        <v>0</v>
      </c>
      <c r="AA829" s="204">
        <v>0</v>
      </c>
      <c r="AB829" s="204">
        <v>0</v>
      </c>
      <c r="AC829" s="204">
        <v>0</v>
      </c>
      <c r="AD829" s="204">
        <v>0</v>
      </c>
      <c r="AE829" s="204"/>
      <c r="AF829" s="204">
        <v>0</v>
      </c>
      <c r="AG829" s="204">
        <v>0</v>
      </c>
      <c r="AH829" s="204">
        <v>0</v>
      </c>
      <c r="AI829" s="204">
        <v>0</v>
      </c>
      <c r="AJ829" s="204">
        <v>0</v>
      </c>
      <c r="AK829" s="204">
        <v>0</v>
      </c>
      <c r="AL829" s="204">
        <v>0</v>
      </c>
      <c r="AM829" s="204"/>
      <c r="AN829" s="204">
        <v>0</v>
      </c>
      <c r="AO829" s="204">
        <v>0</v>
      </c>
    </row>
    <row r="830" spans="1:45" ht="12.75" customHeight="1">
      <c r="A830" s="262">
        <v>822</v>
      </c>
      <c r="B830" s="201"/>
      <c r="C830" s="202"/>
      <c r="D830" s="202"/>
      <c r="E830" s="202"/>
      <c r="F830" s="202"/>
      <c r="G830" s="202"/>
      <c r="H830" s="202"/>
      <c r="I830" s="202"/>
      <c r="J830" s="202"/>
      <c r="K830" s="203"/>
      <c r="L830" s="203"/>
      <c r="M830" s="203"/>
      <c r="N830" s="203"/>
      <c r="O830" s="203"/>
      <c r="P830" s="203"/>
      <c r="Q830" s="203"/>
      <c r="R830" s="203"/>
      <c r="S830" s="203"/>
      <c r="T830" s="203"/>
      <c r="U830" s="203"/>
      <c r="V830" s="204"/>
      <c r="W830" s="204"/>
      <c r="X830" s="204"/>
      <c r="Y830" s="204"/>
      <c r="Z830" s="101">
        <v>0</v>
      </c>
      <c r="AA830" s="204"/>
      <c r="AB830" s="204"/>
      <c r="AC830" s="204"/>
      <c r="AD830" s="204"/>
      <c r="AE830" s="204"/>
      <c r="AF830" s="204"/>
      <c r="AG830" s="204"/>
      <c r="AH830" s="204"/>
      <c r="AI830" s="204"/>
      <c r="AJ830" s="204"/>
      <c r="AK830" s="204"/>
      <c r="AL830" s="204"/>
      <c r="AM830" s="204"/>
      <c r="AN830" s="204"/>
      <c r="AO830" s="204"/>
    </row>
    <row r="831" spans="1:45" ht="12.75" customHeight="1">
      <c r="A831" s="262">
        <v>823</v>
      </c>
      <c r="B831" s="196" t="s">
        <v>1902</v>
      </c>
      <c r="C831" s="197">
        <v>1065.7</v>
      </c>
      <c r="D831" s="197">
        <v>0</v>
      </c>
      <c r="E831" s="197">
        <v>0</v>
      </c>
      <c r="F831" s="197">
        <v>0</v>
      </c>
      <c r="G831" s="197">
        <v>794.4</v>
      </c>
      <c r="H831" s="197">
        <v>271.3</v>
      </c>
      <c r="I831" s="197">
        <v>0</v>
      </c>
      <c r="J831" s="197">
        <v>1142.0999999999999</v>
      </c>
      <c r="K831" s="197">
        <v>0</v>
      </c>
      <c r="L831" s="197">
        <v>0</v>
      </c>
      <c r="M831" s="197">
        <v>0</v>
      </c>
      <c r="N831" s="197">
        <v>794.4</v>
      </c>
      <c r="O831" s="197">
        <v>30</v>
      </c>
      <c r="P831" s="197">
        <v>317.7</v>
      </c>
      <c r="Q831" s="197">
        <v>0</v>
      </c>
      <c r="R831" s="198">
        <v>704.92290000000003</v>
      </c>
      <c r="S831" s="197">
        <v>0</v>
      </c>
      <c r="T831" s="197">
        <v>0</v>
      </c>
      <c r="U831" s="197">
        <v>0</v>
      </c>
      <c r="V831" s="197">
        <v>459.928</v>
      </c>
      <c r="W831" s="197">
        <v>0</v>
      </c>
      <c r="X831" s="197">
        <v>244.9949</v>
      </c>
      <c r="Y831" s="197">
        <v>0</v>
      </c>
      <c r="Z831" s="101">
        <v>-437.17709999999988</v>
      </c>
      <c r="AA831" s="101">
        <v>0</v>
      </c>
      <c r="AB831" s="101">
        <v>0</v>
      </c>
      <c r="AC831" s="101">
        <v>0</v>
      </c>
      <c r="AD831" s="101">
        <v>-334.47199999999998</v>
      </c>
      <c r="AE831" s="101">
        <v>-30</v>
      </c>
      <c r="AF831" s="101">
        <v>-72.705099999999987</v>
      </c>
      <c r="AG831" s="101">
        <v>0</v>
      </c>
      <c r="AH831" s="101">
        <v>61.721644339374848</v>
      </c>
      <c r="AI831" s="101">
        <v>0</v>
      </c>
      <c r="AJ831" s="101">
        <v>0</v>
      </c>
      <c r="AK831" s="101">
        <v>0</v>
      </c>
      <c r="AL831" s="101">
        <v>57.896273917421958</v>
      </c>
      <c r="AM831" s="101">
        <v>0</v>
      </c>
      <c r="AN831" s="101">
        <v>77.115171545483165</v>
      </c>
      <c r="AO831" s="101">
        <v>0</v>
      </c>
    </row>
    <row r="832" spans="1:45" s="200" customFormat="1" ht="12.75" customHeight="1">
      <c r="A832" s="262">
        <v>824</v>
      </c>
      <c r="B832" s="196" t="s">
        <v>1241</v>
      </c>
      <c r="C832" s="197">
        <v>794.4</v>
      </c>
      <c r="D832" s="197">
        <v>0</v>
      </c>
      <c r="E832" s="197">
        <v>0</v>
      </c>
      <c r="F832" s="197">
        <v>0</v>
      </c>
      <c r="G832" s="197">
        <v>794.4</v>
      </c>
      <c r="H832" s="197">
        <v>0</v>
      </c>
      <c r="I832" s="197">
        <v>0</v>
      </c>
      <c r="J832" s="197">
        <v>824.4</v>
      </c>
      <c r="K832" s="197">
        <v>0</v>
      </c>
      <c r="L832" s="197">
        <v>0</v>
      </c>
      <c r="M832" s="197">
        <v>0</v>
      </c>
      <c r="N832" s="197">
        <v>794.4</v>
      </c>
      <c r="O832" s="197">
        <v>30</v>
      </c>
      <c r="P832" s="197">
        <v>0</v>
      </c>
      <c r="Q832" s="197">
        <v>0</v>
      </c>
      <c r="R832" s="198">
        <v>459.928</v>
      </c>
      <c r="S832" s="197">
        <v>0</v>
      </c>
      <c r="T832" s="197">
        <v>0</v>
      </c>
      <c r="U832" s="197">
        <v>0</v>
      </c>
      <c r="V832" s="197">
        <v>459.928</v>
      </c>
      <c r="W832" s="197">
        <v>0</v>
      </c>
      <c r="X832" s="197">
        <v>0</v>
      </c>
      <c r="Y832" s="197">
        <v>0</v>
      </c>
      <c r="Z832" s="101">
        <v>-364.47199999999998</v>
      </c>
      <c r="AA832" s="101">
        <v>0</v>
      </c>
      <c r="AB832" s="101">
        <v>0</v>
      </c>
      <c r="AC832" s="101">
        <v>0</v>
      </c>
      <c r="AD832" s="101">
        <v>-334.47199999999998</v>
      </c>
      <c r="AE832" s="101">
        <v>-30</v>
      </c>
      <c r="AF832" s="101">
        <v>0</v>
      </c>
      <c r="AG832" s="101">
        <v>0</v>
      </c>
      <c r="AH832" s="101">
        <v>55.789422610383312</v>
      </c>
      <c r="AI832" s="101">
        <v>0</v>
      </c>
      <c r="AJ832" s="101">
        <v>0</v>
      </c>
      <c r="AK832" s="101">
        <v>0</v>
      </c>
      <c r="AL832" s="101">
        <v>57.896273917421958</v>
      </c>
      <c r="AM832" s="101">
        <v>0</v>
      </c>
      <c r="AN832" s="101">
        <v>0</v>
      </c>
      <c r="AO832" s="101">
        <v>0</v>
      </c>
      <c r="AP832" s="199"/>
      <c r="AQ832" s="199"/>
      <c r="AR832" s="199"/>
      <c r="AS832" s="199"/>
    </row>
    <row r="833" spans="1:45" s="200" customFormat="1" ht="12.75" customHeight="1">
      <c r="A833" s="262">
        <v>825</v>
      </c>
      <c r="B833" s="196" t="s">
        <v>1242</v>
      </c>
      <c r="C833" s="197">
        <v>271.3</v>
      </c>
      <c r="D833" s="197">
        <v>0</v>
      </c>
      <c r="E833" s="197">
        <v>0</v>
      </c>
      <c r="F833" s="197">
        <v>0</v>
      </c>
      <c r="G833" s="197">
        <v>0</v>
      </c>
      <c r="H833" s="197">
        <v>271.3</v>
      </c>
      <c r="I833" s="197">
        <v>0</v>
      </c>
      <c r="J833" s="197">
        <v>317.7</v>
      </c>
      <c r="K833" s="197">
        <v>0</v>
      </c>
      <c r="L833" s="197">
        <v>0</v>
      </c>
      <c r="M833" s="197">
        <v>0</v>
      </c>
      <c r="N833" s="197">
        <v>0</v>
      </c>
      <c r="O833" s="197">
        <v>0</v>
      </c>
      <c r="P833" s="197">
        <v>317.7</v>
      </c>
      <c r="Q833" s="197">
        <v>0</v>
      </c>
      <c r="R833" s="198">
        <v>244.9949</v>
      </c>
      <c r="S833" s="197">
        <v>0</v>
      </c>
      <c r="T833" s="197">
        <v>0</v>
      </c>
      <c r="U833" s="197">
        <v>0</v>
      </c>
      <c r="V833" s="197">
        <v>0</v>
      </c>
      <c r="W833" s="197">
        <v>0</v>
      </c>
      <c r="X833" s="197">
        <v>244.9949</v>
      </c>
      <c r="Y833" s="197">
        <v>0</v>
      </c>
      <c r="Z833" s="101">
        <v>-72.705099999999987</v>
      </c>
      <c r="AA833" s="101">
        <v>0</v>
      </c>
      <c r="AB833" s="101">
        <v>0</v>
      </c>
      <c r="AC833" s="101">
        <v>0</v>
      </c>
      <c r="AD833" s="101">
        <v>0</v>
      </c>
      <c r="AE833" s="101">
        <v>0</v>
      </c>
      <c r="AF833" s="101">
        <v>-72.705099999999987</v>
      </c>
      <c r="AG833" s="101">
        <v>0</v>
      </c>
      <c r="AH833" s="101">
        <v>77.115171545483165</v>
      </c>
      <c r="AI833" s="101">
        <v>0</v>
      </c>
      <c r="AJ833" s="101">
        <v>0</v>
      </c>
      <c r="AK833" s="101">
        <v>0</v>
      </c>
      <c r="AL833" s="101">
        <v>0</v>
      </c>
      <c r="AM833" s="101">
        <v>0</v>
      </c>
      <c r="AN833" s="101">
        <v>77.115171545483165</v>
      </c>
      <c r="AO833" s="101">
        <v>0</v>
      </c>
      <c r="AP833" s="199"/>
      <c r="AQ833" s="199"/>
      <c r="AR833" s="199"/>
      <c r="AS833" s="199"/>
    </row>
    <row r="834" spans="1:45" ht="12.75" customHeight="1">
      <c r="A834" s="262">
        <v>826</v>
      </c>
      <c r="B834" s="201" t="s">
        <v>1267</v>
      </c>
      <c r="C834" s="197">
        <v>794.4</v>
      </c>
      <c r="D834" s="202">
        <v>0</v>
      </c>
      <c r="E834" s="202">
        <v>0</v>
      </c>
      <c r="F834" s="202">
        <v>0</v>
      </c>
      <c r="G834" s="202">
        <v>794.4</v>
      </c>
      <c r="H834" s="202">
        <v>0</v>
      </c>
      <c r="I834" s="202">
        <v>0</v>
      </c>
      <c r="J834" s="197">
        <v>824.4</v>
      </c>
      <c r="K834" s="203">
        <v>0</v>
      </c>
      <c r="L834" s="203">
        <v>0</v>
      </c>
      <c r="M834" s="203">
        <v>0</v>
      </c>
      <c r="N834" s="203">
        <v>794.4</v>
      </c>
      <c r="O834" s="203">
        <v>30</v>
      </c>
      <c r="P834" s="203">
        <v>0</v>
      </c>
      <c r="Q834" s="203">
        <v>0</v>
      </c>
      <c r="R834" s="198">
        <v>459.928</v>
      </c>
      <c r="S834" s="203">
        <v>0</v>
      </c>
      <c r="T834" s="203">
        <v>0</v>
      </c>
      <c r="U834" s="203">
        <v>0</v>
      </c>
      <c r="V834" s="204">
        <v>459.928</v>
      </c>
      <c r="W834" s="204">
        <v>0</v>
      </c>
      <c r="X834" s="204">
        <v>0</v>
      </c>
      <c r="Y834" s="204">
        <v>0</v>
      </c>
      <c r="Z834" s="101">
        <v>-364.47199999999998</v>
      </c>
      <c r="AA834" s="204">
        <v>0</v>
      </c>
      <c r="AB834" s="204">
        <v>0</v>
      </c>
      <c r="AC834" s="204">
        <v>0</v>
      </c>
      <c r="AD834" s="204">
        <v>-334.47199999999998</v>
      </c>
      <c r="AE834" s="204"/>
      <c r="AF834" s="204">
        <v>0</v>
      </c>
      <c r="AG834" s="204">
        <v>0</v>
      </c>
      <c r="AH834" s="204">
        <v>55.789422610383312</v>
      </c>
      <c r="AI834" s="204">
        <v>0</v>
      </c>
      <c r="AJ834" s="204">
        <v>0</v>
      </c>
      <c r="AK834" s="204">
        <v>0</v>
      </c>
      <c r="AL834" s="204">
        <v>57.896273917421958</v>
      </c>
      <c r="AM834" s="204"/>
      <c r="AN834" s="204">
        <v>0</v>
      </c>
      <c r="AO834" s="204">
        <v>0</v>
      </c>
    </row>
    <row r="835" spans="1:45" ht="12.75" customHeight="1">
      <c r="A835" s="262">
        <v>827</v>
      </c>
      <c r="B835" s="201" t="s">
        <v>1903</v>
      </c>
      <c r="C835" s="197">
        <v>0</v>
      </c>
      <c r="D835" s="202">
        <v>0</v>
      </c>
      <c r="E835" s="202">
        <v>0</v>
      </c>
      <c r="F835" s="202">
        <v>0</v>
      </c>
      <c r="G835" s="202">
        <v>0</v>
      </c>
      <c r="H835" s="202">
        <v>0</v>
      </c>
      <c r="I835" s="202">
        <v>0</v>
      </c>
      <c r="J835" s="197">
        <v>0</v>
      </c>
      <c r="K835" s="203">
        <v>0</v>
      </c>
      <c r="L835" s="203">
        <v>0</v>
      </c>
      <c r="M835" s="203">
        <v>0</v>
      </c>
      <c r="N835" s="203">
        <v>0</v>
      </c>
      <c r="O835" s="203">
        <v>0</v>
      </c>
      <c r="P835" s="203">
        <v>0</v>
      </c>
      <c r="Q835" s="203">
        <v>0</v>
      </c>
      <c r="R835" s="198">
        <v>0</v>
      </c>
      <c r="S835" s="203">
        <v>0</v>
      </c>
      <c r="T835" s="203">
        <v>0</v>
      </c>
      <c r="U835" s="203">
        <v>0</v>
      </c>
      <c r="V835" s="204">
        <v>0</v>
      </c>
      <c r="W835" s="204">
        <v>0</v>
      </c>
      <c r="X835" s="204">
        <v>0</v>
      </c>
      <c r="Y835" s="204">
        <v>0</v>
      </c>
      <c r="Z835" s="101">
        <v>0</v>
      </c>
      <c r="AA835" s="204">
        <v>0</v>
      </c>
      <c r="AB835" s="204">
        <v>0</v>
      </c>
      <c r="AC835" s="204">
        <v>0</v>
      </c>
      <c r="AD835" s="204">
        <v>0</v>
      </c>
      <c r="AE835" s="204"/>
      <c r="AF835" s="204">
        <v>0</v>
      </c>
      <c r="AG835" s="204">
        <v>0</v>
      </c>
      <c r="AH835" s="204">
        <v>0</v>
      </c>
      <c r="AI835" s="204">
        <v>0</v>
      </c>
      <c r="AJ835" s="204">
        <v>0</v>
      </c>
      <c r="AK835" s="204">
        <v>0</v>
      </c>
      <c r="AL835" s="204">
        <v>0</v>
      </c>
      <c r="AM835" s="204"/>
      <c r="AN835" s="204">
        <v>0</v>
      </c>
      <c r="AO835" s="204">
        <v>0</v>
      </c>
    </row>
    <row r="836" spans="1:45" ht="12.75" customHeight="1">
      <c r="A836" s="262">
        <v>828</v>
      </c>
      <c r="B836" s="201" t="s">
        <v>1904</v>
      </c>
      <c r="C836" s="197">
        <v>0</v>
      </c>
      <c r="D836" s="202">
        <v>0</v>
      </c>
      <c r="E836" s="202">
        <v>0</v>
      </c>
      <c r="F836" s="202">
        <v>0</v>
      </c>
      <c r="G836" s="202">
        <v>0</v>
      </c>
      <c r="H836" s="202">
        <v>0</v>
      </c>
      <c r="I836" s="202">
        <v>0</v>
      </c>
      <c r="J836" s="197">
        <v>0</v>
      </c>
      <c r="K836" s="203">
        <v>0</v>
      </c>
      <c r="L836" s="203">
        <v>0</v>
      </c>
      <c r="M836" s="203">
        <v>0</v>
      </c>
      <c r="N836" s="203">
        <v>0</v>
      </c>
      <c r="O836" s="203">
        <v>0</v>
      </c>
      <c r="P836" s="203">
        <v>0</v>
      </c>
      <c r="Q836" s="203">
        <v>0</v>
      </c>
      <c r="R836" s="198">
        <v>0</v>
      </c>
      <c r="S836" s="203">
        <v>0</v>
      </c>
      <c r="T836" s="203">
        <v>0</v>
      </c>
      <c r="U836" s="203">
        <v>0</v>
      </c>
      <c r="V836" s="204">
        <v>0</v>
      </c>
      <c r="W836" s="204">
        <v>0</v>
      </c>
      <c r="X836" s="204">
        <v>0</v>
      </c>
      <c r="Y836" s="204">
        <v>0</v>
      </c>
      <c r="Z836" s="101">
        <v>0</v>
      </c>
      <c r="AA836" s="204">
        <v>0</v>
      </c>
      <c r="AB836" s="204">
        <v>0</v>
      </c>
      <c r="AC836" s="204">
        <v>0</v>
      </c>
      <c r="AD836" s="204">
        <v>0</v>
      </c>
      <c r="AE836" s="204"/>
      <c r="AF836" s="204">
        <v>0</v>
      </c>
      <c r="AG836" s="204">
        <v>0</v>
      </c>
      <c r="AH836" s="204">
        <v>0</v>
      </c>
      <c r="AI836" s="204">
        <v>0</v>
      </c>
      <c r="AJ836" s="204">
        <v>0</v>
      </c>
      <c r="AK836" s="204">
        <v>0</v>
      </c>
      <c r="AL836" s="204">
        <v>0</v>
      </c>
      <c r="AM836" s="204"/>
      <c r="AN836" s="204">
        <v>0</v>
      </c>
      <c r="AO836" s="204">
        <v>0</v>
      </c>
    </row>
    <row r="837" spans="1:45" ht="12.75" customHeight="1">
      <c r="A837" s="262">
        <v>829</v>
      </c>
      <c r="B837" s="201" t="s">
        <v>1905</v>
      </c>
      <c r="C837" s="197">
        <v>0</v>
      </c>
      <c r="D837" s="202">
        <v>0</v>
      </c>
      <c r="E837" s="202">
        <v>0</v>
      </c>
      <c r="F837" s="202">
        <v>0</v>
      </c>
      <c r="G837" s="202">
        <v>0</v>
      </c>
      <c r="H837" s="202">
        <v>0</v>
      </c>
      <c r="I837" s="202">
        <v>0</v>
      </c>
      <c r="J837" s="197">
        <v>0</v>
      </c>
      <c r="K837" s="203">
        <v>0</v>
      </c>
      <c r="L837" s="203">
        <v>0</v>
      </c>
      <c r="M837" s="203">
        <v>0</v>
      </c>
      <c r="N837" s="203">
        <v>0</v>
      </c>
      <c r="O837" s="203">
        <v>0</v>
      </c>
      <c r="P837" s="203">
        <v>0</v>
      </c>
      <c r="Q837" s="203">
        <v>0</v>
      </c>
      <c r="R837" s="198">
        <v>0</v>
      </c>
      <c r="S837" s="203">
        <v>0</v>
      </c>
      <c r="T837" s="203">
        <v>0</v>
      </c>
      <c r="U837" s="203">
        <v>0</v>
      </c>
      <c r="V837" s="204">
        <v>0</v>
      </c>
      <c r="W837" s="204">
        <v>0</v>
      </c>
      <c r="X837" s="204">
        <v>0</v>
      </c>
      <c r="Y837" s="204">
        <v>0</v>
      </c>
      <c r="Z837" s="101">
        <v>0</v>
      </c>
      <c r="AA837" s="204">
        <v>0</v>
      </c>
      <c r="AB837" s="204">
        <v>0</v>
      </c>
      <c r="AC837" s="204">
        <v>0</v>
      </c>
      <c r="AD837" s="204">
        <v>0</v>
      </c>
      <c r="AE837" s="204"/>
      <c r="AF837" s="204">
        <v>0</v>
      </c>
      <c r="AG837" s="204">
        <v>0</v>
      </c>
      <c r="AH837" s="204">
        <v>0</v>
      </c>
      <c r="AI837" s="204">
        <v>0</v>
      </c>
      <c r="AJ837" s="204">
        <v>0</v>
      </c>
      <c r="AK837" s="204">
        <v>0</v>
      </c>
      <c r="AL837" s="204">
        <v>0</v>
      </c>
      <c r="AM837" s="204"/>
      <c r="AN837" s="204">
        <v>0</v>
      </c>
      <c r="AO837" s="204">
        <v>0</v>
      </c>
    </row>
    <row r="838" spans="1:45" ht="12.75" customHeight="1">
      <c r="A838" s="262">
        <v>830</v>
      </c>
      <c r="B838" s="201" t="s">
        <v>1906</v>
      </c>
      <c r="C838" s="197">
        <v>0</v>
      </c>
      <c r="D838" s="202">
        <v>0</v>
      </c>
      <c r="E838" s="202">
        <v>0</v>
      </c>
      <c r="F838" s="202">
        <v>0</v>
      </c>
      <c r="G838" s="202">
        <v>0</v>
      </c>
      <c r="H838" s="202">
        <v>0</v>
      </c>
      <c r="I838" s="202">
        <v>0</v>
      </c>
      <c r="J838" s="197">
        <v>0</v>
      </c>
      <c r="K838" s="203">
        <v>0</v>
      </c>
      <c r="L838" s="203">
        <v>0</v>
      </c>
      <c r="M838" s="203">
        <v>0</v>
      </c>
      <c r="N838" s="203">
        <v>0</v>
      </c>
      <c r="O838" s="203">
        <v>0</v>
      </c>
      <c r="P838" s="203">
        <v>0</v>
      </c>
      <c r="Q838" s="203">
        <v>0</v>
      </c>
      <c r="R838" s="198">
        <v>0</v>
      </c>
      <c r="S838" s="203">
        <v>0</v>
      </c>
      <c r="T838" s="203">
        <v>0</v>
      </c>
      <c r="U838" s="203">
        <v>0</v>
      </c>
      <c r="V838" s="204">
        <v>0</v>
      </c>
      <c r="W838" s="204">
        <v>0</v>
      </c>
      <c r="X838" s="204">
        <v>0</v>
      </c>
      <c r="Y838" s="204">
        <v>0</v>
      </c>
      <c r="Z838" s="101">
        <v>0</v>
      </c>
      <c r="AA838" s="204">
        <v>0</v>
      </c>
      <c r="AB838" s="204">
        <v>0</v>
      </c>
      <c r="AC838" s="204">
        <v>0</v>
      </c>
      <c r="AD838" s="204">
        <v>0</v>
      </c>
      <c r="AE838" s="204"/>
      <c r="AF838" s="204">
        <v>0</v>
      </c>
      <c r="AG838" s="204">
        <v>0</v>
      </c>
      <c r="AH838" s="204">
        <v>0</v>
      </c>
      <c r="AI838" s="204">
        <v>0</v>
      </c>
      <c r="AJ838" s="204">
        <v>0</v>
      </c>
      <c r="AK838" s="204">
        <v>0</v>
      </c>
      <c r="AL838" s="204">
        <v>0</v>
      </c>
      <c r="AM838" s="204"/>
      <c r="AN838" s="204">
        <v>0</v>
      </c>
      <c r="AO838" s="204">
        <v>0</v>
      </c>
    </row>
    <row r="839" spans="1:45" ht="12.75" customHeight="1">
      <c r="A839" s="262">
        <v>831</v>
      </c>
      <c r="B839" s="201" t="s">
        <v>1907</v>
      </c>
      <c r="C839" s="197">
        <v>0</v>
      </c>
      <c r="D839" s="202">
        <v>0</v>
      </c>
      <c r="E839" s="202">
        <v>0</v>
      </c>
      <c r="F839" s="202">
        <v>0</v>
      </c>
      <c r="G839" s="202">
        <v>0</v>
      </c>
      <c r="H839" s="202">
        <v>0</v>
      </c>
      <c r="I839" s="202">
        <v>0</v>
      </c>
      <c r="J839" s="197">
        <v>0</v>
      </c>
      <c r="K839" s="203">
        <v>0</v>
      </c>
      <c r="L839" s="203">
        <v>0</v>
      </c>
      <c r="M839" s="203">
        <v>0</v>
      </c>
      <c r="N839" s="203">
        <v>0</v>
      </c>
      <c r="O839" s="203">
        <v>0</v>
      </c>
      <c r="P839" s="203">
        <v>0</v>
      </c>
      <c r="Q839" s="203">
        <v>0</v>
      </c>
      <c r="R839" s="198">
        <v>0</v>
      </c>
      <c r="S839" s="203">
        <v>0</v>
      </c>
      <c r="T839" s="203">
        <v>0</v>
      </c>
      <c r="U839" s="203">
        <v>0</v>
      </c>
      <c r="V839" s="204">
        <v>0</v>
      </c>
      <c r="W839" s="204">
        <v>0</v>
      </c>
      <c r="X839" s="204">
        <v>0</v>
      </c>
      <c r="Y839" s="204">
        <v>0</v>
      </c>
      <c r="Z839" s="101">
        <v>0</v>
      </c>
      <c r="AA839" s="204">
        <v>0</v>
      </c>
      <c r="AB839" s="204">
        <v>0</v>
      </c>
      <c r="AC839" s="204">
        <v>0</v>
      </c>
      <c r="AD839" s="204">
        <v>0</v>
      </c>
      <c r="AE839" s="204"/>
      <c r="AF839" s="204">
        <v>0</v>
      </c>
      <c r="AG839" s="204">
        <v>0</v>
      </c>
      <c r="AH839" s="204">
        <v>0</v>
      </c>
      <c r="AI839" s="204">
        <v>0</v>
      </c>
      <c r="AJ839" s="204">
        <v>0</v>
      </c>
      <c r="AK839" s="204">
        <v>0</v>
      </c>
      <c r="AL839" s="204">
        <v>0</v>
      </c>
      <c r="AM839" s="204"/>
      <c r="AN839" s="204">
        <v>0</v>
      </c>
      <c r="AO839" s="204">
        <v>0</v>
      </c>
    </row>
    <row r="840" spans="1:45" ht="12.75" customHeight="1">
      <c r="A840" s="262">
        <v>832</v>
      </c>
      <c r="B840" s="201" t="s">
        <v>1908</v>
      </c>
      <c r="C840" s="197">
        <v>0</v>
      </c>
      <c r="D840" s="202">
        <v>0</v>
      </c>
      <c r="E840" s="202">
        <v>0</v>
      </c>
      <c r="F840" s="202">
        <v>0</v>
      </c>
      <c r="G840" s="202">
        <v>0</v>
      </c>
      <c r="H840" s="202">
        <v>0</v>
      </c>
      <c r="I840" s="202">
        <v>0</v>
      </c>
      <c r="J840" s="197">
        <v>0</v>
      </c>
      <c r="K840" s="203">
        <v>0</v>
      </c>
      <c r="L840" s="203">
        <v>0</v>
      </c>
      <c r="M840" s="203">
        <v>0</v>
      </c>
      <c r="N840" s="203">
        <v>0</v>
      </c>
      <c r="O840" s="203">
        <v>0</v>
      </c>
      <c r="P840" s="203">
        <v>0</v>
      </c>
      <c r="Q840" s="203">
        <v>0</v>
      </c>
      <c r="R840" s="198">
        <v>0</v>
      </c>
      <c r="S840" s="203">
        <v>0</v>
      </c>
      <c r="T840" s="203">
        <v>0</v>
      </c>
      <c r="U840" s="203">
        <v>0</v>
      </c>
      <c r="V840" s="204">
        <v>0</v>
      </c>
      <c r="W840" s="204">
        <v>0</v>
      </c>
      <c r="X840" s="204">
        <v>0</v>
      </c>
      <c r="Y840" s="204">
        <v>0</v>
      </c>
      <c r="Z840" s="101">
        <v>0</v>
      </c>
      <c r="AA840" s="204">
        <v>0</v>
      </c>
      <c r="AB840" s="204">
        <v>0</v>
      </c>
      <c r="AC840" s="204">
        <v>0</v>
      </c>
      <c r="AD840" s="204">
        <v>0</v>
      </c>
      <c r="AE840" s="204"/>
      <c r="AF840" s="204">
        <v>0</v>
      </c>
      <c r="AG840" s="204">
        <v>0</v>
      </c>
      <c r="AH840" s="204">
        <v>0</v>
      </c>
      <c r="AI840" s="204">
        <v>0</v>
      </c>
      <c r="AJ840" s="204">
        <v>0</v>
      </c>
      <c r="AK840" s="204">
        <v>0</v>
      </c>
      <c r="AL840" s="204">
        <v>0</v>
      </c>
      <c r="AM840" s="204"/>
      <c r="AN840" s="204">
        <v>0</v>
      </c>
      <c r="AO840" s="204">
        <v>0</v>
      </c>
    </row>
    <row r="841" spans="1:45" ht="12.75" customHeight="1">
      <c r="A841" s="262">
        <v>833</v>
      </c>
      <c r="B841" s="201" t="s">
        <v>1909</v>
      </c>
      <c r="C841" s="197">
        <v>0</v>
      </c>
      <c r="D841" s="202">
        <v>0</v>
      </c>
      <c r="E841" s="202">
        <v>0</v>
      </c>
      <c r="F841" s="202">
        <v>0</v>
      </c>
      <c r="G841" s="202">
        <v>0</v>
      </c>
      <c r="H841" s="202">
        <v>0</v>
      </c>
      <c r="I841" s="202">
        <v>0</v>
      </c>
      <c r="J841" s="197">
        <v>0</v>
      </c>
      <c r="K841" s="203">
        <v>0</v>
      </c>
      <c r="L841" s="203">
        <v>0</v>
      </c>
      <c r="M841" s="203">
        <v>0</v>
      </c>
      <c r="N841" s="203">
        <v>0</v>
      </c>
      <c r="O841" s="203">
        <v>0</v>
      </c>
      <c r="P841" s="203">
        <v>0</v>
      </c>
      <c r="Q841" s="203">
        <v>0</v>
      </c>
      <c r="R841" s="198">
        <v>0</v>
      </c>
      <c r="S841" s="203">
        <v>0</v>
      </c>
      <c r="T841" s="203">
        <v>0</v>
      </c>
      <c r="U841" s="203">
        <v>0</v>
      </c>
      <c r="V841" s="204">
        <v>0</v>
      </c>
      <c r="W841" s="204">
        <v>0</v>
      </c>
      <c r="X841" s="204">
        <v>0</v>
      </c>
      <c r="Y841" s="204">
        <v>0</v>
      </c>
      <c r="Z841" s="101">
        <v>0</v>
      </c>
      <c r="AA841" s="204">
        <v>0</v>
      </c>
      <c r="AB841" s="204">
        <v>0</v>
      </c>
      <c r="AC841" s="204">
        <v>0</v>
      </c>
      <c r="AD841" s="204">
        <v>0</v>
      </c>
      <c r="AE841" s="204"/>
      <c r="AF841" s="204">
        <v>0</v>
      </c>
      <c r="AG841" s="204">
        <v>0</v>
      </c>
      <c r="AH841" s="204">
        <v>0</v>
      </c>
      <c r="AI841" s="204">
        <v>0</v>
      </c>
      <c r="AJ841" s="204">
        <v>0</v>
      </c>
      <c r="AK841" s="204">
        <v>0</v>
      </c>
      <c r="AL841" s="204">
        <v>0</v>
      </c>
      <c r="AM841" s="204"/>
      <c r="AN841" s="204">
        <v>0</v>
      </c>
      <c r="AO841" s="204">
        <v>0</v>
      </c>
    </row>
    <row r="842" spans="1:45" ht="12.75" customHeight="1">
      <c r="A842" s="262">
        <v>834</v>
      </c>
      <c r="B842" s="201" t="s">
        <v>1910</v>
      </c>
      <c r="C842" s="197">
        <v>0</v>
      </c>
      <c r="D842" s="202">
        <v>0</v>
      </c>
      <c r="E842" s="202">
        <v>0</v>
      </c>
      <c r="F842" s="202">
        <v>0</v>
      </c>
      <c r="G842" s="202">
        <v>0</v>
      </c>
      <c r="H842" s="202">
        <v>0</v>
      </c>
      <c r="I842" s="202">
        <v>0</v>
      </c>
      <c r="J842" s="197">
        <v>0</v>
      </c>
      <c r="K842" s="203">
        <v>0</v>
      </c>
      <c r="L842" s="203">
        <v>0</v>
      </c>
      <c r="M842" s="203">
        <v>0</v>
      </c>
      <c r="N842" s="203">
        <v>0</v>
      </c>
      <c r="O842" s="203">
        <v>0</v>
      </c>
      <c r="P842" s="203">
        <v>0</v>
      </c>
      <c r="Q842" s="203">
        <v>0</v>
      </c>
      <c r="R842" s="198">
        <v>0</v>
      </c>
      <c r="S842" s="203">
        <v>0</v>
      </c>
      <c r="T842" s="203">
        <v>0</v>
      </c>
      <c r="U842" s="203">
        <v>0</v>
      </c>
      <c r="V842" s="204">
        <v>0</v>
      </c>
      <c r="W842" s="204">
        <v>0</v>
      </c>
      <c r="X842" s="204">
        <v>0</v>
      </c>
      <c r="Y842" s="204">
        <v>0</v>
      </c>
      <c r="Z842" s="101">
        <v>0</v>
      </c>
      <c r="AA842" s="204">
        <v>0</v>
      </c>
      <c r="AB842" s="204">
        <v>0</v>
      </c>
      <c r="AC842" s="204">
        <v>0</v>
      </c>
      <c r="AD842" s="204">
        <v>0</v>
      </c>
      <c r="AE842" s="204"/>
      <c r="AF842" s="204">
        <v>0</v>
      </c>
      <c r="AG842" s="204">
        <v>0</v>
      </c>
      <c r="AH842" s="204">
        <v>0</v>
      </c>
      <c r="AI842" s="204">
        <v>0</v>
      </c>
      <c r="AJ842" s="204">
        <v>0</v>
      </c>
      <c r="AK842" s="204">
        <v>0</v>
      </c>
      <c r="AL842" s="204">
        <v>0</v>
      </c>
      <c r="AM842" s="204"/>
      <c r="AN842" s="204">
        <v>0</v>
      </c>
      <c r="AO842" s="204">
        <v>0</v>
      </c>
    </row>
    <row r="843" spans="1:45" ht="12.75" customHeight="1">
      <c r="A843" s="262">
        <v>835</v>
      </c>
      <c r="B843" s="201" t="s">
        <v>1911</v>
      </c>
      <c r="C843" s="197">
        <v>0</v>
      </c>
      <c r="D843" s="202">
        <v>0</v>
      </c>
      <c r="E843" s="202">
        <v>0</v>
      </c>
      <c r="F843" s="202">
        <v>0</v>
      </c>
      <c r="G843" s="202">
        <v>0</v>
      </c>
      <c r="H843" s="202">
        <v>0</v>
      </c>
      <c r="I843" s="202">
        <v>0</v>
      </c>
      <c r="J843" s="197">
        <v>0</v>
      </c>
      <c r="K843" s="203">
        <v>0</v>
      </c>
      <c r="L843" s="203">
        <v>0</v>
      </c>
      <c r="M843" s="203">
        <v>0</v>
      </c>
      <c r="N843" s="203">
        <v>0</v>
      </c>
      <c r="O843" s="203">
        <v>0</v>
      </c>
      <c r="P843" s="203">
        <v>0</v>
      </c>
      <c r="Q843" s="203">
        <v>0</v>
      </c>
      <c r="R843" s="198">
        <v>0</v>
      </c>
      <c r="S843" s="203">
        <v>0</v>
      </c>
      <c r="T843" s="203">
        <v>0</v>
      </c>
      <c r="U843" s="203">
        <v>0</v>
      </c>
      <c r="V843" s="204">
        <v>0</v>
      </c>
      <c r="W843" s="204">
        <v>0</v>
      </c>
      <c r="X843" s="204">
        <v>0</v>
      </c>
      <c r="Y843" s="204">
        <v>0</v>
      </c>
      <c r="Z843" s="101">
        <v>0</v>
      </c>
      <c r="AA843" s="204">
        <v>0</v>
      </c>
      <c r="AB843" s="204">
        <v>0</v>
      </c>
      <c r="AC843" s="204">
        <v>0</v>
      </c>
      <c r="AD843" s="204">
        <v>0</v>
      </c>
      <c r="AE843" s="204"/>
      <c r="AF843" s="204">
        <v>0</v>
      </c>
      <c r="AG843" s="204">
        <v>0</v>
      </c>
      <c r="AH843" s="204">
        <v>0</v>
      </c>
      <c r="AI843" s="204">
        <v>0</v>
      </c>
      <c r="AJ843" s="204">
        <v>0</v>
      </c>
      <c r="AK843" s="204">
        <v>0</v>
      </c>
      <c r="AL843" s="204">
        <v>0</v>
      </c>
      <c r="AM843" s="204"/>
      <c r="AN843" s="204">
        <v>0</v>
      </c>
      <c r="AO843" s="204">
        <v>0</v>
      </c>
    </row>
    <row r="844" spans="1:45" ht="12.75" customHeight="1">
      <c r="A844" s="262">
        <v>836</v>
      </c>
      <c r="B844" s="201" t="s">
        <v>1912</v>
      </c>
      <c r="C844" s="197">
        <v>0</v>
      </c>
      <c r="D844" s="202">
        <v>0</v>
      </c>
      <c r="E844" s="202">
        <v>0</v>
      </c>
      <c r="F844" s="202">
        <v>0</v>
      </c>
      <c r="G844" s="202">
        <v>0</v>
      </c>
      <c r="H844" s="202">
        <v>0</v>
      </c>
      <c r="I844" s="202">
        <v>0</v>
      </c>
      <c r="J844" s="197">
        <v>0</v>
      </c>
      <c r="K844" s="203">
        <v>0</v>
      </c>
      <c r="L844" s="203">
        <v>0</v>
      </c>
      <c r="M844" s="203">
        <v>0</v>
      </c>
      <c r="N844" s="203">
        <v>0</v>
      </c>
      <c r="O844" s="203">
        <v>0</v>
      </c>
      <c r="P844" s="203">
        <v>0</v>
      </c>
      <c r="Q844" s="203">
        <v>0</v>
      </c>
      <c r="R844" s="198">
        <v>0</v>
      </c>
      <c r="S844" s="203">
        <v>0</v>
      </c>
      <c r="T844" s="203">
        <v>0</v>
      </c>
      <c r="U844" s="203">
        <v>0</v>
      </c>
      <c r="V844" s="204">
        <v>0</v>
      </c>
      <c r="W844" s="204">
        <v>0</v>
      </c>
      <c r="X844" s="204">
        <v>0</v>
      </c>
      <c r="Y844" s="204">
        <v>0</v>
      </c>
      <c r="Z844" s="101">
        <v>0</v>
      </c>
      <c r="AA844" s="204">
        <v>0</v>
      </c>
      <c r="AB844" s="204">
        <v>0</v>
      </c>
      <c r="AC844" s="204">
        <v>0</v>
      </c>
      <c r="AD844" s="204">
        <v>0</v>
      </c>
      <c r="AE844" s="204"/>
      <c r="AF844" s="204">
        <v>0</v>
      </c>
      <c r="AG844" s="204">
        <v>0</v>
      </c>
      <c r="AH844" s="204">
        <v>0</v>
      </c>
      <c r="AI844" s="204">
        <v>0</v>
      </c>
      <c r="AJ844" s="204">
        <v>0</v>
      </c>
      <c r="AK844" s="204">
        <v>0</v>
      </c>
      <c r="AL844" s="204">
        <v>0</v>
      </c>
      <c r="AM844" s="204"/>
      <c r="AN844" s="204">
        <v>0</v>
      </c>
      <c r="AO844" s="204">
        <v>0</v>
      </c>
    </row>
    <row r="845" spans="1:45" ht="12.75" customHeight="1">
      <c r="A845" s="262">
        <v>837</v>
      </c>
      <c r="B845" s="201" t="s">
        <v>1913</v>
      </c>
      <c r="C845" s="197">
        <v>0</v>
      </c>
      <c r="D845" s="202">
        <v>0</v>
      </c>
      <c r="E845" s="202">
        <v>0</v>
      </c>
      <c r="F845" s="202">
        <v>0</v>
      </c>
      <c r="G845" s="202">
        <v>0</v>
      </c>
      <c r="H845" s="202">
        <v>0</v>
      </c>
      <c r="I845" s="202">
        <v>0</v>
      </c>
      <c r="J845" s="197">
        <v>0</v>
      </c>
      <c r="K845" s="203">
        <v>0</v>
      </c>
      <c r="L845" s="203">
        <v>0</v>
      </c>
      <c r="M845" s="203">
        <v>0</v>
      </c>
      <c r="N845" s="203">
        <v>0</v>
      </c>
      <c r="O845" s="203">
        <v>0</v>
      </c>
      <c r="P845" s="203">
        <v>0</v>
      </c>
      <c r="Q845" s="203">
        <v>0</v>
      </c>
      <c r="R845" s="198">
        <v>0</v>
      </c>
      <c r="S845" s="203">
        <v>0</v>
      </c>
      <c r="T845" s="203">
        <v>0</v>
      </c>
      <c r="U845" s="203">
        <v>0</v>
      </c>
      <c r="V845" s="204">
        <v>0</v>
      </c>
      <c r="W845" s="204">
        <v>0</v>
      </c>
      <c r="X845" s="204">
        <v>0</v>
      </c>
      <c r="Y845" s="204">
        <v>0</v>
      </c>
      <c r="Z845" s="101">
        <v>0</v>
      </c>
      <c r="AA845" s="204">
        <v>0</v>
      </c>
      <c r="AB845" s="204">
        <v>0</v>
      </c>
      <c r="AC845" s="204">
        <v>0</v>
      </c>
      <c r="AD845" s="204">
        <v>0</v>
      </c>
      <c r="AE845" s="204"/>
      <c r="AF845" s="204">
        <v>0</v>
      </c>
      <c r="AG845" s="204">
        <v>0</v>
      </c>
      <c r="AH845" s="204">
        <v>0</v>
      </c>
      <c r="AI845" s="204">
        <v>0</v>
      </c>
      <c r="AJ845" s="204">
        <v>0</v>
      </c>
      <c r="AK845" s="204">
        <v>0</v>
      </c>
      <c r="AL845" s="204">
        <v>0</v>
      </c>
      <c r="AM845" s="204"/>
      <c r="AN845" s="204">
        <v>0</v>
      </c>
      <c r="AO845" s="204">
        <v>0</v>
      </c>
    </row>
    <row r="846" spans="1:45" ht="12.75" customHeight="1">
      <c r="A846" s="262">
        <v>838</v>
      </c>
      <c r="B846" s="201" t="s">
        <v>1914</v>
      </c>
      <c r="C846" s="197">
        <v>0</v>
      </c>
      <c r="D846" s="202">
        <v>0</v>
      </c>
      <c r="E846" s="202">
        <v>0</v>
      </c>
      <c r="F846" s="202">
        <v>0</v>
      </c>
      <c r="G846" s="202">
        <v>0</v>
      </c>
      <c r="H846" s="202">
        <v>0</v>
      </c>
      <c r="I846" s="202">
        <v>0</v>
      </c>
      <c r="J846" s="197">
        <v>0</v>
      </c>
      <c r="K846" s="203">
        <v>0</v>
      </c>
      <c r="L846" s="203">
        <v>0</v>
      </c>
      <c r="M846" s="203">
        <v>0</v>
      </c>
      <c r="N846" s="203">
        <v>0</v>
      </c>
      <c r="O846" s="203">
        <v>0</v>
      </c>
      <c r="P846" s="203">
        <v>0</v>
      </c>
      <c r="Q846" s="203">
        <v>0</v>
      </c>
      <c r="R846" s="198">
        <v>0</v>
      </c>
      <c r="S846" s="203">
        <v>0</v>
      </c>
      <c r="T846" s="203">
        <v>0</v>
      </c>
      <c r="U846" s="203">
        <v>0</v>
      </c>
      <c r="V846" s="204">
        <v>0</v>
      </c>
      <c r="W846" s="204">
        <v>0</v>
      </c>
      <c r="X846" s="204">
        <v>0</v>
      </c>
      <c r="Y846" s="204">
        <v>0</v>
      </c>
      <c r="Z846" s="101">
        <v>0</v>
      </c>
      <c r="AA846" s="204">
        <v>0</v>
      </c>
      <c r="AB846" s="204">
        <v>0</v>
      </c>
      <c r="AC846" s="204">
        <v>0</v>
      </c>
      <c r="AD846" s="204">
        <v>0</v>
      </c>
      <c r="AE846" s="204"/>
      <c r="AF846" s="204">
        <v>0</v>
      </c>
      <c r="AG846" s="204">
        <v>0</v>
      </c>
      <c r="AH846" s="204">
        <v>0</v>
      </c>
      <c r="AI846" s="204">
        <v>0</v>
      </c>
      <c r="AJ846" s="204">
        <v>0</v>
      </c>
      <c r="AK846" s="204">
        <v>0</v>
      </c>
      <c r="AL846" s="204">
        <v>0</v>
      </c>
      <c r="AM846" s="204"/>
      <c r="AN846" s="204">
        <v>0</v>
      </c>
      <c r="AO846" s="204">
        <v>0</v>
      </c>
    </row>
    <row r="847" spans="1:45" ht="12.75" customHeight="1">
      <c r="A847" s="262">
        <v>839</v>
      </c>
      <c r="B847" s="201" t="s">
        <v>1915</v>
      </c>
      <c r="C847" s="197">
        <v>0</v>
      </c>
      <c r="D847" s="202">
        <v>0</v>
      </c>
      <c r="E847" s="202">
        <v>0</v>
      </c>
      <c r="F847" s="202">
        <v>0</v>
      </c>
      <c r="G847" s="202">
        <v>0</v>
      </c>
      <c r="H847" s="202">
        <v>0</v>
      </c>
      <c r="I847" s="202">
        <v>0</v>
      </c>
      <c r="J847" s="197">
        <v>0</v>
      </c>
      <c r="K847" s="203">
        <v>0</v>
      </c>
      <c r="L847" s="203">
        <v>0</v>
      </c>
      <c r="M847" s="203">
        <v>0</v>
      </c>
      <c r="N847" s="203">
        <v>0</v>
      </c>
      <c r="O847" s="203">
        <v>0</v>
      </c>
      <c r="P847" s="203">
        <v>0</v>
      </c>
      <c r="Q847" s="203">
        <v>0</v>
      </c>
      <c r="R847" s="198">
        <v>0</v>
      </c>
      <c r="S847" s="203">
        <v>0</v>
      </c>
      <c r="T847" s="203">
        <v>0</v>
      </c>
      <c r="U847" s="203">
        <v>0</v>
      </c>
      <c r="V847" s="204">
        <v>0</v>
      </c>
      <c r="W847" s="204">
        <v>0</v>
      </c>
      <c r="X847" s="204">
        <v>0</v>
      </c>
      <c r="Y847" s="204">
        <v>0</v>
      </c>
      <c r="Z847" s="101">
        <v>0</v>
      </c>
      <c r="AA847" s="204">
        <v>0</v>
      </c>
      <c r="AB847" s="204">
        <v>0</v>
      </c>
      <c r="AC847" s="204">
        <v>0</v>
      </c>
      <c r="AD847" s="204">
        <v>0</v>
      </c>
      <c r="AE847" s="204"/>
      <c r="AF847" s="204">
        <v>0</v>
      </c>
      <c r="AG847" s="204">
        <v>0</v>
      </c>
      <c r="AH847" s="204">
        <v>0</v>
      </c>
      <c r="AI847" s="204">
        <v>0</v>
      </c>
      <c r="AJ847" s="204">
        <v>0</v>
      </c>
      <c r="AK847" s="204">
        <v>0</v>
      </c>
      <c r="AL847" s="204">
        <v>0</v>
      </c>
      <c r="AM847" s="204"/>
      <c r="AN847" s="204">
        <v>0</v>
      </c>
      <c r="AO847" s="204">
        <v>0</v>
      </c>
    </row>
    <row r="848" spans="1:45" ht="12.75" customHeight="1">
      <c r="A848" s="262">
        <v>840</v>
      </c>
      <c r="B848" s="201" t="s">
        <v>1916</v>
      </c>
      <c r="C848" s="197">
        <v>0</v>
      </c>
      <c r="D848" s="202">
        <v>0</v>
      </c>
      <c r="E848" s="202">
        <v>0</v>
      </c>
      <c r="F848" s="202">
        <v>0</v>
      </c>
      <c r="G848" s="202">
        <v>0</v>
      </c>
      <c r="H848" s="202">
        <v>0</v>
      </c>
      <c r="I848" s="202">
        <v>0</v>
      </c>
      <c r="J848" s="197">
        <v>0</v>
      </c>
      <c r="K848" s="203">
        <v>0</v>
      </c>
      <c r="L848" s="203">
        <v>0</v>
      </c>
      <c r="M848" s="203">
        <v>0</v>
      </c>
      <c r="N848" s="203">
        <v>0</v>
      </c>
      <c r="O848" s="203">
        <v>0</v>
      </c>
      <c r="P848" s="203">
        <v>0</v>
      </c>
      <c r="Q848" s="203">
        <v>0</v>
      </c>
      <c r="R848" s="198">
        <v>0</v>
      </c>
      <c r="S848" s="203">
        <v>0</v>
      </c>
      <c r="T848" s="203">
        <v>0</v>
      </c>
      <c r="U848" s="203">
        <v>0</v>
      </c>
      <c r="V848" s="204">
        <v>0</v>
      </c>
      <c r="W848" s="204">
        <v>0</v>
      </c>
      <c r="X848" s="204">
        <v>0</v>
      </c>
      <c r="Y848" s="204">
        <v>0</v>
      </c>
      <c r="Z848" s="101">
        <v>0</v>
      </c>
      <c r="AA848" s="204">
        <v>0</v>
      </c>
      <c r="AB848" s="204">
        <v>0</v>
      </c>
      <c r="AC848" s="204">
        <v>0</v>
      </c>
      <c r="AD848" s="204">
        <v>0</v>
      </c>
      <c r="AE848" s="204"/>
      <c r="AF848" s="204">
        <v>0</v>
      </c>
      <c r="AG848" s="204">
        <v>0</v>
      </c>
      <c r="AH848" s="204">
        <v>0</v>
      </c>
      <c r="AI848" s="204">
        <v>0</v>
      </c>
      <c r="AJ848" s="204">
        <v>0</v>
      </c>
      <c r="AK848" s="204">
        <v>0</v>
      </c>
      <c r="AL848" s="204">
        <v>0</v>
      </c>
      <c r="AM848" s="204"/>
      <c r="AN848" s="204">
        <v>0</v>
      </c>
      <c r="AO848" s="204">
        <v>0</v>
      </c>
    </row>
    <row r="849" spans="1:41" ht="12.75" customHeight="1">
      <c r="A849" s="262">
        <v>841</v>
      </c>
      <c r="B849" s="201" t="s">
        <v>1917</v>
      </c>
      <c r="C849" s="197">
        <v>0</v>
      </c>
      <c r="D849" s="202">
        <v>0</v>
      </c>
      <c r="E849" s="202">
        <v>0</v>
      </c>
      <c r="F849" s="202">
        <v>0</v>
      </c>
      <c r="G849" s="202">
        <v>0</v>
      </c>
      <c r="H849" s="202">
        <v>0</v>
      </c>
      <c r="I849" s="202">
        <v>0</v>
      </c>
      <c r="J849" s="197">
        <v>0</v>
      </c>
      <c r="K849" s="203">
        <v>0</v>
      </c>
      <c r="L849" s="203">
        <v>0</v>
      </c>
      <c r="M849" s="203">
        <v>0</v>
      </c>
      <c r="N849" s="203">
        <v>0</v>
      </c>
      <c r="O849" s="203">
        <v>0</v>
      </c>
      <c r="P849" s="203">
        <v>0</v>
      </c>
      <c r="Q849" s="203">
        <v>0</v>
      </c>
      <c r="R849" s="198">
        <v>0</v>
      </c>
      <c r="S849" s="203">
        <v>0</v>
      </c>
      <c r="T849" s="203">
        <v>0</v>
      </c>
      <c r="U849" s="203">
        <v>0</v>
      </c>
      <c r="V849" s="204">
        <v>0</v>
      </c>
      <c r="W849" s="204">
        <v>0</v>
      </c>
      <c r="X849" s="204">
        <v>0</v>
      </c>
      <c r="Y849" s="204">
        <v>0</v>
      </c>
      <c r="Z849" s="101">
        <v>0</v>
      </c>
      <c r="AA849" s="204">
        <v>0</v>
      </c>
      <c r="AB849" s="204">
        <v>0</v>
      </c>
      <c r="AC849" s="204">
        <v>0</v>
      </c>
      <c r="AD849" s="204">
        <v>0</v>
      </c>
      <c r="AE849" s="204"/>
      <c r="AF849" s="204">
        <v>0</v>
      </c>
      <c r="AG849" s="204">
        <v>0</v>
      </c>
      <c r="AH849" s="204">
        <v>0</v>
      </c>
      <c r="AI849" s="204">
        <v>0</v>
      </c>
      <c r="AJ849" s="204">
        <v>0</v>
      </c>
      <c r="AK849" s="204">
        <v>0</v>
      </c>
      <c r="AL849" s="204">
        <v>0</v>
      </c>
      <c r="AM849" s="204"/>
      <c r="AN849" s="204">
        <v>0</v>
      </c>
      <c r="AO849" s="204">
        <v>0</v>
      </c>
    </row>
    <row r="850" spans="1:41" ht="12.75" customHeight="1">
      <c r="A850" s="262">
        <v>842</v>
      </c>
      <c r="B850" s="201" t="s">
        <v>1918</v>
      </c>
      <c r="C850" s="197">
        <v>0</v>
      </c>
      <c r="D850" s="202">
        <v>0</v>
      </c>
      <c r="E850" s="202">
        <v>0</v>
      </c>
      <c r="F850" s="202">
        <v>0</v>
      </c>
      <c r="G850" s="202">
        <v>0</v>
      </c>
      <c r="H850" s="202">
        <v>0</v>
      </c>
      <c r="I850" s="202">
        <v>0</v>
      </c>
      <c r="J850" s="197">
        <v>0</v>
      </c>
      <c r="K850" s="203">
        <v>0</v>
      </c>
      <c r="L850" s="203">
        <v>0</v>
      </c>
      <c r="M850" s="203">
        <v>0</v>
      </c>
      <c r="N850" s="203">
        <v>0</v>
      </c>
      <c r="O850" s="203">
        <v>0</v>
      </c>
      <c r="P850" s="203">
        <v>0</v>
      </c>
      <c r="Q850" s="203">
        <v>0</v>
      </c>
      <c r="R850" s="198">
        <v>0</v>
      </c>
      <c r="S850" s="203">
        <v>0</v>
      </c>
      <c r="T850" s="203">
        <v>0</v>
      </c>
      <c r="U850" s="203">
        <v>0</v>
      </c>
      <c r="V850" s="204">
        <v>0</v>
      </c>
      <c r="W850" s="204">
        <v>0</v>
      </c>
      <c r="X850" s="204">
        <v>0</v>
      </c>
      <c r="Y850" s="204">
        <v>0</v>
      </c>
      <c r="Z850" s="101">
        <v>0</v>
      </c>
      <c r="AA850" s="204">
        <v>0</v>
      </c>
      <c r="AB850" s="204">
        <v>0</v>
      </c>
      <c r="AC850" s="204">
        <v>0</v>
      </c>
      <c r="AD850" s="204">
        <v>0</v>
      </c>
      <c r="AE850" s="204"/>
      <c r="AF850" s="204">
        <v>0</v>
      </c>
      <c r="AG850" s="204">
        <v>0</v>
      </c>
      <c r="AH850" s="204">
        <v>0</v>
      </c>
      <c r="AI850" s="204">
        <v>0</v>
      </c>
      <c r="AJ850" s="204">
        <v>0</v>
      </c>
      <c r="AK850" s="204">
        <v>0</v>
      </c>
      <c r="AL850" s="204">
        <v>0</v>
      </c>
      <c r="AM850" s="204"/>
      <c r="AN850" s="204">
        <v>0</v>
      </c>
      <c r="AO850" s="204">
        <v>0</v>
      </c>
    </row>
    <row r="851" spans="1:41" ht="12.75" customHeight="1">
      <c r="A851" s="262">
        <v>843</v>
      </c>
      <c r="B851" s="201" t="s">
        <v>1919</v>
      </c>
      <c r="C851" s="197">
        <v>0</v>
      </c>
      <c r="D851" s="202">
        <v>0</v>
      </c>
      <c r="E851" s="202">
        <v>0</v>
      </c>
      <c r="F851" s="202">
        <v>0</v>
      </c>
      <c r="G851" s="202">
        <v>0</v>
      </c>
      <c r="H851" s="202">
        <v>0</v>
      </c>
      <c r="I851" s="202">
        <v>0</v>
      </c>
      <c r="J851" s="197">
        <v>0</v>
      </c>
      <c r="K851" s="203">
        <v>0</v>
      </c>
      <c r="L851" s="203">
        <v>0</v>
      </c>
      <c r="M851" s="203">
        <v>0</v>
      </c>
      <c r="N851" s="203">
        <v>0</v>
      </c>
      <c r="O851" s="203">
        <v>0</v>
      </c>
      <c r="P851" s="203">
        <v>0</v>
      </c>
      <c r="Q851" s="203">
        <v>0</v>
      </c>
      <c r="R851" s="198">
        <v>0</v>
      </c>
      <c r="S851" s="203">
        <v>0</v>
      </c>
      <c r="T851" s="203">
        <v>0</v>
      </c>
      <c r="U851" s="203">
        <v>0</v>
      </c>
      <c r="V851" s="204">
        <v>0</v>
      </c>
      <c r="W851" s="204">
        <v>0</v>
      </c>
      <c r="X851" s="204">
        <v>0</v>
      </c>
      <c r="Y851" s="204">
        <v>0</v>
      </c>
      <c r="Z851" s="101">
        <v>0</v>
      </c>
      <c r="AA851" s="204">
        <v>0</v>
      </c>
      <c r="AB851" s="204">
        <v>0</v>
      </c>
      <c r="AC851" s="204">
        <v>0</v>
      </c>
      <c r="AD851" s="204">
        <v>0</v>
      </c>
      <c r="AE851" s="204"/>
      <c r="AF851" s="204">
        <v>0</v>
      </c>
      <c r="AG851" s="204">
        <v>0</v>
      </c>
      <c r="AH851" s="204">
        <v>0</v>
      </c>
      <c r="AI851" s="204">
        <v>0</v>
      </c>
      <c r="AJ851" s="204">
        <v>0</v>
      </c>
      <c r="AK851" s="204">
        <v>0</v>
      </c>
      <c r="AL851" s="204">
        <v>0</v>
      </c>
      <c r="AM851" s="204"/>
      <c r="AN851" s="204">
        <v>0</v>
      </c>
      <c r="AO851" s="204">
        <v>0</v>
      </c>
    </row>
    <row r="852" spans="1:41" ht="12.75" customHeight="1">
      <c r="A852" s="262">
        <v>844</v>
      </c>
      <c r="B852" s="201" t="s">
        <v>1920</v>
      </c>
      <c r="C852" s="197">
        <v>0</v>
      </c>
      <c r="D852" s="202">
        <v>0</v>
      </c>
      <c r="E852" s="202">
        <v>0</v>
      </c>
      <c r="F852" s="202">
        <v>0</v>
      </c>
      <c r="G852" s="202">
        <v>0</v>
      </c>
      <c r="H852" s="202">
        <v>0</v>
      </c>
      <c r="I852" s="202">
        <v>0</v>
      </c>
      <c r="J852" s="197">
        <v>0</v>
      </c>
      <c r="K852" s="203">
        <v>0</v>
      </c>
      <c r="L852" s="203">
        <v>0</v>
      </c>
      <c r="M852" s="203">
        <v>0</v>
      </c>
      <c r="N852" s="203">
        <v>0</v>
      </c>
      <c r="O852" s="203">
        <v>0</v>
      </c>
      <c r="P852" s="203">
        <v>0</v>
      </c>
      <c r="Q852" s="203">
        <v>0</v>
      </c>
      <c r="R852" s="198">
        <v>0</v>
      </c>
      <c r="S852" s="203">
        <v>0</v>
      </c>
      <c r="T852" s="203">
        <v>0</v>
      </c>
      <c r="U852" s="203">
        <v>0</v>
      </c>
      <c r="V852" s="204">
        <v>0</v>
      </c>
      <c r="W852" s="204">
        <v>0</v>
      </c>
      <c r="X852" s="204">
        <v>0</v>
      </c>
      <c r="Y852" s="204">
        <v>0</v>
      </c>
      <c r="Z852" s="101">
        <v>0</v>
      </c>
      <c r="AA852" s="204">
        <v>0</v>
      </c>
      <c r="AB852" s="204">
        <v>0</v>
      </c>
      <c r="AC852" s="204">
        <v>0</v>
      </c>
      <c r="AD852" s="204">
        <v>0</v>
      </c>
      <c r="AE852" s="204"/>
      <c r="AF852" s="204">
        <v>0</v>
      </c>
      <c r="AG852" s="204">
        <v>0</v>
      </c>
      <c r="AH852" s="204">
        <v>0</v>
      </c>
      <c r="AI852" s="204">
        <v>0</v>
      </c>
      <c r="AJ852" s="204">
        <v>0</v>
      </c>
      <c r="AK852" s="204">
        <v>0</v>
      </c>
      <c r="AL852" s="204">
        <v>0</v>
      </c>
      <c r="AM852" s="204"/>
      <c r="AN852" s="204">
        <v>0</v>
      </c>
      <c r="AO852" s="204">
        <v>0</v>
      </c>
    </row>
    <row r="853" spans="1:41" ht="12.75" customHeight="1">
      <c r="A853" s="262">
        <v>845</v>
      </c>
      <c r="B853" s="201" t="s">
        <v>1921</v>
      </c>
      <c r="C853" s="197">
        <v>0</v>
      </c>
      <c r="D853" s="202">
        <v>0</v>
      </c>
      <c r="E853" s="202">
        <v>0</v>
      </c>
      <c r="F853" s="202">
        <v>0</v>
      </c>
      <c r="G853" s="202">
        <v>0</v>
      </c>
      <c r="H853" s="202">
        <v>0</v>
      </c>
      <c r="I853" s="202">
        <v>0</v>
      </c>
      <c r="J853" s="197">
        <v>0</v>
      </c>
      <c r="K853" s="203">
        <v>0</v>
      </c>
      <c r="L853" s="203">
        <v>0</v>
      </c>
      <c r="M853" s="203">
        <v>0</v>
      </c>
      <c r="N853" s="203">
        <v>0</v>
      </c>
      <c r="O853" s="203">
        <v>0</v>
      </c>
      <c r="P853" s="203">
        <v>0</v>
      </c>
      <c r="Q853" s="203">
        <v>0</v>
      </c>
      <c r="R853" s="198">
        <v>0</v>
      </c>
      <c r="S853" s="203">
        <v>0</v>
      </c>
      <c r="T853" s="203">
        <v>0</v>
      </c>
      <c r="U853" s="203">
        <v>0</v>
      </c>
      <c r="V853" s="204">
        <v>0</v>
      </c>
      <c r="W853" s="204">
        <v>0</v>
      </c>
      <c r="X853" s="204">
        <v>0</v>
      </c>
      <c r="Y853" s="204">
        <v>0</v>
      </c>
      <c r="Z853" s="101">
        <v>0</v>
      </c>
      <c r="AA853" s="204">
        <v>0</v>
      </c>
      <c r="AB853" s="204">
        <v>0</v>
      </c>
      <c r="AC853" s="204">
        <v>0</v>
      </c>
      <c r="AD853" s="204">
        <v>0</v>
      </c>
      <c r="AE853" s="204"/>
      <c r="AF853" s="204">
        <v>0</v>
      </c>
      <c r="AG853" s="204">
        <v>0</v>
      </c>
      <c r="AH853" s="204">
        <v>0</v>
      </c>
      <c r="AI853" s="204">
        <v>0</v>
      </c>
      <c r="AJ853" s="204">
        <v>0</v>
      </c>
      <c r="AK853" s="204">
        <v>0</v>
      </c>
      <c r="AL853" s="204">
        <v>0</v>
      </c>
      <c r="AM853" s="204"/>
      <c r="AN853" s="204">
        <v>0</v>
      </c>
      <c r="AO853" s="204">
        <v>0</v>
      </c>
    </row>
    <row r="854" spans="1:41" ht="12.75" customHeight="1">
      <c r="A854" s="262">
        <v>846</v>
      </c>
      <c r="B854" s="201" t="s">
        <v>1922</v>
      </c>
      <c r="C854" s="197">
        <v>0</v>
      </c>
      <c r="D854" s="202">
        <v>0</v>
      </c>
      <c r="E854" s="202">
        <v>0</v>
      </c>
      <c r="F854" s="202">
        <v>0</v>
      </c>
      <c r="G854" s="202">
        <v>0</v>
      </c>
      <c r="H854" s="202">
        <v>0</v>
      </c>
      <c r="I854" s="202">
        <v>0</v>
      </c>
      <c r="J854" s="197">
        <v>0</v>
      </c>
      <c r="K854" s="203">
        <v>0</v>
      </c>
      <c r="L854" s="203">
        <v>0</v>
      </c>
      <c r="M854" s="203">
        <v>0</v>
      </c>
      <c r="N854" s="203">
        <v>0</v>
      </c>
      <c r="O854" s="203">
        <v>0</v>
      </c>
      <c r="P854" s="203">
        <v>0</v>
      </c>
      <c r="Q854" s="203">
        <v>0</v>
      </c>
      <c r="R854" s="198">
        <v>0</v>
      </c>
      <c r="S854" s="203">
        <v>0</v>
      </c>
      <c r="T854" s="203">
        <v>0</v>
      </c>
      <c r="U854" s="203">
        <v>0</v>
      </c>
      <c r="V854" s="204">
        <v>0</v>
      </c>
      <c r="W854" s="204">
        <v>0</v>
      </c>
      <c r="X854" s="204">
        <v>0</v>
      </c>
      <c r="Y854" s="204">
        <v>0</v>
      </c>
      <c r="Z854" s="101">
        <v>0</v>
      </c>
      <c r="AA854" s="204">
        <v>0</v>
      </c>
      <c r="AB854" s="204">
        <v>0</v>
      </c>
      <c r="AC854" s="204">
        <v>0</v>
      </c>
      <c r="AD854" s="204">
        <v>0</v>
      </c>
      <c r="AE854" s="204"/>
      <c r="AF854" s="204">
        <v>0</v>
      </c>
      <c r="AG854" s="204">
        <v>0</v>
      </c>
      <c r="AH854" s="204">
        <v>0</v>
      </c>
      <c r="AI854" s="204">
        <v>0</v>
      </c>
      <c r="AJ854" s="204">
        <v>0</v>
      </c>
      <c r="AK854" s="204">
        <v>0</v>
      </c>
      <c r="AL854" s="204">
        <v>0</v>
      </c>
      <c r="AM854" s="204"/>
      <c r="AN854" s="204">
        <v>0</v>
      </c>
      <c r="AO854" s="204">
        <v>0</v>
      </c>
    </row>
    <row r="855" spans="1:41" ht="12.75" customHeight="1">
      <c r="A855" s="262">
        <v>847</v>
      </c>
      <c r="B855" s="201" t="s">
        <v>1923</v>
      </c>
      <c r="C855" s="197">
        <v>0</v>
      </c>
      <c r="D855" s="202">
        <v>0</v>
      </c>
      <c r="E855" s="202">
        <v>0</v>
      </c>
      <c r="F855" s="202">
        <v>0</v>
      </c>
      <c r="G855" s="202">
        <v>0</v>
      </c>
      <c r="H855" s="202">
        <v>0</v>
      </c>
      <c r="I855" s="202">
        <v>0</v>
      </c>
      <c r="J855" s="197">
        <v>0</v>
      </c>
      <c r="K855" s="203">
        <v>0</v>
      </c>
      <c r="L855" s="203">
        <v>0</v>
      </c>
      <c r="M855" s="203">
        <v>0</v>
      </c>
      <c r="N855" s="203">
        <v>0</v>
      </c>
      <c r="O855" s="203">
        <v>0</v>
      </c>
      <c r="P855" s="203">
        <v>0</v>
      </c>
      <c r="Q855" s="203">
        <v>0</v>
      </c>
      <c r="R855" s="198">
        <v>0</v>
      </c>
      <c r="S855" s="203">
        <v>0</v>
      </c>
      <c r="T855" s="203">
        <v>0</v>
      </c>
      <c r="U855" s="203">
        <v>0</v>
      </c>
      <c r="V855" s="204">
        <v>0</v>
      </c>
      <c r="W855" s="204">
        <v>0</v>
      </c>
      <c r="X855" s="204">
        <v>0</v>
      </c>
      <c r="Y855" s="204">
        <v>0</v>
      </c>
      <c r="Z855" s="101">
        <v>0</v>
      </c>
      <c r="AA855" s="204">
        <v>0</v>
      </c>
      <c r="AB855" s="204">
        <v>0</v>
      </c>
      <c r="AC855" s="204">
        <v>0</v>
      </c>
      <c r="AD855" s="204">
        <v>0</v>
      </c>
      <c r="AE855" s="204"/>
      <c r="AF855" s="204">
        <v>0</v>
      </c>
      <c r="AG855" s="204">
        <v>0</v>
      </c>
      <c r="AH855" s="204">
        <v>0</v>
      </c>
      <c r="AI855" s="204">
        <v>0</v>
      </c>
      <c r="AJ855" s="204">
        <v>0</v>
      </c>
      <c r="AK855" s="204">
        <v>0</v>
      </c>
      <c r="AL855" s="204">
        <v>0</v>
      </c>
      <c r="AM855" s="204"/>
      <c r="AN855" s="204">
        <v>0</v>
      </c>
      <c r="AO855" s="204">
        <v>0</v>
      </c>
    </row>
    <row r="856" spans="1:41" ht="12.75" customHeight="1">
      <c r="A856" s="262">
        <v>848</v>
      </c>
      <c r="B856" s="201" t="s">
        <v>1924</v>
      </c>
      <c r="C856" s="197">
        <v>0</v>
      </c>
      <c r="D856" s="202">
        <v>0</v>
      </c>
      <c r="E856" s="202">
        <v>0</v>
      </c>
      <c r="F856" s="202">
        <v>0</v>
      </c>
      <c r="G856" s="202">
        <v>0</v>
      </c>
      <c r="H856" s="202">
        <v>0</v>
      </c>
      <c r="I856" s="202">
        <v>0</v>
      </c>
      <c r="J856" s="197">
        <v>0</v>
      </c>
      <c r="K856" s="203">
        <v>0</v>
      </c>
      <c r="L856" s="203">
        <v>0</v>
      </c>
      <c r="M856" s="203">
        <v>0</v>
      </c>
      <c r="N856" s="203">
        <v>0</v>
      </c>
      <c r="O856" s="203">
        <v>0</v>
      </c>
      <c r="P856" s="203">
        <v>0</v>
      </c>
      <c r="Q856" s="203">
        <v>0</v>
      </c>
      <c r="R856" s="198">
        <v>0</v>
      </c>
      <c r="S856" s="203">
        <v>0</v>
      </c>
      <c r="T856" s="203">
        <v>0</v>
      </c>
      <c r="U856" s="203">
        <v>0</v>
      </c>
      <c r="V856" s="204">
        <v>0</v>
      </c>
      <c r="W856" s="204">
        <v>0</v>
      </c>
      <c r="X856" s="204">
        <v>0</v>
      </c>
      <c r="Y856" s="204">
        <v>0</v>
      </c>
      <c r="Z856" s="101">
        <v>0</v>
      </c>
      <c r="AA856" s="204">
        <v>0</v>
      </c>
      <c r="AB856" s="204">
        <v>0</v>
      </c>
      <c r="AC856" s="204">
        <v>0</v>
      </c>
      <c r="AD856" s="204">
        <v>0</v>
      </c>
      <c r="AE856" s="204"/>
      <c r="AF856" s="204">
        <v>0</v>
      </c>
      <c r="AG856" s="204">
        <v>0</v>
      </c>
      <c r="AH856" s="204">
        <v>0</v>
      </c>
      <c r="AI856" s="204">
        <v>0</v>
      </c>
      <c r="AJ856" s="204">
        <v>0</v>
      </c>
      <c r="AK856" s="204">
        <v>0</v>
      </c>
      <c r="AL856" s="204">
        <v>0</v>
      </c>
      <c r="AM856" s="204"/>
      <c r="AN856" s="204">
        <v>0</v>
      </c>
      <c r="AO856" s="204">
        <v>0</v>
      </c>
    </row>
    <row r="857" spans="1:41" ht="12.75" customHeight="1">
      <c r="A857" s="262">
        <v>849</v>
      </c>
      <c r="B857" s="201" t="s">
        <v>1925</v>
      </c>
      <c r="C857" s="197">
        <v>0</v>
      </c>
      <c r="D857" s="202">
        <v>0</v>
      </c>
      <c r="E857" s="202">
        <v>0</v>
      </c>
      <c r="F857" s="202">
        <v>0</v>
      </c>
      <c r="G857" s="202">
        <v>0</v>
      </c>
      <c r="H857" s="202">
        <v>0</v>
      </c>
      <c r="I857" s="202">
        <v>0</v>
      </c>
      <c r="J857" s="197">
        <v>0</v>
      </c>
      <c r="K857" s="203">
        <v>0</v>
      </c>
      <c r="L857" s="203">
        <v>0</v>
      </c>
      <c r="M857" s="203">
        <v>0</v>
      </c>
      <c r="N857" s="203">
        <v>0</v>
      </c>
      <c r="O857" s="203">
        <v>0</v>
      </c>
      <c r="P857" s="203">
        <v>0</v>
      </c>
      <c r="Q857" s="203">
        <v>0</v>
      </c>
      <c r="R857" s="198">
        <v>0</v>
      </c>
      <c r="S857" s="203">
        <v>0</v>
      </c>
      <c r="T857" s="203">
        <v>0</v>
      </c>
      <c r="U857" s="203">
        <v>0</v>
      </c>
      <c r="V857" s="204">
        <v>0</v>
      </c>
      <c r="W857" s="204">
        <v>0</v>
      </c>
      <c r="X857" s="204">
        <v>0</v>
      </c>
      <c r="Y857" s="204">
        <v>0</v>
      </c>
      <c r="Z857" s="101">
        <v>0</v>
      </c>
      <c r="AA857" s="204">
        <v>0</v>
      </c>
      <c r="AB857" s="204">
        <v>0</v>
      </c>
      <c r="AC857" s="204">
        <v>0</v>
      </c>
      <c r="AD857" s="204">
        <v>0</v>
      </c>
      <c r="AE857" s="204"/>
      <c r="AF857" s="204">
        <v>0</v>
      </c>
      <c r="AG857" s="204">
        <v>0</v>
      </c>
      <c r="AH857" s="204">
        <v>0</v>
      </c>
      <c r="AI857" s="204">
        <v>0</v>
      </c>
      <c r="AJ857" s="204">
        <v>0</v>
      </c>
      <c r="AK857" s="204">
        <v>0</v>
      </c>
      <c r="AL857" s="204">
        <v>0</v>
      </c>
      <c r="AM857" s="204"/>
      <c r="AN857" s="204">
        <v>0</v>
      </c>
      <c r="AO857" s="204">
        <v>0</v>
      </c>
    </row>
    <row r="858" spans="1:41" ht="12.75" customHeight="1">
      <c r="A858" s="262">
        <v>850</v>
      </c>
      <c r="B858" s="201" t="s">
        <v>1926</v>
      </c>
      <c r="C858" s="197">
        <v>0</v>
      </c>
      <c r="D858" s="202">
        <v>0</v>
      </c>
      <c r="E858" s="202">
        <v>0</v>
      </c>
      <c r="F858" s="202">
        <v>0</v>
      </c>
      <c r="G858" s="202">
        <v>0</v>
      </c>
      <c r="H858" s="202">
        <v>0</v>
      </c>
      <c r="I858" s="202">
        <v>0</v>
      </c>
      <c r="J858" s="197">
        <v>0</v>
      </c>
      <c r="K858" s="203">
        <v>0</v>
      </c>
      <c r="L858" s="203">
        <v>0</v>
      </c>
      <c r="M858" s="203">
        <v>0</v>
      </c>
      <c r="N858" s="203">
        <v>0</v>
      </c>
      <c r="O858" s="203">
        <v>0</v>
      </c>
      <c r="P858" s="203">
        <v>0</v>
      </c>
      <c r="Q858" s="203">
        <v>0</v>
      </c>
      <c r="R858" s="198">
        <v>0</v>
      </c>
      <c r="S858" s="203">
        <v>0</v>
      </c>
      <c r="T858" s="203">
        <v>0</v>
      </c>
      <c r="U858" s="203">
        <v>0</v>
      </c>
      <c r="V858" s="204">
        <v>0</v>
      </c>
      <c r="W858" s="204">
        <v>0</v>
      </c>
      <c r="X858" s="204">
        <v>0</v>
      </c>
      <c r="Y858" s="204">
        <v>0</v>
      </c>
      <c r="Z858" s="101">
        <v>0</v>
      </c>
      <c r="AA858" s="204">
        <v>0</v>
      </c>
      <c r="AB858" s="204">
        <v>0</v>
      </c>
      <c r="AC858" s="204">
        <v>0</v>
      </c>
      <c r="AD858" s="204">
        <v>0</v>
      </c>
      <c r="AE858" s="204"/>
      <c r="AF858" s="204">
        <v>0</v>
      </c>
      <c r="AG858" s="204">
        <v>0</v>
      </c>
      <c r="AH858" s="204">
        <v>0</v>
      </c>
      <c r="AI858" s="204">
        <v>0</v>
      </c>
      <c r="AJ858" s="204">
        <v>0</v>
      </c>
      <c r="AK858" s="204">
        <v>0</v>
      </c>
      <c r="AL858" s="204">
        <v>0</v>
      </c>
      <c r="AM858" s="204"/>
      <c r="AN858" s="204">
        <v>0</v>
      </c>
      <c r="AO858" s="204">
        <v>0</v>
      </c>
    </row>
    <row r="859" spans="1:41" ht="12.75" customHeight="1">
      <c r="A859" s="262">
        <v>851</v>
      </c>
      <c r="B859" s="201" t="s">
        <v>1902</v>
      </c>
      <c r="C859" s="197">
        <v>271.3</v>
      </c>
      <c r="D859" s="202">
        <v>0</v>
      </c>
      <c r="E859" s="202">
        <v>0</v>
      </c>
      <c r="F859" s="202">
        <v>0</v>
      </c>
      <c r="G859" s="202">
        <v>0</v>
      </c>
      <c r="H859" s="202">
        <v>271.3</v>
      </c>
      <c r="I859" s="202">
        <v>0</v>
      </c>
      <c r="J859" s="197">
        <v>317.7</v>
      </c>
      <c r="K859" s="203">
        <v>0</v>
      </c>
      <c r="L859" s="203">
        <v>0</v>
      </c>
      <c r="M859" s="203">
        <v>0</v>
      </c>
      <c r="N859" s="203">
        <v>0</v>
      </c>
      <c r="O859" s="203">
        <v>0</v>
      </c>
      <c r="P859" s="203">
        <v>317.7</v>
      </c>
      <c r="Q859" s="203">
        <v>0</v>
      </c>
      <c r="R859" s="198">
        <v>244.9949</v>
      </c>
      <c r="S859" s="203">
        <v>0</v>
      </c>
      <c r="T859" s="203">
        <v>0</v>
      </c>
      <c r="U859" s="203">
        <v>0</v>
      </c>
      <c r="V859" s="204">
        <v>0</v>
      </c>
      <c r="W859" s="204">
        <v>0</v>
      </c>
      <c r="X859" s="204">
        <v>244.9949</v>
      </c>
      <c r="Y859" s="204">
        <v>0</v>
      </c>
      <c r="Z859" s="101">
        <v>-72.705099999999987</v>
      </c>
      <c r="AA859" s="204">
        <v>0</v>
      </c>
      <c r="AB859" s="204">
        <v>0</v>
      </c>
      <c r="AC859" s="204">
        <v>0</v>
      </c>
      <c r="AD859" s="204">
        <v>0</v>
      </c>
      <c r="AE859" s="204"/>
      <c r="AF859" s="204">
        <v>-72.705099999999987</v>
      </c>
      <c r="AG859" s="204">
        <v>0</v>
      </c>
      <c r="AH859" s="204">
        <v>77.115171545483165</v>
      </c>
      <c r="AI859" s="204">
        <v>0</v>
      </c>
      <c r="AJ859" s="204">
        <v>0</v>
      </c>
      <c r="AK859" s="204">
        <v>0</v>
      </c>
      <c r="AL859" s="204">
        <v>0</v>
      </c>
      <c r="AM859" s="204"/>
      <c r="AN859" s="204">
        <v>77.115171545483165</v>
      </c>
      <c r="AO859" s="204">
        <v>0</v>
      </c>
    </row>
    <row r="860" spans="1:41" ht="12.75" customHeight="1">
      <c r="A860" s="262">
        <v>852</v>
      </c>
      <c r="B860" s="201" t="s">
        <v>1927</v>
      </c>
      <c r="C860" s="197">
        <v>0</v>
      </c>
      <c r="D860" s="202">
        <v>0</v>
      </c>
      <c r="E860" s="202">
        <v>0</v>
      </c>
      <c r="F860" s="202">
        <v>0</v>
      </c>
      <c r="G860" s="202">
        <v>0</v>
      </c>
      <c r="H860" s="202">
        <v>0</v>
      </c>
      <c r="I860" s="202">
        <v>0</v>
      </c>
      <c r="J860" s="197">
        <v>0</v>
      </c>
      <c r="K860" s="203">
        <v>0</v>
      </c>
      <c r="L860" s="203">
        <v>0</v>
      </c>
      <c r="M860" s="203">
        <v>0</v>
      </c>
      <c r="N860" s="203">
        <v>0</v>
      </c>
      <c r="O860" s="203">
        <v>0</v>
      </c>
      <c r="P860" s="203">
        <v>0</v>
      </c>
      <c r="Q860" s="203">
        <v>0</v>
      </c>
      <c r="R860" s="198">
        <v>0</v>
      </c>
      <c r="S860" s="203">
        <v>0</v>
      </c>
      <c r="T860" s="203">
        <v>0</v>
      </c>
      <c r="U860" s="203">
        <v>0</v>
      </c>
      <c r="V860" s="204">
        <v>0</v>
      </c>
      <c r="W860" s="204">
        <v>0</v>
      </c>
      <c r="X860" s="204">
        <v>0</v>
      </c>
      <c r="Y860" s="204">
        <v>0</v>
      </c>
      <c r="Z860" s="101">
        <v>0</v>
      </c>
      <c r="AA860" s="204">
        <v>0</v>
      </c>
      <c r="AB860" s="204">
        <v>0</v>
      </c>
      <c r="AC860" s="204">
        <v>0</v>
      </c>
      <c r="AD860" s="204">
        <v>0</v>
      </c>
      <c r="AE860" s="204"/>
      <c r="AF860" s="204">
        <v>0</v>
      </c>
      <c r="AG860" s="204">
        <v>0</v>
      </c>
      <c r="AH860" s="204">
        <v>0</v>
      </c>
      <c r="AI860" s="204">
        <v>0</v>
      </c>
      <c r="AJ860" s="204">
        <v>0</v>
      </c>
      <c r="AK860" s="204">
        <v>0</v>
      </c>
      <c r="AL860" s="204">
        <v>0</v>
      </c>
      <c r="AM860" s="204"/>
      <c r="AN860" s="204">
        <v>0</v>
      </c>
      <c r="AO860" s="204">
        <v>0</v>
      </c>
    </row>
    <row r="861" spans="1:41" ht="12.75" customHeight="1">
      <c r="A861" s="262">
        <v>853</v>
      </c>
      <c r="B861" s="201" t="s">
        <v>1928</v>
      </c>
      <c r="C861" s="197">
        <v>0</v>
      </c>
      <c r="D861" s="202">
        <v>0</v>
      </c>
      <c r="E861" s="202">
        <v>0</v>
      </c>
      <c r="F861" s="202">
        <v>0</v>
      </c>
      <c r="G861" s="202">
        <v>0</v>
      </c>
      <c r="H861" s="202">
        <v>0</v>
      </c>
      <c r="I861" s="202">
        <v>0</v>
      </c>
      <c r="J861" s="197">
        <v>0</v>
      </c>
      <c r="K861" s="203">
        <v>0</v>
      </c>
      <c r="L861" s="203">
        <v>0</v>
      </c>
      <c r="M861" s="203">
        <v>0</v>
      </c>
      <c r="N861" s="203">
        <v>0</v>
      </c>
      <c r="O861" s="203">
        <v>0</v>
      </c>
      <c r="P861" s="203">
        <v>0</v>
      </c>
      <c r="Q861" s="203">
        <v>0</v>
      </c>
      <c r="R861" s="198">
        <v>0</v>
      </c>
      <c r="S861" s="203">
        <v>0</v>
      </c>
      <c r="T861" s="203">
        <v>0</v>
      </c>
      <c r="U861" s="203">
        <v>0</v>
      </c>
      <c r="V861" s="204">
        <v>0</v>
      </c>
      <c r="W861" s="204">
        <v>0</v>
      </c>
      <c r="X861" s="204">
        <v>0</v>
      </c>
      <c r="Y861" s="204">
        <v>0</v>
      </c>
      <c r="Z861" s="101">
        <v>0</v>
      </c>
      <c r="AA861" s="204">
        <v>0</v>
      </c>
      <c r="AB861" s="204">
        <v>0</v>
      </c>
      <c r="AC861" s="204">
        <v>0</v>
      </c>
      <c r="AD861" s="204">
        <v>0</v>
      </c>
      <c r="AE861" s="204"/>
      <c r="AF861" s="204">
        <v>0</v>
      </c>
      <c r="AG861" s="204">
        <v>0</v>
      </c>
      <c r="AH861" s="204">
        <v>0</v>
      </c>
      <c r="AI861" s="204">
        <v>0</v>
      </c>
      <c r="AJ861" s="204">
        <v>0</v>
      </c>
      <c r="AK861" s="204">
        <v>0</v>
      </c>
      <c r="AL861" s="204">
        <v>0</v>
      </c>
      <c r="AM861" s="204"/>
      <c r="AN861" s="204">
        <v>0</v>
      </c>
      <c r="AO861" s="204">
        <v>0</v>
      </c>
    </row>
    <row r="862" spans="1:41" ht="12.75" customHeight="1">
      <c r="A862" s="262">
        <v>854</v>
      </c>
      <c r="B862" s="201" t="s">
        <v>1929</v>
      </c>
      <c r="C862" s="197">
        <v>0</v>
      </c>
      <c r="D862" s="202">
        <v>0</v>
      </c>
      <c r="E862" s="202">
        <v>0</v>
      </c>
      <c r="F862" s="202">
        <v>0</v>
      </c>
      <c r="G862" s="202">
        <v>0</v>
      </c>
      <c r="H862" s="202">
        <v>0</v>
      </c>
      <c r="I862" s="202">
        <v>0</v>
      </c>
      <c r="J862" s="197">
        <v>0</v>
      </c>
      <c r="K862" s="203">
        <v>0</v>
      </c>
      <c r="L862" s="203">
        <v>0</v>
      </c>
      <c r="M862" s="203">
        <v>0</v>
      </c>
      <c r="N862" s="203">
        <v>0</v>
      </c>
      <c r="O862" s="203">
        <v>0</v>
      </c>
      <c r="P862" s="203">
        <v>0</v>
      </c>
      <c r="Q862" s="203">
        <v>0</v>
      </c>
      <c r="R862" s="198">
        <v>0</v>
      </c>
      <c r="S862" s="203">
        <v>0</v>
      </c>
      <c r="T862" s="203">
        <v>0</v>
      </c>
      <c r="U862" s="203">
        <v>0</v>
      </c>
      <c r="V862" s="204">
        <v>0</v>
      </c>
      <c r="W862" s="204">
        <v>0</v>
      </c>
      <c r="X862" s="204">
        <v>0</v>
      </c>
      <c r="Y862" s="204">
        <v>0</v>
      </c>
      <c r="Z862" s="101">
        <v>0</v>
      </c>
      <c r="AA862" s="204">
        <v>0</v>
      </c>
      <c r="AB862" s="204">
        <v>0</v>
      </c>
      <c r="AC862" s="204">
        <v>0</v>
      </c>
      <c r="AD862" s="204">
        <v>0</v>
      </c>
      <c r="AE862" s="204"/>
      <c r="AF862" s="204">
        <v>0</v>
      </c>
      <c r="AG862" s="204">
        <v>0</v>
      </c>
      <c r="AH862" s="204">
        <v>0</v>
      </c>
      <c r="AI862" s="204">
        <v>0</v>
      </c>
      <c r="AJ862" s="204">
        <v>0</v>
      </c>
      <c r="AK862" s="204">
        <v>0</v>
      </c>
      <c r="AL862" s="204">
        <v>0</v>
      </c>
      <c r="AM862" s="204"/>
      <c r="AN862" s="204">
        <v>0</v>
      </c>
      <c r="AO862" s="204">
        <v>0</v>
      </c>
    </row>
    <row r="863" spans="1:41" ht="12.75" customHeight="1">
      <c r="A863" s="262">
        <v>855</v>
      </c>
      <c r="B863" s="201" t="s">
        <v>1930</v>
      </c>
      <c r="C863" s="197">
        <v>0</v>
      </c>
      <c r="D863" s="202">
        <v>0</v>
      </c>
      <c r="E863" s="202">
        <v>0</v>
      </c>
      <c r="F863" s="202">
        <v>0</v>
      </c>
      <c r="G863" s="202">
        <v>0</v>
      </c>
      <c r="H863" s="202">
        <v>0</v>
      </c>
      <c r="I863" s="202">
        <v>0</v>
      </c>
      <c r="J863" s="197">
        <v>0</v>
      </c>
      <c r="K863" s="203">
        <v>0</v>
      </c>
      <c r="L863" s="203">
        <v>0</v>
      </c>
      <c r="M863" s="203">
        <v>0</v>
      </c>
      <c r="N863" s="203">
        <v>0</v>
      </c>
      <c r="O863" s="203">
        <v>0</v>
      </c>
      <c r="P863" s="203">
        <v>0</v>
      </c>
      <c r="Q863" s="203">
        <v>0</v>
      </c>
      <c r="R863" s="198">
        <v>0</v>
      </c>
      <c r="S863" s="203">
        <v>0</v>
      </c>
      <c r="T863" s="203">
        <v>0</v>
      </c>
      <c r="U863" s="203">
        <v>0</v>
      </c>
      <c r="V863" s="204">
        <v>0</v>
      </c>
      <c r="W863" s="204">
        <v>0</v>
      </c>
      <c r="X863" s="204">
        <v>0</v>
      </c>
      <c r="Y863" s="204">
        <v>0</v>
      </c>
      <c r="Z863" s="101">
        <v>0</v>
      </c>
      <c r="AA863" s="204">
        <v>0</v>
      </c>
      <c r="AB863" s="204">
        <v>0</v>
      </c>
      <c r="AC863" s="204">
        <v>0</v>
      </c>
      <c r="AD863" s="204">
        <v>0</v>
      </c>
      <c r="AE863" s="204"/>
      <c r="AF863" s="204">
        <v>0</v>
      </c>
      <c r="AG863" s="204">
        <v>0</v>
      </c>
      <c r="AH863" s="204">
        <v>0</v>
      </c>
      <c r="AI863" s="204">
        <v>0</v>
      </c>
      <c r="AJ863" s="204">
        <v>0</v>
      </c>
      <c r="AK863" s="204">
        <v>0</v>
      </c>
      <c r="AL863" s="204">
        <v>0</v>
      </c>
      <c r="AM863" s="204"/>
      <c r="AN863" s="204">
        <v>0</v>
      </c>
      <c r="AO863" s="204">
        <v>0</v>
      </c>
    </row>
    <row r="864" spans="1:41" ht="12.75" customHeight="1">
      <c r="A864" s="262">
        <v>856</v>
      </c>
      <c r="B864" s="201" t="s">
        <v>1931</v>
      </c>
      <c r="C864" s="197">
        <v>0</v>
      </c>
      <c r="D864" s="202">
        <v>0</v>
      </c>
      <c r="E864" s="202">
        <v>0</v>
      </c>
      <c r="F864" s="202">
        <v>0</v>
      </c>
      <c r="G864" s="202">
        <v>0</v>
      </c>
      <c r="H864" s="202">
        <v>0</v>
      </c>
      <c r="I864" s="202">
        <v>0</v>
      </c>
      <c r="J864" s="197">
        <v>0</v>
      </c>
      <c r="K864" s="203">
        <v>0</v>
      </c>
      <c r="L864" s="203">
        <v>0</v>
      </c>
      <c r="M864" s="203">
        <v>0</v>
      </c>
      <c r="N864" s="203">
        <v>0</v>
      </c>
      <c r="O864" s="203">
        <v>0</v>
      </c>
      <c r="P864" s="203">
        <v>0</v>
      </c>
      <c r="Q864" s="203">
        <v>0</v>
      </c>
      <c r="R864" s="198">
        <v>0</v>
      </c>
      <c r="S864" s="203">
        <v>0</v>
      </c>
      <c r="T864" s="203">
        <v>0</v>
      </c>
      <c r="U864" s="203">
        <v>0</v>
      </c>
      <c r="V864" s="204">
        <v>0</v>
      </c>
      <c r="W864" s="204">
        <v>0</v>
      </c>
      <c r="X864" s="204">
        <v>0</v>
      </c>
      <c r="Y864" s="204">
        <v>0</v>
      </c>
      <c r="Z864" s="101">
        <v>0</v>
      </c>
      <c r="AA864" s="204">
        <v>0</v>
      </c>
      <c r="AB864" s="204">
        <v>0</v>
      </c>
      <c r="AC864" s="204">
        <v>0</v>
      </c>
      <c r="AD864" s="204">
        <v>0</v>
      </c>
      <c r="AE864" s="204"/>
      <c r="AF864" s="204">
        <v>0</v>
      </c>
      <c r="AG864" s="204">
        <v>0</v>
      </c>
      <c r="AH864" s="204">
        <v>0</v>
      </c>
      <c r="AI864" s="204">
        <v>0</v>
      </c>
      <c r="AJ864" s="204">
        <v>0</v>
      </c>
      <c r="AK864" s="204">
        <v>0</v>
      </c>
      <c r="AL864" s="204">
        <v>0</v>
      </c>
      <c r="AM864" s="204"/>
      <c r="AN864" s="204">
        <v>0</v>
      </c>
      <c r="AO864" s="204">
        <v>0</v>
      </c>
    </row>
    <row r="865" spans="1:45" ht="12.75" customHeight="1">
      <c r="A865" s="262">
        <v>857</v>
      </c>
      <c r="B865" s="201" t="s">
        <v>1932</v>
      </c>
      <c r="C865" s="197">
        <v>0</v>
      </c>
      <c r="D865" s="202">
        <v>0</v>
      </c>
      <c r="E865" s="202">
        <v>0</v>
      </c>
      <c r="F865" s="202">
        <v>0</v>
      </c>
      <c r="G865" s="202">
        <v>0</v>
      </c>
      <c r="H865" s="202">
        <v>0</v>
      </c>
      <c r="I865" s="202">
        <v>0</v>
      </c>
      <c r="J865" s="197">
        <v>0</v>
      </c>
      <c r="K865" s="203">
        <v>0</v>
      </c>
      <c r="L865" s="203">
        <v>0</v>
      </c>
      <c r="M865" s="203">
        <v>0</v>
      </c>
      <c r="N865" s="203">
        <v>0</v>
      </c>
      <c r="O865" s="203">
        <v>0</v>
      </c>
      <c r="P865" s="203">
        <v>0</v>
      </c>
      <c r="Q865" s="203">
        <v>0</v>
      </c>
      <c r="R865" s="198">
        <v>0</v>
      </c>
      <c r="S865" s="203">
        <v>0</v>
      </c>
      <c r="T865" s="203">
        <v>0</v>
      </c>
      <c r="U865" s="203">
        <v>0</v>
      </c>
      <c r="V865" s="204">
        <v>0</v>
      </c>
      <c r="W865" s="204">
        <v>0</v>
      </c>
      <c r="X865" s="204">
        <v>0</v>
      </c>
      <c r="Y865" s="204">
        <v>0</v>
      </c>
      <c r="Z865" s="101">
        <v>0</v>
      </c>
      <c r="AA865" s="204">
        <v>0</v>
      </c>
      <c r="AB865" s="204">
        <v>0</v>
      </c>
      <c r="AC865" s="204">
        <v>0</v>
      </c>
      <c r="AD865" s="204">
        <v>0</v>
      </c>
      <c r="AE865" s="204"/>
      <c r="AF865" s="204">
        <v>0</v>
      </c>
      <c r="AG865" s="204">
        <v>0</v>
      </c>
      <c r="AH865" s="204">
        <v>0</v>
      </c>
      <c r="AI865" s="204">
        <v>0</v>
      </c>
      <c r="AJ865" s="204">
        <v>0</v>
      </c>
      <c r="AK865" s="204">
        <v>0</v>
      </c>
      <c r="AL865" s="204">
        <v>0</v>
      </c>
      <c r="AM865" s="204"/>
      <c r="AN865" s="204">
        <v>0</v>
      </c>
      <c r="AO865" s="204">
        <v>0</v>
      </c>
    </row>
    <row r="866" spans="1:45" ht="12.75" customHeight="1">
      <c r="A866" s="262">
        <v>858</v>
      </c>
      <c r="B866" s="201" t="s">
        <v>1933</v>
      </c>
      <c r="C866" s="197">
        <v>0</v>
      </c>
      <c r="D866" s="202">
        <v>0</v>
      </c>
      <c r="E866" s="202">
        <v>0</v>
      </c>
      <c r="F866" s="202">
        <v>0</v>
      </c>
      <c r="G866" s="202">
        <v>0</v>
      </c>
      <c r="H866" s="202">
        <v>0</v>
      </c>
      <c r="I866" s="202">
        <v>0</v>
      </c>
      <c r="J866" s="197">
        <v>0</v>
      </c>
      <c r="K866" s="203">
        <v>0</v>
      </c>
      <c r="L866" s="203">
        <v>0</v>
      </c>
      <c r="M866" s="203">
        <v>0</v>
      </c>
      <c r="N866" s="203">
        <v>0</v>
      </c>
      <c r="O866" s="203">
        <v>0</v>
      </c>
      <c r="P866" s="203">
        <v>0</v>
      </c>
      <c r="Q866" s="203">
        <v>0</v>
      </c>
      <c r="R866" s="198">
        <v>0</v>
      </c>
      <c r="S866" s="203">
        <v>0</v>
      </c>
      <c r="T866" s="203">
        <v>0</v>
      </c>
      <c r="U866" s="203">
        <v>0</v>
      </c>
      <c r="V866" s="204">
        <v>0</v>
      </c>
      <c r="W866" s="204">
        <v>0</v>
      </c>
      <c r="X866" s="204">
        <v>0</v>
      </c>
      <c r="Y866" s="204">
        <v>0</v>
      </c>
      <c r="Z866" s="101">
        <v>0</v>
      </c>
      <c r="AA866" s="204">
        <v>0</v>
      </c>
      <c r="AB866" s="204">
        <v>0</v>
      </c>
      <c r="AC866" s="204">
        <v>0</v>
      </c>
      <c r="AD866" s="204">
        <v>0</v>
      </c>
      <c r="AE866" s="204"/>
      <c r="AF866" s="204">
        <v>0</v>
      </c>
      <c r="AG866" s="204">
        <v>0</v>
      </c>
      <c r="AH866" s="204">
        <v>0</v>
      </c>
      <c r="AI866" s="204">
        <v>0</v>
      </c>
      <c r="AJ866" s="204">
        <v>0</v>
      </c>
      <c r="AK866" s="204">
        <v>0</v>
      </c>
      <c r="AL866" s="204">
        <v>0</v>
      </c>
      <c r="AM866" s="204"/>
      <c r="AN866" s="204">
        <v>0</v>
      </c>
      <c r="AO866" s="204">
        <v>0</v>
      </c>
    </row>
    <row r="867" spans="1:45" ht="12.75" customHeight="1">
      <c r="A867" s="262">
        <v>859</v>
      </c>
      <c r="B867" s="201" t="s">
        <v>1934</v>
      </c>
      <c r="C867" s="197">
        <v>0</v>
      </c>
      <c r="D867" s="202">
        <v>0</v>
      </c>
      <c r="E867" s="202">
        <v>0</v>
      </c>
      <c r="F867" s="202">
        <v>0</v>
      </c>
      <c r="G867" s="202">
        <v>0</v>
      </c>
      <c r="H867" s="202">
        <v>0</v>
      </c>
      <c r="I867" s="202">
        <v>0</v>
      </c>
      <c r="J867" s="197">
        <v>0</v>
      </c>
      <c r="K867" s="203">
        <v>0</v>
      </c>
      <c r="L867" s="203">
        <v>0</v>
      </c>
      <c r="M867" s="203">
        <v>0</v>
      </c>
      <c r="N867" s="203">
        <v>0</v>
      </c>
      <c r="O867" s="203">
        <v>0</v>
      </c>
      <c r="P867" s="203">
        <v>0</v>
      </c>
      <c r="Q867" s="203">
        <v>0</v>
      </c>
      <c r="R867" s="198">
        <v>0</v>
      </c>
      <c r="S867" s="203">
        <v>0</v>
      </c>
      <c r="T867" s="203">
        <v>0</v>
      </c>
      <c r="U867" s="203">
        <v>0</v>
      </c>
      <c r="V867" s="204">
        <v>0</v>
      </c>
      <c r="W867" s="204">
        <v>0</v>
      </c>
      <c r="X867" s="204">
        <v>0</v>
      </c>
      <c r="Y867" s="204">
        <v>0</v>
      </c>
      <c r="Z867" s="101">
        <v>0</v>
      </c>
      <c r="AA867" s="204">
        <v>0</v>
      </c>
      <c r="AB867" s="204">
        <v>0</v>
      </c>
      <c r="AC867" s="204">
        <v>0</v>
      </c>
      <c r="AD867" s="204">
        <v>0</v>
      </c>
      <c r="AE867" s="204"/>
      <c r="AF867" s="204">
        <v>0</v>
      </c>
      <c r="AG867" s="204">
        <v>0</v>
      </c>
      <c r="AH867" s="204">
        <v>0</v>
      </c>
      <c r="AI867" s="204">
        <v>0</v>
      </c>
      <c r="AJ867" s="204">
        <v>0</v>
      </c>
      <c r="AK867" s="204">
        <v>0</v>
      </c>
      <c r="AL867" s="204">
        <v>0</v>
      </c>
      <c r="AM867" s="204"/>
      <c r="AN867" s="204">
        <v>0</v>
      </c>
      <c r="AO867" s="204">
        <v>0</v>
      </c>
    </row>
    <row r="868" spans="1:45" ht="12.75" customHeight="1">
      <c r="A868" s="262">
        <v>860</v>
      </c>
      <c r="B868" s="201" t="s">
        <v>1935</v>
      </c>
      <c r="C868" s="197">
        <v>0</v>
      </c>
      <c r="D868" s="202">
        <v>0</v>
      </c>
      <c r="E868" s="202">
        <v>0</v>
      </c>
      <c r="F868" s="202">
        <v>0</v>
      </c>
      <c r="G868" s="202">
        <v>0</v>
      </c>
      <c r="H868" s="202">
        <v>0</v>
      </c>
      <c r="I868" s="202">
        <v>0</v>
      </c>
      <c r="J868" s="197">
        <v>0</v>
      </c>
      <c r="K868" s="203">
        <v>0</v>
      </c>
      <c r="L868" s="203">
        <v>0</v>
      </c>
      <c r="M868" s="203">
        <v>0</v>
      </c>
      <c r="N868" s="203">
        <v>0</v>
      </c>
      <c r="O868" s="203">
        <v>0</v>
      </c>
      <c r="P868" s="203">
        <v>0</v>
      </c>
      <c r="Q868" s="203">
        <v>0</v>
      </c>
      <c r="R868" s="198">
        <v>0</v>
      </c>
      <c r="S868" s="203">
        <v>0</v>
      </c>
      <c r="T868" s="203">
        <v>0</v>
      </c>
      <c r="U868" s="203">
        <v>0</v>
      </c>
      <c r="V868" s="204">
        <v>0</v>
      </c>
      <c r="W868" s="204">
        <v>0</v>
      </c>
      <c r="X868" s="204">
        <v>0</v>
      </c>
      <c r="Y868" s="204">
        <v>0</v>
      </c>
      <c r="Z868" s="101">
        <v>0</v>
      </c>
      <c r="AA868" s="204">
        <v>0</v>
      </c>
      <c r="AB868" s="204">
        <v>0</v>
      </c>
      <c r="AC868" s="204">
        <v>0</v>
      </c>
      <c r="AD868" s="204">
        <v>0</v>
      </c>
      <c r="AE868" s="204"/>
      <c r="AF868" s="204">
        <v>0</v>
      </c>
      <c r="AG868" s="204">
        <v>0</v>
      </c>
      <c r="AH868" s="204">
        <v>0</v>
      </c>
      <c r="AI868" s="204">
        <v>0</v>
      </c>
      <c r="AJ868" s="204">
        <v>0</v>
      </c>
      <c r="AK868" s="204">
        <v>0</v>
      </c>
      <c r="AL868" s="204">
        <v>0</v>
      </c>
      <c r="AM868" s="204"/>
      <c r="AN868" s="204">
        <v>0</v>
      </c>
      <c r="AO868" s="204">
        <v>0</v>
      </c>
    </row>
    <row r="869" spans="1:45" ht="12.75" customHeight="1">
      <c r="A869" s="262">
        <v>861</v>
      </c>
      <c r="B869" s="201" t="s">
        <v>1936</v>
      </c>
      <c r="C869" s="197">
        <v>0</v>
      </c>
      <c r="D869" s="202">
        <v>0</v>
      </c>
      <c r="E869" s="202">
        <v>0</v>
      </c>
      <c r="F869" s="202">
        <v>0</v>
      </c>
      <c r="G869" s="202">
        <v>0</v>
      </c>
      <c r="H869" s="202">
        <v>0</v>
      </c>
      <c r="I869" s="202">
        <v>0</v>
      </c>
      <c r="J869" s="197">
        <v>0</v>
      </c>
      <c r="K869" s="203">
        <v>0</v>
      </c>
      <c r="L869" s="203">
        <v>0</v>
      </c>
      <c r="M869" s="203">
        <v>0</v>
      </c>
      <c r="N869" s="203">
        <v>0</v>
      </c>
      <c r="O869" s="203">
        <v>0</v>
      </c>
      <c r="P869" s="203">
        <v>0</v>
      </c>
      <c r="Q869" s="203">
        <v>0</v>
      </c>
      <c r="R869" s="198">
        <v>0</v>
      </c>
      <c r="S869" s="203">
        <v>0</v>
      </c>
      <c r="T869" s="203">
        <v>0</v>
      </c>
      <c r="U869" s="203">
        <v>0</v>
      </c>
      <c r="V869" s="204">
        <v>0</v>
      </c>
      <c r="W869" s="204">
        <v>0</v>
      </c>
      <c r="X869" s="204">
        <v>0</v>
      </c>
      <c r="Y869" s="204">
        <v>0</v>
      </c>
      <c r="Z869" s="101">
        <v>0</v>
      </c>
      <c r="AA869" s="204">
        <v>0</v>
      </c>
      <c r="AB869" s="204">
        <v>0</v>
      </c>
      <c r="AC869" s="204">
        <v>0</v>
      </c>
      <c r="AD869" s="204">
        <v>0</v>
      </c>
      <c r="AE869" s="204"/>
      <c r="AF869" s="204">
        <v>0</v>
      </c>
      <c r="AG869" s="204">
        <v>0</v>
      </c>
      <c r="AH869" s="204">
        <v>0</v>
      </c>
      <c r="AI869" s="204">
        <v>0</v>
      </c>
      <c r="AJ869" s="204">
        <v>0</v>
      </c>
      <c r="AK869" s="204">
        <v>0</v>
      </c>
      <c r="AL869" s="204">
        <v>0</v>
      </c>
      <c r="AM869" s="204"/>
      <c r="AN869" s="204">
        <v>0</v>
      </c>
      <c r="AO869" s="204">
        <v>0</v>
      </c>
    </row>
    <row r="870" spans="1:45" ht="12.75" customHeight="1">
      <c r="A870" s="262">
        <v>862</v>
      </c>
      <c r="B870" s="201"/>
      <c r="C870" s="202"/>
      <c r="D870" s="202"/>
      <c r="E870" s="202"/>
      <c r="F870" s="202"/>
      <c r="G870" s="202"/>
      <c r="H870" s="202"/>
      <c r="I870" s="202"/>
      <c r="J870" s="202"/>
      <c r="K870" s="203"/>
      <c r="L870" s="203"/>
      <c r="M870" s="203"/>
      <c r="N870" s="203"/>
      <c r="O870" s="203"/>
      <c r="P870" s="203"/>
      <c r="Q870" s="203"/>
      <c r="R870" s="203"/>
      <c r="S870" s="203"/>
      <c r="T870" s="203"/>
      <c r="U870" s="203"/>
      <c r="V870" s="204"/>
      <c r="W870" s="204"/>
      <c r="X870" s="204"/>
      <c r="Y870" s="204"/>
      <c r="Z870" s="101">
        <v>0</v>
      </c>
      <c r="AA870" s="204"/>
      <c r="AB870" s="204"/>
      <c r="AC870" s="204"/>
      <c r="AD870" s="204"/>
      <c r="AE870" s="204"/>
      <c r="AF870" s="204"/>
      <c r="AG870" s="204"/>
      <c r="AH870" s="204"/>
      <c r="AI870" s="204"/>
      <c r="AJ870" s="204"/>
      <c r="AK870" s="204"/>
      <c r="AL870" s="204"/>
      <c r="AM870" s="204"/>
      <c r="AN870" s="204"/>
      <c r="AO870" s="204"/>
    </row>
    <row r="871" spans="1:45" ht="12.75" customHeight="1">
      <c r="A871" s="262">
        <v>863</v>
      </c>
      <c r="B871" s="196" t="s">
        <v>1937</v>
      </c>
      <c r="C871" s="197">
        <v>1060</v>
      </c>
      <c r="D871" s="197">
        <v>0</v>
      </c>
      <c r="E871" s="197">
        <v>0</v>
      </c>
      <c r="F871" s="197">
        <v>0</v>
      </c>
      <c r="G871" s="197">
        <v>1019.3</v>
      </c>
      <c r="H871" s="197">
        <v>40.700000000000003</v>
      </c>
      <c r="I871" s="197">
        <v>0</v>
      </c>
      <c r="J871" s="197">
        <v>1100</v>
      </c>
      <c r="K871" s="197">
        <v>0</v>
      </c>
      <c r="L871" s="197">
        <v>0</v>
      </c>
      <c r="M871" s="197">
        <v>0</v>
      </c>
      <c r="N871" s="197">
        <v>1019.3</v>
      </c>
      <c r="O871" s="197">
        <v>40</v>
      </c>
      <c r="P871" s="197">
        <v>40.700000000000003</v>
      </c>
      <c r="Q871" s="197">
        <v>0</v>
      </c>
      <c r="R871" s="198">
        <v>418.78879999999998</v>
      </c>
      <c r="S871" s="197">
        <v>0</v>
      </c>
      <c r="T871" s="197">
        <v>0</v>
      </c>
      <c r="U871" s="197">
        <v>0</v>
      </c>
      <c r="V871" s="197">
        <v>418.78879999999998</v>
      </c>
      <c r="W871" s="197">
        <v>0</v>
      </c>
      <c r="X871" s="197">
        <v>0</v>
      </c>
      <c r="Y871" s="197">
        <v>0</v>
      </c>
      <c r="Z871" s="101">
        <v>-681.21119999999996</v>
      </c>
      <c r="AA871" s="101">
        <v>0</v>
      </c>
      <c r="AB871" s="101">
        <v>0</v>
      </c>
      <c r="AC871" s="101">
        <v>0</v>
      </c>
      <c r="AD871" s="101">
        <v>-600.51119999999992</v>
      </c>
      <c r="AE871" s="101">
        <v>-40</v>
      </c>
      <c r="AF871" s="101">
        <v>-40.700000000000003</v>
      </c>
      <c r="AG871" s="101">
        <v>0</v>
      </c>
      <c r="AH871" s="101">
        <v>38.071709090909089</v>
      </c>
      <c r="AI871" s="101">
        <v>0</v>
      </c>
      <c r="AJ871" s="101">
        <v>0</v>
      </c>
      <c r="AK871" s="101">
        <v>0</v>
      </c>
      <c r="AL871" s="101">
        <v>41.085921710978127</v>
      </c>
      <c r="AM871" s="101">
        <v>0</v>
      </c>
      <c r="AN871" s="101">
        <v>0</v>
      </c>
      <c r="AO871" s="101">
        <v>0</v>
      </c>
    </row>
    <row r="872" spans="1:45" s="200" customFormat="1" ht="12.75" customHeight="1">
      <c r="A872" s="262">
        <v>864</v>
      </c>
      <c r="B872" s="196" t="s">
        <v>1241</v>
      </c>
      <c r="C872" s="197">
        <v>1019.3</v>
      </c>
      <c r="D872" s="197">
        <v>0</v>
      </c>
      <c r="E872" s="197">
        <v>0</v>
      </c>
      <c r="F872" s="197">
        <v>0</v>
      </c>
      <c r="G872" s="197">
        <v>1019.3</v>
      </c>
      <c r="H872" s="197">
        <v>0</v>
      </c>
      <c r="I872" s="197">
        <v>0</v>
      </c>
      <c r="J872" s="197">
        <v>1059.3</v>
      </c>
      <c r="K872" s="197">
        <v>0</v>
      </c>
      <c r="L872" s="197">
        <v>0</v>
      </c>
      <c r="M872" s="197">
        <v>0</v>
      </c>
      <c r="N872" s="197">
        <v>1019.3</v>
      </c>
      <c r="O872" s="197">
        <v>40</v>
      </c>
      <c r="P872" s="197">
        <v>0</v>
      </c>
      <c r="Q872" s="197">
        <v>0</v>
      </c>
      <c r="R872" s="198">
        <v>418.78879999999998</v>
      </c>
      <c r="S872" s="197">
        <v>0</v>
      </c>
      <c r="T872" s="197">
        <v>0</v>
      </c>
      <c r="U872" s="197">
        <v>0</v>
      </c>
      <c r="V872" s="197">
        <v>418.78879999999998</v>
      </c>
      <c r="W872" s="197">
        <v>0</v>
      </c>
      <c r="X872" s="197">
        <v>0</v>
      </c>
      <c r="Y872" s="197">
        <v>0</v>
      </c>
      <c r="Z872" s="101">
        <v>-640.51119999999992</v>
      </c>
      <c r="AA872" s="101">
        <v>0</v>
      </c>
      <c r="AB872" s="101">
        <v>0</v>
      </c>
      <c r="AC872" s="101">
        <v>0</v>
      </c>
      <c r="AD872" s="101">
        <v>-600.51119999999992</v>
      </c>
      <c r="AE872" s="101">
        <v>-40</v>
      </c>
      <c r="AF872" s="101">
        <v>0</v>
      </c>
      <c r="AG872" s="101">
        <v>0</v>
      </c>
      <c r="AH872" s="101">
        <v>39.534485037288775</v>
      </c>
      <c r="AI872" s="101">
        <v>0</v>
      </c>
      <c r="AJ872" s="101">
        <v>0</v>
      </c>
      <c r="AK872" s="101">
        <v>0</v>
      </c>
      <c r="AL872" s="101">
        <v>41.085921710978127</v>
      </c>
      <c r="AM872" s="101">
        <v>0</v>
      </c>
      <c r="AN872" s="101">
        <v>0</v>
      </c>
      <c r="AO872" s="101">
        <v>0</v>
      </c>
      <c r="AP872" s="199"/>
      <c r="AQ872" s="199"/>
      <c r="AR872" s="199"/>
      <c r="AS872" s="199"/>
    </row>
    <row r="873" spans="1:45" s="200" customFormat="1" ht="12.75" customHeight="1">
      <c r="A873" s="262">
        <v>865</v>
      </c>
      <c r="B873" s="196" t="s">
        <v>1242</v>
      </c>
      <c r="C873" s="197">
        <v>40.700000000000003</v>
      </c>
      <c r="D873" s="197">
        <v>0</v>
      </c>
      <c r="E873" s="197">
        <v>0</v>
      </c>
      <c r="F873" s="197">
        <v>0</v>
      </c>
      <c r="G873" s="197">
        <v>0</v>
      </c>
      <c r="H873" s="197">
        <v>40.700000000000003</v>
      </c>
      <c r="I873" s="197">
        <v>0</v>
      </c>
      <c r="J873" s="197">
        <v>40.700000000000003</v>
      </c>
      <c r="K873" s="197">
        <v>0</v>
      </c>
      <c r="L873" s="197">
        <v>0</v>
      </c>
      <c r="M873" s="197">
        <v>0</v>
      </c>
      <c r="N873" s="197">
        <v>0</v>
      </c>
      <c r="O873" s="197">
        <v>0</v>
      </c>
      <c r="P873" s="197">
        <v>40.700000000000003</v>
      </c>
      <c r="Q873" s="197">
        <v>0</v>
      </c>
      <c r="R873" s="198">
        <v>0</v>
      </c>
      <c r="S873" s="197">
        <v>0</v>
      </c>
      <c r="T873" s="197">
        <v>0</v>
      </c>
      <c r="U873" s="197">
        <v>0</v>
      </c>
      <c r="V873" s="197">
        <v>0</v>
      </c>
      <c r="W873" s="197">
        <v>0</v>
      </c>
      <c r="X873" s="197">
        <v>0</v>
      </c>
      <c r="Y873" s="197">
        <v>0</v>
      </c>
      <c r="Z873" s="101">
        <v>-40.700000000000003</v>
      </c>
      <c r="AA873" s="101">
        <v>0</v>
      </c>
      <c r="AB873" s="101">
        <v>0</v>
      </c>
      <c r="AC873" s="101">
        <v>0</v>
      </c>
      <c r="AD873" s="101">
        <v>0</v>
      </c>
      <c r="AE873" s="101">
        <v>0</v>
      </c>
      <c r="AF873" s="101">
        <v>-40.700000000000003</v>
      </c>
      <c r="AG873" s="101">
        <v>0</v>
      </c>
      <c r="AH873" s="101">
        <v>0</v>
      </c>
      <c r="AI873" s="101">
        <v>0</v>
      </c>
      <c r="AJ873" s="101">
        <v>0</v>
      </c>
      <c r="AK873" s="101">
        <v>0</v>
      </c>
      <c r="AL873" s="101">
        <v>0</v>
      </c>
      <c r="AM873" s="101">
        <v>0</v>
      </c>
      <c r="AN873" s="101">
        <v>0</v>
      </c>
      <c r="AO873" s="101">
        <v>0</v>
      </c>
      <c r="AP873" s="199"/>
      <c r="AQ873" s="199"/>
      <c r="AR873" s="199"/>
      <c r="AS873" s="199"/>
    </row>
    <row r="874" spans="1:45" ht="12.75" customHeight="1">
      <c r="A874" s="262">
        <v>866</v>
      </c>
      <c r="B874" s="201" t="s">
        <v>1267</v>
      </c>
      <c r="C874" s="197">
        <v>1019.3</v>
      </c>
      <c r="D874" s="202">
        <v>0</v>
      </c>
      <c r="E874" s="202">
        <v>0</v>
      </c>
      <c r="F874" s="202">
        <v>0</v>
      </c>
      <c r="G874" s="202">
        <v>1019.3</v>
      </c>
      <c r="H874" s="202">
        <v>0</v>
      </c>
      <c r="I874" s="202">
        <v>0</v>
      </c>
      <c r="J874" s="197">
        <v>1059.3</v>
      </c>
      <c r="K874" s="203">
        <v>0</v>
      </c>
      <c r="L874" s="203">
        <v>0</v>
      </c>
      <c r="M874" s="203">
        <v>0</v>
      </c>
      <c r="N874" s="203">
        <v>1019.3</v>
      </c>
      <c r="O874" s="203">
        <v>40</v>
      </c>
      <c r="P874" s="203">
        <v>0</v>
      </c>
      <c r="Q874" s="203">
        <v>0</v>
      </c>
      <c r="R874" s="198">
        <v>418.78879999999998</v>
      </c>
      <c r="S874" s="203">
        <v>0</v>
      </c>
      <c r="T874" s="203">
        <v>0</v>
      </c>
      <c r="U874" s="203">
        <v>0</v>
      </c>
      <c r="V874" s="204">
        <v>418.78879999999998</v>
      </c>
      <c r="W874" s="204">
        <v>0</v>
      </c>
      <c r="X874" s="204">
        <v>0</v>
      </c>
      <c r="Y874" s="204">
        <v>0</v>
      </c>
      <c r="Z874" s="101">
        <v>-640.51119999999992</v>
      </c>
      <c r="AA874" s="204">
        <v>0</v>
      </c>
      <c r="AB874" s="204">
        <v>0</v>
      </c>
      <c r="AC874" s="204">
        <v>0</v>
      </c>
      <c r="AD874" s="204">
        <v>-600.51119999999992</v>
      </c>
      <c r="AE874" s="204"/>
      <c r="AF874" s="204">
        <v>0</v>
      </c>
      <c r="AG874" s="204">
        <v>0</v>
      </c>
      <c r="AH874" s="204">
        <v>39.534485037288775</v>
      </c>
      <c r="AI874" s="204">
        <v>0</v>
      </c>
      <c r="AJ874" s="204">
        <v>0</v>
      </c>
      <c r="AK874" s="204">
        <v>0</v>
      </c>
      <c r="AL874" s="204">
        <v>41.085921710978127</v>
      </c>
      <c r="AM874" s="204"/>
      <c r="AN874" s="204">
        <v>0</v>
      </c>
      <c r="AO874" s="204">
        <v>0</v>
      </c>
    </row>
    <row r="875" spans="1:45" ht="12.75" customHeight="1">
      <c r="A875" s="262">
        <v>867</v>
      </c>
      <c r="B875" s="201" t="s">
        <v>1938</v>
      </c>
      <c r="C875" s="197">
        <v>0</v>
      </c>
      <c r="D875" s="202">
        <v>0</v>
      </c>
      <c r="E875" s="202">
        <v>0</v>
      </c>
      <c r="F875" s="202">
        <v>0</v>
      </c>
      <c r="G875" s="202">
        <v>0</v>
      </c>
      <c r="H875" s="202">
        <v>0</v>
      </c>
      <c r="I875" s="202">
        <v>0</v>
      </c>
      <c r="J875" s="197">
        <v>0</v>
      </c>
      <c r="K875" s="203">
        <v>0</v>
      </c>
      <c r="L875" s="203">
        <v>0</v>
      </c>
      <c r="M875" s="203">
        <v>0</v>
      </c>
      <c r="N875" s="203">
        <v>0</v>
      </c>
      <c r="O875" s="203">
        <v>0</v>
      </c>
      <c r="P875" s="203">
        <v>0</v>
      </c>
      <c r="Q875" s="203">
        <v>0</v>
      </c>
      <c r="R875" s="198">
        <v>0</v>
      </c>
      <c r="S875" s="203">
        <v>0</v>
      </c>
      <c r="T875" s="203">
        <v>0</v>
      </c>
      <c r="U875" s="203">
        <v>0</v>
      </c>
      <c r="V875" s="204">
        <v>0</v>
      </c>
      <c r="W875" s="204">
        <v>0</v>
      </c>
      <c r="X875" s="204">
        <v>0</v>
      </c>
      <c r="Y875" s="204">
        <v>0</v>
      </c>
      <c r="Z875" s="101">
        <v>0</v>
      </c>
      <c r="AA875" s="204">
        <v>0</v>
      </c>
      <c r="AB875" s="204">
        <v>0</v>
      </c>
      <c r="AC875" s="204">
        <v>0</v>
      </c>
      <c r="AD875" s="204">
        <v>0</v>
      </c>
      <c r="AE875" s="204"/>
      <c r="AF875" s="204">
        <v>0</v>
      </c>
      <c r="AG875" s="204">
        <v>0</v>
      </c>
      <c r="AH875" s="204">
        <v>0</v>
      </c>
      <c r="AI875" s="204">
        <v>0</v>
      </c>
      <c r="AJ875" s="204">
        <v>0</v>
      </c>
      <c r="AK875" s="204">
        <v>0</v>
      </c>
      <c r="AL875" s="204">
        <v>0</v>
      </c>
      <c r="AM875" s="204"/>
      <c r="AN875" s="204">
        <v>0</v>
      </c>
      <c r="AO875" s="204">
        <v>0</v>
      </c>
    </row>
    <row r="876" spans="1:45" ht="12.75" customHeight="1">
      <c r="A876" s="262">
        <v>868</v>
      </c>
      <c r="B876" s="201" t="s">
        <v>1939</v>
      </c>
      <c r="C876" s="197">
        <v>0</v>
      </c>
      <c r="D876" s="202">
        <v>0</v>
      </c>
      <c r="E876" s="202">
        <v>0</v>
      </c>
      <c r="F876" s="202">
        <v>0</v>
      </c>
      <c r="G876" s="202">
        <v>0</v>
      </c>
      <c r="H876" s="202">
        <v>0</v>
      </c>
      <c r="I876" s="202">
        <v>0</v>
      </c>
      <c r="J876" s="197">
        <v>0</v>
      </c>
      <c r="K876" s="203">
        <v>0</v>
      </c>
      <c r="L876" s="203">
        <v>0</v>
      </c>
      <c r="M876" s="203">
        <v>0</v>
      </c>
      <c r="N876" s="203">
        <v>0</v>
      </c>
      <c r="O876" s="203">
        <v>0</v>
      </c>
      <c r="P876" s="203">
        <v>0</v>
      </c>
      <c r="Q876" s="203">
        <v>0</v>
      </c>
      <c r="R876" s="198">
        <v>0</v>
      </c>
      <c r="S876" s="203">
        <v>0</v>
      </c>
      <c r="T876" s="203">
        <v>0</v>
      </c>
      <c r="U876" s="203">
        <v>0</v>
      </c>
      <c r="V876" s="204">
        <v>0</v>
      </c>
      <c r="W876" s="204">
        <v>0</v>
      </c>
      <c r="X876" s="204">
        <v>0</v>
      </c>
      <c r="Y876" s="204">
        <v>0</v>
      </c>
      <c r="Z876" s="101">
        <v>0</v>
      </c>
      <c r="AA876" s="204">
        <v>0</v>
      </c>
      <c r="AB876" s="204">
        <v>0</v>
      </c>
      <c r="AC876" s="204">
        <v>0</v>
      </c>
      <c r="AD876" s="204">
        <v>0</v>
      </c>
      <c r="AE876" s="204"/>
      <c r="AF876" s="204">
        <v>0</v>
      </c>
      <c r="AG876" s="204">
        <v>0</v>
      </c>
      <c r="AH876" s="204">
        <v>0</v>
      </c>
      <c r="AI876" s="204">
        <v>0</v>
      </c>
      <c r="AJ876" s="204">
        <v>0</v>
      </c>
      <c r="AK876" s="204">
        <v>0</v>
      </c>
      <c r="AL876" s="204">
        <v>0</v>
      </c>
      <c r="AM876" s="204"/>
      <c r="AN876" s="204">
        <v>0</v>
      </c>
      <c r="AO876" s="204">
        <v>0</v>
      </c>
    </row>
    <row r="877" spans="1:45" ht="12.75" customHeight="1">
      <c r="A877" s="262">
        <v>869</v>
      </c>
      <c r="B877" s="201" t="s">
        <v>1940</v>
      </c>
      <c r="C877" s="197">
        <v>0</v>
      </c>
      <c r="D877" s="202">
        <v>0</v>
      </c>
      <c r="E877" s="202">
        <v>0</v>
      </c>
      <c r="F877" s="202">
        <v>0</v>
      </c>
      <c r="G877" s="202">
        <v>0</v>
      </c>
      <c r="H877" s="202">
        <v>0</v>
      </c>
      <c r="I877" s="202">
        <v>0</v>
      </c>
      <c r="J877" s="197">
        <v>0</v>
      </c>
      <c r="K877" s="203">
        <v>0</v>
      </c>
      <c r="L877" s="203">
        <v>0</v>
      </c>
      <c r="M877" s="203">
        <v>0</v>
      </c>
      <c r="N877" s="203">
        <v>0</v>
      </c>
      <c r="O877" s="203">
        <v>0</v>
      </c>
      <c r="P877" s="203">
        <v>0</v>
      </c>
      <c r="Q877" s="203">
        <v>0</v>
      </c>
      <c r="R877" s="198">
        <v>0</v>
      </c>
      <c r="S877" s="203">
        <v>0</v>
      </c>
      <c r="T877" s="203">
        <v>0</v>
      </c>
      <c r="U877" s="203">
        <v>0</v>
      </c>
      <c r="V877" s="204">
        <v>0</v>
      </c>
      <c r="W877" s="204">
        <v>0</v>
      </c>
      <c r="X877" s="204">
        <v>0</v>
      </c>
      <c r="Y877" s="204">
        <v>0</v>
      </c>
      <c r="Z877" s="101">
        <v>0</v>
      </c>
      <c r="AA877" s="204">
        <v>0</v>
      </c>
      <c r="AB877" s="204">
        <v>0</v>
      </c>
      <c r="AC877" s="204">
        <v>0</v>
      </c>
      <c r="AD877" s="204">
        <v>0</v>
      </c>
      <c r="AE877" s="204"/>
      <c r="AF877" s="204">
        <v>0</v>
      </c>
      <c r="AG877" s="204">
        <v>0</v>
      </c>
      <c r="AH877" s="204">
        <v>0</v>
      </c>
      <c r="AI877" s="204">
        <v>0</v>
      </c>
      <c r="AJ877" s="204">
        <v>0</v>
      </c>
      <c r="AK877" s="204">
        <v>0</v>
      </c>
      <c r="AL877" s="204">
        <v>0</v>
      </c>
      <c r="AM877" s="204"/>
      <c r="AN877" s="204">
        <v>0</v>
      </c>
      <c r="AO877" s="204">
        <v>0</v>
      </c>
    </row>
    <row r="878" spans="1:45" ht="12.75" customHeight="1">
      <c r="A878" s="262">
        <v>870</v>
      </c>
      <c r="B878" s="201" t="s">
        <v>1941</v>
      </c>
      <c r="C878" s="197">
        <v>0</v>
      </c>
      <c r="D878" s="202">
        <v>0</v>
      </c>
      <c r="E878" s="202">
        <v>0</v>
      </c>
      <c r="F878" s="202">
        <v>0</v>
      </c>
      <c r="G878" s="202">
        <v>0</v>
      </c>
      <c r="H878" s="202">
        <v>0</v>
      </c>
      <c r="I878" s="202">
        <v>0</v>
      </c>
      <c r="J878" s="197">
        <v>0</v>
      </c>
      <c r="K878" s="203">
        <v>0</v>
      </c>
      <c r="L878" s="203">
        <v>0</v>
      </c>
      <c r="M878" s="203">
        <v>0</v>
      </c>
      <c r="N878" s="203">
        <v>0</v>
      </c>
      <c r="O878" s="203">
        <v>0</v>
      </c>
      <c r="P878" s="203">
        <v>0</v>
      </c>
      <c r="Q878" s="203">
        <v>0</v>
      </c>
      <c r="R878" s="198">
        <v>0</v>
      </c>
      <c r="S878" s="203">
        <v>0</v>
      </c>
      <c r="T878" s="203">
        <v>0</v>
      </c>
      <c r="U878" s="203">
        <v>0</v>
      </c>
      <c r="V878" s="204">
        <v>0</v>
      </c>
      <c r="W878" s="204">
        <v>0</v>
      </c>
      <c r="X878" s="204">
        <v>0</v>
      </c>
      <c r="Y878" s="204">
        <v>0</v>
      </c>
      <c r="Z878" s="101">
        <v>0</v>
      </c>
      <c r="AA878" s="204">
        <v>0</v>
      </c>
      <c r="AB878" s="204">
        <v>0</v>
      </c>
      <c r="AC878" s="204">
        <v>0</v>
      </c>
      <c r="AD878" s="204">
        <v>0</v>
      </c>
      <c r="AE878" s="204"/>
      <c r="AF878" s="204">
        <v>0</v>
      </c>
      <c r="AG878" s="204">
        <v>0</v>
      </c>
      <c r="AH878" s="204">
        <v>0</v>
      </c>
      <c r="AI878" s="204">
        <v>0</v>
      </c>
      <c r="AJ878" s="204">
        <v>0</v>
      </c>
      <c r="AK878" s="204">
        <v>0</v>
      </c>
      <c r="AL878" s="204">
        <v>0</v>
      </c>
      <c r="AM878" s="204"/>
      <c r="AN878" s="204">
        <v>0</v>
      </c>
      <c r="AO878" s="204">
        <v>0</v>
      </c>
    </row>
    <row r="879" spans="1:45" ht="12.75" customHeight="1">
      <c r="A879" s="262">
        <v>871</v>
      </c>
      <c r="B879" s="201" t="s">
        <v>1942</v>
      </c>
      <c r="C879" s="197">
        <v>0</v>
      </c>
      <c r="D879" s="202">
        <v>0</v>
      </c>
      <c r="E879" s="202">
        <v>0</v>
      </c>
      <c r="F879" s="202">
        <v>0</v>
      </c>
      <c r="G879" s="202">
        <v>0</v>
      </c>
      <c r="H879" s="202">
        <v>0</v>
      </c>
      <c r="I879" s="202">
        <v>0</v>
      </c>
      <c r="J879" s="197">
        <v>0</v>
      </c>
      <c r="K879" s="203">
        <v>0</v>
      </c>
      <c r="L879" s="203">
        <v>0</v>
      </c>
      <c r="M879" s="203">
        <v>0</v>
      </c>
      <c r="N879" s="203">
        <v>0</v>
      </c>
      <c r="O879" s="203">
        <v>0</v>
      </c>
      <c r="P879" s="203">
        <v>0</v>
      </c>
      <c r="Q879" s="203">
        <v>0</v>
      </c>
      <c r="R879" s="198">
        <v>0</v>
      </c>
      <c r="S879" s="203">
        <v>0</v>
      </c>
      <c r="T879" s="203">
        <v>0</v>
      </c>
      <c r="U879" s="203">
        <v>0</v>
      </c>
      <c r="V879" s="204">
        <v>0</v>
      </c>
      <c r="W879" s="204">
        <v>0</v>
      </c>
      <c r="X879" s="204">
        <v>0</v>
      </c>
      <c r="Y879" s="204">
        <v>0</v>
      </c>
      <c r="Z879" s="101">
        <v>0</v>
      </c>
      <c r="AA879" s="204">
        <v>0</v>
      </c>
      <c r="AB879" s="204">
        <v>0</v>
      </c>
      <c r="AC879" s="204">
        <v>0</v>
      </c>
      <c r="AD879" s="204">
        <v>0</v>
      </c>
      <c r="AE879" s="204"/>
      <c r="AF879" s="204">
        <v>0</v>
      </c>
      <c r="AG879" s="204">
        <v>0</v>
      </c>
      <c r="AH879" s="204">
        <v>0</v>
      </c>
      <c r="AI879" s="204">
        <v>0</v>
      </c>
      <c r="AJ879" s="204">
        <v>0</v>
      </c>
      <c r="AK879" s="204">
        <v>0</v>
      </c>
      <c r="AL879" s="204">
        <v>0</v>
      </c>
      <c r="AM879" s="204"/>
      <c r="AN879" s="204">
        <v>0</v>
      </c>
      <c r="AO879" s="204">
        <v>0</v>
      </c>
    </row>
    <row r="880" spans="1:45" ht="12.75" customHeight="1">
      <c r="A880" s="262">
        <v>872</v>
      </c>
      <c r="B880" s="201" t="s">
        <v>1943</v>
      </c>
      <c r="C880" s="197">
        <v>0</v>
      </c>
      <c r="D880" s="202">
        <v>0</v>
      </c>
      <c r="E880" s="202">
        <v>0</v>
      </c>
      <c r="F880" s="202">
        <v>0</v>
      </c>
      <c r="G880" s="202">
        <v>0</v>
      </c>
      <c r="H880" s="202">
        <v>0</v>
      </c>
      <c r="I880" s="202">
        <v>0</v>
      </c>
      <c r="J880" s="197">
        <v>0</v>
      </c>
      <c r="K880" s="203">
        <v>0</v>
      </c>
      <c r="L880" s="203">
        <v>0</v>
      </c>
      <c r="M880" s="203">
        <v>0</v>
      </c>
      <c r="N880" s="203">
        <v>0</v>
      </c>
      <c r="O880" s="203">
        <v>0</v>
      </c>
      <c r="P880" s="203">
        <v>0</v>
      </c>
      <c r="Q880" s="203">
        <v>0</v>
      </c>
      <c r="R880" s="198">
        <v>0</v>
      </c>
      <c r="S880" s="203">
        <v>0</v>
      </c>
      <c r="T880" s="203">
        <v>0</v>
      </c>
      <c r="U880" s="203">
        <v>0</v>
      </c>
      <c r="V880" s="204">
        <v>0</v>
      </c>
      <c r="W880" s="204">
        <v>0</v>
      </c>
      <c r="X880" s="204">
        <v>0</v>
      </c>
      <c r="Y880" s="204">
        <v>0</v>
      </c>
      <c r="Z880" s="101">
        <v>0</v>
      </c>
      <c r="AA880" s="204">
        <v>0</v>
      </c>
      <c r="AB880" s="204">
        <v>0</v>
      </c>
      <c r="AC880" s="204">
        <v>0</v>
      </c>
      <c r="AD880" s="204">
        <v>0</v>
      </c>
      <c r="AE880" s="204"/>
      <c r="AF880" s="204">
        <v>0</v>
      </c>
      <c r="AG880" s="204">
        <v>0</v>
      </c>
      <c r="AH880" s="204">
        <v>0</v>
      </c>
      <c r="AI880" s="204">
        <v>0</v>
      </c>
      <c r="AJ880" s="204">
        <v>0</v>
      </c>
      <c r="AK880" s="204">
        <v>0</v>
      </c>
      <c r="AL880" s="204">
        <v>0</v>
      </c>
      <c r="AM880" s="204"/>
      <c r="AN880" s="204">
        <v>0</v>
      </c>
      <c r="AO880" s="204">
        <v>0</v>
      </c>
    </row>
    <row r="881" spans="1:41" ht="12.75" customHeight="1">
      <c r="A881" s="262">
        <v>873</v>
      </c>
      <c r="B881" s="201" t="s">
        <v>1944</v>
      </c>
      <c r="C881" s="197">
        <v>0</v>
      </c>
      <c r="D881" s="202">
        <v>0</v>
      </c>
      <c r="E881" s="202">
        <v>0</v>
      </c>
      <c r="F881" s="202">
        <v>0</v>
      </c>
      <c r="G881" s="202">
        <v>0</v>
      </c>
      <c r="H881" s="202">
        <v>0</v>
      </c>
      <c r="I881" s="202">
        <v>0</v>
      </c>
      <c r="J881" s="197">
        <v>0</v>
      </c>
      <c r="K881" s="203">
        <v>0</v>
      </c>
      <c r="L881" s="203">
        <v>0</v>
      </c>
      <c r="M881" s="203">
        <v>0</v>
      </c>
      <c r="N881" s="203">
        <v>0</v>
      </c>
      <c r="O881" s="203">
        <v>0</v>
      </c>
      <c r="P881" s="203">
        <v>0</v>
      </c>
      <c r="Q881" s="203">
        <v>0</v>
      </c>
      <c r="R881" s="198">
        <v>0</v>
      </c>
      <c r="S881" s="203">
        <v>0</v>
      </c>
      <c r="T881" s="203">
        <v>0</v>
      </c>
      <c r="U881" s="203">
        <v>0</v>
      </c>
      <c r="V881" s="204">
        <v>0</v>
      </c>
      <c r="W881" s="204">
        <v>0</v>
      </c>
      <c r="X881" s="204">
        <v>0</v>
      </c>
      <c r="Y881" s="204">
        <v>0</v>
      </c>
      <c r="Z881" s="101">
        <v>0</v>
      </c>
      <c r="AA881" s="204">
        <v>0</v>
      </c>
      <c r="AB881" s="204">
        <v>0</v>
      </c>
      <c r="AC881" s="204">
        <v>0</v>
      </c>
      <c r="AD881" s="204">
        <v>0</v>
      </c>
      <c r="AE881" s="204"/>
      <c r="AF881" s="204">
        <v>0</v>
      </c>
      <c r="AG881" s="204">
        <v>0</v>
      </c>
      <c r="AH881" s="204">
        <v>0</v>
      </c>
      <c r="AI881" s="204">
        <v>0</v>
      </c>
      <c r="AJ881" s="204">
        <v>0</v>
      </c>
      <c r="AK881" s="204">
        <v>0</v>
      </c>
      <c r="AL881" s="204">
        <v>0</v>
      </c>
      <c r="AM881" s="204"/>
      <c r="AN881" s="204">
        <v>0</v>
      </c>
      <c r="AO881" s="204">
        <v>0</v>
      </c>
    </row>
    <row r="882" spans="1:41" ht="12.75" customHeight="1">
      <c r="A882" s="262">
        <v>874</v>
      </c>
      <c r="B882" s="201" t="s">
        <v>1945</v>
      </c>
      <c r="C882" s="197">
        <v>0</v>
      </c>
      <c r="D882" s="202">
        <v>0</v>
      </c>
      <c r="E882" s="202">
        <v>0</v>
      </c>
      <c r="F882" s="202">
        <v>0</v>
      </c>
      <c r="G882" s="202">
        <v>0</v>
      </c>
      <c r="H882" s="202">
        <v>0</v>
      </c>
      <c r="I882" s="202">
        <v>0</v>
      </c>
      <c r="J882" s="197">
        <v>0</v>
      </c>
      <c r="K882" s="203">
        <v>0</v>
      </c>
      <c r="L882" s="203">
        <v>0</v>
      </c>
      <c r="M882" s="203">
        <v>0</v>
      </c>
      <c r="N882" s="203">
        <v>0</v>
      </c>
      <c r="O882" s="203">
        <v>0</v>
      </c>
      <c r="P882" s="203">
        <v>0</v>
      </c>
      <c r="Q882" s="203">
        <v>0</v>
      </c>
      <c r="R882" s="198">
        <v>0</v>
      </c>
      <c r="S882" s="203">
        <v>0</v>
      </c>
      <c r="T882" s="203">
        <v>0</v>
      </c>
      <c r="U882" s="203">
        <v>0</v>
      </c>
      <c r="V882" s="204">
        <v>0</v>
      </c>
      <c r="W882" s="204">
        <v>0</v>
      </c>
      <c r="X882" s="204">
        <v>0</v>
      </c>
      <c r="Y882" s="204">
        <v>0</v>
      </c>
      <c r="Z882" s="101">
        <v>0</v>
      </c>
      <c r="AA882" s="204">
        <v>0</v>
      </c>
      <c r="AB882" s="204">
        <v>0</v>
      </c>
      <c r="AC882" s="204">
        <v>0</v>
      </c>
      <c r="AD882" s="204">
        <v>0</v>
      </c>
      <c r="AE882" s="204"/>
      <c r="AF882" s="204">
        <v>0</v>
      </c>
      <c r="AG882" s="204">
        <v>0</v>
      </c>
      <c r="AH882" s="204">
        <v>0</v>
      </c>
      <c r="AI882" s="204">
        <v>0</v>
      </c>
      <c r="AJ882" s="204">
        <v>0</v>
      </c>
      <c r="AK882" s="204">
        <v>0</v>
      </c>
      <c r="AL882" s="204">
        <v>0</v>
      </c>
      <c r="AM882" s="204"/>
      <c r="AN882" s="204">
        <v>0</v>
      </c>
      <c r="AO882" s="204">
        <v>0</v>
      </c>
    </row>
    <row r="883" spans="1:41" ht="12.75" customHeight="1">
      <c r="A883" s="262">
        <v>875</v>
      </c>
      <c r="B883" s="201" t="s">
        <v>1946</v>
      </c>
      <c r="C883" s="197">
        <v>0</v>
      </c>
      <c r="D883" s="202">
        <v>0</v>
      </c>
      <c r="E883" s="202">
        <v>0</v>
      </c>
      <c r="F883" s="202">
        <v>0</v>
      </c>
      <c r="G883" s="202">
        <v>0</v>
      </c>
      <c r="H883" s="202">
        <v>0</v>
      </c>
      <c r="I883" s="202">
        <v>0</v>
      </c>
      <c r="J883" s="197">
        <v>0</v>
      </c>
      <c r="K883" s="203">
        <v>0</v>
      </c>
      <c r="L883" s="203">
        <v>0</v>
      </c>
      <c r="M883" s="203">
        <v>0</v>
      </c>
      <c r="N883" s="203">
        <v>0</v>
      </c>
      <c r="O883" s="203">
        <v>0</v>
      </c>
      <c r="P883" s="203">
        <v>0</v>
      </c>
      <c r="Q883" s="203">
        <v>0</v>
      </c>
      <c r="R883" s="198">
        <v>0</v>
      </c>
      <c r="S883" s="203">
        <v>0</v>
      </c>
      <c r="T883" s="203">
        <v>0</v>
      </c>
      <c r="U883" s="203">
        <v>0</v>
      </c>
      <c r="V883" s="204">
        <v>0</v>
      </c>
      <c r="W883" s="204">
        <v>0</v>
      </c>
      <c r="X883" s="204">
        <v>0</v>
      </c>
      <c r="Y883" s="204">
        <v>0</v>
      </c>
      <c r="Z883" s="101">
        <v>0</v>
      </c>
      <c r="AA883" s="204">
        <v>0</v>
      </c>
      <c r="AB883" s="204">
        <v>0</v>
      </c>
      <c r="AC883" s="204">
        <v>0</v>
      </c>
      <c r="AD883" s="204">
        <v>0</v>
      </c>
      <c r="AE883" s="204"/>
      <c r="AF883" s="204">
        <v>0</v>
      </c>
      <c r="AG883" s="204">
        <v>0</v>
      </c>
      <c r="AH883" s="204">
        <v>0</v>
      </c>
      <c r="AI883" s="204">
        <v>0</v>
      </c>
      <c r="AJ883" s="204">
        <v>0</v>
      </c>
      <c r="AK883" s="204">
        <v>0</v>
      </c>
      <c r="AL883" s="204">
        <v>0</v>
      </c>
      <c r="AM883" s="204"/>
      <c r="AN883" s="204">
        <v>0</v>
      </c>
      <c r="AO883" s="204">
        <v>0</v>
      </c>
    </row>
    <row r="884" spans="1:41" ht="12.75" customHeight="1">
      <c r="A884" s="262">
        <v>876</v>
      </c>
      <c r="B884" s="201" t="s">
        <v>1947</v>
      </c>
      <c r="C884" s="197">
        <v>0</v>
      </c>
      <c r="D884" s="202">
        <v>0</v>
      </c>
      <c r="E884" s="202">
        <v>0</v>
      </c>
      <c r="F884" s="202">
        <v>0</v>
      </c>
      <c r="G884" s="202">
        <v>0</v>
      </c>
      <c r="H884" s="202">
        <v>0</v>
      </c>
      <c r="I884" s="202">
        <v>0</v>
      </c>
      <c r="J884" s="197">
        <v>0</v>
      </c>
      <c r="K884" s="203">
        <v>0</v>
      </c>
      <c r="L884" s="203">
        <v>0</v>
      </c>
      <c r="M884" s="203">
        <v>0</v>
      </c>
      <c r="N884" s="203">
        <v>0</v>
      </c>
      <c r="O884" s="203">
        <v>0</v>
      </c>
      <c r="P884" s="203">
        <v>0</v>
      </c>
      <c r="Q884" s="203">
        <v>0</v>
      </c>
      <c r="R884" s="198">
        <v>0</v>
      </c>
      <c r="S884" s="203">
        <v>0</v>
      </c>
      <c r="T884" s="203">
        <v>0</v>
      </c>
      <c r="U884" s="203">
        <v>0</v>
      </c>
      <c r="V884" s="204">
        <v>0</v>
      </c>
      <c r="W884" s="204">
        <v>0</v>
      </c>
      <c r="X884" s="204">
        <v>0</v>
      </c>
      <c r="Y884" s="204">
        <v>0</v>
      </c>
      <c r="Z884" s="101">
        <v>0</v>
      </c>
      <c r="AA884" s="204">
        <v>0</v>
      </c>
      <c r="AB884" s="204">
        <v>0</v>
      </c>
      <c r="AC884" s="204">
        <v>0</v>
      </c>
      <c r="AD884" s="204">
        <v>0</v>
      </c>
      <c r="AE884" s="204"/>
      <c r="AF884" s="204">
        <v>0</v>
      </c>
      <c r="AG884" s="204">
        <v>0</v>
      </c>
      <c r="AH884" s="204">
        <v>0</v>
      </c>
      <c r="AI884" s="204">
        <v>0</v>
      </c>
      <c r="AJ884" s="204">
        <v>0</v>
      </c>
      <c r="AK884" s="204">
        <v>0</v>
      </c>
      <c r="AL884" s="204">
        <v>0</v>
      </c>
      <c r="AM884" s="204"/>
      <c r="AN884" s="204">
        <v>0</v>
      </c>
      <c r="AO884" s="204">
        <v>0</v>
      </c>
    </row>
    <row r="885" spans="1:41" ht="12.75" customHeight="1">
      <c r="A885" s="262">
        <v>877</v>
      </c>
      <c r="B885" s="201" t="s">
        <v>1948</v>
      </c>
      <c r="C885" s="197">
        <v>0</v>
      </c>
      <c r="D885" s="202">
        <v>0</v>
      </c>
      <c r="E885" s="202">
        <v>0</v>
      </c>
      <c r="F885" s="202">
        <v>0</v>
      </c>
      <c r="G885" s="202">
        <v>0</v>
      </c>
      <c r="H885" s="202">
        <v>0</v>
      </c>
      <c r="I885" s="202">
        <v>0</v>
      </c>
      <c r="J885" s="197">
        <v>0</v>
      </c>
      <c r="K885" s="203">
        <v>0</v>
      </c>
      <c r="L885" s="203">
        <v>0</v>
      </c>
      <c r="M885" s="203">
        <v>0</v>
      </c>
      <c r="N885" s="203">
        <v>0</v>
      </c>
      <c r="O885" s="203">
        <v>0</v>
      </c>
      <c r="P885" s="203">
        <v>0</v>
      </c>
      <c r="Q885" s="203">
        <v>0</v>
      </c>
      <c r="R885" s="198">
        <v>0</v>
      </c>
      <c r="S885" s="203">
        <v>0</v>
      </c>
      <c r="T885" s="203">
        <v>0</v>
      </c>
      <c r="U885" s="203">
        <v>0</v>
      </c>
      <c r="V885" s="204">
        <v>0</v>
      </c>
      <c r="W885" s="204">
        <v>0</v>
      </c>
      <c r="X885" s="204">
        <v>0</v>
      </c>
      <c r="Y885" s="204">
        <v>0</v>
      </c>
      <c r="Z885" s="101">
        <v>0</v>
      </c>
      <c r="AA885" s="204">
        <v>0</v>
      </c>
      <c r="AB885" s="204">
        <v>0</v>
      </c>
      <c r="AC885" s="204">
        <v>0</v>
      </c>
      <c r="AD885" s="204">
        <v>0</v>
      </c>
      <c r="AE885" s="204"/>
      <c r="AF885" s="204">
        <v>0</v>
      </c>
      <c r="AG885" s="204">
        <v>0</v>
      </c>
      <c r="AH885" s="204">
        <v>0</v>
      </c>
      <c r="AI885" s="204">
        <v>0</v>
      </c>
      <c r="AJ885" s="204">
        <v>0</v>
      </c>
      <c r="AK885" s="204">
        <v>0</v>
      </c>
      <c r="AL885" s="204">
        <v>0</v>
      </c>
      <c r="AM885" s="204"/>
      <c r="AN885" s="204">
        <v>0</v>
      </c>
      <c r="AO885" s="204">
        <v>0</v>
      </c>
    </row>
    <row r="886" spans="1:41" ht="12.75" customHeight="1">
      <c r="A886" s="262">
        <v>878</v>
      </c>
      <c r="B886" s="201" t="s">
        <v>1949</v>
      </c>
      <c r="C886" s="197">
        <v>0</v>
      </c>
      <c r="D886" s="202">
        <v>0</v>
      </c>
      <c r="E886" s="202">
        <v>0</v>
      </c>
      <c r="F886" s="202">
        <v>0</v>
      </c>
      <c r="G886" s="202">
        <v>0</v>
      </c>
      <c r="H886" s="202">
        <v>0</v>
      </c>
      <c r="I886" s="202">
        <v>0</v>
      </c>
      <c r="J886" s="197">
        <v>0</v>
      </c>
      <c r="K886" s="203">
        <v>0</v>
      </c>
      <c r="L886" s="203">
        <v>0</v>
      </c>
      <c r="M886" s="203">
        <v>0</v>
      </c>
      <c r="N886" s="203">
        <v>0</v>
      </c>
      <c r="O886" s="203">
        <v>0</v>
      </c>
      <c r="P886" s="203">
        <v>0</v>
      </c>
      <c r="Q886" s="203">
        <v>0</v>
      </c>
      <c r="R886" s="198">
        <v>0</v>
      </c>
      <c r="S886" s="203">
        <v>0</v>
      </c>
      <c r="T886" s="203">
        <v>0</v>
      </c>
      <c r="U886" s="203">
        <v>0</v>
      </c>
      <c r="V886" s="204">
        <v>0</v>
      </c>
      <c r="W886" s="204">
        <v>0</v>
      </c>
      <c r="X886" s="204">
        <v>0</v>
      </c>
      <c r="Y886" s="204">
        <v>0</v>
      </c>
      <c r="Z886" s="101">
        <v>0</v>
      </c>
      <c r="AA886" s="204">
        <v>0</v>
      </c>
      <c r="AB886" s="204">
        <v>0</v>
      </c>
      <c r="AC886" s="204">
        <v>0</v>
      </c>
      <c r="AD886" s="204">
        <v>0</v>
      </c>
      <c r="AE886" s="204"/>
      <c r="AF886" s="204">
        <v>0</v>
      </c>
      <c r="AG886" s="204">
        <v>0</v>
      </c>
      <c r="AH886" s="204">
        <v>0</v>
      </c>
      <c r="AI886" s="204">
        <v>0</v>
      </c>
      <c r="AJ886" s="204">
        <v>0</v>
      </c>
      <c r="AK886" s="204">
        <v>0</v>
      </c>
      <c r="AL886" s="204">
        <v>0</v>
      </c>
      <c r="AM886" s="204"/>
      <c r="AN886" s="204">
        <v>0</v>
      </c>
      <c r="AO886" s="204">
        <v>0</v>
      </c>
    </row>
    <row r="887" spans="1:41" ht="12.75" customHeight="1">
      <c r="A887" s="262">
        <v>879</v>
      </c>
      <c r="B887" s="201" t="s">
        <v>1950</v>
      </c>
      <c r="C887" s="197">
        <v>0</v>
      </c>
      <c r="D887" s="202">
        <v>0</v>
      </c>
      <c r="E887" s="202">
        <v>0</v>
      </c>
      <c r="F887" s="202">
        <v>0</v>
      </c>
      <c r="G887" s="202">
        <v>0</v>
      </c>
      <c r="H887" s="202">
        <v>0</v>
      </c>
      <c r="I887" s="202">
        <v>0</v>
      </c>
      <c r="J887" s="197">
        <v>0</v>
      </c>
      <c r="K887" s="203">
        <v>0</v>
      </c>
      <c r="L887" s="203">
        <v>0</v>
      </c>
      <c r="M887" s="203">
        <v>0</v>
      </c>
      <c r="N887" s="203">
        <v>0</v>
      </c>
      <c r="O887" s="203">
        <v>0</v>
      </c>
      <c r="P887" s="203">
        <v>0</v>
      </c>
      <c r="Q887" s="203">
        <v>0</v>
      </c>
      <c r="R887" s="198">
        <v>0</v>
      </c>
      <c r="S887" s="203">
        <v>0</v>
      </c>
      <c r="T887" s="203">
        <v>0</v>
      </c>
      <c r="U887" s="203">
        <v>0</v>
      </c>
      <c r="V887" s="204">
        <v>0</v>
      </c>
      <c r="W887" s="204">
        <v>0</v>
      </c>
      <c r="X887" s="204">
        <v>0</v>
      </c>
      <c r="Y887" s="204">
        <v>0</v>
      </c>
      <c r="Z887" s="101">
        <v>0</v>
      </c>
      <c r="AA887" s="204">
        <v>0</v>
      </c>
      <c r="AB887" s="204">
        <v>0</v>
      </c>
      <c r="AC887" s="204">
        <v>0</v>
      </c>
      <c r="AD887" s="204">
        <v>0</v>
      </c>
      <c r="AE887" s="204"/>
      <c r="AF887" s="204">
        <v>0</v>
      </c>
      <c r="AG887" s="204">
        <v>0</v>
      </c>
      <c r="AH887" s="204">
        <v>0</v>
      </c>
      <c r="AI887" s="204">
        <v>0</v>
      </c>
      <c r="AJ887" s="204">
        <v>0</v>
      </c>
      <c r="AK887" s="204">
        <v>0</v>
      </c>
      <c r="AL887" s="204">
        <v>0</v>
      </c>
      <c r="AM887" s="204"/>
      <c r="AN887" s="204">
        <v>0</v>
      </c>
      <c r="AO887" s="204">
        <v>0</v>
      </c>
    </row>
    <row r="888" spans="1:41" ht="12.75" customHeight="1">
      <c r="A888" s="262">
        <v>880</v>
      </c>
      <c r="B888" s="201" t="s">
        <v>1695</v>
      </c>
      <c r="C888" s="197">
        <v>0</v>
      </c>
      <c r="D888" s="202">
        <v>0</v>
      </c>
      <c r="E888" s="202">
        <v>0</v>
      </c>
      <c r="F888" s="202">
        <v>0</v>
      </c>
      <c r="G888" s="202">
        <v>0</v>
      </c>
      <c r="H888" s="202">
        <v>0</v>
      </c>
      <c r="I888" s="202">
        <v>0</v>
      </c>
      <c r="J888" s="197">
        <v>0</v>
      </c>
      <c r="K888" s="203">
        <v>0</v>
      </c>
      <c r="L888" s="203">
        <v>0</v>
      </c>
      <c r="M888" s="203">
        <v>0</v>
      </c>
      <c r="N888" s="203">
        <v>0</v>
      </c>
      <c r="O888" s="203">
        <v>0</v>
      </c>
      <c r="P888" s="203">
        <v>0</v>
      </c>
      <c r="Q888" s="203">
        <v>0</v>
      </c>
      <c r="R888" s="198">
        <v>0</v>
      </c>
      <c r="S888" s="203">
        <v>0</v>
      </c>
      <c r="T888" s="203">
        <v>0</v>
      </c>
      <c r="U888" s="203">
        <v>0</v>
      </c>
      <c r="V888" s="204">
        <v>0</v>
      </c>
      <c r="W888" s="204">
        <v>0</v>
      </c>
      <c r="X888" s="204">
        <v>0</v>
      </c>
      <c r="Y888" s="204">
        <v>0</v>
      </c>
      <c r="Z888" s="101">
        <v>0</v>
      </c>
      <c r="AA888" s="204">
        <v>0</v>
      </c>
      <c r="AB888" s="204">
        <v>0</v>
      </c>
      <c r="AC888" s="204">
        <v>0</v>
      </c>
      <c r="AD888" s="204">
        <v>0</v>
      </c>
      <c r="AE888" s="204"/>
      <c r="AF888" s="204">
        <v>0</v>
      </c>
      <c r="AG888" s="204">
        <v>0</v>
      </c>
      <c r="AH888" s="204">
        <v>0</v>
      </c>
      <c r="AI888" s="204">
        <v>0</v>
      </c>
      <c r="AJ888" s="204">
        <v>0</v>
      </c>
      <c r="AK888" s="204">
        <v>0</v>
      </c>
      <c r="AL888" s="204">
        <v>0</v>
      </c>
      <c r="AM888" s="204"/>
      <c r="AN888" s="204">
        <v>0</v>
      </c>
      <c r="AO888" s="204">
        <v>0</v>
      </c>
    </row>
    <row r="889" spans="1:41" ht="12.75" customHeight="1">
      <c r="A889" s="262">
        <v>881</v>
      </c>
      <c r="B889" s="201" t="s">
        <v>1951</v>
      </c>
      <c r="C889" s="197">
        <v>0</v>
      </c>
      <c r="D889" s="202">
        <v>0</v>
      </c>
      <c r="E889" s="202">
        <v>0</v>
      </c>
      <c r="F889" s="202">
        <v>0</v>
      </c>
      <c r="G889" s="202">
        <v>0</v>
      </c>
      <c r="H889" s="202">
        <v>0</v>
      </c>
      <c r="I889" s="202">
        <v>0</v>
      </c>
      <c r="J889" s="197">
        <v>0</v>
      </c>
      <c r="K889" s="203">
        <v>0</v>
      </c>
      <c r="L889" s="203">
        <v>0</v>
      </c>
      <c r="M889" s="203">
        <v>0</v>
      </c>
      <c r="N889" s="203">
        <v>0</v>
      </c>
      <c r="O889" s="203">
        <v>0</v>
      </c>
      <c r="P889" s="203">
        <v>0</v>
      </c>
      <c r="Q889" s="203">
        <v>0</v>
      </c>
      <c r="R889" s="198">
        <v>0</v>
      </c>
      <c r="S889" s="203">
        <v>0</v>
      </c>
      <c r="T889" s="203">
        <v>0</v>
      </c>
      <c r="U889" s="203">
        <v>0</v>
      </c>
      <c r="V889" s="204">
        <v>0</v>
      </c>
      <c r="W889" s="204">
        <v>0</v>
      </c>
      <c r="X889" s="204">
        <v>0</v>
      </c>
      <c r="Y889" s="204">
        <v>0</v>
      </c>
      <c r="Z889" s="101">
        <v>0</v>
      </c>
      <c r="AA889" s="204">
        <v>0</v>
      </c>
      <c r="AB889" s="204">
        <v>0</v>
      </c>
      <c r="AC889" s="204">
        <v>0</v>
      </c>
      <c r="AD889" s="204">
        <v>0</v>
      </c>
      <c r="AE889" s="204"/>
      <c r="AF889" s="204">
        <v>0</v>
      </c>
      <c r="AG889" s="204">
        <v>0</v>
      </c>
      <c r="AH889" s="204">
        <v>0</v>
      </c>
      <c r="AI889" s="204">
        <v>0</v>
      </c>
      <c r="AJ889" s="204">
        <v>0</v>
      </c>
      <c r="AK889" s="204">
        <v>0</v>
      </c>
      <c r="AL889" s="204">
        <v>0</v>
      </c>
      <c r="AM889" s="204"/>
      <c r="AN889" s="204">
        <v>0</v>
      </c>
      <c r="AO889" s="204">
        <v>0</v>
      </c>
    </row>
    <row r="890" spans="1:41" ht="12.75" customHeight="1">
      <c r="A890" s="262">
        <v>882</v>
      </c>
      <c r="B890" s="201" t="s">
        <v>1410</v>
      </c>
      <c r="C890" s="197">
        <v>0</v>
      </c>
      <c r="D890" s="202">
        <v>0</v>
      </c>
      <c r="E890" s="202">
        <v>0</v>
      </c>
      <c r="F890" s="202">
        <v>0</v>
      </c>
      <c r="G890" s="202">
        <v>0</v>
      </c>
      <c r="H890" s="202">
        <v>0</v>
      </c>
      <c r="I890" s="202">
        <v>0</v>
      </c>
      <c r="J890" s="197">
        <v>0</v>
      </c>
      <c r="K890" s="203">
        <v>0</v>
      </c>
      <c r="L890" s="203">
        <v>0</v>
      </c>
      <c r="M890" s="203">
        <v>0</v>
      </c>
      <c r="N890" s="203">
        <v>0</v>
      </c>
      <c r="O890" s="203">
        <v>0</v>
      </c>
      <c r="P890" s="203">
        <v>0</v>
      </c>
      <c r="Q890" s="203">
        <v>0</v>
      </c>
      <c r="R890" s="198">
        <v>0</v>
      </c>
      <c r="S890" s="203">
        <v>0</v>
      </c>
      <c r="T890" s="203">
        <v>0</v>
      </c>
      <c r="U890" s="203">
        <v>0</v>
      </c>
      <c r="V890" s="204">
        <v>0</v>
      </c>
      <c r="W890" s="204">
        <v>0</v>
      </c>
      <c r="X890" s="204">
        <v>0</v>
      </c>
      <c r="Y890" s="204">
        <v>0</v>
      </c>
      <c r="Z890" s="101">
        <v>0</v>
      </c>
      <c r="AA890" s="204">
        <v>0</v>
      </c>
      <c r="AB890" s="204">
        <v>0</v>
      </c>
      <c r="AC890" s="204">
        <v>0</v>
      </c>
      <c r="AD890" s="204">
        <v>0</v>
      </c>
      <c r="AE890" s="204"/>
      <c r="AF890" s="204">
        <v>0</v>
      </c>
      <c r="AG890" s="204">
        <v>0</v>
      </c>
      <c r="AH890" s="204">
        <v>0</v>
      </c>
      <c r="AI890" s="204">
        <v>0</v>
      </c>
      <c r="AJ890" s="204">
        <v>0</v>
      </c>
      <c r="AK890" s="204">
        <v>0</v>
      </c>
      <c r="AL890" s="204">
        <v>0</v>
      </c>
      <c r="AM890" s="204"/>
      <c r="AN890" s="204">
        <v>0</v>
      </c>
      <c r="AO890" s="204">
        <v>0</v>
      </c>
    </row>
    <row r="891" spans="1:41" ht="12.75" customHeight="1">
      <c r="A891" s="262">
        <v>883</v>
      </c>
      <c r="B891" s="201" t="s">
        <v>1869</v>
      </c>
      <c r="C891" s="197">
        <v>0</v>
      </c>
      <c r="D891" s="202">
        <v>0</v>
      </c>
      <c r="E891" s="202">
        <v>0</v>
      </c>
      <c r="F891" s="202">
        <v>0</v>
      </c>
      <c r="G891" s="202">
        <v>0</v>
      </c>
      <c r="H891" s="202">
        <v>0</v>
      </c>
      <c r="I891" s="202">
        <v>0</v>
      </c>
      <c r="J891" s="197">
        <v>0</v>
      </c>
      <c r="K891" s="203">
        <v>0</v>
      </c>
      <c r="L891" s="203">
        <v>0</v>
      </c>
      <c r="M891" s="203">
        <v>0</v>
      </c>
      <c r="N891" s="203">
        <v>0</v>
      </c>
      <c r="O891" s="203">
        <v>0</v>
      </c>
      <c r="P891" s="203">
        <v>0</v>
      </c>
      <c r="Q891" s="203">
        <v>0</v>
      </c>
      <c r="R891" s="198">
        <v>0</v>
      </c>
      <c r="S891" s="203">
        <v>0</v>
      </c>
      <c r="T891" s="203">
        <v>0</v>
      </c>
      <c r="U891" s="203">
        <v>0</v>
      </c>
      <c r="V891" s="204">
        <v>0</v>
      </c>
      <c r="W891" s="204">
        <v>0</v>
      </c>
      <c r="X891" s="204">
        <v>0</v>
      </c>
      <c r="Y891" s="204">
        <v>0</v>
      </c>
      <c r="Z891" s="101">
        <v>0</v>
      </c>
      <c r="AA891" s="204">
        <v>0</v>
      </c>
      <c r="AB891" s="204">
        <v>0</v>
      </c>
      <c r="AC891" s="204">
        <v>0</v>
      </c>
      <c r="AD891" s="204">
        <v>0</v>
      </c>
      <c r="AE891" s="204"/>
      <c r="AF891" s="204">
        <v>0</v>
      </c>
      <c r="AG891" s="204">
        <v>0</v>
      </c>
      <c r="AH891" s="204">
        <v>0</v>
      </c>
      <c r="AI891" s="204">
        <v>0</v>
      </c>
      <c r="AJ891" s="204">
        <v>0</v>
      </c>
      <c r="AK891" s="204">
        <v>0</v>
      </c>
      <c r="AL891" s="204">
        <v>0</v>
      </c>
      <c r="AM891" s="204"/>
      <c r="AN891" s="204">
        <v>0</v>
      </c>
      <c r="AO891" s="204">
        <v>0</v>
      </c>
    </row>
    <row r="892" spans="1:41" ht="12.75" customHeight="1">
      <c r="A892" s="262">
        <v>884</v>
      </c>
      <c r="B892" s="201" t="s">
        <v>1952</v>
      </c>
      <c r="C892" s="197">
        <v>0</v>
      </c>
      <c r="D892" s="202">
        <v>0</v>
      </c>
      <c r="E892" s="202">
        <v>0</v>
      </c>
      <c r="F892" s="202">
        <v>0</v>
      </c>
      <c r="G892" s="202">
        <v>0</v>
      </c>
      <c r="H892" s="202">
        <v>0</v>
      </c>
      <c r="I892" s="202">
        <v>0</v>
      </c>
      <c r="J892" s="197">
        <v>0</v>
      </c>
      <c r="K892" s="203">
        <v>0</v>
      </c>
      <c r="L892" s="203">
        <v>0</v>
      </c>
      <c r="M892" s="203">
        <v>0</v>
      </c>
      <c r="N892" s="203">
        <v>0</v>
      </c>
      <c r="O892" s="203">
        <v>0</v>
      </c>
      <c r="P892" s="203">
        <v>0</v>
      </c>
      <c r="Q892" s="203">
        <v>0</v>
      </c>
      <c r="R892" s="198">
        <v>0</v>
      </c>
      <c r="S892" s="203">
        <v>0</v>
      </c>
      <c r="T892" s="203">
        <v>0</v>
      </c>
      <c r="U892" s="203">
        <v>0</v>
      </c>
      <c r="V892" s="204">
        <v>0</v>
      </c>
      <c r="W892" s="204">
        <v>0</v>
      </c>
      <c r="X892" s="204">
        <v>0</v>
      </c>
      <c r="Y892" s="204">
        <v>0</v>
      </c>
      <c r="Z892" s="101">
        <v>0</v>
      </c>
      <c r="AA892" s="204">
        <v>0</v>
      </c>
      <c r="AB892" s="204">
        <v>0</v>
      </c>
      <c r="AC892" s="204">
        <v>0</v>
      </c>
      <c r="AD892" s="204">
        <v>0</v>
      </c>
      <c r="AE892" s="204"/>
      <c r="AF892" s="204">
        <v>0</v>
      </c>
      <c r="AG892" s="204">
        <v>0</v>
      </c>
      <c r="AH892" s="204">
        <v>0</v>
      </c>
      <c r="AI892" s="204">
        <v>0</v>
      </c>
      <c r="AJ892" s="204">
        <v>0</v>
      </c>
      <c r="AK892" s="204">
        <v>0</v>
      </c>
      <c r="AL892" s="204">
        <v>0</v>
      </c>
      <c r="AM892" s="204"/>
      <c r="AN892" s="204">
        <v>0</v>
      </c>
      <c r="AO892" s="204">
        <v>0</v>
      </c>
    </row>
    <row r="893" spans="1:41" ht="12.75" customHeight="1">
      <c r="A893" s="262">
        <v>885</v>
      </c>
      <c r="B893" s="201" t="s">
        <v>1286</v>
      </c>
      <c r="C893" s="197">
        <v>0</v>
      </c>
      <c r="D893" s="202">
        <v>0</v>
      </c>
      <c r="E893" s="202">
        <v>0</v>
      </c>
      <c r="F893" s="202">
        <v>0</v>
      </c>
      <c r="G893" s="202">
        <v>0</v>
      </c>
      <c r="H893" s="202">
        <v>0</v>
      </c>
      <c r="I893" s="202">
        <v>0</v>
      </c>
      <c r="J893" s="197">
        <v>0</v>
      </c>
      <c r="K893" s="203">
        <v>0</v>
      </c>
      <c r="L893" s="203">
        <v>0</v>
      </c>
      <c r="M893" s="203">
        <v>0</v>
      </c>
      <c r="N893" s="203">
        <v>0</v>
      </c>
      <c r="O893" s="203">
        <v>0</v>
      </c>
      <c r="P893" s="203">
        <v>0</v>
      </c>
      <c r="Q893" s="203">
        <v>0</v>
      </c>
      <c r="R893" s="198">
        <v>0</v>
      </c>
      <c r="S893" s="203">
        <v>0</v>
      </c>
      <c r="T893" s="203">
        <v>0</v>
      </c>
      <c r="U893" s="203">
        <v>0</v>
      </c>
      <c r="V893" s="204">
        <v>0</v>
      </c>
      <c r="W893" s="204">
        <v>0</v>
      </c>
      <c r="X893" s="204">
        <v>0</v>
      </c>
      <c r="Y893" s="204">
        <v>0</v>
      </c>
      <c r="Z893" s="101">
        <v>0</v>
      </c>
      <c r="AA893" s="204">
        <v>0</v>
      </c>
      <c r="AB893" s="204">
        <v>0</v>
      </c>
      <c r="AC893" s="204">
        <v>0</v>
      </c>
      <c r="AD893" s="204">
        <v>0</v>
      </c>
      <c r="AE893" s="204"/>
      <c r="AF893" s="204">
        <v>0</v>
      </c>
      <c r="AG893" s="204">
        <v>0</v>
      </c>
      <c r="AH893" s="204">
        <v>0</v>
      </c>
      <c r="AI893" s="204">
        <v>0</v>
      </c>
      <c r="AJ893" s="204">
        <v>0</v>
      </c>
      <c r="AK893" s="204">
        <v>0</v>
      </c>
      <c r="AL893" s="204">
        <v>0</v>
      </c>
      <c r="AM893" s="204"/>
      <c r="AN893" s="204">
        <v>0</v>
      </c>
      <c r="AO893" s="204">
        <v>0</v>
      </c>
    </row>
    <row r="894" spans="1:41" ht="12.75" customHeight="1">
      <c r="A894" s="262">
        <v>886</v>
      </c>
      <c r="B894" s="201" t="s">
        <v>1953</v>
      </c>
      <c r="C894" s="197">
        <v>0</v>
      </c>
      <c r="D894" s="202">
        <v>0</v>
      </c>
      <c r="E894" s="202">
        <v>0</v>
      </c>
      <c r="F894" s="202">
        <v>0</v>
      </c>
      <c r="G894" s="202">
        <v>0</v>
      </c>
      <c r="H894" s="202">
        <v>0</v>
      </c>
      <c r="I894" s="202">
        <v>0</v>
      </c>
      <c r="J894" s="197">
        <v>0</v>
      </c>
      <c r="K894" s="203">
        <v>0</v>
      </c>
      <c r="L894" s="203">
        <v>0</v>
      </c>
      <c r="M894" s="203">
        <v>0</v>
      </c>
      <c r="N894" s="203">
        <v>0</v>
      </c>
      <c r="O894" s="203">
        <v>0</v>
      </c>
      <c r="P894" s="203">
        <v>0</v>
      </c>
      <c r="Q894" s="203">
        <v>0</v>
      </c>
      <c r="R894" s="198">
        <v>0</v>
      </c>
      <c r="S894" s="203">
        <v>0</v>
      </c>
      <c r="T894" s="203">
        <v>0</v>
      </c>
      <c r="U894" s="203">
        <v>0</v>
      </c>
      <c r="V894" s="204">
        <v>0</v>
      </c>
      <c r="W894" s="204">
        <v>0</v>
      </c>
      <c r="X894" s="204">
        <v>0</v>
      </c>
      <c r="Y894" s="204">
        <v>0</v>
      </c>
      <c r="Z894" s="101">
        <v>0</v>
      </c>
      <c r="AA894" s="204">
        <v>0</v>
      </c>
      <c r="AB894" s="204">
        <v>0</v>
      </c>
      <c r="AC894" s="204">
        <v>0</v>
      </c>
      <c r="AD894" s="204">
        <v>0</v>
      </c>
      <c r="AE894" s="204"/>
      <c r="AF894" s="204">
        <v>0</v>
      </c>
      <c r="AG894" s="204">
        <v>0</v>
      </c>
      <c r="AH894" s="204">
        <v>0</v>
      </c>
      <c r="AI894" s="204">
        <v>0</v>
      </c>
      <c r="AJ894" s="204">
        <v>0</v>
      </c>
      <c r="AK894" s="204">
        <v>0</v>
      </c>
      <c r="AL894" s="204">
        <v>0</v>
      </c>
      <c r="AM894" s="204"/>
      <c r="AN894" s="204">
        <v>0</v>
      </c>
      <c r="AO894" s="204">
        <v>0</v>
      </c>
    </row>
    <row r="895" spans="1:41" ht="12.75" customHeight="1">
      <c r="A895" s="262">
        <v>887</v>
      </c>
      <c r="B895" s="201" t="s">
        <v>1937</v>
      </c>
      <c r="C895" s="197">
        <v>40.700000000000003</v>
      </c>
      <c r="D895" s="202">
        <v>0</v>
      </c>
      <c r="E895" s="202">
        <v>0</v>
      </c>
      <c r="F895" s="202">
        <v>0</v>
      </c>
      <c r="G895" s="202">
        <v>0</v>
      </c>
      <c r="H895" s="202">
        <v>40.700000000000003</v>
      </c>
      <c r="I895" s="202">
        <v>0</v>
      </c>
      <c r="J895" s="197">
        <v>40.700000000000003</v>
      </c>
      <c r="K895" s="203">
        <v>0</v>
      </c>
      <c r="L895" s="203">
        <v>0</v>
      </c>
      <c r="M895" s="203">
        <v>0</v>
      </c>
      <c r="N895" s="203">
        <v>0</v>
      </c>
      <c r="O895" s="203">
        <v>0</v>
      </c>
      <c r="P895" s="203">
        <v>40.700000000000003</v>
      </c>
      <c r="Q895" s="203">
        <v>0</v>
      </c>
      <c r="R895" s="198">
        <v>0</v>
      </c>
      <c r="S895" s="203">
        <v>0</v>
      </c>
      <c r="T895" s="203">
        <v>0</v>
      </c>
      <c r="U895" s="203">
        <v>0</v>
      </c>
      <c r="V895" s="204">
        <v>0</v>
      </c>
      <c r="W895" s="204">
        <v>0</v>
      </c>
      <c r="X895" s="204">
        <v>0</v>
      </c>
      <c r="Y895" s="204">
        <v>0</v>
      </c>
      <c r="Z895" s="101">
        <v>-40.700000000000003</v>
      </c>
      <c r="AA895" s="204">
        <v>0</v>
      </c>
      <c r="AB895" s="204">
        <v>0</v>
      </c>
      <c r="AC895" s="204">
        <v>0</v>
      </c>
      <c r="AD895" s="204">
        <v>0</v>
      </c>
      <c r="AE895" s="204"/>
      <c r="AF895" s="204">
        <v>-40.700000000000003</v>
      </c>
      <c r="AG895" s="204">
        <v>0</v>
      </c>
      <c r="AH895" s="204">
        <v>0</v>
      </c>
      <c r="AI895" s="204">
        <v>0</v>
      </c>
      <c r="AJ895" s="204">
        <v>0</v>
      </c>
      <c r="AK895" s="204">
        <v>0</v>
      </c>
      <c r="AL895" s="204">
        <v>0</v>
      </c>
      <c r="AM895" s="204"/>
      <c r="AN895" s="204">
        <v>0</v>
      </c>
      <c r="AO895" s="204">
        <v>0</v>
      </c>
    </row>
    <row r="896" spans="1:41" ht="12.75" customHeight="1">
      <c r="A896" s="262">
        <v>888</v>
      </c>
      <c r="B896" s="201" t="s">
        <v>1954</v>
      </c>
      <c r="C896" s="197">
        <v>0</v>
      </c>
      <c r="D896" s="202">
        <v>0</v>
      </c>
      <c r="E896" s="202">
        <v>0</v>
      </c>
      <c r="F896" s="202">
        <v>0</v>
      </c>
      <c r="G896" s="202">
        <v>0</v>
      </c>
      <c r="H896" s="202">
        <v>0</v>
      </c>
      <c r="I896" s="202">
        <v>0</v>
      </c>
      <c r="J896" s="197">
        <v>0</v>
      </c>
      <c r="K896" s="203">
        <v>0</v>
      </c>
      <c r="L896" s="203">
        <v>0</v>
      </c>
      <c r="M896" s="203">
        <v>0</v>
      </c>
      <c r="N896" s="203">
        <v>0</v>
      </c>
      <c r="O896" s="203">
        <v>0</v>
      </c>
      <c r="P896" s="203">
        <v>0</v>
      </c>
      <c r="Q896" s="203">
        <v>0</v>
      </c>
      <c r="R896" s="198">
        <v>0</v>
      </c>
      <c r="S896" s="203">
        <v>0</v>
      </c>
      <c r="T896" s="203">
        <v>0</v>
      </c>
      <c r="U896" s="203">
        <v>0</v>
      </c>
      <c r="V896" s="204">
        <v>0</v>
      </c>
      <c r="W896" s="204">
        <v>0</v>
      </c>
      <c r="X896" s="204">
        <v>0</v>
      </c>
      <c r="Y896" s="204">
        <v>0</v>
      </c>
      <c r="Z896" s="101">
        <v>0</v>
      </c>
      <c r="AA896" s="204">
        <v>0</v>
      </c>
      <c r="AB896" s="204">
        <v>0</v>
      </c>
      <c r="AC896" s="204">
        <v>0</v>
      </c>
      <c r="AD896" s="204">
        <v>0</v>
      </c>
      <c r="AE896" s="204"/>
      <c r="AF896" s="204">
        <v>0</v>
      </c>
      <c r="AG896" s="204">
        <v>0</v>
      </c>
      <c r="AH896" s="204">
        <v>0</v>
      </c>
      <c r="AI896" s="204">
        <v>0</v>
      </c>
      <c r="AJ896" s="204">
        <v>0</v>
      </c>
      <c r="AK896" s="204">
        <v>0</v>
      </c>
      <c r="AL896" s="204">
        <v>0</v>
      </c>
      <c r="AM896" s="204"/>
      <c r="AN896" s="204">
        <v>0</v>
      </c>
      <c r="AO896" s="204">
        <v>0</v>
      </c>
    </row>
    <row r="897" spans="1:45" ht="12.75" customHeight="1">
      <c r="A897" s="262">
        <v>889</v>
      </c>
      <c r="B897" s="201" t="s">
        <v>1360</v>
      </c>
      <c r="C897" s="197">
        <v>0</v>
      </c>
      <c r="D897" s="202">
        <v>0</v>
      </c>
      <c r="E897" s="202">
        <v>0</v>
      </c>
      <c r="F897" s="202">
        <v>0</v>
      </c>
      <c r="G897" s="202">
        <v>0</v>
      </c>
      <c r="H897" s="202">
        <v>0</v>
      </c>
      <c r="I897" s="202">
        <v>0</v>
      </c>
      <c r="J897" s="197">
        <v>0</v>
      </c>
      <c r="K897" s="203">
        <v>0</v>
      </c>
      <c r="L897" s="203">
        <v>0</v>
      </c>
      <c r="M897" s="203">
        <v>0</v>
      </c>
      <c r="N897" s="203">
        <v>0</v>
      </c>
      <c r="O897" s="203">
        <v>0</v>
      </c>
      <c r="P897" s="203">
        <v>0</v>
      </c>
      <c r="Q897" s="203">
        <v>0</v>
      </c>
      <c r="R897" s="198">
        <v>0</v>
      </c>
      <c r="S897" s="203">
        <v>0</v>
      </c>
      <c r="T897" s="203">
        <v>0</v>
      </c>
      <c r="U897" s="203">
        <v>0</v>
      </c>
      <c r="V897" s="204">
        <v>0</v>
      </c>
      <c r="W897" s="204">
        <v>0</v>
      </c>
      <c r="X897" s="204">
        <v>0</v>
      </c>
      <c r="Y897" s="204">
        <v>0</v>
      </c>
      <c r="Z897" s="101">
        <v>0</v>
      </c>
      <c r="AA897" s="204">
        <v>0</v>
      </c>
      <c r="AB897" s="204">
        <v>0</v>
      </c>
      <c r="AC897" s="204">
        <v>0</v>
      </c>
      <c r="AD897" s="204">
        <v>0</v>
      </c>
      <c r="AE897" s="204"/>
      <c r="AF897" s="204">
        <v>0</v>
      </c>
      <c r="AG897" s="204">
        <v>0</v>
      </c>
      <c r="AH897" s="204">
        <v>0</v>
      </c>
      <c r="AI897" s="204">
        <v>0</v>
      </c>
      <c r="AJ897" s="204">
        <v>0</v>
      </c>
      <c r="AK897" s="204">
        <v>0</v>
      </c>
      <c r="AL897" s="204">
        <v>0</v>
      </c>
      <c r="AM897" s="204"/>
      <c r="AN897" s="204">
        <v>0</v>
      </c>
      <c r="AO897" s="204">
        <v>0</v>
      </c>
    </row>
    <row r="898" spans="1:45" ht="12.75" customHeight="1">
      <c r="A898" s="262">
        <v>890</v>
      </c>
      <c r="B898" s="201" t="s">
        <v>1955</v>
      </c>
      <c r="C898" s="197">
        <v>0</v>
      </c>
      <c r="D898" s="202">
        <v>0</v>
      </c>
      <c r="E898" s="202">
        <v>0</v>
      </c>
      <c r="F898" s="202">
        <v>0</v>
      </c>
      <c r="G898" s="202">
        <v>0</v>
      </c>
      <c r="H898" s="202">
        <v>0</v>
      </c>
      <c r="I898" s="202">
        <v>0</v>
      </c>
      <c r="J898" s="197">
        <v>0</v>
      </c>
      <c r="K898" s="203">
        <v>0</v>
      </c>
      <c r="L898" s="203">
        <v>0</v>
      </c>
      <c r="M898" s="203">
        <v>0</v>
      </c>
      <c r="N898" s="203">
        <v>0</v>
      </c>
      <c r="O898" s="203">
        <v>0</v>
      </c>
      <c r="P898" s="203">
        <v>0</v>
      </c>
      <c r="Q898" s="203">
        <v>0</v>
      </c>
      <c r="R898" s="198">
        <v>0</v>
      </c>
      <c r="S898" s="203">
        <v>0</v>
      </c>
      <c r="T898" s="203">
        <v>0</v>
      </c>
      <c r="U898" s="203">
        <v>0</v>
      </c>
      <c r="V898" s="204">
        <v>0</v>
      </c>
      <c r="W898" s="204">
        <v>0</v>
      </c>
      <c r="X898" s="204">
        <v>0</v>
      </c>
      <c r="Y898" s="204">
        <v>0</v>
      </c>
      <c r="Z898" s="101">
        <v>0</v>
      </c>
      <c r="AA898" s="204">
        <v>0</v>
      </c>
      <c r="AB898" s="204">
        <v>0</v>
      </c>
      <c r="AC898" s="204">
        <v>0</v>
      </c>
      <c r="AD898" s="204">
        <v>0</v>
      </c>
      <c r="AE898" s="204"/>
      <c r="AF898" s="204">
        <v>0</v>
      </c>
      <c r="AG898" s="204">
        <v>0</v>
      </c>
      <c r="AH898" s="204">
        <v>0</v>
      </c>
      <c r="AI898" s="204">
        <v>0</v>
      </c>
      <c r="AJ898" s="204">
        <v>0</v>
      </c>
      <c r="AK898" s="204">
        <v>0</v>
      </c>
      <c r="AL898" s="204">
        <v>0</v>
      </c>
      <c r="AM898" s="204"/>
      <c r="AN898" s="204">
        <v>0</v>
      </c>
      <c r="AO898" s="204">
        <v>0</v>
      </c>
    </row>
    <row r="899" spans="1:45" ht="12.75" customHeight="1">
      <c r="A899" s="262">
        <v>891</v>
      </c>
      <c r="B899" s="201" t="s">
        <v>1956</v>
      </c>
      <c r="C899" s="197">
        <v>0</v>
      </c>
      <c r="D899" s="202">
        <v>0</v>
      </c>
      <c r="E899" s="202">
        <v>0</v>
      </c>
      <c r="F899" s="202">
        <v>0</v>
      </c>
      <c r="G899" s="202">
        <v>0</v>
      </c>
      <c r="H899" s="202">
        <v>0</v>
      </c>
      <c r="I899" s="202">
        <v>0</v>
      </c>
      <c r="J899" s="197">
        <v>0</v>
      </c>
      <c r="K899" s="203">
        <v>0</v>
      </c>
      <c r="L899" s="203">
        <v>0</v>
      </c>
      <c r="M899" s="203">
        <v>0</v>
      </c>
      <c r="N899" s="203">
        <v>0</v>
      </c>
      <c r="O899" s="203">
        <v>0</v>
      </c>
      <c r="P899" s="203">
        <v>0</v>
      </c>
      <c r="Q899" s="203">
        <v>0</v>
      </c>
      <c r="R899" s="198">
        <v>0</v>
      </c>
      <c r="S899" s="203">
        <v>0</v>
      </c>
      <c r="T899" s="203">
        <v>0</v>
      </c>
      <c r="U899" s="203">
        <v>0</v>
      </c>
      <c r="V899" s="204">
        <v>0</v>
      </c>
      <c r="W899" s="204">
        <v>0</v>
      </c>
      <c r="X899" s="204">
        <v>0</v>
      </c>
      <c r="Y899" s="204">
        <v>0</v>
      </c>
      <c r="Z899" s="101">
        <v>0</v>
      </c>
      <c r="AA899" s="204">
        <v>0</v>
      </c>
      <c r="AB899" s="204">
        <v>0</v>
      </c>
      <c r="AC899" s="204">
        <v>0</v>
      </c>
      <c r="AD899" s="204">
        <v>0</v>
      </c>
      <c r="AE899" s="204"/>
      <c r="AF899" s="204">
        <v>0</v>
      </c>
      <c r="AG899" s="204">
        <v>0</v>
      </c>
      <c r="AH899" s="204">
        <v>0</v>
      </c>
      <c r="AI899" s="204">
        <v>0</v>
      </c>
      <c r="AJ899" s="204">
        <v>0</v>
      </c>
      <c r="AK899" s="204">
        <v>0</v>
      </c>
      <c r="AL899" s="204">
        <v>0</v>
      </c>
      <c r="AM899" s="204"/>
      <c r="AN899" s="204">
        <v>0</v>
      </c>
      <c r="AO899" s="204">
        <v>0</v>
      </c>
    </row>
    <row r="900" spans="1:45" ht="12.75" customHeight="1">
      <c r="A900" s="262">
        <v>892</v>
      </c>
      <c r="B900" s="201" t="s">
        <v>1957</v>
      </c>
      <c r="C900" s="197">
        <v>0</v>
      </c>
      <c r="D900" s="202">
        <v>0</v>
      </c>
      <c r="E900" s="202">
        <v>0</v>
      </c>
      <c r="F900" s="202">
        <v>0</v>
      </c>
      <c r="G900" s="202">
        <v>0</v>
      </c>
      <c r="H900" s="202">
        <v>0</v>
      </c>
      <c r="I900" s="202">
        <v>0</v>
      </c>
      <c r="J900" s="197">
        <v>0</v>
      </c>
      <c r="K900" s="203">
        <v>0</v>
      </c>
      <c r="L900" s="203">
        <v>0</v>
      </c>
      <c r="M900" s="203">
        <v>0</v>
      </c>
      <c r="N900" s="203">
        <v>0</v>
      </c>
      <c r="O900" s="203">
        <v>0</v>
      </c>
      <c r="P900" s="203">
        <v>0</v>
      </c>
      <c r="Q900" s="203">
        <v>0</v>
      </c>
      <c r="R900" s="198">
        <v>0</v>
      </c>
      <c r="S900" s="203">
        <v>0</v>
      </c>
      <c r="T900" s="203">
        <v>0</v>
      </c>
      <c r="U900" s="203">
        <v>0</v>
      </c>
      <c r="V900" s="204">
        <v>0</v>
      </c>
      <c r="W900" s="204">
        <v>0</v>
      </c>
      <c r="X900" s="204">
        <v>0</v>
      </c>
      <c r="Y900" s="204">
        <v>0</v>
      </c>
      <c r="Z900" s="101">
        <v>0</v>
      </c>
      <c r="AA900" s="204">
        <v>0</v>
      </c>
      <c r="AB900" s="204">
        <v>0</v>
      </c>
      <c r="AC900" s="204">
        <v>0</v>
      </c>
      <c r="AD900" s="204">
        <v>0</v>
      </c>
      <c r="AE900" s="204"/>
      <c r="AF900" s="204">
        <v>0</v>
      </c>
      <c r="AG900" s="204">
        <v>0</v>
      </c>
      <c r="AH900" s="204">
        <v>0</v>
      </c>
      <c r="AI900" s="204">
        <v>0</v>
      </c>
      <c r="AJ900" s="204">
        <v>0</v>
      </c>
      <c r="AK900" s="204">
        <v>0</v>
      </c>
      <c r="AL900" s="204">
        <v>0</v>
      </c>
      <c r="AM900" s="204"/>
      <c r="AN900" s="204">
        <v>0</v>
      </c>
      <c r="AO900" s="204">
        <v>0</v>
      </c>
    </row>
    <row r="901" spans="1:45" ht="12.75" customHeight="1">
      <c r="A901" s="262">
        <v>893</v>
      </c>
      <c r="B901" s="201" t="s">
        <v>1958</v>
      </c>
      <c r="C901" s="197">
        <v>0</v>
      </c>
      <c r="D901" s="202">
        <v>0</v>
      </c>
      <c r="E901" s="202">
        <v>0</v>
      </c>
      <c r="F901" s="202">
        <v>0</v>
      </c>
      <c r="G901" s="202">
        <v>0</v>
      </c>
      <c r="H901" s="202">
        <v>0</v>
      </c>
      <c r="I901" s="202">
        <v>0</v>
      </c>
      <c r="J901" s="197">
        <v>0</v>
      </c>
      <c r="K901" s="203">
        <v>0</v>
      </c>
      <c r="L901" s="203">
        <v>0</v>
      </c>
      <c r="M901" s="203">
        <v>0</v>
      </c>
      <c r="N901" s="203">
        <v>0</v>
      </c>
      <c r="O901" s="203">
        <v>0</v>
      </c>
      <c r="P901" s="203">
        <v>0</v>
      </c>
      <c r="Q901" s="203">
        <v>0</v>
      </c>
      <c r="R901" s="198">
        <v>0</v>
      </c>
      <c r="S901" s="203">
        <v>0</v>
      </c>
      <c r="T901" s="203">
        <v>0</v>
      </c>
      <c r="U901" s="203">
        <v>0</v>
      </c>
      <c r="V901" s="204">
        <v>0</v>
      </c>
      <c r="W901" s="204">
        <v>0</v>
      </c>
      <c r="X901" s="204">
        <v>0</v>
      </c>
      <c r="Y901" s="204">
        <v>0</v>
      </c>
      <c r="Z901" s="101">
        <v>0</v>
      </c>
      <c r="AA901" s="204">
        <v>0</v>
      </c>
      <c r="AB901" s="204">
        <v>0</v>
      </c>
      <c r="AC901" s="204">
        <v>0</v>
      </c>
      <c r="AD901" s="204">
        <v>0</v>
      </c>
      <c r="AE901" s="204"/>
      <c r="AF901" s="204">
        <v>0</v>
      </c>
      <c r="AG901" s="204">
        <v>0</v>
      </c>
      <c r="AH901" s="204">
        <v>0</v>
      </c>
      <c r="AI901" s="204">
        <v>0</v>
      </c>
      <c r="AJ901" s="204">
        <v>0</v>
      </c>
      <c r="AK901" s="204">
        <v>0</v>
      </c>
      <c r="AL901" s="204">
        <v>0</v>
      </c>
      <c r="AM901" s="204"/>
      <c r="AN901" s="204">
        <v>0</v>
      </c>
      <c r="AO901" s="204">
        <v>0</v>
      </c>
    </row>
    <row r="902" spans="1:45" ht="12.75" customHeight="1">
      <c r="A902" s="262">
        <v>894</v>
      </c>
      <c r="B902" s="201"/>
      <c r="C902" s="202"/>
      <c r="D902" s="202"/>
      <c r="E902" s="202"/>
      <c r="F902" s="202"/>
      <c r="G902" s="202"/>
      <c r="H902" s="202"/>
      <c r="I902" s="202"/>
      <c r="J902" s="202"/>
      <c r="K902" s="203"/>
      <c r="L902" s="203"/>
      <c r="M902" s="203"/>
      <c r="N902" s="203"/>
      <c r="O902" s="203"/>
      <c r="P902" s="203"/>
      <c r="Q902" s="203"/>
      <c r="R902" s="203"/>
      <c r="S902" s="203"/>
      <c r="T902" s="203"/>
      <c r="U902" s="203"/>
      <c r="V902" s="204"/>
      <c r="W902" s="204"/>
      <c r="X902" s="204"/>
      <c r="Y902" s="204"/>
      <c r="Z902" s="101">
        <v>0</v>
      </c>
      <c r="AA902" s="204"/>
      <c r="AB902" s="204"/>
      <c r="AC902" s="204"/>
      <c r="AD902" s="204"/>
      <c r="AE902" s="204"/>
      <c r="AF902" s="204"/>
      <c r="AG902" s="204"/>
      <c r="AH902" s="204"/>
      <c r="AI902" s="204"/>
      <c r="AJ902" s="204"/>
      <c r="AK902" s="204"/>
      <c r="AL902" s="204"/>
      <c r="AM902" s="204"/>
      <c r="AN902" s="204"/>
      <c r="AO902" s="204"/>
    </row>
    <row r="903" spans="1:45" ht="12.75" customHeight="1">
      <c r="A903" s="262">
        <v>895</v>
      </c>
      <c r="B903" s="196" t="s">
        <v>1959</v>
      </c>
      <c r="C903" s="197">
        <v>414.6</v>
      </c>
      <c r="D903" s="197">
        <v>0</v>
      </c>
      <c r="E903" s="197">
        <v>0</v>
      </c>
      <c r="F903" s="197">
        <v>0</v>
      </c>
      <c r="G903" s="197">
        <v>318.7</v>
      </c>
      <c r="H903" s="197">
        <v>95.9</v>
      </c>
      <c r="I903" s="197">
        <v>0</v>
      </c>
      <c r="J903" s="197">
        <v>414.6</v>
      </c>
      <c r="K903" s="197">
        <v>0</v>
      </c>
      <c r="L903" s="197">
        <v>0</v>
      </c>
      <c r="M903" s="197">
        <v>0</v>
      </c>
      <c r="N903" s="197">
        <v>318.7</v>
      </c>
      <c r="O903" s="197">
        <v>0</v>
      </c>
      <c r="P903" s="197">
        <v>95.9</v>
      </c>
      <c r="Q903" s="197">
        <v>0</v>
      </c>
      <c r="R903" s="198">
        <v>240.17830000000001</v>
      </c>
      <c r="S903" s="197">
        <v>0</v>
      </c>
      <c r="T903" s="197">
        <v>0</v>
      </c>
      <c r="U903" s="197">
        <v>0</v>
      </c>
      <c r="V903" s="197">
        <v>145.8657</v>
      </c>
      <c r="W903" s="197">
        <v>0</v>
      </c>
      <c r="X903" s="197">
        <v>94.312600000000003</v>
      </c>
      <c r="Y903" s="197">
        <v>0</v>
      </c>
      <c r="Z903" s="101">
        <v>-174.42170000000002</v>
      </c>
      <c r="AA903" s="101">
        <v>0</v>
      </c>
      <c r="AB903" s="101">
        <v>0</v>
      </c>
      <c r="AC903" s="101">
        <v>0</v>
      </c>
      <c r="AD903" s="101">
        <v>-172.83429999999998</v>
      </c>
      <c r="AE903" s="101">
        <v>0</v>
      </c>
      <c r="AF903" s="101">
        <v>-1.5874000000000024</v>
      </c>
      <c r="AG903" s="101">
        <v>0</v>
      </c>
      <c r="AH903" s="101">
        <v>57.930125422093582</v>
      </c>
      <c r="AI903" s="101">
        <v>0</v>
      </c>
      <c r="AJ903" s="101">
        <v>0</v>
      </c>
      <c r="AK903" s="101">
        <v>0</v>
      </c>
      <c r="AL903" s="101">
        <v>45.768967681204899</v>
      </c>
      <c r="AM903" s="101">
        <v>0</v>
      </c>
      <c r="AN903" s="101">
        <v>98.344734098018776</v>
      </c>
      <c r="AO903" s="101">
        <v>0</v>
      </c>
    </row>
    <row r="904" spans="1:45" s="200" customFormat="1" ht="12.75" customHeight="1">
      <c r="A904" s="262">
        <v>896</v>
      </c>
      <c r="B904" s="196" t="s">
        <v>1241</v>
      </c>
      <c r="C904" s="197">
        <v>318.7</v>
      </c>
      <c r="D904" s="197">
        <v>0</v>
      </c>
      <c r="E904" s="197">
        <v>0</v>
      </c>
      <c r="F904" s="197">
        <v>0</v>
      </c>
      <c r="G904" s="197">
        <v>318.7</v>
      </c>
      <c r="H904" s="197">
        <v>0</v>
      </c>
      <c r="I904" s="197">
        <v>0</v>
      </c>
      <c r="J904" s="197">
        <v>318.7</v>
      </c>
      <c r="K904" s="197">
        <v>0</v>
      </c>
      <c r="L904" s="197">
        <v>0</v>
      </c>
      <c r="M904" s="197">
        <v>0</v>
      </c>
      <c r="N904" s="197">
        <v>318.7</v>
      </c>
      <c r="O904" s="197">
        <v>0</v>
      </c>
      <c r="P904" s="197">
        <v>0</v>
      </c>
      <c r="Q904" s="197">
        <v>0</v>
      </c>
      <c r="R904" s="198">
        <v>145.8657</v>
      </c>
      <c r="S904" s="197">
        <v>0</v>
      </c>
      <c r="T904" s="197">
        <v>0</v>
      </c>
      <c r="U904" s="197">
        <v>0</v>
      </c>
      <c r="V904" s="197">
        <v>145.8657</v>
      </c>
      <c r="W904" s="197">
        <v>0</v>
      </c>
      <c r="X904" s="197">
        <v>0</v>
      </c>
      <c r="Y904" s="197">
        <v>0</v>
      </c>
      <c r="Z904" s="101">
        <v>-172.83429999999998</v>
      </c>
      <c r="AA904" s="101">
        <v>0</v>
      </c>
      <c r="AB904" s="101">
        <v>0</v>
      </c>
      <c r="AC904" s="101">
        <v>0</v>
      </c>
      <c r="AD904" s="101">
        <v>-172.83429999999998</v>
      </c>
      <c r="AE904" s="101">
        <v>0</v>
      </c>
      <c r="AF904" s="101">
        <v>0</v>
      </c>
      <c r="AG904" s="101">
        <v>0</v>
      </c>
      <c r="AH904" s="101">
        <v>45.768967681204899</v>
      </c>
      <c r="AI904" s="101">
        <v>0</v>
      </c>
      <c r="AJ904" s="101">
        <v>0</v>
      </c>
      <c r="AK904" s="101">
        <v>0</v>
      </c>
      <c r="AL904" s="101">
        <v>45.768967681204899</v>
      </c>
      <c r="AM904" s="101">
        <v>0</v>
      </c>
      <c r="AN904" s="101">
        <v>0</v>
      </c>
      <c r="AO904" s="101">
        <v>0</v>
      </c>
      <c r="AP904" s="199"/>
      <c r="AQ904" s="199"/>
      <c r="AR904" s="199"/>
      <c r="AS904" s="199"/>
    </row>
    <row r="905" spans="1:45" s="200" customFormat="1" ht="12.75" customHeight="1">
      <c r="A905" s="262">
        <v>897</v>
      </c>
      <c r="B905" s="196" t="s">
        <v>1242</v>
      </c>
      <c r="C905" s="197">
        <v>95.9</v>
      </c>
      <c r="D905" s="197">
        <v>0</v>
      </c>
      <c r="E905" s="197">
        <v>0</v>
      </c>
      <c r="F905" s="197">
        <v>0</v>
      </c>
      <c r="G905" s="197">
        <v>0</v>
      </c>
      <c r="H905" s="197">
        <v>95.9</v>
      </c>
      <c r="I905" s="197">
        <v>0</v>
      </c>
      <c r="J905" s="197">
        <v>95.9</v>
      </c>
      <c r="K905" s="197">
        <v>0</v>
      </c>
      <c r="L905" s="197">
        <v>0</v>
      </c>
      <c r="M905" s="197">
        <v>0</v>
      </c>
      <c r="N905" s="197">
        <v>0</v>
      </c>
      <c r="O905" s="197">
        <v>0</v>
      </c>
      <c r="P905" s="197">
        <v>95.9</v>
      </c>
      <c r="Q905" s="197">
        <v>0</v>
      </c>
      <c r="R905" s="198">
        <v>94.312600000000003</v>
      </c>
      <c r="S905" s="197">
        <v>0</v>
      </c>
      <c r="T905" s="197">
        <v>0</v>
      </c>
      <c r="U905" s="197">
        <v>0</v>
      </c>
      <c r="V905" s="197">
        <v>0</v>
      </c>
      <c r="W905" s="197">
        <v>0</v>
      </c>
      <c r="X905" s="197">
        <v>94.312600000000003</v>
      </c>
      <c r="Y905" s="197">
        <v>0</v>
      </c>
      <c r="Z905" s="101">
        <v>-1.5874000000000024</v>
      </c>
      <c r="AA905" s="101">
        <v>0</v>
      </c>
      <c r="AB905" s="101">
        <v>0</v>
      </c>
      <c r="AC905" s="101">
        <v>0</v>
      </c>
      <c r="AD905" s="101">
        <v>0</v>
      </c>
      <c r="AE905" s="101">
        <v>0</v>
      </c>
      <c r="AF905" s="101">
        <v>-1.5874000000000024</v>
      </c>
      <c r="AG905" s="101">
        <v>0</v>
      </c>
      <c r="AH905" s="101">
        <v>98.344734098018776</v>
      </c>
      <c r="AI905" s="101">
        <v>0</v>
      </c>
      <c r="AJ905" s="101">
        <v>0</v>
      </c>
      <c r="AK905" s="101">
        <v>0</v>
      </c>
      <c r="AL905" s="101">
        <v>0</v>
      </c>
      <c r="AM905" s="101">
        <v>0</v>
      </c>
      <c r="AN905" s="101">
        <v>98.344734098018776</v>
      </c>
      <c r="AO905" s="101">
        <v>0</v>
      </c>
      <c r="AP905" s="199"/>
      <c r="AQ905" s="199"/>
      <c r="AR905" s="199"/>
      <c r="AS905" s="199"/>
    </row>
    <row r="906" spans="1:45" ht="12.75" customHeight="1">
      <c r="A906" s="262">
        <v>898</v>
      </c>
      <c r="B906" s="201" t="s">
        <v>1267</v>
      </c>
      <c r="C906" s="197">
        <v>318.7</v>
      </c>
      <c r="D906" s="202">
        <v>0</v>
      </c>
      <c r="E906" s="202">
        <v>0</v>
      </c>
      <c r="F906" s="202">
        <v>0</v>
      </c>
      <c r="G906" s="202">
        <v>318.7</v>
      </c>
      <c r="H906" s="202">
        <v>0</v>
      </c>
      <c r="I906" s="202">
        <v>0</v>
      </c>
      <c r="J906" s="197">
        <v>318.7</v>
      </c>
      <c r="K906" s="203">
        <v>0</v>
      </c>
      <c r="L906" s="203">
        <v>0</v>
      </c>
      <c r="M906" s="203">
        <v>0</v>
      </c>
      <c r="N906" s="203">
        <v>318.7</v>
      </c>
      <c r="O906" s="203">
        <v>0</v>
      </c>
      <c r="P906" s="203">
        <v>0</v>
      </c>
      <c r="Q906" s="203">
        <v>0</v>
      </c>
      <c r="R906" s="198">
        <v>145.8657</v>
      </c>
      <c r="S906" s="203">
        <v>0</v>
      </c>
      <c r="T906" s="203">
        <v>0</v>
      </c>
      <c r="U906" s="203">
        <v>0</v>
      </c>
      <c r="V906" s="204">
        <v>145.8657</v>
      </c>
      <c r="W906" s="204">
        <v>0</v>
      </c>
      <c r="X906" s="204">
        <v>0</v>
      </c>
      <c r="Y906" s="204">
        <v>0</v>
      </c>
      <c r="Z906" s="101">
        <v>-172.83429999999998</v>
      </c>
      <c r="AA906" s="204">
        <v>0</v>
      </c>
      <c r="AB906" s="204">
        <v>0</v>
      </c>
      <c r="AC906" s="204">
        <v>0</v>
      </c>
      <c r="AD906" s="204">
        <v>-172.83429999999998</v>
      </c>
      <c r="AE906" s="204"/>
      <c r="AF906" s="204">
        <v>0</v>
      </c>
      <c r="AG906" s="204">
        <v>0</v>
      </c>
      <c r="AH906" s="204">
        <v>45.768967681204899</v>
      </c>
      <c r="AI906" s="204">
        <v>0</v>
      </c>
      <c r="AJ906" s="204">
        <v>0</v>
      </c>
      <c r="AK906" s="204">
        <v>0</v>
      </c>
      <c r="AL906" s="204">
        <v>45.768967681204899</v>
      </c>
      <c r="AM906" s="204"/>
      <c r="AN906" s="204">
        <v>0</v>
      </c>
      <c r="AO906" s="204">
        <v>0</v>
      </c>
    </row>
    <row r="907" spans="1:45" ht="12.75" customHeight="1">
      <c r="A907" s="262">
        <v>899</v>
      </c>
      <c r="B907" s="201" t="s">
        <v>1960</v>
      </c>
      <c r="C907" s="197">
        <v>0</v>
      </c>
      <c r="D907" s="202">
        <v>0</v>
      </c>
      <c r="E907" s="202">
        <v>0</v>
      </c>
      <c r="F907" s="202">
        <v>0</v>
      </c>
      <c r="G907" s="202">
        <v>0</v>
      </c>
      <c r="H907" s="202">
        <v>0</v>
      </c>
      <c r="I907" s="202">
        <v>0</v>
      </c>
      <c r="J907" s="197">
        <v>0</v>
      </c>
      <c r="K907" s="203">
        <v>0</v>
      </c>
      <c r="L907" s="203">
        <v>0</v>
      </c>
      <c r="M907" s="203">
        <v>0</v>
      </c>
      <c r="N907" s="203">
        <v>0</v>
      </c>
      <c r="O907" s="203">
        <v>0</v>
      </c>
      <c r="P907" s="203">
        <v>0</v>
      </c>
      <c r="Q907" s="203">
        <v>0</v>
      </c>
      <c r="R907" s="198">
        <v>0</v>
      </c>
      <c r="S907" s="203">
        <v>0</v>
      </c>
      <c r="T907" s="203">
        <v>0</v>
      </c>
      <c r="U907" s="203">
        <v>0</v>
      </c>
      <c r="V907" s="204">
        <v>0</v>
      </c>
      <c r="W907" s="204">
        <v>0</v>
      </c>
      <c r="X907" s="204">
        <v>0</v>
      </c>
      <c r="Y907" s="204">
        <v>0</v>
      </c>
      <c r="Z907" s="101">
        <v>0</v>
      </c>
      <c r="AA907" s="204">
        <v>0</v>
      </c>
      <c r="AB907" s="204">
        <v>0</v>
      </c>
      <c r="AC907" s="204">
        <v>0</v>
      </c>
      <c r="AD907" s="204">
        <v>0</v>
      </c>
      <c r="AE907" s="204"/>
      <c r="AF907" s="204">
        <v>0</v>
      </c>
      <c r="AG907" s="204">
        <v>0</v>
      </c>
      <c r="AH907" s="204">
        <v>0</v>
      </c>
      <c r="AI907" s="204">
        <v>0</v>
      </c>
      <c r="AJ907" s="204">
        <v>0</v>
      </c>
      <c r="AK907" s="204">
        <v>0</v>
      </c>
      <c r="AL907" s="204">
        <v>0</v>
      </c>
      <c r="AM907" s="204"/>
      <c r="AN907" s="204">
        <v>0</v>
      </c>
      <c r="AO907" s="204">
        <v>0</v>
      </c>
    </row>
    <row r="908" spans="1:45" ht="12.75" customHeight="1">
      <c r="A908" s="262">
        <v>900</v>
      </c>
      <c r="B908" s="201" t="s">
        <v>1961</v>
      </c>
      <c r="C908" s="197">
        <v>0</v>
      </c>
      <c r="D908" s="202">
        <v>0</v>
      </c>
      <c r="E908" s="202">
        <v>0</v>
      </c>
      <c r="F908" s="202">
        <v>0</v>
      </c>
      <c r="G908" s="202">
        <v>0</v>
      </c>
      <c r="H908" s="202">
        <v>0</v>
      </c>
      <c r="I908" s="202">
        <v>0</v>
      </c>
      <c r="J908" s="197">
        <v>0</v>
      </c>
      <c r="K908" s="203">
        <v>0</v>
      </c>
      <c r="L908" s="203">
        <v>0</v>
      </c>
      <c r="M908" s="203">
        <v>0</v>
      </c>
      <c r="N908" s="203">
        <v>0</v>
      </c>
      <c r="O908" s="203">
        <v>0</v>
      </c>
      <c r="P908" s="203">
        <v>0</v>
      </c>
      <c r="Q908" s="203">
        <v>0</v>
      </c>
      <c r="R908" s="198">
        <v>0</v>
      </c>
      <c r="S908" s="203">
        <v>0</v>
      </c>
      <c r="T908" s="203">
        <v>0</v>
      </c>
      <c r="U908" s="203">
        <v>0</v>
      </c>
      <c r="V908" s="204">
        <v>0</v>
      </c>
      <c r="W908" s="204">
        <v>0</v>
      </c>
      <c r="X908" s="204">
        <v>0</v>
      </c>
      <c r="Y908" s="204">
        <v>0</v>
      </c>
      <c r="Z908" s="101">
        <v>0</v>
      </c>
      <c r="AA908" s="204">
        <v>0</v>
      </c>
      <c r="AB908" s="204">
        <v>0</v>
      </c>
      <c r="AC908" s="204">
        <v>0</v>
      </c>
      <c r="AD908" s="204">
        <v>0</v>
      </c>
      <c r="AE908" s="204"/>
      <c r="AF908" s="204">
        <v>0</v>
      </c>
      <c r="AG908" s="204">
        <v>0</v>
      </c>
      <c r="AH908" s="204">
        <v>0</v>
      </c>
      <c r="AI908" s="204">
        <v>0</v>
      </c>
      <c r="AJ908" s="204">
        <v>0</v>
      </c>
      <c r="AK908" s="204">
        <v>0</v>
      </c>
      <c r="AL908" s="204">
        <v>0</v>
      </c>
      <c r="AM908" s="204"/>
      <c r="AN908" s="204">
        <v>0</v>
      </c>
      <c r="AO908" s="204">
        <v>0</v>
      </c>
    </row>
    <row r="909" spans="1:45" ht="12.75" customHeight="1">
      <c r="A909" s="262">
        <v>901</v>
      </c>
      <c r="B909" s="201" t="s">
        <v>1962</v>
      </c>
      <c r="C909" s="197">
        <v>0</v>
      </c>
      <c r="D909" s="202">
        <v>0</v>
      </c>
      <c r="E909" s="202">
        <v>0</v>
      </c>
      <c r="F909" s="202">
        <v>0</v>
      </c>
      <c r="G909" s="202">
        <v>0</v>
      </c>
      <c r="H909" s="202">
        <v>0</v>
      </c>
      <c r="I909" s="202">
        <v>0</v>
      </c>
      <c r="J909" s="197">
        <v>0</v>
      </c>
      <c r="K909" s="203">
        <v>0</v>
      </c>
      <c r="L909" s="203">
        <v>0</v>
      </c>
      <c r="M909" s="203">
        <v>0</v>
      </c>
      <c r="N909" s="203">
        <v>0</v>
      </c>
      <c r="O909" s="203">
        <v>0</v>
      </c>
      <c r="P909" s="203">
        <v>0</v>
      </c>
      <c r="Q909" s="203">
        <v>0</v>
      </c>
      <c r="R909" s="198">
        <v>0</v>
      </c>
      <c r="S909" s="203">
        <v>0</v>
      </c>
      <c r="T909" s="203">
        <v>0</v>
      </c>
      <c r="U909" s="203">
        <v>0</v>
      </c>
      <c r="V909" s="204">
        <v>0</v>
      </c>
      <c r="W909" s="204">
        <v>0</v>
      </c>
      <c r="X909" s="204">
        <v>0</v>
      </c>
      <c r="Y909" s="204">
        <v>0</v>
      </c>
      <c r="Z909" s="101">
        <v>0</v>
      </c>
      <c r="AA909" s="204">
        <v>0</v>
      </c>
      <c r="AB909" s="204">
        <v>0</v>
      </c>
      <c r="AC909" s="204">
        <v>0</v>
      </c>
      <c r="AD909" s="204">
        <v>0</v>
      </c>
      <c r="AE909" s="204"/>
      <c r="AF909" s="204">
        <v>0</v>
      </c>
      <c r="AG909" s="204">
        <v>0</v>
      </c>
      <c r="AH909" s="204">
        <v>0</v>
      </c>
      <c r="AI909" s="204">
        <v>0</v>
      </c>
      <c r="AJ909" s="204">
        <v>0</v>
      </c>
      <c r="AK909" s="204">
        <v>0</v>
      </c>
      <c r="AL909" s="204">
        <v>0</v>
      </c>
      <c r="AM909" s="204"/>
      <c r="AN909" s="204">
        <v>0</v>
      </c>
      <c r="AO909" s="204">
        <v>0</v>
      </c>
    </row>
    <row r="910" spans="1:45" ht="12.75" customHeight="1">
      <c r="A910" s="262">
        <v>902</v>
      </c>
      <c r="B910" s="201" t="s">
        <v>1963</v>
      </c>
      <c r="C910" s="197">
        <v>0</v>
      </c>
      <c r="D910" s="202">
        <v>0</v>
      </c>
      <c r="E910" s="202">
        <v>0</v>
      </c>
      <c r="F910" s="202">
        <v>0</v>
      </c>
      <c r="G910" s="202">
        <v>0</v>
      </c>
      <c r="H910" s="202">
        <v>0</v>
      </c>
      <c r="I910" s="202">
        <v>0</v>
      </c>
      <c r="J910" s="197">
        <v>0</v>
      </c>
      <c r="K910" s="203">
        <v>0</v>
      </c>
      <c r="L910" s="203">
        <v>0</v>
      </c>
      <c r="M910" s="203">
        <v>0</v>
      </c>
      <c r="N910" s="203">
        <v>0</v>
      </c>
      <c r="O910" s="203">
        <v>0</v>
      </c>
      <c r="P910" s="203">
        <v>0</v>
      </c>
      <c r="Q910" s="203">
        <v>0</v>
      </c>
      <c r="R910" s="198">
        <v>0</v>
      </c>
      <c r="S910" s="203">
        <v>0</v>
      </c>
      <c r="T910" s="203">
        <v>0</v>
      </c>
      <c r="U910" s="203">
        <v>0</v>
      </c>
      <c r="V910" s="204">
        <v>0</v>
      </c>
      <c r="W910" s="204">
        <v>0</v>
      </c>
      <c r="X910" s="204">
        <v>0</v>
      </c>
      <c r="Y910" s="204">
        <v>0</v>
      </c>
      <c r="Z910" s="101">
        <v>0</v>
      </c>
      <c r="AA910" s="204">
        <v>0</v>
      </c>
      <c r="AB910" s="204">
        <v>0</v>
      </c>
      <c r="AC910" s="204">
        <v>0</v>
      </c>
      <c r="AD910" s="204">
        <v>0</v>
      </c>
      <c r="AE910" s="204"/>
      <c r="AF910" s="204">
        <v>0</v>
      </c>
      <c r="AG910" s="204">
        <v>0</v>
      </c>
      <c r="AH910" s="204">
        <v>0</v>
      </c>
      <c r="AI910" s="204">
        <v>0</v>
      </c>
      <c r="AJ910" s="204">
        <v>0</v>
      </c>
      <c r="AK910" s="204">
        <v>0</v>
      </c>
      <c r="AL910" s="204">
        <v>0</v>
      </c>
      <c r="AM910" s="204"/>
      <c r="AN910" s="204">
        <v>0</v>
      </c>
      <c r="AO910" s="204">
        <v>0</v>
      </c>
    </row>
    <row r="911" spans="1:45" ht="12.75" customHeight="1">
      <c r="A911" s="262">
        <v>903</v>
      </c>
      <c r="B911" s="201" t="s">
        <v>1964</v>
      </c>
      <c r="C911" s="197">
        <v>0</v>
      </c>
      <c r="D911" s="202">
        <v>0</v>
      </c>
      <c r="E911" s="202">
        <v>0</v>
      </c>
      <c r="F911" s="202">
        <v>0</v>
      </c>
      <c r="G911" s="202">
        <v>0</v>
      </c>
      <c r="H911" s="202">
        <v>0</v>
      </c>
      <c r="I911" s="202">
        <v>0</v>
      </c>
      <c r="J911" s="197">
        <v>0</v>
      </c>
      <c r="K911" s="203">
        <v>0</v>
      </c>
      <c r="L911" s="203">
        <v>0</v>
      </c>
      <c r="M911" s="203">
        <v>0</v>
      </c>
      <c r="N911" s="203">
        <v>0</v>
      </c>
      <c r="O911" s="203">
        <v>0</v>
      </c>
      <c r="P911" s="203">
        <v>0</v>
      </c>
      <c r="Q911" s="203">
        <v>0</v>
      </c>
      <c r="R911" s="198">
        <v>0</v>
      </c>
      <c r="S911" s="203">
        <v>0</v>
      </c>
      <c r="T911" s="203">
        <v>0</v>
      </c>
      <c r="U911" s="203">
        <v>0</v>
      </c>
      <c r="V911" s="204">
        <v>0</v>
      </c>
      <c r="W911" s="204">
        <v>0</v>
      </c>
      <c r="X911" s="204">
        <v>0</v>
      </c>
      <c r="Y911" s="204">
        <v>0</v>
      </c>
      <c r="Z911" s="101">
        <v>0</v>
      </c>
      <c r="AA911" s="204">
        <v>0</v>
      </c>
      <c r="AB911" s="204">
        <v>0</v>
      </c>
      <c r="AC911" s="204">
        <v>0</v>
      </c>
      <c r="AD911" s="204">
        <v>0</v>
      </c>
      <c r="AE911" s="204"/>
      <c r="AF911" s="204">
        <v>0</v>
      </c>
      <c r="AG911" s="204">
        <v>0</v>
      </c>
      <c r="AH911" s="204">
        <v>0</v>
      </c>
      <c r="AI911" s="204">
        <v>0</v>
      </c>
      <c r="AJ911" s="204">
        <v>0</v>
      </c>
      <c r="AK911" s="204">
        <v>0</v>
      </c>
      <c r="AL911" s="204">
        <v>0</v>
      </c>
      <c r="AM911" s="204"/>
      <c r="AN911" s="204">
        <v>0</v>
      </c>
      <c r="AO911" s="204">
        <v>0</v>
      </c>
    </row>
    <row r="912" spans="1:45" ht="12.75" customHeight="1">
      <c r="A912" s="262">
        <v>904</v>
      </c>
      <c r="B912" s="201" t="s">
        <v>1965</v>
      </c>
      <c r="C912" s="197">
        <v>0</v>
      </c>
      <c r="D912" s="202">
        <v>0</v>
      </c>
      <c r="E912" s="202">
        <v>0</v>
      </c>
      <c r="F912" s="202">
        <v>0</v>
      </c>
      <c r="G912" s="202">
        <v>0</v>
      </c>
      <c r="H912" s="202">
        <v>0</v>
      </c>
      <c r="I912" s="202">
        <v>0</v>
      </c>
      <c r="J912" s="197">
        <v>0</v>
      </c>
      <c r="K912" s="203">
        <v>0</v>
      </c>
      <c r="L912" s="203">
        <v>0</v>
      </c>
      <c r="M912" s="203">
        <v>0</v>
      </c>
      <c r="N912" s="203">
        <v>0</v>
      </c>
      <c r="O912" s="203">
        <v>0</v>
      </c>
      <c r="P912" s="203">
        <v>0</v>
      </c>
      <c r="Q912" s="203">
        <v>0</v>
      </c>
      <c r="R912" s="198">
        <v>0</v>
      </c>
      <c r="S912" s="203">
        <v>0</v>
      </c>
      <c r="T912" s="203">
        <v>0</v>
      </c>
      <c r="U912" s="203">
        <v>0</v>
      </c>
      <c r="V912" s="204">
        <v>0</v>
      </c>
      <c r="W912" s="204">
        <v>0</v>
      </c>
      <c r="X912" s="204">
        <v>0</v>
      </c>
      <c r="Y912" s="204">
        <v>0</v>
      </c>
      <c r="Z912" s="101">
        <v>0</v>
      </c>
      <c r="AA912" s="204">
        <v>0</v>
      </c>
      <c r="AB912" s="204">
        <v>0</v>
      </c>
      <c r="AC912" s="204">
        <v>0</v>
      </c>
      <c r="AD912" s="204">
        <v>0</v>
      </c>
      <c r="AE912" s="204"/>
      <c r="AF912" s="204">
        <v>0</v>
      </c>
      <c r="AG912" s="204">
        <v>0</v>
      </c>
      <c r="AH912" s="204">
        <v>0</v>
      </c>
      <c r="AI912" s="204">
        <v>0</v>
      </c>
      <c r="AJ912" s="204">
        <v>0</v>
      </c>
      <c r="AK912" s="204">
        <v>0</v>
      </c>
      <c r="AL912" s="204">
        <v>0</v>
      </c>
      <c r="AM912" s="204"/>
      <c r="AN912" s="204">
        <v>0</v>
      </c>
      <c r="AO912" s="204">
        <v>0</v>
      </c>
    </row>
    <row r="913" spans="1:41" ht="12.75" customHeight="1">
      <c r="A913" s="262">
        <v>905</v>
      </c>
      <c r="B913" s="201" t="s">
        <v>1966</v>
      </c>
      <c r="C913" s="197">
        <v>0</v>
      </c>
      <c r="D913" s="202">
        <v>0</v>
      </c>
      <c r="E913" s="202">
        <v>0</v>
      </c>
      <c r="F913" s="202">
        <v>0</v>
      </c>
      <c r="G913" s="202">
        <v>0</v>
      </c>
      <c r="H913" s="202">
        <v>0</v>
      </c>
      <c r="I913" s="202">
        <v>0</v>
      </c>
      <c r="J913" s="197">
        <v>0</v>
      </c>
      <c r="K913" s="203">
        <v>0</v>
      </c>
      <c r="L913" s="203">
        <v>0</v>
      </c>
      <c r="M913" s="203">
        <v>0</v>
      </c>
      <c r="N913" s="203">
        <v>0</v>
      </c>
      <c r="O913" s="203">
        <v>0</v>
      </c>
      <c r="P913" s="203">
        <v>0</v>
      </c>
      <c r="Q913" s="203">
        <v>0</v>
      </c>
      <c r="R913" s="198">
        <v>0</v>
      </c>
      <c r="S913" s="203">
        <v>0</v>
      </c>
      <c r="T913" s="203">
        <v>0</v>
      </c>
      <c r="U913" s="203">
        <v>0</v>
      </c>
      <c r="V913" s="204">
        <v>0</v>
      </c>
      <c r="W913" s="204">
        <v>0</v>
      </c>
      <c r="X913" s="204">
        <v>0</v>
      </c>
      <c r="Y913" s="204">
        <v>0</v>
      </c>
      <c r="Z913" s="101">
        <v>0</v>
      </c>
      <c r="AA913" s="204">
        <v>0</v>
      </c>
      <c r="AB913" s="204">
        <v>0</v>
      </c>
      <c r="AC913" s="204">
        <v>0</v>
      </c>
      <c r="AD913" s="204">
        <v>0</v>
      </c>
      <c r="AE913" s="204"/>
      <c r="AF913" s="204">
        <v>0</v>
      </c>
      <c r="AG913" s="204">
        <v>0</v>
      </c>
      <c r="AH913" s="204">
        <v>0</v>
      </c>
      <c r="AI913" s="204">
        <v>0</v>
      </c>
      <c r="AJ913" s="204">
        <v>0</v>
      </c>
      <c r="AK913" s="204">
        <v>0</v>
      </c>
      <c r="AL913" s="204">
        <v>0</v>
      </c>
      <c r="AM913" s="204"/>
      <c r="AN913" s="204">
        <v>0</v>
      </c>
      <c r="AO913" s="204">
        <v>0</v>
      </c>
    </row>
    <row r="914" spans="1:41" ht="12.75" customHeight="1">
      <c r="A914" s="262">
        <v>906</v>
      </c>
      <c r="B914" s="201" t="s">
        <v>1967</v>
      </c>
      <c r="C914" s="197">
        <v>0</v>
      </c>
      <c r="D914" s="202">
        <v>0</v>
      </c>
      <c r="E914" s="202">
        <v>0</v>
      </c>
      <c r="F914" s="202">
        <v>0</v>
      </c>
      <c r="G914" s="202">
        <v>0</v>
      </c>
      <c r="H914" s="202">
        <v>0</v>
      </c>
      <c r="I914" s="202">
        <v>0</v>
      </c>
      <c r="J914" s="197">
        <v>0</v>
      </c>
      <c r="K914" s="203">
        <v>0</v>
      </c>
      <c r="L914" s="203">
        <v>0</v>
      </c>
      <c r="M914" s="203">
        <v>0</v>
      </c>
      <c r="N914" s="203">
        <v>0</v>
      </c>
      <c r="O914" s="203">
        <v>0</v>
      </c>
      <c r="P914" s="203">
        <v>0</v>
      </c>
      <c r="Q914" s="203">
        <v>0</v>
      </c>
      <c r="R914" s="198">
        <v>0</v>
      </c>
      <c r="S914" s="203">
        <v>0</v>
      </c>
      <c r="T914" s="203">
        <v>0</v>
      </c>
      <c r="U914" s="203">
        <v>0</v>
      </c>
      <c r="V914" s="204">
        <v>0</v>
      </c>
      <c r="W914" s="204">
        <v>0</v>
      </c>
      <c r="X914" s="204">
        <v>0</v>
      </c>
      <c r="Y914" s="204">
        <v>0</v>
      </c>
      <c r="Z914" s="101">
        <v>0</v>
      </c>
      <c r="AA914" s="204">
        <v>0</v>
      </c>
      <c r="AB914" s="204">
        <v>0</v>
      </c>
      <c r="AC914" s="204">
        <v>0</v>
      </c>
      <c r="AD914" s="204">
        <v>0</v>
      </c>
      <c r="AE914" s="204"/>
      <c r="AF914" s="204">
        <v>0</v>
      </c>
      <c r="AG914" s="204">
        <v>0</v>
      </c>
      <c r="AH914" s="204">
        <v>0</v>
      </c>
      <c r="AI914" s="204">
        <v>0</v>
      </c>
      <c r="AJ914" s="204">
        <v>0</v>
      </c>
      <c r="AK914" s="204">
        <v>0</v>
      </c>
      <c r="AL914" s="204">
        <v>0</v>
      </c>
      <c r="AM914" s="204"/>
      <c r="AN914" s="204">
        <v>0</v>
      </c>
      <c r="AO914" s="204">
        <v>0</v>
      </c>
    </row>
    <row r="915" spans="1:41" ht="12.75" customHeight="1">
      <c r="A915" s="262">
        <v>907</v>
      </c>
      <c r="B915" s="201" t="s">
        <v>1968</v>
      </c>
      <c r="C915" s="197">
        <v>0</v>
      </c>
      <c r="D915" s="202">
        <v>0</v>
      </c>
      <c r="E915" s="202">
        <v>0</v>
      </c>
      <c r="F915" s="202">
        <v>0</v>
      </c>
      <c r="G915" s="202">
        <v>0</v>
      </c>
      <c r="H915" s="202">
        <v>0</v>
      </c>
      <c r="I915" s="202">
        <v>0</v>
      </c>
      <c r="J915" s="197">
        <v>0</v>
      </c>
      <c r="K915" s="203">
        <v>0</v>
      </c>
      <c r="L915" s="203">
        <v>0</v>
      </c>
      <c r="M915" s="203">
        <v>0</v>
      </c>
      <c r="N915" s="203">
        <v>0</v>
      </c>
      <c r="O915" s="203">
        <v>0</v>
      </c>
      <c r="P915" s="203">
        <v>0</v>
      </c>
      <c r="Q915" s="203">
        <v>0</v>
      </c>
      <c r="R915" s="198">
        <v>0</v>
      </c>
      <c r="S915" s="203">
        <v>0</v>
      </c>
      <c r="T915" s="203">
        <v>0</v>
      </c>
      <c r="U915" s="203">
        <v>0</v>
      </c>
      <c r="V915" s="204">
        <v>0</v>
      </c>
      <c r="W915" s="204">
        <v>0</v>
      </c>
      <c r="X915" s="204">
        <v>0</v>
      </c>
      <c r="Y915" s="204">
        <v>0</v>
      </c>
      <c r="Z915" s="101">
        <v>0</v>
      </c>
      <c r="AA915" s="204">
        <v>0</v>
      </c>
      <c r="AB915" s="204">
        <v>0</v>
      </c>
      <c r="AC915" s="204">
        <v>0</v>
      </c>
      <c r="AD915" s="204">
        <v>0</v>
      </c>
      <c r="AE915" s="204"/>
      <c r="AF915" s="204">
        <v>0</v>
      </c>
      <c r="AG915" s="204">
        <v>0</v>
      </c>
      <c r="AH915" s="204">
        <v>0</v>
      </c>
      <c r="AI915" s="204">
        <v>0</v>
      </c>
      <c r="AJ915" s="204">
        <v>0</v>
      </c>
      <c r="AK915" s="204">
        <v>0</v>
      </c>
      <c r="AL915" s="204">
        <v>0</v>
      </c>
      <c r="AM915" s="204"/>
      <c r="AN915" s="204">
        <v>0</v>
      </c>
      <c r="AO915" s="204">
        <v>0</v>
      </c>
    </row>
    <row r="916" spans="1:41" ht="12.75" customHeight="1">
      <c r="A916" s="262">
        <v>908</v>
      </c>
      <c r="B916" s="201" t="s">
        <v>1592</v>
      </c>
      <c r="C916" s="197">
        <v>0</v>
      </c>
      <c r="D916" s="202">
        <v>0</v>
      </c>
      <c r="E916" s="202">
        <v>0</v>
      </c>
      <c r="F916" s="202">
        <v>0</v>
      </c>
      <c r="G916" s="202">
        <v>0</v>
      </c>
      <c r="H916" s="202">
        <v>0</v>
      </c>
      <c r="I916" s="202">
        <v>0</v>
      </c>
      <c r="J916" s="197">
        <v>0</v>
      </c>
      <c r="K916" s="203">
        <v>0</v>
      </c>
      <c r="L916" s="203">
        <v>0</v>
      </c>
      <c r="M916" s="203">
        <v>0</v>
      </c>
      <c r="N916" s="203">
        <v>0</v>
      </c>
      <c r="O916" s="203">
        <v>0</v>
      </c>
      <c r="P916" s="203">
        <v>0</v>
      </c>
      <c r="Q916" s="203">
        <v>0</v>
      </c>
      <c r="R916" s="198">
        <v>0</v>
      </c>
      <c r="S916" s="203">
        <v>0</v>
      </c>
      <c r="T916" s="203">
        <v>0</v>
      </c>
      <c r="U916" s="203">
        <v>0</v>
      </c>
      <c r="V916" s="204">
        <v>0</v>
      </c>
      <c r="W916" s="204">
        <v>0</v>
      </c>
      <c r="X916" s="204">
        <v>0</v>
      </c>
      <c r="Y916" s="204">
        <v>0</v>
      </c>
      <c r="Z916" s="101">
        <v>0</v>
      </c>
      <c r="AA916" s="204">
        <v>0</v>
      </c>
      <c r="AB916" s="204">
        <v>0</v>
      </c>
      <c r="AC916" s="204">
        <v>0</v>
      </c>
      <c r="AD916" s="204">
        <v>0</v>
      </c>
      <c r="AE916" s="204"/>
      <c r="AF916" s="204">
        <v>0</v>
      </c>
      <c r="AG916" s="204">
        <v>0</v>
      </c>
      <c r="AH916" s="204">
        <v>0</v>
      </c>
      <c r="AI916" s="204">
        <v>0</v>
      </c>
      <c r="AJ916" s="204">
        <v>0</v>
      </c>
      <c r="AK916" s="204">
        <v>0</v>
      </c>
      <c r="AL916" s="204">
        <v>0</v>
      </c>
      <c r="AM916" s="204"/>
      <c r="AN916" s="204">
        <v>0</v>
      </c>
      <c r="AO916" s="204">
        <v>0</v>
      </c>
    </row>
    <row r="917" spans="1:41" ht="12.75" customHeight="1">
      <c r="A917" s="262">
        <v>909</v>
      </c>
      <c r="B917" s="201" t="s">
        <v>1969</v>
      </c>
      <c r="C917" s="197">
        <v>0</v>
      </c>
      <c r="D917" s="202">
        <v>0</v>
      </c>
      <c r="E917" s="202">
        <v>0</v>
      </c>
      <c r="F917" s="202">
        <v>0</v>
      </c>
      <c r="G917" s="202">
        <v>0</v>
      </c>
      <c r="H917" s="202">
        <v>0</v>
      </c>
      <c r="I917" s="202">
        <v>0</v>
      </c>
      <c r="J917" s="197">
        <v>0</v>
      </c>
      <c r="K917" s="203">
        <v>0</v>
      </c>
      <c r="L917" s="203">
        <v>0</v>
      </c>
      <c r="M917" s="203">
        <v>0</v>
      </c>
      <c r="N917" s="203">
        <v>0</v>
      </c>
      <c r="O917" s="203">
        <v>0</v>
      </c>
      <c r="P917" s="203">
        <v>0</v>
      </c>
      <c r="Q917" s="203">
        <v>0</v>
      </c>
      <c r="R917" s="198">
        <v>0</v>
      </c>
      <c r="S917" s="203">
        <v>0</v>
      </c>
      <c r="T917" s="203">
        <v>0</v>
      </c>
      <c r="U917" s="203">
        <v>0</v>
      </c>
      <c r="V917" s="204">
        <v>0</v>
      </c>
      <c r="W917" s="204">
        <v>0</v>
      </c>
      <c r="X917" s="204">
        <v>0</v>
      </c>
      <c r="Y917" s="204">
        <v>0</v>
      </c>
      <c r="Z917" s="101">
        <v>0</v>
      </c>
      <c r="AA917" s="204">
        <v>0</v>
      </c>
      <c r="AB917" s="204">
        <v>0</v>
      </c>
      <c r="AC917" s="204">
        <v>0</v>
      </c>
      <c r="AD917" s="204">
        <v>0</v>
      </c>
      <c r="AE917" s="204"/>
      <c r="AF917" s="204">
        <v>0</v>
      </c>
      <c r="AG917" s="204">
        <v>0</v>
      </c>
      <c r="AH917" s="204">
        <v>0</v>
      </c>
      <c r="AI917" s="204">
        <v>0</v>
      </c>
      <c r="AJ917" s="204">
        <v>0</v>
      </c>
      <c r="AK917" s="204">
        <v>0</v>
      </c>
      <c r="AL917" s="204">
        <v>0</v>
      </c>
      <c r="AM917" s="204"/>
      <c r="AN917" s="204">
        <v>0</v>
      </c>
      <c r="AO917" s="204">
        <v>0</v>
      </c>
    </row>
    <row r="918" spans="1:41" ht="12.75" customHeight="1">
      <c r="A918" s="262">
        <v>910</v>
      </c>
      <c r="B918" s="201" t="s">
        <v>1970</v>
      </c>
      <c r="C918" s="197">
        <v>0</v>
      </c>
      <c r="D918" s="202">
        <v>0</v>
      </c>
      <c r="E918" s="202">
        <v>0</v>
      </c>
      <c r="F918" s="202">
        <v>0</v>
      </c>
      <c r="G918" s="202">
        <v>0</v>
      </c>
      <c r="H918" s="202">
        <v>0</v>
      </c>
      <c r="I918" s="202">
        <v>0</v>
      </c>
      <c r="J918" s="197">
        <v>0</v>
      </c>
      <c r="K918" s="203">
        <v>0</v>
      </c>
      <c r="L918" s="203">
        <v>0</v>
      </c>
      <c r="M918" s="203">
        <v>0</v>
      </c>
      <c r="N918" s="203">
        <v>0</v>
      </c>
      <c r="O918" s="203">
        <v>0</v>
      </c>
      <c r="P918" s="203">
        <v>0</v>
      </c>
      <c r="Q918" s="203">
        <v>0</v>
      </c>
      <c r="R918" s="198">
        <v>0</v>
      </c>
      <c r="S918" s="203">
        <v>0</v>
      </c>
      <c r="T918" s="203">
        <v>0</v>
      </c>
      <c r="U918" s="203">
        <v>0</v>
      </c>
      <c r="V918" s="204">
        <v>0</v>
      </c>
      <c r="W918" s="204">
        <v>0</v>
      </c>
      <c r="X918" s="204">
        <v>0</v>
      </c>
      <c r="Y918" s="204">
        <v>0</v>
      </c>
      <c r="Z918" s="101">
        <v>0</v>
      </c>
      <c r="AA918" s="204">
        <v>0</v>
      </c>
      <c r="AB918" s="204">
        <v>0</v>
      </c>
      <c r="AC918" s="204">
        <v>0</v>
      </c>
      <c r="AD918" s="204">
        <v>0</v>
      </c>
      <c r="AE918" s="204"/>
      <c r="AF918" s="204">
        <v>0</v>
      </c>
      <c r="AG918" s="204">
        <v>0</v>
      </c>
      <c r="AH918" s="204">
        <v>0</v>
      </c>
      <c r="AI918" s="204">
        <v>0</v>
      </c>
      <c r="AJ918" s="204">
        <v>0</v>
      </c>
      <c r="AK918" s="204">
        <v>0</v>
      </c>
      <c r="AL918" s="204">
        <v>0</v>
      </c>
      <c r="AM918" s="204"/>
      <c r="AN918" s="204">
        <v>0</v>
      </c>
      <c r="AO918" s="204">
        <v>0</v>
      </c>
    </row>
    <row r="919" spans="1:41" ht="12.75" customHeight="1">
      <c r="A919" s="262">
        <v>911</v>
      </c>
      <c r="B919" s="201" t="s">
        <v>1918</v>
      </c>
      <c r="C919" s="197">
        <v>0</v>
      </c>
      <c r="D919" s="202">
        <v>0</v>
      </c>
      <c r="E919" s="202">
        <v>0</v>
      </c>
      <c r="F919" s="202">
        <v>0</v>
      </c>
      <c r="G919" s="202">
        <v>0</v>
      </c>
      <c r="H919" s="202">
        <v>0</v>
      </c>
      <c r="I919" s="202">
        <v>0</v>
      </c>
      <c r="J919" s="197">
        <v>0</v>
      </c>
      <c r="K919" s="203">
        <v>0</v>
      </c>
      <c r="L919" s="203">
        <v>0</v>
      </c>
      <c r="M919" s="203">
        <v>0</v>
      </c>
      <c r="N919" s="203">
        <v>0</v>
      </c>
      <c r="O919" s="203">
        <v>0</v>
      </c>
      <c r="P919" s="203">
        <v>0</v>
      </c>
      <c r="Q919" s="203">
        <v>0</v>
      </c>
      <c r="R919" s="198">
        <v>0</v>
      </c>
      <c r="S919" s="203">
        <v>0</v>
      </c>
      <c r="T919" s="203">
        <v>0</v>
      </c>
      <c r="U919" s="203">
        <v>0</v>
      </c>
      <c r="V919" s="204">
        <v>0</v>
      </c>
      <c r="W919" s="204">
        <v>0</v>
      </c>
      <c r="X919" s="204">
        <v>0</v>
      </c>
      <c r="Y919" s="204">
        <v>0</v>
      </c>
      <c r="Z919" s="101">
        <v>0</v>
      </c>
      <c r="AA919" s="204">
        <v>0</v>
      </c>
      <c r="AB919" s="204">
        <v>0</v>
      </c>
      <c r="AC919" s="204">
        <v>0</v>
      </c>
      <c r="AD919" s="204">
        <v>0</v>
      </c>
      <c r="AE919" s="204"/>
      <c r="AF919" s="204">
        <v>0</v>
      </c>
      <c r="AG919" s="204">
        <v>0</v>
      </c>
      <c r="AH919" s="204">
        <v>0</v>
      </c>
      <c r="AI919" s="204">
        <v>0</v>
      </c>
      <c r="AJ919" s="204">
        <v>0</v>
      </c>
      <c r="AK919" s="204">
        <v>0</v>
      </c>
      <c r="AL919" s="204">
        <v>0</v>
      </c>
      <c r="AM919" s="204"/>
      <c r="AN919" s="204">
        <v>0</v>
      </c>
      <c r="AO919" s="204">
        <v>0</v>
      </c>
    </row>
    <row r="920" spans="1:41" ht="12.75" customHeight="1">
      <c r="A920" s="262">
        <v>912</v>
      </c>
      <c r="B920" s="201" t="s">
        <v>1971</v>
      </c>
      <c r="C920" s="197">
        <v>0</v>
      </c>
      <c r="D920" s="202">
        <v>0</v>
      </c>
      <c r="E920" s="202">
        <v>0</v>
      </c>
      <c r="F920" s="202">
        <v>0</v>
      </c>
      <c r="G920" s="202">
        <v>0</v>
      </c>
      <c r="H920" s="202">
        <v>0</v>
      </c>
      <c r="I920" s="202">
        <v>0</v>
      </c>
      <c r="J920" s="197">
        <v>0</v>
      </c>
      <c r="K920" s="203">
        <v>0</v>
      </c>
      <c r="L920" s="203">
        <v>0</v>
      </c>
      <c r="M920" s="203">
        <v>0</v>
      </c>
      <c r="N920" s="203">
        <v>0</v>
      </c>
      <c r="O920" s="203">
        <v>0</v>
      </c>
      <c r="P920" s="203">
        <v>0</v>
      </c>
      <c r="Q920" s="203">
        <v>0</v>
      </c>
      <c r="R920" s="198">
        <v>0</v>
      </c>
      <c r="S920" s="203">
        <v>0</v>
      </c>
      <c r="T920" s="203">
        <v>0</v>
      </c>
      <c r="U920" s="203">
        <v>0</v>
      </c>
      <c r="V920" s="204">
        <v>0</v>
      </c>
      <c r="W920" s="204">
        <v>0</v>
      </c>
      <c r="X920" s="204">
        <v>0</v>
      </c>
      <c r="Y920" s="204">
        <v>0</v>
      </c>
      <c r="Z920" s="101">
        <v>0</v>
      </c>
      <c r="AA920" s="204">
        <v>0</v>
      </c>
      <c r="AB920" s="204">
        <v>0</v>
      </c>
      <c r="AC920" s="204">
        <v>0</v>
      </c>
      <c r="AD920" s="204">
        <v>0</v>
      </c>
      <c r="AE920" s="204"/>
      <c r="AF920" s="204">
        <v>0</v>
      </c>
      <c r="AG920" s="204">
        <v>0</v>
      </c>
      <c r="AH920" s="204">
        <v>0</v>
      </c>
      <c r="AI920" s="204">
        <v>0</v>
      </c>
      <c r="AJ920" s="204">
        <v>0</v>
      </c>
      <c r="AK920" s="204">
        <v>0</v>
      </c>
      <c r="AL920" s="204">
        <v>0</v>
      </c>
      <c r="AM920" s="204"/>
      <c r="AN920" s="204">
        <v>0</v>
      </c>
      <c r="AO920" s="204">
        <v>0</v>
      </c>
    </row>
    <row r="921" spans="1:41" ht="12.75" customHeight="1">
      <c r="A921" s="262">
        <v>913</v>
      </c>
      <c r="B921" s="201" t="s">
        <v>1972</v>
      </c>
      <c r="C921" s="197">
        <v>0</v>
      </c>
      <c r="D921" s="202">
        <v>0</v>
      </c>
      <c r="E921" s="202">
        <v>0</v>
      </c>
      <c r="F921" s="202">
        <v>0</v>
      </c>
      <c r="G921" s="202">
        <v>0</v>
      </c>
      <c r="H921" s="202">
        <v>0</v>
      </c>
      <c r="I921" s="202">
        <v>0</v>
      </c>
      <c r="J921" s="197">
        <v>0</v>
      </c>
      <c r="K921" s="203">
        <v>0</v>
      </c>
      <c r="L921" s="203">
        <v>0</v>
      </c>
      <c r="M921" s="203">
        <v>0</v>
      </c>
      <c r="N921" s="203">
        <v>0</v>
      </c>
      <c r="O921" s="203">
        <v>0</v>
      </c>
      <c r="P921" s="203">
        <v>0</v>
      </c>
      <c r="Q921" s="203">
        <v>0</v>
      </c>
      <c r="R921" s="198">
        <v>0</v>
      </c>
      <c r="S921" s="203">
        <v>0</v>
      </c>
      <c r="T921" s="203">
        <v>0</v>
      </c>
      <c r="U921" s="203">
        <v>0</v>
      </c>
      <c r="V921" s="204">
        <v>0</v>
      </c>
      <c r="W921" s="204">
        <v>0</v>
      </c>
      <c r="X921" s="204">
        <v>0</v>
      </c>
      <c r="Y921" s="204">
        <v>0</v>
      </c>
      <c r="Z921" s="101">
        <v>0</v>
      </c>
      <c r="AA921" s="204">
        <v>0</v>
      </c>
      <c r="AB921" s="204">
        <v>0</v>
      </c>
      <c r="AC921" s="204">
        <v>0</v>
      </c>
      <c r="AD921" s="204">
        <v>0</v>
      </c>
      <c r="AE921" s="204"/>
      <c r="AF921" s="204">
        <v>0</v>
      </c>
      <c r="AG921" s="204">
        <v>0</v>
      </c>
      <c r="AH921" s="204">
        <v>0</v>
      </c>
      <c r="AI921" s="204">
        <v>0</v>
      </c>
      <c r="AJ921" s="204">
        <v>0</v>
      </c>
      <c r="AK921" s="204">
        <v>0</v>
      </c>
      <c r="AL921" s="204">
        <v>0</v>
      </c>
      <c r="AM921" s="204"/>
      <c r="AN921" s="204">
        <v>0</v>
      </c>
      <c r="AO921" s="204">
        <v>0</v>
      </c>
    </row>
    <row r="922" spans="1:41" ht="12.75" customHeight="1">
      <c r="A922" s="262">
        <v>914</v>
      </c>
      <c r="B922" s="201" t="s">
        <v>1973</v>
      </c>
      <c r="C922" s="197">
        <v>95.9</v>
      </c>
      <c r="D922" s="202">
        <v>0</v>
      </c>
      <c r="E922" s="202">
        <v>0</v>
      </c>
      <c r="F922" s="202">
        <v>0</v>
      </c>
      <c r="G922" s="202">
        <v>0</v>
      </c>
      <c r="H922" s="202">
        <v>95.9</v>
      </c>
      <c r="I922" s="202">
        <v>0</v>
      </c>
      <c r="J922" s="197">
        <v>95.9</v>
      </c>
      <c r="K922" s="203">
        <v>0</v>
      </c>
      <c r="L922" s="203">
        <v>0</v>
      </c>
      <c r="M922" s="203">
        <v>0</v>
      </c>
      <c r="N922" s="203">
        <v>0</v>
      </c>
      <c r="O922" s="203">
        <v>0</v>
      </c>
      <c r="P922" s="203">
        <v>95.9</v>
      </c>
      <c r="Q922" s="203">
        <v>0</v>
      </c>
      <c r="R922" s="198">
        <v>94.312600000000003</v>
      </c>
      <c r="S922" s="203">
        <v>0</v>
      </c>
      <c r="T922" s="203">
        <v>0</v>
      </c>
      <c r="U922" s="203">
        <v>0</v>
      </c>
      <c r="V922" s="204">
        <v>0</v>
      </c>
      <c r="W922" s="204">
        <v>0</v>
      </c>
      <c r="X922" s="204">
        <v>94.312600000000003</v>
      </c>
      <c r="Y922" s="204">
        <v>0</v>
      </c>
      <c r="Z922" s="101">
        <v>-1.5874000000000024</v>
      </c>
      <c r="AA922" s="204">
        <v>0</v>
      </c>
      <c r="AB922" s="204">
        <v>0</v>
      </c>
      <c r="AC922" s="204">
        <v>0</v>
      </c>
      <c r="AD922" s="204">
        <v>0</v>
      </c>
      <c r="AE922" s="204"/>
      <c r="AF922" s="204">
        <v>-1.5874000000000024</v>
      </c>
      <c r="AG922" s="204">
        <v>0</v>
      </c>
      <c r="AH922" s="204">
        <v>98.344734098018776</v>
      </c>
      <c r="AI922" s="204">
        <v>0</v>
      </c>
      <c r="AJ922" s="204">
        <v>0</v>
      </c>
      <c r="AK922" s="204">
        <v>0</v>
      </c>
      <c r="AL922" s="204">
        <v>0</v>
      </c>
      <c r="AM922" s="204"/>
      <c r="AN922" s="204">
        <v>98.344734098018776</v>
      </c>
      <c r="AO922" s="204">
        <v>0</v>
      </c>
    </row>
    <row r="923" spans="1:41" ht="12.75" customHeight="1">
      <c r="A923" s="262">
        <v>915</v>
      </c>
      <c r="B923" s="201" t="s">
        <v>1974</v>
      </c>
      <c r="C923" s="197">
        <v>0</v>
      </c>
      <c r="D923" s="202">
        <v>0</v>
      </c>
      <c r="E923" s="202">
        <v>0</v>
      </c>
      <c r="F923" s="202">
        <v>0</v>
      </c>
      <c r="G923" s="202">
        <v>0</v>
      </c>
      <c r="H923" s="202">
        <v>0</v>
      </c>
      <c r="I923" s="202">
        <v>0</v>
      </c>
      <c r="J923" s="197">
        <v>0</v>
      </c>
      <c r="K923" s="203">
        <v>0</v>
      </c>
      <c r="L923" s="203">
        <v>0</v>
      </c>
      <c r="M923" s="203">
        <v>0</v>
      </c>
      <c r="N923" s="203">
        <v>0</v>
      </c>
      <c r="O923" s="203">
        <v>0</v>
      </c>
      <c r="P923" s="203">
        <v>0</v>
      </c>
      <c r="Q923" s="203">
        <v>0</v>
      </c>
      <c r="R923" s="198">
        <v>0</v>
      </c>
      <c r="S923" s="203">
        <v>0</v>
      </c>
      <c r="T923" s="203">
        <v>0</v>
      </c>
      <c r="U923" s="203">
        <v>0</v>
      </c>
      <c r="V923" s="204">
        <v>0</v>
      </c>
      <c r="W923" s="204">
        <v>0</v>
      </c>
      <c r="X923" s="204">
        <v>0</v>
      </c>
      <c r="Y923" s="204">
        <v>0</v>
      </c>
      <c r="Z923" s="101">
        <v>0</v>
      </c>
      <c r="AA923" s="204">
        <v>0</v>
      </c>
      <c r="AB923" s="204">
        <v>0</v>
      </c>
      <c r="AC923" s="204">
        <v>0</v>
      </c>
      <c r="AD923" s="204">
        <v>0</v>
      </c>
      <c r="AE923" s="204"/>
      <c r="AF923" s="204">
        <v>0</v>
      </c>
      <c r="AG923" s="204">
        <v>0</v>
      </c>
      <c r="AH923" s="204">
        <v>0</v>
      </c>
      <c r="AI923" s="204">
        <v>0</v>
      </c>
      <c r="AJ923" s="204">
        <v>0</v>
      </c>
      <c r="AK923" s="204">
        <v>0</v>
      </c>
      <c r="AL923" s="204">
        <v>0</v>
      </c>
      <c r="AM923" s="204"/>
      <c r="AN923" s="204">
        <v>0</v>
      </c>
      <c r="AO923" s="204">
        <v>0</v>
      </c>
    </row>
    <row r="924" spans="1:41" ht="12.75" customHeight="1">
      <c r="A924" s="262">
        <v>916</v>
      </c>
      <c r="B924" s="201" t="s">
        <v>1975</v>
      </c>
      <c r="C924" s="197">
        <v>0</v>
      </c>
      <c r="D924" s="202">
        <v>0</v>
      </c>
      <c r="E924" s="202">
        <v>0</v>
      </c>
      <c r="F924" s="202">
        <v>0</v>
      </c>
      <c r="G924" s="202">
        <v>0</v>
      </c>
      <c r="H924" s="202">
        <v>0</v>
      </c>
      <c r="I924" s="202">
        <v>0</v>
      </c>
      <c r="J924" s="197">
        <v>0</v>
      </c>
      <c r="K924" s="203">
        <v>0</v>
      </c>
      <c r="L924" s="203">
        <v>0</v>
      </c>
      <c r="M924" s="203">
        <v>0</v>
      </c>
      <c r="N924" s="203">
        <v>0</v>
      </c>
      <c r="O924" s="203">
        <v>0</v>
      </c>
      <c r="P924" s="203">
        <v>0</v>
      </c>
      <c r="Q924" s="203">
        <v>0</v>
      </c>
      <c r="R924" s="198">
        <v>0</v>
      </c>
      <c r="S924" s="203">
        <v>0</v>
      </c>
      <c r="T924" s="203">
        <v>0</v>
      </c>
      <c r="U924" s="203">
        <v>0</v>
      </c>
      <c r="V924" s="204">
        <v>0</v>
      </c>
      <c r="W924" s="204">
        <v>0</v>
      </c>
      <c r="X924" s="204">
        <v>0</v>
      </c>
      <c r="Y924" s="204">
        <v>0</v>
      </c>
      <c r="Z924" s="101">
        <v>0</v>
      </c>
      <c r="AA924" s="204">
        <v>0</v>
      </c>
      <c r="AB924" s="204">
        <v>0</v>
      </c>
      <c r="AC924" s="204">
        <v>0</v>
      </c>
      <c r="AD924" s="204">
        <v>0</v>
      </c>
      <c r="AE924" s="204"/>
      <c r="AF924" s="204">
        <v>0</v>
      </c>
      <c r="AG924" s="204">
        <v>0</v>
      </c>
      <c r="AH924" s="204">
        <v>0</v>
      </c>
      <c r="AI924" s="204">
        <v>0</v>
      </c>
      <c r="AJ924" s="204">
        <v>0</v>
      </c>
      <c r="AK924" s="204">
        <v>0</v>
      </c>
      <c r="AL924" s="204">
        <v>0</v>
      </c>
      <c r="AM924" s="204"/>
      <c r="AN924" s="204">
        <v>0</v>
      </c>
      <c r="AO924" s="204">
        <v>0</v>
      </c>
    </row>
    <row r="925" spans="1:41" ht="12.75" customHeight="1">
      <c r="A925" s="262">
        <v>917</v>
      </c>
      <c r="B925" s="201" t="s">
        <v>1976</v>
      </c>
      <c r="C925" s="197">
        <v>0</v>
      </c>
      <c r="D925" s="202">
        <v>0</v>
      </c>
      <c r="E925" s="202">
        <v>0</v>
      </c>
      <c r="F925" s="202">
        <v>0</v>
      </c>
      <c r="G925" s="202">
        <v>0</v>
      </c>
      <c r="H925" s="202">
        <v>0</v>
      </c>
      <c r="I925" s="202">
        <v>0</v>
      </c>
      <c r="J925" s="197">
        <v>0</v>
      </c>
      <c r="K925" s="203">
        <v>0</v>
      </c>
      <c r="L925" s="203">
        <v>0</v>
      </c>
      <c r="M925" s="203">
        <v>0</v>
      </c>
      <c r="N925" s="203">
        <v>0</v>
      </c>
      <c r="O925" s="203">
        <v>0</v>
      </c>
      <c r="P925" s="203">
        <v>0</v>
      </c>
      <c r="Q925" s="203">
        <v>0</v>
      </c>
      <c r="R925" s="198">
        <v>0</v>
      </c>
      <c r="S925" s="203">
        <v>0</v>
      </c>
      <c r="T925" s="203">
        <v>0</v>
      </c>
      <c r="U925" s="203">
        <v>0</v>
      </c>
      <c r="V925" s="204">
        <v>0</v>
      </c>
      <c r="W925" s="204">
        <v>0</v>
      </c>
      <c r="X925" s="204">
        <v>0</v>
      </c>
      <c r="Y925" s="204">
        <v>0</v>
      </c>
      <c r="Z925" s="101">
        <v>0</v>
      </c>
      <c r="AA925" s="204">
        <v>0</v>
      </c>
      <c r="AB925" s="204">
        <v>0</v>
      </c>
      <c r="AC925" s="204">
        <v>0</v>
      </c>
      <c r="AD925" s="204">
        <v>0</v>
      </c>
      <c r="AE925" s="204"/>
      <c r="AF925" s="204">
        <v>0</v>
      </c>
      <c r="AG925" s="204">
        <v>0</v>
      </c>
      <c r="AH925" s="204">
        <v>0</v>
      </c>
      <c r="AI925" s="204">
        <v>0</v>
      </c>
      <c r="AJ925" s="204">
        <v>0</v>
      </c>
      <c r="AK925" s="204">
        <v>0</v>
      </c>
      <c r="AL925" s="204">
        <v>0</v>
      </c>
      <c r="AM925" s="204"/>
      <c r="AN925" s="204">
        <v>0</v>
      </c>
      <c r="AO925" s="204">
        <v>0</v>
      </c>
    </row>
    <row r="926" spans="1:41" ht="12.75" customHeight="1">
      <c r="A926" s="262">
        <v>918</v>
      </c>
      <c r="B926" s="201" t="s">
        <v>1977</v>
      </c>
      <c r="C926" s="197">
        <v>0</v>
      </c>
      <c r="D926" s="202">
        <v>0</v>
      </c>
      <c r="E926" s="202">
        <v>0</v>
      </c>
      <c r="F926" s="202">
        <v>0</v>
      </c>
      <c r="G926" s="202">
        <v>0</v>
      </c>
      <c r="H926" s="202">
        <v>0</v>
      </c>
      <c r="I926" s="202">
        <v>0</v>
      </c>
      <c r="J926" s="197">
        <v>0</v>
      </c>
      <c r="K926" s="203">
        <v>0</v>
      </c>
      <c r="L926" s="203">
        <v>0</v>
      </c>
      <c r="M926" s="203">
        <v>0</v>
      </c>
      <c r="N926" s="203">
        <v>0</v>
      </c>
      <c r="O926" s="203">
        <v>0</v>
      </c>
      <c r="P926" s="203">
        <v>0</v>
      </c>
      <c r="Q926" s="203">
        <v>0</v>
      </c>
      <c r="R926" s="198">
        <v>0</v>
      </c>
      <c r="S926" s="203">
        <v>0</v>
      </c>
      <c r="T926" s="203">
        <v>0</v>
      </c>
      <c r="U926" s="203">
        <v>0</v>
      </c>
      <c r="V926" s="204">
        <v>0</v>
      </c>
      <c r="W926" s="204">
        <v>0</v>
      </c>
      <c r="X926" s="204">
        <v>0</v>
      </c>
      <c r="Y926" s="204">
        <v>0</v>
      </c>
      <c r="Z926" s="101">
        <v>0</v>
      </c>
      <c r="AA926" s="204">
        <v>0</v>
      </c>
      <c r="AB926" s="204">
        <v>0</v>
      </c>
      <c r="AC926" s="204">
        <v>0</v>
      </c>
      <c r="AD926" s="204">
        <v>0</v>
      </c>
      <c r="AE926" s="204"/>
      <c r="AF926" s="204">
        <v>0</v>
      </c>
      <c r="AG926" s="204">
        <v>0</v>
      </c>
      <c r="AH926" s="204">
        <v>0</v>
      </c>
      <c r="AI926" s="204">
        <v>0</v>
      </c>
      <c r="AJ926" s="204">
        <v>0</v>
      </c>
      <c r="AK926" s="204">
        <v>0</v>
      </c>
      <c r="AL926" s="204">
        <v>0</v>
      </c>
      <c r="AM926" s="204"/>
      <c r="AN926" s="204">
        <v>0</v>
      </c>
      <c r="AO926" s="204">
        <v>0</v>
      </c>
    </row>
    <row r="927" spans="1:41" ht="12.75" customHeight="1">
      <c r="A927" s="262">
        <v>919</v>
      </c>
      <c r="B927" s="201" t="s">
        <v>1978</v>
      </c>
      <c r="C927" s="197">
        <v>0</v>
      </c>
      <c r="D927" s="202">
        <v>0</v>
      </c>
      <c r="E927" s="202">
        <v>0</v>
      </c>
      <c r="F927" s="202">
        <v>0</v>
      </c>
      <c r="G927" s="202">
        <v>0</v>
      </c>
      <c r="H927" s="202">
        <v>0</v>
      </c>
      <c r="I927" s="202">
        <v>0</v>
      </c>
      <c r="J927" s="197">
        <v>0</v>
      </c>
      <c r="K927" s="203">
        <v>0</v>
      </c>
      <c r="L927" s="203">
        <v>0</v>
      </c>
      <c r="M927" s="203">
        <v>0</v>
      </c>
      <c r="N927" s="203">
        <v>0</v>
      </c>
      <c r="O927" s="203">
        <v>0</v>
      </c>
      <c r="P927" s="203">
        <v>0</v>
      </c>
      <c r="Q927" s="203">
        <v>0</v>
      </c>
      <c r="R927" s="198">
        <v>0</v>
      </c>
      <c r="S927" s="203">
        <v>0</v>
      </c>
      <c r="T927" s="203">
        <v>0</v>
      </c>
      <c r="U927" s="203">
        <v>0</v>
      </c>
      <c r="V927" s="204">
        <v>0</v>
      </c>
      <c r="W927" s="204">
        <v>0</v>
      </c>
      <c r="X927" s="204">
        <v>0</v>
      </c>
      <c r="Y927" s="204">
        <v>0</v>
      </c>
      <c r="Z927" s="101">
        <v>0</v>
      </c>
      <c r="AA927" s="204">
        <v>0</v>
      </c>
      <c r="AB927" s="204">
        <v>0</v>
      </c>
      <c r="AC927" s="204">
        <v>0</v>
      </c>
      <c r="AD927" s="204">
        <v>0</v>
      </c>
      <c r="AE927" s="204"/>
      <c r="AF927" s="204">
        <v>0</v>
      </c>
      <c r="AG927" s="204">
        <v>0</v>
      </c>
      <c r="AH927" s="204">
        <v>0</v>
      </c>
      <c r="AI927" s="204">
        <v>0</v>
      </c>
      <c r="AJ927" s="204">
        <v>0</v>
      </c>
      <c r="AK927" s="204">
        <v>0</v>
      </c>
      <c r="AL927" s="204">
        <v>0</v>
      </c>
      <c r="AM927" s="204"/>
      <c r="AN927" s="204">
        <v>0</v>
      </c>
      <c r="AO927" s="204">
        <v>0</v>
      </c>
    </row>
    <row r="928" spans="1:41" ht="12.75" customHeight="1">
      <c r="A928" s="262">
        <v>920</v>
      </c>
      <c r="B928" s="201" t="s">
        <v>1959</v>
      </c>
      <c r="C928" s="197">
        <v>0</v>
      </c>
      <c r="D928" s="202">
        <v>0</v>
      </c>
      <c r="E928" s="202">
        <v>0</v>
      </c>
      <c r="F928" s="202">
        <v>0</v>
      </c>
      <c r="G928" s="202">
        <v>0</v>
      </c>
      <c r="H928" s="202">
        <v>0</v>
      </c>
      <c r="I928" s="202">
        <v>0</v>
      </c>
      <c r="J928" s="197">
        <v>0</v>
      </c>
      <c r="K928" s="203">
        <v>0</v>
      </c>
      <c r="L928" s="203">
        <v>0</v>
      </c>
      <c r="M928" s="203">
        <v>0</v>
      </c>
      <c r="N928" s="203">
        <v>0</v>
      </c>
      <c r="O928" s="203">
        <v>0</v>
      </c>
      <c r="P928" s="203">
        <v>0</v>
      </c>
      <c r="Q928" s="203">
        <v>0</v>
      </c>
      <c r="R928" s="198">
        <v>0</v>
      </c>
      <c r="S928" s="203">
        <v>0</v>
      </c>
      <c r="T928" s="203">
        <v>0</v>
      </c>
      <c r="U928" s="203">
        <v>0</v>
      </c>
      <c r="V928" s="204">
        <v>0</v>
      </c>
      <c r="W928" s="204">
        <v>0</v>
      </c>
      <c r="X928" s="204">
        <v>0</v>
      </c>
      <c r="Y928" s="204">
        <v>0</v>
      </c>
      <c r="Z928" s="101">
        <v>0</v>
      </c>
      <c r="AA928" s="204">
        <v>0</v>
      </c>
      <c r="AB928" s="204">
        <v>0</v>
      </c>
      <c r="AC928" s="204">
        <v>0</v>
      </c>
      <c r="AD928" s="204">
        <v>0</v>
      </c>
      <c r="AE928" s="204"/>
      <c r="AF928" s="204">
        <v>0</v>
      </c>
      <c r="AG928" s="204">
        <v>0</v>
      </c>
      <c r="AH928" s="204">
        <v>0</v>
      </c>
      <c r="AI928" s="204">
        <v>0</v>
      </c>
      <c r="AJ928" s="204">
        <v>0</v>
      </c>
      <c r="AK928" s="204">
        <v>0</v>
      </c>
      <c r="AL928" s="204">
        <v>0</v>
      </c>
      <c r="AM928" s="204"/>
      <c r="AN928" s="204">
        <v>0</v>
      </c>
      <c r="AO928" s="204">
        <v>0</v>
      </c>
    </row>
    <row r="929" spans="1:45" ht="12.75" customHeight="1">
      <c r="A929" s="262">
        <v>921</v>
      </c>
      <c r="B929" s="201" t="s">
        <v>1979</v>
      </c>
      <c r="C929" s="197">
        <v>0</v>
      </c>
      <c r="D929" s="202">
        <v>0</v>
      </c>
      <c r="E929" s="202">
        <v>0</v>
      </c>
      <c r="F929" s="202">
        <v>0</v>
      </c>
      <c r="G929" s="202">
        <v>0</v>
      </c>
      <c r="H929" s="202">
        <v>0</v>
      </c>
      <c r="I929" s="202">
        <v>0</v>
      </c>
      <c r="J929" s="197">
        <v>0</v>
      </c>
      <c r="K929" s="203">
        <v>0</v>
      </c>
      <c r="L929" s="203">
        <v>0</v>
      </c>
      <c r="M929" s="203">
        <v>0</v>
      </c>
      <c r="N929" s="203">
        <v>0</v>
      </c>
      <c r="O929" s="203">
        <v>0</v>
      </c>
      <c r="P929" s="203">
        <v>0</v>
      </c>
      <c r="Q929" s="203">
        <v>0</v>
      </c>
      <c r="R929" s="198">
        <v>0</v>
      </c>
      <c r="S929" s="203">
        <v>0</v>
      </c>
      <c r="T929" s="203">
        <v>0</v>
      </c>
      <c r="U929" s="203">
        <v>0</v>
      </c>
      <c r="V929" s="204">
        <v>0</v>
      </c>
      <c r="W929" s="204">
        <v>0</v>
      </c>
      <c r="X929" s="204">
        <v>0</v>
      </c>
      <c r="Y929" s="204">
        <v>0</v>
      </c>
      <c r="Z929" s="101">
        <v>0</v>
      </c>
      <c r="AA929" s="204">
        <v>0</v>
      </c>
      <c r="AB929" s="204">
        <v>0</v>
      </c>
      <c r="AC929" s="204">
        <v>0</v>
      </c>
      <c r="AD929" s="204">
        <v>0</v>
      </c>
      <c r="AE929" s="204"/>
      <c r="AF929" s="204">
        <v>0</v>
      </c>
      <c r="AG929" s="204">
        <v>0</v>
      </c>
      <c r="AH929" s="204">
        <v>0</v>
      </c>
      <c r="AI929" s="204">
        <v>0</v>
      </c>
      <c r="AJ929" s="204">
        <v>0</v>
      </c>
      <c r="AK929" s="204">
        <v>0</v>
      </c>
      <c r="AL929" s="204">
        <v>0</v>
      </c>
      <c r="AM929" s="204"/>
      <c r="AN929" s="204">
        <v>0</v>
      </c>
      <c r="AO929" s="204">
        <v>0</v>
      </c>
    </row>
    <row r="930" spans="1:45" ht="12.75" customHeight="1">
      <c r="A930" s="262">
        <v>922</v>
      </c>
      <c r="B930" s="201"/>
      <c r="C930" s="202"/>
      <c r="D930" s="202"/>
      <c r="E930" s="202"/>
      <c r="F930" s="202"/>
      <c r="G930" s="202"/>
      <c r="H930" s="202"/>
      <c r="I930" s="202"/>
      <c r="J930" s="202"/>
      <c r="K930" s="203"/>
      <c r="L930" s="203"/>
      <c r="M930" s="203"/>
      <c r="N930" s="203"/>
      <c r="O930" s="203"/>
      <c r="P930" s="203"/>
      <c r="Q930" s="203"/>
      <c r="R930" s="203"/>
      <c r="S930" s="203"/>
      <c r="T930" s="203"/>
      <c r="U930" s="203"/>
      <c r="V930" s="204"/>
      <c r="W930" s="204"/>
      <c r="X930" s="204"/>
      <c r="Y930" s="204"/>
      <c r="Z930" s="101">
        <v>0</v>
      </c>
      <c r="AA930" s="204"/>
      <c r="AB930" s="204"/>
      <c r="AC930" s="204"/>
      <c r="AD930" s="204"/>
      <c r="AE930" s="204"/>
      <c r="AF930" s="204"/>
      <c r="AG930" s="204"/>
      <c r="AH930" s="204"/>
      <c r="AI930" s="204"/>
      <c r="AJ930" s="204"/>
      <c r="AK930" s="204"/>
      <c r="AL930" s="204"/>
      <c r="AM930" s="204"/>
      <c r="AN930" s="204"/>
      <c r="AO930" s="204"/>
    </row>
    <row r="931" spans="1:45" ht="12.75" customHeight="1">
      <c r="A931" s="262">
        <v>923</v>
      </c>
      <c r="B931" s="196" t="s">
        <v>1980</v>
      </c>
      <c r="C931" s="197">
        <v>319.10000000000002</v>
      </c>
      <c r="D931" s="197">
        <v>0</v>
      </c>
      <c r="E931" s="197">
        <v>0</v>
      </c>
      <c r="F931" s="197">
        <v>0</v>
      </c>
      <c r="G931" s="197">
        <v>234.5</v>
      </c>
      <c r="H931" s="197">
        <v>84.6</v>
      </c>
      <c r="I931" s="197">
        <v>0</v>
      </c>
      <c r="J931" s="197">
        <v>355.5</v>
      </c>
      <c r="K931" s="197">
        <v>0</v>
      </c>
      <c r="L931" s="197">
        <v>0</v>
      </c>
      <c r="M931" s="197">
        <v>0</v>
      </c>
      <c r="N931" s="197">
        <v>234.5</v>
      </c>
      <c r="O931" s="197">
        <v>0</v>
      </c>
      <c r="P931" s="197">
        <v>121</v>
      </c>
      <c r="Q931" s="197">
        <v>0</v>
      </c>
      <c r="R931" s="198">
        <v>313.4228</v>
      </c>
      <c r="S931" s="197">
        <v>0</v>
      </c>
      <c r="T931" s="197">
        <v>0</v>
      </c>
      <c r="U931" s="197">
        <v>0</v>
      </c>
      <c r="V931" s="197">
        <v>192.4228</v>
      </c>
      <c r="W931" s="197">
        <v>0</v>
      </c>
      <c r="X931" s="197">
        <v>121</v>
      </c>
      <c r="Y931" s="197">
        <v>0</v>
      </c>
      <c r="Z931" s="101">
        <v>-42.077200000000005</v>
      </c>
      <c r="AA931" s="101">
        <v>0</v>
      </c>
      <c r="AB931" s="101">
        <v>0</v>
      </c>
      <c r="AC931" s="101">
        <v>0</v>
      </c>
      <c r="AD931" s="101">
        <v>-42.077200000000005</v>
      </c>
      <c r="AE931" s="101">
        <v>0</v>
      </c>
      <c r="AF931" s="101">
        <v>0</v>
      </c>
      <c r="AG931" s="101">
        <v>0</v>
      </c>
      <c r="AH931" s="101">
        <v>88.163938115330524</v>
      </c>
      <c r="AI931" s="101">
        <v>0</v>
      </c>
      <c r="AJ931" s="101">
        <v>0</v>
      </c>
      <c r="AK931" s="101">
        <v>0</v>
      </c>
      <c r="AL931" s="101">
        <v>82.056631130063963</v>
      </c>
      <c r="AM931" s="101">
        <v>0</v>
      </c>
      <c r="AN931" s="101">
        <v>100</v>
      </c>
      <c r="AO931" s="101">
        <v>0</v>
      </c>
    </row>
    <row r="932" spans="1:45" s="200" customFormat="1" ht="12.75" customHeight="1">
      <c r="A932" s="262">
        <v>924</v>
      </c>
      <c r="B932" s="196" t="s">
        <v>1241</v>
      </c>
      <c r="C932" s="197">
        <v>234.5</v>
      </c>
      <c r="D932" s="197">
        <v>0</v>
      </c>
      <c r="E932" s="197">
        <v>0</v>
      </c>
      <c r="F932" s="197">
        <v>0</v>
      </c>
      <c r="G932" s="197">
        <v>234.5</v>
      </c>
      <c r="H932" s="197">
        <v>0</v>
      </c>
      <c r="I932" s="197">
        <v>0</v>
      </c>
      <c r="J932" s="197">
        <v>234.5</v>
      </c>
      <c r="K932" s="197">
        <v>0</v>
      </c>
      <c r="L932" s="197">
        <v>0</v>
      </c>
      <c r="M932" s="197">
        <v>0</v>
      </c>
      <c r="N932" s="197">
        <v>234.5</v>
      </c>
      <c r="O932" s="197">
        <v>0</v>
      </c>
      <c r="P932" s="197">
        <v>0</v>
      </c>
      <c r="Q932" s="197">
        <v>0</v>
      </c>
      <c r="R932" s="198">
        <v>192.4228</v>
      </c>
      <c r="S932" s="197">
        <v>0</v>
      </c>
      <c r="T932" s="197">
        <v>0</v>
      </c>
      <c r="U932" s="197">
        <v>0</v>
      </c>
      <c r="V932" s="197">
        <v>192.4228</v>
      </c>
      <c r="W932" s="197">
        <v>0</v>
      </c>
      <c r="X932" s="197">
        <v>0</v>
      </c>
      <c r="Y932" s="197">
        <v>0</v>
      </c>
      <c r="Z932" s="101">
        <v>-42.077200000000005</v>
      </c>
      <c r="AA932" s="101">
        <v>0</v>
      </c>
      <c r="AB932" s="101">
        <v>0</v>
      </c>
      <c r="AC932" s="101">
        <v>0</v>
      </c>
      <c r="AD932" s="101">
        <v>-42.077200000000005</v>
      </c>
      <c r="AE932" s="101">
        <v>0</v>
      </c>
      <c r="AF932" s="101">
        <v>0</v>
      </c>
      <c r="AG932" s="101">
        <v>0</v>
      </c>
      <c r="AH932" s="101">
        <v>82.056631130063963</v>
      </c>
      <c r="AI932" s="101">
        <v>0</v>
      </c>
      <c r="AJ932" s="101">
        <v>0</v>
      </c>
      <c r="AK932" s="101">
        <v>0</v>
      </c>
      <c r="AL932" s="101">
        <v>82.056631130063963</v>
      </c>
      <c r="AM932" s="101">
        <v>0</v>
      </c>
      <c r="AN932" s="101">
        <v>0</v>
      </c>
      <c r="AO932" s="101">
        <v>0</v>
      </c>
      <c r="AP932" s="199"/>
      <c r="AQ932" s="199"/>
      <c r="AR932" s="199"/>
      <c r="AS932" s="199"/>
    </row>
    <row r="933" spans="1:45" s="200" customFormat="1" ht="12.75" customHeight="1">
      <c r="A933" s="262">
        <v>925</v>
      </c>
      <c r="B933" s="196" t="s">
        <v>1242</v>
      </c>
      <c r="C933" s="197">
        <v>84.6</v>
      </c>
      <c r="D933" s="197">
        <v>0</v>
      </c>
      <c r="E933" s="197">
        <v>0</v>
      </c>
      <c r="F933" s="197">
        <v>0</v>
      </c>
      <c r="G933" s="197">
        <v>0</v>
      </c>
      <c r="H933" s="197">
        <v>84.6</v>
      </c>
      <c r="I933" s="197">
        <v>0</v>
      </c>
      <c r="J933" s="197">
        <v>121</v>
      </c>
      <c r="K933" s="197">
        <v>0</v>
      </c>
      <c r="L933" s="197">
        <v>0</v>
      </c>
      <c r="M933" s="197">
        <v>0</v>
      </c>
      <c r="N933" s="197">
        <v>0</v>
      </c>
      <c r="O933" s="197">
        <v>0</v>
      </c>
      <c r="P933" s="197">
        <v>121</v>
      </c>
      <c r="Q933" s="197">
        <v>0</v>
      </c>
      <c r="R933" s="198">
        <v>121</v>
      </c>
      <c r="S933" s="197">
        <v>0</v>
      </c>
      <c r="T933" s="197">
        <v>0</v>
      </c>
      <c r="U933" s="197">
        <v>0</v>
      </c>
      <c r="V933" s="197">
        <v>0</v>
      </c>
      <c r="W933" s="197">
        <v>0</v>
      </c>
      <c r="X933" s="197">
        <v>121</v>
      </c>
      <c r="Y933" s="197">
        <v>0</v>
      </c>
      <c r="Z933" s="101">
        <v>0</v>
      </c>
      <c r="AA933" s="101">
        <v>0</v>
      </c>
      <c r="AB933" s="101">
        <v>0</v>
      </c>
      <c r="AC933" s="101">
        <v>0</v>
      </c>
      <c r="AD933" s="101">
        <v>0</v>
      </c>
      <c r="AE933" s="101">
        <v>0</v>
      </c>
      <c r="AF933" s="101">
        <v>0</v>
      </c>
      <c r="AG933" s="101">
        <v>0</v>
      </c>
      <c r="AH933" s="101">
        <v>100</v>
      </c>
      <c r="AI933" s="101">
        <v>0</v>
      </c>
      <c r="AJ933" s="101">
        <v>0</v>
      </c>
      <c r="AK933" s="101">
        <v>0</v>
      </c>
      <c r="AL933" s="101">
        <v>0</v>
      </c>
      <c r="AM933" s="101">
        <v>0</v>
      </c>
      <c r="AN933" s="101">
        <v>100</v>
      </c>
      <c r="AO933" s="101">
        <v>0</v>
      </c>
      <c r="AP933" s="199"/>
      <c r="AQ933" s="199"/>
      <c r="AR933" s="199"/>
      <c r="AS933" s="199"/>
    </row>
    <row r="934" spans="1:45" ht="12.75" customHeight="1">
      <c r="A934" s="262">
        <v>926</v>
      </c>
      <c r="B934" s="201" t="s">
        <v>1267</v>
      </c>
      <c r="C934" s="197">
        <v>234.5</v>
      </c>
      <c r="D934" s="202">
        <v>0</v>
      </c>
      <c r="E934" s="202">
        <v>0</v>
      </c>
      <c r="F934" s="202">
        <v>0</v>
      </c>
      <c r="G934" s="202">
        <v>234.5</v>
      </c>
      <c r="H934" s="202">
        <v>0</v>
      </c>
      <c r="I934" s="202">
        <v>0</v>
      </c>
      <c r="J934" s="197">
        <v>234.5</v>
      </c>
      <c r="K934" s="203">
        <v>0</v>
      </c>
      <c r="L934" s="203">
        <v>0</v>
      </c>
      <c r="M934" s="203">
        <v>0</v>
      </c>
      <c r="N934" s="203">
        <v>234.5</v>
      </c>
      <c r="O934" s="203">
        <v>0</v>
      </c>
      <c r="P934" s="203">
        <v>0</v>
      </c>
      <c r="Q934" s="203">
        <v>0</v>
      </c>
      <c r="R934" s="198">
        <v>192.4228</v>
      </c>
      <c r="S934" s="203">
        <v>0</v>
      </c>
      <c r="T934" s="203">
        <v>0</v>
      </c>
      <c r="U934" s="203">
        <v>0</v>
      </c>
      <c r="V934" s="204">
        <v>192.4228</v>
      </c>
      <c r="W934" s="204">
        <v>0</v>
      </c>
      <c r="X934" s="204">
        <v>0</v>
      </c>
      <c r="Y934" s="204">
        <v>0</v>
      </c>
      <c r="Z934" s="101">
        <v>-42.077200000000005</v>
      </c>
      <c r="AA934" s="204">
        <v>0</v>
      </c>
      <c r="AB934" s="204">
        <v>0</v>
      </c>
      <c r="AC934" s="204">
        <v>0</v>
      </c>
      <c r="AD934" s="204">
        <v>-42.077200000000005</v>
      </c>
      <c r="AE934" s="204"/>
      <c r="AF934" s="204">
        <v>0</v>
      </c>
      <c r="AG934" s="204">
        <v>0</v>
      </c>
      <c r="AH934" s="204">
        <v>82.056631130063963</v>
      </c>
      <c r="AI934" s="204">
        <v>0</v>
      </c>
      <c r="AJ934" s="204">
        <v>0</v>
      </c>
      <c r="AK934" s="204">
        <v>0</v>
      </c>
      <c r="AL934" s="204">
        <v>82.056631130063963</v>
      </c>
      <c r="AM934" s="204"/>
      <c r="AN934" s="204">
        <v>0</v>
      </c>
      <c r="AO934" s="204">
        <v>0</v>
      </c>
    </row>
    <row r="935" spans="1:45" ht="12.75" customHeight="1">
      <c r="A935" s="262">
        <v>927</v>
      </c>
      <c r="B935" s="201" t="s">
        <v>1981</v>
      </c>
      <c r="C935" s="197">
        <v>0</v>
      </c>
      <c r="D935" s="202">
        <v>0</v>
      </c>
      <c r="E935" s="202">
        <v>0</v>
      </c>
      <c r="F935" s="202">
        <v>0</v>
      </c>
      <c r="G935" s="202">
        <v>0</v>
      </c>
      <c r="H935" s="202">
        <v>0</v>
      </c>
      <c r="I935" s="202">
        <v>0</v>
      </c>
      <c r="J935" s="197">
        <v>0</v>
      </c>
      <c r="K935" s="203">
        <v>0</v>
      </c>
      <c r="L935" s="203">
        <v>0</v>
      </c>
      <c r="M935" s="203">
        <v>0</v>
      </c>
      <c r="N935" s="203">
        <v>0</v>
      </c>
      <c r="O935" s="203">
        <v>0</v>
      </c>
      <c r="P935" s="203">
        <v>0</v>
      </c>
      <c r="Q935" s="203">
        <v>0</v>
      </c>
      <c r="R935" s="198">
        <v>0</v>
      </c>
      <c r="S935" s="203">
        <v>0</v>
      </c>
      <c r="T935" s="203">
        <v>0</v>
      </c>
      <c r="U935" s="203">
        <v>0</v>
      </c>
      <c r="V935" s="204">
        <v>0</v>
      </c>
      <c r="W935" s="204">
        <v>0</v>
      </c>
      <c r="X935" s="204">
        <v>0</v>
      </c>
      <c r="Y935" s="204">
        <v>0</v>
      </c>
      <c r="Z935" s="101">
        <v>0</v>
      </c>
      <c r="AA935" s="204">
        <v>0</v>
      </c>
      <c r="AB935" s="204">
        <v>0</v>
      </c>
      <c r="AC935" s="204">
        <v>0</v>
      </c>
      <c r="AD935" s="204">
        <v>0</v>
      </c>
      <c r="AE935" s="204"/>
      <c r="AF935" s="204">
        <v>0</v>
      </c>
      <c r="AG935" s="204">
        <v>0</v>
      </c>
      <c r="AH935" s="204">
        <v>0</v>
      </c>
      <c r="AI935" s="204">
        <v>0</v>
      </c>
      <c r="AJ935" s="204">
        <v>0</v>
      </c>
      <c r="AK935" s="204">
        <v>0</v>
      </c>
      <c r="AL935" s="204">
        <v>0</v>
      </c>
      <c r="AM935" s="204"/>
      <c r="AN935" s="204">
        <v>0</v>
      </c>
      <c r="AO935" s="204">
        <v>0</v>
      </c>
    </row>
    <row r="936" spans="1:45" ht="12.75" customHeight="1">
      <c r="A936" s="262">
        <v>928</v>
      </c>
      <c r="B936" s="201" t="s">
        <v>1365</v>
      </c>
      <c r="C936" s="197">
        <v>0</v>
      </c>
      <c r="D936" s="202">
        <v>0</v>
      </c>
      <c r="E936" s="202">
        <v>0</v>
      </c>
      <c r="F936" s="202">
        <v>0</v>
      </c>
      <c r="G936" s="202">
        <v>0</v>
      </c>
      <c r="H936" s="202">
        <v>0</v>
      </c>
      <c r="I936" s="202">
        <v>0</v>
      </c>
      <c r="J936" s="197">
        <v>0</v>
      </c>
      <c r="K936" s="203">
        <v>0</v>
      </c>
      <c r="L936" s="203">
        <v>0</v>
      </c>
      <c r="M936" s="203">
        <v>0</v>
      </c>
      <c r="N936" s="203">
        <v>0</v>
      </c>
      <c r="O936" s="203">
        <v>0</v>
      </c>
      <c r="P936" s="203">
        <v>0</v>
      </c>
      <c r="Q936" s="203">
        <v>0</v>
      </c>
      <c r="R936" s="198">
        <v>0</v>
      </c>
      <c r="S936" s="203">
        <v>0</v>
      </c>
      <c r="T936" s="203">
        <v>0</v>
      </c>
      <c r="U936" s="203">
        <v>0</v>
      </c>
      <c r="V936" s="204">
        <v>0</v>
      </c>
      <c r="W936" s="204">
        <v>0</v>
      </c>
      <c r="X936" s="204">
        <v>0</v>
      </c>
      <c r="Y936" s="204">
        <v>0</v>
      </c>
      <c r="Z936" s="101">
        <v>0</v>
      </c>
      <c r="AA936" s="204">
        <v>0</v>
      </c>
      <c r="AB936" s="204">
        <v>0</v>
      </c>
      <c r="AC936" s="204">
        <v>0</v>
      </c>
      <c r="AD936" s="204">
        <v>0</v>
      </c>
      <c r="AE936" s="204"/>
      <c r="AF936" s="204">
        <v>0</v>
      </c>
      <c r="AG936" s="204">
        <v>0</v>
      </c>
      <c r="AH936" s="204">
        <v>0</v>
      </c>
      <c r="AI936" s="204">
        <v>0</v>
      </c>
      <c r="AJ936" s="204">
        <v>0</v>
      </c>
      <c r="AK936" s="204">
        <v>0</v>
      </c>
      <c r="AL936" s="204">
        <v>0</v>
      </c>
      <c r="AM936" s="204"/>
      <c r="AN936" s="204">
        <v>0</v>
      </c>
      <c r="AO936" s="204">
        <v>0</v>
      </c>
    </row>
    <row r="937" spans="1:45" ht="12.75" customHeight="1">
      <c r="A937" s="262">
        <v>929</v>
      </c>
      <c r="B937" s="201" t="s">
        <v>1982</v>
      </c>
      <c r="C937" s="197">
        <v>0</v>
      </c>
      <c r="D937" s="202">
        <v>0</v>
      </c>
      <c r="E937" s="202">
        <v>0</v>
      </c>
      <c r="F937" s="202">
        <v>0</v>
      </c>
      <c r="G937" s="202">
        <v>0</v>
      </c>
      <c r="H937" s="202">
        <v>0</v>
      </c>
      <c r="I937" s="202">
        <v>0</v>
      </c>
      <c r="J937" s="197">
        <v>0</v>
      </c>
      <c r="K937" s="203">
        <v>0</v>
      </c>
      <c r="L937" s="203">
        <v>0</v>
      </c>
      <c r="M937" s="203">
        <v>0</v>
      </c>
      <c r="N937" s="203">
        <v>0</v>
      </c>
      <c r="O937" s="203">
        <v>0</v>
      </c>
      <c r="P937" s="203">
        <v>0</v>
      </c>
      <c r="Q937" s="203">
        <v>0</v>
      </c>
      <c r="R937" s="198">
        <v>0</v>
      </c>
      <c r="S937" s="203">
        <v>0</v>
      </c>
      <c r="T937" s="203">
        <v>0</v>
      </c>
      <c r="U937" s="203">
        <v>0</v>
      </c>
      <c r="V937" s="204">
        <v>0</v>
      </c>
      <c r="W937" s="204">
        <v>0</v>
      </c>
      <c r="X937" s="204">
        <v>0</v>
      </c>
      <c r="Y937" s="204">
        <v>0</v>
      </c>
      <c r="Z937" s="101">
        <v>0</v>
      </c>
      <c r="AA937" s="204">
        <v>0</v>
      </c>
      <c r="AB937" s="204">
        <v>0</v>
      </c>
      <c r="AC937" s="204">
        <v>0</v>
      </c>
      <c r="AD937" s="204">
        <v>0</v>
      </c>
      <c r="AE937" s="204"/>
      <c r="AF937" s="204">
        <v>0</v>
      </c>
      <c r="AG937" s="204">
        <v>0</v>
      </c>
      <c r="AH937" s="204">
        <v>0</v>
      </c>
      <c r="AI937" s="204">
        <v>0</v>
      </c>
      <c r="AJ937" s="204">
        <v>0</v>
      </c>
      <c r="AK937" s="204">
        <v>0</v>
      </c>
      <c r="AL937" s="204">
        <v>0</v>
      </c>
      <c r="AM937" s="204"/>
      <c r="AN937" s="204">
        <v>0</v>
      </c>
      <c r="AO937" s="204">
        <v>0</v>
      </c>
    </row>
    <row r="938" spans="1:45" ht="12.75" customHeight="1">
      <c r="A938" s="262">
        <v>930</v>
      </c>
      <c r="B938" s="201" t="s">
        <v>1983</v>
      </c>
      <c r="C938" s="197">
        <v>0</v>
      </c>
      <c r="D938" s="202">
        <v>0</v>
      </c>
      <c r="E938" s="202">
        <v>0</v>
      </c>
      <c r="F938" s="202">
        <v>0</v>
      </c>
      <c r="G938" s="202">
        <v>0</v>
      </c>
      <c r="H938" s="202">
        <v>0</v>
      </c>
      <c r="I938" s="202">
        <v>0</v>
      </c>
      <c r="J938" s="197">
        <v>0</v>
      </c>
      <c r="K938" s="203">
        <v>0</v>
      </c>
      <c r="L938" s="203">
        <v>0</v>
      </c>
      <c r="M938" s="203">
        <v>0</v>
      </c>
      <c r="N938" s="203">
        <v>0</v>
      </c>
      <c r="O938" s="203">
        <v>0</v>
      </c>
      <c r="P938" s="203">
        <v>0</v>
      </c>
      <c r="Q938" s="203">
        <v>0</v>
      </c>
      <c r="R938" s="198">
        <v>0</v>
      </c>
      <c r="S938" s="203">
        <v>0</v>
      </c>
      <c r="T938" s="203">
        <v>0</v>
      </c>
      <c r="U938" s="203">
        <v>0</v>
      </c>
      <c r="V938" s="204">
        <v>0</v>
      </c>
      <c r="W938" s="204">
        <v>0</v>
      </c>
      <c r="X938" s="204">
        <v>0</v>
      </c>
      <c r="Y938" s="204">
        <v>0</v>
      </c>
      <c r="Z938" s="101">
        <v>0</v>
      </c>
      <c r="AA938" s="204">
        <v>0</v>
      </c>
      <c r="AB938" s="204">
        <v>0</v>
      </c>
      <c r="AC938" s="204">
        <v>0</v>
      </c>
      <c r="AD938" s="204">
        <v>0</v>
      </c>
      <c r="AE938" s="204"/>
      <c r="AF938" s="204">
        <v>0</v>
      </c>
      <c r="AG938" s="204">
        <v>0</v>
      </c>
      <c r="AH938" s="204">
        <v>0</v>
      </c>
      <c r="AI938" s="204">
        <v>0</v>
      </c>
      <c r="AJ938" s="204">
        <v>0</v>
      </c>
      <c r="AK938" s="204">
        <v>0</v>
      </c>
      <c r="AL938" s="204">
        <v>0</v>
      </c>
      <c r="AM938" s="204"/>
      <c r="AN938" s="204">
        <v>0</v>
      </c>
      <c r="AO938" s="204">
        <v>0</v>
      </c>
    </row>
    <row r="939" spans="1:45" ht="12.75" customHeight="1">
      <c r="A939" s="262">
        <v>931</v>
      </c>
      <c r="B939" s="201" t="s">
        <v>1984</v>
      </c>
      <c r="C939" s="197">
        <v>0</v>
      </c>
      <c r="D939" s="202">
        <v>0</v>
      </c>
      <c r="E939" s="202">
        <v>0</v>
      </c>
      <c r="F939" s="202">
        <v>0</v>
      </c>
      <c r="G939" s="202">
        <v>0</v>
      </c>
      <c r="H939" s="202">
        <v>0</v>
      </c>
      <c r="I939" s="202">
        <v>0</v>
      </c>
      <c r="J939" s="197">
        <v>0</v>
      </c>
      <c r="K939" s="203">
        <v>0</v>
      </c>
      <c r="L939" s="203">
        <v>0</v>
      </c>
      <c r="M939" s="203">
        <v>0</v>
      </c>
      <c r="N939" s="203">
        <v>0</v>
      </c>
      <c r="O939" s="203">
        <v>0</v>
      </c>
      <c r="P939" s="203">
        <v>0</v>
      </c>
      <c r="Q939" s="203">
        <v>0</v>
      </c>
      <c r="R939" s="198">
        <v>0</v>
      </c>
      <c r="S939" s="203">
        <v>0</v>
      </c>
      <c r="T939" s="203">
        <v>0</v>
      </c>
      <c r="U939" s="203">
        <v>0</v>
      </c>
      <c r="V939" s="204">
        <v>0</v>
      </c>
      <c r="W939" s="204">
        <v>0</v>
      </c>
      <c r="X939" s="204">
        <v>0</v>
      </c>
      <c r="Y939" s="204">
        <v>0</v>
      </c>
      <c r="Z939" s="101">
        <v>0</v>
      </c>
      <c r="AA939" s="204">
        <v>0</v>
      </c>
      <c r="AB939" s="204">
        <v>0</v>
      </c>
      <c r="AC939" s="204">
        <v>0</v>
      </c>
      <c r="AD939" s="204">
        <v>0</v>
      </c>
      <c r="AE939" s="204"/>
      <c r="AF939" s="204">
        <v>0</v>
      </c>
      <c r="AG939" s="204">
        <v>0</v>
      </c>
      <c r="AH939" s="204">
        <v>0</v>
      </c>
      <c r="AI939" s="204">
        <v>0</v>
      </c>
      <c r="AJ939" s="204">
        <v>0</v>
      </c>
      <c r="AK939" s="204">
        <v>0</v>
      </c>
      <c r="AL939" s="204">
        <v>0</v>
      </c>
      <c r="AM939" s="204"/>
      <c r="AN939" s="204">
        <v>0</v>
      </c>
      <c r="AO939" s="204">
        <v>0</v>
      </c>
    </row>
    <row r="940" spans="1:45" ht="12.75" customHeight="1">
      <c r="A940" s="262">
        <v>932</v>
      </c>
      <c r="B940" s="201" t="s">
        <v>1985</v>
      </c>
      <c r="C940" s="197">
        <v>0</v>
      </c>
      <c r="D940" s="202">
        <v>0</v>
      </c>
      <c r="E940" s="202">
        <v>0</v>
      </c>
      <c r="F940" s="202">
        <v>0</v>
      </c>
      <c r="G940" s="202">
        <v>0</v>
      </c>
      <c r="H940" s="202">
        <v>0</v>
      </c>
      <c r="I940" s="202">
        <v>0</v>
      </c>
      <c r="J940" s="197">
        <v>0</v>
      </c>
      <c r="K940" s="203">
        <v>0</v>
      </c>
      <c r="L940" s="203">
        <v>0</v>
      </c>
      <c r="M940" s="203">
        <v>0</v>
      </c>
      <c r="N940" s="203">
        <v>0</v>
      </c>
      <c r="O940" s="203">
        <v>0</v>
      </c>
      <c r="P940" s="203">
        <v>0</v>
      </c>
      <c r="Q940" s="203">
        <v>0</v>
      </c>
      <c r="R940" s="198">
        <v>0</v>
      </c>
      <c r="S940" s="203">
        <v>0</v>
      </c>
      <c r="T940" s="203">
        <v>0</v>
      </c>
      <c r="U940" s="203">
        <v>0</v>
      </c>
      <c r="V940" s="204">
        <v>0</v>
      </c>
      <c r="W940" s="204">
        <v>0</v>
      </c>
      <c r="X940" s="204">
        <v>0</v>
      </c>
      <c r="Y940" s="204">
        <v>0</v>
      </c>
      <c r="Z940" s="101">
        <v>0</v>
      </c>
      <c r="AA940" s="204">
        <v>0</v>
      </c>
      <c r="AB940" s="204">
        <v>0</v>
      </c>
      <c r="AC940" s="204">
        <v>0</v>
      </c>
      <c r="AD940" s="204">
        <v>0</v>
      </c>
      <c r="AE940" s="204"/>
      <c r="AF940" s="204">
        <v>0</v>
      </c>
      <c r="AG940" s="204">
        <v>0</v>
      </c>
      <c r="AH940" s="204">
        <v>0</v>
      </c>
      <c r="AI940" s="204">
        <v>0</v>
      </c>
      <c r="AJ940" s="204">
        <v>0</v>
      </c>
      <c r="AK940" s="204">
        <v>0</v>
      </c>
      <c r="AL940" s="204">
        <v>0</v>
      </c>
      <c r="AM940" s="204"/>
      <c r="AN940" s="204">
        <v>0</v>
      </c>
      <c r="AO940" s="204">
        <v>0</v>
      </c>
    </row>
    <row r="941" spans="1:45" ht="12.75" customHeight="1">
      <c r="A941" s="262">
        <v>933</v>
      </c>
      <c r="B941" s="201" t="s">
        <v>1986</v>
      </c>
      <c r="C941" s="197">
        <v>0</v>
      </c>
      <c r="D941" s="202">
        <v>0</v>
      </c>
      <c r="E941" s="202">
        <v>0</v>
      </c>
      <c r="F941" s="202">
        <v>0</v>
      </c>
      <c r="G941" s="202">
        <v>0</v>
      </c>
      <c r="H941" s="202">
        <v>0</v>
      </c>
      <c r="I941" s="202">
        <v>0</v>
      </c>
      <c r="J941" s="197">
        <v>0</v>
      </c>
      <c r="K941" s="203">
        <v>0</v>
      </c>
      <c r="L941" s="203">
        <v>0</v>
      </c>
      <c r="M941" s="203">
        <v>0</v>
      </c>
      <c r="N941" s="203">
        <v>0</v>
      </c>
      <c r="O941" s="203">
        <v>0</v>
      </c>
      <c r="P941" s="203">
        <v>0</v>
      </c>
      <c r="Q941" s="203">
        <v>0</v>
      </c>
      <c r="R941" s="198">
        <v>0</v>
      </c>
      <c r="S941" s="203">
        <v>0</v>
      </c>
      <c r="T941" s="203">
        <v>0</v>
      </c>
      <c r="U941" s="203">
        <v>0</v>
      </c>
      <c r="V941" s="204">
        <v>0</v>
      </c>
      <c r="W941" s="204">
        <v>0</v>
      </c>
      <c r="X941" s="204">
        <v>0</v>
      </c>
      <c r="Y941" s="204">
        <v>0</v>
      </c>
      <c r="Z941" s="101">
        <v>0</v>
      </c>
      <c r="AA941" s="204">
        <v>0</v>
      </c>
      <c r="AB941" s="204">
        <v>0</v>
      </c>
      <c r="AC941" s="204">
        <v>0</v>
      </c>
      <c r="AD941" s="204">
        <v>0</v>
      </c>
      <c r="AE941" s="204"/>
      <c r="AF941" s="204">
        <v>0</v>
      </c>
      <c r="AG941" s="204">
        <v>0</v>
      </c>
      <c r="AH941" s="204">
        <v>0</v>
      </c>
      <c r="AI941" s="204">
        <v>0</v>
      </c>
      <c r="AJ941" s="204">
        <v>0</v>
      </c>
      <c r="AK941" s="204">
        <v>0</v>
      </c>
      <c r="AL941" s="204">
        <v>0</v>
      </c>
      <c r="AM941" s="204"/>
      <c r="AN941" s="204">
        <v>0</v>
      </c>
      <c r="AO941" s="204">
        <v>0</v>
      </c>
    </row>
    <row r="942" spans="1:45" ht="12.75" customHeight="1">
      <c r="A942" s="262">
        <v>934</v>
      </c>
      <c r="B942" s="201" t="s">
        <v>1987</v>
      </c>
      <c r="C942" s="197">
        <v>0</v>
      </c>
      <c r="D942" s="202">
        <v>0</v>
      </c>
      <c r="E942" s="202">
        <v>0</v>
      </c>
      <c r="F942" s="202">
        <v>0</v>
      </c>
      <c r="G942" s="202">
        <v>0</v>
      </c>
      <c r="H942" s="202">
        <v>0</v>
      </c>
      <c r="I942" s="202">
        <v>0</v>
      </c>
      <c r="J942" s="197">
        <v>0</v>
      </c>
      <c r="K942" s="203">
        <v>0</v>
      </c>
      <c r="L942" s="203">
        <v>0</v>
      </c>
      <c r="M942" s="203">
        <v>0</v>
      </c>
      <c r="N942" s="203">
        <v>0</v>
      </c>
      <c r="O942" s="203">
        <v>0</v>
      </c>
      <c r="P942" s="203">
        <v>0</v>
      </c>
      <c r="Q942" s="203">
        <v>0</v>
      </c>
      <c r="R942" s="198">
        <v>0</v>
      </c>
      <c r="S942" s="203">
        <v>0</v>
      </c>
      <c r="T942" s="203">
        <v>0</v>
      </c>
      <c r="U942" s="203">
        <v>0</v>
      </c>
      <c r="V942" s="204">
        <v>0</v>
      </c>
      <c r="W942" s="204">
        <v>0</v>
      </c>
      <c r="X942" s="204">
        <v>0</v>
      </c>
      <c r="Y942" s="204">
        <v>0</v>
      </c>
      <c r="Z942" s="101">
        <v>0</v>
      </c>
      <c r="AA942" s="204">
        <v>0</v>
      </c>
      <c r="AB942" s="204">
        <v>0</v>
      </c>
      <c r="AC942" s="204">
        <v>0</v>
      </c>
      <c r="AD942" s="204">
        <v>0</v>
      </c>
      <c r="AE942" s="204"/>
      <c r="AF942" s="204">
        <v>0</v>
      </c>
      <c r="AG942" s="204">
        <v>0</v>
      </c>
      <c r="AH942" s="204">
        <v>0</v>
      </c>
      <c r="AI942" s="204">
        <v>0</v>
      </c>
      <c r="AJ942" s="204">
        <v>0</v>
      </c>
      <c r="AK942" s="204">
        <v>0</v>
      </c>
      <c r="AL942" s="204">
        <v>0</v>
      </c>
      <c r="AM942" s="204"/>
      <c r="AN942" s="204">
        <v>0</v>
      </c>
      <c r="AO942" s="204">
        <v>0</v>
      </c>
    </row>
    <row r="943" spans="1:45" ht="12.75" customHeight="1">
      <c r="A943" s="262">
        <v>935</v>
      </c>
      <c r="B943" s="201" t="s">
        <v>1988</v>
      </c>
      <c r="C943" s="197">
        <v>0</v>
      </c>
      <c r="D943" s="202">
        <v>0</v>
      </c>
      <c r="E943" s="202">
        <v>0</v>
      </c>
      <c r="F943" s="202">
        <v>0</v>
      </c>
      <c r="G943" s="202">
        <v>0</v>
      </c>
      <c r="H943" s="202">
        <v>0</v>
      </c>
      <c r="I943" s="202">
        <v>0</v>
      </c>
      <c r="J943" s="197">
        <v>0</v>
      </c>
      <c r="K943" s="203">
        <v>0</v>
      </c>
      <c r="L943" s="203">
        <v>0</v>
      </c>
      <c r="M943" s="203">
        <v>0</v>
      </c>
      <c r="N943" s="203">
        <v>0</v>
      </c>
      <c r="O943" s="203">
        <v>0</v>
      </c>
      <c r="P943" s="203">
        <v>0</v>
      </c>
      <c r="Q943" s="203">
        <v>0</v>
      </c>
      <c r="R943" s="198">
        <v>0</v>
      </c>
      <c r="S943" s="203">
        <v>0</v>
      </c>
      <c r="T943" s="203">
        <v>0</v>
      </c>
      <c r="U943" s="203">
        <v>0</v>
      </c>
      <c r="V943" s="204">
        <v>0</v>
      </c>
      <c r="W943" s="204">
        <v>0</v>
      </c>
      <c r="X943" s="204">
        <v>0</v>
      </c>
      <c r="Y943" s="204">
        <v>0</v>
      </c>
      <c r="Z943" s="101">
        <v>0</v>
      </c>
      <c r="AA943" s="204">
        <v>0</v>
      </c>
      <c r="AB943" s="204">
        <v>0</v>
      </c>
      <c r="AC943" s="204">
        <v>0</v>
      </c>
      <c r="AD943" s="204">
        <v>0</v>
      </c>
      <c r="AE943" s="204"/>
      <c r="AF943" s="204">
        <v>0</v>
      </c>
      <c r="AG943" s="204">
        <v>0</v>
      </c>
      <c r="AH943" s="204">
        <v>0</v>
      </c>
      <c r="AI943" s="204">
        <v>0</v>
      </c>
      <c r="AJ943" s="204">
        <v>0</v>
      </c>
      <c r="AK943" s="204">
        <v>0</v>
      </c>
      <c r="AL943" s="204">
        <v>0</v>
      </c>
      <c r="AM943" s="204"/>
      <c r="AN943" s="204">
        <v>0</v>
      </c>
      <c r="AO943" s="204">
        <v>0</v>
      </c>
    </row>
    <row r="944" spans="1:45" ht="12.75" customHeight="1">
      <c r="A944" s="262">
        <v>936</v>
      </c>
      <c r="B944" s="201" t="s">
        <v>1989</v>
      </c>
      <c r="C944" s="197">
        <v>0</v>
      </c>
      <c r="D944" s="202">
        <v>0</v>
      </c>
      <c r="E944" s="202">
        <v>0</v>
      </c>
      <c r="F944" s="202">
        <v>0</v>
      </c>
      <c r="G944" s="202">
        <v>0</v>
      </c>
      <c r="H944" s="202">
        <v>0</v>
      </c>
      <c r="I944" s="202">
        <v>0</v>
      </c>
      <c r="J944" s="197">
        <v>0</v>
      </c>
      <c r="K944" s="203">
        <v>0</v>
      </c>
      <c r="L944" s="203">
        <v>0</v>
      </c>
      <c r="M944" s="203">
        <v>0</v>
      </c>
      <c r="N944" s="203">
        <v>0</v>
      </c>
      <c r="O944" s="203">
        <v>0</v>
      </c>
      <c r="P944" s="203">
        <v>0</v>
      </c>
      <c r="Q944" s="203">
        <v>0</v>
      </c>
      <c r="R944" s="198">
        <v>0</v>
      </c>
      <c r="S944" s="203">
        <v>0</v>
      </c>
      <c r="T944" s="203">
        <v>0</v>
      </c>
      <c r="U944" s="203">
        <v>0</v>
      </c>
      <c r="V944" s="204">
        <v>0</v>
      </c>
      <c r="W944" s="204">
        <v>0</v>
      </c>
      <c r="X944" s="204">
        <v>0</v>
      </c>
      <c r="Y944" s="204">
        <v>0</v>
      </c>
      <c r="Z944" s="101">
        <v>0</v>
      </c>
      <c r="AA944" s="204">
        <v>0</v>
      </c>
      <c r="AB944" s="204">
        <v>0</v>
      </c>
      <c r="AC944" s="204">
        <v>0</v>
      </c>
      <c r="AD944" s="204">
        <v>0</v>
      </c>
      <c r="AE944" s="204"/>
      <c r="AF944" s="204">
        <v>0</v>
      </c>
      <c r="AG944" s="204">
        <v>0</v>
      </c>
      <c r="AH944" s="204">
        <v>0</v>
      </c>
      <c r="AI944" s="204">
        <v>0</v>
      </c>
      <c r="AJ944" s="204">
        <v>0</v>
      </c>
      <c r="AK944" s="204">
        <v>0</v>
      </c>
      <c r="AL944" s="204">
        <v>0</v>
      </c>
      <c r="AM944" s="204"/>
      <c r="AN944" s="204">
        <v>0</v>
      </c>
      <c r="AO944" s="204">
        <v>0</v>
      </c>
    </row>
    <row r="945" spans="1:45" ht="12.75" customHeight="1">
      <c r="A945" s="262">
        <v>937</v>
      </c>
      <c r="B945" s="201" t="s">
        <v>1990</v>
      </c>
      <c r="C945" s="197">
        <v>0</v>
      </c>
      <c r="D945" s="202">
        <v>0</v>
      </c>
      <c r="E945" s="202">
        <v>0</v>
      </c>
      <c r="F945" s="202">
        <v>0</v>
      </c>
      <c r="G945" s="202">
        <v>0</v>
      </c>
      <c r="H945" s="202">
        <v>0</v>
      </c>
      <c r="I945" s="202">
        <v>0</v>
      </c>
      <c r="J945" s="197">
        <v>0</v>
      </c>
      <c r="K945" s="203">
        <v>0</v>
      </c>
      <c r="L945" s="203">
        <v>0</v>
      </c>
      <c r="M945" s="203">
        <v>0</v>
      </c>
      <c r="N945" s="203">
        <v>0</v>
      </c>
      <c r="O945" s="203">
        <v>0</v>
      </c>
      <c r="P945" s="203">
        <v>0</v>
      </c>
      <c r="Q945" s="203">
        <v>0</v>
      </c>
      <c r="R945" s="198">
        <v>0</v>
      </c>
      <c r="S945" s="203">
        <v>0</v>
      </c>
      <c r="T945" s="203">
        <v>0</v>
      </c>
      <c r="U945" s="203">
        <v>0</v>
      </c>
      <c r="V945" s="204">
        <v>0</v>
      </c>
      <c r="W945" s="204">
        <v>0</v>
      </c>
      <c r="X945" s="204">
        <v>0</v>
      </c>
      <c r="Y945" s="204">
        <v>0</v>
      </c>
      <c r="Z945" s="101">
        <v>0</v>
      </c>
      <c r="AA945" s="204">
        <v>0</v>
      </c>
      <c r="AB945" s="204">
        <v>0</v>
      </c>
      <c r="AC945" s="204">
        <v>0</v>
      </c>
      <c r="AD945" s="204">
        <v>0</v>
      </c>
      <c r="AE945" s="204"/>
      <c r="AF945" s="204">
        <v>0</v>
      </c>
      <c r="AG945" s="204">
        <v>0</v>
      </c>
      <c r="AH945" s="204">
        <v>0</v>
      </c>
      <c r="AI945" s="204">
        <v>0</v>
      </c>
      <c r="AJ945" s="204">
        <v>0</v>
      </c>
      <c r="AK945" s="204">
        <v>0</v>
      </c>
      <c r="AL945" s="204">
        <v>0</v>
      </c>
      <c r="AM945" s="204"/>
      <c r="AN945" s="204">
        <v>0</v>
      </c>
      <c r="AO945" s="204">
        <v>0</v>
      </c>
    </row>
    <row r="946" spans="1:45" ht="12.75" customHeight="1">
      <c r="A946" s="262">
        <v>938</v>
      </c>
      <c r="B946" s="201" t="s">
        <v>1991</v>
      </c>
      <c r="C946" s="197">
        <v>0</v>
      </c>
      <c r="D946" s="202">
        <v>0</v>
      </c>
      <c r="E946" s="202">
        <v>0</v>
      </c>
      <c r="F946" s="202">
        <v>0</v>
      </c>
      <c r="G946" s="202">
        <v>0</v>
      </c>
      <c r="H946" s="202">
        <v>0</v>
      </c>
      <c r="I946" s="202">
        <v>0</v>
      </c>
      <c r="J946" s="197">
        <v>0</v>
      </c>
      <c r="K946" s="203">
        <v>0</v>
      </c>
      <c r="L946" s="203">
        <v>0</v>
      </c>
      <c r="M946" s="203">
        <v>0</v>
      </c>
      <c r="N946" s="203">
        <v>0</v>
      </c>
      <c r="O946" s="203">
        <v>0</v>
      </c>
      <c r="P946" s="203">
        <v>0</v>
      </c>
      <c r="Q946" s="203">
        <v>0</v>
      </c>
      <c r="R946" s="198">
        <v>0</v>
      </c>
      <c r="S946" s="203">
        <v>0</v>
      </c>
      <c r="T946" s="203">
        <v>0</v>
      </c>
      <c r="U946" s="203">
        <v>0</v>
      </c>
      <c r="V946" s="204">
        <v>0</v>
      </c>
      <c r="W946" s="204">
        <v>0</v>
      </c>
      <c r="X946" s="204">
        <v>0</v>
      </c>
      <c r="Y946" s="204">
        <v>0</v>
      </c>
      <c r="Z946" s="101">
        <v>0</v>
      </c>
      <c r="AA946" s="204">
        <v>0</v>
      </c>
      <c r="AB946" s="204">
        <v>0</v>
      </c>
      <c r="AC946" s="204">
        <v>0</v>
      </c>
      <c r="AD946" s="204">
        <v>0</v>
      </c>
      <c r="AE946" s="204"/>
      <c r="AF946" s="204">
        <v>0</v>
      </c>
      <c r="AG946" s="204">
        <v>0</v>
      </c>
      <c r="AH946" s="204">
        <v>0</v>
      </c>
      <c r="AI946" s="204">
        <v>0</v>
      </c>
      <c r="AJ946" s="204">
        <v>0</v>
      </c>
      <c r="AK946" s="204">
        <v>0</v>
      </c>
      <c r="AL946" s="204">
        <v>0</v>
      </c>
      <c r="AM946" s="204"/>
      <c r="AN946" s="204">
        <v>0</v>
      </c>
      <c r="AO946" s="204">
        <v>0</v>
      </c>
    </row>
    <row r="947" spans="1:45" ht="12.75" customHeight="1">
      <c r="A947" s="262">
        <v>939</v>
      </c>
      <c r="B947" s="201" t="s">
        <v>1529</v>
      </c>
      <c r="C947" s="197">
        <v>0</v>
      </c>
      <c r="D947" s="202">
        <v>0</v>
      </c>
      <c r="E947" s="202">
        <v>0</v>
      </c>
      <c r="F947" s="202">
        <v>0</v>
      </c>
      <c r="G947" s="202">
        <v>0</v>
      </c>
      <c r="H947" s="202">
        <v>0</v>
      </c>
      <c r="I947" s="202">
        <v>0</v>
      </c>
      <c r="J947" s="197">
        <v>0</v>
      </c>
      <c r="K947" s="203">
        <v>0</v>
      </c>
      <c r="L947" s="203">
        <v>0</v>
      </c>
      <c r="M947" s="203">
        <v>0</v>
      </c>
      <c r="N947" s="203">
        <v>0</v>
      </c>
      <c r="O947" s="203">
        <v>0</v>
      </c>
      <c r="P947" s="203">
        <v>0</v>
      </c>
      <c r="Q947" s="203">
        <v>0</v>
      </c>
      <c r="R947" s="198">
        <v>0</v>
      </c>
      <c r="S947" s="203">
        <v>0</v>
      </c>
      <c r="T947" s="203">
        <v>0</v>
      </c>
      <c r="U947" s="203">
        <v>0</v>
      </c>
      <c r="V947" s="204">
        <v>0</v>
      </c>
      <c r="W947" s="204">
        <v>0</v>
      </c>
      <c r="X947" s="204">
        <v>0</v>
      </c>
      <c r="Y947" s="204">
        <v>0</v>
      </c>
      <c r="Z947" s="101">
        <v>0</v>
      </c>
      <c r="AA947" s="204">
        <v>0</v>
      </c>
      <c r="AB947" s="204">
        <v>0</v>
      </c>
      <c r="AC947" s="204">
        <v>0</v>
      </c>
      <c r="AD947" s="204">
        <v>0</v>
      </c>
      <c r="AE947" s="204"/>
      <c r="AF947" s="204">
        <v>0</v>
      </c>
      <c r="AG947" s="204">
        <v>0</v>
      </c>
      <c r="AH947" s="204">
        <v>0</v>
      </c>
      <c r="AI947" s="204">
        <v>0</v>
      </c>
      <c r="AJ947" s="204">
        <v>0</v>
      </c>
      <c r="AK947" s="204">
        <v>0</v>
      </c>
      <c r="AL947" s="204">
        <v>0</v>
      </c>
      <c r="AM947" s="204"/>
      <c r="AN947" s="204">
        <v>0</v>
      </c>
      <c r="AO947" s="204">
        <v>0</v>
      </c>
    </row>
    <row r="948" spans="1:45" ht="12.75" customHeight="1">
      <c r="A948" s="262">
        <v>940</v>
      </c>
      <c r="B948" s="201" t="s">
        <v>1992</v>
      </c>
      <c r="C948" s="197">
        <v>0</v>
      </c>
      <c r="D948" s="202">
        <v>0</v>
      </c>
      <c r="E948" s="202">
        <v>0</v>
      </c>
      <c r="F948" s="202">
        <v>0</v>
      </c>
      <c r="G948" s="202">
        <v>0</v>
      </c>
      <c r="H948" s="202">
        <v>0</v>
      </c>
      <c r="I948" s="202">
        <v>0</v>
      </c>
      <c r="J948" s="197">
        <v>0</v>
      </c>
      <c r="K948" s="203">
        <v>0</v>
      </c>
      <c r="L948" s="203">
        <v>0</v>
      </c>
      <c r="M948" s="203">
        <v>0</v>
      </c>
      <c r="N948" s="203">
        <v>0</v>
      </c>
      <c r="O948" s="203">
        <v>0</v>
      </c>
      <c r="P948" s="203">
        <v>0</v>
      </c>
      <c r="Q948" s="203">
        <v>0</v>
      </c>
      <c r="R948" s="198">
        <v>0</v>
      </c>
      <c r="S948" s="203">
        <v>0</v>
      </c>
      <c r="T948" s="203">
        <v>0</v>
      </c>
      <c r="U948" s="203">
        <v>0</v>
      </c>
      <c r="V948" s="204">
        <v>0</v>
      </c>
      <c r="W948" s="204">
        <v>0</v>
      </c>
      <c r="X948" s="204">
        <v>0</v>
      </c>
      <c r="Y948" s="204">
        <v>0</v>
      </c>
      <c r="Z948" s="101">
        <v>0</v>
      </c>
      <c r="AA948" s="204">
        <v>0</v>
      </c>
      <c r="AB948" s="204">
        <v>0</v>
      </c>
      <c r="AC948" s="204">
        <v>0</v>
      </c>
      <c r="AD948" s="204">
        <v>0</v>
      </c>
      <c r="AE948" s="204"/>
      <c r="AF948" s="204">
        <v>0</v>
      </c>
      <c r="AG948" s="204">
        <v>0</v>
      </c>
      <c r="AH948" s="204">
        <v>0</v>
      </c>
      <c r="AI948" s="204">
        <v>0</v>
      </c>
      <c r="AJ948" s="204">
        <v>0</v>
      </c>
      <c r="AK948" s="204">
        <v>0</v>
      </c>
      <c r="AL948" s="204">
        <v>0</v>
      </c>
      <c r="AM948" s="204"/>
      <c r="AN948" s="204">
        <v>0</v>
      </c>
      <c r="AO948" s="204">
        <v>0</v>
      </c>
    </row>
    <row r="949" spans="1:45" ht="12.75" customHeight="1">
      <c r="A949" s="262">
        <v>941</v>
      </c>
      <c r="B949" s="201" t="s">
        <v>1993</v>
      </c>
      <c r="C949" s="197">
        <v>0</v>
      </c>
      <c r="D949" s="202">
        <v>0</v>
      </c>
      <c r="E949" s="202">
        <v>0</v>
      </c>
      <c r="F949" s="202">
        <v>0</v>
      </c>
      <c r="G949" s="202">
        <v>0</v>
      </c>
      <c r="H949" s="202">
        <v>0</v>
      </c>
      <c r="I949" s="202">
        <v>0</v>
      </c>
      <c r="J949" s="197">
        <v>0</v>
      </c>
      <c r="K949" s="203">
        <v>0</v>
      </c>
      <c r="L949" s="203">
        <v>0</v>
      </c>
      <c r="M949" s="203">
        <v>0</v>
      </c>
      <c r="N949" s="203">
        <v>0</v>
      </c>
      <c r="O949" s="203">
        <v>0</v>
      </c>
      <c r="P949" s="203">
        <v>0</v>
      </c>
      <c r="Q949" s="203">
        <v>0</v>
      </c>
      <c r="R949" s="198">
        <v>0</v>
      </c>
      <c r="S949" s="203">
        <v>0</v>
      </c>
      <c r="T949" s="203">
        <v>0</v>
      </c>
      <c r="U949" s="203">
        <v>0</v>
      </c>
      <c r="V949" s="204">
        <v>0</v>
      </c>
      <c r="W949" s="204">
        <v>0</v>
      </c>
      <c r="X949" s="204">
        <v>0</v>
      </c>
      <c r="Y949" s="204">
        <v>0</v>
      </c>
      <c r="Z949" s="101">
        <v>0</v>
      </c>
      <c r="AA949" s="204">
        <v>0</v>
      </c>
      <c r="AB949" s="204">
        <v>0</v>
      </c>
      <c r="AC949" s="204">
        <v>0</v>
      </c>
      <c r="AD949" s="204">
        <v>0</v>
      </c>
      <c r="AE949" s="204"/>
      <c r="AF949" s="204">
        <v>0</v>
      </c>
      <c r="AG949" s="204">
        <v>0</v>
      </c>
      <c r="AH949" s="204">
        <v>0</v>
      </c>
      <c r="AI949" s="204">
        <v>0</v>
      </c>
      <c r="AJ949" s="204">
        <v>0</v>
      </c>
      <c r="AK949" s="204">
        <v>0</v>
      </c>
      <c r="AL949" s="204">
        <v>0</v>
      </c>
      <c r="AM949" s="204"/>
      <c r="AN949" s="204">
        <v>0</v>
      </c>
      <c r="AO949" s="204">
        <v>0</v>
      </c>
    </row>
    <row r="950" spans="1:45" ht="12.75" customHeight="1">
      <c r="A950" s="262">
        <v>942</v>
      </c>
      <c r="B950" s="201" t="s">
        <v>1994</v>
      </c>
      <c r="C950" s="197">
        <v>0</v>
      </c>
      <c r="D950" s="202">
        <v>0</v>
      </c>
      <c r="E950" s="202">
        <v>0</v>
      </c>
      <c r="F950" s="202">
        <v>0</v>
      </c>
      <c r="G950" s="202">
        <v>0</v>
      </c>
      <c r="H950" s="202">
        <v>0</v>
      </c>
      <c r="I950" s="202">
        <v>0</v>
      </c>
      <c r="J950" s="197">
        <v>0</v>
      </c>
      <c r="K950" s="203">
        <v>0</v>
      </c>
      <c r="L950" s="203">
        <v>0</v>
      </c>
      <c r="M950" s="203">
        <v>0</v>
      </c>
      <c r="N950" s="203">
        <v>0</v>
      </c>
      <c r="O950" s="203">
        <v>0</v>
      </c>
      <c r="P950" s="203">
        <v>0</v>
      </c>
      <c r="Q950" s="203">
        <v>0</v>
      </c>
      <c r="R950" s="198">
        <v>0</v>
      </c>
      <c r="S950" s="203">
        <v>0</v>
      </c>
      <c r="T950" s="203">
        <v>0</v>
      </c>
      <c r="U950" s="203">
        <v>0</v>
      </c>
      <c r="V950" s="204">
        <v>0</v>
      </c>
      <c r="W950" s="204">
        <v>0</v>
      </c>
      <c r="X950" s="204">
        <v>0</v>
      </c>
      <c r="Y950" s="204">
        <v>0</v>
      </c>
      <c r="Z950" s="101">
        <v>0</v>
      </c>
      <c r="AA950" s="204">
        <v>0</v>
      </c>
      <c r="AB950" s="204">
        <v>0</v>
      </c>
      <c r="AC950" s="204">
        <v>0</v>
      </c>
      <c r="AD950" s="204">
        <v>0</v>
      </c>
      <c r="AE950" s="204"/>
      <c r="AF950" s="204">
        <v>0</v>
      </c>
      <c r="AG950" s="204">
        <v>0</v>
      </c>
      <c r="AH950" s="204">
        <v>0</v>
      </c>
      <c r="AI950" s="204">
        <v>0</v>
      </c>
      <c r="AJ950" s="204">
        <v>0</v>
      </c>
      <c r="AK950" s="204">
        <v>0</v>
      </c>
      <c r="AL950" s="204">
        <v>0</v>
      </c>
      <c r="AM950" s="204"/>
      <c r="AN950" s="204">
        <v>0</v>
      </c>
      <c r="AO950" s="204">
        <v>0</v>
      </c>
    </row>
    <row r="951" spans="1:45" ht="12.75" customHeight="1">
      <c r="A951" s="262">
        <v>943</v>
      </c>
      <c r="B951" s="201" t="s">
        <v>1995</v>
      </c>
      <c r="C951" s="197">
        <v>0</v>
      </c>
      <c r="D951" s="202">
        <v>0</v>
      </c>
      <c r="E951" s="202">
        <v>0</v>
      </c>
      <c r="F951" s="202">
        <v>0</v>
      </c>
      <c r="G951" s="202">
        <v>0</v>
      </c>
      <c r="H951" s="202">
        <v>0</v>
      </c>
      <c r="I951" s="202">
        <v>0</v>
      </c>
      <c r="J951" s="197">
        <v>0</v>
      </c>
      <c r="K951" s="203">
        <v>0</v>
      </c>
      <c r="L951" s="203">
        <v>0</v>
      </c>
      <c r="M951" s="203">
        <v>0</v>
      </c>
      <c r="N951" s="203">
        <v>0</v>
      </c>
      <c r="O951" s="203">
        <v>0</v>
      </c>
      <c r="P951" s="203">
        <v>0</v>
      </c>
      <c r="Q951" s="203">
        <v>0</v>
      </c>
      <c r="R951" s="198">
        <v>0</v>
      </c>
      <c r="S951" s="203">
        <v>0</v>
      </c>
      <c r="T951" s="203">
        <v>0</v>
      </c>
      <c r="U951" s="203">
        <v>0</v>
      </c>
      <c r="V951" s="204">
        <v>0</v>
      </c>
      <c r="W951" s="204">
        <v>0</v>
      </c>
      <c r="X951" s="204">
        <v>0</v>
      </c>
      <c r="Y951" s="204">
        <v>0</v>
      </c>
      <c r="Z951" s="101">
        <v>0</v>
      </c>
      <c r="AA951" s="204">
        <v>0</v>
      </c>
      <c r="AB951" s="204">
        <v>0</v>
      </c>
      <c r="AC951" s="204">
        <v>0</v>
      </c>
      <c r="AD951" s="204">
        <v>0</v>
      </c>
      <c r="AE951" s="204"/>
      <c r="AF951" s="204">
        <v>0</v>
      </c>
      <c r="AG951" s="204">
        <v>0</v>
      </c>
      <c r="AH951" s="204">
        <v>0</v>
      </c>
      <c r="AI951" s="204">
        <v>0</v>
      </c>
      <c r="AJ951" s="204">
        <v>0</v>
      </c>
      <c r="AK951" s="204">
        <v>0</v>
      </c>
      <c r="AL951" s="204">
        <v>0</v>
      </c>
      <c r="AM951" s="204"/>
      <c r="AN951" s="204">
        <v>0</v>
      </c>
      <c r="AO951" s="204">
        <v>0</v>
      </c>
    </row>
    <row r="952" spans="1:45" ht="12.75" customHeight="1">
      <c r="A952" s="262">
        <v>944</v>
      </c>
      <c r="B952" s="201" t="s">
        <v>1996</v>
      </c>
      <c r="C952" s="197">
        <v>0</v>
      </c>
      <c r="D952" s="202">
        <v>0</v>
      </c>
      <c r="E952" s="202">
        <v>0</v>
      </c>
      <c r="F952" s="202">
        <v>0</v>
      </c>
      <c r="G952" s="202">
        <v>0</v>
      </c>
      <c r="H952" s="202">
        <v>0</v>
      </c>
      <c r="I952" s="202">
        <v>0</v>
      </c>
      <c r="J952" s="197">
        <v>0</v>
      </c>
      <c r="K952" s="203">
        <v>0</v>
      </c>
      <c r="L952" s="203">
        <v>0</v>
      </c>
      <c r="M952" s="203">
        <v>0</v>
      </c>
      <c r="N952" s="203">
        <v>0</v>
      </c>
      <c r="O952" s="203">
        <v>0</v>
      </c>
      <c r="P952" s="203">
        <v>0</v>
      </c>
      <c r="Q952" s="203">
        <v>0</v>
      </c>
      <c r="R952" s="198">
        <v>0</v>
      </c>
      <c r="S952" s="203">
        <v>0</v>
      </c>
      <c r="T952" s="203">
        <v>0</v>
      </c>
      <c r="U952" s="203">
        <v>0</v>
      </c>
      <c r="V952" s="204">
        <v>0</v>
      </c>
      <c r="W952" s="204">
        <v>0</v>
      </c>
      <c r="X952" s="204">
        <v>0</v>
      </c>
      <c r="Y952" s="204">
        <v>0</v>
      </c>
      <c r="Z952" s="101">
        <v>0</v>
      </c>
      <c r="AA952" s="204">
        <v>0</v>
      </c>
      <c r="AB952" s="204">
        <v>0</v>
      </c>
      <c r="AC952" s="204">
        <v>0</v>
      </c>
      <c r="AD952" s="204">
        <v>0</v>
      </c>
      <c r="AE952" s="204"/>
      <c r="AF952" s="204">
        <v>0</v>
      </c>
      <c r="AG952" s="204">
        <v>0</v>
      </c>
      <c r="AH952" s="204">
        <v>0</v>
      </c>
      <c r="AI952" s="204">
        <v>0</v>
      </c>
      <c r="AJ952" s="204">
        <v>0</v>
      </c>
      <c r="AK952" s="204">
        <v>0</v>
      </c>
      <c r="AL952" s="204">
        <v>0</v>
      </c>
      <c r="AM952" s="204"/>
      <c r="AN952" s="204">
        <v>0</v>
      </c>
      <c r="AO952" s="204">
        <v>0</v>
      </c>
    </row>
    <row r="953" spans="1:45" ht="12.75" customHeight="1">
      <c r="A953" s="262">
        <v>945</v>
      </c>
      <c r="B953" s="201" t="s">
        <v>1980</v>
      </c>
      <c r="C953" s="197">
        <v>0</v>
      </c>
      <c r="D953" s="202">
        <v>0</v>
      </c>
      <c r="E953" s="202">
        <v>0</v>
      </c>
      <c r="F953" s="202">
        <v>0</v>
      </c>
      <c r="G953" s="202">
        <v>0</v>
      </c>
      <c r="H953" s="202">
        <v>0</v>
      </c>
      <c r="I953" s="202">
        <v>0</v>
      </c>
      <c r="J953" s="197">
        <v>0</v>
      </c>
      <c r="K953" s="203">
        <v>0</v>
      </c>
      <c r="L953" s="203">
        <v>0</v>
      </c>
      <c r="M953" s="203">
        <v>0</v>
      </c>
      <c r="N953" s="203">
        <v>0</v>
      </c>
      <c r="O953" s="203">
        <v>0</v>
      </c>
      <c r="P953" s="203">
        <v>0</v>
      </c>
      <c r="Q953" s="203">
        <v>0</v>
      </c>
      <c r="R953" s="198">
        <v>0</v>
      </c>
      <c r="S953" s="203">
        <v>0</v>
      </c>
      <c r="T953" s="203">
        <v>0</v>
      </c>
      <c r="U953" s="203">
        <v>0</v>
      </c>
      <c r="V953" s="204">
        <v>0</v>
      </c>
      <c r="W953" s="204">
        <v>0</v>
      </c>
      <c r="X953" s="204">
        <v>0</v>
      </c>
      <c r="Y953" s="204">
        <v>0</v>
      </c>
      <c r="Z953" s="101">
        <v>0</v>
      </c>
      <c r="AA953" s="204">
        <v>0</v>
      </c>
      <c r="AB953" s="204">
        <v>0</v>
      </c>
      <c r="AC953" s="204">
        <v>0</v>
      </c>
      <c r="AD953" s="204">
        <v>0</v>
      </c>
      <c r="AE953" s="204"/>
      <c r="AF953" s="204">
        <v>0</v>
      </c>
      <c r="AG953" s="204">
        <v>0</v>
      </c>
      <c r="AH953" s="204">
        <v>0</v>
      </c>
      <c r="AI953" s="204">
        <v>0</v>
      </c>
      <c r="AJ953" s="204">
        <v>0</v>
      </c>
      <c r="AK953" s="204">
        <v>0</v>
      </c>
      <c r="AL953" s="204">
        <v>0</v>
      </c>
      <c r="AM953" s="204"/>
      <c r="AN953" s="204">
        <v>0</v>
      </c>
      <c r="AO953" s="204">
        <v>0</v>
      </c>
    </row>
    <row r="954" spans="1:45" ht="12.75" customHeight="1">
      <c r="A954" s="262">
        <v>946</v>
      </c>
      <c r="B954" s="201" t="s">
        <v>1644</v>
      </c>
      <c r="C954" s="197">
        <v>0</v>
      </c>
      <c r="D954" s="202">
        <v>0</v>
      </c>
      <c r="E954" s="202">
        <v>0</v>
      </c>
      <c r="F954" s="202">
        <v>0</v>
      </c>
      <c r="G954" s="202">
        <v>0</v>
      </c>
      <c r="H954" s="202">
        <v>0</v>
      </c>
      <c r="I954" s="202">
        <v>0</v>
      </c>
      <c r="J954" s="197">
        <v>0</v>
      </c>
      <c r="K954" s="203">
        <v>0</v>
      </c>
      <c r="L954" s="203">
        <v>0</v>
      </c>
      <c r="M954" s="203">
        <v>0</v>
      </c>
      <c r="N954" s="203">
        <v>0</v>
      </c>
      <c r="O954" s="203">
        <v>0</v>
      </c>
      <c r="P954" s="203">
        <v>0</v>
      </c>
      <c r="Q954" s="203">
        <v>0</v>
      </c>
      <c r="R954" s="198">
        <v>0</v>
      </c>
      <c r="S954" s="203">
        <v>0</v>
      </c>
      <c r="T954" s="203">
        <v>0</v>
      </c>
      <c r="U954" s="203">
        <v>0</v>
      </c>
      <c r="V954" s="204">
        <v>0</v>
      </c>
      <c r="W954" s="204">
        <v>0</v>
      </c>
      <c r="X954" s="204">
        <v>0</v>
      </c>
      <c r="Y954" s="204">
        <v>0</v>
      </c>
      <c r="Z954" s="101">
        <v>0</v>
      </c>
      <c r="AA954" s="204">
        <v>0</v>
      </c>
      <c r="AB954" s="204">
        <v>0</v>
      </c>
      <c r="AC954" s="204">
        <v>0</v>
      </c>
      <c r="AD954" s="204">
        <v>0</v>
      </c>
      <c r="AE954" s="204"/>
      <c r="AF954" s="204">
        <v>0</v>
      </c>
      <c r="AG954" s="204">
        <v>0</v>
      </c>
      <c r="AH954" s="204">
        <v>0</v>
      </c>
      <c r="AI954" s="204">
        <v>0</v>
      </c>
      <c r="AJ954" s="204">
        <v>0</v>
      </c>
      <c r="AK954" s="204">
        <v>0</v>
      </c>
      <c r="AL954" s="204">
        <v>0</v>
      </c>
      <c r="AM954" s="204"/>
      <c r="AN954" s="204">
        <v>0</v>
      </c>
      <c r="AO954" s="204">
        <v>0</v>
      </c>
    </row>
    <row r="955" spans="1:45" ht="12.75" customHeight="1">
      <c r="A955" s="262">
        <v>947</v>
      </c>
      <c r="B955" s="201" t="s">
        <v>1997</v>
      </c>
      <c r="C955" s="197">
        <v>84.6</v>
      </c>
      <c r="D955" s="202">
        <v>0</v>
      </c>
      <c r="E955" s="202">
        <v>0</v>
      </c>
      <c r="F955" s="202">
        <v>0</v>
      </c>
      <c r="G955" s="202">
        <v>0</v>
      </c>
      <c r="H955" s="202">
        <v>84.6</v>
      </c>
      <c r="I955" s="202">
        <v>0</v>
      </c>
      <c r="J955" s="197">
        <v>121</v>
      </c>
      <c r="K955" s="203">
        <v>0</v>
      </c>
      <c r="L955" s="203">
        <v>0</v>
      </c>
      <c r="M955" s="203">
        <v>0</v>
      </c>
      <c r="N955" s="203">
        <v>0</v>
      </c>
      <c r="O955" s="203">
        <v>0</v>
      </c>
      <c r="P955" s="203">
        <v>121</v>
      </c>
      <c r="Q955" s="203">
        <v>0</v>
      </c>
      <c r="R955" s="198">
        <v>121</v>
      </c>
      <c r="S955" s="203">
        <v>0</v>
      </c>
      <c r="T955" s="203">
        <v>0</v>
      </c>
      <c r="U955" s="203">
        <v>0</v>
      </c>
      <c r="V955" s="204">
        <v>0</v>
      </c>
      <c r="W955" s="204">
        <v>0</v>
      </c>
      <c r="X955" s="204">
        <v>121</v>
      </c>
      <c r="Y955" s="204">
        <v>0</v>
      </c>
      <c r="Z955" s="101">
        <v>0</v>
      </c>
      <c r="AA955" s="204">
        <v>0</v>
      </c>
      <c r="AB955" s="204">
        <v>0</v>
      </c>
      <c r="AC955" s="204">
        <v>0</v>
      </c>
      <c r="AD955" s="204">
        <v>0</v>
      </c>
      <c r="AE955" s="204"/>
      <c r="AF955" s="204">
        <v>0</v>
      </c>
      <c r="AG955" s="204">
        <v>0</v>
      </c>
      <c r="AH955" s="204">
        <v>100</v>
      </c>
      <c r="AI955" s="204">
        <v>0</v>
      </c>
      <c r="AJ955" s="204">
        <v>0</v>
      </c>
      <c r="AK955" s="204">
        <v>0</v>
      </c>
      <c r="AL955" s="204">
        <v>0</v>
      </c>
      <c r="AM955" s="204"/>
      <c r="AN955" s="204">
        <v>100</v>
      </c>
      <c r="AO955" s="204">
        <v>0</v>
      </c>
    </row>
    <row r="956" spans="1:45" ht="12.75" customHeight="1">
      <c r="A956" s="262">
        <v>948</v>
      </c>
      <c r="B956" s="201" t="s">
        <v>1998</v>
      </c>
      <c r="C956" s="197">
        <v>0</v>
      </c>
      <c r="D956" s="202">
        <v>0</v>
      </c>
      <c r="E956" s="202">
        <v>0</v>
      </c>
      <c r="F956" s="202">
        <v>0</v>
      </c>
      <c r="G956" s="202">
        <v>0</v>
      </c>
      <c r="H956" s="202">
        <v>0</v>
      </c>
      <c r="I956" s="202">
        <v>0</v>
      </c>
      <c r="J956" s="197">
        <v>0</v>
      </c>
      <c r="K956" s="203">
        <v>0</v>
      </c>
      <c r="L956" s="203">
        <v>0</v>
      </c>
      <c r="M956" s="203">
        <v>0</v>
      </c>
      <c r="N956" s="203">
        <v>0</v>
      </c>
      <c r="O956" s="203">
        <v>0</v>
      </c>
      <c r="P956" s="203">
        <v>0</v>
      </c>
      <c r="Q956" s="203">
        <v>0</v>
      </c>
      <c r="R956" s="198">
        <v>0</v>
      </c>
      <c r="S956" s="203">
        <v>0</v>
      </c>
      <c r="T956" s="203">
        <v>0</v>
      </c>
      <c r="U956" s="203">
        <v>0</v>
      </c>
      <c r="V956" s="204">
        <v>0</v>
      </c>
      <c r="W956" s="204">
        <v>0</v>
      </c>
      <c r="X956" s="204">
        <v>0</v>
      </c>
      <c r="Y956" s="204">
        <v>0</v>
      </c>
      <c r="Z956" s="101">
        <v>0</v>
      </c>
      <c r="AA956" s="204">
        <v>0</v>
      </c>
      <c r="AB956" s="204">
        <v>0</v>
      </c>
      <c r="AC956" s="204">
        <v>0</v>
      </c>
      <c r="AD956" s="204">
        <v>0</v>
      </c>
      <c r="AE956" s="204"/>
      <c r="AF956" s="204">
        <v>0</v>
      </c>
      <c r="AG956" s="204">
        <v>0</v>
      </c>
      <c r="AH956" s="204">
        <v>0</v>
      </c>
      <c r="AI956" s="204">
        <v>0</v>
      </c>
      <c r="AJ956" s="204">
        <v>0</v>
      </c>
      <c r="AK956" s="204">
        <v>0</v>
      </c>
      <c r="AL956" s="204">
        <v>0</v>
      </c>
      <c r="AM956" s="204"/>
      <c r="AN956" s="204">
        <v>0</v>
      </c>
      <c r="AO956" s="204">
        <v>0</v>
      </c>
    </row>
    <row r="957" spans="1:45" ht="12.75" customHeight="1">
      <c r="A957" s="262">
        <v>949</v>
      </c>
      <c r="B957" s="201" t="s">
        <v>1999</v>
      </c>
      <c r="C957" s="197">
        <v>0</v>
      </c>
      <c r="D957" s="202">
        <v>0</v>
      </c>
      <c r="E957" s="202">
        <v>0</v>
      </c>
      <c r="F957" s="202">
        <v>0</v>
      </c>
      <c r="G957" s="202">
        <v>0</v>
      </c>
      <c r="H957" s="202">
        <v>0</v>
      </c>
      <c r="I957" s="202">
        <v>0</v>
      </c>
      <c r="J957" s="197">
        <v>0</v>
      </c>
      <c r="K957" s="203">
        <v>0</v>
      </c>
      <c r="L957" s="203">
        <v>0</v>
      </c>
      <c r="M957" s="203">
        <v>0</v>
      </c>
      <c r="N957" s="203">
        <v>0</v>
      </c>
      <c r="O957" s="203">
        <v>0</v>
      </c>
      <c r="P957" s="203">
        <v>0</v>
      </c>
      <c r="Q957" s="203">
        <v>0</v>
      </c>
      <c r="R957" s="198">
        <v>0</v>
      </c>
      <c r="S957" s="203">
        <v>0</v>
      </c>
      <c r="T957" s="203">
        <v>0</v>
      </c>
      <c r="U957" s="203">
        <v>0</v>
      </c>
      <c r="V957" s="204">
        <v>0</v>
      </c>
      <c r="W957" s="204">
        <v>0</v>
      </c>
      <c r="X957" s="204">
        <v>0</v>
      </c>
      <c r="Y957" s="204">
        <v>0</v>
      </c>
      <c r="Z957" s="101">
        <v>0</v>
      </c>
      <c r="AA957" s="204">
        <v>0</v>
      </c>
      <c r="AB957" s="204">
        <v>0</v>
      </c>
      <c r="AC957" s="204">
        <v>0</v>
      </c>
      <c r="AD957" s="204">
        <v>0</v>
      </c>
      <c r="AE957" s="204"/>
      <c r="AF957" s="204">
        <v>0</v>
      </c>
      <c r="AG957" s="204">
        <v>0</v>
      </c>
      <c r="AH957" s="204">
        <v>0</v>
      </c>
      <c r="AI957" s="204">
        <v>0</v>
      </c>
      <c r="AJ957" s="204">
        <v>0</v>
      </c>
      <c r="AK957" s="204">
        <v>0</v>
      </c>
      <c r="AL957" s="204">
        <v>0</v>
      </c>
      <c r="AM957" s="204"/>
      <c r="AN957" s="204">
        <v>0</v>
      </c>
      <c r="AO957" s="204">
        <v>0</v>
      </c>
    </row>
    <row r="958" spans="1:45" ht="12.75" customHeight="1">
      <c r="A958" s="262">
        <v>950</v>
      </c>
      <c r="B958" s="201"/>
      <c r="C958" s="202"/>
      <c r="D958" s="202"/>
      <c r="E958" s="202"/>
      <c r="F958" s="202"/>
      <c r="G958" s="202"/>
      <c r="H958" s="202"/>
      <c r="I958" s="202"/>
      <c r="J958" s="202"/>
      <c r="K958" s="203"/>
      <c r="L958" s="203"/>
      <c r="M958" s="203"/>
      <c r="N958" s="203"/>
      <c r="O958" s="203"/>
      <c r="P958" s="203"/>
      <c r="Q958" s="203"/>
      <c r="R958" s="203"/>
      <c r="S958" s="203"/>
      <c r="T958" s="203"/>
      <c r="U958" s="203"/>
      <c r="V958" s="204"/>
      <c r="W958" s="204"/>
      <c r="X958" s="204"/>
      <c r="Y958" s="204"/>
      <c r="Z958" s="101">
        <v>0</v>
      </c>
      <c r="AA958" s="204"/>
      <c r="AB958" s="204"/>
      <c r="AC958" s="204"/>
      <c r="AD958" s="204"/>
      <c r="AE958" s="204"/>
      <c r="AF958" s="204"/>
      <c r="AG958" s="204"/>
      <c r="AH958" s="204"/>
      <c r="AI958" s="204"/>
      <c r="AJ958" s="204"/>
      <c r="AK958" s="204"/>
      <c r="AL958" s="204"/>
      <c r="AM958" s="204"/>
      <c r="AN958" s="204"/>
      <c r="AO958" s="204"/>
    </row>
    <row r="959" spans="1:45" ht="12.75" customHeight="1">
      <c r="A959" s="262">
        <v>951</v>
      </c>
      <c r="B959" s="196" t="s">
        <v>1440</v>
      </c>
      <c r="C959" s="197">
        <v>940</v>
      </c>
      <c r="D959" s="197">
        <v>0</v>
      </c>
      <c r="E959" s="197">
        <v>0</v>
      </c>
      <c r="F959" s="197">
        <v>0</v>
      </c>
      <c r="G959" s="197">
        <v>860</v>
      </c>
      <c r="H959" s="197">
        <v>80</v>
      </c>
      <c r="I959" s="197">
        <v>0</v>
      </c>
      <c r="J959" s="197">
        <v>960.6</v>
      </c>
      <c r="K959" s="197">
        <v>0</v>
      </c>
      <c r="L959" s="197">
        <v>0</v>
      </c>
      <c r="M959" s="197">
        <v>0</v>
      </c>
      <c r="N959" s="197">
        <v>860</v>
      </c>
      <c r="O959" s="197">
        <v>0</v>
      </c>
      <c r="P959" s="197">
        <v>100.6</v>
      </c>
      <c r="Q959" s="197">
        <v>0</v>
      </c>
      <c r="R959" s="198">
        <v>638.93320000000006</v>
      </c>
      <c r="S959" s="197">
        <v>0</v>
      </c>
      <c r="T959" s="197">
        <v>0</v>
      </c>
      <c r="U959" s="197">
        <v>0</v>
      </c>
      <c r="V959" s="197">
        <v>543.98130000000003</v>
      </c>
      <c r="W959" s="197">
        <v>0</v>
      </c>
      <c r="X959" s="197">
        <v>94.951899999999995</v>
      </c>
      <c r="Y959" s="197">
        <v>0</v>
      </c>
      <c r="Z959" s="101">
        <v>-321.66679999999997</v>
      </c>
      <c r="AA959" s="101">
        <v>0</v>
      </c>
      <c r="AB959" s="101">
        <v>0</v>
      </c>
      <c r="AC959" s="101">
        <v>0</v>
      </c>
      <c r="AD959" s="101">
        <v>-316.01869999999997</v>
      </c>
      <c r="AE959" s="101">
        <v>0</v>
      </c>
      <c r="AF959" s="101">
        <v>-5.6480999999999995</v>
      </c>
      <c r="AG959" s="101">
        <v>0</v>
      </c>
      <c r="AH959" s="101">
        <v>66.513970435144714</v>
      </c>
      <c r="AI959" s="101">
        <v>0</v>
      </c>
      <c r="AJ959" s="101">
        <v>0</v>
      </c>
      <c r="AK959" s="101">
        <v>0</v>
      </c>
      <c r="AL959" s="101">
        <v>63.253639534883717</v>
      </c>
      <c r="AM959" s="101">
        <v>0</v>
      </c>
      <c r="AN959" s="101">
        <v>94.385586481113322</v>
      </c>
      <c r="AO959" s="101">
        <v>0</v>
      </c>
    </row>
    <row r="960" spans="1:45" s="200" customFormat="1" ht="12.75" customHeight="1">
      <c r="A960" s="262">
        <v>952</v>
      </c>
      <c r="B960" s="196" t="s">
        <v>1241</v>
      </c>
      <c r="C960" s="197">
        <v>860</v>
      </c>
      <c r="D960" s="197">
        <v>0</v>
      </c>
      <c r="E960" s="197">
        <v>0</v>
      </c>
      <c r="F960" s="197">
        <v>0</v>
      </c>
      <c r="G960" s="197">
        <v>860</v>
      </c>
      <c r="H960" s="197">
        <v>0</v>
      </c>
      <c r="I960" s="197">
        <v>0</v>
      </c>
      <c r="J960" s="197">
        <v>860</v>
      </c>
      <c r="K960" s="197">
        <v>0</v>
      </c>
      <c r="L960" s="197">
        <v>0</v>
      </c>
      <c r="M960" s="197">
        <v>0</v>
      </c>
      <c r="N960" s="197">
        <v>860</v>
      </c>
      <c r="O960" s="197">
        <v>0</v>
      </c>
      <c r="P960" s="197">
        <v>0</v>
      </c>
      <c r="Q960" s="197">
        <v>0</v>
      </c>
      <c r="R960" s="198">
        <v>543.98130000000003</v>
      </c>
      <c r="S960" s="197">
        <v>0</v>
      </c>
      <c r="T960" s="197">
        <v>0</v>
      </c>
      <c r="U960" s="197">
        <v>0</v>
      </c>
      <c r="V960" s="197">
        <v>543.98130000000003</v>
      </c>
      <c r="W960" s="197">
        <v>0</v>
      </c>
      <c r="X960" s="197">
        <v>0</v>
      </c>
      <c r="Y960" s="197">
        <v>0</v>
      </c>
      <c r="Z960" s="101">
        <v>-316.01869999999997</v>
      </c>
      <c r="AA960" s="101">
        <v>0</v>
      </c>
      <c r="AB960" s="101">
        <v>0</v>
      </c>
      <c r="AC960" s="101">
        <v>0</v>
      </c>
      <c r="AD960" s="101">
        <v>-316.01869999999997</v>
      </c>
      <c r="AE960" s="101">
        <v>0</v>
      </c>
      <c r="AF960" s="101">
        <v>0</v>
      </c>
      <c r="AG960" s="101">
        <v>0</v>
      </c>
      <c r="AH960" s="101">
        <v>63.253639534883717</v>
      </c>
      <c r="AI960" s="101">
        <v>0</v>
      </c>
      <c r="AJ960" s="101">
        <v>0</v>
      </c>
      <c r="AK960" s="101">
        <v>0</v>
      </c>
      <c r="AL960" s="101">
        <v>63.253639534883717</v>
      </c>
      <c r="AM960" s="101">
        <v>0</v>
      </c>
      <c r="AN960" s="101">
        <v>0</v>
      </c>
      <c r="AO960" s="101">
        <v>0</v>
      </c>
      <c r="AP960" s="199"/>
      <c r="AQ960" s="199"/>
      <c r="AR960" s="199"/>
      <c r="AS960" s="199"/>
    </row>
    <row r="961" spans="1:45" s="200" customFormat="1" ht="12.75" customHeight="1">
      <c r="A961" s="262">
        <v>953</v>
      </c>
      <c r="B961" s="196" t="s">
        <v>1242</v>
      </c>
      <c r="C961" s="197">
        <v>80</v>
      </c>
      <c r="D961" s="197">
        <v>0</v>
      </c>
      <c r="E961" s="197">
        <v>0</v>
      </c>
      <c r="F961" s="197">
        <v>0</v>
      </c>
      <c r="G961" s="197">
        <v>0</v>
      </c>
      <c r="H961" s="197">
        <v>80</v>
      </c>
      <c r="I961" s="197">
        <v>0</v>
      </c>
      <c r="J961" s="197">
        <v>100.6</v>
      </c>
      <c r="K961" s="197">
        <v>0</v>
      </c>
      <c r="L961" s="197">
        <v>0</v>
      </c>
      <c r="M961" s="197">
        <v>0</v>
      </c>
      <c r="N961" s="197">
        <v>0</v>
      </c>
      <c r="O961" s="197">
        <v>0</v>
      </c>
      <c r="P961" s="197">
        <v>100.6</v>
      </c>
      <c r="Q961" s="197">
        <v>0</v>
      </c>
      <c r="R961" s="198">
        <v>94.951899999999995</v>
      </c>
      <c r="S961" s="197">
        <v>0</v>
      </c>
      <c r="T961" s="197">
        <v>0</v>
      </c>
      <c r="U961" s="197">
        <v>0</v>
      </c>
      <c r="V961" s="197">
        <v>0</v>
      </c>
      <c r="W961" s="197">
        <v>0</v>
      </c>
      <c r="X961" s="197">
        <v>94.951899999999995</v>
      </c>
      <c r="Y961" s="197">
        <v>0</v>
      </c>
      <c r="Z961" s="101">
        <v>-5.6480999999999995</v>
      </c>
      <c r="AA961" s="101">
        <v>0</v>
      </c>
      <c r="AB961" s="101">
        <v>0</v>
      </c>
      <c r="AC961" s="101">
        <v>0</v>
      </c>
      <c r="AD961" s="101">
        <v>0</v>
      </c>
      <c r="AE961" s="101">
        <v>0</v>
      </c>
      <c r="AF961" s="101">
        <v>-5.6480999999999995</v>
      </c>
      <c r="AG961" s="101">
        <v>0</v>
      </c>
      <c r="AH961" s="101">
        <v>94.385586481113322</v>
      </c>
      <c r="AI961" s="101">
        <v>0</v>
      </c>
      <c r="AJ961" s="101">
        <v>0</v>
      </c>
      <c r="AK961" s="101">
        <v>0</v>
      </c>
      <c r="AL961" s="101">
        <v>0</v>
      </c>
      <c r="AM961" s="101">
        <v>0</v>
      </c>
      <c r="AN961" s="101">
        <v>94.385586481113322</v>
      </c>
      <c r="AO961" s="101">
        <v>0</v>
      </c>
      <c r="AP961" s="199"/>
      <c r="AQ961" s="199"/>
      <c r="AR961" s="199"/>
      <c r="AS961" s="199"/>
    </row>
    <row r="962" spans="1:45" ht="12.75" customHeight="1">
      <c r="A962" s="262">
        <v>954</v>
      </c>
      <c r="B962" s="201" t="s">
        <v>1267</v>
      </c>
      <c r="C962" s="197">
        <v>860</v>
      </c>
      <c r="D962" s="202">
        <v>0</v>
      </c>
      <c r="E962" s="202">
        <v>0</v>
      </c>
      <c r="F962" s="202">
        <v>0</v>
      </c>
      <c r="G962" s="202">
        <v>860</v>
      </c>
      <c r="H962" s="202">
        <v>0</v>
      </c>
      <c r="I962" s="202">
        <v>0</v>
      </c>
      <c r="J962" s="197">
        <v>860</v>
      </c>
      <c r="K962" s="203">
        <v>0</v>
      </c>
      <c r="L962" s="203">
        <v>0</v>
      </c>
      <c r="M962" s="203">
        <v>0</v>
      </c>
      <c r="N962" s="203">
        <v>860</v>
      </c>
      <c r="O962" s="203">
        <v>0</v>
      </c>
      <c r="P962" s="203">
        <v>0</v>
      </c>
      <c r="Q962" s="203">
        <v>0</v>
      </c>
      <c r="R962" s="198">
        <v>543.98130000000003</v>
      </c>
      <c r="S962" s="203">
        <v>0</v>
      </c>
      <c r="T962" s="203">
        <v>0</v>
      </c>
      <c r="U962" s="203">
        <v>0</v>
      </c>
      <c r="V962" s="204">
        <v>543.98130000000003</v>
      </c>
      <c r="W962" s="204">
        <v>0</v>
      </c>
      <c r="X962" s="204">
        <v>0</v>
      </c>
      <c r="Y962" s="204">
        <v>0</v>
      </c>
      <c r="Z962" s="101">
        <v>-316.01869999999997</v>
      </c>
      <c r="AA962" s="204">
        <v>0</v>
      </c>
      <c r="AB962" s="204">
        <v>0</v>
      </c>
      <c r="AC962" s="204">
        <v>0</v>
      </c>
      <c r="AD962" s="204">
        <v>-316.01869999999997</v>
      </c>
      <c r="AE962" s="204"/>
      <c r="AF962" s="204">
        <v>0</v>
      </c>
      <c r="AG962" s="204">
        <v>0</v>
      </c>
      <c r="AH962" s="204">
        <v>63.253639534883717</v>
      </c>
      <c r="AI962" s="204">
        <v>0</v>
      </c>
      <c r="AJ962" s="204">
        <v>0</v>
      </c>
      <c r="AK962" s="204">
        <v>0</v>
      </c>
      <c r="AL962" s="204">
        <v>63.253639534883717</v>
      </c>
      <c r="AM962" s="204"/>
      <c r="AN962" s="204">
        <v>0</v>
      </c>
      <c r="AO962" s="204">
        <v>0</v>
      </c>
    </row>
    <row r="963" spans="1:45" ht="12.75" customHeight="1">
      <c r="A963" s="262">
        <v>955</v>
      </c>
      <c r="B963" s="201" t="s">
        <v>2000</v>
      </c>
      <c r="C963" s="197">
        <v>0</v>
      </c>
      <c r="D963" s="202">
        <v>0</v>
      </c>
      <c r="E963" s="202">
        <v>0</v>
      </c>
      <c r="F963" s="202">
        <v>0</v>
      </c>
      <c r="G963" s="202">
        <v>0</v>
      </c>
      <c r="H963" s="202">
        <v>0</v>
      </c>
      <c r="I963" s="202">
        <v>0</v>
      </c>
      <c r="J963" s="197">
        <v>0</v>
      </c>
      <c r="K963" s="203">
        <v>0</v>
      </c>
      <c r="L963" s="203">
        <v>0</v>
      </c>
      <c r="M963" s="203">
        <v>0</v>
      </c>
      <c r="N963" s="203">
        <v>0</v>
      </c>
      <c r="O963" s="203">
        <v>0</v>
      </c>
      <c r="P963" s="203">
        <v>0</v>
      </c>
      <c r="Q963" s="203">
        <v>0</v>
      </c>
      <c r="R963" s="198">
        <v>0</v>
      </c>
      <c r="S963" s="203">
        <v>0</v>
      </c>
      <c r="T963" s="203">
        <v>0</v>
      </c>
      <c r="U963" s="203">
        <v>0</v>
      </c>
      <c r="V963" s="204">
        <v>0</v>
      </c>
      <c r="W963" s="204">
        <v>0</v>
      </c>
      <c r="X963" s="204">
        <v>0</v>
      </c>
      <c r="Y963" s="204">
        <v>0</v>
      </c>
      <c r="Z963" s="101">
        <v>0</v>
      </c>
      <c r="AA963" s="204">
        <v>0</v>
      </c>
      <c r="AB963" s="204">
        <v>0</v>
      </c>
      <c r="AC963" s="204">
        <v>0</v>
      </c>
      <c r="AD963" s="204">
        <v>0</v>
      </c>
      <c r="AE963" s="204"/>
      <c r="AF963" s="204">
        <v>0</v>
      </c>
      <c r="AG963" s="204">
        <v>0</v>
      </c>
      <c r="AH963" s="204">
        <v>0</v>
      </c>
      <c r="AI963" s="204">
        <v>0</v>
      </c>
      <c r="AJ963" s="204">
        <v>0</v>
      </c>
      <c r="AK963" s="204">
        <v>0</v>
      </c>
      <c r="AL963" s="204">
        <v>0</v>
      </c>
      <c r="AM963" s="204"/>
      <c r="AN963" s="204">
        <v>0</v>
      </c>
      <c r="AO963" s="204">
        <v>0</v>
      </c>
    </row>
    <row r="964" spans="1:45" ht="12.75" customHeight="1">
      <c r="A964" s="262">
        <v>956</v>
      </c>
      <c r="B964" s="201" t="s">
        <v>2001</v>
      </c>
      <c r="C964" s="197">
        <v>0</v>
      </c>
      <c r="D964" s="202">
        <v>0</v>
      </c>
      <c r="E964" s="202">
        <v>0</v>
      </c>
      <c r="F964" s="202">
        <v>0</v>
      </c>
      <c r="G964" s="202">
        <v>0</v>
      </c>
      <c r="H964" s="202">
        <v>0</v>
      </c>
      <c r="I964" s="202">
        <v>0</v>
      </c>
      <c r="J964" s="197">
        <v>0</v>
      </c>
      <c r="K964" s="203">
        <v>0</v>
      </c>
      <c r="L964" s="203">
        <v>0</v>
      </c>
      <c r="M964" s="203">
        <v>0</v>
      </c>
      <c r="N964" s="203">
        <v>0</v>
      </c>
      <c r="O964" s="203">
        <v>0</v>
      </c>
      <c r="P964" s="203">
        <v>0</v>
      </c>
      <c r="Q964" s="203">
        <v>0</v>
      </c>
      <c r="R964" s="198">
        <v>0</v>
      </c>
      <c r="S964" s="203">
        <v>0</v>
      </c>
      <c r="T964" s="203">
        <v>0</v>
      </c>
      <c r="U964" s="203">
        <v>0</v>
      </c>
      <c r="V964" s="204">
        <v>0</v>
      </c>
      <c r="W964" s="204">
        <v>0</v>
      </c>
      <c r="X964" s="204">
        <v>0</v>
      </c>
      <c r="Y964" s="204">
        <v>0</v>
      </c>
      <c r="Z964" s="101">
        <v>0</v>
      </c>
      <c r="AA964" s="204">
        <v>0</v>
      </c>
      <c r="AB964" s="204">
        <v>0</v>
      </c>
      <c r="AC964" s="204">
        <v>0</v>
      </c>
      <c r="AD964" s="204">
        <v>0</v>
      </c>
      <c r="AE964" s="204"/>
      <c r="AF964" s="204">
        <v>0</v>
      </c>
      <c r="AG964" s="204">
        <v>0</v>
      </c>
      <c r="AH964" s="204">
        <v>0</v>
      </c>
      <c r="AI964" s="204">
        <v>0</v>
      </c>
      <c r="AJ964" s="204">
        <v>0</v>
      </c>
      <c r="AK964" s="204">
        <v>0</v>
      </c>
      <c r="AL964" s="204">
        <v>0</v>
      </c>
      <c r="AM964" s="204"/>
      <c r="AN964" s="204">
        <v>0</v>
      </c>
      <c r="AO964" s="204">
        <v>0</v>
      </c>
    </row>
    <row r="965" spans="1:45" ht="12.75" customHeight="1">
      <c r="A965" s="262">
        <v>957</v>
      </c>
      <c r="B965" s="201" t="s">
        <v>2002</v>
      </c>
      <c r="C965" s="197">
        <v>0</v>
      </c>
      <c r="D965" s="202">
        <v>0</v>
      </c>
      <c r="E965" s="202">
        <v>0</v>
      </c>
      <c r="F965" s="202">
        <v>0</v>
      </c>
      <c r="G965" s="202">
        <v>0</v>
      </c>
      <c r="H965" s="202">
        <v>0</v>
      </c>
      <c r="I965" s="202">
        <v>0</v>
      </c>
      <c r="J965" s="197">
        <v>0</v>
      </c>
      <c r="K965" s="203">
        <v>0</v>
      </c>
      <c r="L965" s="203">
        <v>0</v>
      </c>
      <c r="M965" s="203">
        <v>0</v>
      </c>
      <c r="N965" s="203">
        <v>0</v>
      </c>
      <c r="O965" s="203">
        <v>0</v>
      </c>
      <c r="P965" s="203">
        <v>0</v>
      </c>
      <c r="Q965" s="203">
        <v>0</v>
      </c>
      <c r="R965" s="198">
        <v>0</v>
      </c>
      <c r="S965" s="203">
        <v>0</v>
      </c>
      <c r="T965" s="203">
        <v>0</v>
      </c>
      <c r="U965" s="203">
        <v>0</v>
      </c>
      <c r="V965" s="204">
        <v>0</v>
      </c>
      <c r="W965" s="204">
        <v>0</v>
      </c>
      <c r="X965" s="204">
        <v>0</v>
      </c>
      <c r="Y965" s="204">
        <v>0</v>
      </c>
      <c r="Z965" s="101">
        <v>0</v>
      </c>
      <c r="AA965" s="204">
        <v>0</v>
      </c>
      <c r="AB965" s="204">
        <v>0</v>
      </c>
      <c r="AC965" s="204">
        <v>0</v>
      </c>
      <c r="AD965" s="204">
        <v>0</v>
      </c>
      <c r="AE965" s="204"/>
      <c r="AF965" s="204">
        <v>0</v>
      </c>
      <c r="AG965" s="204">
        <v>0</v>
      </c>
      <c r="AH965" s="204">
        <v>0</v>
      </c>
      <c r="AI965" s="204">
        <v>0</v>
      </c>
      <c r="AJ965" s="204">
        <v>0</v>
      </c>
      <c r="AK965" s="204">
        <v>0</v>
      </c>
      <c r="AL965" s="204">
        <v>0</v>
      </c>
      <c r="AM965" s="204"/>
      <c r="AN965" s="204">
        <v>0</v>
      </c>
      <c r="AO965" s="204">
        <v>0</v>
      </c>
    </row>
    <row r="966" spans="1:45" ht="12.75" customHeight="1">
      <c r="A966" s="262">
        <v>958</v>
      </c>
      <c r="B966" s="201" t="s">
        <v>2003</v>
      </c>
      <c r="C966" s="197">
        <v>0</v>
      </c>
      <c r="D966" s="202">
        <v>0</v>
      </c>
      <c r="E966" s="202">
        <v>0</v>
      </c>
      <c r="F966" s="202">
        <v>0</v>
      </c>
      <c r="G966" s="202">
        <v>0</v>
      </c>
      <c r="H966" s="202">
        <v>0</v>
      </c>
      <c r="I966" s="202">
        <v>0</v>
      </c>
      <c r="J966" s="197">
        <v>0</v>
      </c>
      <c r="K966" s="203">
        <v>0</v>
      </c>
      <c r="L966" s="203">
        <v>0</v>
      </c>
      <c r="M966" s="203">
        <v>0</v>
      </c>
      <c r="N966" s="203">
        <v>0</v>
      </c>
      <c r="O966" s="203">
        <v>0</v>
      </c>
      <c r="P966" s="203">
        <v>0</v>
      </c>
      <c r="Q966" s="203">
        <v>0</v>
      </c>
      <c r="R966" s="198">
        <v>0</v>
      </c>
      <c r="S966" s="203">
        <v>0</v>
      </c>
      <c r="T966" s="203">
        <v>0</v>
      </c>
      <c r="U966" s="203">
        <v>0</v>
      </c>
      <c r="V966" s="204">
        <v>0</v>
      </c>
      <c r="W966" s="204">
        <v>0</v>
      </c>
      <c r="X966" s="204">
        <v>0</v>
      </c>
      <c r="Y966" s="204">
        <v>0</v>
      </c>
      <c r="Z966" s="101">
        <v>0</v>
      </c>
      <c r="AA966" s="204">
        <v>0</v>
      </c>
      <c r="AB966" s="204">
        <v>0</v>
      </c>
      <c r="AC966" s="204">
        <v>0</v>
      </c>
      <c r="AD966" s="204">
        <v>0</v>
      </c>
      <c r="AE966" s="204"/>
      <c r="AF966" s="204">
        <v>0</v>
      </c>
      <c r="AG966" s="204">
        <v>0</v>
      </c>
      <c r="AH966" s="204">
        <v>0</v>
      </c>
      <c r="AI966" s="204">
        <v>0</v>
      </c>
      <c r="AJ966" s="204">
        <v>0</v>
      </c>
      <c r="AK966" s="204">
        <v>0</v>
      </c>
      <c r="AL966" s="204">
        <v>0</v>
      </c>
      <c r="AM966" s="204"/>
      <c r="AN966" s="204">
        <v>0</v>
      </c>
      <c r="AO966" s="204">
        <v>0</v>
      </c>
    </row>
    <row r="967" spans="1:45" ht="12.75" customHeight="1">
      <c r="A967" s="262">
        <v>959</v>
      </c>
      <c r="B967" s="201" t="s">
        <v>2004</v>
      </c>
      <c r="C967" s="197">
        <v>0</v>
      </c>
      <c r="D967" s="202">
        <v>0</v>
      </c>
      <c r="E967" s="202">
        <v>0</v>
      </c>
      <c r="F967" s="202">
        <v>0</v>
      </c>
      <c r="G967" s="202">
        <v>0</v>
      </c>
      <c r="H967" s="202">
        <v>0</v>
      </c>
      <c r="I967" s="202">
        <v>0</v>
      </c>
      <c r="J967" s="197">
        <v>0</v>
      </c>
      <c r="K967" s="203">
        <v>0</v>
      </c>
      <c r="L967" s="203">
        <v>0</v>
      </c>
      <c r="M967" s="203">
        <v>0</v>
      </c>
      <c r="N967" s="203">
        <v>0</v>
      </c>
      <c r="O967" s="203">
        <v>0</v>
      </c>
      <c r="P967" s="203">
        <v>0</v>
      </c>
      <c r="Q967" s="203">
        <v>0</v>
      </c>
      <c r="R967" s="198">
        <v>0</v>
      </c>
      <c r="S967" s="203">
        <v>0</v>
      </c>
      <c r="T967" s="203">
        <v>0</v>
      </c>
      <c r="U967" s="203">
        <v>0</v>
      </c>
      <c r="V967" s="204">
        <v>0</v>
      </c>
      <c r="W967" s="204">
        <v>0</v>
      </c>
      <c r="X967" s="204">
        <v>0</v>
      </c>
      <c r="Y967" s="204">
        <v>0</v>
      </c>
      <c r="Z967" s="101">
        <v>0</v>
      </c>
      <c r="AA967" s="204">
        <v>0</v>
      </c>
      <c r="AB967" s="204">
        <v>0</v>
      </c>
      <c r="AC967" s="204">
        <v>0</v>
      </c>
      <c r="AD967" s="204">
        <v>0</v>
      </c>
      <c r="AE967" s="204"/>
      <c r="AF967" s="204">
        <v>0</v>
      </c>
      <c r="AG967" s="204">
        <v>0</v>
      </c>
      <c r="AH967" s="204">
        <v>0</v>
      </c>
      <c r="AI967" s="204">
        <v>0</v>
      </c>
      <c r="AJ967" s="204">
        <v>0</v>
      </c>
      <c r="AK967" s="204">
        <v>0</v>
      </c>
      <c r="AL967" s="204">
        <v>0</v>
      </c>
      <c r="AM967" s="204"/>
      <c r="AN967" s="204">
        <v>0</v>
      </c>
      <c r="AO967" s="204">
        <v>0</v>
      </c>
    </row>
    <row r="968" spans="1:45" ht="12.75" customHeight="1">
      <c r="A968" s="262">
        <v>960</v>
      </c>
      <c r="B968" s="201" t="s">
        <v>2005</v>
      </c>
      <c r="C968" s="197">
        <v>0</v>
      </c>
      <c r="D968" s="202">
        <v>0</v>
      </c>
      <c r="E968" s="202">
        <v>0</v>
      </c>
      <c r="F968" s="202">
        <v>0</v>
      </c>
      <c r="G968" s="202">
        <v>0</v>
      </c>
      <c r="H968" s="202">
        <v>0</v>
      </c>
      <c r="I968" s="202">
        <v>0</v>
      </c>
      <c r="J968" s="197">
        <v>0</v>
      </c>
      <c r="K968" s="203">
        <v>0</v>
      </c>
      <c r="L968" s="203">
        <v>0</v>
      </c>
      <c r="M968" s="203">
        <v>0</v>
      </c>
      <c r="N968" s="203">
        <v>0</v>
      </c>
      <c r="O968" s="203">
        <v>0</v>
      </c>
      <c r="P968" s="203">
        <v>0</v>
      </c>
      <c r="Q968" s="203">
        <v>0</v>
      </c>
      <c r="R968" s="198">
        <v>0</v>
      </c>
      <c r="S968" s="203">
        <v>0</v>
      </c>
      <c r="T968" s="203">
        <v>0</v>
      </c>
      <c r="U968" s="203">
        <v>0</v>
      </c>
      <c r="V968" s="204">
        <v>0</v>
      </c>
      <c r="W968" s="204">
        <v>0</v>
      </c>
      <c r="X968" s="204">
        <v>0</v>
      </c>
      <c r="Y968" s="204">
        <v>0</v>
      </c>
      <c r="Z968" s="101">
        <v>0</v>
      </c>
      <c r="AA968" s="204">
        <v>0</v>
      </c>
      <c r="AB968" s="204">
        <v>0</v>
      </c>
      <c r="AC968" s="204">
        <v>0</v>
      </c>
      <c r="AD968" s="204">
        <v>0</v>
      </c>
      <c r="AE968" s="204"/>
      <c r="AF968" s="204">
        <v>0</v>
      </c>
      <c r="AG968" s="204">
        <v>0</v>
      </c>
      <c r="AH968" s="204">
        <v>0</v>
      </c>
      <c r="AI968" s="204">
        <v>0</v>
      </c>
      <c r="AJ968" s="204">
        <v>0</v>
      </c>
      <c r="AK968" s="204">
        <v>0</v>
      </c>
      <c r="AL968" s="204">
        <v>0</v>
      </c>
      <c r="AM968" s="204"/>
      <c r="AN968" s="204">
        <v>0</v>
      </c>
      <c r="AO968" s="204">
        <v>0</v>
      </c>
    </row>
    <row r="969" spans="1:45" ht="12.75" customHeight="1">
      <c r="A969" s="262">
        <v>961</v>
      </c>
      <c r="B969" s="201" t="s">
        <v>2006</v>
      </c>
      <c r="C969" s="197">
        <v>0</v>
      </c>
      <c r="D969" s="202">
        <v>0</v>
      </c>
      <c r="E969" s="202">
        <v>0</v>
      </c>
      <c r="F969" s="202">
        <v>0</v>
      </c>
      <c r="G969" s="202">
        <v>0</v>
      </c>
      <c r="H969" s="202">
        <v>0</v>
      </c>
      <c r="I969" s="202">
        <v>0</v>
      </c>
      <c r="J969" s="197">
        <v>0</v>
      </c>
      <c r="K969" s="203">
        <v>0</v>
      </c>
      <c r="L969" s="203">
        <v>0</v>
      </c>
      <c r="M969" s="203">
        <v>0</v>
      </c>
      <c r="N969" s="203">
        <v>0</v>
      </c>
      <c r="O969" s="203">
        <v>0</v>
      </c>
      <c r="P969" s="203">
        <v>0</v>
      </c>
      <c r="Q969" s="203">
        <v>0</v>
      </c>
      <c r="R969" s="198">
        <v>0</v>
      </c>
      <c r="S969" s="203">
        <v>0</v>
      </c>
      <c r="T969" s="203">
        <v>0</v>
      </c>
      <c r="U969" s="203">
        <v>0</v>
      </c>
      <c r="V969" s="204">
        <v>0</v>
      </c>
      <c r="W969" s="204">
        <v>0</v>
      </c>
      <c r="X969" s="204">
        <v>0</v>
      </c>
      <c r="Y969" s="204">
        <v>0</v>
      </c>
      <c r="Z969" s="101">
        <v>0</v>
      </c>
      <c r="AA969" s="204">
        <v>0</v>
      </c>
      <c r="AB969" s="204">
        <v>0</v>
      </c>
      <c r="AC969" s="204">
        <v>0</v>
      </c>
      <c r="AD969" s="204">
        <v>0</v>
      </c>
      <c r="AE969" s="204"/>
      <c r="AF969" s="204">
        <v>0</v>
      </c>
      <c r="AG969" s="204">
        <v>0</v>
      </c>
      <c r="AH969" s="204">
        <v>0</v>
      </c>
      <c r="AI969" s="204">
        <v>0</v>
      </c>
      <c r="AJ969" s="204">
        <v>0</v>
      </c>
      <c r="AK969" s="204">
        <v>0</v>
      </c>
      <c r="AL969" s="204">
        <v>0</v>
      </c>
      <c r="AM969" s="204"/>
      <c r="AN969" s="204">
        <v>0</v>
      </c>
      <c r="AO969" s="204">
        <v>0</v>
      </c>
    </row>
    <row r="970" spans="1:45" ht="12.75" customHeight="1">
      <c r="A970" s="262">
        <v>962</v>
      </c>
      <c r="B970" s="201" t="s">
        <v>2007</v>
      </c>
      <c r="C970" s="197">
        <v>0</v>
      </c>
      <c r="D970" s="202">
        <v>0</v>
      </c>
      <c r="E970" s="202">
        <v>0</v>
      </c>
      <c r="F970" s="202">
        <v>0</v>
      </c>
      <c r="G970" s="202">
        <v>0</v>
      </c>
      <c r="H970" s="202">
        <v>0</v>
      </c>
      <c r="I970" s="202">
        <v>0</v>
      </c>
      <c r="J970" s="197">
        <v>0</v>
      </c>
      <c r="K970" s="203">
        <v>0</v>
      </c>
      <c r="L970" s="203">
        <v>0</v>
      </c>
      <c r="M970" s="203">
        <v>0</v>
      </c>
      <c r="N970" s="203">
        <v>0</v>
      </c>
      <c r="O970" s="203">
        <v>0</v>
      </c>
      <c r="P970" s="203">
        <v>0</v>
      </c>
      <c r="Q970" s="203">
        <v>0</v>
      </c>
      <c r="R970" s="198">
        <v>0</v>
      </c>
      <c r="S970" s="203">
        <v>0</v>
      </c>
      <c r="T970" s="203">
        <v>0</v>
      </c>
      <c r="U970" s="203">
        <v>0</v>
      </c>
      <c r="V970" s="204">
        <v>0</v>
      </c>
      <c r="W970" s="204">
        <v>0</v>
      </c>
      <c r="X970" s="204">
        <v>0</v>
      </c>
      <c r="Y970" s="204">
        <v>0</v>
      </c>
      <c r="Z970" s="101">
        <v>0</v>
      </c>
      <c r="AA970" s="204">
        <v>0</v>
      </c>
      <c r="AB970" s="204">
        <v>0</v>
      </c>
      <c r="AC970" s="204">
        <v>0</v>
      </c>
      <c r="AD970" s="204">
        <v>0</v>
      </c>
      <c r="AE970" s="204"/>
      <c r="AF970" s="204">
        <v>0</v>
      </c>
      <c r="AG970" s="204">
        <v>0</v>
      </c>
      <c r="AH970" s="204">
        <v>0</v>
      </c>
      <c r="AI970" s="204">
        <v>0</v>
      </c>
      <c r="AJ970" s="204">
        <v>0</v>
      </c>
      <c r="AK970" s="204">
        <v>0</v>
      </c>
      <c r="AL970" s="204">
        <v>0</v>
      </c>
      <c r="AM970" s="204"/>
      <c r="AN970" s="204">
        <v>0</v>
      </c>
      <c r="AO970" s="204">
        <v>0</v>
      </c>
    </row>
    <row r="971" spans="1:45" ht="12.75" customHeight="1">
      <c r="A971" s="262">
        <v>963</v>
      </c>
      <c r="B971" s="201" t="s">
        <v>2008</v>
      </c>
      <c r="C971" s="197">
        <v>0</v>
      </c>
      <c r="D971" s="202">
        <v>0</v>
      </c>
      <c r="E971" s="202">
        <v>0</v>
      </c>
      <c r="F971" s="202">
        <v>0</v>
      </c>
      <c r="G971" s="202">
        <v>0</v>
      </c>
      <c r="H971" s="202">
        <v>0</v>
      </c>
      <c r="I971" s="202">
        <v>0</v>
      </c>
      <c r="J971" s="197">
        <v>0</v>
      </c>
      <c r="K971" s="203">
        <v>0</v>
      </c>
      <c r="L971" s="203">
        <v>0</v>
      </c>
      <c r="M971" s="203">
        <v>0</v>
      </c>
      <c r="N971" s="203">
        <v>0</v>
      </c>
      <c r="O971" s="203">
        <v>0</v>
      </c>
      <c r="P971" s="203">
        <v>0</v>
      </c>
      <c r="Q971" s="203">
        <v>0</v>
      </c>
      <c r="R971" s="198">
        <v>0</v>
      </c>
      <c r="S971" s="203">
        <v>0</v>
      </c>
      <c r="T971" s="203">
        <v>0</v>
      </c>
      <c r="U971" s="203">
        <v>0</v>
      </c>
      <c r="V971" s="204">
        <v>0</v>
      </c>
      <c r="W971" s="204">
        <v>0</v>
      </c>
      <c r="X971" s="204">
        <v>0</v>
      </c>
      <c r="Y971" s="204">
        <v>0</v>
      </c>
      <c r="Z971" s="101">
        <v>0</v>
      </c>
      <c r="AA971" s="204">
        <v>0</v>
      </c>
      <c r="AB971" s="204">
        <v>0</v>
      </c>
      <c r="AC971" s="204">
        <v>0</v>
      </c>
      <c r="AD971" s="204">
        <v>0</v>
      </c>
      <c r="AE971" s="204"/>
      <c r="AF971" s="204">
        <v>0</v>
      </c>
      <c r="AG971" s="204">
        <v>0</v>
      </c>
      <c r="AH971" s="204">
        <v>0</v>
      </c>
      <c r="AI971" s="204">
        <v>0</v>
      </c>
      <c r="AJ971" s="204">
        <v>0</v>
      </c>
      <c r="AK971" s="204">
        <v>0</v>
      </c>
      <c r="AL971" s="204">
        <v>0</v>
      </c>
      <c r="AM971" s="204"/>
      <c r="AN971" s="204">
        <v>0</v>
      </c>
      <c r="AO971" s="204">
        <v>0</v>
      </c>
    </row>
    <row r="972" spans="1:45" ht="12.75" customHeight="1">
      <c r="A972" s="262">
        <v>964</v>
      </c>
      <c r="B972" s="201" t="s">
        <v>2009</v>
      </c>
      <c r="C972" s="197">
        <v>0</v>
      </c>
      <c r="D972" s="202">
        <v>0</v>
      </c>
      <c r="E972" s="202">
        <v>0</v>
      </c>
      <c r="F972" s="202">
        <v>0</v>
      </c>
      <c r="G972" s="202">
        <v>0</v>
      </c>
      <c r="H972" s="202">
        <v>0</v>
      </c>
      <c r="I972" s="202">
        <v>0</v>
      </c>
      <c r="J972" s="197">
        <v>0</v>
      </c>
      <c r="K972" s="203">
        <v>0</v>
      </c>
      <c r="L972" s="203">
        <v>0</v>
      </c>
      <c r="M972" s="203">
        <v>0</v>
      </c>
      <c r="N972" s="203">
        <v>0</v>
      </c>
      <c r="O972" s="203">
        <v>0</v>
      </c>
      <c r="P972" s="203">
        <v>0</v>
      </c>
      <c r="Q972" s="203">
        <v>0</v>
      </c>
      <c r="R972" s="198">
        <v>0</v>
      </c>
      <c r="S972" s="203">
        <v>0</v>
      </c>
      <c r="T972" s="203">
        <v>0</v>
      </c>
      <c r="U972" s="203">
        <v>0</v>
      </c>
      <c r="V972" s="204">
        <v>0</v>
      </c>
      <c r="W972" s="204">
        <v>0</v>
      </c>
      <c r="X972" s="204">
        <v>0</v>
      </c>
      <c r="Y972" s="204">
        <v>0</v>
      </c>
      <c r="Z972" s="101">
        <v>0</v>
      </c>
      <c r="AA972" s="204">
        <v>0</v>
      </c>
      <c r="AB972" s="204">
        <v>0</v>
      </c>
      <c r="AC972" s="204">
        <v>0</v>
      </c>
      <c r="AD972" s="204">
        <v>0</v>
      </c>
      <c r="AE972" s="204"/>
      <c r="AF972" s="204">
        <v>0</v>
      </c>
      <c r="AG972" s="204">
        <v>0</v>
      </c>
      <c r="AH972" s="204">
        <v>0</v>
      </c>
      <c r="AI972" s="204">
        <v>0</v>
      </c>
      <c r="AJ972" s="204">
        <v>0</v>
      </c>
      <c r="AK972" s="204">
        <v>0</v>
      </c>
      <c r="AL972" s="204">
        <v>0</v>
      </c>
      <c r="AM972" s="204"/>
      <c r="AN972" s="204">
        <v>0</v>
      </c>
      <c r="AO972" s="204">
        <v>0</v>
      </c>
    </row>
    <row r="973" spans="1:45" ht="12.75" customHeight="1">
      <c r="A973" s="262">
        <v>965</v>
      </c>
      <c r="B973" s="201" t="s">
        <v>1975</v>
      </c>
      <c r="C973" s="197">
        <v>0</v>
      </c>
      <c r="D973" s="202">
        <v>0</v>
      </c>
      <c r="E973" s="202">
        <v>0</v>
      </c>
      <c r="F973" s="202">
        <v>0</v>
      </c>
      <c r="G973" s="202">
        <v>0</v>
      </c>
      <c r="H973" s="202">
        <v>0</v>
      </c>
      <c r="I973" s="202">
        <v>0</v>
      </c>
      <c r="J973" s="197">
        <v>0</v>
      </c>
      <c r="K973" s="203">
        <v>0</v>
      </c>
      <c r="L973" s="203">
        <v>0</v>
      </c>
      <c r="M973" s="203">
        <v>0</v>
      </c>
      <c r="N973" s="203">
        <v>0</v>
      </c>
      <c r="O973" s="203">
        <v>0</v>
      </c>
      <c r="P973" s="203">
        <v>0</v>
      </c>
      <c r="Q973" s="203">
        <v>0</v>
      </c>
      <c r="R973" s="198">
        <v>0</v>
      </c>
      <c r="S973" s="203">
        <v>0</v>
      </c>
      <c r="T973" s="203">
        <v>0</v>
      </c>
      <c r="U973" s="203">
        <v>0</v>
      </c>
      <c r="V973" s="204">
        <v>0</v>
      </c>
      <c r="W973" s="204">
        <v>0</v>
      </c>
      <c r="X973" s="204">
        <v>0</v>
      </c>
      <c r="Y973" s="204">
        <v>0</v>
      </c>
      <c r="Z973" s="101">
        <v>0</v>
      </c>
      <c r="AA973" s="204">
        <v>0</v>
      </c>
      <c r="AB973" s="204">
        <v>0</v>
      </c>
      <c r="AC973" s="204">
        <v>0</v>
      </c>
      <c r="AD973" s="204">
        <v>0</v>
      </c>
      <c r="AE973" s="204"/>
      <c r="AF973" s="204">
        <v>0</v>
      </c>
      <c r="AG973" s="204">
        <v>0</v>
      </c>
      <c r="AH973" s="204">
        <v>0</v>
      </c>
      <c r="AI973" s="204">
        <v>0</v>
      </c>
      <c r="AJ973" s="204">
        <v>0</v>
      </c>
      <c r="AK973" s="204">
        <v>0</v>
      </c>
      <c r="AL973" s="204">
        <v>0</v>
      </c>
      <c r="AM973" s="204"/>
      <c r="AN973" s="204">
        <v>0</v>
      </c>
      <c r="AO973" s="204">
        <v>0</v>
      </c>
    </row>
    <row r="974" spans="1:45" ht="12.75" customHeight="1">
      <c r="A974" s="262">
        <v>966</v>
      </c>
      <c r="B974" s="201" t="s">
        <v>1440</v>
      </c>
      <c r="C974" s="197">
        <v>80</v>
      </c>
      <c r="D974" s="202">
        <v>0</v>
      </c>
      <c r="E974" s="202">
        <v>0</v>
      </c>
      <c r="F974" s="202">
        <v>0</v>
      </c>
      <c r="G974" s="202">
        <v>0</v>
      </c>
      <c r="H974" s="202">
        <v>80</v>
      </c>
      <c r="I974" s="202">
        <v>0</v>
      </c>
      <c r="J974" s="197">
        <v>100.6</v>
      </c>
      <c r="K974" s="203">
        <v>0</v>
      </c>
      <c r="L974" s="203">
        <v>0</v>
      </c>
      <c r="M974" s="203">
        <v>0</v>
      </c>
      <c r="N974" s="203">
        <v>0</v>
      </c>
      <c r="O974" s="203">
        <v>0</v>
      </c>
      <c r="P974" s="203">
        <v>100.6</v>
      </c>
      <c r="Q974" s="203">
        <v>0</v>
      </c>
      <c r="R974" s="198">
        <v>94.951899999999995</v>
      </c>
      <c r="S974" s="203">
        <v>0</v>
      </c>
      <c r="T974" s="203">
        <v>0</v>
      </c>
      <c r="U974" s="203">
        <v>0</v>
      </c>
      <c r="V974" s="204">
        <v>0</v>
      </c>
      <c r="W974" s="204">
        <v>0</v>
      </c>
      <c r="X974" s="204">
        <v>94.951899999999995</v>
      </c>
      <c r="Y974" s="204">
        <v>0</v>
      </c>
      <c r="Z974" s="101">
        <v>-5.6480999999999995</v>
      </c>
      <c r="AA974" s="204">
        <v>0</v>
      </c>
      <c r="AB974" s="204">
        <v>0</v>
      </c>
      <c r="AC974" s="204">
        <v>0</v>
      </c>
      <c r="AD974" s="204">
        <v>0</v>
      </c>
      <c r="AE974" s="204"/>
      <c r="AF974" s="204">
        <v>-5.6480999999999995</v>
      </c>
      <c r="AG974" s="204">
        <v>0</v>
      </c>
      <c r="AH974" s="204">
        <v>94.385586481113322</v>
      </c>
      <c r="AI974" s="204">
        <v>0</v>
      </c>
      <c r="AJ974" s="204">
        <v>0</v>
      </c>
      <c r="AK974" s="204">
        <v>0</v>
      </c>
      <c r="AL974" s="204">
        <v>0</v>
      </c>
      <c r="AM974" s="204"/>
      <c r="AN974" s="204">
        <v>94.385586481113322</v>
      </c>
      <c r="AO974" s="204">
        <v>0</v>
      </c>
    </row>
    <row r="975" spans="1:45" ht="12.75" customHeight="1">
      <c r="A975" s="262">
        <v>967</v>
      </c>
      <c r="B975" s="201" t="s">
        <v>2010</v>
      </c>
      <c r="C975" s="197">
        <v>0</v>
      </c>
      <c r="D975" s="202">
        <v>0</v>
      </c>
      <c r="E975" s="202">
        <v>0</v>
      </c>
      <c r="F975" s="202">
        <v>0</v>
      </c>
      <c r="G975" s="202">
        <v>0</v>
      </c>
      <c r="H975" s="202">
        <v>0</v>
      </c>
      <c r="I975" s="202">
        <v>0</v>
      </c>
      <c r="J975" s="197">
        <v>0</v>
      </c>
      <c r="K975" s="203">
        <v>0</v>
      </c>
      <c r="L975" s="203">
        <v>0</v>
      </c>
      <c r="M975" s="203">
        <v>0</v>
      </c>
      <c r="N975" s="203">
        <v>0</v>
      </c>
      <c r="O975" s="203">
        <v>0</v>
      </c>
      <c r="P975" s="203">
        <v>0</v>
      </c>
      <c r="Q975" s="203">
        <v>0</v>
      </c>
      <c r="R975" s="198">
        <v>0</v>
      </c>
      <c r="S975" s="203">
        <v>0</v>
      </c>
      <c r="T975" s="203">
        <v>0</v>
      </c>
      <c r="U975" s="203">
        <v>0</v>
      </c>
      <c r="V975" s="204">
        <v>0</v>
      </c>
      <c r="W975" s="204">
        <v>0</v>
      </c>
      <c r="X975" s="204">
        <v>0</v>
      </c>
      <c r="Y975" s="204">
        <v>0</v>
      </c>
      <c r="Z975" s="101">
        <v>0</v>
      </c>
      <c r="AA975" s="204">
        <v>0</v>
      </c>
      <c r="AB975" s="204">
        <v>0</v>
      </c>
      <c r="AC975" s="204">
        <v>0</v>
      </c>
      <c r="AD975" s="204">
        <v>0</v>
      </c>
      <c r="AE975" s="204"/>
      <c r="AF975" s="204">
        <v>0</v>
      </c>
      <c r="AG975" s="204">
        <v>0</v>
      </c>
      <c r="AH975" s="204">
        <v>0</v>
      </c>
      <c r="AI975" s="204">
        <v>0</v>
      </c>
      <c r="AJ975" s="204">
        <v>0</v>
      </c>
      <c r="AK975" s="204">
        <v>0</v>
      </c>
      <c r="AL975" s="204">
        <v>0</v>
      </c>
      <c r="AM975" s="204"/>
      <c r="AN975" s="204">
        <v>0</v>
      </c>
      <c r="AO975" s="204">
        <v>0</v>
      </c>
    </row>
    <row r="976" spans="1:45" ht="12.75" customHeight="1">
      <c r="A976" s="262">
        <v>968</v>
      </c>
      <c r="B976" s="201" t="s">
        <v>1467</v>
      </c>
      <c r="C976" s="197">
        <v>0</v>
      </c>
      <c r="D976" s="202">
        <v>0</v>
      </c>
      <c r="E976" s="202">
        <v>0</v>
      </c>
      <c r="F976" s="202">
        <v>0</v>
      </c>
      <c r="G976" s="202">
        <v>0</v>
      </c>
      <c r="H976" s="202">
        <v>0</v>
      </c>
      <c r="I976" s="202">
        <v>0</v>
      </c>
      <c r="J976" s="197">
        <v>0</v>
      </c>
      <c r="K976" s="203">
        <v>0</v>
      </c>
      <c r="L976" s="203">
        <v>0</v>
      </c>
      <c r="M976" s="203">
        <v>0</v>
      </c>
      <c r="N976" s="203">
        <v>0</v>
      </c>
      <c r="O976" s="203">
        <v>0</v>
      </c>
      <c r="P976" s="203">
        <v>0</v>
      </c>
      <c r="Q976" s="203">
        <v>0</v>
      </c>
      <c r="R976" s="198">
        <v>0</v>
      </c>
      <c r="S976" s="203">
        <v>0</v>
      </c>
      <c r="T976" s="203">
        <v>0</v>
      </c>
      <c r="U976" s="203">
        <v>0</v>
      </c>
      <c r="V976" s="204">
        <v>0</v>
      </c>
      <c r="W976" s="204">
        <v>0</v>
      </c>
      <c r="X976" s="204">
        <v>0</v>
      </c>
      <c r="Y976" s="204">
        <v>0</v>
      </c>
      <c r="Z976" s="101">
        <v>0</v>
      </c>
      <c r="AA976" s="204">
        <v>0</v>
      </c>
      <c r="AB976" s="204">
        <v>0</v>
      </c>
      <c r="AC976" s="204">
        <v>0</v>
      </c>
      <c r="AD976" s="204">
        <v>0</v>
      </c>
      <c r="AE976" s="204"/>
      <c r="AF976" s="204">
        <v>0</v>
      </c>
      <c r="AG976" s="204">
        <v>0</v>
      </c>
      <c r="AH976" s="204">
        <v>0</v>
      </c>
      <c r="AI976" s="204">
        <v>0</v>
      </c>
      <c r="AJ976" s="204">
        <v>0</v>
      </c>
      <c r="AK976" s="204">
        <v>0</v>
      </c>
      <c r="AL976" s="204">
        <v>0</v>
      </c>
      <c r="AM976" s="204"/>
      <c r="AN976" s="204">
        <v>0</v>
      </c>
      <c r="AO976" s="204">
        <v>0</v>
      </c>
    </row>
    <row r="977" spans="1:45" ht="12.75" customHeight="1">
      <c r="A977" s="262">
        <v>969</v>
      </c>
      <c r="B977" s="201" t="s">
        <v>2011</v>
      </c>
      <c r="C977" s="197">
        <v>0</v>
      </c>
      <c r="D977" s="202">
        <v>0</v>
      </c>
      <c r="E977" s="202">
        <v>0</v>
      </c>
      <c r="F977" s="202">
        <v>0</v>
      </c>
      <c r="G977" s="202">
        <v>0</v>
      </c>
      <c r="H977" s="202">
        <v>0</v>
      </c>
      <c r="I977" s="202">
        <v>0</v>
      </c>
      <c r="J977" s="197">
        <v>0</v>
      </c>
      <c r="K977" s="203">
        <v>0</v>
      </c>
      <c r="L977" s="203">
        <v>0</v>
      </c>
      <c r="M977" s="203">
        <v>0</v>
      </c>
      <c r="N977" s="203">
        <v>0</v>
      </c>
      <c r="O977" s="203">
        <v>0</v>
      </c>
      <c r="P977" s="203">
        <v>0</v>
      </c>
      <c r="Q977" s="203">
        <v>0</v>
      </c>
      <c r="R977" s="198">
        <v>0</v>
      </c>
      <c r="S977" s="203">
        <v>0</v>
      </c>
      <c r="T977" s="203">
        <v>0</v>
      </c>
      <c r="U977" s="203">
        <v>0</v>
      </c>
      <c r="V977" s="204">
        <v>0</v>
      </c>
      <c r="W977" s="204">
        <v>0</v>
      </c>
      <c r="X977" s="204">
        <v>0</v>
      </c>
      <c r="Y977" s="204">
        <v>0</v>
      </c>
      <c r="Z977" s="101">
        <v>0</v>
      </c>
      <c r="AA977" s="204">
        <v>0</v>
      </c>
      <c r="AB977" s="204">
        <v>0</v>
      </c>
      <c r="AC977" s="204">
        <v>0</v>
      </c>
      <c r="AD977" s="204">
        <v>0</v>
      </c>
      <c r="AE977" s="204"/>
      <c r="AF977" s="204">
        <v>0</v>
      </c>
      <c r="AG977" s="204">
        <v>0</v>
      </c>
      <c r="AH977" s="204">
        <v>0</v>
      </c>
      <c r="AI977" s="204">
        <v>0</v>
      </c>
      <c r="AJ977" s="204">
        <v>0</v>
      </c>
      <c r="AK977" s="204">
        <v>0</v>
      </c>
      <c r="AL977" s="204">
        <v>0</v>
      </c>
      <c r="AM977" s="204"/>
      <c r="AN977" s="204">
        <v>0</v>
      </c>
      <c r="AO977" s="204">
        <v>0</v>
      </c>
    </row>
    <row r="978" spans="1:45" ht="12.75" customHeight="1">
      <c r="A978" s="262">
        <v>970</v>
      </c>
      <c r="B978" s="201"/>
      <c r="C978" s="202"/>
      <c r="D978" s="202"/>
      <c r="E978" s="202"/>
      <c r="F978" s="202"/>
      <c r="G978" s="202"/>
      <c r="H978" s="202"/>
      <c r="I978" s="202"/>
      <c r="J978" s="202"/>
      <c r="K978" s="203"/>
      <c r="L978" s="203"/>
      <c r="M978" s="203"/>
      <c r="N978" s="203"/>
      <c r="O978" s="203"/>
      <c r="P978" s="203"/>
      <c r="Q978" s="203"/>
      <c r="R978" s="203"/>
      <c r="S978" s="203"/>
      <c r="T978" s="203"/>
      <c r="U978" s="203"/>
      <c r="V978" s="204"/>
      <c r="W978" s="204"/>
      <c r="X978" s="204"/>
      <c r="Y978" s="204"/>
      <c r="Z978" s="101">
        <v>0</v>
      </c>
      <c r="AA978" s="204"/>
      <c r="AB978" s="204"/>
      <c r="AC978" s="204"/>
      <c r="AD978" s="204"/>
      <c r="AE978" s="204"/>
      <c r="AF978" s="204"/>
      <c r="AG978" s="204"/>
      <c r="AH978" s="204"/>
      <c r="AI978" s="204"/>
      <c r="AJ978" s="204"/>
      <c r="AK978" s="204"/>
      <c r="AL978" s="204"/>
      <c r="AM978" s="204"/>
      <c r="AN978" s="204"/>
      <c r="AO978" s="204"/>
    </row>
    <row r="979" spans="1:45" ht="12.75" customHeight="1">
      <c r="A979" s="262">
        <v>971</v>
      </c>
      <c r="B979" s="196" t="s">
        <v>2012</v>
      </c>
      <c r="C979" s="197">
        <v>427.5</v>
      </c>
      <c r="D979" s="197">
        <v>0</v>
      </c>
      <c r="E979" s="197">
        <v>0</v>
      </c>
      <c r="F979" s="197">
        <v>0</v>
      </c>
      <c r="G979" s="197">
        <v>427.5</v>
      </c>
      <c r="H979" s="197">
        <v>0</v>
      </c>
      <c r="I979" s="197">
        <v>0</v>
      </c>
      <c r="J979" s="197">
        <v>507.5</v>
      </c>
      <c r="K979" s="197">
        <v>0</v>
      </c>
      <c r="L979" s="197">
        <v>0</v>
      </c>
      <c r="M979" s="197">
        <v>0</v>
      </c>
      <c r="N979" s="197">
        <v>427.5</v>
      </c>
      <c r="O979" s="197">
        <v>80</v>
      </c>
      <c r="P979" s="197">
        <v>0</v>
      </c>
      <c r="Q979" s="197">
        <v>0</v>
      </c>
      <c r="R979" s="198">
        <v>210.35409999999999</v>
      </c>
      <c r="S979" s="197">
        <v>0</v>
      </c>
      <c r="T979" s="197">
        <v>0</v>
      </c>
      <c r="U979" s="197">
        <v>0</v>
      </c>
      <c r="V979" s="197">
        <v>210.35409999999999</v>
      </c>
      <c r="W979" s="197">
        <v>0</v>
      </c>
      <c r="X979" s="197">
        <v>0</v>
      </c>
      <c r="Y979" s="197">
        <v>0</v>
      </c>
      <c r="Z979" s="101">
        <v>-297.14589999999998</v>
      </c>
      <c r="AA979" s="101">
        <v>0</v>
      </c>
      <c r="AB979" s="101">
        <v>0</v>
      </c>
      <c r="AC979" s="101">
        <v>0</v>
      </c>
      <c r="AD979" s="101">
        <v>-217.14590000000001</v>
      </c>
      <c r="AE979" s="101">
        <v>-80</v>
      </c>
      <c r="AF979" s="101">
        <v>0</v>
      </c>
      <c r="AG979" s="101">
        <v>0</v>
      </c>
      <c r="AH979" s="101">
        <v>41.449083743842365</v>
      </c>
      <c r="AI979" s="101">
        <v>0</v>
      </c>
      <c r="AJ979" s="101">
        <v>0</v>
      </c>
      <c r="AK979" s="101">
        <v>0</v>
      </c>
      <c r="AL979" s="101">
        <v>49.20563742690058</v>
      </c>
      <c r="AM979" s="101">
        <v>0</v>
      </c>
      <c r="AN979" s="101">
        <v>0</v>
      </c>
      <c r="AO979" s="101">
        <v>0</v>
      </c>
    </row>
    <row r="980" spans="1:45" s="200" customFormat="1" ht="12.75" customHeight="1">
      <c r="A980" s="262">
        <v>972</v>
      </c>
      <c r="B980" s="196" t="s">
        <v>1241</v>
      </c>
      <c r="C980" s="197">
        <v>427.5</v>
      </c>
      <c r="D980" s="197">
        <v>0</v>
      </c>
      <c r="E980" s="197">
        <v>0</v>
      </c>
      <c r="F980" s="197">
        <v>0</v>
      </c>
      <c r="G980" s="197">
        <v>427.5</v>
      </c>
      <c r="H980" s="197">
        <v>0</v>
      </c>
      <c r="I980" s="197">
        <v>0</v>
      </c>
      <c r="J980" s="197">
        <v>507.5</v>
      </c>
      <c r="K980" s="197">
        <v>0</v>
      </c>
      <c r="L980" s="197">
        <v>0</v>
      </c>
      <c r="M980" s="197">
        <v>0</v>
      </c>
      <c r="N980" s="197">
        <v>427.5</v>
      </c>
      <c r="O980" s="197">
        <v>80</v>
      </c>
      <c r="P980" s="197">
        <v>0</v>
      </c>
      <c r="Q980" s="197">
        <v>0</v>
      </c>
      <c r="R980" s="198">
        <v>210.35409999999999</v>
      </c>
      <c r="S980" s="197">
        <v>0</v>
      </c>
      <c r="T980" s="197">
        <v>0</v>
      </c>
      <c r="U980" s="197">
        <v>0</v>
      </c>
      <c r="V980" s="197">
        <v>210.35409999999999</v>
      </c>
      <c r="W980" s="197">
        <v>0</v>
      </c>
      <c r="X980" s="197">
        <v>0</v>
      </c>
      <c r="Y980" s="197">
        <v>0</v>
      </c>
      <c r="Z980" s="101">
        <v>-297.14589999999998</v>
      </c>
      <c r="AA980" s="101">
        <v>0</v>
      </c>
      <c r="AB980" s="101">
        <v>0</v>
      </c>
      <c r="AC980" s="101">
        <v>0</v>
      </c>
      <c r="AD980" s="101">
        <v>-217.14590000000001</v>
      </c>
      <c r="AE980" s="101">
        <v>-80</v>
      </c>
      <c r="AF980" s="101">
        <v>0</v>
      </c>
      <c r="AG980" s="101">
        <v>0</v>
      </c>
      <c r="AH980" s="101">
        <v>41.449083743842365</v>
      </c>
      <c r="AI980" s="101">
        <v>0</v>
      </c>
      <c r="AJ980" s="101">
        <v>0</v>
      </c>
      <c r="AK980" s="101">
        <v>0</v>
      </c>
      <c r="AL980" s="101">
        <v>49.20563742690058</v>
      </c>
      <c r="AM980" s="101">
        <v>0</v>
      </c>
      <c r="AN980" s="101">
        <v>0</v>
      </c>
      <c r="AO980" s="101">
        <v>0</v>
      </c>
      <c r="AP980" s="199"/>
      <c r="AQ980" s="199"/>
      <c r="AR980" s="199"/>
      <c r="AS980" s="199"/>
    </row>
    <row r="981" spans="1:45" s="200" customFormat="1" ht="12.75" customHeight="1">
      <c r="A981" s="262">
        <v>973</v>
      </c>
      <c r="B981" s="196" t="s">
        <v>1242</v>
      </c>
      <c r="C981" s="197">
        <v>0</v>
      </c>
      <c r="D981" s="197">
        <v>0</v>
      </c>
      <c r="E981" s="197">
        <v>0</v>
      </c>
      <c r="F981" s="197">
        <v>0</v>
      </c>
      <c r="G981" s="197">
        <v>0</v>
      </c>
      <c r="H981" s="197">
        <v>0</v>
      </c>
      <c r="I981" s="197">
        <v>0</v>
      </c>
      <c r="J981" s="197">
        <v>0</v>
      </c>
      <c r="K981" s="197">
        <v>0</v>
      </c>
      <c r="L981" s="197">
        <v>0</v>
      </c>
      <c r="M981" s="197">
        <v>0</v>
      </c>
      <c r="N981" s="197">
        <v>0</v>
      </c>
      <c r="O981" s="197">
        <v>0</v>
      </c>
      <c r="P981" s="197">
        <v>0</v>
      </c>
      <c r="Q981" s="197">
        <v>0</v>
      </c>
      <c r="R981" s="198">
        <v>0</v>
      </c>
      <c r="S981" s="197">
        <v>0</v>
      </c>
      <c r="T981" s="197">
        <v>0</v>
      </c>
      <c r="U981" s="197">
        <v>0</v>
      </c>
      <c r="V981" s="197">
        <v>0</v>
      </c>
      <c r="W981" s="197">
        <v>0</v>
      </c>
      <c r="X981" s="197">
        <v>0</v>
      </c>
      <c r="Y981" s="197">
        <v>0</v>
      </c>
      <c r="Z981" s="101">
        <v>0</v>
      </c>
      <c r="AA981" s="101">
        <v>0</v>
      </c>
      <c r="AB981" s="101">
        <v>0</v>
      </c>
      <c r="AC981" s="101">
        <v>0</v>
      </c>
      <c r="AD981" s="101">
        <v>0</v>
      </c>
      <c r="AE981" s="101">
        <v>0</v>
      </c>
      <c r="AF981" s="101">
        <v>0</v>
      </c>
      <c r="AG981" s="101">
        <v>0</v>
      </c>
      <c r="AH981" s="101">
        <v>0</v>
      </c>
      <c r="AI981" s="101">
        <v>0</v>
      </c>
      <c r="AJ981" s="101">
        <v>0</v>
      </c>
      <c r="AK981" s="101">
        <v>0</v>
      </c>
      <c r="AL981" s="101">
        <v>0</v>
      </c>
      <c r="AM981" s="101">
        <v>0</v>
      </c>
      <c r="AN981" s="101">
        <v>0</v>
      </c>
      <c r="AO981" s="101">
        <v>0</v>
      </c>
      <c r="AP981" s="199"/>
      <c r="AQ981" s="199"/>
      <c r="AR981" s="199"/>
      <c r="AS981" s="199"/>
    </row>
    <row r="982" spans="1:45" ht="12.75" customHeight="1">
      <c r="A982" s="262">
        <v>974</v>
      </c>
      <c r="B982" s="201" t="s">
        <v>1267</v>
      </c>
      <c r="C982" s="197">
        <v>427.5</v>
      </c>
      <c r="D982" s="202">
        <v>0</v>
      </c>
      <c r="E982" s="202">
        <v>0</v>
      </c>
      <c r="F982" s="202">
        <v>0</v>
      </c>
      <c r="G982" s="202">
        <v>427.5</v>
      </c>
      <c r="H982" s="202">
        <v>0</v>
      </c>
      <c r="I982" s="202">
        <v>0</v>
      </c>
      <c r="J982" s="197">
        <v>507.5</v>
      </c>
      <c r="K982" s="203">
        <v>0</v>
      </c>
      <c r="L982" s="203">
        <v>0</v>
      </c>
      <c r="M982" s="203">
        <v>0</v>
      </c>
      <c r="N982" s="203">
        <v>427.5</v>
      </c>
      <c r="O982" s="203">
        <v>80</v>
      </c>
      <c r="P982" s="203">
        <v>0</v>
      </c>
      <c r="Q982" s="203">
        <v>0</v>
      </c>
      <c r="R982" s="198">
        <v>210.35409999999999</v>
      </c>
      <c r="S982" s="203">
        <v>0</v>
      </c>
      <c r="T982" s="203">
        <v>0</v>
      </c>
      <c r="U982" s="203">
        <v>0</v>
      </c>
      <c r="V982" s="204">
        <v>210.35409999999999</v>
      </c>
      <c r="W982" s="204">
        <v>0</v>
      </c>
      <c r="X982" s="204">
        <v>0</v>
      </c>
      <c r="Y982" s="204">
        <v>0</v>
      </c>
      <c r="Z982" s="101">
        <v>-297.14589999999998</v>
      </c>
      <c r="AA982" s="204">
        <v>0</v>
      </c>
      <c r="AB982" s="204">
        <v>0</v>
      </c>
      <c r="AC982" s="204">
        <v>0</v>
      </c>
      <c r="AD982" s="204">
        <v>-217.14590000000001</v>
      </c>
      <c r="AE982" s="204"/>
      <c r="AF982" s="204">
        <v>0</v>
      </c>
      <c r="AG982" s="204">
        <v>0</v>
      </c>
      <c r="AH982" s="204">
        <v>41.449083743842365</v>
      </c>
      <c r="AI982" s="204">
        <v>0</v>
      </c>
      <c r="AJ982" s="204">
        <v>0</v>
      </c>
      <c r="AK982" s="204">
        <v>0</v>
      </c>
      <c r="AL982" s="204">
        <v>49.20563742690058</v>
      </c>
      <c r="AM982" s="204"/>
      <c r="AN982" s="204">
        <v>0</v>
      </c>
      <c r="AO982" s="204">
        <v>0</v>
      </c>
    </row>
    <row r="983" spans="1:45" ht="12.75" customHeight="1">
      <c r="A983" s="262">
        <v>975</v>
      </c>
      <c r="B983" s="201" t="s">
        <v>2013</v>
      </c>
      <c r="C983" s="197">
        <v>0</v>
      </c>
      <c r="D983" s="202">
        <v>0</v>
      </c>
      <c r="E983" s="202">
        <v>0</v>
      </c>
      <c r="F983" s="202">
        <v>0</v>
      </c>
      <c r="G983" s="202">
        <v>0</v>
      </c>
      <c r="H983" s="202">
        <v>0</v>
      </c>
      <c r="I983" s="202">
        <v>0</v>
      </c>
      <c r="J983" s="197">
        <v>0</v>
      </c>
      <c r="K983" s="203">
        <v>0</v>
      </c>
      <c r="L983" s="203">
        <v>0</v>
      </c>
      <c r="M983" s="203">
        <v>0</v>
      </c>
      <c r="N983" s="203">
        <v>0</v>
      </c>
      <c r="O983" s="203">
        <v>0</v>
      </c>
      <c r="P983" s="203">
        <v>0</v>
      </c>
      <c r="Q983" s="203">
        <v>0</v>
      </c>
      <c r="R983" s="198">
        <v>0</v>
      </c>
      <c r="S983" s="203">
        <v>0</v>
      </c>
      <c r="T983" s="203">
        <v>0</v>
      </c>
      <c r="U983" s="203">
        <v>0</v>
      </c>
      <c r="V983" s="204">
        <v>0</v>
      </c>
      <c r="W983" s="204">
        <v>0</v>
      </c>
      <c r="X983" s="204">
        <v>0</v>
      </c>
      <c r="Y983" s="204">
        <v>0</v>
      </c>
      <c r="Z983" s="101">
        <v>0</v>
      </c>
      <c r="AA983" s="204">
        <v>0</v>
      </c>
      <c r="AB983" s="204">
        <v>0</v>
      </c>
      <c r="AC983" s="204">
        <v>0</v>
      </c>
      <c r="AD983" s="204">
        <v>0</v>
      </c>
      <c r="AE983" s="204"/>
      <c r="AF983" s="204">
        <v>0</v>
      </c>
      <c r="AG983" s="204">
        <v>0</v>
      </c>
      <c r="AH983" s="204">
        <v>0</v>
      </c>
      <c r="AI983" s="204">
        <v>0</v>
      </c>
      <c r="AJ983" s="204">
        <v>0</v>
      </c>
      <c r="AK983" s="204">
        <v>0</v>
      </c>
      <c r="AL983" s="204">
        <v>0</v>
      </c>
      <c r="AM983" s="204"/>
      <c r="AN983" s="204">
        <v>0</v>
      </c>
      <c r="AO983" s="204">
        <v>0</v>
      </c>
    </row>
    <row r="984" spans="1:45" ht="12.75" customHeight="1">
      <c r="A984" s="262">
        <v>976</v>
      </c>
      <c r="B984" s="201" t="s">
        <v>2014</v>
      </c>
      <c r="C984" s="197">
        <v>0</v>
      </c>
      <c r="D984" s="202">
        <v>0</v>
      </c>
      <c r="E984" s="202">
        <v>0</v>
      </c>
      <c r="F984" s="202">
        <v>0</v>
      </c>
      <c r="G984" s="202">
        <v>0</v>
      </c>
      <c r="H984" s="202">
        <v>0</v>
      </c>
      <c r="I984" s="202">
        <v>0</v>
      </c>
      <c r="J984" s="197">
        <v>0</v>
      </c>
      <c r="K984" s="203">
        <v>0</v>
      </c>
      <c r="L984" s="203">
        <v>0</v>
      </c>
      <c r="M984" s="203">
        <v>0</v>
      </c>
      <c r="N984" s="203">
        <v>0</v>
      </c>
      <c r="O984" s="203">
        <v>0</v>
      </c>
      <c r="P984" s="203">
        <v>0</v>
      </c>
      <c r="Q984" s="203">
        <v>0</v>
      </c>
      <c r="R984" s="198">
        <v>0</v>
      </c>
      <c r="S984" s="203">
        <v>0</v>
      </c>
      <c r="T984" s="203">
        <v>0</v>
      </c>
      <c r="U984" s="203">
        <v>0</v>
      </c>
      <c r="V984" s="204">
        <v>0</v>
      </c>
      <c r="W984" s="204">
        <v>0</v>
      </c>
      <c r="X984" s="204">
        <v>0</v>
      </c>
      <c r="Y984" s="204">
        <v>0</v>
      </c>
      <c r="Z984" s="101">
        <v>0</v>
      </c>
      <c r="AA984" s="204">
        <v>0</v>
      </c>
      <c r="AB984" s="204">
        <v>0</v>
      </c>
      <c r="AC984" s="204">
        <v>0</v>
      </c>
      <c r="AD984" s="204">
        <v>0</v>
      </c>
      <c r="AE984" s="204"/>
      <c r="AF984" s="204">
        <v>0</v>
      </c>
      <c r="AG984" s="204">
        <v>0</v>
      </c>
      <c r="AH984" s="204">
        <v>0</v>
      </c>
      <c r="AI984" s="204">
        <v>0</v>
      </c>
      <c r="AJ984" s="204">
        <v>0</v>
      </c>
      <c r="AK984" s="204">
        <v>0</v>
      </c>
      <c r="AL984" s="204">
        <v>0</v>
      </c>
      <c r="AM984" s="204"/>
      <c r="AN984" s="204">
        <v>0</v>
      </c>
      <c r="AO984" s="204">
        <v>0</v>
      </c>
    </row>
    <row r="985" spans="1:45" ht="12.75" customHeight="1">
      <c r="A985" s="262">
        <v>977</v>
      </c>
      <c r="B985" s="201" t="s">
        <v>2015</v>
      </c>
      <c r="C985" s="197">
        <v>0</v>
      </c>
      <c r="D985" s="202">
        <v>0</v>
      </c>
      <c r="E985" s="202">
        <v>0</v>
      </c>
      <c r="F985" s="202">
        <v>0</v>
      </c>
      <c r="G985" s="202">
        <v>0</v>
      </c>
      <c r="H985" s="202">
        <v>0</v>
      </c>
      <c r="I985" s="202">
        <v>0</v>
      </c>
      <c r="J985" s="197">
        <v>0</v>
      </c>
      <c r="K985" s="203">
        <v>0</v>
      </c>
      <c r="L985" s="203">
        <v>0</v>
      </c>
      <c r="M985" s="203">
        <v>0</v>
      </c>
      <c r="N985" s="203">
        <v>0</v>
      </c>
      <c r="O985" s="203">
        <v>0</v>
      </c>
      <c r="P985" s="203">
        <v>0</v>
      </c>
      <c r="Q985" s="203">
        <v>0</v>
      </c>
      <c r="R985" s="198">
        <v>0</v>
      </c>
      <c r="S985" s="203">
        <v>0</v>
      </c>
      <c r="T985" s="203">
        <v>0</v>
      </c>
      <c r="U985" s="203">
        <v>0</v>
      </c>
      <c r="V985" s="204">
        <v>0</v>
      </c>
      <c r="W985" s="204">
        <v>0</v>
      </c>
      <c r="X985" s="204">
        <v>0</v>
      </c>
      <c r="Y985" s="204">
        <v>0</v>
      </c>
      <c r="Z985" s="101">
        <v>0</v>
      </c>
      <c r="AA985" s="204">
        <v>0</v>
      </c>
      <c r="AB985" s="204">
        <v>0</v>
      </c>
      <c r="AC985" s="204">
        <v>0</v>
      </c>
      <c r="AD985" s="204">
        <v>0</v>
      </c>
      <c r="AE985" s="204"/>
      <c r="AF985" s="204">
        <v>0</v>
      </c>
      <c r="AG985" s="204">
        <v>0</v>
      </c>
      <c r="AH985" s="204">
        <v>0</v>
      </c>
      <c r="AI985" s="204">
        <v>0</v>
      </c>
      <c r="AJ985" s="204">
        <v>0</v>
      </c>
      <c r="AK985" s="204">
        <v>0</v>
      </c>
      <c r="AL985" s="204">
        <v>0</v>
      </c>
      <c r="AM985" s="204"/>
      <c r="AN985" s="204">
        <v>0</v>
      </c>
      <c r="AO985" s="204">
        <v>0</v>
      </c>
    </row>
    <row r="986" spans="1:45" ht="12.75" customHeight="1">
      <c r="A986" s="262">
        <v>978</v>
      </c>
      <c r="B986" s="201" t="s">
        <v>2004</v>
      </c>
      <c r="C986" s="197">
        <v>0</v>
      </c>
      <c r="D986" s="202">
        <v>0</v>
      </c>
      <c r="E986" s="202">
        <v>0</v>
      </c>
      <c r="F986" s="202">
        <v>0</v>
      </c>
      <c r="G986" s="202">
        <v>0</v>
      </c>
      <c r="H986" s="202">
        <v>0</v>
      </c>
      <c r="I986" s="202">
        <v>0</v>
      </c>
      <c r="J986" s="197">
        <v>0</v>
      </c>
      <c r="K986" s="203">
        <v>0</v>
      </c>
      <c r="L986" s="203">
        <v>0</v>
      </c>
      <c r="M986" s="203">
        <v>0</v>
      </c>
      <c r="N986" s="203">
        <v>0</v>
      </c>
      <c r="O986" s="203">
        <v>0</v>
      </c>
      <c r="P986" s="203">
        <v>0</v>
      </c>
      <c r="Q986" s="203">
        <v>0</v>
      </c>
      <c r="R986" s="198">
        <v>0</v>
      </c>
      <c r="S986" s="203">
        <v>0</v>
      </c>
      <c r="T986" s="203">
        <v>0</v>
      </c>
      <c r="U986" s="203">
        <v>0</v>
      </c>
      <c r="V986" s="204">
        <v>0</v>
      </c>
      <c r="W986" s="204">
        <v>0</v>
      </c>
      <c r="X986" s="204">
        <v>0</v>
      </c>
      <c r="Y986" s="204">
        <v>0</v>
      </c>
      <c r="Z986" s="101">
        <v>0</v>
      </c>
      <c r="AA986" s="204">
        <v>0</v>
      </c>
      <c r="AB986" s="204">
        <v>0</v>
      </c>
      <c r="AC986" s="204">
        <v>0</v>
      </c>
      <c r="AD986" s="204">
        <v>0</v>
      </c>
      <c r="AE986" s="204"/>
      <c r="AF986" s="204">
        <v>0</v>
      </c>
      <c r="AG986" s="204">
        <v>0</v>
      </c>
      <c r="AH986" s="204">
        <v>0</v>
      </c>
      <c r="AI986" s="204">
        <v>0</v>
      </c>
      <c r="AJ986" s="204">
        <v>0</v>
      </c>
      <c r="AK986" s="204">
        <v>0</v>
      </c>
      <c r="AL986" s="204">
        <v>0</v>
      </c>
      <c r="AM986" s="204"/>
      <c r="AN986" s="204">
        <v>0</v>
      </c>
      <c r="AO986" s="204">
        <v>0</v>
      </c>
    </row>
    <row r="987" spans="1:45" ht="12.75" customHeight="1">
      <c r="A987" s="262">
        <v>979</v>
      </c>
      <c r="B987" s="201" t="s">
        <v>2016</v>
      </c>
      <c r="C987" s="197">
        <v>0</v>
      </c>
      <c r="D987" s="202">
        <v>0</v>
      </c>
      <c r="E987" s="202">
        <v>0</v>
      </c>
      <c r="F987" s="202">
        <v>0</v>
      </c>
      <c r="G987" s="202">
        <v>0</v>
      </c>
      <c r="H987" s="202">
        <v>0</v>
      </c>
      <c r="I987" s="202">
        <v>0</v>
      </c>
      <c r="J987" s="197">
        <v>0</v>
      </c>
      <c r="K987" s="203">
        <v>0</v>
      </c>
      <c r="L987" s="203">
        <v>0</v>
      </c>
      <c r="M987" s="203">
        <v>0</v>
      </c>
      <c r="N987" s="203">
        <v>0</v>
      </c>
      <c r="O987" s="203">
        <v>0</v>
      </c>
      <c r="P987" s="203">
        <v>0</v>
      </c>
      <c r="Q987" s="203">
        <v>0</v>
      </c>
      <c r="R987" s="198">
        <v>0</v>
      </c>
      <c r="S987" s="203">
        <v>0</v>
      </c>
      <c r="T987" s="203">
        <v>0</v>
      </c>
      <c r="U987" s="203">
        <v>0</v>
      </c>
      <c r="V987" s="204">
        <v>0</v>
      </c>
      <c r="W987" s="204">
        <v>0</v>
      </c>
      <c r="X987" s="204">
        <v>0</v>
      </c>
      <c r="Y987" s="204">
        <v>0</v>
      </c>
      <c r="Z987" s="101">
        <v>0</v>
      </c>
      <c r="AA987" s="204">
        <v>0</v>
      </c>
      <c r="AB987" s="204">
        <v>0</v>
      </c>
      <c r="AC987" s="204">
        <v>0</v>
      </c>
      <c r="AD987" s="204">
        <v>0</v>
      </c>
      <c r="AE987" s="204"/>
      <c r="AF987" s="204">
        <v>0</v>
      </c>
      <c r="AG987" s="204">
        <v>0</v>
      </c>
      <c r="AH987" s="204">
        <v>0</v>
      </c>
      <c r="AI987" s="204">
        <v>0</v>
      </c>
      <c r="AJ987" s="204">
        <v>0</v>
      </c>
      <c r="AK987" s="204">
        <v>0</v>
      </c>
      <c r="AL987" s="204">
        <v>0</v>
      </c>
      <c r="AM987" s="204"/>
      <c r="AN987" s="204">
        <v>0</v>
      </c>
      <c r="AO987" s="204">
        <v>0</v>
      </c>
    </row>
    <row r="988" spans="1:45" ht="12.75" customHeight="1">
      <c r="A988" s="262">
        <v>980</v>
      </c>
      <c r="B988" s="201" t="s">
        <v>1371</v>
      </c>
      <c r="C988" s="197">
        <v>0</v>
      </c>
      <c r="D988" s="202">
        <v>0</v>
      </c>
      <c r="E988" s="202">
        <v>0</v>
      </c>
      <c r="F988" s="202">
        <v>0</v>
      </c>
      <c r="G988" s="202">
        <v>0</v>
      </c>
      <c r="H988" s="202">
        <v>0</v>
      </c>
      <c r="I988" s="202">
        <v>0</v>
      </c>
      <c r="J988" s="197">
        <v>0</v>
      </c>
      <c r="K988" s="203">
        <v>0</v>
      </c>
      <c r="L988" s="203">
        <v>0</v>
      </c>
      <c r="M988" s="203">
        <v>0</v>
      </c>
      <c r="N988" s="203">
        <v>0</v>
      </c>
      <c r="O988" s="203">
        <v>0</v>
      </c>
      <c r="P988" s="203">
        <v>0</v>
      </c>
      <c r="Q988" s="203">
        <v>0</v>
      </c>
      <c r="R988" s="198">
        <v>0</v>
      </c>
      <c r="S988" s="203">
        <v>0</v>
      </c>
      <c r="T988" s="203">
        <v>0</v>
      </c>
      <c r="U988" s="203">
        <v>0</v>
      </c>
      <c r="V988" s="204">
        <v>0</v>
      </c>
      <c r="W988" s="204">
        <v>0</v>
      </c>
      <c r="X988" s="204">
        <v>0</v>
      </c>
      <c r="Y988" s="204">
        <v>0</v>
      </c>
      <c r="Z988" s="101">
        <v>0</v>
      </c>
      <c r="AA988" s="204">
        <v>0</v>
      </c>
      <c r="AB988" s="204">
        <v>0</v>
      </c>
      <c r="AC988" s="204">
        <v>0</v>
      </c>
      <c r="AD988" s="204">
        <v>0</v>
      </c>
      <c r="AE988" s="204"/>
      <c r="AF988" s="204">
        <v>0</v>
      </c>
      <c r="AG988" s="204">
        <v>0</v>
      </c>
      <c r="AH988" s="204">
        <v>0</v>
      </c>
      <c r="AI988" s="204">
        <v>0</v>
      </c>
      <c r="AJ988" s="204">
        <v>0</v>
      </c>
      <c r="AK988" s="204">
        <v>0</v>
      </c>
      <c r="AL988" s="204">
        <v>0</v>
      </c>
      <c r="AM988" s="204"/>
      <c r="AN988" s="204">
        <v>0</v>
      </c>
      <c r="AO988" s="204">
        <v>0</v>
      </c>
    </row>
    <row r="989" spans="1:45" ht="12.75" customHeight="1">
      <c r="A989" s="262">
        <v>981</v>
      </c>
      <c r="B989" s="201" t="s">
        <v>2017</v>
      </c>
      <c r="C989" s="197">
        <v>0</v>
      </c>
      <c r="D989" s="202">
        <v>0</v>
      </c>
      <c r="E989" s="202">
        <v>0</v>
      </c>
      <c r="F989" s="202">
        <v>0</v>
      </c>
      <c r="G989" s="202">
        <v>0</v>
      </c>
      <c r="H989" s="202">
        <v>0</v>
      </c>
      <c r="I989" s="202">
        <v>0</v>
      </c>
      <c r="J989" s="197">
        <v>0</v>
      </c>
      <c r="K989" s="203">
        <v>0</v>
      </c>
      <c r="L989" s="203">
        <v>0</v>
      </c>
      <c r="M989" s="203">
        <v>0</v>
      </c>
      <c r="N989" s="203">
        <v>0</v>
      </c>
      <c r="O989" s="203">
        <v>0</v>
      </c>
      <c r="P989" s="203">
        <v>0</v>
      </c>
      <c r="Q989" s="203">
        <v>0</v>
      </c>
      <c r="R989" s="198">
        <v>0</v>
      </c>
      <c r="S989" s="203">
        <v>0</v>
      </c>
      <c r="T989" s="203">
        <v>0</v>
      </c>
      <c r="U989" s="203">
        <v>0</v>
      </c>
      <c r="V989" s="204">
        <v>0</v>
      </c>
      <c r="W989" s="204">
        <v>0</v>
      </c>
      <c r="X989" s="204">
        <v>0</v>
      </c>
      <c r="Y989" s="204">
        <v>0</v>
      </c>
      <c r="Z989" s="101">
        <v>0</v>
      </c>
      <c r="AA989" s="204">
        <v>0</v>
      </c>
      <c r="AB989" s="204">
        <v>0</v>
      </c>
      <c r="AC989" s="204">
        <v>0</v>
      </c>
      <c r="AD989" s="204">
        <v>0</v>
      </c>
      <c r="AE989" s="204"/>
      <c r="AF989" s="204">
        <v>0</v>
      </c>
      <c r="AG989" s="204">
        <v>0</v>
      </c>
      <c r="AH989" s="204">
        <v>0</v>
      </c>
      <c r="AI989" s="204">
        <v>0</v>
      </c>
      <c r="AJ989" s="204">
        <v>0</v>
      </c>
      <c r="AK989" s="204">
        <v>0</v>
      </c>
      <c r="AL989" s="204">
        <v>0</v>
      </c>
      <c r="AM989" s="204"/>
      <c r="AN989" s="204">
        <v>0</v>
      </c>
      <c r="AO989" s="204">
        <v>0</v>
      </c>
    </row>
    <row r="990" spans="1:45" ht="12.75" customHeight="1">
      <c r="A990" s="262">
        <v>982</v>
      </c>
      <c r="B990" s="201" t="s">
        <v>2018</v>
      </c>
      <c r="C990" s="197">
        <v>0</v>
      </c>
      <c r="D990" s="202">
        <v>0</v>
      </c>
      <c r="E990" s="202">
        <v>0</v>
      </c>
      <c r="F990" s="202">
        <v>0</v>
      </c>
      <c r="G990" s="202">
        <v>0</v>
      </c>
      <c r="H990" s="202">
        <v>0</v>
      </c>
      <c r="I990" s="202">
        <v>0</v>
      </c>
      <c r="J990" s="197">
        <v>0</v>
      </c>
      <c r="K990" s="203">
        <v>0</v>
      </c>
      <c r="L990" s="203">
        <v>0</v>
      </c>
      <c r="M990" s="203">
        <v>0</v>
      </c>
      <c r="N990" s="203">
        <v>0</v>
      </c>
      <c r="O990" s="203">
        <v>0</v>
      </c>
      <c r="P990" s="203">
        <v>0</v>
      </c>
      <c r="Q990" s="203">
        <v>0</v>
      </c>
      <c r="R990" s="198">
        <v>0</v>
      </c>
      <c r="S990" s="203">
        <v>0</v>
      </c>
      <c r="T990" s="203">
        <v>0</v>
      </c>
      <c r="U990" s="203">
        <v>0</v>
      </c>
      <c r="V990" s="204">
        <v>0</v>
      </c>
      <c r="W990" s="204">
        <v>0</v>
      </c>
      <c r="X990" s="204">
        <v>0</v>
      </c>
      <c r="Y990" s="204">
        <v>0</v>
      </c>
      <c r="Z990" s="101">
        <v>0</v>
      </c>
      <c r="AA990" s="204">
        <v>0</v>
      </c>
      <c r="AB990" s="204">
        <v>0</v>
      </c>
      <c r="AC990" s="204">
        <v>0</v>
      </c>
      <c r="AD990" s="204">
        <v>0</v>
      </c>
      <c r="AE990" s="204"/>
      <c r="AF990" s="204">
        <v>0</v>
      </c>
      <c r="AG990" s="204">
        <v>0</v>
      </c>
      <c r="AH990" s="204">
        <v>0</v>
      </c>
      <c r="AI990" s="204">
        <v>0</v>
      </c>
      <c r="AJ990" s="204">
        <v>0</v>
      </c>
      <c r="AK990" s="204">
        <v>0</v>
      </c>
      <c r="AL990" s="204">
        <v>0</v>
      </c>
      <c r="AM990" s="204"/>
      <c r="AN990" s="204">
        <v>0</v>
      </c>
      <c r="AO990" s="204">
        <v>0</v>
      </c>
    </row>
    <row r="991" spans="1:45" ht="12.75" customHeight="1">
      <c r="A991" s="262">
        <v>983</v>
      </c>
      <c r="B991" s="201" t="s">
        <v>2019</v>
      </c>
      <c r="C991" s="197">
        <v>0</v>
      </c>
      <c r="D991" s="202">
        <v>0</v>
      </c>
      <c r="E991" s="202">
        <v>0</v>
      </c>
      <c r="F991" s="202">
        <v>0</v>
      </c>
      <c r="G991" s="202">
        <v>0</v>
      </c>
      <c r="H991" s="202">
        <v>0</v>
      </c>
      <c r="I991" s="202">
        <v>0</v>
      </c>
      <c r="J991" s="197">
        <v>0</v>
      </c>
      <c r="K991" s="203">
        <v>0</v>
      </c>
      <c r="L991" s="203">
        <v>0</v>
      </c>
      <c r="M991" s="203">
        <v>0</v>
      </c>
      <c r="N991" s="203">
        <v>0</v>
      </c>
      <c r="O991" s="203">
        <v>0</v>
      </c>
      <c r="P991" s="203">
        <v>0</v>
      </c>
      <c r="Q991" s="203">
        <v>0</v>
      </c>
      <c r="R991" s="198">
        <v>0</v>
      </c>
      <c r="S991" s="203">
        <v>0</v>
      </c>
      <c r="T991" s="203">
        <v>0</v>
      </c>
      <c r="U991" s="203">
        <v>0</v>
      </c>
      <c r="V991" s="204">
        <v>0</v>
      </c>
      <c r="W991" s="204">
        <v>0</v>
      </c>
      <c r="X991" s="204">
        <v>0</v>
      </c>
      <c r="Y991" s="204">
        <v>0</v>
      </c>
      <c r="Z991" s="101">
        <v>0</v>
      </c>
      <c r="AA991" s="204">
        <v>0</v>
      </c>
      <c r="AB991" s="204">
        <v>0</v>
      </c>
      <c r="AC991" s="204">
        <v>0</v>
      </c>
      <c r="AD991" s="204">
        <v>0</v>
      </c>
      <c r="AE991" s="204"/>
      <c r="AF991" s="204">
        <v>0</v>
      </c>
      <c r="AG991" s="204">
        <v>0</v>
      </c>
      <c r="AH991" s="204">
        <v>0</v>
      </c>
      <c r="AI991" s="204">
        <v>0</v>
      </c>
      <c r="AJ991" s="204">
        <v>0</v>
      </c>
      <c r="AK991" s="204">
        <v>0</v>
      </c>
      <c r="AL991" s="204">
        <v>0</v>
      </c>
      <c r="AM991" s="204"/>
      <c r="AN991" s="204">
        <v>0</v>
      </c>
      <c r="AO991" s="204">
        <v>0</v>
      </c>
    </row>
    <row r="992" spans="1:45" ht="12.75" customHeight="1">
      <c r="A992" s="262">
        <v>984</v>
      </c>
      <c r="B992" s="201" t="s">
        <v>2020</v>
      </c>
      <c r="C992" s="197">
        <v>0</v>
      </c>
      <c r="D992" s="202">
        <v>0</v>
      </c>
      <c r="E992" s="202">
        <v>0</v>
      </c>
      <c r="F992" s="202">
        <v>0</v>
      </c>
      <c r="G992" s="202">
        <v>0</v>
      </c>
      <c r="H992" s="202">
        <v>0</v>
      </c>
      <c r="I992" s="202">
        <v>0</v>
      </c>
      <c r="J992" s="197">
        <v>0</v>
      </c>
      <c r="K992" s="203">
        <v>0</v>
      </c>
      <c r="L992" s="203">
        <v>0</v>
      </c>
      <c r="M992" s="203">
        <v>0</v>
      </c>
      <c r="N992" s="203">
        <v>0</v>
      </c>
      <c r="O992" s="203">
        <v>0</v>
      </c>
      <c r="P992" s="203">
        <v>0</v>
      </c>
      <c r="Q992" s="203">
        <v>0</v>
      </c>
      <c r="R992" s="198">
        <v>0</v>
      </c>
      <c r="S992" s="203">
        <v>0</v>
      </c>
      <c r="T992" s="203">
        <v>0</v>
      </c>
      <c r="U992" s="203">
        <v>0</v>
      </c>
      <c r="V992" s="204">
        <v>0</v>
      </c>
      <c r="W992" s="204">
        <v>0</v>
      </c>
      <c r="X992" s="204">
        <v>0</v>
      </c>
      <c r="Y992" s="204">
        <v>0</v>
      </c>
      <c r="Z992" s="101">
        <v>0</v>
      </c>
      <c r="AA992" s="204">
        <v>0</v>
      </c>
      <c r="AB992" s="204">
        <v>0</v>
      </c>
      <c r="AC992" s="204">
        <v>0</v>
      </c>
      <c r="AD992" s="204">
        <v>0</v>
      </c>
      <c r="AE992" s="204"/>
      <c r="AF992" s="204">
        <v>0</v>
      </c>
      <c r="AG992" s="204">
        <v>0</v>
      </c>
      <c r="AH992" s="204">
        <v>0</v>
      </c>
      <c r="AI992" s="204">
        <v>0</v>
      </c>
      <c r="AJ992" s="204">
        <v>0</v>
      </c>
      <c r="AK992" s="204">
        <v>0</v>
      </c>
      <c r="AL992" s="204">
        <v>0</v>
      </c>
      <c r="AM992" s="204"/>
      <c r="AN992" s="204">
        <v>0</v>
      </c>
      <c r="AO992" s="204">
        <v>0</v>
      </c>
    </row>
    <row r="993" spans="1:41" ht="12.75" customHeight="1">
      <c r="A993" s="262">
        <v>985</v>
      </c>
      <c r="B993" s="201" t="s">
        <v>2021</v>
      </c>
      <c r="C993" s="197">
        <v>0</v>
      </c>
      <c r="D993" s="202">
        <v>0</v>
      </c>
      <c r="E993" s="202">
        <v>0</v>
      </c>
      <c r="F993" s="202">
        <v>0</v>
      </c>
      <c r="G993" s="202">
        <v>0</v>
      </c>
      <c r="H993" s="202">
        <v>0</v>
      </c>
      <c r="I993" s="202">
        <v>0</v>
      </c>
      <c r="J993" s="197">
        <v>0</v>
      </c>
      <c r="K993" s="203">
        <v>0</v>
      </c>
      <c r="L993" s="203">
        <v>0</v>
      </c>
      <c r="M993" s="203">
        <v>0</v>
      </c>
      <c r="N993" s="203">
        <v>0</v>
      </c>
      <c r="O993" s="203">
        <v>0</v>
      </c>
      <c r="P993" s="203">
        <v>0</v>
      </c>
      <c r="Q993" s="203">
        <v>0</v>
      </c>
      <c r="R993" s="198">
        <v>0</v>
      </c>
      <c r="S993" s="203">
        <v>0</v>
      </c>
      <c r="T993" s="203">
        <v>0</v>
      </c>
      <c r="U993" s="203">
        <v>0</v>
      </c>
      <c r="V993" s="204">
        <v>0</v>
      </c>
      <c r="W993" s="204">
        <v>0</v>
      </c>
      <c r="X993" s="204">
        <v>0</v>
      </c>
      <c r="Y993" s="204">
        <v>0</v>
      </c>
      <c r="Z993" s="101">
        <v>0</v>
      </c>
      <c r="AA993" s="204">
        <v>0</v>
      </c>
      <c r="AB993" s="204">
        <v>0</v>
      </c>
      <c r="AC993" s="204">
        <v>0</v>
      </c>
      <c r="AD993" s="204">
        <v>0</v>
      </c>
      <c r="AE993" s="204"/>
      <c r="AF993" s="204">
        <v>0</v>
      </c>
      <c r="AG993" s="204">
        <v>0</v>
      </c>
      <c r="AH993" s="204">
        <v>0</v>
      </c>
      <c r="AI993" s="204">
        <v>0</v>
      </c>
      <c r="AJ993" s="204">
        <v>0</v>
      </c>
      <c r="AK993" s="204">
        <v>0</v>
      </c>
      <c r="AL993" s="204">
        <v>0</v>
      </c>
      <c r="AM993" s="204"/>
      <c r="AN993" s="204">
        <v>0</v>
      </c>
      <c r="AO993" s="204">
        <v>0</v>
      </c>
    </row>
    <row r="994" spans="1:41" ht="12.75" customHeight="1">
      <c r="A994" s="262">
        <v>986</v>
      </c>
      <c r="B994" s="201" t="s">
        <v>2022</v>
      </c>
      <c r="C994" s="197">
        <v>0</v>
      </c>
      <c r="D994" s="202">
        <v>0</v>
      </c>
      <c r="E994" s="202">
        <v>0</v>
      </c>
      <c r="F994" s="202">
        <v>0</v>
      </c>
      <c r="G994" s="202">
        <v>0</v>
      </c>
      <c r="H994" s="202">
        <v>0</v>
      </c>
      <c r="I994" s="202">
        <v>0</v>
      </c>
      <c r="J994" s="197">
        <v>0</v>
      </c>
      <c r="K994" s="203">
        <v>0</v>
      </c>
      <c r="L994" s="203">
        <v>0</v>
      </c>
      <c r="M994" s="203">
        <v>0</v>
      </c>
      <c r="N994" s="203">
        <v>0</v>
      </c>
      <c r="O994" s="203">
        <v>0</v>
      </c>
      <c r="P994" s="203">
        <v>0</v>
      </c>
      <c r="Q994" s="203">
        <v>0</v>
      </c>
      <c r="R994" s="198">
        <v>0</v>
      </c>
      <c r="S994" s="203">
        <v>0</v>
      </c>
      <c r="T994" s="203">
        <v>0</v>
      </c>
      <c r="U994" s="203">
        <v>0</v>
      </c>
      <c r="V994" s="204">
        <v>0</v>
      </c>
      <c r="W994" s="204">
        <v>0</v>
      </c>
      <c r="X994" s="204">
        <v>0</v>
      </c>
      <c r="Y994" s="204">
        <v>0</v>
      </c>
      <c r="Z994" s="101">
        <v>0</v>
      </c>
      <c r="AA994" s="204">
        <v>0</v>
      </c>
      <c r="AB994" s="204">
        <v>0</v>
      </c>
      <c r="AC994" s="204">
        <v>0</v>
      </c>
      <c r="AD994" s="204">
        <v>0</v>
      </c>
      <c r="AE994" s="204"/>
      <c r="AF994" s="204">
        <v>0</v>
      </c>
      <c r="AG994" s="204">
        <v>0</v>
      </c>
      <c r="AH994" s="204">
        <v>0</v>
      </c>
      <c r="AI994" s="204">
        <v>0</v>
      </c>
      <c r="AJ994" s="204">
        <v>0</v>
      </c>
      <c r="AK994" s="204">
        <v>0</v>
      </c>
      <c r="AL994" s="204">
        <v>0</v>
      </c>
      <c r="AM994" s="204"/>
      <c r="AN994" s="204">
        <v>0</v>
      </c>
      <c r="AO994" s="204">
        <v>0</v>
      </c>
    </row>
    <row r="995" spans="1:41" ht="12.75" customHeight="1">
      <c r="A995" s="262">
        <v>987</v>
      </c>
      <c r="B995" s="201" t="s">
        <v>2023</v>
      </c>
      <c r="C995" s="197">
        <v>0</v>
      </c>
      <c r="D995" s="202">
        <v>0</v>
      </c>
      <c r="E995" s="202">
        <v>0</v>
      </c>
      <c r="F995" s="202">
        <v>0</v>
      </c>
      <c r="G995" s="202">
        <v>0</v>
      </c>
      <c r="H995" s="202">
        <v>0</v>
      </c>
      <c r="I995" s="202">
        <v>0</v>
      </c>
      <c r="J995" s="197">
        <v>0</v>
      </c>
      <c r="K995" s="203">
        <v>0</v>
      </c>
      <c r="L995" s="203">
        <v>0</v>
      </c>
      <c r="M995" s="203">
        <v>0</v>
      </c>
      <c r="N995" s="203">
        <v>0</v>
      </c>
      <c r="O995" s="203">
        <v>0</v>
      </c>
      <c r="P995" s="203">
        <v>0</v>
      </c>
      <c r="Q995" s="203">
        <v>0</v>
      </c>
      <c r="R995" s="198">
        <v>0</v>
      </c>
      <c r="S995" s="203">
        <v>0</v>
      </c>
      <c r="T995" s="203">
        <v>0</v>
      </c>
      <c r="U995" s="203">
        <v>0</v>
      </c>
      <c r="V995" s="204">
        <v>0</v>
      </c>
      <c r="W995" s="204">
        <v>0</v>
      </c>
      <c r="X995" s="204">
        <v>0</v>
      </c>
      <c r="Y995" s="204">
        <v>0</v>
      </c>
      <c r="Z995" s="101">
        <v>0</v>
      </c>
      <c r="AA995" s="204">
        <v>0</v>
      </c>
      <c r="AB995" s="204">
        <v>0</v>
      </c>
      <c r="AC995" s="204">
        <v>0</v>
      </c>
      <c r="AD995" s="204">
        <v>0</v>
      </c>
      <c r="AE995" s="204"/>
      <c r="AF995" s="204">
        <v>0</v>
      </c>
      <c r="AG995" s="204">
        <v>0</v>
      </c>
      <c r="AH995" s="204">
        <v>0</v>
      </c>
      <c r="AI995" s="204">
        <v>0</v>
      </c>
      <c r="AJ995" s="204">
        <v>0</v>
      </c>
      <c r="AK995" s="204">
        <v>0</v>
      </c>
      <c r="AL995" s="204">
        <v>0</v>
      </c>
      <c r="AM995" s="204"/>
      <c r="AN995" s="204">
        <v>0</v>
      </c>
      <c r="AO995" s="204">
        <v>0</v>
      </c>
    </row>
    <row r="996" spans="1:41" ht="12.75" customHeight="1">
      <c r="A996" s="262">
        <v>988</v>
      </c>
      <c r="B996" s="201" t="s">
        <v>2024</v>
      </c>
      <c r="C996" s="197">
        <v>0</v>
      </c>
      <c r="D996" s="202">
        <v>0</v>
      </c>
      <c r="E996" s="202">
        <v>0</v>
      </c>
      <c r="F996" s="202">
        <v>0</v>
      </c>
      <c r="G996" s="202">
        <v>0</v>
      </c>
      <c r="H996" s="202">
        <v>0</v>
      </c>
      <c r="I996" s="202">
        <v>0</v>
      </c>
      <c r="J996" s="197">
        <v>0</v>
      </c>
      <c r="K996" s="203">
        <v>0</v>
      </c>
      <c r="L996" s="203">
        <v>0</v>
      </c>
      <c r="M996" s="203">
        <v>0</v>
      </c>
      <c r="N996" s="203">
        <v>0</v>
      </c>
      <c r="O996" s="203">
        <v>0</v>
      </c>
      <c r="P996" s="203">
        <v>0</v>
      </c>
      <c r="Q996" s="203">
        <v>0</v>
      </c>
      <c r="R996" s="198">
        <v>0</v>
      </c>
      <c r="S996" s="203">
        <v>0</v>
      </c>
      <c r="T996" s="203">
        <v>0</v>
      </c>
      <c r="U996" s="203">
        <v>0</v>
      </c>
      <c r="V996" s="204">
        <v>0</v>
      </c>
      <c r="W996" s="204">
        <v>0</v>
      </c>
      <c r="X996" s="204">
        <v>0</v>
      </c>
      <c r="Y996" s="204">
        <v>0</v>
      </c>
      <c r="Z996" s="101">
        <v>0</v>
      </c>
      <c r="AA996" s="204">
        <v>0</v>
      </c>
      <c r="AB996" s="204">
        <v>0</v>
      </c>
      <c r="AC996" s="204">
        <v>0</v>
      </c>
      <c r="AD996" s="204">
        <v>0</v>
      </c>
      <c r="AE996" s="204"/>
      <c r="AF996" s="204">
        <v>0</v>
      </c>
      <c r="AG996" s="204">
        <v>0</v>
      </c>
      <c r="AH996" s="204">
        <v>0</v>
      </c>
      <c r="AI996" s="204">
        <v>0</v>
      </c>
      <c r="AJ996" s="204">
        <v>0</v>
      </c>
      <c r="AK996" s="204">
        <v>0</v>
      </c>
      <c r="AL996" s="204">
        <v>0</v>
      </c>
      <c r="AM996" s="204"/>
      <c r="AN996" s="204">
        <v>0</v>
      </c>
      <c r="AO996" s="204">
        <v>0</v>
      </c>
    </row>
    <row r="997" spans="1:41" ht="12.75" customHeight="1">
      <c r="A997" s="262">
        <v>989</v>
      </c>
      <c r="B997" s="201" t="s">
        <v>2025</v>
      </c>
      <c r="C997" s="197">
        <v>0</v>
      </c>
      <c r="D997" s="202">
        <v>0</v>
      </c>
      <c r="E997" s="202">
        <v>0</v>
      </c>
      <c r="F997" s="202">
        <v>0</v>
      </c>
      <c r="G997" s="202">
        <v>0</v>
      </c>
      <c r="H997" s="202">
        <v>0</v>
      </c>
      <c r="I997" s="202">
        <v>0</v>
      </c>
      <c r="J997" s="197">
        <v>0</v>
      </c>
      <c r="K997" s="203">
        <v>0</v>
      </c>
      <c r="L997" s="203">
        <v>0</v>
      </c>
      <c r="M997" s="203">
        <v>0</v>
      </c>
      <c r="N997" s="203">
        <v>0</v>
      </c>
      <c r="O997" s="203">
        <v>0</v>
      </c>
      <c r="P997" s="203">
        <v>0</v>
      </c>
      <c r="Q997" s="203">
        <v>0</v>
      </c>
      <c r="R997" s="198">
        <v>0</v>
      </c>
      <c r="S997" s="203">
        <v>0</v>
      </c>
      <c r="T997" s="203">
        <v>0</v>
      </c>
      <c r="U997" s="203">
        <v>0</v>
      </c>
      <c r="V997" s="204">
        <v>0</v>
      </c>
      <c r="W997" s="204">
        <v>0</v>
      </c>
      <c r="X997" s="204">
        <v>0</v>
      </c>
      <c r="Y997" s="204">
        <v>0</v>
      </c>
      <c r="Z997" s="101">
        <v>0</v>
      </c>
      <c r="AA997" s="204">
        <v>0</v>
      </c>
      <c r="AB997" s="204">
        <v>0</v>
      </c>
      <c r="AC997" s="204">
        <v>0</v>
      </c>
      <c r="AD997" s="204">
        <v>0</v>
      </c>
      <c r="AE997" s="204"/>
      <c r="AF997" s="204">
        <v>0</v>
      </c>
      <c r="AG997" s="204">
        <v>0</v>
      </c>
      <c r="AH997" s="204">
        <v>0</v>
      </c>
      <c r="AI997" s="204">
        <v>0</v>
      </c>
      <c r="AJ997" s="204">
        <v>0</v>
      </c>
      <c r="AK997" s="204">
        <v>0</v>
      </c>
      <c r="AL997" s="204">
        <v>0</v>
      </c>
      <c r="AM997" s="204"/>
      <c r="AN997" s="204">
        <v>0</v>
      </c>
      <c r="AO997" s="204">
        <v>0</v>
      </c>
    </row>
    <row r="998" spans="1:41" ht="12.75" customHeight="1">
      <c r="A998" s="262">
        <v>990</v>
      </c>
      <c r="B998" s="201" t="s">
        <v>1687</v>
      </c>
      <c r="C998" s="197">
        <v>0</v>
      </c>
      <c r="D998" s="202">
        <v>0</v>
      </c>
      <c r="E998" s="202">
        <v>0</v>
      </c>
      <c r="F998" s="202">
        <v>0</v>
      </c>
      <c r="G998" s="202">
        <v>0</v>
      </c>
      <c r="H998" s="202">
        <v>0</v>
      </c>
      <c r="I998" s="202">
        <v>0</v>
      </c>
      <c r="J998" s="197">
        <v>0</v>
      </c>
      <c r="K998" s="203">
        <v>0</v>
      </c>
      <c r="L998" s="203">
        <v>0</v>
      </c>
      <c r="M998" s="203">
        <v>0</v>
      </c>
      <c r="N998" s="203">
        <v>0</v>
      </c>
      <c r="O998" s="203">
        <v>0</v>
      </c>
      <c r="P998" s="203">
        <v>0</v>
      </c>
      <c r="Q998" s="203">
        <v>0</v>
      </c>
      <c r="R998" s="198">
        <v>0</v>
      </c>
      <c r="S998" s="203">
        <v>0</v>
      </c>
      <c r="T998" s="203">
        <v>0</v>
      </c>
      <c r="U998" s="203">
        <v>0</v>
      </c>
      <c r="V998" s="204">
        <v>0</v>
      </c>
      <c r="W998" s="204">
        <v>0</v>
      </c>
      <c r="X998" s="204">
        <v>0</v>
      </c>
      <c r="Y998" s="204">
        <v>0</v>
      </c>
      <c r="Z998" s="101">
        <v>0</v>
      </c>
      <c r="AA998" s="204">
        <v>0</v>
      </c>
      <c r="AB998" s="204">
        <v>0</v>
      </c>
      <c r="AC998" s="204">
        <v>0</v>
      </c>
      <c r="AD998" s="204">
        <v>0</v>
      </c>
      <c r="AE998" s="204"/>
      <c r="AF998" s="204">
        <v>0</v>
      </c>
      <c r="AG998" s="204">
        <v>0</v>
      </c>
      <c r="AH998" s="204">
        <v>0</v>
      </c>
      <c r="AI998" s="204">
        <v>0</v>
      </c>
      <c r="AJ998" s="204">
        <v>0</v>
      </c>
      <c r="AK998" s="204">
        <v>0</v>
      </c>
      <c r="AL998" s="204">
        <v>0</v>
      </c>
      <c r="AM998" s="204"/>
      <c r="AN998" s="204">
        <v>0</v>
      </c>
      <c r="AO998" s="204">
        <v>0</v>
      </c>
    </row>
    <row r="999" spans="1:41" ht="12.75" customHeight="1">
      <c r="A999" s="262">
        <v>991</v>
      </c>
      <c r="B999" s="201" t="s">
        <v>2026</v>
      </c>
      <c r="C999" s="197">
        <v>0</v>
      </c>
      <c r="D999" s="202">
        <v>0</v>
      </c>
      <c r="E999" s="202">
        <v>0</v>
      </c>
      <c r="F999" s="202">
        <v>0</v>
      </c>
      <c r="G999" s="202">
        <v>0</v>
      </c>
      <c r="H999" s="202">
        <v>0</v>
      </c>
      <c r="I999" s="202">
        <v>0</v>
      </c>
      <c r="J999" s="197">
        <v>0</v>
      </c>
      <c r="K999" s="203">
        <v>0</v>
      </c>
      <c r="L999" s="203">
        <v>0</v>
      </c>
      <c r="M999" s="203">
        <v>0</v>
      </c>
      <c r="N999" s="203">
        <v>0</v>
      </c>
      <c r="O999" s="203">
        <v>0</v>
      </c>
      <c r="P999" s="203">
        <v>0</v>
      </c>
      <c r="Q999" s="203">
        <v>0</v>
      </c>
      <c r="R999" s="198">
        <v>0</v>
      </c>
      <c r="S999" s="203">
        <v>0</v>
      </c>
      <c r="T999" s="203">
        <v>0</v>
      </c>
      <c r="U999" s="203">
        <v>0</v>
      </c>
      <c r="V999" s="204">
        <v>0</v>
      </c>
      <c r="W999" s="204">
        <v>0</v>
      </c>
      <c r="X999" s="204">
        <v>0</v>
      </c>
      <c r="Y999" s="204">
        <v>0</v>
      </c>
      <c r="Z999" s="101">
        <v>0</v>
      </c>
      <c r="AA999" s="204">
        <v>0</v>
      </c>
      <c r="AB999" s="204">
        <v>0</v>
      </c>
      <c r="AC999" s="204">
        <v>0</v>
      </c>
      <c r="AD999" s="204">
        <v>0</v>
      </c>
      <c r="AE999" s="204"/>
      <c r="AF999" s="204">
        <v>0</v>
      </c>
      <c r="AG999" s="204">
        <v>0</v>
      </c>
      <c r="AH999" s="204">
        <v>0</v>
      </c>
      <c r="AI999" s="204">
        <v>0</v>
      </c>
      <c r="AJ999" s="204">
        <v>0</v>
      </c>
      <c r="AK999" s="204">
        <v>0</v>
      </c>
      <c r="AL999" s="204">
        <v>0</v>
      </c>
      <c r="AM999" s="204"/>
      <c r="AN999" s="204">
        <v>0</v>
      </c>
      <c r="AO999" s="204">
        <v>0</v>
      </c>
    </row>
    <row r="1000" spans="1:41" ht="12.75" customHeight="1">
      <c r="A1000" s="262">
        <v>992</v>
      </c>
      <c r="B1000" s="201" t="s">
        <v>2027</v>
      </c>
      <c r="C1000" s="197">
        <v>0</v>
      </c>
      <c r="D1000" s="202">
        <v>0</v>
      </c>
      <c r="E1000" s="202">
        <v>0</v>
      </c>
      <c r="F1000" s="202">
        <v>0</v>
      </c>
      <c r="G1000" s="202">
        <v>0</v>
      </c>
      <c r="H1000" s="202">
        <v>0</v>
      </c>
      <c r="I1000" s="202">
        <v>0</v>
      </c>
      <c r="J1000" s="197">
        <v>0</v>
      </c>
      <c r="K1000" s="203">
        <v>0</v>
      </c>
      <c r="L1000" s="203">
        <v>0</v>
      </c>
      <c r="M1000" s="203">
        <v>0</v>
      </c>
      <c r="N1000" s="203">
        <v>0</v>
      </c>
      <c r="O1000" s="203">
        <v>0</v>
      </c>
      <c r="P1000" s="203">
        <v>0</v>
      </c>
      <c r="Q1000" s="203">
        <v>0</v>
      </c>
      <c r="R1000" s="198">
        <v>0</v>
      </c>
      <c r="S1000" s="203">
        <v>0</v>
      </c>
      <c r="T1000" s="203">
        <v>0</v>
      </c>
      <c r="U1000" s="203">
        <v>0</v>
      </c>
      <c r="V1000" s="204">
        <v>0</v>
      </c>
      <c r="W1000" s="204">
        <v>0</v>
      </c>
      <c r="X1000" s="204">
        <v>0</v>
      </c>
      <c r="Y1000" s="204">
        <v>0</v>
      </c>
      <c r="Z1000" s="101">
        <v>0</v>
      </c>
      <c r="AA1000" s="204">
        <v>0</v>
      </c>
      <c r="AB1000" s="204">
        <v>0</v>
      </c>
      <c r="AC1000" s="204">
        <v>0</v>
      </c>
      <c r="AD1000" s="204">
        <v>0</v>
      </c>
      <c r="AE1000" s="204"/>
      <c r="AF1000" s="204">
        <v>0</v>
      </c>
      <c r="AG1000" s="204">
        <v>0</v>
      </c>
      <c r="AH1000" s="204">
        <v>0</v>
      </c>
      <c r="AI1000" s="204">
        <v>0</v>
      </c>
      <c r="AJ1000" s="204">
        <v>0</v>
      </c>
      <c r="AK1000" s="204">
        <v>0</v>
      </c>
      <c r="AL1000" s="204">
        <v>0</v>
      </c>
      <c r="AM1000" s="204"/>
      <c r="AN1000" s="204">
        <v>0</v>
      </c>
      <c r="AO1000" s="204">
        <v>0</v>
      </c>
    </row>
    <row r="1001" spans="1:41" ht="12.75" customHeight="1">
      <c r="A1001" s="262">
        <v>993</v>
      </c>
      <c r="B1001" s="201" t="s">
        <v>2028</v>
      </c>
      <c r="C1001" s="197">
        <v>0</v>
      </c>
      <c r="D1001" s="202">
        <v>0</v>
      </c>
      <c r="E1001" s="202">
        <v>0</v>
      </c>
      <c r="F1001" s="202">
        <v>0</v>
      </c>
      <c r="G1001" s="202">
        <v>0</v>
      </c>
      <c r="H1001" s="202">
        <v>0</v>
      </c>
      <c r="I1001" s="202">
        <v>0</v>
      </c>
      <c r="J1001" s="197">
        <v>0</v>
      </c>
      <c r="K1001" s="203">
        <v>0</v>
      </c>
      <c r="L1001" s="203">
        <v>0</v>
      </c>
      <c r="M1001" s="203">
        <v>0</v>
      </c>
      <c r="N1001" s="203">
        <v>0</v>
      </c>
      <c r="O1001" s="203">
        <v>0</v>
      </c>
      <c r="P1001" s="203">
        <v>0</v>
      </c>
      <c r="Q1001" s="203">
        <v>0</v>
      </c>
      <c r="R1001" s="198">
        <v>0</v>
      </c>
      <c r="S1001" s="203">
        <v>0</v>
      </c>
      <c r="T1001" s="203">
        <v>0</v>
      </c>
      <c r="U1001" s="203">
        <v>0</v>
      </c>
      <c r="V1001" s="204">
        <v>0</v>
      </c>
      <c r="W1001" s="204">
        <v>0</v>
      </c>
      <c r="X1001" s="204">
        <v>0</v>
      </c>
      <c r="Y1001" s="204">
        <v>0</v>
      </c>
      <c r="Z1001" s="101">
        <v>0</v>
      </c>
      <c r="AA1001" s="204">
        <v>0</v>
      </c>
      <c r="AB1001" s="204">
        <v>0</v>
      </c>
      <c r="AC1001" s="204">
        <v>0</v>
      </c>
      <c r="AD1001" s="204">
        <v>0</v>
      </c>
      <c r="AE1001" s="204"/>
      <c r="AF1001" s="204">
        <v>0</v>
      </c>
      <c r="AG1001" s="204">
        <v>0</v>
      </c>
      <c r="AH1001" s="204">
        <v>0</v>
      </c>
      <c r="AI1001" s="204">
        <v>0</v>
      </c>
      <c r="AJ1001" s="204">
        <v>0</v>
      </c>
      <c r="AK1001" s="204">
        <v>0</v>
      </c>
      <c r="AL1001" s="204">
        <v>0</v>
      </c>
      <c r="AM1001" s="204"/>
      <c r="AN1001" s="204">
        <v>0</v>
      </c>
      <c r="AO1001" s="204">
        <v>0</v>
      </c>
    </row>
    <row r="1002" spans="1:41" ht="12.75" customHeight="1">
      <c r="A1002" s="262">
        <v>994</v>
      </c>
      <c r="B1002" s="201" t="s">
        <v>2029</v>
      </c>
      <c r="C1002" s="197">
        <v>0</v>
      </c>
      <c r="D1002" s="202">
        <v>0</v>
      </c>
      <c r="E1002" s="202">
        <v>0</v>
      </c>
      <c r="F1002" s="202">
        <v>0</v>
      </c>
      <c r="G1002" s="202">
        <v>0</v>
      </c>
      <c r="H1002" s="202">
        <v>0</v>
      </c>
      <c r="I1002" s="202">
        <v>0</v>
      </c>
      <c r="J1002" s="197">
        <v>0</v>
      </c>
      <c r="K1002" s="203">
        <v>0</v>
      </c>
      <c r="L1002" s="203">
        <v>0</v>
      </c>
      <c r="M1002" s="203">
        <v>0</v>
      </c>
      <c r="N1002" s="203">
        <v>0</v>
      </c>
      <c r="O1002" s="203">
        <v>0</v>
      </c>
      <c r="P1002" s="203">
        <v>0</v>
      </c>
      <c r="Q1002" s="203">
        <v>0</v>
      </c>
      <c r="R1002" s="198">
        <v>0</v>
      </c>
      <c r="S1002" s="203">
        <v>0</v>
      </c>
      <c r="T1002" s="203">
        <v>0</v>
      </c>
      <c r="U1002" s="203">
        <v>0</v>
      </c>
      <c r="V1002" s="204">
        <v>0</v>
      </c>
      <c r="W1002" s="204">
        <v>0</v>
      </c>
      <c r="X1002" s="204">
        <v>0</v>
      </c>
      <c r="Y1002" s="204">
        <v>0</v>
      </c>
      <c r="Z1002" s="101">
        <v>0</v>
      </c>
      <c r="AA1002" s="204">
        <v>0</v>
      </c>
      <c r="AB1002" s="204">
        <v>0</v>
      </c>
      <c r="AC1002" s="204">
        <v>0</v>
      </c>
      <c r="AD1002" s="204">
        <v>0</v>
      </c>
      <c r="AE1002" s="204"/>
      <c r="AF1002" s="204">
        <v>0</v>
      </c>
      <c r="AG1002" s="204">
        <v>0</v>
      </c>
      <c r="AH1002" s="204">
        <v>0</v>
      </c>
      <c r="AI1002" s="204">
        <v>0</v>
      </c>
      <c r="AJ1002" s="204">
        <v>0</v>
      </c>
      <c r="AK1002" s="204">
        <v>0</v>
      </c>
      <c r="AL1002" s="204">
        <v>0</v>
      </c>
      <c r="AM1002" s="204"/>
      <c r="AN1002" s="204">
        <v>0</v>
      </c>
      <c r="AO1002" s="204">
        <v>0</v>
      </c>
    </row>
    <row r="1003" spans="1:41" ht="12.75" customHeight="1">
      <c r="A1003" s="262">
        <v>995</v>
      </c>
      <c r="B1003" s="201" t="s">
        <v>2030</v>
      </c>
      <c r="C1003" s="197">
        <v>0</v>
      </c>
      <c r="D1003" s="202">
        <v>0</v>
      </c>
      <c r="E1003" s="202">
        <v>0</v>
      </c>
      <c r="F1003" s="202">
        <v>0</v>
      </c>
      <c r="G1003" s="202">
        <v>0</v>
      </c>
      <c r="H1003" s="202">
        <v>0</v>
      </c>
      <c r="I1003" s="202">
        <v>0</v>
      </c>
      <c r="J1003" s="197">
        <v>0</v>
      </c>
      <c r="K1003" s="203">
        <v>0</v>
      </c>
      <c r="L1003" s="203">
        <v>0</v>
      </c>
      <c r="M1003" s="203">
        <v>0</v>
      </c>
      <c r="N1003" s="203">
        <v>0</v>
      </c>
      <c r="O1003" s="203">
        <v>0</v>
      </c>
      <c r="P1003" s="203">
        <v>0</v>
      </c>
      <c r="Q1003" s="203">
        <v>0</v>
      </c>
      <c r="R1003" s="198">
        <v>0</v>
      </c>
      <c r="S1003" s="203">
        <v>0</v>
      </c>
      <c r="T1003" s="203">
        <v>0</v>
      </c>
      <c r="U1003" s="203">
        <v>0</v>
      </c>
      <c r="V1003" s="204">
        <v>0</v>
      </c>
      <c r="W1003" s="204">
        <v>0</v>
      </c>
      <c r="X1003" s="204">
        <v>0</v>
      </c>
      <c r="Y1003" s="204">
        <v>0</v>
      </c>
      <c r="Z1003" s="101">
        <v>0</v>
      </c>
      <c r="AA1003" s="204">
        <v>0</v>
      </c>
      <c r="AB1003" s="204">
        <v>0</v>
      </c>
      <c r="AC1003" s="204">
        <v>0</v>
      </c>
      <c r="AD1003" s="204">
        <v>0</v>
      </c>
      <c r="AE1003" s="204"/>
      <c r="AF1003" s="204">
        <v>0</v>
      </c>
      <c r="AG1003" s="204">
        <v>0</v>
      </c>
      <c r="AH1003" s="204">
        <v>0</v>
      </c>
      <c r="AI1003" s="204">
        <v>0</v>
      </c>
      <c r="AJ1003" s="204">
        <v>0</v>
      </c>
      <c r="AK1003" s="204">
        <v>0</v>
      </c>
      <c r="AL1003" s="204">
        <v>0</v>
      </c>
      <c r="AM1003" s="204"/>
      <c r="AN1003" s="204">
        <v>0</v>
      </c>
      <c r="AO1003" s="204">
        <v>0</v>
      </c>
    </row>
    <row r="1004" spans="1:41" ht="12.75" customHeight="1">
      <c r="A1004" s="262">
        <v>996</v>
      </c>
      <c r="B1004" s="201" t="s">
        <v>2031</v>
      </c>
      <c r="C1004" s="197">
        <v>0</v>
      </c>
      <c r="D1004" s="202">
        <v>0</v>
      </c>
      <c r="E1004" s="202">
        <v>0</v>
      </c>
      <c r="F1004" s="202">
        <v>0</v>
      </c>
      <c r="G1004" s="202">
        <v>0</v>
      </c>
      <c r="H1004" s="202">
        <v>0</v>
      </c>
      <c r="I1004" s="202">
        <v>0</v>
      </c>
      <c r="J1004" s="197">
        <v>0</v>
      </c>
      <c r="K1004" s="203">
        <v>0</v>
      </c>
      <c r="L1004" s="203">
        <v>0</v>
      </c>
      <c r="M1004" s="203">
        <v>0</v>
      </c>
      <c r="N1004" s="203">
        <v>0</v>
      </c>
      <c r="O1004" s="203">
        <v>0</v>
      </c>
      <c r="P1004" s="203">
        <v>0</v>
      </c>
      <c r="Q1004" s="203">
        <v>0</v>
      </c>
      <c r="R1004" s="198">
        <v>0</v>
      </c>
      <c r="S1004" s="203">
        <v>0</v>
      </c>
      <c r="T1004" s="203">
        <v>0</v>
      </c>
      <c r="U1004" s="203">
        <v>0</v>
      </c>
      <c r="V1004" s="204">
        <v>0</v>
      </c>
      <c r="W1004" s="204">
        <v>0</v>
      </c>
      <c r="X1004" s="204">
        <v>0</v>
      </c>
      <c r="Y1004" s="204">
        <v>0</v>
      </c>
      <c r="Z1004" s="101">
        <v>0</v>
      </c>
      <c r="AA1004" s="204">
        <v>0</v>
      </c>
      <c r="AB1004" s="204">
        <v>0</v>
      </c>
      <c r="AC1004" s="204">
        <v>0</v>
      </c>
      <c r="AD1004" s="204">
        <v>0</v>
      </c>
      <c r="AE1004" s="204"/>
      <c r="AF1004" s="204">
        <v>0</v>
      </c>
      <c r="AG1004" s="204">
        <v>0</v>
      </c>
      <c r="AH1004" s="204">
        <v>0</v>
      </c>
      <c r="AI1004" s="204">
        <v>0</v>
      </c>
      <c r="AJ1004" s="204">
        <v>0</v>
      </c>
      <c r="AK1004" s="204">
        <v>0</v>
      </c>
      <c r="AL1004" s="204">
        <v>0</v>
      </c>
      <c r="AM1004" s="204"/>
      <c r="AN1004" s="204">
        <v>0</v>
      </c>
      <c r="AO1004" s="204">
        <v>0</v>
      </c>
    </row>
    <row r="1005" spans="1:41" ht="12.75" customHeight="1">
      <c r="A1005" s="262">
        <v>997</v>
      </c>
      <c r="B1005" s="201" t="s">
        <v>2032</v>
      </c>
      <c r="C1005" s="197">
        <v>0</v>
      </c>
      <c r="D1005" s="202">
        <v>0</v>
      </c>
      <c r="E1005" s="202">
        <v>0</v>
      </c>
      <c r="F1005" s="202">
        <v>0</v>
      </c>
      <c r="G1005" s="202">
        <v>0</v>
      </c>
      <c r="H1005" s="202">
        <v>0</v>
      </c>
      <c r="I1005" s="202">
        <v>0</v>
      </c>
      <c r="J1005" s="197">
        <v>0</v>
      </c>
      <c r="K1005" s="203">
        <v>0</v>
      </c>
      <c r="L1005" s="203">
        <v>0</v>
      </c>
      <c r="M1005" s="203">
        <v>0</v>
      </c>
      <c r="N1005" s="203">
        <v>0</v>
      </c>
      <c r="O1005" s="203">
        <v>0</v>
      </c>
      <c r="P1005" s="203">
        <v>0</v>
      </c>
      <c r="Q1005" s="203">
        <v>0</v>
      </c>
      <c r="R1005" s="198">
        <v>0</v>
      </c>
      <c r="S1005" s="203">
        <v>0</v>
      </c>
      <c r="T1005" s="203">
        <v>0</v>
      </c>
      <c r="U1005" s="203">
        <v>0</v>
      </c>
      <c r="V1005" s="204">
        <v>0</v>
      </c>
      <c r="W1005" s="204">
        <v>0</v>
      </c>
      <c r="X1005" s="204">
        <v>0</v>
      </c>
      <c r="Y1005" s="204">
        <v>0</v>
      </c>
      <c r="Z1005" s="101">
        <v>0</v>
      </c>
      <c r="AA1005" s="204">
        <v>0</v>
      </c>
      <c r="AB1005" s="204">
        <v>0</v>
      </c>
      <c r="AC1005" s="204">
        <v>0</v>
      </c>
      <c r="AD1005" s="204">
        <v>0</v>
      </c>
      <c r="AE1005" s="204"/>
      <c r="AF1005" s="204">
        <v>0</v>
      </c>
      <c r="AG1005" s="204">
        <v>0</v>
      </c>
      <c r="AH1005" s="204">
        <v>0</v>
      </c>
      <c r="AI1005" s="204">
        <v>0</v>
      </c>
      <c r="AJ1005" s="204">
        <v>0</v>
      </c>
      <c r="AK1005" s="204">
        <v>0</v>
      </c>
      <c r="AL1005" s="204">
        <v>0</v>
      </c>
      <c r="AM1005" s="204"/>
      <c r="AN1005" s="204">
        <v>0</v>
      </c>
      <c r="AO1005" s="204">
        <v>0</v>
      </c>
    </row>
    <row r="1006" spans="1:41" ht="12.75" customHeight="1">
      <c r="A1006" s="262">
        <v>998</v>
      </c>
      <c r="B1006" s="201" t="s">
        <v>2033</v>
      </c>
      <c r="C1006" s="197">
        <v>0</v>
      </c>
      <c r="D1006" s="202">
        <v>0</v>
      </c>
      <c r="E1006" s="202">
        <v>0</v>
      </c>
      <c r="F1006" s="202">
        <v>0</v>
      </c>
      <c r="G1006" s="202">
        <v>0</v>
      </c>
      <c r="H1006" s="202">
        <v>0</v>
      </c>
      <c r="I1006" s="202">
        <v>0</v>
      </c>
      <c r="J1006" s="197">
        <v>0</v>
      </c>
      <c r="K1006" s="203">
        <v>0</v>
      </c>
      <c r="L1006" s="203">
        <v>0</v>
      </c>
      <c r="M1006" s="203">
        <v>0</v>
      </c>
      <c r="N1006" s="203">
        <v>0</v>
      </c>
      <c r="O1006" s="203">
        <v>0</v>
      </c>
      <c r="P1006" s="203">
        <v>0</v>
      </c>
      <c r="Q1006" s="203">
        <v>0</v>
      </c>
      <c r="R1006" s="198">
        <v>0</v>
      </c>
      <c r="S1006" s="203">
        <v>0</v>
      </c>
      <c r="T1006" s="203">
        <v>0</v>
      </c>
      <c r="U1006" s="203">
        <v>0</v>
      </c>
      <c r="V1006" s="204">
        <v>0</v>
      </c>
      <c r="W1006" s="204">
        <v>0</v>
      </c>
      <c r="X1006" s="204">
        <v>0</v>
      </c>
      <c r="Y1006" s="204">
        <v>0</v>
      </c>
      <c r="Z1006" s="101">
        <v>0</v>
      </c>
      <c r="AA1006" s="204">
        <v>0</v>
      </c>
      <c r="AB1006" s="204">
        <v>0</v>
      </c>
      <c r="AC1006" s="204">
        <v>0</v>
      </c>
      <c r="AD1006" s="204">
        <v>0</v>
      </c>
      <c r="AE1006" s="204"/>
      <c r="AF1006" s="204">
        <v>0</v>
      </c>
      <c r="AG1006" s="204">
        <v>0</v>
      </c>
      <c r="AH1006" s="204">
        <v>0</v>
      </c>
      <c r="AI1006" s="204">
        <v>0</v>
      </c>
      <c r="AJ1006" s="204">
        <v>0</v>
      </c>
      <c r="AK1006" s="204">
        <v>0</v>
      </c>
      <c r="AL1006" s="204">
        <v>0</v>
      </c>
      <c r="AM1006" s="204"/>
      <c r="AN1006" s="204">
        <v>0</v>
      </c>
      <c r="AO1006" s="204">
        <v>0</v>
      </c>
    </row>
    <row r="1007" spans="1:41" ht="12.75" customHeight="1">
      <c r="A1007" s="262">
        <v>999</v>
      </c>
      <c r="B1007" s="201" t="s">
        <v>2034</v>
      </c>
      <c r="C1007" s="197">
        <v>0</v>
      </c>
      <c r="D1007" s="202">
        <v>0</v>
      </c>
      <c r="E1007" s="202">
        <v>0</v>
      </c>
      <c r="F1007" s="202">
        <v>0</v>
      </c>
      <c r="G1007" s="202">
        <v>0</v>
      </c>
      <c r="H1007" s="202">
        <v>0</v>
      </c>
      <c r="I1007" s="202">
        <v>0</v>
      </c>
      <c r="J1007" s="197">
        <v>0</v>
      </c>
      <c r="K1007" s="203">
        <v>0</v>
      </c>
      <c r="L1007" s="203">
        <v>0</v>
      </c>
      <c r="M1007" s="203">
        <v>0</v>
      </c>
      <c r="N1007" s="203">
        <v>0</v>
      </c>
      <c r="O1007" s="203">
        <v>0</v>
      </c>
      <c r="P1007" s="203">
        <v>0</v>
      </c>
      <c r="Q1007" s="203">
        <v>0</v>
      </c>
      <c r="R1007" s="198">
        <v>0</v>
      </c>
      <c r="S1007" s="203">
        <v>0</v>
      </c>
      <c r="T1007" s="203">
        <v>0</v>
      </c>
      <c r="U1007" s="203">
        <v>0</v>
      </c>
      <c r="V1007" s="204">
        <v>0</v>
      </c>
      <c r="W1007" s="204">
        <v>0</v>
      </c>
      <c r="X1007" s="204">
        <v>0</v>
      </c>
      <c r="Y1007" s="204">
        <v>0</v>
      </c>
      <c r="Z1007" s="101">
        <v>0</v>
      </c>
      <c r="AA1007" s="204">
        <v>0</v>
      </c>
      <c r="AB1007" s="204">
        <v>0</v>
      </c>
      <c r="AC1007" s="204">
        <v>0</v>
      </c>
      <c r="AD1007" s="204">
        <v>0</v>
      </c>
      <c r="AE1007" s="204"/>
      <c r="AF1007" s="204">
        <v>0</v>
      </c>
      <c r="AG1007" s="204">
        <v>0</v>
      </c>
      <c r="AH1007" s="204">
        <v>0</v>
      </c>
      <c r="AI1007" s="204">
        <v>0</v>
      </c>
      <c r="AJ1007" s="204">
        <v>0</v>
      </c>
      <c r="AK1007" s="204">
        <v>0</v>
      </c>
      <c r="AL1007" s="204">
        <v>0</v>
      </c>
      <c r="AM1007" s="204"/>
      <c r="AN1007" s="204">
        <v>0</v>
      </c>
      <c r="AO1007" s="204">
        <v>0</v>
      </c>
    </row>
    <row r="1008" spans="1:41" ht="12.75" customHeight="1">
      <c r="A1008" s="262">
        <v>1000</v>
      </c>
      <c r="B1008" s="201" t="s">
        <v>2012</v>
      </c>
      <c r="C1008" s="197">
        <v>0</v>
      </c>
      <c r="D1008" s="202">
        <v>0</v>
      </c>
      <c r="E1008" s="202">
        <v>0</v>
      </c>
      <c r="F1008" s="202">
        <v>0</v>
      </c>
      <c r="G1008" s="202">
        <v>0</v>
      </c>
      <c r="H1008" s="202">
        <v>0</v>
      </c>
      <c r="I1008" s="202">
        <v>0</v>
      </c>
      <c r="J1008" s="197">
        <v>0</v>
      </c>
      <c r="K1008" s="203">
        <v>0</v>
      </c>
      <c r="L1008" s="203">
        <v>0</v>
      </c>
      <c r="M1008" s="203">
        <v>0</v>
      </c>
      <c r="N1008" s="203">
        <v>0</v>
      </c>
      <c r="O1008" s="203">
        <v>0</v>
      </c>
      <c r="P1008" s="203">
        <v>0</v>
      </c>
      <c r="Q1008" s="203">
        <v>0</v>
      </c>
      <c r="R1008" s="198">
        <v>0</v>
      </c>
      <c r="S1008" s="203">
        <v>0</v>
      </c>
      <c r="T1008" s="203">
        <v>0</v>
      </c>
      <c r="U1008" s="203">
        <v>0</v>
      </c>
      <c r="V1008" s="204">
        <v>0</v>
      </c>
      <c r="W1008" s="204">
        <v>0</v>
      </c>
      <c r="X1008" s="204">
        <v>0</v>
      </c>
      <c r="Y1008" s="204">
        <v>0</v>
      </c>
      <c r="Z1008" s="101">
        <v>0</v>
      </c>
      <c r="AA1008" s="204">
        <v>0</v>
      </c>
      <c r="AB1008" s="204">
        <v>0</v>
      </c>
      <c r="AC1008" s="204">
        <v>0</v>
      </c>
      <c r="AD1008" s="204">
        <v>0</v>
      </c>
      <c r="AE1008" s="204"/>
      <c r="AF1008" s="204">
        <v>0</v>
      </c>
      <c r="AG1008" s="204">
        <v>0</v>
      </c>
      <c r="AH1008" s="204">
        <v>0</v>
      </c>
      <c r="AI1008" s="204">
        <v>0</v>
      </c>
      <c r="AJ1008" s="204">
        <v>0</v>
      </c>
      <c r="AK1008" s="204">
        <v>0</v>
      </c>
      <c r="AL1008" s="204">
        <v>0</v>
      </c>
      <c r="AM1008" s="204"/>
      <c r="AN1008" s="204">
        <v>0</v>
      </c>
      <c r="AO1008" s="204">
        <v>0</v>
      </c>
    </row>
    <row r="1009" spans="1:45" ht="12.75" customHeight="1">
      <c r="A1009" s="262">
        <v>1001</v>
      </c>
      <c r="B1009" s="201" t="s">
        <v>2035</v>
      </c>
      <c r="C1009" s="197">
        <v>0</v>
      </c>
      <c r="D1009" s="202">
        <v>0</v>
      </c>
      <c r="E1009" s="202">
        <v>0</v>
      </c>
      <c r="F1009" s="202">
        <v>0</v>
      </c>
      <c r="G1009" s="202">
        <v>0</v>
      </c>
      <c r="H1009" s="202">
        <v>0</v>
      </c>
      <c r="I1009" s="202">
        <v>0</v>
      </c>
      <c r="J1009" s="197">
        <v>0</v>
      </c>
      <c r="K1009" s="203">
        <v>0</v>
      </c>
      <c r="L1009" s="203">
        <v>0</v>
      </c>
      <c r="M1009" s="203">
        <v>0</v>
      </c>
      <c r="N1009" s="203">
        <v>0</v>
      </c>
      <c r="O1009" s="203">
        <v>0</v>
      </c>
      <c r="P1009" s="203">
        <v>0</v>
      </c>
      <c r="Q1009" s="203">
        <v>0</v>
      </c>
      <c r="R1009" s="198">
        <v>0</v>
      </c>
      <c r="S1009" s="203">
        <v>0</v>
      </c>
      <c r="T1009" s="203">
        <v>0</v>
      </c>
      <c r="U1009" s="203">
        <v>0</v>
      </c>
      <c r="V1009" s="204">
        <v>0</v>
      </c>
      <c r="W1009" s="204">
        <v>0</v>
      </c>
      <c r="X1009" s="204">
        <v>0</v>
      </c>
      <c r="Y1009" s="204">
        <v>0</v>
      </c>
      <c r="Z1009" s="101">
        <v>0</v>
      </c>
      <c r="AA1009" s="204">
        <v>0</v>
      </c>
      <c r="AB1009" s="204">
        <v>0</v>
      </c>
      <c r="AC1009" s="204">
        <v>0</v>
      </c>
      <c r="AD1009" s="204">
        <v>0</v>
      </c>
      <c r="AE1009" s="204"/>
      <c r="AF1009" s="204">
        <v>0</v>
      </c>
      <c r="AG1009" s="204">
        <v>0</v>
      </c>
      <c r="AH1009" s="204">
        <v>0</v>
      </c>
      <c r="AI1009" s="204">
        <v>0</v>
      </c>
      <c r="AJ1009" s="204">
        <v>0</v>
      </c>
      <c r="AK1009" s="204">
        <v>0</v>
      </c>
      <c r="AL1009" s="204">
        <v>0</v>
      </c>
      <c r="AM1009" s="204"/>
      <c r="AN1009" s="204">
        <v>0</v>
      </c>
      <c r="AO1009" s="204">
        <v>0</v>
      </c>
    </row>
    <row r="1010" spans="1:45" ht="12.75" customHeight="1">
      <c r="A1010" s="262">
        <v>1002</v>
      </c>
      <c r="B1010" s="201" t="s">
        <v>2036</v>
      </c>
      <c r="C1010" s="197">
        <v>0</v>
      </c>
      <c r="D1010" s="202">
        <v>0</v>
      </c>
      <c r="E1010" s="202">
        <v>0</v>
      </c>
      <c r="F1010" s="202">
        <v>0</v>
      </c>
      <c r="G1010" s="202">
        <v>0</v>
      </c>
      <c r="H1010" s="202">
        <v>0</v>
      </c>
      <c r="I1010" s="202">
        <v>0</v>
      </c>
      <c r="J1010" s="197">
        <v>0</v>
      </c>
      <c r="K1010" s="203">
        <v>0</v>
      </c>
      <c r="L1010" s="203">
        <v>0</v>
      </c>
      <c r="M1010" s="203">
        <v>0</v>
      </c>
      <c r="N1010" s="203">
        <v>0</v>
      </c>
      <c r="O1010" s="203">
        <v>0</v>
      </c>
      <c r="P1010" s="203">
        <v>0</v>
      </c>
      <c r="Q1010" s="203">
        <v>0</v>
      </c>
      <c r="R1010" s="198">
        <v>0</v>
      </c>
      <c r="S1010" s="203">
        <v>0</v>
      </c>
      <c r="T1010" s="203">
        <v>0</v>
      </c>
      <c r="U1010" s="203">
        <v>0</v>
      </c>
      <c r="V1010" s="204">
        <v>0</v>
      </c>
      <c r="W1010" s="204">
        <v>0</v>
      </c>
      <c r="X1010" s="204">
        <v>0</v>
      </c>
      <c r="Y1010" s="204">
        <v>0</v>
      </c>
      <c r="Z1010" s="101">
        <v>0</v>
      </c>
      <c r="AA1010" s="204">
        <v>0</v>
      </c>
      <c r="AB1010" s="204">
        <v>0</v>
      </c>
      <c r="AC1010" s="204">
        <v>0</v>
      </c>
      <c r="AD1010" s="204">
        <v>0</v>
      </c>
      <c r="AE1010" s="204"/>
      <c r="AF1010" s="204">
        <v>0</v>
      </c>
      <c r="AG1010" s="204">
        <v>0</v>
      </c>
      <c r="AH1010" s="204">
        <v>0</v>
      </c>
      <c r="AI1010" s="204">
        <v>0</v>
      </c>
      <c r="AJ1010" s="204">
        <v>0</v>
      </c>
      <c r="AK1010" s="204">
        <v>0</v>
      </c>
      <c r="AL1010" s="204">
        <v>0</v>
      </c>
      <c r="AM1010" s="204"/>
      <c r="AN1010" s="204">
        <v>0</v>
      </c>
      <c r="AO1010" s="204">
        <v>0</v>
      </c>
    </row>
    <row r="1011" spans="1:45" ht="12.75" customHeight="1">
      <c r="A1011" s="262">
        <v>1003</v>
      </c>
      <c r="B1011" s="201" t="s">
        <v>1722</v>
      </c>
      <c r="C1011" s="197">
        <v>0</v>
      </c>
      <c r="D1011" s="202">
        <v>0</v>
      </c>
      <c r="E1011" s="202">
        <v>0</v>
      </c>
      <c r="F1011" s="202">
        <v>0</v>
      </c>
      <c r="G1011" s="202">
        <v>0</v>
      </c>
      <c r="H1011" s="202">
        <v>0</v>
      </c>
      <c r="I1011" s="202">
        <v>0</v>
      </c>
      <c r="J1011" s="197">
        <v>0</v>
      </c>
      <c r="K1011" s="203">
        <v>0</v>
      </c>
      <c r="L1011" s="203">
        <v>0</v>
      </c>
      <c r="M1011" s="203">
        <v>0</v>
      </c>
      <c r="N1011" s="203">
        <v>0</v>
      </c>
      <c r="O1011" s="203">
        <v>0</v>
      </c>
      <c r="P1011" s="203">
        <v>0</v>
      </c>
      <c r="Q1011" s="203">
        <v>0</v>
      </c>
      <c r="R1011" s="198">
        <v>0</v>
      </c>
      <c r="S1011" s="203">
        <v>0</v>
      </c>
      <c r="T1011" s="203">
        <v>0</v>
      </c>
      <c r="U1011" s="203">
        <v>0</v>
      </c>
      <c r="V1011" s="204">
        <v>0</v>
      </c>
      <c r="W1011" s="204">
        <v>0</v>
      </c>
      <c r="X1011" s="204">
        <v>0</v>
      </c>
      <c r="Y1011" s="204">
        <v>0</v>
      </c>
      <c r="Z1011" s="101">
        <v>0</v>
      </c>
      <c r="AA1011" s="204">
        <v>0</v>
      </c>
      <c r="AB1011" s="204">
        <v>0</v>
      </c>
      <c r="AC1011" s="204">
        <v>0</v>
      </c>
      <c r="AD1011" s="204">
        <v>0</v>
      </c>
      <c r="AE1011" s="204"/>
      <c r="AF1011" s="204">
        <v>0</v>
      </c>
      <c r="AG1011" s="204">
        <v>0</v>
      </c>
      <c r="AH1011" s="204">
        <v>0</v>
      </c>
      <c r="AI1011" s="204">
        <v>0</v>
      </c>
      <c r="AJ1011" s="204">
        <v>0</v>
      </c>
      <c r="AK1011" s="204">
        <v>0</v>
      </c>
      <c r="AL1011" s="204">
        <v>0</v>
      </c>
      <c r="AM1011" s="204"/>
      <c r="AN1011" s="204">
        <v>0</v>
      </c>
      <c r="AO1011" s="204">
        <v>0</v>
      </c>
    </row>
    <row r="1012" spans="1:45" ht="12.75" customHeight="1">
      <c r="A1012" s="262">
        <v>1004</v>
      </c>
      <c r="B1012" s="201" t="s">
        <v>2037</v>
      </c>
      <c r="C1012" s="197">
        <v>0</v>
      </c>
      <c r="D1012" s="202">
        <v>0</v>
      </c>
      <c r="E1012" s="202">
        <v>0</v>
      </c>
      <c r="F1012" s="202">
        <v>0</v>
      </c>
      <c r="G1012" s="202">
        <v>0</v>
      </c>
      <c r="H1012" s="202">
        <v>0</v>
      </c>
      <c r="I1012" s="202">
        <v>0</v>
      </c>
      <c r="J1012" s="197">
        <v>0</v>
      </c>
      <c r="K1012" s="203">
        <v>0</v>
      </c>
      <c r="L1012" s="203">
        <v>0</v>
      </c>
      <c r="M1012" s="203">
        <v>0</v>
      </c>
      <c r="N1012" s="203">
        <v>0</v>
      </c>
      <c r="O1012" s="203">
        <v>0</v>
      </c>
      <c r="P1012" s="203">
        <v>0</v>
      </c>
      <c r="Q1012" s="203">
        <v>0</v>
      </c>
      <c r="R1012" s="198">
        <v>0</v>
      </c>
      <c r="S1012" s="203">
        <v>0</v>
      </c>
      <c r="T1012" s="203">
        <v>0</v>
      </c>
      <c r="U1012" s="203">
        <v>0</v>
      </c>
      <c r="V1012" s="204">
        <v>0</v>
      </c>
      <c r="W1012" s="204">
        <v>0</v>
      </c>
      <c r="X1012" s="204">
        <v>0</v>
      </c>
      <c r="Y1012" s="204">
        <v>0</v>
      </c>
      <c r="Z1012" s="101">
        <v>0</v>
      </c>
      <c r="AA1012" s="204">
        <v>0</v>
      </c>
      <c r="AB1012" s="204">
        <v>0</v>
      </c>
      <c r="AC1012" s="204">
        <v>0</v>
      </c>
      <c r="AD1012" s="204">
        <v>0</v>
      </c>
      <c r="AE1012" s="204"/>
      <c r="AF1012" s="204">
        <v>0</v>
      </c>
      <c r="AG1012" s="204">
        <v>0</v>
      </c>
      <c r="AH1012" s="204">
        <v>0</v>
      </c>
      <c r="AI1012" s="204">
        <v>0</v>
      </c>
      <c r="AJ1012" s="204">
        <v>0</v>
      </c>
      <c r="AK1012" s="204">
        <v>0</v>
      </c>
      <c r="AL1012" s="204">
        <v>0</v>
      </c>
      <c r="AM1012" s="204"/>
      <c r="AN1012" s="204">
        <v>0</v>
      </c>
      <c r="AO1012" s="204">
        <v>0</v>
      </c>
    </row>
    <row r="1013" spans="1:45" ht="12.75" customHeight="1">
      <c r="A1013" s="262">
        <v>1005</v>
      </c>
      <c r="B1013" s="201" t="s">
        <v>2038</v>
      </c>
      <c r="C1013" s="197">
        <v>0</v>
      </c>
      <c r="D1013" s="202">
        <v>0</v>
      </c>
      <c r="E1013" s="202">
        <v>0</v>
      </c>
      <c r="F1013" s="202">
        <v>0</v>
      </c>
      <c r="G1013" s="202">
        <v>0</v>
      </c>
      <c r="H1013" s="202">
        <v>0</v>
      </c>
      <c r="I1013" s="202">
        <v>0</v>
      </c>
      <c r="J1013" s="197">
        <v>0</v>
      </c>
      <c r="K1013" s="203">
        <v>0</v>
      </c>
      <c r="L1013" s="203">
        <v>0</v>
      </c>
      <c r="M1013" s="203">
        <v>0</v>
      </c>
      <c r="N1013" s="203">
        <v>0</v>
      </c>
      <c r="O1013" s="203">
        <v>0</v>
      </c>
      <c r="P1013" s="203">
        <v>0</v>
      </c>
      <c r="Q1013" s="203">
        <v>0</v>
      </c>
      <c r="R1013" s="198">
        <v>0</v>
      </c>
      <c r="S1013" s="203">
        <v>0</v>
      </c>
      <c r="T1013" s="203">
        <v>0</v>
      </c>
      <c r="U1013" s="203">
        <v>0</v>
      </c>
      <c r="V1013" s="204">
        <v>0</v>
      </c>
      <c r="W1013" s="204">
        <v>0</v>
      </c>
      <c r="X1013" s="204">
        <v>0</v>
      </c>
      <c r="Y1013" s="204">
        <v>0</v>
      </c>
      <c r="Z1013" s="101">
        <v>0</v>
      </c>
      <c r="AA1013" s="204">
        <v>0</v>
      </c>
      <c r="AB1013" s="204">
        <v>0</v>
      </c>
      <c r="AC1013" s="204">
        <v>0</v>
      </c>
      <c r="AD1013" s="204">
        <v>0</v>
      </c>
      <c r="AE1013" s="204"/>
      <c r="AF1013" s="204">
        <v>0</v>
      </c>
      <c r="AG1013" s="204">
        <v>0</v>
      </c>
      <c r="AH1013" s="204">
        <v>0</v>
      </c>
      <c r="AI1013" s="204">
        <v>0</v>
      </c>
      <c r="AJ1013" s="204">
        <v>0</v>
      </c>
      <c r="AK1013" s="204">
        <v>0</v>
      </c>
      <c r="AL1013" s="204">
        <v>0</v>
      </c>
      <c r="AM1013" s="204"/>
      <c r="AN1013" s="204">
        <v>0</v>
      </c>
      <c r="AO1013" s="204">
        <v>0</v>
      </c>
    </row>
    <row r="1014" spans="1:45" ht="12.75" customHeight="1">
      <c r="A1014" s="262">
        <v>1006</v>
      </c>
      <c r="B1014" s="201"/>
      <c r="C1014" s="202"/>
      <c r="D1014" s="202"/>
      <c r="E1014" s="202"/>
      <c r="F1014" s="202"/>
      <c r="G1014" s="202"/>
      <c r="H1014" s="202"/>
      <c r="I1014" s="202"/>
      <c r="J1014" s="202"/>
      <c r="K1014" s="203"/>
      <c r="L1014" s="203"/>
      <c r="M1014" s="203"/>
      <c r="N1014" s="203"/>
      <c r="O1014" s="203"/>
      <c r="P1014" s="203"/>
      <c r="Q1014" s="203"/>
      <c r="R1014" s="203"/>
      <c r="S1014" s="203"/>
      <c r="T1014" s="203"/>
      <c r="U1014" s="203"/>
      <c r="V1014" s="204"/>
      <c r="W1014" s="204"/>
      <c r="X1014" s="204"/>
      <c r="Y1014" s="204"/>
      <c r="Z1014" s="101">
        <v>0</v>
      </c>
      <c r="AA1014" s="204"/>
      <c r="AB1014" s="204"/>
      <c r="AC1014" s="204"/>
      <c r="AD1014" s="204"/>
      <c r="AE1014" s="204"/>
      <c r="AF1014" s="204"/>
      <c r="AG1014" s="204"/>
      <c r="AH1014" s="204"/>
      <c r="AI1014" s="204"/>
      <c r="AJ1014" s="204"/>
      <c r="AK1014" s="204"/>
      <c r="AL1014" s="204"/>
      <c r="AM1014" s="204"/>
      <c r="AN1014" s="204"/>
      <c r="AO1014" s="204"/>
    </row>
    <row r="1015" spans="1:45" ht="12.75" customHeight="1">
      <c r="A1015" s="262">
        <v>1007</v>
      </c>
      <c r="B1015" s="196" t="s">
        <v>2039</v>
      </c>
      <c r="C1015" s="197">
        <v>1455.3</v>
      </c>
      <c r="D1015" s="197">
        <v>0</v>
      </c>
      <c r="E1015" s="197">
        <v>0</v>
      </c>
      <c r="F1015" s="197">
        <v>0</v>
      </c>
      <c r="G1015" s="197">
        <v>1374</v>
      </c>
      <c r="H1015" s="197">
        <v>81.3</v>
      </c>
      <c r="I1015" s="197">
        <v>0</v>
      </c>
      <c r="J1015" s="197">
        <v>1495.3</v>
      </c>
      <c r="K1015" s="197">
        <v>0</v>
      </c>
      <c r="L1015" s="197">
        <v>0</v>
      </c>
      <c r="M1015" s="197">
        <v>0</v>
      </c>
      <c r="N1015" s="197">
        <v>1374</v>
      </c>
      <c r="O1015" s="197">
        <v>40</v>
      </c>
      <c r="P1015" s="197">
        <v>81.3</v>
      </c>
      <c r="Q1015" s="197">
        <v>0</v>
      </c>
      <c r="R1015" s="198">
        <v>1010.5644</v>
      </c>
      <c r="S1015" s="197">
        <v>0</v>
      </c>
      <c r="T1015" s="197">
        <v>0</v>
      </c>
      <c r="U1015" s="197">
        <v>0</v>
      </c>
      <c r="V1015" s="197">
        <v>948.71230000000003</v>
      </c>
      <c r="W1015" s="197">
        <v>0</v>
      </c>
      <c r="X1015" s="197">
        <v>61.8521</v>
      </c>
      <c r="Y1015" s="197">
        <v>0</v>
      </c>
      <c r="Z1015" s="101">
        <v>-484.73559999999998</v>
      </c>
      <c r="AA1015" s="101">
        <v>0</v>
      </c>
      <c r="AB1015" s="101">
        <v>0</v>
      </c>
      <c r="AC1015" s="101">
        <v>0</v>
      </c>
      <c r="AD1015" s="101">
        <v>-425.28769999999997</v>
      </c>
      <c r="AE1015" s="101">
        <v>-40</v>
      </c>
      <c r="AF1015" s="101">
        <v>-19.447899999999997</v>
      </c>
      <c r="AG1015" s="101">
        <v>0</v>
      </c>
      <c r="AH1015" s="101">
        <v>67.582719186785255</v>
      </c>
      <c r="AI1015" s="101">
        <v>0</v>
      </c>
      <c r="AJ1015" s="101">
        <v>0</v>
      </c>
      <c r="AK1015" s="101">
        <v>0</v>
      </c>
      <c r="AL1015" s="101">
        <v>69.047474526928681</v>
      </c>
      <c r="AM1015" s="101">
        <v>0</v>
      </c>
      <c r="AN1015" s="101">
        <v>76.078843788437894</v>
      </c>
      <c r="AO1015" s="101">
        <v>0</v>
      </c>
    </row>
    <row r="1016" spans="1:45" s="200" customFormat="1" ht="12.75" customHeight="1">
      <c r="A1016" s="262">
        <v>1008</v>
      </c>
      <c r="B1016" s="196" t="s">
        <v>1241</v>
      </c>
      <c r="C1016" s="197">
        <v>1374</v>
      </c>
      <c r="D1016" s="197">
        <v>0</v>
      </c>
      <c r="E1016" s="197">
        <v>0</v>
      </c>
      <c r="F1016" s="197">
        <v>0</v>
      </c>
      <c r="G1016" s="197">
        <v>1374</v>
      </c>
      <c r="H1016" s="197">
        <v>0</v>
      </c>
      <c r="I1016" s="197">
        <v>0</v>
      </c>
      <c r="J1016" s="197">
        <v>1414</v>
      </c>
      <c r="K1016" s="197">
        <v>0</v>
      </c>
      <c r="L1016" s="197">
        <v>0</v>
      </c>
      <c r="M1016" s="197">
        <v>0</v>
      </c>
      <c r="N1016" s="197">
        <v>1374</v>
      </c>
      <c r="O1016" s="197">
        <v>40</v>
      </c>
      <c r="P1016" s="197">
        <v>0</v>
      </c>
      <c r="Q1016" s="197">
        <v>0</v>
      </c>
      <c r="R1016" s="198">
        <v>948.71230000000003</v>
      </c>
      <c r="S1016" s="197">
        <v>0</v>
      </c>
      <c r="T1016" s="197">
        <v>0</v>
      </c>
      <c r="U1016" s="197">
        <v>0</v>
      </c>
      <c r="V1016" s="197">
        <v>948.71230000000003</v>
      </c>
      <c r="W1016" s="197">
        <v>0</v>
      </c>
      <c r="X1016" s="197">
        <v>0</v>
      </c>
      <c r="Y1016" s="197">
        <v>0</v>
      </c>
      <c r="Z1016" s="101">
        <v>-465.28769999999997</v>
      </c>
      <c r="AA1016" s="101">
        <v>0</v>
      </c>
      <c r="AB1016" s="101">
        <v>0</v>
      </c>
      <c r="AC1016" s="101">
        <v>0</v>
      </c>
      <c r="AD1016" s="101">
        <v>-425.28769999999997</v>
      </c>
      <c r="AE1016" s="101">
        <v>-40</v>
      </c>
      <c r="AF1016" s="101">
        <v>0</v>
      </c>
      <c r="AG1016" s="101">
        <v>0</v>
      </c>
      <c r="AH1016" s="101">
        <v>67.094222065063647</v>
      </c>
      <c r="AI1016" s="101">
        <v>0</v>
      </c>
      <c r="AJ1016" s="101">
        <v>0</v>
      </c>
      <c r="AK1016" s="101">
        <v>0</v>
      </c>
      <c r="AL1016" s="101">
        <v>69.047474526928681</v>
      </c>
      <c r="AM1016" s="101">
        <v>0</v>
      </c>
      <c r="AN1016" s="101">
        <v>0</v>
      </c>
      <c r="AO1016" s="101">
        <v>0</v>
      </c>
      <c r="AP1016" s="199"/>
      <c r="AQ1016" s="199"/>
      <c r="AR1016" s="199"/>
      <c r="AS1016" s="199"/>
    </row>
    <row r="1017" spans="1:45" s="200" customFormat="1" ht="12.75" customHeight="1">
      <c r="A1017" s="262">
        <v>1009</v>
      </c>
      <c r="B1017" s="196" t="s">
        <v>1242</v>
      </c>
      <c r="C1017" s="197">
        <v>81.3</v>
      </c>
      <c r="D1017" s="197">
        <v>0</v>
      </c>
      <c r="E1017" s="197">
        <v>0</v>
      </c>
      <c r="F1017" s="197">
        <v>0</v>
      </c>
      <c r="G1017" s="197">
        <v>0</v>
      </c>
      <c r="H1017" s="197">
        <v>81.3</v>
      </c>
      <c r="I1017" s="197">
        <v>0</v>
      </c>
      <c r="J1017" s="197">
        <v>81.3</v>
      </c>
      <c r="K1017" s="197">
        <v>0</v>
      </c>
      <c r="L1017" s="197">
        <v>0</v>
      </c>
      <c r="M1017" s="197">
        <v>0</v>
      </c>
      <c r="N1017" s="197">
        <v>0</v>
      </c>
      <c r="O1017" s="197">
        <v>0</v>
      </c>
      <c r="P1017" s="197">
        <v>81.3</v>
      </c>
      <c r="Q1017" s="197">
        <v>0</v>
      </c>
      <c r="R1017" s="198">
        <v>61.8521</v>
      </c>
      <c r="S1017" s="197">
        <v>0</v>
      </c>
      <c r="T1017" s="197">
        <v>0</v>
      </c>
      <c r="U1017" s="197">
        <v>0</v>
      </c>
      <c r="V1017" s="197">
        <v>0</v>
      </c>
      <c r="W1017" s="197">
        <v>0</v>
      </c>
      <c r="X1017" s="197">
        <v>61.8521</v>
      </c>
      <c r="Y1017" s="197">
        <v>0</v>
      </c>
      <c r="Z1017" s="101">
        <v>-19.447899999999997</v>
      </c>
      <c r="AA1017" s="101">
        <v>0</v>
      </c>
      <c r="AB1017" s="101">
        <v>0</v>
      </c>
      <c r="AC1017" s="101">
        <v>0</v>
      </c>
      <c r="AD1017" s="101">
        <v>0</v>
      </c>
      <c r="AE1017" s="101">
        <v>0</v>
      </c>
      <c r="AF1017" s="101">
        <v>-19.447899999999997</v>
      </c>
      <c r="AG1017" s="101">
        <v>0</v>
      </c>
      <c r="AH1017" s="101">
        <v>76.078843788437894</v>
      </c>
      <c r="AI1017" s="101">
        <v>0</v>
      </c>
      <c r="AJ1017" s="101">
        <v>0</v>
      </c>
      <c r="AK1017" s="101">
        <v>0</v>
      </c>
      <c r="AL1017" s="101">
        <v>0</v>
      </c>
      <c r="AM1017" s="101">
        <v>0</v>
      </c>
      <c r="AN1017" s="101">
        <v>76.078843788437894</v>
      </c>
      <c r="AO1017" s="101">
        <v>0</v>
      </c>
      <c r="AP1017" s="199"/>
      <c r="AQ1017" s="199"/>
      <c r="AR1017" s="199"/>
      <c r="AS1017" s="199"/>
    </row>
    <row r="1018" spans="1:45" ht="12.75" customHeight="1">
      <c r="A1018" s="262">
        <v>1010</v>
      </c>
      <c r="B1018" s="201" t="s">
        <v>1267</v>
      </c>
      <c r="C1018" s="197">
        <v>1374</v>
      </c>
      <c r="D1018" s="202">
        <v>0</v>
      </c>
      <c r="E1018" s="202">
        <v>0</v>
      </c>
      <c r="F1018" s="202">
        <v>0</v>
      </c>
      <c r="G1018" s="202">
        <v>1374</v>
      </c>
      <c r="H1018" s="202">
        <v>0</v>
      </c>
      <c r="I1018" s="202">
        <v>0</v>
      </c>
      <c r="J1018" s="197">
        <v>1414</v>
      </c>
      <c r="K1018" s="203">
        <v>0</v>
      </c>
      <c r="L1018" s="203">
        <v>0</v>
      </c>
      <c r="M1018" s="203">
        <v>0</v>
      </c>
      <c r="N1018" s="203">
        <v>1374</v>
      </c>
      <c r="O1018" s="203">
        <v>40</v>
      </c>
      <c r="P1018" s="203">
        <v>0</v>
      </c>
      <c r="Q1018" s="203">
        <v>0</v>
      </c>
      <c r="R1018" s="198">
        <v>948.71230000000003</v>
      </c>
      <c r="S1018" s="203">
        <v>0</v>
      </c>
      <c r="T1018" s="203">
        <v>0</v>
      </c>
      <c r="U1018" s="203">
        <v>0</v>
      </c>
      <c r="V1018" s="204">
        <v>948.71230000000003</v>
      </c>
      <c r="W1018" s="204">
        <v>0</v>
      </c>
      <c r="X1018" s="204">
        <v>0</v>
      </c>
      <c r="Y1018" s="204">
        <v>0</v>
      </c>
      <c r="Z1018" s="101">
        <v>-465.28769999999997</v>
      </c>
      <c r="AA1018" s="204">
        <v>0</v>
      </c>
      <c r="AB1018" s="204">
        <v>0</v>
      </c>
      <c r="AC1018" s="204">
        <v>0</v>
      </c>
      <c r="AD1018" s="204">
        <v>-425.28769999999997</v>
      </c>
      <c r="AE1018" s="204"/>
      <c r="AF1018" s="204">
        <v>0</v>
      </c>
      <c r="AG1018" s="204">
        <v>0</v>
      </c>
      <c r="AH1018" s="204">
        <v>67.094222065063647</v>
      </c>
      <c r="AI1018" s="204">
        <v>0</v>
      </c>
      <c r="AJ1018" s="204">
        <v>0</v>
      </c>
      <c r="AK1018" s="204">
        <v>0</v>
      </c>
      <c r="AL1018" s="204">
        <v>69.047474526928681</v>
      </c>
      <c r="AM1018" s="204"/>
      <c r="AN1018" s="204">
        <v>0</v>
      </c>
      <c r="AO1018" s="204">
        <v>0</v>
      </c>
    </row>
    <row r="1019" spans="1:45" ht="12.75" customHeight="1">
      <c r="A1019" s="262">
        <v>1011</v>
      </c>
      <c r="B1019" s="201" t="s">
        <v>2040</v>
      </c>
      <c r="C1019" s="197">
        <v>0</v>
      </c>
      <c r="D1019" s="202">
        <v>0</v>
      </c>
      <c r="E1019" s="202">
        <v>0</v>
      </c>
      <c r="F1019" s="202">
        <v>0</v>
      </c>
      <c r="G1019" s="202">
        <v>0</v>
      </c>
      <c r="H1019" s="202">
        <v>0</v>
      </c>
      <c r="I1019" s="202">
        <v>0</v>
      </c>
      <c r="J1019" s="197">
        <v>0</v>
      </c>
      <c r="K1019" s="203">
        <v>0</v>
      </c>
      <c r="L1019" s="203">
        <v>0</v>
      </c>
      <c r="M1019" s="203">
        <v>0</v>
      </c>
      <c r="N1019" s="203">
        <v>0</v>
      </c>
      <c r="O1019" s="203">
        <v>0</v>
      </c>
      <c r="P1019" s="203">
        <v>0</v>
      </c>
      <c r="Q1019" s="203">
        <v>0</v>
      </c>
      <c r="R1019" s="198">
        <v>0</v>
      </c>
      <c r="S1019" s="203">
        <v>0</v>
      </c>
      <c r="T1019" s="203">
        <v>0</v>
      </c>
      <c r="U1019" s="203">
        <v>0</v>
      </c>
      <c r="V1019" s="204">
        <v>0</v>
      </c>
      <c r="W1019" s="204">
        <v>0</v>
      </c>
      <c r="X1019" s="204">
        <v>0</v>
      </c>
      <c r="Y1019" s="204">
        <v>0</v>
      </c>
      <c r="Z1019" s="101">
        <v>0</v>
      </c>
      <c r="AA1019" s="204">
        <v>0</v>
      </c>
      <c r="AB1019" s="204">
        <v>0</v>
      </c>
      <c r="AC1019" s="204">
        <v>0</v>
      </c>
      <c r="AD1019" s="204">
        <v>0</v>
      </c>
      <c r="AE1019" s="204"/>
      <c r="AF1019" s="204">
        <v>0</v>
      </c>
      <c r="AG1019" s="204">
        <v>0</v>
      </c>
      <c r="AH1019" s="204">
        <v>0</v>
      </c>
      <c r="AI1019" s="204">
        <v>0</v>
      </c>
      <c r="AJ1019" s="204">
        <v>0</v>
      </c>
      <c r="AK1019" s="204">
        <v>0</v>
      </c>
      <c r="AL1019" s="204">
        <v>0</v>
      </c>
      <c r="AM1019" s="204"/>
      <c r="AN1019" s="204">
        <v>0</v>
      </c>
      <c r="AO1019" s="204">
        <v>0</v>
      </c>
    </row>
    <row r="1020" spans="1:45" ht="12.75" customHeight="1">
      <c r="A1020" s="262">
        <v>1012</v>
      </c>
      <c r="B1020" s="201" t="s">
        <v>1552</v>
      </c>
      <c r="C1020" s="197">
        <v>0</v>
      </c>
      <c r="D1020" s="202">
        <v>0</v>
      </c>
      <c r="E1020" s="202">
        <v>0</v>
      </c>
      <c r="F1020" s="202">
        <v>0</v>
      </c>
      <c r="G1020" s="202">
        <v>0</v>
      </c>
      <c r="H1020" s="202">
        <v>0</v>
      </c>
      <c r="I1020" s="202">
        <v>0</v>
      </c>
      <c r="J1020" s="197">
        <v>0</v>
      </c>
      <c r="K1020" s="203">
        <v>0</v>
      </c>
      <c r="L1020" s="203">
        <v>0</v>
      </c>
      <c r="M1020" s="203">
        <v>0</v>
      </c>
      <c r="N1020" s="203">
        <v>0</v>
      </c>
      <c r="O1020" s="203">
        <v>0</v>
      </c>
      <c r="P1020" s="203">
        <v>0</v>
      </c>
      <c r="Q1020" s="203">
        <v>0</v>
      </c>
      <c r="R1020" s="198">
        <v>0</v>
      </c>
      <c r="S1020" s="203">
        <v>0</v>
      </c>
      <c r="T1020" s="203">
        <v>0</v>
      </c>
      <c r="U1020" s="203">
        <v>0</v>
      </c>
      <c r="V1020" s="204">
        <v>0</v>
      </c>
      <c r="W1020" s="204">
        <v>0</v>
      </c>
      <c r="X1020" s="204">
        <v>0</v>
      </c>
      <c r="Y1020" s="204">
        <v>0</v>
      </c>
      <c r="Z1020" s="101">
        <v>0</v>
      </c>
      <c r="AA1020" s="204">
        <v>0</v>
      </c>
      <c r="AB1020" s="204">
        <v>0</v>
      </c>
      <c r="AC1020" s="204">
        <v>0</v>
      </c>
      <c r="AD1020" s="204">
        <v>0</v>
      </c>
      <c r="AE1020" s="204"/>
      <c r="AF1020" s="204">
        <v>0</v>
      </c>
      <c r="AG1020" s="204">
        <v>0</v>
      </c>
      <c r="AH1020" s="204">
        <v>0</v>
      </c>
      <c r="AI1020" s="204">
        <v>0</v>
      </c>
      <c r="AJ1020" s="204">
        <v>0</v>
      </c>
      <c r="AK1020" s="204">
        <v>0</v>
      </c>
      <c r="AL1020" s="204">
        <v>0</v>
      </c>
      <c r="AM1020" s="204"/>
      <c r="AN1020" s="204">
        <v>0</v>
      </c>
      <c r="AO1020" s="204">
        <v>0</v>
      </c>
    </row>
    <row r="1021" spans="1:45" ht="12.75" customHeight="1">
      <c r="A1021" s="262">
        <v>1013</v>
      </c>
      <c r="B1021" s="201" t="s">
        <v>2041</v>
      </c>
      <c r="C1021" s="197">
        <v>0</v>
      </c>
      <c r="D1021" s="202">
        <v>0</v>
      </c>
      <c r="E1021" s="202">
        <v>0</v>
      </c>
      <c r="F1021" s="202">
        <v>0</v>
      </c>
      <c r="G1021" s="202">
        <v>0</v>
      </c>
      <c r="H1021" s="202">
        <v>0</v>
      </c>
      <c r="I1021" s="202">
        <v>0</v>
      </c>
      <c r="J1021" s="197">
        <v>0</v>
      </c>
      <c r="K1021" s="203">
        <v>0</v>
      </c>
      <c r="L1021" s="203">
        <v>0</v>
      </c>
      <c r="M1021" s="203">
        <v>0</v>
      </c>
      <c r="N1021" s="203">
        <v>0</v>
      </c>
      <c r="O1021" s="203">
        <v>0</v>
      </c>
      <c r="P1021" s="203">
        <v>0</v>
      </c>
      <c r="Q1021" s="203">
        <v>0</v>
      </c>
      <c r="R1021" s="198">
        <v>0</v>
      </c>
      <c r="S1021" s="203">
        <v>0</v>
      </c>
      <c r="T1021" s="203">
        <v>0</v>
      </c>
      <c r="U1021" s="203">
        <v>0</v>
      </c>
      <c r="V1021" s="204">
        <v>0</v>
      </c>
      <c r="W1021" s="204">
        <v>0</v>
      </c>
      <c r="X1021" s="204">
        <v>0</v>
      </c>
      <c r="Y1021" s="204">
        <v>0</v>
      </c>
      <c r="Z1021" s="101">
        <v>0</v>
      </c>
      <c r="AA1021" s="204">
        <v>0</v>
      </c>
      <c r="AB1021" s="204">
        <v>0</v>
      </c>
      <c r="AC1021" s="204">
        <v>0</v>
      </c>
      <c r="AD1021" s="204">
        <v>0</v>
      </c>
      <c r="AE1021" s="204"/>
      <c r="AF1021" s="204">
        <v>0</v>
      </c>
      <c r="AG1021" s="204">
        <v>0</v>
      </c>
      <c r="AH1021" s="204">
        <v>0</v>
      </c>
      <c r="AI1021" s="204">
        <v>0</v>
      </c>
      <c r="AJ1021" s="204">
        <v>0</v>
      </c>
      <c r="AK1021" s="204">
        <v>0</v>
      </c>
      <c r="AL1021" s="204">
        <v>0</v>
      </c>
      <c r="AM1021" s="204"/>
      <c r="AN1021" s="204">
        <v>0</v>
      </c>
      <c r="AO1021" s="204">
        <v>0</v>
      </c>
    </row>
    <row r="1022" spans="1:45" ht="12.75" customHeight="1">
      <c r="A1022" s="262">
        <v>1014</v>
      </c>
      <c r="B1022" s="201" t="s">
        <v>2042</v>
      </c>
      <c r="C1022" s="197">
        <v>0</v>
      </c>
      <c r="D1022" s="202">
        <v>0</v>
      </c>
      <c r="E1022" s="202">
        <v>0</v>
      </c>
      <c r="F1022" s="202">
        <v>0</v>
      </c>
      <c r="G1022" s="202">
        <v>0</v>
      </c>
      <c r="H1022" s="202">
        <v>0</v>
      </c>
      <c r="I1022" s="202">
        <v>0</v>
      </c>
      <c r="J1022" s="197">
        <v>0</v>
      </c>
      <c r="K1022" s="203">
        <v>0</v>
      </c>
      <c r="L1022" s="203">
        <v>0</v>
      </c>
      <c r="M1022" s="203">
        <v>0</v>
      </c>
      <c r="N1022" s="203">
        <v>0</v>
      </c>
      <c r="O1022" s="203">
        <v>0</v>
      </c>
      <c r="P1022" s="203">
        <v>0</v>
      </c>
      <c r="Q1022" s="203">
        <v>0</v>
      </c>
      <c r="R1022" s="198">
        <v>0</v>
      </c>
      <c r="S1022" s="203">
        <v>0</v>
      </c>
      <c r="T1022" s="203">
        <v>0</v>
      </c>
      <c r="U1022" s="203">
        <v>0</v>
      </c>
      <c r="V1022" s="204">
        <v>0</v>
      </c>
      <c r="W1022" s="204">
        <v>0</v>
      </c>
      <c r="X1022" s="204">
        <v>0</v>
      </c>
      <c r="Y1022" s="204">
        <v>0</v>
      </c>
      <c r="Z1022" s="101">
        <v>0</v>
      </c>
      <c r="AA1022" s="204">
        <v>0</v>
      </c>
      <c r="AB1022" s="204">
        <v>0</v>
      </c>
      <c r="AC1022" s="204">
        <v>0</v>
      </c>
      <c r="AD1022" s="204">
        <v>0</v>
      </c>
      <c r="AE1022" s="204"/>
      <c r="AF1022" s="204">
        <v>0</v>
      </c>
      <c r="AG1022" s="204">
        <v>0</v>
      </c>
      <c r="AH1022" s="204">
        <v>0</v>
      </c>
      <c r="AI1022" s="204">
        <v>0</v>
      </c>
      <c r="AJ1022" s="204">
        <v>0</v>
      </c>
      <c r="AK1022" s="204">
        <v>0</v>
      </c>
      <c r="AL1022" s="204">
        <v>0</v>
      </c>
      <c r="AM1022" s="204"/>
      <c r="AN1022" s="204">
        <v>0</v>
      </c>
      <c r="AO1022" s="204">
        <v>0</v>
      </c>
    </row>
    <row r="1023" spans="1:45" ht="12.75" customHeight="1">
      <c r="A1023" s="262">
        <v>1015</v>
      </c>
      <c r="B1023" s="201" t="s">
        <v>2043</v>
      </c>
      <c r="C1023" s="197">
        <v>0</v>
      </c>
      <c r="D1023" s="202">
        <v>0</v>
      </c>
      <c r="E1023" s="202">
        <v>0</v>
      </c>
      <c r="F1023" s="202">
        <v>0</v>
      </c>
      <c r="G1023" s="202">
        <v>0</v>
      </c>
      <c r="H1023" s="202">
        <v>0</v>
      </c>
      <c r="I1023" s="202">
        <v>0</v>
      </c>
      <c r="J1023" s="197">
        <v>0</v>
      </c>
      <c r="K1023" s="203">
        <v>0</v>
      </c>
      <c r="L1023" s="203">
        <v>0</v>
      </c>
      <c r="M1023" s="203">
        <v>0</v>
      </c>
      <c r="N1023" s="203">
        <v>0</v>
      </c>
      <c r="O1023" s="203">
        <v>0</v>
      </c>
      <c r="P1023" s="203">
        <v>0</v>
      </c>
      <c r="Q1023" s="203">
        <v>0</v>
      </c>
      <c r="R1023" s="198">
        <v>0</v>
      </c>
      <c r="S1023" s="203">
        <v>0</v>
      </c>
      <c r="T1023" s="203">
        <v>0</v>
      </c>
      <c r="U1023" s="203">
        <v>0</v>
      </c>
      <c r="V1023" s="204">
        <v>0</v>
      </c>
      <c r="W1023" s="204">
        <v>0</v>
      </c>
      <c r="X1023" s="204">
        <v>0</v>
      </c>
      <c r="Y1023" s="204">
        <v>0</v>
      </c>
      <c r="Z1023" s="101">
        <v>0</v>
      </c>
      <c r="AA1023" s="204">
        <v>0</v>
      </c>
      <c r="AB1023" s="204">
        <v>0</v>
      </c>
      <c r="AC1023" s="204">
        <v>0</v>
      </c>
      <c r="AD1023" s="204">
        <v>0</v>
      </c>
      <c r="AE1023" s="204"/>
      <c r="AF1023" s="204">
        <v>0</v>
      </c>
      <c r="AG1023" s="204">
        <v>0</v>
      </c>
      <c r="AH1023" s="204">
        <v>0</v>
      </c>
      <c r="AI1023" s="204">
        <v>0</v>
      </c>
      <c r="AJ1023" s="204">
        <v>0</v>
      </c>
      <c r="AK1023" s="204">
        <v>0</v>
      </c>
      <c r="AL1023" s="204">
        <v>0</v>
      </c>
      <c r="AM1023" s="204"/>
      <c r="AN1023" s="204">
        <v>0</v>
      </c>
      <c r="AO1023" s="204">
        <v>0</v>
      </c>
    </row>
    <row r="1024" spans="1:45" ht="12.75" customHeight="1">
      <c r="A1024" s="262">
        <v>1016</v>
      </c>
      <c r="B1024" s="201" t="s">
        <v>2044</v>
      </c>
      <c r="C1024" s="197">
        <v>0</v>
      </c>
      <c r="D1024" s="202">
        <v>0</v>
      </c>
      <c r="E1024" s="202">
        <v>0</v>
      </c>
      <c r="F1024" s="202">
        <v>0</v>
      </c>
      <c r="G1024" s="202">
        <v>0</v>
      </c>
      <c r="H1024" s="202">
        <v>0</v>
      </c>
      <c r="I1024" s="202">
        <v>0</v>
      </c>
      <c r="J1024" s="197">
        <v>0</v>
      </c>
      <c r="K1024" s="203">
        <v>0</v>
      </c>
      <c r="L1024" s="203">
        <v>0</v>
      </c>
      <c r="M1024" s="203">
        <v>0</v>
      </c>
      <c r="N1024" s="203">
        <v>0</v>
      </c>
      <c r="O1024" s="203">
        <v>0</v>
      </c>
      <c r="P1024" s="203">
        <v>0</v>
      </c>
      <c r="Q1024" s="203">
        <v>0</v>
      </c>
      <c r="R1024" s="198">
        <v>0</v>
      </c>
      <c r="S1024" s="203">
        <v>0</v>
      </c>
      <c r="T1024" s="203">
        <v>0</v>
      </c>
      <c r="U1024" s="203">
        <v>0</v>
      </c>
      <c r="V1024" s="204">
        <v>0</v>
      </c>
      <c r="W1024" s="204">
        <v>0</v>
      </c>
      <c r="X1024" s="204">
        <v>0</v>
      </c>
      <c r="Y1024" s="204">
        <v>0</v>
      </c>
      <c r="Z1024" s="101">
        <v>0</v>
      </c>
      <c r="AA1024" s="204">
        <v>0</v>
      </c>
      <c r="AB1024" s="204">
        <v>0</v>
      </c>
      <c r="AC1024" s="204">
        <v>0</v>
      </c>
      <c r="AD1024" s="204">
        <v>0</v>
      </c>
      <c r="AE1024" s="204"/>
      <c r="AF1024" s="204">
        <v>0</v>
      </c>
      <c r="AG1024" s="204">
        <v>0</v>
      </c>
      <c r="AH1024" s="204">
        <v>0</v>
      </c>
      <c r="AI1024" s="204">
        <v>0</v>
      </c>
      <c r="AJ1024" s="204">
        <v>0</v>
      </c>
      <c r="AK1024" s="204">
        <v>0</v>
      </c>
      <c r="AL1024" s="204">
        <v>0</v>
      </c>
      <c r="AM1024" s="204"/>
      <c r="AN1024" s="204">
        <v>0</v>
      </c>
      <c r="AO1024" s="204">
        <v>0</v>
      </c>
    </row>
    <row r="1025" spans="1:41" ht="12.75" customHeight="1">
      <c r="A1025" s="262">
        <v>1017</v>
      </c>
      <c r="B1025" s="201" t="s">
        <v>2045</v>
      </c>
      <c r="C1025" s="197">
        <v>0</v>
      </c>
      <c r="D1025" s="202">
        <v>0</v>
      </c>
      <c r="E1025" s="202">
        <v>0</v>
      </c>
      <c r="F1025" s="202">
        <v>0</v>
      </c>
      <c r="G1025" s="202">
        <v>0</v>
      </c>
      <c r="H1025" s="202">
        <v>0</v>
      </c>
      <c r="I1025" s="202">
        <v>0</v>
      </c>
      <c r="J1025" s="197">
        <v>0</v>
      </c>
      <c r="K1025" s="203">
        <v>0</v>
      </c>
      <c r="L1025" s="203">
        <v>0</v>
      </c>
      <c r="M1025" s="203">
        <v>0</v>
      </c>
      <c r="N1025" s="203">
        <v>0</v>
      </c>
      <c r="O1025" s="203">
        <v>0</v>
      </c>
      <c r="P1025" s="203">
        <v>0</v>
      </c>
      <c r="Q1025" s="203">
        <v>0</v>
      </c>
      <c r="R1025" s="198">
        <v>0</v>
      </c>
      <c r="S1025" s="203">
        <v>0</v>
      </c>
      <c r="T1025" s="203">
        <v>0</v>
      </c>
      <c r="U1025" s="203">
        <v>0</v>
      </c>
      <c r="V1025" s="204">
        <v>0</v>
      </c>
      <c r="W1025" s="204">
        <v>0</v>
      </c>
      <c r="X1025" s="204">
        <v>0</v>
      </c>
      <c r="Y1025" s="204">
        <v>0</v>
      </c>
      <c r="Z1025" s="101">
        <v>0</v>
      </c>
      <c r="AA1025" s="204">
        <v>0</v>
      </c>
      <c r="AB1025" s="204">
        <v>0</v>
      </c>
      <c r="AC1025" s="204">
        <v>0</v>
      </c>
      <c r="AD1025" s="204">
        <v>0</v>
      </c>
      <c r="AE1025" s="204"/>
      <c r="AF1025" s="204">
        <v>0</v>
      </c>
      <c r="AG1025" s="204">
        <v>0</v>
      </c>
      <c r="AH1025" s="204">
        <v>0</v>
      </c>
      <c r="AI1025" s="204">
        <v>0</v>
      </c>
      <c r="AJ1025" s="204">
        <v>0</v>
      </c>
      <c r="AK1025" s="204">
        <v>0</v>
      </c>
      <c r="AL1025" s="204">
        <v>0</v>
      </c>
      <c r="AM1025" s="204"/>
      <c r="AN1025" s="204">
        <v>0</v>
      </c>
      <c r="AO1025" s="204">
        <v>0</v>
      </c>
    </row>
    <row r="1026" spans="1:41" ht="12.75" customHeight="1">
      <c r="A1026" s="262">
        <v>1018</v>
      </c>
      <c r="B1026" s="201" t="s">
        <v>2046</v>
      </c>
      <c r="C1026" s="197">
        <v>0</v>
      </c>
      <c r="D1026" s="202">
        <v>0</v>
      </c>
      <c r="E1026" s="202">
        <v>0</v>
      </c>
      <c r="F1026" s="202">
        <v>0</v>
      </c>
      <c r="G1026" s="202">
        <v>0</v>
      </c>
      <c r="H1026" s="202">
        <v>0</v>
      </c>
      <c r="I1026" s="202">
        <v>0</v>
      </c>
      <c r="J1026" s="197">
        <v>0</v>
      </c>
      <c r="K1026" s="203">
        <v>0</v>
      </c>
      <c r="L1026" s="203">
        <v>0</v>
      </c>
      <c r="M1026" s="203">
        <v>0</v>
      </c>
      <c r="N1026" s="203">
        <v>0</v>
      </c>
      <c r="O1026" s="203">
        <v>0</v>
      </c>
      <c r="P1026" s="203">
        <v>0</v>
      </c>
      <c r="Q1026" s="203">
        <v>0</v>
      </c>
      <c r="R1026" s="198">
        <v>0</v>
      </c>
      <c r="S1026" s="203">
        <v>0</v>
      </c>
      <c r="T1026" s="203">
        <v>0</v>
      </c>
      <c r="U1026" s="203">
        <v>0</v>
      </c>
      <c r="V1026" s="204">
        <v>0</v>
      </c>
      <c r="W1026" s="204">
        <v>0</v>
      </c>
      <c r="X1026" s="204">
        <v>0</v>
      </c>
      <c r="Y1026" s="204">
        <v>0</v>
      </c>
      <c r="Z1026" s="101">
        <v>0</v>
      </c>
      <c r="AA1026" s="204">
        <v>0</v>
      </c>
      <c r="AB1026" s="204">
        <v>0</v>
      </c>
      <c r="AC1026" s="204">
        <v>0</v>
      </c>
      <c r="AD1026" s="204">
        <v>0</v>
      </c>
      <c r="AE1026" s="204"/>
      <c r="AF1026" s="204">
        <v>0</v>
      </c>
      <c r="AG1026" s="204">
        <v>0</v>
      </c>
      <c r="AH1026" s="204">
        <v>0</v>
      </c>
      <c r="AI1026" s="204">
        <v>0</v>
      </c>
      <c r="AJ1026" s="204">
        <v>0</v>
      </c>
      <c r="AK1026" s="204">
        <v>0</v>
      </c>
      <c r="AL1026" s="204">
        <v>0</v>
      </c>
      <c r="AM1026" s="204"/>
      <c r="AN1026" s="204">
        <v>0</v>
      </c>
      <c r="AO1026" s="204">
        <v>0</v>
      </c>
    </row>
    <row r="1027" spans="1:41" ht="12.75" customHeight="1">
      <c r="A1027" s="262">
        <v>1019</v>
      </c>
      <c r="B1027" s="201" t="s">
        <v>2047</v>
      </c>
      <c r="C1027" s="197">
        <v>0</v>
      </c>
      <c r="D1027" s="202">
        <v>0</v>
      </c>
      <c r="E1027" s="202">
        <v>0</v>
      </c>
      <c r="F1027" s="202">
        <v>0</v>
      </c>
      <c r="G1027" s="202">
        <v>0</v>
      </c>
      <c r="H1027" s="202">
        <v>0</v>
      </c>
      <c r="I1027" s="202">
        <v>0</v>
      </c>
      <c r="J1027" s="197">
        <v>0</v>
      </c>
      <c r="K1027" s="203">
        <v>0</v>
      </c>
      <c r="L1027" s="203">
        <v>0</v>
      </c>
      <c r="M1027" s="203">
        <v>0</v>
      </c>
      <c r="N1027" s="203">
        <v>0</v>
      </c>
      <c r="O1027" s="203">
        <v>0</v>
      </c>
      <c r="P1027" s="203">
        <v>0</v>
      </c>
      <c r="Q1027" s="203">
        <v>0</v>
      </c>
      <c r="R1027" s="198">
        <v>0</v>
      </c>
      <c r="S1027" s="203">
        <v>0</v>
      </c>
      <c r="T1027" s="203">
        <v>0</v>
      </c>
      <c r="U1027" s="203">
        <v>0</v>
      </c>
      <c r="V1027" s="204">
        <v>0</v>
      </c>
      <c r="W1027" s="204">
        <v>0</v>
      </c>
      <c r="X1027" s="204">
        <v>0</v>
      </c>
      <c r="Y1027" s="204">
        <v>0</v>
      </c>
      <c r="Z1027" s="101">
        <v>0</v>
      </c>
      <c r="AA1027" s="204">
        <v>0</v>
      </c>
      <c r="AB1027" s="204">
        <v>0</v>
      </c>
      <c r="AC1027" s="204">
        <v>0</v>
      </c>
      <c r="AD1027" s="204">
        <v>0</v>
      </c>
      <c r="AE1027" s="204"/>
      <c r="AF1027" s="204">
        <v>0</v>
      </c>
      <c r="AG1027" s="204">
        <v>0</v>
      </c>
      <c r="AH1027" s="204">
        <v>0</v>
      </c>
      <c r="AI1027" s="204">
        <v>0</v>
      </c>
      <c r="AJ1027" s="204">
        <v>0</v>
      </c>
      <c r="AK1027" s="204">
        <v>0</v>
      </c>
      <c r="AL1027" s="204">
        <v>0</v>
      </c>
      <c r="AM1027" s="204"/>
      <c r="AN1027" s="204">
        <v>0</v>
      </c>
      <c r="AO1027" s="204">
        <v>0</v>
      </c>
    </row>
    <row r="1028" spans="1:41" ht="12.75" customHeight="1">
      <c r="A1028" s="262">
        <v>1020</v>
      </c>
      <c r="B1028" s="201" t="s">
        <v>2048</v>
      </c>
      <c r="C1028" s="197">
        <v>0</v>
      </c>
      <c r="D1028" s="202">
        <v>0</v>
      </c>
      <c r="E1028" s="202">
        <v>0</v>
      </c>
      <c r="F1028" s="202">
        <v>0</v>
      </c>
      <c r="G1028" s="202">
        <v>0</v>
      </c>
      <c r="H1028" s="202">
        <v>0</v>
      </c>
      <c r="I1028" s="202">
        <v>0</v>
      </c>
      <c r="J1028" s="197">
        <v>0</v>
      </c>
      <c r="K1028" s="203">
        <v>0</v>
      </c>
      <c r="L1028" s="203">
        <v>0</v>
      </c>
      <c r="M1028" s="203">
        <v>0</v>
      </c>
      <c r="N1028" s="203">
        <v>0</v>
      </c>
      <c r="O1028" s="203">
        <v>0</v>
      </c>
      <c r="P1028" s="203">
        <v>0</v>
      </c>
      <c r="Q1028" s="203">
        <v>0</v>
      </c>
      <c r="R1028" s="198">
        <v>0</v>
      </c>
      <c r="S1028" s="203">
        <v>0</v>
      </c>
      <c r="T1028" s="203">
        <v>0</v>
      </c>
      <c r="U1028" s="203">
        <v>0</v>
      </c>
      <c r="V1028" s="204">
        <v>0</v>
      </c>
      <c r="W1028" s="204">
        <v>0</v>
      </c>
      <c r="X1028" s="204">
        <v>0</v>
      </c>
      <c r="Y1028" s="204">
        <v>0</v>
      </c>
      <c r="Z1028" s="101">
        <v>0</v>
      </c>
      <c r="AA1028" s="204">
        <v>0</v>
      </c>
      <c r="AB1028" s="204">
        <v>0</v>
      </c>
      <c r="AC1028" s="204">
        <v>0</v>
      </c>
      <c r="AD1028" s="204">
        <v>0</v>
      </c>
      <c r="AE1028" s="204"/>
      <c r="AF1028" s="204">
        <v>0</v>
      </c>
      <c r="AG1028" s="204">
        <v>0</v>
      </c>
      <c r="AH1028" s="204">
        <v>0</v>
      </c>
      <c r="AI1028" s="204">
        <v>0</v>
      </c>
      <c r="AJ1028" s="204">
        <v>0</v>
      </c>
      <c r="AK1028" s="204">
        <v>0</v>
      </c>
      <c r="AL1028" s="204">
        <v>0</v>
      </c>
      <c r="AM1028" s="204"/>
      <c r="AN1028" s="204">
        <v>0</v>
      </c>
      <c r="AO1028" s="204">
        <v>0</v>
      </c>
    </row>
    <row r="1029" spans="1:41" ht="12.75" customHeight="1">
      <c r="A1029" s="262">
        <v>1021</v>
      </c>
      <c r="B1029" s="201" t="s">
        <v>2049</v>
      </c>
      <c r="C1029" s="197">
        <v>0</v>
      </c>
      <c r="D1029" s="202">
        <v>0</v>
      </c>
      <c r="E1029" s="202">
        <v>0</v>
      </c>
      <c r="F1029" s="202">
        <v>0</v>
      </c>
      <c r="G1029" s="202">
        <v>0</v>
      </c>
      <c r="H1029" s="202">
        <v>0</v>
      </c>
      <c r="I1029" s="202">
        <v>0</v>
      </c>
      <c r="J1029" s="197">
        <v>0</v>
      </c>
      <c r="K1029" s="203">
        <v>0</v>
      </c>
      <c r="L1029" s="203">
        <v>0</v>
      </c>
      <c r="M1029" s="203">
        <v>0</v>
      </c>
      <c r="N1029" s="203">
        <v>0</v>
      </c>
      <c r="O1029" s="203">
        <v>0</v>
      </c>
      <c r="P1029" s="203">
        <v>0</v>
      </c>
      <c r="Q1029" s="203">
        <v>0</v>
      </c>
      <c r="R1029" s="198">
        <v>0</v>
      </c>
      <c r="S1029" s="203">
        <v>0</v>
      </c>
      <c r="T1029" s="203">
        <v>0</v>
      </c>
      <c r="U1029" s="203">
        <v>0</v>
      </c>
      <c r="V1029" s="204">
        <v>0</v>
      </c>
      <c r="W1029" s="204">
        <v>0</v>
      </c>
      <c r="X1029" s="204">
        <v>0</v>
      </c>
      <c r="Y1029" s="204">
        <v>0</v>
      </c>
      <c r="Z1029" s="101">
        <v>0</v>
      </c>
      <c r="AA1029" s="204">
        <v>0</v>
      </c>
      <c r="AB1029" s="204">
        <v>0</v>
      </c>
      <c r="AC1029" s="204">
        <v>0</v>
      </c>
      <c r="AD1029" s="204">
        <v>0</v>
      </c>
      <c r="AE1029" s="204"/>
      <c r="AF1029" s="204">
        <v>0</v>
      </c>
      <c r="AG1029" s="204">
        <v>0</v>
      </c>
      <c r="AH1029" s="204">
        <v>0</v>
      </c>
      <c r="AI1029" s="204">
        <v>0</v>
      </c>
      <c r="AJ1029" s="204">
        <v>0</v>
      </c>
      <c r="AK1029" s="204">
        <v>0</v>
      </c>
      <c r="AL1029" s="204">
        <v>0</v>
      </c>
      <c r="AM1029" s="204"/>
      <c r="AN1029" s="204">
        <v>0</v>
      </c>
      <c r="AO1029" s="204">
        <v>0</v>
      </c>
    </row>
    <row r="1030" spans="1:41" ht="12.75" customHeight="1">
      <c r="A1030" s="262">
        <v>1022</v>
      </c>
      <c r="B1030" s="201" t="s">
        <v>2050</v>
      </c>
      <c r="C1030" s="197">
        <v>0</v>
      </c>
      <c r="D1030" s="202">
        <v>0</v>
      </c>
      <c r="E1030" s="202">
        <v>0</v>
      </c>
      <c r="F1030" s="202">
        <v>0</v>
      </c>
      <c r="G1030" s="202">
        <v>0</v>
      </c>
      <c r="H1030" s="202">
        <v>0</v>
      </c>
      <c r="I1030" s="202">
        <v>0</v>
      </c>
      <c r="J1030" s="197">
        <v>0</v>
      </c>
      <c r="K1030" s="203">
        <v>0</v>
      </c>
      <c r="L1030" s="203">
        <v>0</v>
      </c>
      <c r="M1030" s="203">
        <v>0</v>
      </c>
      <c r="N1030" s="203">
        <v>0</v>
      </c>
      <c r="O1030" s="203">
        <v>0</v>
      </c>
      <c r="P1030" s="203">
        <v>0</v>
      </c>
      <c r="Q1030" s="203">
        <v>0</v>
      </c>
      <c r="R1030" s="198">
        <v>0</v>
      </c>
      <c r="S1030" s="203">
        <v>0</v>
      </c>
      <c r="T1030" s="203">
        <v>0</v>
      </c>
      <c r="U1030" s="203">
        <v>0</v>
      </c>
      <c r="V1030" s="204">
        <v>0</v>
      </c>
      <c r="W1030" s="204">
        <v>0</v>
      </c>
      <c r="X1030" s="204">
        <v>0</v>
      </c>
      <c r="Y1030" s="204">
        <v>0</v>
      </c>
      <c r="Z1030" s="101">
        <v>0</v>
      </c>
      <c r="AA1030" s="204">
        <v>0</v>
      </c>
      <c r="AB1030" s="204">
        <v>0</v>
      </c>
      <c r="AC1030" s="204">
        <v>0</v>
      </c>
      <c r="AD1030" s="204">
        <v>0</v>
      </c>
      <c r="AE1030" s="204"/>
      <c r="AF1030" s="204">
        <v>0</v>
      </c>
      <c r="AG1030" s="204">
        <v>0</v>
      </c>
      <c r="AH1030" s="204">
        <v>0</v>
      </c>
      <c r="AI1030" s="204">
        <v>0</v>
      </c>
      <c r="AJ1030" s="204">
        <v>0</v>
      </c>
      <c r="AK1030" s="204">
        <v>0</v>
      </c>
      <c r="AL1030" s="204">
        <v>0</v>
      </c>
      <c r="AM1030" s="204"/>
      <c r="AN1030" s="204">
        <v>0</v>
      </c>
      <c r="AO1030" s="204">
        <v>0</v>
      </c>
    </row>
    <row r="1031" spans="1:41" ht="12.75" customHeight="1">
      <c r="A1031" s="262">
        <v>1023</v>
      </c>
      <c r="B1031" s="201" t="s">
        <v>2051</v>
      </c>
      <c r="C1031" s="197">
        <v>0</v>
      </c>
      <c r="D1031" s="202">
        <v>0</v>
      </c>
      <c r="E1031" s="202">
        <v>0</v>
      </c>
      <c r="F1031" s="202">
        <v>0</v>
      </c>
      <c r="G1031" s="202">
        <v>0</v>
      </c>
      <c r="H1031" s="202">
        <v>0</v>
      </c>
      <c r="I1031" s="202">
        <v>0</v>
      </c>
      <c r="J1031" s="197">
        <v>0</v>
      </c>
      <c r="K1031" s="203">
        <v>0</v>
      </c>
      <c r="L1031" s="203">
        <v>0</v>
      </c>
      <c r="M1031" s="203">
        <v>0</v>
      </c>
      <c r="N1031" s="203">
        <v>0</v>
      </c>
      <c r="O1031" s="203">
        <v>0</v>
      </c>
      <c r="P1031" s="203">
        <v>0</v>
      </c>
      <c r="Q1031" s="203">
        <v>0</v>
      </c>
      <c r="R1031" s="198">
        <v>0</v>
      </c>
      <c r="S1031" s="203">
        <v>0</v>
      </c>
      <c r="T1031" s="203">
        <v>0</v>
      </c>
      <c r="U1031" s="203">
        <v>0</v>
      </c>
      <c r="V1031" s="204">
        <v>0</v>
      </c>
      <c r="W1031" s="204">
        <v>0</v>
      </c>
      <c r="X1031" s="204">
        <v>0</v>
      </c>
      <c r="Y1031" s="204">
        <v>0</v>
      </c>
      <c r="Z1031" s="101">
        <v>0</v>
      </c>
      <c r="AA1031" s="204">
        <v>0</v>
      </c>
      <c r="AB1031" s="204">
        <v>0</v>
      </c>
      <c r="AC1031" s="204">
        <v>0</v>
      </c>
      <c r="AD1031" s="204">
        <v>0</v>
      </c>
      <c r="AE1031" s="204"/>
      <c r="AF1031" s="204">
        <v>0</v>
      </c>
      <c r="AG1031" s="204">
        <v>0</v>
      </c>
      <c r="AH1031" s="204">
        <v>0</v>
      </c>
      <c r="AI1031" s="204">
        <v>0</v>
      </c>
      <c r="AJ1031" s="204">
        <v>0</v>
      </c>
      <c r="AK1031" s="204">
        <v>0</v>
      </c>
      <c r="AL1031" s="204">
        <v>0</v>
      </c>
      <c r="AM1031" s="204"/>
      <c r="AN1031" s="204">
        <v>0</v>
      </c>
      <c r="AO1031" s="204">
        <v>0</v>
      </c>
    </row>
    <row r="1032" spans="1:41" ht="12.75" customHeight="1">
      <c r="A1032" s="262">
        <v>1024</v>
      </c>
      <c r="B1032" s="201" t="s">
        <v>2052</v>
      </c>
      <c r="C1032" s="197">
        <v>0</v>
      </c>
      <c r="D1032" s="202">
        <v>0</v>
      </c>
      <c r="E1032" s="202">
        <v>0</v>
      </c>
      <c r="F1032" s="202">
        <v>0</v>
      </c>
      <c r="G1032" s="202">
        <v>0</v>
      </c>
      <c r="H1032" s="202">
        <v>0</v>
      </c>
      <c r="I1032" s="202">
        <v>0</v>
      </c>
      <c r="J1032" s="197">
        <v>0</v>
      </c>
      <c r="K1032" s="203">
        <v>0</v>
      </c>
      <c r="L1032" s="203">
        <v>0</v>
      </c>
      <c r="M1032" s="203">
        <v>0</v>
      </c>
      <c r="N1032" s="203">
        <v>0</v>
      </c>
      <c r="O1032" s="203">
        <v>0</v>
      </c>
      <c r="P1032" s="203">
        <v>0</v>
      </c>
      <c r="Q1032" s="203">
        <v>0</v>
      </c>
      <c r="R1032" s="198">
        <v>0</v>
      </c>
      <c r="S1032" s="203">
        <v>0</v>
      </c>
      <c r="T1032" s="203">
        <v>0</v>
      </c>
      <c r="U1032" s="203">
        <v>0</v>
      </c>
      <c r="V1032" s="204">
        <v>0</v>
      </c>
      <c r="W1032" s="204">
        <v>0</v>
      </c>
      <c r="X1032" s="204">
        <v>0</v>
      </c>
      <c r="Y1032" s="204">
        <v>0</v>
      </c>
      <c r="Z1032" s="101">
        <v>0</v>
      </c>
      <c r="AA1032" s="204">
        <v>0</v>
      </c>
      <c r="AB1032" s="204">
        <v>0</v>
      </c>
      <c r="AC1032" s="204">
        <v>0</v>
      </c>
      <c r="AD1032" s="204">
        <v>0</v>
      </c>
      <c r="AE1032" s="204"/>
      <c r="AF1032" s="204">
        <v>0</v>
      </c>
      <c r="AG1032" s="204">
        <v>0</v>
      </c>
      <c r="AH1032" s="204">
        <v>0</v>
      </c>
      <c r="AI1032" s="204">
        <v>0</v>
      </c>
      <c r="AJ1032" s="204">
        <v>0</v>
      </c>
      <c r="AK1032" s="204">
        <v>0</v>
      </c>
      <c r="AL1032" s="204">
        <v>0</v>
      </c>
      <c r="AM1032" s="204"/>
      <c r="AN1032" s="204">
        <v>0</v>
      </c>
      <c r="AO1032" s="204">
        <v>0</v>
      </c>
    </row>
    <row r="1033" spans="1:41" ht="12.75" customHeight="1">
      <c r="A1033" s="262">
        <v>1025</v>
      </c>
      <c r="B1033" s="201" t="s">
        <v>2053</v>
      </c>
      <c r="C1033" s="197">
        <v>0</v>
      </c>
      <c r="D1033" s="202">
        <v>0</v>
      </c>
      <c r="E1033" s="202">
        <v>0</v>
      </c>
      <c r="F1033" s="202">
        <v>0</v>
      </c>
      <c r="G1033" s="202">
        <v>0</v>
      </c>
      <c r="H1033" s="202">
        <v>0</v>
      </c>
      <c r="I1033" s="202">
        <v>0</v>
      </c>
      <c r="J1033" s="197">
        <v>0</v>
      </c>
      <c r="K1033" s="203">
        <v>0</v>
      </c>
      <c r="L1033" s="203">
        <v>0</v>
      </c>
      <c r="M1033" s="203">
        <v>0</v>
      </c>
      <c r="N1033" s="203">
        <v>0</v>
      </c>
      <c r="O1033" s="203">
        <v>0</v>
      </c>
      <c r="P1033" s="203">
        <v>0</v>
      </c>
      <c r="Q1033" s="203">
        <v>0</v>
      </c>
      <c r="R1033" s="198">
        <v>0</v>
      </c>
      <c r="S1033" s="203">
        <v>0</v>
      </c>
      <c r="T1033" s="203">
        <v>0</v>
      </c>
      <c r="U1033" s="203">
        <v>0</v>
      </c>
      <c r="V1033" s="204">
        <v>0</v>
      </c>
      <c r="W1033" s="204">
        <v>0</v>
      </c>
      <c r="X1033" s="204">
        <v>0</v>
      </c>
      <c r="Y1033" s="204">
        <v>0</v>
      </c>
      <c r="Z1033" s="101">
        <v>0</v>
      </c>
      <c r="AA1033" s="204">
        <v>0</v>
      </c>
      <c r="AB1033" s="204">
        <v>0</v>
      </c>
      <c r="AC1033" s="204">
        <v>0</v>
      </c>
      <c r="AD1033" s="204">
        <v>0</v>
      </c>
      <c r="AE1033" s="204"/>
      <c r="AF1033" s="204">
        <v>0</v>
      </c>
      <c r="AG1033" s="204">
        <v>0</v>
      </c>
      <c r="AH1033" s="204">
        <v>0</v>
      </c>
      <c r="AI1033" s="204">
        <v>0</v>
      </c>
      <c r="AJ1033" s="204">
        <v>0</v>
      </c>
      <c r="AK1033" s="204">
        <v>0</v>
      </c>
      <c r="AL1033" s="204">
        <v>0</v>
      </c>
      <c r="AM1033" s="204"/>
      <c r="AN1033" s="204">
        <v>0</v>
      </c>
      <c r="AO1033" s="204">
        <v>0</v>
      </c>
    </row>
    <row r="1034" spans="1:41" ht="12.75" customHeight="1">
      <c r="A1034" s="262">
        <v>1026</v>
      </c>
      <c r="B1034" s="201" t="s">
        <v>2054</v>
      </c>
      <c r="C1034" s="197">
        <v>0</v>
      </c>
      <c r="D1034" s="202">
        <v>0</v>
      </c>
      <c r="E1034" s="202">
        <v>0</v>
      </c>
      <c r="F1034" s="202">
        <v>0</v>
      </c>
      <c r="G1034" s="202">
        <v>0</v>
      </c>
      <c r="H1034" s="202">
        <v>0</v>
      </c>
      <c r="I1034" s="202">
        <v>0</v>
      </c>
      <c r="J1034" s="197">
        <v>0</v>
      </c>
      <c r="K1034" s="203">
        <v>0</v>
      </c>
      <c r="L1034" s="203">
        <v>0</v>
      </c>
      <c r="M1034" s="203">
        <v>0</v>
      </c>
      <c r="N1034" s="203">
        <v>0</v>
      </c>
      <c r="O1034" s="203">
        <v>0</v>
      </c>
      <c r="P1034" s="203">
        <v>0</v>
      </c>
      <c r="Q1034" s="203">
        <v>0</v>
      </c>
      <c r="R1034" s="198">
        <v>0</v>
      </c>
      <c r="S1034" s="203">
        <v>0</v>
      </c>
      <c r="T1034" s="203">
        <v>0</v>
      </c>
      <c r="U1034" s="203">
        <v>0</v>
      </c>
      <c r="V1034" s="204">
        <v>0</v>
      </c>
      <c r="W1034" s="204">
        <v>0</v>
      </c>
      <c r="X1034" s="204">
        <v>0</v>
      </c>
      <c r="Y1034" s="204">
        <v>0</v>
      </c>
      <c r="Z1034" s="101">
        <v>0</v>
      </c>
      <c r="AA1034" s="204">
        <v>0</v>
      </c>
      <c r="AB1034" s="204">
        <v>0</v>
      </c>
      <c r="AC1034" s="204">
        <v>0</v>
      </c>
      <c r="AD1034" s="204">
        <v>0</v>
      </c>
      <c r="AE1034" s="204"/>
      <c r="AF1034" s="204">
        <v>0</v>
      </c>
      <c r="AG1034" s="204">
        <v>0</v>
      </c>
      <c r="AH1034" s="204">
        <v>0</v>
      </c>
      <c r="AI1034" s="204">
        <v>0</v>
      </c>
      <c r="AJ1034" s="204">
        <v>0</v>
      </c>
      <c r="AK1034" s="204">
        <v>0</v>
      </c>
      <c r="AL1034" s="204">
        <v>0</v>
      </c>
      <c r="AM1034" s="204"/>
      <c r="AN1034" s="204">
        <v>0</v>
      </c>
      <c r="AO1034" s="204">
        <v>0</v>
      </c>
    </row>
    <row r="1035" spans="1:41" ht="12.75" customHeight="1">
      <c r="A1035" s="262">
        <v>1027</v>
      </c>
      <c r="B1035" s="201" t="s">
        <v>2055</v>
      </c>
      <c r="C1035" s="197">
        <v>0</v>
      </c>
      <c r="D1035" s="202">
        <v>0</v>
      </c>
      <c r="E1035" s="202">
        <v>0</v>
      </c>
      <c r="F1035" s="202">
        <v>0</v>
      </c>
      <c r="G1035" s="202">
        <v>0</v>
      </c>
      <c r="H1035" s="202">
        <v>0</v>
      </c>
      <c r="I1035" s="202">
        <v>0</v>
      </c>
      <c r="J1035" s="197">
        <v>0</v>
      </c>
      <c r="K1035" s="203">
        <v>0</v>
      </c>
      <c r="L1035" s="203">
        <v>0</v>
      </c>
      <c r="M1035" s="203">
        <v>0</v>
      </c>
      <c r="N1035" s="203">
        <v>0</v>
      </c>
      <c r="O1035" s="203">
        <v>0</v>
      </c>
      <c r="P1035" s="203">
        <v>0</v>
      </c>
      <c r="Q1035" s="203">
        <v>0</v>
      </c>
      <c r="R1035" s="198">
        <v>0</v>
      </c>
      <c r="S1035" s="203">
        <v>0</v>
      </c>
      <c r="T1035" s="203">
        <v>0</v>
      </c>
      <c r="U1035" s="203">
        <v>0</v>
      </c>
      <c r="V1035" s="204">
        <v>0</v>
      </c>
      <c r="W1035" s="204">
        <v>0</v>
      </c>
      <c r="X1035" s="204">
        <v>0</v>
      </c>
      <c r="Y1035" s="204">
        <v>0</v>
      </c>
      <c r="Z1035" s="101">
        <v>0</v>
      </c>
      <c r="AA1035" s="204">
        <v>0</v>
      </c>
      <c r="AB1035" s="204">
        <v>0</v>
      </c>
      <c r="AC1035" s="204">
        <v>0</v>
      </c>
      <c r="AD1035" s="204">
        <v>0</v>
      </c>
      <c r="AE1035" s="204"/>
      <c r="AF1035" s="204">
        <v>0</v>
      </c>
      <c r="AG1035" s="204">
        <v>0</v>
      </c>
      <c r="AH1035" s="204">
        <v>0</v>
      </c>
      <c r="AI1035" s="204">
        <v>0</v>
      </c>
      <c r="AJ1035" s="204">
        <v>0</v>
      </c>
      <c r="AK1035" s="204">
        <v>0</v>
      </c>
      <c r="AL1035" s="204">
        <v>0</v>
      </c>
      <c r="AM1035" s="204"/>
      <c r="AN1035" s="204">
        <v>0</v>
      </c>
      <c r="AO1035" s="204">
        <v>0</v>
      </c>
    </row>
    <row r="1036" spans="1:41" ht="12.75" customHeight="1">
      <c r="A1036" s="262">
        <v>1028</v>
      </c>
      <c r="B1036" s="201" t="s">
        <v>2056</v>
      </c>
      <c r="C1036" s="197">
        <v>0</v>
      </c>
      <c r="D1036" s="202">
        <v>0</v>
      </c>
      <c r="E1036" s="202">
        <v>0</v>
      </c>
      <c r="F1036" s="202">
        <v>0</v>
      </c>
      <c r="G1036" s="202">
        <v>0</v>
      </c>
      <c r="H1036" s="202">
        <v>0</v>
      </c>
      <c r="I1036" s="202">
        <v>0</v>
      </c>
      <c r="J1036" s="197">
        <v>0</v>
      </c>
      <c r="K1036" s="203">
        <v>0</v>
      </c>
      <c r="L1036" s="203">
        <v>0</v>
      </c>
      <c r="M1036" s="203">
        <v>0</v>
      </c>
      <c r="N1036" s="203">
        <v>0</v>
      </c>
      <c r="O1036" s="203">
        <v>0</v>
      </c>
      <c r="P1036" s="203">
        <v>0</v>
      </c>
      <c r="Q1036" s="203">
        <v>0</v>
      </c>
      <c r="R1036" s="198">
        <v>0</v>
      </c>
      <c r="S1036" s="203">
        <v>0</v>
      </c>
      <c r="T1036" s="203">
        <v>0</v>
      </c>
      <c r="U1036" s="203">
        <v>0</v>
      </c>
      <c r="V1036" s="204">
        <v>0</v>
      </c>
      <c r="W1036" s="204">
        <v>0</v>
      </c>
      <c r="X1036" s="204">
        <v>0</v>
      </c>
      <c r="Y1036" s="204">
        <v>0</v>
      </c>
      <c r="Z1036" s="101">
        <v>0</v>
      </c>
      <c r="AA1036" s="204">
        <v>0</v>
      </c>
      <c r="AB1036" s="204">
        <v>0</v>
      </c>
      <c r="AC1036" s="204">
        <v>0</v>
      </c>
      <c r="AD1036" s="204">
        <v>0</v>
      </c>
      <c r="AE1036" s="204"/>
      <c r="AF1036" s="204">
        <v>0</v>
      </c>
      <c r="AG1036" s="204">
        <v>0</v>
      </c>
      <c r="AH1036" s="204">
        <v>0</v>
      </c>
      <c r="AI1036" s="204">
        <v>0</v>
      </c>
      <c r="AJ1036" s="204">
        <v>0</v>
      </c>
      <c r="AK1036" s="204">
        <v>0</v>
      </c>
      <c r="AL1036" s="204">
        <v>0</v>
      </c>
      <c r="AM1036" s="204"/>
      <c r="AN1036" s="204">
        <v>0</v>
      </c>
      <c r="AO1036" s="204">
        <v>0</v>
      </c>
    </row>
    <row r="1037" spans="1:41" ht="12.75" customHeight="1">
      <c r="A1037" s="262">
        <v>1029</v>
      </c>
      <c r="B1037" s="201" t="s">
        <v>2057</v>
      </c>
      <c r="C1037" s="197">
        <v>0</v>
      </c>
      <c r="D1037" s="202">
        <v>0</v>
      </c>
      <c r="E1037" s="202">
        <v>0</v>
      </c>
      <c r="F1037" s="202">
        <v>0</v>
      </c>
      <c r="G1037" s="202">
        <v>0</v>
      </c>
      <c r="H1037" s="202">
        <v>0</v>
      </c>
      <c r="I1037" s="202">
        <v>0</v>
      </c>
      <c r="J1037" s="197">
        <v>0</v>
      </c>
      <c r="K1037" s="203">
        <v>0</v>
      </c>
      <c r="L1037" s="203">
        <v>0</v>
      </c>
      <c r="M1037" s="203">
        <v>0</v>
      </c>
      <c r="N1037" s="203">
        <v>0</v>
      </c>
      <c r="O1037" s="203">
        <v>0</v>
      </c>
      <c r="P1037" s="203">
        <v>0</v>
      </c>
      <c r="Q1037" s="203">
        <v>0</v>
      </c>
      <c r="R1037" s="198">
        <v>0</v>
      </c>
      <c r="S1037" s="203">
        <v>0</v>
      </c>
      <c r="T1037" s="203">
        <v>0</v>
      </c>
      <c r="U1037" s="203">
        <v>0</v>
      </c>
      <c r="V1037" s="204">
        <v>0</v>
      </c>
      <c r="W1037" s="204">
        <v>0</v>
      </c>
      <c r="X1037" s="204">
        <v>0</v>
      </c>
      <c r="Y1037" s="204">
        <v>0</v>
      </c>
      <c r="Z1037" s="101">
        <v>0</v>
      </c>
      <c r="AA1037" s="204">
        <v>0</v>
      </c>
      <c r="AB1037" s="204">
        <v>0</v>
      </c>
      <c r="AC1037" s="204">
        <v>0</v>
      </c>
      <c r="AD1037" s="204">
        <v>0</v>
      </c>
      <c r="AE1037" s="204"/>
      <c r="AF1037" s="204">
        <v>0</v>
      </c>
      <c r="AG1037" s="204">
        <v>0</v>
      </c>
      <c r="AH1037" s="204">
        <v>0</v>
      </c>
      <c r="AI1037" s="204">
        <v>0</v>
      </c>
      <c r="AJ1037" s="204">
        <v>0</v>
      </c>
      <c r="AK1037" s="204">
        <v>0</v>
      </c>
      <c r="AL1037" s="204">
        <v>0</v>
      </c>
      <c r="AM1037" s="204"/>
      <c r="AN1037" s="204">
        <v>0</v>
      </c>
      <c r="AO1037" s="204">
        <v>0</v>
      </c>
    </row>
    <row r="1038" spans="1:41" ht="12.75" customHeight="1">
      <c r="A1038" s="262">
        <v>1030</v>
      </c>
      <c r="B1038" s="201" t="s">
        <v>2058</v>
      </c>
      <c r="C1038" s="197">
        <v>0</v>
      </c>
      <c r="D1038" s="202">
        <v>0</v>
      </c>
      <c r="E1038" s="202">
        <v>0</v>
      </c>
      <c r="F1038" s="202">
        <v>0</v>
      </c>
      <c r="G1038" s="202">
        <v>0</v>
      </c>
      <c r="H1038" s="202">
        <v>0</v>
      </c>
      <c r="I1038" s="202">
        <v>0</v>
      </c>
      <c r="J1038" s="197">
        <v>0</v>
      </c>
      <c r="K1038" s="203">
        <v>0</v>
      </c>
      <c r="L1038" s="203">
        <v>0</v>
      </c>
      <c r="M1038" s="203">
        <v>0</v>
      </c>
      <c r="N1038" s="203">
        <v>0</v>
      </c>
      <c r="O1038" s="203">
        <v>0</v>
      </c>
      <c r="P1038" s="203">
        <v>0</v>
      </c>
      <c r="Q1038" s="203">
        <v>0</v>
      </c>
      <c r="R1038" s="198">
        <v>0</v>
      </c>
      <c r="S1038" s="203">
        <v>0</v>
      </c>
      <c r="T1038" s="203">
        <v>0</v>
      </c>
      <c r="U1038" s="203">
        <v>0</v>
      </c>
      <c r="V1038" s="204">
        <v>0</v>
      </c>
      <c r="W1038" s="204">
        <v>0</v>
      </c>
      <c r="X1038" s="204">
        <v>0</v>
      </c>
      <c r="Y1038" s="204">
        <v>0</v>
      </c>
      <c r="Z1038" s="101">
        <v>0</v>
      </c>
      <c r="AA1038" s="204">
        <v>0</v>
      </c>
      <c r="AB1038" s="204">
        <v>0</v>
      </c>
      <c r="AC1038" s="204">
        <v>0</v>
      </c>
      <c r="AD1038" s="204">
        <v>0</v>
      </c>
      <c r="AE1038" s="204"/>
      <c r="AF1038" s="204">
        <v>0</v>
      </c>
      <c r="AG1038" s="204">
        <v>0</v>
      </c>
      <c r="AH1038" s="204">
        <v>0</v>
      </c>
      <c r="AI1038" s="204">
        <v>0</v>
      </c>
      <c r="AJ1038" s="204">
        <v>0</v>
      </c>
      <c r="AK1038" s="204">
        <v>0</v>
      </c>
      <c r="AL1038" s="204">
        <v>0</v>
      </c>
      <c r="AM1038" s="204"/>
      <c r="AN1038" s="204">
        <v>0</v>
      </c>
      <c r="AO1038" s="204">
        <v>0</v>
      </c>
    </row>
    <row r="1039" spans="1:41" ht="12.75" customHeight="1">
      <c r="A1039" s="262">
        <v>1031</v>
      </c>
      <c r="B1039" s="201" t="s">
        <v>2059</v>
      </c>
      <c r="C1039" s="197">
        <v>0</v>
      </c>
      <c r="D1039" s="202">
        <v>0</v>
      </c>
      <c r="E1039" s="202">
        <v>0</v>
      </c>
      <c r="F1039" s="202">
        <v>0</v>
      </c>
      <c r="G1039" s="202">
        <v>0</v>
      </c>
      <c r="H1039" s="202">
        <v>0</v>
      </c>
      <c r="I1039" s="202">
        <v>0</v>
      </c>
      <c r="J1039" s="197">
        <v>0</v>
      </c>
      <c r="K1039" s="203">
        <v>0</v>
      </c>
      <c r="L1039" s="203">
        <v>0</v>
      </c>
      <c r="M1039" s="203">
        <v>0</v>
      </c>
      <c r="N1039" s="203">
        <v>0</v>
      </c>
      <c r="O1039" s="203">
        <v>0</v>
      </c>
      <c r="P1039" s="203">
        <v>0</v>
      </c>
      <c r="Q1039" s="203">
        <v>0</v>
      </c>
      <c r="R1039" s="198">
        <v>0</v>
      </c>
      <c r="S1039" s="203">
        <v>0</v>
      </c>
      <c r="T1039" s="203">
        <v>0</v>
      </c>
      <c r="U1039" s="203">
        <v>0</v>
      </c>
      <c r="V1039" s="204">
        <v>0</v>
      </c>
      <c r="W1039" s="204">
        <v>0</v>
      </c>
      <c r="X1039" s="204">
        <v>0</v>
      </c>
      <c r="Y1039" s="204">
        <v>0</v>
      </c>
      <c r="Z1039" s="101">
        <v>0</v>
      </c>
      <c r="AA1039" s="204">
        <v>0</v>
      </c>
      <c r="AB1039" s="204">
        <v>0</v>
      </c>
      <c r="AC1039" s="204">
        <v>0</v>
      </c>
      <c r="AD1039" s="204">
        <v>0</v>
      </c>
      <c r="AE1039" s="204"/>
      <c r="AF1039" s="204">
        <v>0</v>
      </c>
      <c r="AG1039" s="204">
        <v>0</v>
      </c>
      <c r="AH1039" s="204">
        <v>0</v>
      </c>
      <c r="AI1039" s="204">
        <v>0</v>
      </c>
      <c r="AJ1039" s="204">
        <v>0</v>
      </c>
      <c r="AK1039" s="204">
        <v>0</v>
      </c>
      <c r="AL1039" s="204">
        <v>0</v>
      </c>
      <c r="AM1039" s="204"/>
      <c r="AN1039" s="204">
        <v>0</v>
      </c>
      <c r="AO1039" s="204">
        <v>0</v>
      </c>
    </row>
    <row r="1040" spans="1:41" ht="12.75" customHeight="1">
      <c r="A1040" s="262">
        <v>1032</v>
      </c>
      <c r="B1040" s="201" t="s">
        <v>2060</v>
      </c>
      <c r="C1040" s="197">
        <v>0</v>
      </c>
      <c r="D1040" s="202">
        <v>0</v>
      </c>
      <c r="E1040" s="202">
        <v>0</v>
      </c>
      <c r="F1040" s="202">
        <v>0</v>
      </c>
      <c r="G1040" s="202">
        <v>0</v>
      </c>
      <c r="H1040" s="202">
        <v>0</v>
      </c>
      <c r="I1040" s="202">
        <v>0</v>
      </c>
      <c r="J1040" s="197">
        <v>0</v>
      </c>
      <c r="K1040" s="203">
        <v>0</v>
      </c>
      <c r="L1040" s="203">
        <v>0</v>
      </c>
      <c r="M1040" s="203">
        <v>0</v>
      </c>
      <c r="N1040" s="203">
        <v>0</v>
      </c>
      <c r="O1040" s="203">
        <v>0</v>
      </c>
      <c r="P1040" s="203">
        <v>0</v>
      </c>
      <c r="Q1040" s="203">
        <v>0</v>
      </c>
      <c r="R1040" s="198">
        <v>0</v>
      </c>
      <c r="S1040" s="203">
        <v>0</v>
      </c>
      <c r="T1040" s="203">
        <v>0</v>
      </c>
      <c r="U1040" s="203">
        <v>0</v>
      </c>
      <c r="V1040" s="204">
        <v>0</v>
      </c>
      <c r="W1040" s="204">
        <v>0</v>
      </c>
      <c r="X1040" s="204">
        <v>0</v>
      </c>
      <c r="Y1040" s="204">
        <v>0</v>
      </c>
      <c r="Z1040" s="101">
        <v>0</v>
      </c>
      <c r="AA1040" s="204">
        <v>0</v>
      </c>
      <c r="AB1040" s="204">
        <v>0</v>
      </c>
      <c r="AC1040" s="204">
        <v>0</v>
      </c>
      <c r="AD1040" s="204">
        <v>0</v>
      </c>
      <c r="AE1040" s="204"/>
      <c r="AF1040" s="204">
        <v>0</v>
      </c>
      <c r="AG1040" s="204">
        <v>0</v>
      </c>
      <c r="AH1040" s="204">
        <v>0</v>
      </c>
      <c r="AI1040" s="204">
        <v>0</v>
      </c>
      <c r="AJ1040" s="204">
        <v>0</v>
      </c>
      <c r="AK1040" s="204">
        <v>0</v>
      </c>
      <c r="AL1040" s="204">
        <v>0</v>
      </c>
      <c r="AM1040" s="204"/>
      <c r="AN1040" s="204">
        <v>0</v>
      </c>
      <c r="AO1040" s="204">
        <v>0</v>
      </c>
    </row>
    <row r="1041" spans="1:45" ht="12.75" customHeight="1">
      <c r="A1041" s="262">
        <v>1033</v>
      </c>
      <c r="B1041" s="201" t="s">
        <v>2061</v>
      </c>
      <c r="C1041" s="197">
        <v>0</v>
      </c>
      <c r="D1041" s="202">
        <v>0</v>
      </c>
      <c r="E1041" s="202">
        <v>0</v>
      </c>
      <c r="F1041" s="202">
        <v>0</v>
      </c>
      <c r="G1041" s="202">
        <v>0</v>
      </c>
      <c r="H1041" s="202">
        <v>0</v>
      </c>
      <c r="I1041" s="202">
        <v>0</v>
      </c>
      <c r="J1041" s="197">
        <v>0</v>
      </c>
      <c r="K1041" s="203">
        <v>0</v>
      </c>
      <c r="L1041" s="203">
        <v>0</v>
      </c>
      <c r="M1041" s="203">
        <v>0</v>
      </c>
      <c r="N1041" s="203">
        <v>0</v>
      </c>
      <c r="O1041" s="203">
        <v>0</v>
      </c>
      <c r="P1041" s="203">
        <v>0</v>
      </c>
      <c r="Q1041" s="203">
        <v>0</v>
      </c>
      <c r="R1041" s="198">
        <v>0</v>
      </c>
      <c r="S1041" s="203">
        <v>0</v>
      </c>
      <c r="T1041" s="203">
        <v>0</v>
      </c>
      <c r="U1041" s="203">
        <v>0</v>
      </c>
      <c r="V1041" s="204">
        <v>0</v>
      </c>
      <c r="W1041" s="204">
        <v>0</v>
      </c>
      <c r="X1041" s="204">
        <v>0</v>
      </c>
      <c r="Y1041" s="204">
        <v>0</v>
      </c>
      <c r="Z1041" s="101">
        <v>0</v>
      </c>
      <c r="AA1041" s="204">
        <v>0</v>
      </c>
      <c r="AB1041" s="204">
        <v>0</v>
      </c>
      <c r="AC1041" s="204">
        <v>0</v>
      </c>
      <c r="AD1041" s="204">
        <v>0</v>
      </c>
      <c r="AE1041" s="204"/>
      <c r="AF1041" s="204">
        <v>0</v>
      </c>
      <c r="AG1041" s="204">
        <v>0</v>
      </c>
      <c r="AH1041" s="204">
        <v>0</v>
      </c>
      <c r="AI1041" s="204">
        <v>0</v>
      </c>
      <c r="AJ1041" s="204">
        <v>0</v>
      </c>
      <c r="AK1041" s="204">
        <v>0</v>
      </c>
      <c r="AL1041" s="204">
        <v>0</v>
      </c>
      <c r="AM1041" s="204"/>
      <c r="AN1041" s="204">
        <v>0</v>
      </c>
      <c r="AO1041" s="204">
        <v>0</v>
      </c>
    </row>
    <row r="1042" spans="1:45" ht="12.75" customHeight="1">
      <c r="A1042" s="262">
        <v>1034</v>
      </c>
      <c r="B1042" s="201" t="s">
        <v>1607</v>
      </c>
      <c r="C1042" s="197">
        <v>81.3</v>
      </c>
      <c r="D1042" s="202">
        <v>0</v>
      </c>
      <c r="E1042" s="202">
        <v>0</v>
      </c>
      <c r="F1042" s="202">
        <v>0</v>
      </c>
      <c r="G1042" s="202">
        <v>0</v>
      </c>
      <c r="H1042" s="202">
        <v>81.3</v>
      </c>
      <c r="I1042" s="202">
        <v>0</v>
      </c>
      <c r="J1042" s="197">
        <v>81.3</v>
      </c>
      <c r="K1042" s="203">
        <v>0</v>
      </c>
      <c r="L1042" s="203">
        <v>0</v>
      </c>
      <c r="M1042" s="203">
        <v>0</v>
      </c>
      <c r="N1042" s="203">
        <v>0</v>
      </c>
      <c r="O1042" s="203">
        <v>0</v>
      </c>
      <c r="P1042" s="203">
        <v>81.3</v>
      </c>
      <c r="Q1042" s="203">
        <v>0</v>
      </c>
      <c r="R1042" s="198">
        <v>61.8521</v>
      </c>
      <c r="S1042" s="203">
        <v>0</v>
      </c>
      <c r="T1042" s="203">
        <v>0</v>
      </c>
      <c r="U1042" s="203">
        <v>0</v>
      </c>
      <c r="V1042" s="204">
        <v>0</v>
      </c>
      <c r="W1042" s="204">
        <v>0</v>
      </c>
      <c r="X1042" s="204">
        <v>61.8521</v>
      </c>
      <c r="Y1042" s="204">
        <v>0</v>
      </c>
      <c r="Z1042" s="101">
        <v>-19.447899999999997</v>
      </c>
      <c r="AA1042" s="204">
        <v>0</v>
      </c>
      <c r="AB1042" s="204">
        <v>0</v>
      </c>
      <c r="AC1042" s="204">
        <v>0</v>
      </c>
      <c r="AD1042" s="204">
        <v>0</v>
      </c>
      <c r="AE1042" s="204"/>
      <c r="AF1042" s="204">
        <v>-19.447899999999997</v>
      </c>
      <c r="AG1042" s="204">
        <v>0</v>
      </c>
      <c r="AH1042" s="204">
        <v>76.078843788437894</v>
      </c>
      <c r="AI1042" s="204">
        <v>0</v>
      </c>
      <c r="AJ1042" s="204">
        <v>0</v>
      </c>
      <c r="AK1042" s="204">
        <v>0</v>
      </c>
      <c r="AL1042" s="204">
        <v>0</v>
      </c>
      <c r="AM1042" s="204"/>
      <c r="AN1042" s="204">
        <v>76.078843788437894</v>
      </c>
      <c r="AO1042" s="204">
        <v>0</v>
      </c>
    </row>
    <row r="1043" spans="1:45" ht="12.75" customHeight="1">
      <c r="A1043" s="262">
        <v>1035</v>
      </c>
      <c r="B1043" s="201" t="s">
        <v>2062</v>
      </c>
      <c r="C1043" s="197">
        <v>0</v>
      </c>
      <c r="D1043" s="202">
        <v>0</v>
      </c>
      <c r="E1043" s="202">
        <v>0</v>
      </c>
      <c r="F1043" s="202">
        <v>0</v>
      </c>
      <c r="G1043" s="202">
        <v>0</v>
      </c>
      <c r="H1043" s="202">
        <v>0</v>
      </c>
      <c r="I1043" s="202">
        <v>0</v>
      </c>
      <c r="J1043" s="197">
        <v>0</v>
      </c>
      <c r="K1043" s="203">
        <v>0</v>
      </c>
      <c r="L1043" s="203">
        <v>0</v>
      </c>
      <c r="M1043" s="203">
        <v>0</v>
      </c>
      <c r="N1043" s="203">
        <v>0</v>
      </c>
      <c r="O1043" s="203">
        <v>0</v>
      </c>
      <c r="P1043" s="203">
        <v>0</v>
      </c>
      <c r="Q1043" s="203">
        <v>0</v>
      </c>
      <c r="R1043" s="198">
        <v>0</v>
      </c>
      <c r="S1043" s="203">
        <v>0</v>
      </c>
      <c r="T1043" s="203">
        <v>0</v>
      </c>
      <c r="U1043" s="203">
        <v>0</v>
      </c>
      <c r="V1043" s="204">
        <v>0</v>
      </c>
      <c r="W1043" s="204">
        <v>0</v>
      </c>
      <c r="X1043" s="204">
        <v>0</v>
      </c>
      <c r="Y1043" s="204">
        <v>0</v>
      </c>
      <c r="Z1043" s="101">
        <v>0</v>
      </c>
      <c r="AA1043" s="204">
        <v>0</v>
      </c>
      <c r="AB1043" s="204">
        <v>0</v>
      </c>
      <c r="AC1043" s="204">
        <v>0</v>
      </c>
      <c r="AD1043" s="204">
        <v>0</v>
      </c>
      <c r="AE1043" s="204"/>
      <c r="AF1043" s="204">
        <v>0</v>
      </c>
      <c r="AG1043" s="204">
        <v>0</v>
      </c>
      <c r="AH1043" s="204">
        <v>0</v>
      </c>
      <c r="AI1043" s="204">
        <v>0</v>
      </c>
      <c r="AJ1043" s="204">
        <v>0</v>
      </c>
      <c r="AK1043" s="204">
        <v>0</v>
      </c>
      <c r="AL1043" s="204">
        <v>0</v>
      </c>
      <c r="AM1043" s="204"/>
      <c r="AN1043" s="204">
        <v>0</v>
      </c>
      <c r="AO1043" s="204">
        <v>0</v>
      </c>
    </row>
    <row r="1044" spans="1:45" ht="12.75" customHeight="1">
      <c r="A1044" s="262">
        <v>1036</v>
      </c>
      <c r="B1044" s="201" t="s">
        <v>2063</v>
      </c>
      <c r="C1044" s="197">
        <v>0</v>
      </c>
      <c r="D1044" s="202">
        <v>0</v>
      </c>
      <c r="E1044" s="202">
        <v>0</v>
      </c>
      <c r="F1044" s="202">
        <v>0</v>
      </c>
      <c r="G1044" s="202">
        <v>0</v>
      </c>
      <c r="H1044" s="202">
        <v>0</v>
      </c>
      <c r="I1044" s="202">
        <v>0</v>
      </c>
      <c r="J1044" s="197">
        <v>0</v>
      </c>
      <c r="K1044" s="203">
        <v>0</v>
      </c>
      <c r="L1044" s="203">
        <v>0</v>
      </c>
      <c r="M1044" s="203">
        <v>0</v>
      </c>
      <c r="N1044" s="203">
        <v>0</v>
      </c>
      <c r="O1044" s="203">
        <v>0</v>
      </c>
      <c r="P1044" s="203">
        <v>0</v>
      </c>
      <c r="Q1044" s="203">
        <v>0</v>
      </c>
      <c r="R1044" s="198">
        <v>0</v>
      </c>
      <c r="S1044" s="203">
        <v>0</v>
      </c>
      <c r="T1044" s="203">
        <v>0</v>
      </c>
      <c r="U1044" s="203">
        <v>0</v>
      </c>
      <c r="V1044" s="204">
        <v>0</v>
      </c>
      <c r="W1044" s="204">
        <v>0</v>
      </c>
      <c r="X1044" s="204">
        <v>0</v>
      </c>
      <c r="Y1044" s="204">
        <v>0</v>
      </c>
      <c r="Z1044" s="101">
        <v>0</v>
      </c>
      <c r="AA1044" s="204">
        <v>0</v>
      </c>
      <c r="AB1044" s="204">
        <v>0</v>
      </c>
      <c r="AC1044" s="204">
        <v>0</v>
      </c>
      <c r="AD1044" s="204">
        <v>0</v>
      </c>
      <c r="AE1044" s="204"/>
      <c r="AF1044" s="204">
        <v>0</v>
      </c>
      <c r="AG1044" s="204">
        <v>0</v>
      </c>
      <c r="AH1044" s="204">
        <v>0</v>
      </c>
      <c r="AI1044" s="204">
        <v>0</v>
      </c>
      <c r="AJ1044" s="204">
        <v>0</v>
      </c>
      <c r="AK1044" s="204">
        <v>0</v>
      </c>
      <c r="AL1044" s="204">
        <v>0</v>
      </c>
      <c r="AM1044" s="204"/>
      <c r="AN1044" s="204">
        <v>0</v>
      </c>
      <c r="AO1044" s="204">
        <v>0</v>
      </c>
    </row>
    <row r="1045" spans="1:45" ht="12.75" customHeight="1">
      <c r="A1045" s="262">
        <v>1037</v>
      </c>
      <c r="B1045" s="201" t="s">
        <v>2064</v>
      </c>
      <c r="C1045" s="197">
        <v>0</v>
      </c>
      <c r="D1045" s="202">
        <v>0</v>
      </c>
      <c r="E1045" s="202">
        <v>0</v>
      </c>
      <c r="F1045" s="202">
        <v>0</v>
      </c>
      <c r="G1045" s="202">
        <v>0</v>
      </c>
      <c r="H1045" s="202">
        <v>0</v>
      </c>
      <c r="I1045" s="202">
        <v>0</v>
      </c>
      <c r="J1045" s="197">
        <v>0</v>
      </c>
      <c r="K1045" s="203">
        <v>0</v>
      </c>
      <c r="L1045" s="203">
        <v>0</v>
      </c>
      <c r="M1045" s="203">
        <v>0</v>
      </c>
      <c r="N1045" s="203">
        <v>0</v>
      </c>
      <c r="O1045" s="203">
        <v>0</v>
      </c>
      <c r="P1045" s="203">
        <v>0</v>
      </c>
      <c r="Q1045" s="203">
        <v>0</v>
      </c>
      <c r="R1045" s="198">
        <v>0</v>
      </c>
      <c r="S1045" s="203">
        <v>0</v>
      </c>
      <c r="T1045" s="203">
        <v>0</v>
      </c>
      <c r="U1045" s="203">
        <v>0</v>
      </c>
      <c r="V1045" s="204">
        <v>0</v>
      </c>
      <c r="W1045" s="204">
        <v>0</v>
      </c>
      <c r="X1045" s="204">
        <v>0</v>
      </c>
      <c r="Y1045" s="204">
        <v>0</v>
      </c>
      <c r="Z1045" s="101">
        <v>0</v>
      </c>
      <c r="AA1045" s="204">
        <v>0</v>
      </c>
      <c r="AB1045" s="204">
        <v>0</v>
      </c>
      <c r="AC1045" s="204">
        <v>0</v>
      </c>
      <c r="AD1045" s="204">
        <v>0</v>
      </c>
      <c r="AE1045" s="204"/>
      <c r="AF1045" s="204">
        <v>0</v>
      </c>
      <c r="AG1045" s="204">
        <v>0</v>
      </c>
      <c r="AH1045" s="204">
        <v>0</v>
      </c>
      <c r="AI1045" s="204">
        <v>0</v>
      </c>
      <c r="AJ1045" s="204">
        <v>0</v>
      </c>
      <c r="AK1045" s="204">
        <v>0</v>
      </c>
      <c r="AL1045" s="204">
        <v>0</v>
      </c>
      <c r="AM1045" s="204"/>
      <c r="AN1045" s="204">
        <v>0</v>
      </c>
      <c r="AO1045" s="204">
        <v>0</v>
      </c>
    </row>
    <row r="1046" spans="1:45" ht="12.75" customHeight="1">
      <c r="A1046" s="262">
        <v>1038</v>
      </c>
      <c r="B1046" s="201" t="s">
        <v>2065</v>
      </c>
      <c r="C1046" s="197">
        <v>0</v>
      </c>
      <c r="D1046" s="202">
        <v>0</v>
      </c>
      <c r="E1046" s="202">
        <v>0</v>
      </c>
      <c r="F1046" s="202">
        <v>0</v>
      </c>
      <c r="G1046" s="202">
        <v>0</v>
      </c>
      <c r="H1046" s="202">
        <v>0</v>
      </c>
      <c r="I1046" s="202">
        <v>0</v>
      </c>
      <c r="J1046" s="197">
        <v>0</v>
      </c>
      <c r="K1046" s="203">
        <v>0</v>
      </c>
      <c r="L1046" s="203">
        <v>0</v>
      </c>
      <c r="M1046" s="203">
        <v>0</v>
      </c>
      <c r="N1046" s="203">
        <v>0</v>
      </c>
      <c r="O1046" s="203">
        <v>0</v>
      </c>
      <c r="P1046" s="203">
        <v>0</v>
      </c>
      <c r="Q1046" s="203">
        <v>0</v>
      </c>
      <c r="R1046" s="198">
        <v>0</v>
      </c>
      <c r="S1046" s="203">
        <v>0</v>
      </c>
      <c r="T1046" s="203">
        <v>0</v>
      </c>
      <c r="U1046" s="203">
        <v>0</v>
      </c>
      <c r="V1046" s="204">
        <v>0</v>
      </c>
      <c r="W1046" s="204">
        <v>0</v>
      </c>
      <c r="X1046" s="204">
        <v>0</v>
      </c>
      <c r="Y1046" s="204">
        <v>0</v>
      </c>
      <c r="Z1046" s="101">
        <v>0</v>
      </c>
      <c r="AA1046" s="204">
        <v>0</v>
      </c>
      <c r="AB1046" s="204">
        <v>0</v>
      </c>
      <c r="AC1046" s="204">
        <v>0</v>
      </c>
      <c r="AD1046" s="204">
        <v>0</v>
      </c>
      <c r="AE1046" s="204"/>
      <c r="AF1046" s="204">
        <v>0</v>
      </c>
      <c r="AG1046" s="204">
        <v>0</v>
      </c>
      <c r="AH1046" s="204">
        <v>0</v>
      </c>
      <c r="AI1046" s="204">
        <v>0</v>
      </c>
      <c r="AJ1046" s="204">
        <v>0</v>
      </c>
      <c r="AK1046" s="204">
        <v>0</v>
      </c>
      <c r="AL1046" s="204">
        <v>0</v>
      </c>
      <c r="AM1046" s="204"/>
      <c r="AN1046" s="204">
        <v>0</v>
      </c>
      <c r="AO1046" s="204">
        <v>0</v>
      </c>
    </row>
    <row r="1047" spans="1:45" ht="12.75" customHeight="1">
      <c r="A1047" s="262">
        <v>1039</v>
      </c>
      <c r="B1047" s="201" t="s">
        <v>2066</v>
      </c>
      <c r="C1047" s="197">
        <v>0</v>
      </c>
      <c r="D1047" s="202">
        <v>0</v>
      </c>
      <c r="E1047" s="202">
        <v>0</v>
      </c>
      <c r="F1047" s="202">
        <v>0</v>
      </c>
      <c r="G1047" s="202">
        <v>0</v>
      </c>
      <c r="H1047" s="202">
        <v>0</v>
      </c>
      <c r="I1047" s="202">
        <v>0</v>
      </c>
      <c r="J1047" s="197">
        <v>0</v>
      </c>
      <c r="K1047" s="203">
        <v>0</v>
      </c>
      <c r="L1047" s="203">
        <v>0</v>
      </c>
      <c r="M1047" s="203">
        <v>0</v>
      </c>
      <c r="N1047" s="203">
        <v>0</v>
      </c>
      <c r="O1047" s="203">
        <v>0</v>
      </c>
      <c r="P1047" s="203">
        <v>0</v>
      </c>
      <c r="Q1047" s="203">
        <v>0</v>
      </c>
      <c r="R1047" s="198">
        <v>0</v>
      </c>
      <c r="S1047" s="203">
        <v>0</v>
      </c>
      <c r="T1047" s="203">
        <v>0</v>
      </c>
      <c r="U1047" s="203">
        <v>0</v>
      </c>
      <c r="V1047" s="204">
        <v>0</v>
      </c>
      <c r="W1047" s="204">
        <v>0</v>
      </c>
      <c r="X1047" s="204">
        <v>0</v>
      </c>
      <c r="Y1047" s="204">
        <v>0</v>
      </c>
      <c r="Z1047" s="101">
        <v>0</v>
      </c>
      <c r="AA1047" s="204">
        <v>0</v>
      </c>
      <c r="AB1047" s="204">
        <v>0</v>
      </c>
      <c r="AC1047" s="204">
        <v>0</v>
      </c>
      <c r="AD1047" s="204">
        <v>0</v>
      </c>
      <c r="AE1047" s="204"/>
      <c r="AF1047" s="204">
        <v>0</v>
      </c>
      <c r="AG1047" s="204">
        <v>0</v>
      </c>
      <c r="AH1047" s="204">
        <v>0</v>
      </c>
      <c r="AI1047" s="204">
        <v>0</v>
      </c>
      <c r="AJ1047" s="204">
        <v>0</v>
      </c>
      <c r="AK1047" s="204">
        <v>0</v>
      </c>
      <c r="AL1047" s="204">
        <v>0</v>
      </c>
      <c r="AM1047" s="204"/>
      <c r="AN1047" s="204">
        <v>0</v>
      </c>
      <c r="AO1047" s="204">
        <v>0</v>
      </c>
    </row>
    <row r="1048" spans="1:45" ht="12.75" customHeight="1">
      <c r="A1048" s="262">
        <v>1040</v>
      </c>
      <c r="B1048" s="201" t="s">
        <v>2039</v>
      </c>
      <c r="C1048" s="197">
        <v>0</v>
      </c>
      <c r="D1048" s="202">
        <v>0</v>
      </c>
      <c r="E1048" s="202">
        <v>0</v>
      </c>
      <c r="F1048" s="202">
        <v>0</v>
      </c>
      <c r="G1048" s="202">
        <v>0</v>
      </c>
      <c r="H1048" s="202">
        <v>0</v>
      </c>
      <c r="I1048" s="202">
        <v>0</v>
      </c>
      <c r="J1048" s="197">
        <v>0</v>
      </c>
      <c r="K1048" s="203">
        <v>0</v>
      </c>
      <c r="L1048" s="203">
        <v>0</v>
      </c>
      <c r="M1048" s="203">
        <v>0</v>
      </c>
      <c r="N1048" s="203">
        <v>0</v>
      </c>
      <c r="O1048" s="203">
        <v>0</v>
      </c>
      <c r="P1048" s="203">
        <v>0</v>
      </c>
      <c r="Q1048" s="203">
        <v>0</v>
      </c>
      <c r="R1048" s="198">
        <v>0</v>
      </c>
      <c r="S1048" s="203">
        <v>0</v>
      </c>
      <c r="T1048" s="203">
        <v>0</v>
      </c>
      <c r="U1048" s="203">
        <v>0</v>
      </c>
      <c r="V1048" s="204">
        <v>0</v>
      </c>
      <c r="W1048" s="204">
        <v>0</v>
      </c>
      <c r="X1048" s="204">
        <v>0</v>
      </c>
      <c r="Y1048" s="204">
        <v>0</v>
      </c>
      <c r="Z1048" s="101">
        <v>0</v>
      </c>
      <c r="AA1048" s="204">
        <v>0</v>
      </c>
      <c r="AB1048" s="204">
        <v>0</v>
      </c>
      <c r="AC1048" s="204">
        <v>0</v>
      </c>
      <c r="AD1048" s="204">
        <v>0</v>
      </c>
      <c r="AE1048" s="204"/>
      <c r="AF1048" s="204">
        <v>0</v>
      </c>
      <c r="AG1048" s="204">
        <v>0</v>
      </c>
      <c r="AH1048" s="204">
        <v>0</v>
      </c>
      <c r="AI1048" s="204">
        <v>0</v>
      </c>
      <c r="AJ1048" s="204">
        <v>0</v>
      </c>
      <c r="AK1048" s="204">
        <v>0</v>
      </c>
      <c r="AL1048" s="204">
        <v>0</v>
      </c>
      <c r="AM1048" s="204"/>
      <c r="AN1048" s="204">
        <v>0</v>
      </c>
      <c r="AO1048" s="204">
        <v>0</v>
      </c>
    </row>
    <row r="1049" spans="1:45" ht="12.75" customHeight="1">
      <c r="A1049" s="262">
        <v>1041</v>
      </c>
      <c r="B1049" s="201" t="s">
        <v>2067</v>
      </c>
      <c r="C1049" s="197">
        <v>0</v>
      </c>
      <c r="D1049" s="202">
        <v>0</v>
      </c>
      <c r="E1049" s="202">
        <v>0</v>
      </c>
      <c r="F1049" s="202">
        <v>0</v>
      </c>
      <c r="G1049" s="202">
        <v>0</v>
      </c>
      <c r="H1049" s="202">
        <v>0</v>
      </c>
      <c r="I1049" s="202">
        <v>0</v>
      </c>
      <c r="J1049" s="197">
        <v>0</v>
      </c>
      <c r="K1049" s="203">
        <v>0</v>
      </c>
      <c r="L1049" s="203">
        <v>0</v>
      </c>
      <c r="M1049" s="203">
        <v>0</v>
      </c>
      <c r="N1049" s="203">
        <v>0</v>
      </c>
      <c r="O1049" s="203">
        <v>0</v>
      </c>
      <c r="P1049" s="203">
        <v>0</v>
      </c>
      <c r="Q1049" s="203">
        <v>0</v>
      </c>
      <c r="R1049" s="198">
        <v>0</v>
      </c>
      <c r="S1049" s="203">
        <v>0</v>
      </c>
      <c r="T1049" s="203">
        <v>0</v>
      </c>
      <c r="U1049" s="203">
        <v>0</v>
      </c>
      <c r="V1049" s="204">
        <v>0</v>
      </c>
      <c r="W1049" s="204">
        <v>0</v>
      </c>
      <c r="X1049" s="204">
        <v>0</v>
      </c>
      <c r="Y1049" s="204">
        <v>0</v>
      </c>
      <c r="Z1049" s="101">
        <v>0</v>
      </c>
      <c r="AA1049" s="204">
        <v>0</v>
      </c>
      <c r="AB1049" s="204">
        <v>0</v>
      </c>
      <c r="AC1049" s="204">
        <v>0</v>
      </c>
      <c r="AD1049" s="204">
        <v>0</v>
      </c>
      <c r="AE1049" s="204"/>
      <c r="AF1049" s="204">
        <v>0</v>
      </c>
      <c r="AG1049" s="204">
        <v>0</v>
      </c>
      <c r="AH1049" s="204">
        <v>0</v>
      </c>
      <c r="AI1049" s="204">
        <v>0</v>
      </c>
      <c r="AJ1049" s="204">
        <v>0</v>
      </c>
      <c r="AK1049" s="204">
        <v>0</v>
      </c>
      <c r="AL1049" s="204">
        <v>0</v>
      </c>
      <c r="AM1049" s="204"/>
      <c r="AN1049" s="204">
        <v>0</v>
      </c>
      <c r="AO1049" s="204">
        <v>0</v>
      </c>
    </row>
    <row r="1050" spans="1:45" ht="12.75" customHeight="1">
      <c r="A1050" s="262">
        <v>1042</v>
      </c>
      <c r="B1050" s="201" t="s">
        <v>2068</v>
      </c>
      <c r="C1050" s="197">
        <v>0</v>
      </c>
      <c r="D1050" s="202">
        <v>0</v>
      </c>
      <c r="E1050" s="202">
        <v>0</v>
      </c>
      <c r="F1050" s="202">
        <v>0</v>
      </c>
      <c r="G1050" s="202">
        <v>0</v>
      </c>
      <c r="H1050" s="202">
        <v>0</v>
      </c>
      <c r="I1050" s="202">
        <v>0</v>
      </c>
      <c r="J1050" s="197">
        <v>0</v>
      </c>
      <c r="K1050" s="203">
        <v>0</v>
      </c>
      <c r="L1050" s="203">
        <v>0</v>
      </c>
      <c r="M1050" s="203">
        <v>0</v>
      </c>
      <c r="N1050" s="203">
        <v>0</v>
      </c>
      <c r="O1050" s="203">
        <v>0</v>
      </c>
      <c r="P1050" s="203">
        <v>0</v>
      </c>
      <c r="Q1050" s="203">
        <v>0</v>
      </c>
      <c r="R1050" s="198">
        <v>0</v>
      </c>
      <c r="S1050" s="203">
        <v>0</v>
      </c>
      <c r="T1050" s="203">
        <v>0</v>
      </c>
      <c r="U1050" s="203">
        <v>0</v>
      </c>
      <c r="V1050" s="204">
        <v>0</v>
      </c>
      <c r="W1050" s="204">
        <v>0</v>
      </c>
      <c r="X1050" s="204">
        <v>0</v>
      </c>
      <c r="Y1050" s="204">
        <v>0</v>
      </c>
      <c r="Z1050" s="101">
        <v>0</v>
      </c>
      <c r="AA1050" s="204">
        <v>0</v>
      </c>
      <c r="AB1050" s="204">
        <v>0</v>
      </c>
      <c r="AC1050" s="204">
        <v>0</v>
      </c>
      <c r="AD1050" s="204">
        <v>0</v>
      </c>
      <c r="AE1050" s="204"/>
      <c r="AF1050" s="204">
        <v>0</v>
      </c>
      <c r="AG1050" s="204">
        <v>0</v>
      </c>
      <c r="AH1050" s="204">
        <v>0</v>
      </c>
      <c r="AI1050" s="204">
        <v>0</v>
      </c>
      <c r="AJ1050" s="204">
        <v>0</v>
      </c>
      <c r="AK1050" s="204">
        <v>0</v>
      </c>
      <c r="AL1050" s="204">
        <v>0</v>
      </c>
      <c r="AM1050" s="204"/>
      <c r="AN1050" s="204">
        <v>0</v>
      </c>
      <c r="AO1050" s="204">
        <v>0</v>
      </c>
    </row>
    <row r="1051" spans="1:45" ht="12.75" customHeight="1">
      <c r="A1051" s="262">
        <v>1043</v>
      </c>
      <c r="B1051" s="201" t="s">
        <v>2069</v>
      </c>
      <c r="C1051" s="197">
        <v>0</v>
      </c>
      <c r="D1051" s="202">
        <v>0</v>
      </c>
      <c r="E1051" s="202">
        <v>0</v>
      </c>
      <c r="F1051" s="202">
        <v>0</v>
      </c>
      <c r="G1051" s="202">
        <v>0</v>
      </c>
      <c r="H1051" s="202">
        <v>0</v>
      </c>
      <c r="I1051" s="202">
        <v>0</v>
      </c>
      <c r="J1051" s="197">
        <v>0</v>
      </c>
      <c r="K1051" s="203">
        <v>0</v>
      </c>
      <c r="L1051" s="203">
        <v>0</v>
      </c>
      <c r="M1051" s="203">
        <v>0</v>
      </c>
      <c r="N1051" s="203">
        <v>0</v>
      </c>
      <c r="O1051" s="203">
        <v>0</v>
      </c>
      <c r="P1051" s="203">
        <v>0</v>
      </c>
      <c r="Q1051" s="203">
        <v>0</v>
      </c>
      <c r="R1051" s="198">
        <v>0</v>
      </c>
      <c r="S1051" s="203">
        <v>0</v>
      </c>
      <c r="T1051" s="203">
        <v>0</v>
      </c>
      <c r="U1051" s="203">
        <v>0</v>
      </c>
      <c r="V1051" s="204">
        <v>0</v>
      </c>
      <c r="W1051" s="204">
        <v>0</v>
      </c>
      <c r="X1051" s="204">
        <v>0</v>
      </c>
      <c r="Y1051" s="204">
        <v>0</v>
      </c>
      <c r="Z1051" s="101">
        <v>0</v>
      </c>
      <c r="AA1051" s="204">
        <v>0</v>
      </c>
      <c r="AB1051" s="204">
        <v>0</v>
      </c>
      <c r="AC1051" s="204">
        <v>0</v>
      </c>
      <c r="AD1051" s="204">
        <v>0</v>
      </c>
      <c r="AE1051" s="204"/>
      <c r="AF1051" s="204">
        <v>0</v>
      </c>
      <c r="AG1051" s="204">
        <v>0</v>
      </c>
      <c r="AH1051" s="204">
        <v>0</v>
      </c>
      <c r="AI1051" s="204">
        <v>0</v>
      </c>
      <c r="AJ1051" s="204">
        <v>0</v>
      </c>
      <c r="AK1051" s="204">
        <v>0</v>
      </c>
      <c r="AL1051" s="204">
        <v>0</v>
      </c>
      <c r="AM1051" s="204"/>
      <c r="AN1051" s="204">
        <v>0</v>
      </c>
      <c r="AO1051" s="204">
        <v>0</v>
      </c>
    </row>
    <row r="1052" spans="1:45" ht="12.75" customHeight="1">
      <c r="A1052" s="262">
        <v>1044</v>
      </c>
      <c r="B1052" s="201"/>
      <c r="C1052" s="202"/>
      <c r="D1052" s="202"/>
      <c r="E1052" s="202"/>
      <c r="F1052" s="202"/>
      <c r="G1052" s="202"/>
      <c r="H1052" s="202"/>
      <c r="I1052" s="202"/>
      <c r="J1052" s="202"/>
      <c r="K1052" s="203"/>
      <c r="L1052" s="203"/>
      <c r="M1052" s="203"/>
      <c r="N1052" s="203"/>
      <c r="O1052" s="203"/>
      <c r="P1052" s="203"/>
      <c r="Q1052" s="203"/>
      <c r="R1052" s="203"/>
      <c r="S1052" s="203"/>
      <c r="T1052" s="203"/>
      <c r="U1052" s="203"/>
      <c r="V1052" s="204"/>
      <c r="W1052" s="204"/>
      <c r="X1052" s="204"/>
      <c r="Y1052" s="204"/>
      <c r="Z1052" s="101">
        <v>0</v>
      </c>
      <c r="AA1052" s="204"/>
      <c r="AB1052" s="204"/>
      <c r="AC1052" s="204"/>
      <c r="AD1052" s="204"/>
      <c r="AE1052" s="204"/>
      <c r="AF1052" s="204"/>
      <c r="AG1052" s="204"/>
      <c r="AH1052" s="204"/>
      <c r="AI1052" s="204"/>
      <c r="AJ1052" s="204"/>
      <c r="AK1052" s="204"/>
      <c r="AL1052" s="204"/>
      <c r="AM1052" s="204"/>
      <c r="AN1052" s="204"/>
      <c r="AO1052" s="204"/>
    </row>
    <row r="1053" spans="1:45" s="200" customFormat="1" ht="12.75" customHeight="1">
      <c r="A1053" s="262">
        <v>1045</v>
      </c>
      <c r="B1053" s="196" t="s">
        <v>2070</v>
      </c>
      <c r="C1053" s="197">
        <v>24841.200000000001</v>
      </c>
      <c r="D1053" s="197">
        <v>11757.2</v>
      </c>
      <c r="E1053" s="197">
        <v>3001.5</v>
      </c>
      <c r="F1053" s="197">
        <v>0</v>
      </c>
      <c r="G1053" s="197">
        <v>5821.6</v>
      </c>
      <c r="H1053" s="197">
        <v>3694.8</v>
      </c>
      <c r="I1053" s="197">
        <v>566.1</v>
      </c>
      <c r="J1053" s="197">
        <v>25000.100000000002</v>
      </c>
      <c r="K1053" s="198">
        <v>11757.2</v>
      </c>
      <c r="L1053" s="198">
        <v>3001.5</v>
      </c>
      <c r="M1053" s="198">
        <v>0</v>
      </c>
      <c r="N1053" s="198">
        <v>5821.6</v>
      </c>
      <c r="O1053" s="198">
        <v>120</v>
      </c>
      <c r="P1053" s="198">
        <v>3733.7</v>
      </c>
      <c r="Q1053" s="198">
        <v>566.1</v>
      </c>
      <c r="R1053" s="198">
        <v>21122.378399999998</v>
      </c>
      <c r="S1053" s="198">
        <v>11014.737999999999</v>
      </c>
      <c r="T1053" s="198">
        <v>2360.4803999999999</v>
      </c>
      <c r="U1053" s="198">
        <v>0</v>
      </c>
      <c r="V1053" s="101">
        <v>3477.0500999999999</v>
      </c>
      <c r="W1053" s="101">
        <v>0</v>
      </c>
      <c r="X1053" s="101">
        <v>3704.0099</v>
      </c>
      <c r="Y1053" s="101">
        <v>566.1</v>
      </c>
      <c r="Z1053" s="101">
        <v>-3877.7216000000044</v>
      </c>
      <c r="AA1053" s="101">
        <v>-742.46200000000135</v>
      </c>
      <c r="AB1053" s="101">
        <v>-641.01960000000008</v>
      </c>
      <c r="AC1053" s="101">
        <v>0</v>
      </c>
      <c r="AD1053" s="101">
        <v>-2344.5499000000004</v>
      </c>
      <c r="AE1053" s="101"/>
      <c r="AF1053" s="101">
        <v>-29.690099999999802</v>
      </c>
      <c r="AG1053" s="101">
        <v>0</v>
      </c>
      <c r="AH1053" s="101">
        <v>84.489175643297415</v>
      </c>
      <c r="AI1053" s="101">
        <v>93.685044058109057</v>
      </c>
      <c r="AJ1053" s="101">
        <v>78.643358320839567</v>
      </c>
      <c r="AK1053" s="101">
        <v>0</v>
      </c>
      <c r="AL1053" s="101">
        <v>59.726709152123128</v>
      </c>
      <c r="AM1053" s="101"/>
      <c r="AN1053" s="101">
        <v>99.204807563542872</v>
      </c>
      <c r="AO1053" s="101">
        <v>100</v>
      </c>
      <c r="AP1053" s="199"/>
      <c r="AQ1053" s="199"/>
      <c r="AR1053" s="199"/>
      <c r="AS1053" s="199"/>
    </row>
    <row r="1054" spans="1:45" ht="12.75" customHeight="1">
      <c r="A1054" s="175"/>
      <c r="B1054" s="211"/>
      <c r="C1054" s="169"/>
      <c r="D1054" s="169"/>
      <c r="E1054" s="169"/>
      <c r="F1054" s="169"/>
      <c r="G1054" s="169"/>
      <c r="H1054" s="169"/>
      <c r="I1054" s="169"/>
      <c r="J1054" s="169"/>
      <c r="K1054" s="212"/>
      <c r="L1054" s="212"/>
      <c r="M1054" s="212"/>
      <c r="N1054" s="212"/>
      <c r="O1054" s="212"/>
      <c r="P1054" s="212"/>
      <c r="Q1054" s="212"/>
      <c r="R1054" s="212"/>
      <c r="S1054" s="212"/>
      <c r="T1054" s="212"/>
      <c r="U1054" s="212"/>
      <c r="V1054" s="97"/>
      <c r="W1054" s="97"/>
      <c r="X1054" s="97"/>
      <c r="Y1054" s="97"/>
      <c r="Z1054" s="97"/>
      <c r="AA1054" s="97"/>
      <c r="AB1054" s="97"/>
      <c r="AC1054" s="97"/>
      <c r="AD1054" s="97"/>
      <c r="AE1054" s="97"/>
      <c r="AF1054" s="97"/>
      <c r="AG1054" s="97"/>
      <c r="AH1054" s="97"/>
      <c r="AI1054" s="97"/>
      <c r="AJ1054" s="97"/>
      <c r="AK1054" s="97"/>
      <c r="AL1054" s="97"/>
      <c r="AM1054" s="97"/>
      <c r="AN1054" s="97"/>
      <c r="AO1054" s="97"/>
    </row>
    <row r="1055" spans="1:45" ht="12.75" customHeight="1">
      <c r="A1055" s="175"/>
      <c r="B1055" s="211"/>
      <c r="C1055" s="169"/>
      <c r="D1055" s="169"/>
      <c r="E1055" s="169"/>
      <c r="F1055" s="169"/>
      <c r="G1055" s="169"/>
      <c r="H1055" s="169"/>
      <c r="I1055" s="169"/>
      <c r="J1055" s="169"/>
      <c r="K1055" s="212"/>
      <c r="L1055" s="212"/>
      <c r="M1055" s="212"/>
      <c r="N1055" s="212"/>
      <c r="O1055" s="212"/>
      <c r="P1055" s="212"/>
      <c r="Q1055" s="212"/>
      <c r="R1055" s="212"/>
      <c r="S1055" s="212"/>
      <c r="T1055" s="212"/>
      <c r="U1055" s="212"/>
      <c r="V1055" s="97"/>
      <c r="W1055" s="97"/>
      <c r="X1055" s="97"/>
      <c r="Y1055" s="97"/>
      <c r="Z1055" s="97"/>
      <c r="AA1055" s="97"/>
      <c r="AB1055" s="97"/>
      <c r="AC1055" s="97"/>
      <c r="AD1055" s="97"/>
      <c r="AE1055" s="97"/>
      <c r="AF1055" s="97"/>
      <c r="AG1055" s="97"/>
      <c r="AH1055" s="97"/>
      <c r="AI1055" s="97"/>
      <c r="AJ1055" s="97"/>
      <c r="AK1055" s="97"/>
      <c r="AL1055" s="97"/>
      <c r="AM1055" s="97"/>
      <c r="AN1055" s="97"/>
      <c r="AO1055" s="97"/>
    </row>
    <row r="1056" spans="1:45" ht="24.75" customHeight="1"/>
    <row r="1057" spans="4:26" ht="60" customHeight="1">
      <c r="D1057" s="219"/>
      <c r="E1057" s="219"/>
      <c r="F1057" s="219"/>
      <c r="G1057" s="263"/>
      <c r="I1057" s="217"/>
      <c r="J1057" s="217"/>
      <c r="K1057" s="264" t="s">
        <v>2071</v>
      </c>
      <c r="M1057" s="264"/>
      <c r="N1057" s="264"/>
      <c r="O1057" s="265"/>
      <c r="P1057" s="265"/>
      <c r="Q1057" s="265"/>
      <c r="R1057" s="265"/>
      <c r="S1057" s="265"/>
      <c r="T1057" s="265"/>
      <c r="U1057" s="265"/>
      <c r="V1057" s="265"/>
      <c r="W1057" s="266" t="s">
        <v>83</v>
      </c>
      <c r="X1057" s="266"/>
      <c r="Z1057" s="219"/>
    </row>
    <row r="1058" spans="4:26" ht="60" customHeight="1">
      <c r="D1058" s="219"/>
      <c r="E1058" s="219"/>
      <c r="F1058" s="219"/>
      <c r="G1058" s="263"/>
      <c r="K1058" s="267" t="s">
        <v>2072</v>
      </c>
      <c r="L1058" s="267"/>
      <c r="M1058" s="267"/>
      <c r="N1058" s="267"/>
      <c r="O1058" s="267"/>
      <c r="P1058" s="267"/>
      <c r="Q1058" s="267"/>
      <c r="R1058" s="265"/>
      <c r="S1058" s="265"/>
      <c r="T1058" s="265"/>
      <c r="U1058" s="265"/>
      <c r="V1058" s="265"/>
      <c r="W1058" s="266" t="s">
        <v>95</v>
      </c>
      <c r="X1058" s="266"/>
      <c r="Y1058" s="219"/>
      <c r="Z1058" s="219"/>
    </row>
    <row r="1059" spans="4:26" ht="60" customHeight="1">
      <c r="D1059" s="219"/>
      <c r="E1059" s="219"/>
      <c r="F1059" s="219"/>
      <c r="G1059" s="263"/>
      <c r="H1059" s="222"/>
      <c r="I1059" s="263"/>
      <c r="J1059" s="225"/>
      <c r="K1059" s="267" t="s">
        <v>2073</v>
      </c>
      <c r="L1059" s="267"/>
      <c r="M1059" s="267"/>
      <c r="N1059" s="265"/>
      <c r="O1059" s="265"/>
      <c r="P1059" s="265"/>
      <c r="Q1059" s="265"/>
      <c r="R1059" s="265"/>
      <c r="S1059" s="265"/>
      <c r="T1059" s="265"/>
      <c r="U1059" s="265"/>
      <c r="V1059" s="265"/>
      <c r="W1059" s="266" t="s">
        <v>86</v>
      </c>
      <c r="X1059" s="266"/>
      <c r="Y1059" s="219"/>
      <c r="Z1059" s="219"/>
    </row>
    <row r="1060" spans="4:26" ht="60" customHeight="1">
      <c r="D1060" s="219"/>
      <c r="E1060" s="219"/>
      <c r="F1060" s="219"/>
      <c r="G1060" s="263"/>
      <c r="I1060" s="222"/>
      <c r="J1060" s="222"/>
      <c r="K1060" s="267" t="s">
        <v>2114</v>
      </c>
      <c r="L1060" s="267"/>
      <c r="M1060" s="267"/>
      <c r="N1060" s="267"/>
      <c r="O1060" s="267"/>
      <c r="P1060" s="267"/>
      <c r="R1060" s="265"/>
      <c r="S1060" s="265"/>
      <c r="T1060" s="265"/>
      <c r="U1060" s="265"/>
      <c r="V1060" s="265"/>
      <c r="W1060" s="266" t="s">
        <v>89</v>
      </c>
      <c r="X1060" s="266"/>
      <c r="Y1060" s="219"/>
      <c r="Z1060" s="219"/>
    </row>
    <row r="1061" spans="4:26" ht="60" customHeight="1">
      <c r="D1061" s="219"/>
      <c r="E1061" s="219"/>
      <c r="F1061" s="219"/>
      <c r="G1061" s="263"/>
      <c r="H1061" s="217"/>
      <c r="I1061" s="217"/>
      <c r="J1061" s="217"/>
      <c r="K1061" s="264" t="s">
        <v>2115</v>
      </c>
      <c r="M1061" s="264"/>
      <c r="N1061" s="264"/>
      <c r="O1061" s="264"/>
      <c r="P1061" s="264"/>
      <c r="Q1061" s="265"/>
      <c r="R1061" s="265"/>
      <c r="S1061" s="265"/>
      <c r="T1061" s="265"/>
      <c r="U1061" s="265"/>
      <c r="V1061" s="265"/>
      <c r="W1061" s="266" t="s">
        <v>87</v>
      </c>
      <c r="X1061" s="266"/>
      <c r="Y1061" s="219"/>
      <c r="Z1061" s="219"/>
    </row>
    <row r="1062" spans="4:26" ht="60" customHeight="1">
      <c r="D1062" s="219"/>
      <c r="E1062" s="219"/>
      <c r="F1062" s="219"/>
      <c r="G1062" s="263"/>
      <c r="I1062" s="222"/>
      <c r="J1062" s="222"/>
      <c r="K1062" s="267" t="s">
        <v>2116</v>
      </c>
      <c r="L1062" s="267"/>
      <c r="M1062" s="267"/>
      <c r="N1062" s="267"/>
      <c r="O1062" s="267"/>
      <c r="P1062" s="267"/>
      <c r="Q1062" s="268"/>
      <c r="R1062" s="265"/>
      <c r="S1062" s="265"/>
      <c r="T1062" s="265"/>
      <c r="U1062" s="265"/>
      <c r="V1062" s="265"/>
      <c r="W1062" s="266" t="s">
        <v>862</v>
      </c>
      <c r="X1062" s="266"/>
      <c r="Y1062" s="219"/>
      <c r="Z1062" s="219"/>
    </row>
    <row r="1063" spans="4:26" ht="60" customHeight="1">
      <c r="D1063" s="219"/>
      <c r="E1063" s="219"/>
      <c r="F1063" s="219"/>
      <c r="G1063" s="269"/>
      <c r="I1063" s="270"/>
      <c r="J1063" s="271"/>
      <c r="K1063" s="272" t="s">
        <v>2076</v>
      </c>
      <c r="L1063" s="272"/>
      <c r="M1063" s="272"/>
      <c r="N1063" s="272"/>
      <c r="O1063" s="264"/>
      <c r="P1063" s="265"/>
      <c r="Q1063" s="265"/>
      <c r="R1063" s="265"/>
      <c r="S1063" s="265"/>
      <c r="T1063" s="265"/>
      <c r="U1063" s="265"/>
      <c r="V1063" s="265"/>
      <c r="W1063" s="266" t="s">
        <v>2077</v>
      </c>
      <c r="X1063" s="266"/>
      <c r="Y1063" s="219"/>
      <c r="Z1063" s="219"/>
    </row>
    <row r="1064" spans="4:26" ht="60" customHeight="1">
      <c r="D1064" s="225"/>
      <c r="E1064" s="225"/>
      <c r="F1064" s="225"/>
      <c r="G1064" s="269"/>
      <c r="I1064" s="273"/>
      <c r="J1064" s="271"/>
      <c r="K1064" s="264" t="s">
        <v>2078</v>
      </c>
      <c r="M1064" s="264"/>
      <c r="N1064" s="264"/>
      <c r="O1064" s="265"/>
      <c r="P1064" s="265"/>
      <c r="Q1064" s="265"/>
      <c r="R1064" s="265"/>
      <c r="S1064" s="265"/>
      <c r="T1064" s="265"/>
      <c r="U1064" s="265"/>
      <c r="V1064" s="265"/>
      <c r="W1064" s="266" t="s">
        <v>88</v>
      </c>
      <c r="X1064" s="266"/>
      <c r="Y1064" s="225"/>
      <c r="Z1064" s="225"/>
    </row>
  </sheetData>
  <mergeCells count="35">
    <mergeCell ref="W1064:X1064"/>
    <mergeCell ref="K1060:P1060"/>
    <mergeCell ref="W1060:X1060"/>
    <mergeCell ref="W1061:X1061"/>
    <mergeCell ref="K1062:P1062"/>
    <mergeCell ref="W1062:X1062"/>
    <mergeCell ref="K1063:N1063"/>
    <mergeCell ref="W1063:X1063"/>
    <mergeCell ref="AH6:AH7"/>
    <mergeCell ref="AI6:AO6"/>
    <mergeCell ref="W1057:X1057"/>
    <mergeCell ref="K1058:Q1058"/>
    <mergeCell ref="W1058:X1058"/>
    <mergeCell ref="K1059:M1059"/>
    <mergeCell ref="W1059:X1059"/>
    <mergeCell ref="Z5:AG5"/>
    <mergeCell ref="AH5:AO5"/>
    <mergeCell ref="C6:C7"/>
    <mergeCell ref="D6:I6"/>
    <mergeCell ref="J6:J7"/>
    <mergeCell ref="K6:Q6"/>
    <mergeCell ref="R6:R7"/>
    <mergeCell ref="S6:Y6"/>
    <mergeCell ref="Z6:Z7"/>
    <mergeCell ref="AA6:AG6"/>
    <mergeCell ref="L1:N1"/>
    <mergeCell ref="T1:Y1"/>
    <mergeCell ref="AJ1:AO1"/>
    <mergeCell ref="C2:AN2"/>
    <mergeCell ref="A4:A7"/>
    <mergeCell ref="B4:B7"/>
    <mergeCell ref="C4:I5"/>
    <mergeCell ref="J4:Q5"/>
    <mergeCell ref="R4:Y5"/>
    <mergeCell ref="Z4:AO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0"/>
  <sheetViews>
    <sheetView workbookViewId="0">
      <selection activeCell="A2" sqref="A2"/>
    </sheetView>
  </sheetViews>
  <sheetFormatPr defaultRowHeight="12.75"/>
  <cols>
    <col min="1" max="1" width="60.7109375" style="2" customWidth="1"/>
    <col min="2" max="2" width="8.140625" style="3" customWidth="1"/>
    <col min="3" max="6" width="15.7109375" style="25" customWidth="1"/>
    <col min="7" max="7" width="6.7109375" style="1" customWidth="1"/>
    <col min="8" max="8" width="15.7109375" customWidth="1"/>
  </cols>
  <sheetData>
    <row r="1" spans="1:7">
      <c r="E1" s="34" t="s">
        <v>2145</v>
      </c>
      <c r="F1" s="35"/>
      <c r="G1" s="36"/>
    </row>
    <row r="2" spans="1:7" ht="39.950000000000003" customHeight="1">
      <c r="E2" s="34" t="s">
        <v>70</v>
      </c>
      <c r="F2" s="35"/>
      <c r="G2" s="35"/>
    </row>
    <row r="3" spans="1:7" ht="65.099999999999994" customHeight="1">
      <c r="A3" s="33" t="s">
        <v>2146</v>
      </c>
      <c r="B3" s="33"/>
      <c r="C3" s="33"/>
      <c r="D3" s="33"/>
      <c r="E3" s="33"/>
      <c r="F3" s="33"/>
      <c r="G3" s="33"/>
    </row>
    <row r="4" spans="1:7">
      <c r="F4" s="25" t="s">
        <v>71</v>
      </c>
    </row>
    <row r="5" spans="1:7" ht="28.5" customHeight="1">
      <c r="A5" s="37" t="s">
        <v>72</v>
      </c>
      <c r="B5" s="38" t="s">
        <v>2147</v>
      </c>
      <c r="C5" s="39" t="s">
        <v>74</v>
      </c>
      <c r="D5" s="39" t="s">
        <v>75</v>
      </c>
      <c r="E5" s="39" t="s">
        <v>76</v>
      </c>
      <c r="F5" s="39" t="s">
        <v>77</v>
      </c>
      <c r="G5" s="39"/>
    </row>
    <row r="6" spans="1:7">
      <c r="A6" s="37"/>
      <c r="B6" s="38"/>
      <c r="C6" s="39"/>
      <c r="D6" s="39"/>
      <c r="E6" s="39"/>
      <c r="F6" s="27" t="s">
        <v>78</v>
      </c>
      <c r="G6" s="26" t="s">
        <v>79</v>
      </c>
    </row>
    <row r="7" spans="1:7" ht="11.1" customHeight="1">
      <c r="A7" s="7">
        <v>1</v>
      </c>
      <c r="B7" s="8" t="s">
        <v>16</v>
      </c>
      <c r="C7" s="8">
        <v>3</v>
      </c>
      <c r="D7" s="8">
        <v>4</v>
      </c>
      <c r="E7" s="8">
        <v>5</v>
      </c>
      <c r="F7" s="8">
        <v>6</v>
      </c>
      <c r="G7" s="8">
        <v>7</v>
      </c>
    </row>
    <row r="8" spans="1:7">
      <c r="A8" s="12" t="s">
        <v>2148</v>
      </c>
      <c r="B8" s="15" t="s">
        <v>19</v>
      </c>
      <c r="C8" s="13">
        <v>82222000</v>
      </c>
      <c r="D8" s="13">
        <v>82115336.099999994</v>
      </c>
      <c r="E8" s="13">
        <v>80070109.299999997</v>
      </c>
      <c r="F8" s="13">
        <v>-2045226.8</v>
      </c>
      <c r="G8" s="14" t="s">
        <v>17</v>
      </c>
    </row>
    <row r="9" spans="1:7">
      <c r="A9" s="12" t="s">
        <v>2149</v>
      </c>
      <c r="B9" s="15" t="s">
        <v>16</v>
      </c>
      <c r="C9" s="13">
        <v>76776916.400000006</v>
      </c>
      <c r="D9" s="13">
        <v>76836363.599999994</v>
      </c>
      <c r="E9" s="13">
        <v>75291635.900000006</v>
      </c>
      <c r="F9" s="13">
        <v>-1544727.7</v>
      </c>
      <c r="G9" s="14" t="s">
        <v>407</v>
      </c>
    </row>
    <row r="10" spans="1:7">
      <c r="A10" s="12" t="s">
        <v>20</v>
      </c>
      <c r="B10" s="15" t="s">
        <v>21</v>
      </c>
      <c r="C10" s="13">
        <v>12872182.1</v>
      </c>
      <c r="D10" s="13">
        <v>11900430.699999999</v>
      </c>
      <c r="E10" s="13">
        <v>11852234.9</v>
      </c>
      <c r="F10" s="13">
        <v>-48195.8</v>
      </c>
      <c r="G10" s="14" t="s">
        <v>5</v>
      </c>
    </row>
    <row r="11" spans="1:7">
      <c r="A11" s="9" t="s">
        <v>2150</v>
      </c>
      <c r="B11" s="16" t="s">
        <v>2151</v>
      </c>
      <c r="C11" s="10">
        <v>10481580.9</v>
      </c>
      <c r="D11" s="10">
        <v>9258622.3000000007</v>
      </c>
      <c r="E11" s="10">
        <v>9219813.4000000004</v>
      </c>
      <c r="F11" s="10">
        <v>-38808.9</v>
      </c>
      <c r="G11" s="11" t="s">
        <v>5</v>
      </c>
    </row>
    <row r="12" spans="1:7">
      <c r="A12" s="9" t="s">
        <v>2152</v>
      </c>
      <c r="B12" s="16" t="s">
        <v>2153</v>
      </c>
      <c r="C12" s="10">
        <v>10345187.6</v>
      </c>
      <c r="D12" s="10">
        <v>9119591.1999999993</v>
      </c>
      <c r="E12" s="10">
        <v>9083487.3000000007</v>
      </c>
      <c r="F12" s="10">
        <v>-36103.9</v>
      </c>
      <c r="G12" s="11" t="s">
        <v>5</v>
      </c>
    </row>
    <row r="13" spans="1:7">
      <c r="A13" s="9" t="s">
        <v>2154</v>
      </c>
      <c r="B13" s="16" t="s">
        <v>2155</v>
      </c>
      <c r="C13" s="10">
        <v>205194</v>
      </c>
      <c r="D13" s="10">
        <v>23.6</v>
      </c>
      <c r="E13" s="10"/>
      <c r="F13" s="10">
        <v>-23.6</v>
      </c>
      <c r="G13" s="11" t="s">
        <v>19</v>
      </c>
    </row>
    <row r="14" spans="1:7">
      <c r="A14" s="9" t="s">
        <v>2154</v>
      </c>
      <c r="B14" s="16" t="s">
        <v>2156</v>
      </c>
      <c r="C14" s="10">
        <v>205194</v>
      </c>
      <c r="D14" s="10">
        <v>23.6</v>
      </c>
      <c r="E14" s="10"/>
      <c r="F14" s="10">
        <v>-23.6</v>
      </c>
      <c r="G14" s="11" t="s">
        <v>19</v>
      </c>
    </row>
    <row r="15" spans="1:7">
      <c r="A15" s="9" t="s">
        <v>2157</v>
      </c>
      <c r="B15" s="16" t="s">
        <v>2158</v>
      </c>
      <c r="C15" s="10"/>
      <c r="D15" s="10">
        <v>66.2</v>
      </c>
      <c r="E15" s="10">
        <v>66.2</v>
      </c>
      <c r="F15" s="10"/>
      <c r="G15" s="11" t="s">
        <v>2</v>
      </c>
    </row>
    <row r="16" spans="1:7">
      <c r="A16" s="9" t="s">
        <v>2157</v>
      </c>
      <c r="B16" s="16" t="s">
        <v>2159</v>
      </c>
      <c r="C16" s="10"/>
      <c r="D16" s="10">
        <v>66.2</v>
      </c>
      <c r="E16" s="10">
        <v>66.2</v>
      </c>
      <c r="F16" s="10"/>
      <c r="G16" s="11" t="s">
        <v>2</v>
      </c>
    </row>
    <row r="17" spans="1:7">
      <c r="A17" s="9" t="s">
        <v>2160</v>
      </c>
      <c r="B17" s="16" t="s">
        <v>2161</v>
      </c>
      <c r="C17" s="10">
        <v>87.2</v>
      </c>
      <c r="D17" s="10"/>
      <c r="E17" s="10"/>
      <c r="F17" s="10"/>
      <c r="G17" s="11" t="s">
        <v>19</v>
      </c>
    </row>
    <row r="18" spans="1:7">
      <c r="A18" s="9" t="s">
        <v>2160</v>
      </c>
      <c r="B18" s="16" t="s">
        <v>2162</v>
      </c>
      <c r="C18" s="10">
        <v>87.2</v>
      </c>
      <c r="D18" s="10"/>
      <c r="E18" s="10"/>
      <c r="F18" s="10"/>
      <c r="G18" s="11" t="s">
        <v>19</v>
      </c>
    </row>
    <row r="19" spans="1:7">
      <c r="A19" s="9" t="s">
        <v>2152</v>
      </c>
      <c r="B19" s="16" t="s">
        <v>2163</v>
      </c>
      <c r="C19" s="10">
        <v>10108787.4</v>
      </c>
      <c r="D19" s="10">
        <v>9119501.4000000004</v>
      </c>
      <c r="E19" s="10">
        <v>9083421.0999999996</v>
      </c>
      <c r="F19" s="10">
        <v>-36080.300000000003</v>
      </c>
      <c r="G19" s="11" t="s">
        <v>5</v>
      </c>
    </row>
    <row r="20" spans="1:7">
      <c r="A20" s="9" t="s">
        <v>2152</v>
      </c>
      <c r="B20" s="16" t="s">
        <v>2164</v>
      </c>
      <c r="C20" s="10">
        <v>10108787.4</v>
      </c>
      <c r="D20" s="10">
        <v>9119501.4000000004</v>
      </c>
      <c r="E20" s="10">
        <v>9083421.0999999996</v>
      </c>
      <c r="F20" s="10">
        <v>-36080.300000000003</v>
      </c>
      <c r="G20" s="11" t="s">
        <v>5</v>
      </c>
    </row>
    <row r="21" spans="1:7">
      <c r="A21" s="9" t="s">
        <v>2165</v>
      </c>
      <c r="B21" s="16" t="s">
        <v>2166</v>
      </c>
      <c r="C21" s="10">
        <v>31119</v>
      </c>
      <c r="D21" s="10"/>
      <c r="E21" s="10"/>
      <c r="F21" s="10"/>
      <c r="G21" s="11" t="s">
        <v>19</v>
      </c>
    </row>
    <row r="22" spans="1:7">
      <c r="A22" s="9" t="s">
        <v>2165</v>
      </c>
      <c r="B22" s="16" t="s">
        <v>2167</v>
      </c>
      <c r="C22" s="10">
        <v>31119</v>
      </c>
      <c r="D22" s="10"/>
      <c r="E22" s="10"/>
      <c r="F22" s="10"/>
      <c r="G22" s="11" t="s">
        <v>19</v>
      </c>
    </row>
    <row r="23" spans="1:7">
      <c r="A23" s="9" t="s">
        <v>2168</v>
      </c>
      <c r="B23" s="16" t="s">
        <v>2169</v>
      </c>
      <c r="C23" s="10">
        <v>5936.4</v>
      </c>
      <c r="D23" s="10">
        <v>14703.9</v>
      </c>
      <c r="E23" s="10">
        <v>12188.6</v>
      </c>
      <c r="F23" s="10">
        <v>-2515.3000000000002</v>
      </c>
      <c r="G23" s="11" t="s">
        <v>2170</v>
      </c>
    </row>
    <row r="24" spans="1:7">
      <c r="A24" s="9" t="s">
        <v>2168</v>
      </c>
      <c r="B24" s="16" t="s">
        <v>2171</v>
      </c>
      <c r="C24" s="10">
        <v>5936.4</v>
      </c>
      <c r="D24" s="10">
        <v>14703.9</v>
      </c>
      <c r="E24" s="10">
        <v>12188.6</v>
      </c>
      <c r="F24" s="10">
        <v>-2515.3000000000002</v>
      </c>
      <c r="G24" s="11" t="s">
        <v>2170</v>
      </c>
    </row>
    <row r="25" spans="1:7">
      <c r="A25" s="9" t="s">
        <v>2168</v>
      </c>
      <c r="B25" s="16" t="s">
        <v>2172</v>
      </c>
      <c r="C25" s="10">
        <v>5936.4</v>
      </c>
      <c r="D25" s="10">
        <v>14703.9</v>
      </c>
      <c r="E25" s="10">
        <v>12188.6</v>
      </c>
      <c r="F25" s="10">
        <v>-2515.3000000000002</v>
      </c>
      <c r="G25" s="11" t="s">
        <v>2170</v>
      </c>
    </row>
    <row r="26" spans="1:7">
      <c r="A26" s="9" t="s">
        <v>2173</v>
      </c>
      <c r="B26" s="16" t="s">
        <v>2174</v>
      </c>
      <c r="C26" s="10">
        <v>130456.9</v>
      </c>
      <c r="D26" s="10">
        <v>124327.2</v>
      </c>
      <c r="E26" s="10">
        <v>124137.60000000001</v>
      </c>
      <c r="F26" s="10">
        <v>-189.6</v>
      </c>
      <c r="G26" s="11" t="s">
        <v>122</v>
      </c>
    </row>
    <row r="27" spans="1:7">
      <c r="A27" s="9" t="s">
        <v>2175</v>
      </c>
      <c r="B27" s="16" t="s">
        <v>2176</v>
      </c>
      <c r="C27" s="10">
        <v>56.7</v>
      </c>
      <c r="D27" s="10"/>
      <c r="E27" s="10"/>
      <c r="F27" s="10"/>
      <c r="G27" s="11" t="s">
        <v>19</v>
      </c>
    </row>
    <row r="28" spans="1:7">
      <c r="A28" s="9" t="s">
        <v>2175</v>
      </c>
      <c r="B28" s="16" t="s">
        <v>2177</v>
      </c>
      <c r="C28" s="10">
        <v>56.7</v>
      </c>
      <c r="D28" s="10"/>
      <c r="E28" s="10"/>
      <c r="F28" s="10"/>
      <c r="G28" s="11" t="s">
        <v>19</v>
      </c>
    </row>
    <row r="29" spans="1:7">
      <c r="A29" s="9" t="s">
        <v>2178</v>
      </c>
      <c r="B29" s="16" t="s">
        <v>2179</v>
      </c>
      <c r="C29" s="10">
        <v>6116.8</v>
      </c>
      <c r="D29" s="10">
        <v>9610.4</v>
      </c>
      <c r="E29" s="10">
        <v>9555</v>
      </c>
      <c r="F29" s="10">
        <v>-55.4</v>
      </c>
      <c r="G29" s="11" t="s">
        <v>243</v>
      </c>
    </row>
    <row r="30" spans="1:7">
      <c r="A30" s="9" t="s">
        <v>2178</v>
      </c>
      <c r="B30" s="16" t="s">
        <v>2180</v>
      </c>
      <c r="C30" s="10">
        <v>6116.8</v>
      </c>
      <c r="D30" s="10">
        <v>9610.4</v>
      </c>
      <c r="E30" s="10">
        <v>9555</v>
      </c>
      <c r="F30" s="10">
        <v>-55.4</v>
      </c>
      <c r="G30" s="11" t="s">
        <v>243</v>
      </c>
    </row>
    <row r="31" spans="1:7">
      <c r="A31" s="9" t="s">
        <v>2181</v>
      </c>
      <c r="B31" s="16" t="s">
        <v>2182</v>
      </c>
      <c r="C31" s="10">
        <v>96999.1</v>
      </c>
      <c r="D31" s="10">
        <v>89477</v>
      </c>
      <c r="E31" s="10">
        <v>89455.3</v>
      </c>
      <c r="F31" s="10">
        <v>-21.7</v>
      </c>
      <c r="G31" s="11" t="s">
        <v>2</v>
      </c>
    </row>
    <row r="32" spans="1:7">
      <c r="A32" s="9" t="s">
        <v>2181</v>
      </c>
      <c r="B32" s="16" t="s">
        <v>2183</v>
      </c>
      <c r="C32" s="10">
        <v>96999.1</v>
      </c>
      <c r="D32" s="10">
        <v>89477</v>
      </c>
      <c r="E32" s="10">
        <v>89455.3</v>
      </c>
      <c r="F32" s="10">
        <v>-21.7</v>
      </c>
      <c r="G32" s="11" t="s">
        <v>2</v>
      </c>
    </row>
    <row r="33" spans="1:7">
      <c r="A33" s="9" t="s">
        <v>2184</v>
      </c>
      <c r="B33" s="16" t="s">
        <v>2185</v>
      </c>
      <c r="C33" s="10">
        <v>876.3</v>
      </c>
      <c r="D33" s="10">
        <v>715.6</v>
      </c>
      <c r="E33" s="10">
        <v>674.6</v>
      </c>
      <c r="F33" s="10">
        <v>-41</v>
      </c>
      <c r="G33" s="11" t="s">
        <v>425</v>
      </c>
    </row>
    <row r="34" spans="1:7">
      <c r="A34" s="9" t="s">
        <v>2184</v>
      </c>
      <c r="B34" s="16" t="s">
        <v>2186</v>
      </c>
      <c r="C34" s="10">
        <v>876.3</v>
      </c>
      <c r="D34" s="10">
        <v>715.6</v>
      </c>
      <c r="E34" s="10">
        <v>674.6</v>
      </c>
      <c r="F34" s="10">
        <v>-41</v>
      </c>
      <c r="G34" s="11" t="s">
        <v>425</v>
      </c>
    </row>
    <row r="35" spans="1:7">
      <c r="A35" s="9" t="s">
        <v>2187</v>
      </c>
      <c r="B35" s="16" t="s">
        <v>2188</v>
      </c>
      <c r="C35" s="10">
        <v>26408</v>
      </c>
      <c r="D35" s="10">
        <v>24524.2</v>
      </c>
      <c r="E35" s="10">
        <v>24452.7</v>
      </c>
      <c r="F35" s="10">
        <v>-71.5</v>
      </c>
      <c r="G35" s="11" t="s">
        <v>161</v>
      </c>
    </row>
    <row r="36" spans="1:7">
      <c r="A36" s="9" t="s">
        <v>2187</v>
      </c>
      <c r="B36" s="16" t="s">
        <v>2189</v>
      </c>
      <c r="C36" s="10">
        <v>26408</v>
      </c>
      <c r="D36" s="10">
        <v>24524.2</v>
      </c>
      <c r="E36" s="10">
        <v>24452.7</v>
      </c>
      <c r="F36" s="10">
        <v>-71.5</v>
      </c>
      <c r="G36" s="11" t="s">
        <v>161</v>
      </c>
    </row>
    <row r="37" spans="1:7">
      <c r="A37" s="9" t="s">
        <v>2190</v>
      </c>
      <c r="B37" s="16" t="s">
        <v>2191</v>
      </c>
      <c r="C37" s="10">
        <v>2390601.2000000002</v>
      </c>
      <c r="D37" s="10">
        <v>2641808.4</v>
      </c>
      <c r="E37" s="10">
        <v>2632421.5</v>
      </c>
      <c r="F37" s="10">
        <v>-9386.9</v>
      </c>
      <c r="G37" s="11" t="s">
        <v>5</v>
      </c>
    </row>
    <row r="38" spans="1:7">
      <c r="A38" s="9" t="s">
        <v>2192</v>
      </c>
      <c r="B38" s="16" t="s">
        <v>2193</v>
      </c>
      <c r="C38" s="10">
        <v>2390601.2000000002</v>
      </c>
      <c r="D38" s="10">
        <v>2641808.4</v>
      </c>
      <c r="E38" s="10">
        <v>2632421.5</v>
      </c>
      <c r="F38" s="10">
        <v>-9386.9</v>
      </c>
      <c r="G38" s="11" t="s">
        <v>5</v>
      </c>
    </row>
    <row r="39" spans="1:7">
      <c r="A39" s="9" t="s">
        <v>2192</v>
      </c>
      <c r="B39" s="16" t="s">
        <v>2194</v>
      </c>
      <c r="C39" s="10">
        <v>2390601.2000000002</v>
      </c>
      <c r="D39" s="10">
        <v>2641808.4</v>
      </c>
      <c r="E39" s="10">
        <v>2632421.5</v>
      </c>
      <c r="F39" s="10">
        <v>-9386.9</v>
      </c>
      <c r="G39" s="11" t="s">
        <v>5</v>
      </c>
    </row>
    <row r="40" spans="1:7">
      <c r="A40" s="9" t="s">
        <v>2192</v>
      </c>
      <c r="B40" s="16" t="s">
        <v>2195</v>
      </c>
      <c r="C40" s="10">
        <v>2390601.2000000002</v>
      </c>
      <c r="D40" s="10">
        <v>2641808.4</v>
      </c>
      <c r="E40" s="10">
        <v>2632421.5</v>
      </c>
      <c r="F40" s="10">
        <v>-9386.9</v>
      </c>
      <c r="G40" s="11" t="s">
        <v>5</v>
      </c>
    </row>
    <row r="41" spans="1:7">
      <c r="A41" s="12" t="s">
        <v>2196</v>
      </c>
      <c r="B41" s="15" t="s">
        <v>2197</v>
      </c>
      <c r="C41" s="13">
        <v>3332350.9</v>
      </c>
      <c r="D41" s="13">
        <v>3285967.8</v>
      </c>
      <c r="E41" s="13">
        <v>3040922.1</v>
      </c>
      <c r="F41" s="13">
        <v>-245045.7</v>
      </c>
      <c r="G41" s="14" t="s">
        <v>486</v>
      </c>
    </row>
    <row r="42" spans="1:7">
      <c r="A42" s="9" t="s">
        <v>2198</v>
      </c>
      <c r="B42" s="16" t="s">
        <v>2199</v>
      </c>
      <c r="C42" s="10">
        <v>3332350.9</v>
      </c>
      <c r="D42" s="10">
        <v>3285967.8</v>
      </c>
      <c r="E42" s="10">
        <v>3040922.1</v>
      </c>
      <c r="F42" s="10">
        <v>-245045.7</v>
      </c>
      <c r="G42" s="11" t="s">
        <v>486</v>
      </c>
    </row>
    <row r="43" spans="1:7">
      <c r="A43" s="9" t="s">
        <v>2200</v>
      </c>
      <c r="B43" s="16" t="s">
        <v>2201</v>
      </c>
      <c r="C43" s="10">
        <v>593200</v>
      </c>
      <c r="D43" s="10">
        <v>487814.5</v>
      </c>
      <c r="E43" s="10">
        <v>440956.3</v>
      </c>
      <c r="F43" s="10">
        <v>-46858.2</v>
      </c>
      <c r="G43" s="11" t="s">
        <v>788</v>
      </c>
    </row>
    <row r="44" spans="1:7">
      <c r="A44" s="9" t="s">
        <v>2202</v>
      </c>
      <c r="B44" s="16" t="s">
        <v>2203</v>
      </c>
      <c r="C44" s="10">
        <v>236616.9</v>
      </c>
      <c r="D44" s="10">
        <v>177196.79999999999</v>
      </c>
      <c r="E44" s="10">
        <v>162270.20000000001</v>
      </c>
      <c r="F44" s="10">
        <v>-14926.6</v>
      </c>
      <c r="G44" s="11" t="s">
        <v>2204</v>
      </c>
    </row>
    <row r="45" spans="1:7">
      <c r="A45" s="9" t="s">
        <v>2202</v>
      </c>
      <c r="B45" s="16" t="s">
        <v>2205</v>
      </c>
      <c r="C45" s="10">
        <v>236616.9</v>
      </c>
      <c r="D45" s="10">
        <v>177196.79999999999</v>
      </c>
      <c r="E45" s="10">
        <v>162270.20000000001</v>
      </c>
      <c r="F45" s="10">
        <v>-14926.6</v>
      </c>
      <c r="G45" s="11" t="s">
        <v>2204</v>
      </c>
    </row>
    <row r="46" spans="1:7">
      <c r="A46" s="9" t="s">
        <v>2206</v>
      </c>
      <c r="B46" s="16" t="s">
        <v>2207</v>
      </c>
      <c r="C46" s="10">
        <v>134834.20000000001</v>
      </c>
      <c r="D46" s="10">
        <v>92792.1</v>
      </c>
      <c r="E46" s="10">
        <v>77790.7</v>
      </c>
      <c r="F46" s="10">
        <v>-15001.4</v>
      </c>
      <c r="G46" s="11" t="s">
        <v>1067</v>
      </c>
    </row>
    <row r="47" spans="1:7">
      <c r="A47" s="9" t="s">
        <v>2206</v>
      </c>
      <c r="B47" s="16" t="s">
        <v>2208</v>
      </c>
      <c r="C47" s="10">
        <v>134834.20000000001</v>
      </c>
      <c r="D47" s="10">
        <v>92792.1</v>
      </c>
      <c r="E47" s="10">
        <v>77790.7</v>
      </c>
      <c r="F47" s="10">
        <v>-15001.4</v>
      </c>
      <c r="G47" s="11" t="s">
        <v>1067</v>
      </c>
    </row>
    <row r="48" spans="1:7">
      <c r="A48" s="9" t="s">
        <v>2209</v>
      </c>
      <c r="B48" s="16" t="s">
        <v>2210</v>
      </c>
      <c r="C48" s="10">
        <v>161072.9</v>
      </c>
      <c r="D48" s="10">
        <v>159222.9</v>
      </c>
      <c r="E48" s="10">
        <v>145950.39999999999</v>
      </c>
      <c r="F48" s="10">
        <v>-13272.5</v>
      </c>
      <c r="G48" s="11" t="s">
        <v>2211</v>
      </c>
    </row>
    <row r="49" spans="1:7">
      <c r="A49" s="9" t="s">
        <v>2209</v>
      </c>
      <c r="B49" s="16" t="s">
        <v>2212</v>
      </c>
      <c r="C49" s="10">
        <v>161072.9</v>
      </c>
      <c r="D49" s="10">
        <v>159222.9</v>
      </c>
      <c r="E49" s="10">
        <v>145950.39999999999</v>
      </c>
      <c r="F49" s="10">
        <v>-13272.5</v>
      </c>
      <c r="G49" s="11" t="s">
        <v>2211</v>
      </c>
    </row>
    <row r="50" spans="1:7">
      <c r="A50" s="9" t="s">
        <v>2213</v>
      </c>
      <c r="B50" s="16" t="s">
        <v>2214</v>
      </c>
      <c r="C50" s="10">
        <v>44248</v>
      </c>
      <c r="D50" s="10">
        <v>43452.6</v>
      </c>
      <c r="E50" s="10">
        <v>40656.699999999997</v>
      </c>
      <c r="F50" s="10">
        <v>-2795.9</v>
      </c>
      <c r="G50" s="11" t="s">
        <v>600</v>
      </c>
    </row>
    <row r="51" spans="1:7">
      <c r="A51" s="9" t="s">
        <v>2213</v>
      </c>
      <c r="B51" s="16" t="s">
        <v>2215</v>
      </c>
      <c r="C51" s="10">
        <v>44248</v>
      </c>
      <c r="D51" s="10">
        <v>43452.6</v>
      </c>
      <c r="E51" s="10">
        <v>40656.699999999997</v>
      </c>
      <c r="F51" s="10">
        <v>-2795.9</v>
      </c>
      <c r="G51" s="11" t="s">
        <v>600</v>
      </c>
    </row>
    <row r="52" spans="1:7">
      <c r="A52" s="9" t="s">
        <v>2216</v>
      </c>
      <c r="B52" s="16" t="s">
        <v>2217</v>
      </c>
      <c r="C52" s="10">
        <v>16428</v>
      </c>
      <c r="D52" s="10">
        <v>15150.1</v>
      </c>
      <c r="E52" s="10">
        <v>14288.3</v>
      </c>
      <c r="F52" s="10">
        <v>-861.8</v>
      </c>
      <c r="G52" s="11" t="s">
        <v>425</v>
      </c>
    </row>
    <row r="53" spans="1:7">
      <c r="A53" s="9" t="s">
        <v>2216</v>
      </c>
      <c r="B53" s="16" t="s">
        <v>2218</v>
      </c>
      <c r="C53" s="10">
        <v>16428</v>
      </c>
      <c r="D53" s="10">
        <v>15150.1</v>
      </c>
      <c r="E53" s="10">
        <v>14288.3</v>
      </c>
      <c r="F53" s="10">
        <v>-861.8</v>
      </c>
      <c r="G53" s="11" t="s">
        <v>425</v>
      </c>
    </row>
    <row r="54" spans="1:7">
      <c r="A54" s="9" t="s">
        <v>2219</v>
      </c>
      <c r="B54" s="16" t="s">
        <v>2220</v>
      </c>
      <c r="C54" s="10">
        <v>228221.5</v>
      </c>
      <c r="D54" s="10">
        <v>219182.8</v>
      </c>
      <c r="E54" s="10">
        <v>208155.7</v>
      </c>
      <c r="F54" s="10">
        <v>-11027.1</v>
      </c>
      <c r="G54" s="11" t="s">
        <v>235</v>
      </c>
    </row>
    <row r="55" spans="1:7">
      <c r="A55" s="9" t="s">
        <v>2221</v>
      </c>
      <c r="B55" s="16" t="s">
        <v>2222</v>
      </c>
      <c r="C55" s="10">
        <v>204411.2</v>
      </c>
      <c r="D55" s="10">
        <v>197888.1</v>
      </c>
      <c r="E55" s="10">
        <v>190267.8</v>
      </c>
      <c r="F55" s="10">
        <v>-7620.3</v>
      </c>
      <c r="G55" s="11" t="s">
        <v>813</v>
      </c>
    </row>
    <row r="56" spans="1:7">
      <c r="A56" s="9" t="s">
        <v>2221</v>
      </c>
      <c r="B56" s="16" t="s">
        <v>2223</v>
      </c>
      <c r="C56" s="10">
        <v>204411.2</v>
      </c>
      <c r="D56" s="10">
        <v>197888.1</v>
      </c>
      <c r="E56" s="10">
        <v>190267.8</v>
      </c>
      <c r="F56" s="10">
        <v>-7620.3</v>
      </c>
      <c r="G56" s="11" t="s">
        <v>813</v>
      </c>
    </row>
    <row r="57" spans="1:7">
      <c r="A57" s="9" t="s">
        <v>2224</v>
      </c>
      <c r="B57" s="16" t="s">
        <v>2225</v>
      </c>
      <c r="C57" s="10">
        <v>23810.3</v>
      </c>
      <c r="D57" s="10">
        <v>21294.7</v>
      </c>
      <c r="E57" s="10">
        <v>17887.900000000001</v>
      </c>
      <c r="F57" s="10">
        <v>-3406.8</v>
      </c>
      <c r="G57" s="11" t="s">
        <v>715</v>
      </c>
    </row>
    <row r="58" spans="1:7">
      <c r="A58" s="9" t="s">
        <v>2224</v>
      </c>
      <c r="B58" s="16" t="s">
        <v>2226</v>
      </c>
      <c r="C58" s="10">
        <v>23810.3</v>
      </c>
      <c r="D58" s="10">
        <v>21294.7</v>
      </c>
      <c r="E58" s="10">
        <v>17887.900000000001</v>
      </c>
      <c r="F58" s="10">
        <v>-3406.8</v>
      </c>
      <c r="G58" s="11" t="s">
        <v>715</v>
      </c>
    </row>
    <row r="59" spans="1:7">
      <c r="A59" s="9" t="s">
        <v>2227</v>
      </c>
      <c r="B59" s="16" t="s">
        <v>2228</v>
      </c>
      <c r="C59" s="10">
        <v>264146.09999999998</v>
      </c>
      <c r="D59" s="10">
        <v>260074.7</v>
      </c>
      <c r="E59" s="10">
        <v>244311.2</v>
      </c>
      <c r="F59" s="10">
        <v>-15763.5</v>
      </c>
      <c r="G59" s="11" t="s">
        <v>626</v>
      </c>
    </row>
    <row r="60" spans="1:7">
      <c r="A60" s="9" t="s">
        <v>2227</v>
      </c>
      <c r="B60" s="16" t="s">
        <v>2229</v>
      </c>
      <c r="C60" s="10">
        <v>264146.09999999998</v>
      </c>
      <c r="D60" s="10">
        <v>260074.7</v>
      </c>
      <c r="E60" s="10">
        <v>244311.2</v>
      </c>
      <c r="F60" s="10">
        <v>-15763.5</v>
      </c>
      <c r="G60" s="11" t="s">
        <v>626</v>
      </c>
    </row>
    <row r="61" spans="1:7">
      <c r="A61" s="9" t="s">
        <v>2227</v>
      </c>
      <c r="B61" s="16" t="s">
        <v>2230</v>
      </c>
      <c r="C61" s="10">
        <v>264146.09999999998</v>
      </c>
      <c r="D61" s="10">
        <v>260074.7</v>
      </c>
      <c r="E61" s="10">
        <v>244311.2</v>
      </c>
      <c r="F61" s="10">
        <v>-15763.5</v>
      </c>
      <c r="G61" s="11" t="s">
        <v>626</v>
      </c>
    </row>
    <row r="62" spans="1:7">
      <c r="A62" s="9" t="s">
        <v>2231</v>
      </c>
      <c r="B62" s="16" t="s">
        <v>2232</v>
      </c>
      <c r="C62" s="10">
        <v>44562.3</v>
      </c>
      <c r="D62" s="10">
        <v>51955.6</v>
      </c>
      <c r="E62" s="10">
        <v>48235.1</v>
      </c>
      <c r="F62" s="10">
        <v>-3720.5</v>
      </c>
      <c r="G62" s="11" t="s">
        <v>877</v>
      </c>
    </row>
    <row r="63" spans="1:7">
      <c r="A63" s="9" t="s">
        <v>2231</v>
      </c>
      <c r="B63" s="16" t="s">
        <v>2233</v>
      </c>
      <c r="C63" s="10">
        <v>44562.3</v>
      </c>
      <c r="D63" s="10">
        <v>51955.6</v>
      </c>
      <c r="E63" s="10">
        <v>48235.1</v>
      </c>
      <c r="F63" s="10">
        <v>-3720.5</v>
      </c>
      <c r="G63" s="11" t="s">
        <v>877</v>
      </c>
    </row>
    <row r="64" spans="1:7">
      <c r="A64" s="9" t="s">
        <v>2231</v>
      </c>
      <c r="B64" s="16" t="s">
        <v>2234</v>
      </c>
      <c r="C64" s="10">
        <v>44562.3</v>
      </c>
      <c r="D64" s="10">
        <v>51955.6</v>
      </c>
      <c r="E64" s="10">
        <v>48235.1</v>
      </c>
      <c r="F64" s="10">
        <v>-3720.5</v>
      </c>
      <c r="G64" s="11" t="s">
        <v>877</v>
      </c>
    </row>
    <row r="65" spans="1:7">
      <c r="A65" s="9" t="s">
        <v>2235</v>
      </c>
      <c r="B65" s="16" t="s">
        <v>2236</v>
      </c>
      <c r="C65" s="10">
        <v>152225.79999999999</v>
      </c>
      <c r="D65" s="10">
        <v>210882.8</v>
      </c>
      <c r="E65" s="10">
        <v>197613.4</v>
      </c>
      <c r="F65" s="10">
        <v>-13269.4</v>
      </c>
      <c r="G65" s="11" t="s">
        <v>556</v>
      </c>
    </row>
    <row r="66" spans="1:7">
      <c r="A66" s="9" t="s">
        <v>2235</v>
      </c>
      <c r="B66" s="16" t="s">
        <v>2237</v>
      </c>
      <c r="C66" s="10">
        <v>152225.79999999999</v>
      </c>
      <c r="D66" s="10">
        <v>210882.8</v>
      </c>
      <c r="E66" s="10">
        <v>197613.4</v>
      </c>
      <c r="F66" s="10">
        <v>-13269.4</v>
      </c>
      <c r="G66" s="11" t="s">
        <v>556</v>
      </c>
    </row>
    <row r="67" spans="1:7">
      <c r="A67" s="9" t="s">
        <v>2235</v>
      </c>
      <c r="B67" s="16" t="s">
        <v>2238</v>
      </c>
      <c r="C67" s="10">
        <v>152225.79999999999</v>
      </c>
      <c r="D67" s="10">
        <v>210882.8</v>
      </c>
      <c r="E67" s="10">
        <v>197613.4</v>
      </c>
      <c r="F67" s="10">
        <v>-13269.4</v>
      </c>
      <c r="G67" s="11" t="s">
        <v>556</v>
      </c>
    </row>
    <row r="68" spans="1:7">
      <c r="A68" s="9" t="s">
        <v>2239</v>
      </c>
      <c r="B68" s="16" t="s">
        <v>2240</v>
      </c>
      <c r="C68" s="10">
        <v>57873.9</v>
      </c>
      <c r="D68" s="10">
        <v>61691.7</v>
      </c>
      <c r="E68" s="10">
        <v>51849.4</v>
      </c>
      <c r="F68" s="10">
        <v>-9842.2999999999993</v>
      </c>
      <c r="G68" s="11" t="s">
        <v>715</v>
      </c>
    </row>
    <row r="69" spans="1:7">
      <c r="A69" s="9" t="s">
        <v>2239</v>
      </c>
      <c r="B69" s="16" t="s">
        <v>2241</v>
      </c>
      <c r="C69" s="10">
        <v>57873.9</v>
      </c>
      <c r="D69" s="10">
        <v>61691.7</v>
      </c>
      <c r="E69" s="10">
        <v>51849.4</v>
      </c>
      <c r="F69" s="10">
        <v>-9842.2999999999993</v>
      </c>
      <c r="G69" s="11" t="s">
        <v>715</v>
      </c>
    </row>
    <row r="70" spans="1:7">
      <c r="A70" s="9" t="s">
        <v>2239</v>
      </c>
      <c r="B70" s="16" t="s">
        <v>2242</v>
      </c>
      <c r="C70" s="10">
        <v>57873.9</v>
      </c>
      <c r="D70" s="10">
        <v>61691.7</v>
      </c>
      <c r="E70" s="10">
        <v>51849.4</v>
      </c>
      <c r="F70" s="10">
        <v>-9842.2999999999993</v>
      </c>
      <c r="G70" s="11" t="s">
        <v>715</v>
      </c>
    </row>
    <row r="71" spans="1:7">
      <c r="A71" s="9" t="s">
        <v>2243</v>
      </c>
      <c r="B71" s="16" t="s">
        <v>2244</v>
      </c>
      <c r="C71" s="10">
        <v>308960.40000000002</v>
      </c>
      <c r="D71" s="10">
        <v>325944.7</v>
      </c>
      <c r="E71" s="10">
        <v>302621.09999999998</v>
      </c>
      <c r="F71" s="10">
        <v>-23323.599999999999</v>
      </c>
      <c r="G71" s="11" t="s">
        <v>877</v>
      </c>
    </row>
    <row r="72" spans="1:7">
      <c r="A72" s="9" t="s">
        <v>2245</v>
      </c>
      <c r="B72" s="16" t="s">
        <v>2246</v>
      </c>
      <c r="C72" s="10">
        <v>39680</v>
      </c>
      <c r="D72" s="10">
        <v>58036.7</v>
      </c>
      <c r="E72" s="10">
        <v>55337.1</v>
      </c>
      <c r="F72" s="10">
        <v>-2699.6</v>
      </c>
      <c r="G72" s="11" t="s">
        <v>313</v>
      </c>
    </row>
    <row r="73" spans="1:7">
      <c r="A73" s="9" t="s">
        <v>2245</v>
      </c>
      <c r="B73" s="16" t="s">
        <v>2247</v>
      </c>
      <c r="C73" s="10">
        <v>39680</v>
      </c>
      <c r="D73" s="10">
        <v>58036.7</v>
      </c>
      <c r="E73" s="10">
        <v>55337.1</v>
      </c>
      <c r="F73" s="10">
        <v>-2699.6</v>
      </c>
      <c r="G73" s="11" t="s">
        <v>313</v>
      </c>
    </row>
    <row r="74" spans="1:7">
      <c r="A74" s="9" t="s">
        <v>2248</v>
      </c>
      <c r="B74" s="16" t="s">
        <v>2249</v>
      </c>
      <c r="C74" s="10">
        <v>118605.7</v>
      </c>
      <c r="D74" s="10">
        <v>141589.5</v>
      </c>
      <c r="E74" s="10">
        <v>122012.3</v>
      </c>
      <c r="F74" s="10">
        <v>-19577.2</v>
      </c>
      <c r="G74" s="11" t="s">
        <v>1090</v>
      </c>
    </row>
    <row r="75" spans="1:7">
      <c r="A75" s="9" t="s">
        <v>2248</v>
      </c>
      <c r="B75" s="16" t="s">
        <v>2250</v>
      </c>
      <c r="C75" s="10">
        <v>118605.7</v>
      </c>
      <c r="D75" s="10">
        <v>141589.5</v>
      </c>
      <c r="E75" s="10">
        <v>122012.3</v>
      </c>
      <c r="F75" s="10">
        <v>-19577.2</v>
      </c>
      <c r="G75" s="11" t="s">
        <v>1090</v>
      </c>
    </row>
    <row r="76" spans="1:7">
      <c r="A76" s="9" t="s">
        <v>2251</v>
      </c>
      <c r="B76" s="16" t="s">
        <v>2252</v>
      </c>
      <c r="C76" s="10">
        <v>150674.70000000001</v>
      </c>
      <c r="D76" s="10">
        <v>126318.6</v>
      </c>
      <c r="E76" s="10">
        <v>125271.7</v>
      </c>
      <c r="F76" s="10">
        <v>-1046.9000000000001</v>
      </c>
      <c r="G76" s="11" t="s">
        <v>342</v>
      </c>
    </row>
    <row r="77" spans="1:7">
      <c r="A77" s="9" t="s">
        <v>2251</v>
      </c>
      <c r="B77" s="16" t="s">
        <v>2253</v>
      </c>
      <c r="C77" s="10">
        <v>150674.70000000001</v>
      </c>
      <c r="D77" s="10">
        <v>126318.6</v>
      </c>
      <c r="E77" s="10">
        <v>125271.7</v>
      </c>
      <c r="F77" s="10">
        <v>-1046.9000000000001</v>
      </c>
      <c r="G77" s="11" t="s">
        <v>342</v>
      </c>
    </row>
    <row r="78" spans="1:7">
      <c r="A78" s="9" t="s">
        <v>2254</v>
      </c>
      <c r="B78" s="16" t="s">
        <v>2255</v>
      </c>
      <c r="C78" s="10">
        <v>92927.7</v>
      </c>
      <c r="D78" s="10">
        <v>112237</v>
      </c>
      <c r="E78" s="10">
        <v>109038</v>
      </c>
      <c r="F78" s="10">
        <v>-3199</v>
      </c>
      <c r="G78" s="11" t="s">
        <v>561</v>
      </c>
    </row>
    <row r="79" spans="1:7">
      <c r="A79" s="9" t="s">
        <v>2254</v>
      </c>
      <c r="B79" s="16" t="s">
        <v>2256</v>
      </c>
      <c r="C79" s="10">
        <v>63245</v>
      </c>
      <c r="D79" s="10">
        <v>86974.8</v>
      </c>
      <c r="E79" s="10">
        <v>84152.1</v>
      </c>
      <c r="F79" s="10">
        <v>-2822.7</v>
      </c>
      <c r="G79" s="11" t="s">
        <v>49</v>
      </c>
    </row>
    <row r="80" spans="1:7">
      <c r="A80" s="9" t="s">
        <v>2254</v>
      </c>
      <c r="B80" s="16" t="s">
        <v>2257</v>
      </c>
      <c r="C80" s="10">
        <v>63245</v>
      </c>
      <c r="D80" s="10">
        <v>86974.8</v>
      </c>
      <c r="E80" s="10">
        <v>84152.1</v>
      </c>
      <c r="F80" s="10">
        <v>-2822.7</v>
      </c>
      <c r="G80" s="11" t="s">
        <v>49</v>
      </c>
    </row>
    <row r="81" spans="1:7">
      <c r="A81" s="9" t="s">
        <v>2258</v>
      </c>
      <c r="B81" s="16" t="s">
        <v>2259</v>
      </c>
      <c r="C81" s="10">
        <v>29682.7</v>
      </c>
      <c r="D81" s="10">
        <v>25262.2</v>
      </c>
      <c r="E81" s="10">
        <v>24885.9</v>
      </c>
      <c r="F81" s="10">
        <v>-376.3</v>
      </c>
      <c r="G81" s="11" t="s">
        <v>869</v>
      </c>
    </row>
    <row r="82" spans="1:7">
      <c r="A82" s="9" t="s">
        <v>2258</v>
      </c>
      <c r="B82" s="16" t="s">
        <v>2260</v>
      </c>
      <c r="C82" s="10">
        <v>29682.7</v>
      </c>
      <c r="D82" s="10">
        <v>25262.2</v>
      </c>
      <c r="E82" s="10">
        <v>24885.9</v>
      </c>
      <c r="F82" s="10">
        <v>-376.3</v>
      </c>
      <c r="G82" s="11" t="s">
        <v>869</v>
      </c>
    </row>
    <row r="83" spans="1:7">
      <c r="A83" s="9" t="s">
        <v>2261</v>
      </c>
      <c r="B83" s="16" t="s">
        <v>2262</v>
      </c>
      <c r="C83" s="10">
        <v>1590233.5</v>
      </c>
      <c r="D83" s="10">
        <v>1556184</v>
      </c>
      <c r="E83" s="10">
        <v>1438141.9</v>
      </c>
      <c r="F83" s="10">
        <v>-118042.1</v>
      </c>
      <c r="G83" s="11" t="s">
        <v>130</v>
      </c>
    </row>
    <row r="84" spans="1:7">
      <c r="A84" s="9" t="s">
        <v>2263</v>
      </c>
      <c r="B84" s="16" t="s">
        <v>2264</v>
      </c>
      <c r="C84" s="10">
        <v>18421.099999999999</v>
      </c>
      <c r="D84" s="10">
        <v>21044.6</v>
      </c>
      <c r="E84" s="10">
        <v>17829.7</v>
      </c>
      <c r="F84" s="10">
        <v>-3214.9</v>
      </c>
      <c r="G84" s="11" t="s">
        <v>1155</v>
      </c>
    </row>
    <row r="85" spans="1:7">
      <c r="A85" s="9" t="s">
        <v>2263</v>
      </c>
      <c r="B85" s="16" t="s">
        <v>2265</v>
      </c>
      <c r="C85" s="10">
        <v>18421.099999999999</v>
      </c>
      <c r="D85" s="10">
        <v>21044.6</v>
      </c>
      <c r="E85" s="10">
        <v>17829.7</v>
      </c>
      <c r="F85" s="10">
        <v>-3214.9</v>
      </c>
      <c r="G85" s="11" t="s">
        <v>1155</v>
      </c>
    </row>
    <row r="86" spans="1:7">
      <c r="A86" s="9" t="s">
        <v>2266</v>
      </c>
      <c r="B86" s="16" t="s">
        <v>2267</v>
      </c>
      <c r="C86" s="10">
        <v>21733.3</v>
      </c>
      <c r="D86" s="10">
        <v>22731</v>
      </c>
      <c r="E86" s="10">
        <v>16641.7</v>
      </c>
      <c r="F86" s="10">
        <v>-6089.3</v>
      </c>
      <c r="G86" s="11" t="s">
        <v>705</v>
      </c>
    </row>
    <row r="87" spans="1:7">
      <c r="A87" s="9" t="s">
        <v>2266</v>
      </c>
      <c r="B87" s="16" t="s">
        <v>2268</v>
      </c>
      <c r="C87" s="10">
        <v>21733.3</v>
      </c>
      <c r="D87" s="10">
        <v>22731</v>
      </c>
      <c r="E87" s="10">
        <v>16641.7</v>
      </c>
      <c r="F87" s="10">
        <v>-6089.3</v>
      </c>
      <c r="G87" s="11" t="s">
        <v>705</v>
      </c>
    </row>
    <row r="88" spans="1:7">
      <c r="A88" s="9" t="s">
        <v>2269</v>
      </c>
      <c r="B88" s="16" t="s">
        <v>2270</v>
      </c>
      <c r="C88" s="10">
        <v>338823.1</v>
      </c>
      <c r="D88" s="10">
        <v>407345.9</v>
      </c>
      <c r="E88" s="10">
        <v>397866.9</v>
      </c>
      <c r="F88" s="10">
        <v>-9479</v>
      </c>
      <c r="G88" s="11" t="s">
        <v>403</v>
      </c>
    </row>
    <row r="89" spans="1:7">
      <c r="A89" s="9" t="s">
        <v>2269</v>
      </c>
      <c r="B89" s="16" t="s">
        <v>2271</v>
      </c>
      <c r="C89" s="10">
        <v>338823.1</v>
      </c>
      <c r="D89" s="10">
        <v>407345.9</v>
      </c>
      <c r="E89" s="10">
        <v>397866.9</v>
      </c>
      <c r="F89" s="10">
        <v>-9479</v>
      </c>
      <c r="G89" s="11" t="s">
        <v>403</v>
      </c>
    </row>
    <row r="90" spans="1:7">
      <c r="A90" s="9" t="s">
        <v>2272</v>
      </c>
      <c r="B90" s="16" t="s">
        <v>2273</v>
      </c>
      <c r="C90" s="10">
        <v>49385.8</v>
      </c>
      <c r="D90" s="10">
        <v>53789.4</v>
      </c>
      <c r="E90" s="10">
        <v>52785.5</v>
      </c>
      <c r="F90" s="10">
        <v>-1003.9</v>
      </c>
      <c r="G90" s="11" t="s">
        <v>546</v>
      </c>
    </row>
    <row r="91" spans="1:7">
      <c r="A91" s="9" t="s">
        <v>2272</v>
      </c>
      <c r="B91" s="16" t="s">
        <v>2274</v>
      </c>
      <c r="C91" s="10">
        <v>49385.8</v>
      </c>
      <c r="D91" s="10">
        <v>53789.4</v>
      </c>
      <c r="E91" s="10">
        <v>52785.5</v>
      </c>
      <c r="F91" s="10">
        <v>-1003.9</v>
      </c>
      <c r="G91" s="11" t="s">
        <v>546</v>
      </c>
    </row>
    <row r="92" spans="1:7">
      <c r="A92" s="9" t="s">
        <v>2275</v>
      </c>
      <c r="B92" s="16" t="s">
        <v>2276</v>
      </c>
      <c r="C92" s="10">
        <v>81387.7</v>
      </c>
      <c r="D92" s="10">
        <v>89267.4</v>
      </c>
      <c r="E92" s="10">
        <v>86024.7</v>
      </c>
      <c r="F92" s="10">
        <v>-3242.7</v>
      </c>
      <c r="G92" s="11" t="s">
        <v>387</v>
      </c>
    </row>
    <row r="93" spans="1:7">
      <c r="A93" s="9" t="s">
        <v>2277</v>
      </c>
      <c r="B93" s="16" t="s">
        <v>2278</v>
      </c>
      <c r="C93" s="10">
        <v>81387.7</v>
      </c>
      <c r="D93" s="10">
        <v>89267.4</v>
      </c>
      <c r="E93" s="10">
        <v>86024.7</v>
      </c>
      <c r="F93" s="10">
        <v>-3242.7</v>
      </c>
      <c r="G93" s="11" t="s">
        <v>387</v>
      </c>
    </row>
    <row r="94" spans="1:7">
      <c r="A94" s="9" t="s">
        <v>2279</v>
      </c>
      <c r="B94" s="16" t="s">
        <v>2280</v>
      </c>
      <c r="C94" s="10">
        <v>5278.5</v>
      </c>
      <c r="D94" s="10">
        <v>8187.2</v>
      </c>
      <c r="E94" s="10">
        <v>7151.9</v>
      </c>
      <c r="F94" s="10">
        <v>-1035.3</v>
      </c>
      <c r="G94" s="11" t="s">
        <v>186</v>
      </c>
    </row>
    <row r="95" spans="1:7">
      <c r="A95" s="9" t="s">
        <v>2279</v>
      </c>
      <c r="B95" s="16" t="s">
        <v>2281</v>
      </c>
      <c r="C95" s="10">
        <v>5278.5</v>
      </c>
      <c r="D95" s="10">
        <v>8187.2</v>
      </c>
      <c r="E95" s="10">
        <v>7151.9</v>
      </c>
      <c r="F95" s="10">
        <v>-1035.3</v>
      </c>
      <c r="G95" s="11" t="s">
        <v>186</v>
      </c>
    </row>
    <row r="96" spans="1:7">
      <c r="A96" s="9" t="s">
        <v>2282</v>
      </c>
      <c r="B96" s="16" t="s">
        <v>2283</v>
      </c>
      <c r="C96" s="10">
        <v>62677.9</v>
      </c>
      <c r="D96" s="10">
        <v>69695.3</v>
      </c>
      <c r="E96" s="10">
        <v>62774.400000000001</v>
      </c>
      <c r="F96" s="10">
        <v>-6920.9</v>
      </c>
      <c r="G96" s="11" t="s">
        <v>2284</v>
      </c>
    </row>
    <row r="97" spans="1:7">
      <c r="A97" s="9" t="s">
        <v>2282</v>
      </c>
      <c r="B97" s="16" t="s">
        <v>2285</v>
      </c>
      <c r="C97" s="10">
        <v>62677.9</v>
      </c>
      <c r="D97" s="10">
        <v>69695.3</v>
      </c>
      <c r="E97" s="10">
        <v>62774.400000000001</v>
      </c>
      <c r="F97" s="10">
        <v>-6920.9</v>
      </c>
      <c r="G97" s="11" t="s">
        <v>2284</v>
      </c>
    </row>
    <row r="98" spans="1:7">
      <c r="A98" s="9" t="s">
        <v>2286</v>
      </c>
      <c r="B98" s="16" t="s">
        <v>2287</v>
      </c>
      <c r="C98" s="10">
        <v>32985.599999999999</v>
      </c>
      <c r="D98" s="10">
        <v>39446</v>
      </c>
      <c r="E98" s="10">
        <v>36038.199999999997</v>
      </c>
      <c r="F98" s="10">
        <v>-3407.8</v>
      </c>
      <c r="G98" s="11" t="s">
        <v>250</v>
      </c>
    </row>
    <row r="99" spans="1:7">
      <c r="A99" s="9" t="s">
        <v>2286</v>
      </c>
      <c r="B99" s="16" t="s">
        <v>2288</v>
      </c>
      <c r="C99" s="10">
        <v>32985.599999999999</v>
      </c>
      <c r="D99" s="10">
        <v>39446</v>
      </c>
      <c r="E99" s="10">
        <v>36038.199999999997</v>
      </c>
      <c r="F99" s="10">
        <v>-3407.8</v>
      </c>
      <c r="G99" s="11" t="s">
        <v>250</v>
      </c>
    </row>
    <row r="100" spans="1:7">
      <c r="A100" s="9" t="s">
        <v>2289</v>
      </c>
      <c r="B100" s="16" t="s">
        <v>2290</v>
      </c>
      <c r="C100" s="10">
        <v>979540.5</v>
      </c>
      <c r="D100" s="10">
        <v>844677.3</v>
      </c>
      <c r="E100" s="10">
        <v>761029</v>
      </c>
      <c r="F100" s="10">
        <v>-83648.3</v>
      </c>
      <c r="G100" s="11" t="s">
        <v>2284</v>
      </c>
    </row>
    <row r="101" spans="1:7">
      <c r="A101" s="9" t="s">
        <v>2289</v>
      </c>
      <c r="B101" s="16" t="s">
        <v>2291</v>
      </c>
      <c r="C101" s="10">
        <v>893669.2</v>
      </c>
      <c r="D101" s="10"/>
      <c r="E101" s="10"/>
      <c r="F101" s="10"/>
      <c r="G101" s="11" t="s">
        <v>19</v>
      </c>
    </row>
    <row r="102" spans="1:7">
      <c r="A102" s="9" t="s">
        <v>2292</v>
      </c>
      <c r="B102" s="16" t="s">
        <v>2293</v>
      </c>
      <c r="C102" s="10"/>
      <c r="D102" s="10">
        <v>14145.5</v>
      </c>
      <c r="E102" s="10">
        <v>8147.4</v>
      </c>
      <c r="F102" s="10">
        <v>-5998.1</v>
      </c>
      <c r="G102" s="11" t="s">
        <v>1131</v>
      </c>
    </row>
    <row r="103" spans="1:7">
      <c r="A103" s="9" t="s">
        <v>2289</v>
      </c>
      <c r="B103" s="16" t="s">
        <v>2294</v>
      </c>
      <c r="C103" s="10">
        <v>85871.3</v>
      </c>
      <c r="D103" s="10">
        <v>830531.8</v>
      </c>
      <c r="E103" s="10">
        <v>752881.6</v>
      </c>
      <c r="F103" s="10">
        <v>-77650.2</v>
      </c>
      <c r="G103" s="11" t="s">
        <v>803</v>
      </c>
    </row>
    <row r="104" spans="1:7">
      <c r="A104" s="12" t="s">
        <v>2295</v>
      </c>
      <c r="B104" s="15" t="s">
        <v>2296</v>
      </c>
      <c r="C104" s="13">
        <v>5117635.3</v>
      </c>
      <c r="D104" s="13">
        <v>4454240.7</v>
      </c>
      <c r="E104" s="13">
        <v>4322468.3</v>
      </c>
      <c r="F104" s="13">
        <v>-131772.4</v>
      </c>
      <c r="G104" s="14" t="s">
        <v>647</v>
      </c>
    </row>
    <row r="105" spans="1:7">
      <c r="A105" s="9" t="s">
        <v>2297</v>
      </c>
      <c r="B105" s="16" t="s">
        <v>2298</v>
      </c>
      <c r="C105" s="10">
        <v>2320798.2999999998</v>
      </c>
      <c r="D105" s="10">
        <v>1958703.7</v>
      </c>
      <c r="E105" s="10">
        <v>1827177.4</v>
      </c>
      <c r="F105" s="10">
        <v>-131526.29999999999</v>
      </c>
      <c r="G105" s="11" t="s">
        <v>832</v>
      </c>
    </row>
    <row r="106" spans="1:7">
      <c r="A106" s="9" t="s">
        <v>2299</v>
      </c>
      <c r="B106" s="16" t="s">
        <v>2300</v>
      </c>
      <c r="C106" s="10">
        <v>2320798.2999999998</v>
      </c>
      <c r="D106" s="10">
        <v>1958703.7</v>
      </c>
      <c r="E106" s="10">
        <v>1827177.4</v>
      </c>
      <c r="F106" s="10">
        <v>-131526.29999999999</v>
      </c>
      <c r="G106" s="11" t="s">
        <v>832</v>
      </c>
    </row>
    <row r="107" spans="1:7">
      <c r="A107" s="9" t="s">
        <v>2299</v>
      </c>
      <c r="B107" s="16" t="s">
        <v>2301</v>
      </c>
      <c r="C107" s="10">
        <v>2320798.2999999998</v>
      </c>
      <c r="D107" s="10">
        <v>1958703.7</v>
      </c>
      <c r="E107" s="10">
        <v>1827177.4</v>
      </c>
      <c r="F107" s="10">
        <v>-131526.29999999999</v>
      </c>
      <c r="G107" s="11" t="s">
        <v>832</v>
      </c>
    </row>
    <row r="108" spans="1:7">
      <c r="A108" s="9" t="s">
        <v>2299</v>
      </c>
      <c r="B108" s="16" t="s">
        <v>2302</v>
      </c>
      <c r="C108" s="10">
        <v>2320798.2999999998</v>
      </c>
      <c r="D108" s="10">
        <v>1958703.7</v>
      </c>
      <c r="E108" s="10">
        <v>1827177.4</v>
      </c>
      <c r="F108" s="10">
        <v>-131526.29999999999</v>
      </c>
      <c r="G108" s="11" t="s">
        <v>832</v>
      </c>
    </row>
    <row r="109" spans="1:7">
      <c r="A109" s="9" t="s">
        <v>2303</v>
      </c>
      <c r="B109" s="16" t="s">
        <v>2304</v>
      </c>
      <c r="C109" s="10">
        <v>2796837</v>
      </c>
      <c r="D109" s="10">
        <v>2495537</v>
      </c>
      <c r="E109" s="10">
        <v>2495290.9</v>
      </c>
      <c r="F109" s="10">
        <v>-246.1</v>
      </c>
      <c r="G109" s="11" t="s">
        <v>2</v>
      </c>
    </row>
    <row r="110" spans="1:7">
      <c r="A110" s="9" t="s">
        <v>2305</v>
      </c>
      <c r="B110" s="16" t="s">
        <v>2306</v>
      </c>
      <c r="C110" s="10">
        <v>2018100</v>
      </c>
      <c r="D110" s="10">
        <v>1736000</v>
      </c>
      <c r="E110" s="10">
        <v>1735886.8</v>
      </c>
      <c r="F110" s="10">
        <v>-113.2</v>
      </c>
      <c r="G110" s="11" t="s">
        <v>2</v>
      </c>
    </row>
    <row r="111" spans="1:7">
      <c r="A111" s="9" t="s">
        <v>2305</v>
      </c>
      <c r="B111" s="16" t="s">
        <v>2307</v>
      </c>
      <c r="C111" s="10">
        <v>2018100</v>
      </c>
      <c r="D111" s="10">
        <v>1736000</v>
      </c>
      <c r="E111" s="10">
        <v>1735886.8</v>
      </c>
      <c r="F111" s="10">
        <v>-113.2</v>
      </c>
      <c r="G111" s="11" t="s">
        <v>2</v>
      </c>
    </row>
    <row r="112" spans="1:7">
      <c r="A112" s="9" t="s">
        <v>2305</v>
      </c>
      <c r="B112" s="16" t="s">
        <v>2308</v>
      </c>
      <c r="C112" s="10">
        <v>2018100</v>
      </c>
      <c r="D112" s="10">
        <v>1736000</v>
      </c>
      <c r="E112" s="10">
        <v>1735886.8</v>
      </c>
      <c r="F112" s="10">
        <v>-113.2</v>
      </c>
      <c r="G112" s="11" t="s">
        <v>2</v>
      </c>
    </row>
    <row r="113" spans="1:7">
      <c r="A113" s="9" t="s">
        <v>2309</v>
      </c>
      <c r="B113" s="16" t="s">
        <v>2310</v>
      </c>
      <c r="C113" s="10">
        <v>181200</v>
      </c>
      <c r="D113" s="10">
        <v>162000</v>
      </c>
      <c r="E113" s="10">
        <v>161867.9</v>
      </c>
      <c r="F113" s="10">
        <v>-132.1</v>
      </c>
      <c r="G113" s="11" t="s">
        <v>330</v>
      </c>
    </row>
    <row r="114" spans="1:7">
      <c r="A114" s="9" t="s">
        <v>2309</v>
      </c>
      <c r="B114" s="16" t="s">
        <v>2311</v>
      </c>
      <c r="C114" s="10">
        <v>181200</v>
      </c>
      <c r="D114" s="10">
        <v>162000</v>
      </c>
      <c r="E114" s="10">
        <v>161867.9</v>
      </c>
      <c r="F114" s="10">
        <v>-132.1</v>
      </c>
      <c r="G114" s="11" t="s">
        <v>330</v>
      </c>
    </row>
    <row r="115" spans="1:7">
      <c r="A115" s="9" t="s">
        <v>2309</v>
      </c>
      <c r="B115" s="16" t="s">
        <v>2312</v>
      </c>
      <c r="C115" s="10">
        <v>181200</v>
      </c>
      <c r="D115" s="10">
        <v>162000</v>
      </c>
      <c r="E115" s="10">
        <v>161867.9</v>
      </c>
      <c r="F115" s="10">
        <v>-132.1</v>
      </c>
      <c r="G115" s="11" t="s">
        <v>330</v>
      </c>
    </row>
    <row r="116" spans="1:7">
      <c r="A116" s="9" t="s">
        <v>2313</v>
      </c>
      <c r="B116" s="16" t="s">
        <v>2314</v>
      </c>
      <c r="C116" s="10">
        <v>597537</v>
      </c>
      <c r="D116" s="10">
        <v>597537</v>
      </c>
      <c r="E116" s="10">
        <v>597536.19999999995</v>
      </c>
      <c r="F116" s="10">
        <v>-0.8</v>
      </c>
      <c r="G116" s="11" t="s">
        <v>2</v>
      </c>
    </row>
    <row r="117" spans="1:7" ht="25.5">
      <c r="A117" s="9" t="s">
        <v>2315</v>
      </c>
      <c r="B117" s="16" t="s">
        <v>2316</v>
      </c>
      <c r="C117" s="10">
        <v>597537</v>
      </c>
      <c r="D117" s="10">
        <v>597537</v>
      </c>
      <c r="E117" s="10">
        <v>597536.19999999995</v>
      </c>
      <c r="F117" s="10">
        <v>-0.8</v>
      </c>
      <c r="G117" s="11" t="s">
        <v>2</v>
      </c>
    </row>
    <row r="118" spans="1:7" ht="25.5">
      <c r="A118" s="9" t="s">
        <v>2315</v>
      </c>
      <c r="B118" s="16" t="s">
        <v>2317</v>
      </c>
      <c r="C118" s="10">
        <v>597537</v>
      </c>
      <c r="D118" s="10">
        <v>597537</v>
      </c>
      <c r="E118" s="10">
        <v>597536.19999999995</v>
      </c>
      <c r="F118" s="10">
        <v>-0.8</v>
      </c>
      <c r="G118" s="11" t="s">
        <v>2</v>
      </c>
    </row>
    <row r="119" spans="1:7">
      <c r="A119" s="12" t="s">
        <v>2318</v>
      </c>
      <c r="B119" s="15" t="s">
        <v>2319</v>
      </c>
      <c r="C119" s="13">
        <v>4030626.2</v>
      </c>
      <c r="D119" s="13">
        <v>4570827</v>
      </c>
      <c r="E119" s="13">
        <v>4561561.3</v>
      </c>
      <c r="F119" s="13">
        <v>-9265.7000000000007</v>
      </c>
      <c r="G119" s="14" t="s">
        <v>122</v>
      </c>
    </row>
    <row r="120" spans="1:7">
      <c r="A120" s="9" t="s">
        <v>2320</v>
      </c>
      <c r="B120" s="16" t="s">
        <v>2321</v>
      </c>
      <c r="C120" s="10">
        <v>1677401.9</v>
      </c>
      <c r="D120" s="10">
        <v>2048576.2</v>
      </c>
      <c r="E120" s="10">
        <v>2045583.7</v>
      </c>
      <c r="F120" s="10">
        <v>-2992.5</v>
      </c>
      <c r="G120" s="11" t="s">
        <v>330</v>
      </c>
    </row>
    <row r="121" spans="1:7">
      <c r="A121" s="9" t="s">
        <v>2322</v>
      </c>
      <c r="B121" s="16" t="s">
        <v>2323</v>
      </c>
      <c r="C121" s="10">
        <v>1677401.9</v>
      </c>
      <c r="D121" s="10">
        <v>2048576.2</v>
      </c>
      <c r="E121" s="10">
        <v>2045583.7</v>
      </c>
      <c r="F121" s="10">
        <v>-2992.5</v>
      </c>
      <c r="G121" s="11" t="s">
        <v>330</v>
      </c>
    </row>
    <row r="122" spans="1:7">
      <c r="A122" s="9" t="s">
        <v>2322</v>
      </c>
      <c r="B122" s="16" t="s">
        <v>2324</v>
      </c>
      <c r="C122" s="10">
        <v>1677401.9</v>
      </c>
      <c r="D122" s="10">
        <v>2048576.2</v>
      </c>
      <c r="E122" s="10">
        <v>2045583.7</v>
      </c>
      <c r="F122" s="10">
        <v>-2992.5</v>
      </c>
      <c r="G122" s="11" t="s">
        <v>330</v>
      </c>
    </row>
    <row r="123" spans="1:7">
      <c r="A123" s="9" t="s">
        <v>2322</v>
      </c>
      <c r="B123" s="16" t="s">
        <v>2325</v>
      </c>
      <c r="C123" s="10">
        <v>1677401.9</v>
      </c>
      <c r="D123" s="10">
        <v>2048576.2</v>
      </c>
      <c r="E123" s="10">
        <v>2045583.7</v>
      </c>
      <c r="F123" s="10">
        <v>-2992.5</v>
      </c>
      <c r="G123" s="11" t="s">
        <v>330</v>
      </c>
    </row>
    <row r="124" spans="1:7">
      <c r="A124" s="9" t="s">
        <v>2326</v>
      </c>
      <c r="B124" s="16" t="s">
        <v>2327</v>
      </c>
      <c r="C124" s="10">
        <v>1683303.9</v>
      </c>
      <c r="D124" s="10">
        <v>1833124.9</v>
      </c>
      <c r="E124" s="10">
        <v>1828549.7</v>
      </c>
      <c r="F124" s="10">
        <v>-4575.2</v>
      </c>
      <c r="G124" s="11" t="s">
        <v>122</v>
      </c>
    </row>
    <row r="125" spans="1:7">
      <c r="A125" s="9" t="s">
        <v>2328</v>
      </c>
      <c r="B125" s="16" t="s">
        <v>2329</v>
      </c>
      <c r="C125" s="10">
        <v>1623303.9</v>
      </c>
      <c r="D125" s="10">
        <v>1773124.9</v>
      </c>
      <c r="E125" s="10">
        <v>1768549.7</v>
      </c>
      <c r="F125" s="10">
        <v>-4575.2</v>
      </c>
      <c r="G125" s="11" t="s">
        <v>161</v>
      </c>
    </row>
    <row r="126" spans="1:7">
      <c r="A126" s="9" t="s">
        <v>2328</v>
      </c>
      <c r="B126" s="16" t="s">
        <v>2330</v>
      </c>
      <c r="C126" s="10">
        <v>1623303.9</v>
      </c>
      <c r="D126" s="10">
        <v>1773124.9</v>
      </c>
      <c r="E126" s="10">
        <v>1768549.7</v>
      </c>
      <c r="F126" s="10">
        <v>-4575.2</v>
      </c>
      <c r="G126" s="11" t="s">
        <v>161</v>
      </c>
    </row>
    <row r="127" spans="1:7">
      <c r="A127" s="9" t="s">
        <v>2328</v>
      </c>
      <c r="B127" s="16" t="s">
        <v>2331</v>
      </c>
      <c r="C127" s="10">
        <v>1623303.9</v>
      </c>
      <c r="D127" s="10">
        <v>1773124.9</v>
      </c>
      <c r="E127" s="10">
        <v>1768549.7</v>
      </c>
      <c r="F127" s="10">
        <v>-4575.2</v>
      </c>
      <c r="G127" s="11" t="s">
        <v>161</v>
      </c>
    </row>
    <row r="128" spans="1:7">
      <c r="A128" s="9" t="s">
        <v>2332</v>
      </c>
      <c r="B128" s="16" t="s">
        <v>2333</v>
      </c>
      <c r="C128" s="10">
        <v>60000</v>
      </c>
      <c r="D128" s="10">
        <v>60000</v>
      </c>
      <c r="E128" s="10">
        <v>60000</v>
      </c>
      <c r="F128" s="10"/>
      <c r="G128" s="11" t="s">
        <v>2</v>
      </c>
    </row>
    <row r="129" spans="1:7">
      <c r="A129" s="9" t="s">
        <v>2332</v>
      </c>
      <c r="B129" s="16" t="s">
        <v>2334</v>
      </c>
      <c r="C129" s="10">
        <v>60000</v>
      </c>
      <c r="D129" s="10">
        <v>60000</v>
      </c>
      <c r="E129" s="10">
        <v>60000</v>
      </c>
      <c r="F129" s="10"/>
      <c r="G129" s="11" t="s">
        <v>2</v>
      </c>
    </row>
    <row r="130" spans="1:7">
      <c r="A130" s="9" t="s">
        <v>2332</v>
      </c>
      <c r="B130" s="16" t="s">
        <v>2335</v>
      </c>
      <c r="C130" s="10">
        <v>60000</v>
      </c>
      <c r="D130" s="10">
        <v>60000</v>
      </c>
      <c r="E130" s="10">
        <v>60000</v>
      </c>
      <c r="F130" s="10"/>
      <c r="G130" s="11" t="s">
        <v>2</v>
      </c>
    </row>
    <row r="131" spans="1:7">
      <c r="A131" s="9" t="s">
        <v>2336</v>
      </c>
      <c r="B131" s="16" t="s">
        <v>2337</v>
      </c>
      <c r="C131" s="10">
        <v>117256</v>
      </c>
      <c r="D131" s="10">
        <v>99058.2</v>
      </c>
      <c r="E131" s="10">
        <v>97498.1</v>
      </c>
      <c r="F131" s="10">
        <v>-1560.1</v>
      </c>
      <c r="G131" s="11" t="s">
        <v>398</v>
      </c>
    </row>
    <row r="132" spans="1:7">
      <c r="A132" s="9" t="s">
        <v>2336</v>
      </c>
      <c r="B132" s="16" t="s">
        <v>2338</v>
      </c>
      <c r="C132" s="10">
        <v>117256</v>
      </c>
      <c r="D132" s="10">
        <v>99058.2</v>
      </c>
      <c r="E132" s="10">
        <v>97498.1</v>
      </c>
      <c r="F132" s="10">
        <v>-1560.1</v>
      </c>
      <c r="G132" s="11" t="s">
        <v>398</v>
      </c>
    </row>
    <row r="133" spans="1:7">
      <c r="A133" s="9" t="s">
        <v>2336</v>
      </c>
      <c r="B133" s="16" t="s">
        <v>2339</v>
      </c>
      <c r="C133" s="10">
        <v>117256</v>
      </c>
      <c r="D133" s="10">
        <v>99058.2</v>
      </c>
      <c r="E133" s="10">
        <v>97498.1</v>
      </c>
      <c r="F133" s="10">
        <v>-1560.1</v>
      </c>
      <c r="G133" s="11" t="s">
        <v>398</v>
      </c>
    </row>
    <row r="134" spans="1:7">
      <c r="A134" s="9" t="s">
        <v>2340</v>
      </c>
      <c r="B134" s="16" t="s">
        <v>2341</v>
      </c>
      <c r="C134" s="10">
        <v>117256</v>
      </c>
      <c r="D134" s="10">
        <v>99058.2</v>
      </c>
      <c r="E134" s="10">
        <v>97498.1</v>
      </c>
      <c r="F134" s="10">
        <v>-1560.1</v>
      </c>
      <c r="G134" s="11" t="s">
        <v>398</v>
      </c>
    </row>
    <row r="135" spans="1:7">
      <c r="A135" s="9" t="s">
        <v>2342</v>
      </c>
      <c r="B135" s="16" t="s">
        <v>2343</v>
      </c>
      <c r="C135" s="10">
        <v>552664.4</v>
      </c>
      <c r="D135" s="10">
        <v>590067.69999999995</v>
      </c>
      <c r="E135" s="10">
        <v>589929.80000000005</v>
      </c>
      <c r="F135" s="10">
        <v>-137.9</v>
      </c>
      <c r="G135" s="11" t="s">
        <v>2</v>
      </c>
    </row>
    <row r="136" spans="1:7">
      <c r="A136" s="9" t="s">
        <v>2342</v>
      </c>
      <c r="B136" s="16" t="s">
        <v>2344</v>
      </c>
      <c r="C136" s="10">
        <v>552664.4</v>
      </c>
      <c r="D136" s="10">
        <v>590067.69999999995</v>
      </c>
      <c r="E136" s="10">
        <v>589929.80000000005</v>
      </c>
      <c r="F136" s="10">
        <v>-137.9</v>
      </c>
      <c r="G136" s="11" t="s">
        <v>2</v>
      </c>
    </row>
    <row r="137" spans="1:7">
      <c r="A137" s="9" t="s">
        <v>2342</v>
      </c>
      <c r="B137" s="16" t="s">
        <v>2345</v>
      </c>
      <c r="C137" s="10">
        <v>552664.4</v>
      </c>
      <c r="D137" s="10">
        <v>590067.69999999995</v>
      </c>
      <c r="E137" s="10">
        <v>589929.80000000005</v>
      </c>
      <c r="F137" s="10">
        <v>-137.9</v>
      </c>
      <c r="G137" s="11" t="s">
        <v>2</v>
      </c>
    </row>
    <row r="138" spans="1:7">
      <c r="A138" s="9" t="s">
        <v>2346</v>
      </c>
      <c r="B138" s="16" t="s">
        <v>2347</v>
      </c>
      <c r="C138" s="10">
        <v>552664.4</v>
      </c>
      <c r="D138" s="10">
        <v>590067.69999999995</v>
      </c>
      <c r="E138" s="10">
        <v>589929.80000000005</v>
      </c>
      <c r="F138" s="10">
        <v>-137.9</v>
      </c>
      <c r="G138" s="11" t="s">
        <v>2</v>
      </c>
    </row>
    <row r="139" spans="1:7">
      <c r="A139" s="12" t="s">
        <v>2348</v>
      </c>
      <c r="B139" s="15" t="s">
        <v>2349</v>
      </c>
      <c r="C139" s="13">
        <v>1903530.2</v>
      </c>
      <c r="D139" s="13">
        <v>1929151.5</v>
      </c>
      <c r="E139" s="13">
        <v>1722383.2</v>
      </c>
      <c r="F139" s="13">
        <v>-206768.3</v>
      </c>
      <c r="G139" s="14" t="s">
        <v>2350</v>
      </c>
    </row>
    <row r="140" spans="1:7">
      <c r="A140" s="9" t="s">
        <v>2351</v>
      </c>
      <c r="B140" s="16" t="s">
        <v>2352</v>
      </c>
      <c r="C140" s="10">
        <v>1903530.2</v>
      </c>
      <c r="D140" s="10">
        <v>1929151.5</v>
      </c>
      <c r="E140" s="10">
        <v>1722383.2</v>
      </c>
      <c r="F140" s="10">
        <v>-206768.3</v>
      </c>
      <c r="G140" s="11" t="s">
        <v>2350</v>
      </c>
    </row>
    <row r="141" spans="1:7">
      <c r="A141" s="9" t="s">
        <v>2353</v>
      </c>
      <c r="B141" s="16" t="s">
        <v>2354</v>
      </c>
      <c r="C141" s="10">
        <v>616181.80000000005</v>
      </c>
      <c r="D141" s="10">
        <v>841101.4</v>
      </c>
      <c r="E141" s="10">
        <v>798713.8</v>
      </c>
      <c r="F141" s="10">
        <v>-42387.6</v>
      </c>
      <c r="G141" s="11" t="s">
        <v>235</v>
      </c>
    </row>
    <row r="142" spans="1:7">
      <c r="A142" s="9" t="s">
        <v>2355</v>
      </c>
      <c r="B142" s="16" t="s">
        <v>2356</v>
      </c>
      <c r="C142" s="10">
        <v>557448.1</v>
      </c>
      <c r="D142" s="10">
        <v>786840.7</v>
      </c>
      <c r="E142" s="10">
        <v>749628.5</v>
      </c>
      <c r="F142" s="10">
        <v>-37212.199999999997</v>
      </c>
      <c r="G142" s="11" t="s">
        <v>313</v>
      </c>
    </row>
    <row r="143" spans="1:7">
      <c r="A143" s="9" t="s">
        <v>2355</v>
      </c>
      <c r="B143" s="16" t="s">
        <v>2357</v>
      </c>
      <c r="C143" s="10">
        <v>557448.1</v>
      </c>
      <c r="D143" s="10">
        <v>786840.7</v>
      </c>
      <c r="E143" s="10">
        <v>749628.5</v>
      </c>
      <c r="F143" s="10">
        <v>-37212.199999999997</v>
      </c>
      <c r="G143" s="11" t="s">
        <v>313</v>
      </c>
    </row>
    <row r="144" spans="1:7">
      <c r="A144" s="9" t="s">
        <v>2358</v>
      </c>
      <c r="B144" s="16" t="s">
        <v>2359</v>
      </c>
      <c r="C144" s="10">
        <v>58733.7</v>
      </c>
      <c r="D144" s="10">
        <v>54260.6</v>
      </c>
      <c r="E144" s="10">
        <v>49085.2</v>
      </c>
      <c r="F144" s="10">
        <v>-5175.3999999999996</v>
      </c>
      <c r="G144" s="11" t="s">
        <v>351</v>
      </c>
    </row>
    <row r="145" spans="1:7">
      <c r="A145" s="9" t="s">
        <v>2358</v>
      </c>
      <c r="B145" s="16" t="s">
        <v>2360</v>
      </c>
      <c r="C145" s="10">
        <v>58733.7</v>
      </c>
      <c r="D145" s="10">
        <v>54260.6</v>
      </c>
      <c r="E145" s="10">
        <v>49085.2</v>
      </c>
      <c r="F145" s="10">
        <v>-5175.3999999999996</v>
      </c>
      <c r="G145" s="11" t="s">
        <v>351</v>
      </c>
    </row>
    <row r="146" spans="1:7">
      <c r="A146" s="9" t="s">
        <v>2361</v>
      </c>
      <c r="B146" s="16" t="s">
        <v>2362</v>
      </c>
      <c r="C146" s="10">
        <v>1287348.3999999999</v>
      </c>
      <c r="D146" s="10">
        <v>1088050.1000000001</v>
      </c>
      <c r="E146" s="10">
        <v>923669.4</v>
      </c>
      <c r="F146" s="10">
        <v>-164380.70000000001</v>
      </c>
      <c r="G146" s="11" t="s">
        <v>882</v>
      </c>
    </row>
    <row r="147" spans="1:7">
      <c r="A147" s="9" t="s">
        <v>2363</v>
      </c>
      <c r="B147" s="16" t="s">
        <v>2364</v>
      </c>
      <c r="C147" s="10">
        <v>1171226.1000000001</v>
      </c>
      <c r="D147" s="10">
        <v>854406.3</v>
      </c>
      <c r="E147" s="10">
        <v>694061.5</v>
      </c>
      <c r="F147" s="10">
        <v>-160344.79999999999</v>
      </c>
      <c r="G147" s="11" t="s">
        <v>2365</v>
      </c>
    </row>
    <row r="148" spans="1:7">
      <c r="A148" s="9" t="s">
        <v>2363</v>
      </c>
      <c r="B148" s="16" t="s">
        <v>2366</v>
      </c>
      <c r="C148" s="10">
        <v>1171226.1000000001</v>
      </c>
      <c r="D148" s="10">
        <v>854406.3</v>
      </c>
      <c r="E148" s="10">
        <v>694061.5</v>
      </c>
      <c r="F148" s="10">
        <v>-160344.79999999999</v>
      </c>
      <c r="G148" s="11" t="s">
        <v>2365</v>
      </c>
    </row>
    <row r="149" spans="1:7">
      <c r="A149" s="9" t="s">
        <v>2367</v>
      </c>
      <c r="B149" s="16" t="s">
        <v>2368</v>
      </c>
      <c r="C149" s="10">
        <v>116122.3</v>
      </c>
      <c r="D149" s="10">
        <v>233643.8</v>
      </c>
      <c r="E149" s="10">
        <v>229607.9</v>
      </c>
      <c r="F149" s="10">
        <v>-4035.9</v>
      </c>
      <c r="G149" s="11" t="s">
        <v>549</v>
      </c>
    </row>
    <row r="150" spans="1:7">
      <c r="A150" s="9" t="s">
        <v>2367</v>
      </c>
      <c r="B150" s="16" t="s">
        <v>2369</v>
      </c>
      <c r="C150" s="10">
        <v>116122.3</v>
      </c>
      <c r="D150" s="10">
        <v>233643.8</v>
      </c>
      <c r="E150" s="10">
        <v>229607.9</v>
      </c>
      <c r="F150" s="10">
        <v>-4035.9</v>
      </c>
      <c r="G150" s="11" t="s">
        <v>549</v>
      </c>
    </row>
    <row r="151" spans="1:7">
      <c r="A151" s="12" t="s">
        <v>2370</v>
      </c>
      <c r="B151" s="15" t="s">
        <v>2371</v>
      </c>
      <c r="C151" s="13">
        <v>1529563.6</v>
      </c>
      <c r="D151" s="13">
        <v>1987134.3</v>
      </c>
      <c r="E151" s="13">
        <v>1933160.9</v>
      </c>
      <c r="F151" s="13">
        <v>-53973.4</v>
      </c>
      <c r="G151" s="14" t="s">
        <v>858</v>
      </c>
    </row>
    <row r="152" spans="1:7">
      <c r="A152" s="9" t="s">
        <v>2372</v>
      </c>
      <c r="B152" s="16" t="s">
        <v>2373</v>
      </c>
      <c r="C152" s="10">
        <v>1176779.3999999999</v>
      </c>
      <c r="D152" s="10">
        <v>1579961.6</v>
      </c>
      <c r="E152" s="10">
        <v>1538760.8</v>
      </c>
      <c r="F152" s="10">
        <v>-41200.800000000003</v>
      </c>
      <c r="G152" s="11" t="s">
        <v>233</v>
      </c>
    </row>
    <row r="153" spans="1:7">
      <c r="A153" s="9" t="s">
        <v>2374</v>
      </c>
      <c r="B153" s="16" t="s">
        <v>2375</v>
      </c>
      <c r="C153" s="10">
        <v>181.5</v>
      </c>
      <c r="D153" s="10">
        <v>181.5</v>
      </c>
      <c r="E153" s="10"/>
      <c r="F153" s="10">
        <v>-181.5</v>
      </c>
      <c r="G153" s="11" t="s">
        <v>19</v>
      </c>
    </row>
    <row r="154" spans="1:7">
      <c r="A154" s="9" t="s">
        <v>2374</v>
      </c>
      <c r="B154" s="16" t="s">
        <v>2376</v>
      </c>
      <c r="C154" s="10">
        <v>181.5</v>
      </c>
      <c r="D154" s="10">
        <v>181.5</v>
      </c>
      <c r="E154" s="10"/>
      <c r="F154" s="10">
        <v>-181.5</v>
      </c>
      <c r="G154" s="11" t="s">
        <v>19</v>
      </c>
    </row>
    <row r="155" spans="1:7">
      <c r="A155" s="9" t="s">
        <v>2374</v>
      </c>
      <c r="B155" s="16" t="s">
        <v>2377</v>
      </c>
      <c r="C155" s="10">
        <v>181.5</v>
      </c>
      <c r="D155" s="10">
        <v>181.5</v>
      </c>
      <c r="E155" s="10"/>
      <c r="F155" s="10">
        <v>-181.5</v>
      </c>
      <c r="G155" s="11" t="s">
        <v>19</v>
      </c>
    </row>
    <row r="156" spans="1:7">
      <c r="A156" s="9" t="s">
        <v>2378</v>
      </c>
      <c r="B156" s="16" t="s">
        <v>2379</v>
      </c>
      <c r="C156" s="10">
        <v>136166.39999999999</v>
      </c>
      <c r="D156" s="10">
        <v>149507.9</v>
      </c>
      <c r="E156" s="10">
        <v>147341.9</v>
      </c>
      <c r="F156" s="10">
        <v>-2166</v>
      </c>
      <c r="G156" s="11" t="s">
        <v>58</v>
      </c>
    </row>
    <row r="157" spans="1:7">
      <c r="A157" s="9" t="s">
        <v>2378</v>
      </c>
      <c r="B157" s="16" t="s">
        <v>2380</v>
      </c>
      <c r="C157" s="10">
        <v>136166.39999999999</v>
      </c>
      <c r="D157" s="10">
        <v>149507.9</v>
      </c>
      <c r="E157" s="10">
        <v>147341.9</v>
      </c>
      <c r="F157" s="10">
        <v>-2166</v>
      </c>
      <c r="G157" s="11" t="s">
        <v>58</v>
      </c>
    </row>
    <row r="158" spans="1:7">
      <c r="A158" s="9" t="s">
        <v>2378</v>
      </c>
      <c r="B158" s="16" t="s">
        <v>2381</v>
      </c>
      <c r="C158" s="10">
        <v>136166.39999999999</v>
      </c>
      <c r="D158" s="10">
        <v>149507.9</v>
      </c>
      <c r="E158" s="10">
        <v>147341.9</v>
      </c>
      <c r="F158" s="10">
        <v>-2166</v>
      </c>
      <c r="G158" s="11" t="s">
        <v>58</v>
      </c>
    </row>
    <row r="159" spans="1:7">
      <c r="A159" s="9" t="s">
        <v>2382</v>
      </c>
      <c r="B159" s="16" t="s">
        <v>2383</v>
      </c>
      <c r="C159" s="10">
        <v>16294.4</v>
      </c>
      <c r="D159" s="10">
        <v>23564.400000000001</v>
      </c>
      <c r="E159" s="10">
        <v>19943.5</v>
      </c>
      <c r="F159" s="10">
        <v>-3620.9</v>
      </c>
      <c r="G159" s="11" t="s">
        <v>2384</v>
      </c>
    </row>
    <row r="160" spans="1:7">
      <c r="A160" s="9" t="s">
        <v>2382</v>
      </c>
      <c r="B160" s="16" t="s">
        <v>2385</v>
      </c>
      <c r="C160" s="10">
        <v>16294.4</v>
      </c>
      <c r="D160" s="10">
        <v>23564.400000000001</v>
      </c>
      <c r="E160" s="10">
        <v>19943.5</v>
      </c>
      <c r="F160" s="10">
        <v>-3620.9</v>
      </c>
      <c r="G160" s="11" t="s">
        <v>2384</v>
      </c>
    </row>
    <row r="161" spans="1:7">
      <c r="A161" s="9" t="s">
        <v>2382</v>
      </c>
      <c r="B161" s="16" t="s">
        <v>2386</v>
      </c>
      <c r="C161" s="10">
        <v>16294.4</v>
      </c>
      <c r="D161" s="10">
        <v>23564.400000000001</v>
      </c>
      <c r="E161" s="10">
        <v>19943.5</v>
      </c>
      <c r="F161" s="10">
        <v>-3620.9</v>
      </c>
      <c r="G161" s="11" t="s">
        <v>2384</v>
      </c>
    </row>
    <row r="162" spans="1:7">
      <c r="A162" s="9" t="s">
        <v>2387</v>
      </c>
      <c r="B162" s="16" t="s">
        <v>2388</v>
      </c>
      <c r="C162" s="10">
        <v>844392.8</v>
      </c>
      <c r="D162" s="10">
        <v>1252809.8</v>
      </c>
      <c r="E162" s="10">
        <v>1234823.3</v>
      </c>
      <c r="F162" s="10">
        <v>-17986.5</v>
      </c>
      <c r="G162" s="11" t="s">
        <v>58</v>
      </c>
    </row>
    <row r="163" spans="1:7">
      <c r="A163" s="9" t="s">
        <v>2387</v>
      </c>
      <c r="B163" s="16" t="s">
        <v>2389</v>
      </c>
      <c r="C163" s="10">
        <v>844392.8</v>
      </c>
      <c r="D163" s="10">
        <v>1252809.8</v>
      </c>
      <c r="E163" s="10">
        <v>1234823.3</v>
      </c>
      <c r="F163" s="10">
        <v>-17986.5</v>
      </c>
      <c r="G163" s="11" t="s">
        <v>58</v>
      </c>
    </row>
    <row r="164" spans="1:7">
      <c r="A164" s="9" t="s">
        <v>2387</v>
      </c>
      <c r="B164" s="16" t="s">
        <v>2390</v>
      </c>
      <c r="C164" s="10">
        <v>844392.8</v>
      </c>
      <c r="D164" s="10">
        <v>1252809.8</v>
      </c>
      <c r="E164" s="10">
        <v>1234823.3</v>
      </c>
      <c r="F164" s="10">
        <v>-17986.5</v>
      </c>
      <c r="G164" s="11" t="s">
        <v>58</v>
      </c>
    </row>
    <row r="165" spans="1:7">
      <c r="A165" s="9" t="s">
        <v>2391</v>
      </c>
      <c r="B165" s="16" t="s">
        <v>2392</v>
      </c>
      <c r="C165" s="10">
        <v>1654.2</v>
      </c>
      <c r="D165" s="10">
        <v>26624.799999999999</v>
      </c>
      <c r="E165" s="10">
        <v>26354.400000000001</v>
      </c>
      <c r="F165" s="10">
        <v>-270.39999999999998</v>
      </c>
      <c r="G165" s="11" t="s">
        <v>304</v>
      </c>
    </row>
    <row r="166" spans="1:7">
      <c r="A166" s="9" t="s">
        <v>2391</v>
      </c>
      <c r="B166" s="16" t="s">
        <v>2393</v>
      </c>
      <c r="C166" s="10">
        <v>1654.2</v>
      </c>
      <c r="D166" s="10">
        <v>26624.799999999999</v>
      </c>
      <c r="E166" s="10">
        <v>26354.400000000001</v>
      </c>
      <c r="F166" s="10">
        <v>-270.39999999999998</v>
      </c>
      <c r="G166" s="11" t="s">
        <v>304</v>
      </c>
    </row>
    <row r="167" spans="1:7">
      <c r="A167" s="9" t="s">
        <v>2391</v>
      </c>
      <c r="B167" s="16" t="s">
        <v>2394</v>
      </c>
      <c r="C167" s="10">
        <v>1654.2</v>
      </c>
      <c r="D167" s="10">
        <v>26624.799999999999</v>
      </c>
      <c r="E167" s="10">
        <v>26354.400000000001</v>
      </c>
      <c r="F167" s="10">
        <v>-270.39999999999998</v>
      </c>
      <c r="G167" s="11" t="s">
        <v>304</v>
      </c>
    </row>
    <row r="168" spans="1:7">
      <c r="A168" s="9" t="s">
        <v>2395</v>
      </c>
      <c r="B168" s="16" t="s">
        <v>2396</v>
      </c>
      <c r="C168" s="10">
        <v>178090.1</v>
      </c>
      <c r="D168" s="10">
        <v>127273.2</v>
      </c>
      <c r="E168" s="10">
        <v>110297.8</v>
      </c>
      <c r="F168" s="10">
        <v>-16975.400000000001</v>
      </c>
      <c r="G168" s="11" t="s">
        <v>29</v>
      </c>
    </row>
    <row r="169" spans="1:7">
      <c r="A169" s="9" t="s">
        <v>2395</v>
      </c>
      <c r="B169" s="16" t="s">
        <v>2397</v>
      </c>
      <c r="C169" s="10">
        <v>178090.1</v>
      </c>
      <c r="D169" s="10">
        <v>127273.2</v>
      </c>
      <c r="E169" s="10">
        <v>110297.8</v>
      </c>
      <c r="F169" s="10">
        <v>-16975.400000000001</v>
      </c>
      <c r="G169" s="11" t="s">
        <v>29</v>
      </c>
    </row>
    <row r="170" spans="1:7">
      <c r="A170" s="9" t="s">
        <v>2395</v>
      </c>
      <c r="B170" s="16" t="s">
        <v>2398</v>
      </c>
      <c r="C170" s="10">
        <v>178090.1</v>
      </c>
      <c r="D170" s="10">
        <v>127273.2</v>
      </c>
      <c r="E170" s="10">
        <v>110297.8</v>
      </c>
      <c r="F170" s="10">
        <v>-16975.400000000001</v>
      </c>
      <c r="G170" s="11" t="s">
        <v>29</v>
      </c>
    </row>
    <row r="171" spans="1:7">
      <c r="A171" s="9" t="s">
        <v>2399</v>
      </c>
      <c r="B171" s="16" t="s">
        <v>2400</v>
      </c>
      <c r="C171" s="10">
        <v>352784.2</v>
      </c>
      <c r="D171" s="10">
        <v>407172.7</v>
      </c>
      <c r="E171" s="10">
        <v>394400.1</v>
      </c>
      <c r="F171" s="10">
        <v>-12772.6</v>
      </c>
      <c r="G171" s="11" t="s">
        <v>588</v>
      </c>
    </row>
    <row r="172" spans="1:7" ht="25.5">
      <c r="A172" s="9" t="s">
        <v>2401</v>
      </c>
      <c r="B172" s="16" t="s">
        <v>2402</v>
      </c>
      <c r="C172" s="10">
        <v>40782.1</v>
      </c>
      <c r="D172" s="10">
        <v>27306.799999999999</v>
      </c>
      <c r="E172" s="10">
        <v>26037.200000000001</v>
      </c>
      <c r="F172" s="10">
        <v>-1269.5999999999999</v>
      </c>
      <c r="G172" s="11" t="s">
        <v>440</v>
      </c>
    </row>
    <row r="173" spans="1:7" ht="25.5">
      <c r="A173" s="9" t="s">
        <v>2401</v>
      </c>
      <c r="B173" s="16" t="s">
        <v>2403</v>
      </c>
      <c r="C173" s="10">
        <v>40782.1</v>
      </c>
      <c r="D173" s="10">
        <v>27306.799999999999</v>
      </c>
      <c r="E173" s="10">
        <v>26037.200000000001</v>
      </c>
      <c r="F173" s="10">
        <v>-1269.5999999999999</v>
      </c>
      <c r="G173" s="11" t="s">
        <v>440</v>
      </c>
    </row>
    <row r="174" spans="1:7" ht="25.5">
      <c r="A174" s="9" t="s">
        <v>2401</v>
      </c>
      <c r="B174" s="16" t="s">
        <v>2404</v>
      </c>
      <c r="C174" s="10">
        <v>40782.1</v>
      </c>
      <c r="D174" s="10">
        <v>27306.799999999999</v>
      </c>
      <c r="E174" s="10">
        <v>26037.200000000001</v>
      </c>
      <c r="F174" s="10">
        <v>-1269.5999999999999</v>
      </c>
      <c r="G174" s="11" t="s">
        <v>440</v>
      </c>
    </row>
    <row r="175" spans="1:7">
      <c r="A175" s="9" t="s">
        <v>2405</v>
      </c>
      <c r="B175" s="16" t="s">
        <v>2406</v>
      </c>
      <c r="C175" s="10">
        <v>160451.5</v>
      </c>
      <c r="D175" s="10">
        <v>220161.8</v>
      </c>
      <c r="E175" s="10">
        <v>215180.5</v>
      </c>
      <c r="F175" s="10">
        <v>-4981.3</v>
      </c>
      <c r="G175" s="11" t="s">
        <v>403</v>
      </c>
    </row>
    <row r="176" spans="1:7">
      <c r="A176" s="9" t="s">
        <v>2405</v>
      </c>
      <c r="B176" s="16" t="s">
        <v>2407</v>
      </c>
      <c r="C176" s="10">
        <v>160451.5</v>
      </c>
      <c r="D176" s="10">
        <v>220161.8</v>
      </c>
      <c r="E176" s="10">
        <v>215180.5</v>
      </c>
      <c r="F176" s="10">
        <v>-4981.3</v>
      </c>
      <c r="G176" s="11" t="s">
        <v>403</v>
      </c>
    </row>
    <row r="177" spans="1:7">
      <c r="A177" s="9" t="s">
        <v>2405</v>
      </c>
      <c r="B177" s="16" t="s">
        <v>2408</v>
      </c>
      <c r="C177" s="10">
        <v>160451.5</v>
      </c>
      <c r="D177" s="10">
        <v>220161.8</v>
      </c>
      <c r="E177" s="10">
        <v>215180.5</v>
      </c>
      <c r="F177" s="10">
        <v>-4981.3</v>
      </c>
      <c r="G177" s="11" t="s">
        <v>403</v>
      </c>
    </row>
    <row r="178" spans="1:7">
      <c r="A178" s="9" t="s">
        <v>2409</v>
      </c>
      <c r="B178" s="16" t="s">
        <v>2410</v>
      </c>
      <c r="C178" s="10">
        <v>39580.800000000003</v>
      </c>
      <c r="D178" s="10">
        <v>37926.6</v>
      </c>
      <c r="E178" s="10">
        <v>37700</v>
      </c>
      <c r="F178" s="10">
        <v>-226.6</v>
      </c>
      <c r="G178" s="11" t="s">
        <v>243</v>
      </c>
    </row>
    <row r="179" spans="1:7">
      <c r="A179" s="9" t="s">
        <v>2409</v>
      </c>
      <c r="B179" s="16" t="s">
        <v>2411</v>
      </c>
      <c r="C179" s="10">
        <v>39580.800000000003</v>
      </c>
      <c r="D179" s="10">
        <v>37926.6</v>
      </c>
      <c r="E179" s="10">
        <v>37700</v>
      </c>
      <c r="F179" s="10">
        <v>-226.6</v>
      </c>
      <c r="G179" s="11" t="s">
        <v>243</v>
      </c>
    </row>
    <row r="180" spans="1:7">
      <c r="A180" s="9" t="s">
        <v>2409</v>
      </c>
      <c r="B180" s="16" t="s">
        <v>2412</v>
      </c>
      <c r="C180" s="10">
        <v>39580.800000000003</v>
      </c>
      <c r="D180" s="10">
        <v>37926.6</v>
      </c>
      <c r="E180" s="10">
        <v>37700</v>
      </c>
      <c r="F180" s="10">
        <v>-226.6</v>
      </c>
      <c r="G180" s="11" t="s">
        <v>243</v>
      </c>
    </row>
    <row r="181" spans="1:7" ht="25.5">
      <c r="A181" s="9" t="s">
        <v>2413</v>
      </c>
      <c r="B181" s="16" t="s">
        <v>2414</v>
      </c>
      <c r="C181" s="10">
        <v>37728.699999999997</v>
      </c>
      <c r="D181" s="10">
        <v>39547.1</v>
      </c>
      <c r="E181" s="10">
        <v>34658.800000000003</v>
      </c>
      <c r="F181" s="10">
        <v>-4888.3</v>
      </c>
      <c r="G181" s="11" t="s">
        <v>883</v>
      </c>
    </row>
    <row r="182" spans="1:7" ht="25.5">
      <c r="A182" s="9" t="s">
        <v>2413</v>
      </c>
      <c r="B182" s="16" t="s">
        <v>2415</v>
      </c>
      <c r="C182" s="10">
        <v>37728.699999999997</v>
      </c>
      <c r="D182" s="10">
        <v>39547.1</v>
      </c>
      <c r="E182" s="10">
        <v>34658.800000000003</v>
      </c>
      <c r="F182" s="10">
        <v>-4888.3</v>
      </c>
      <c r="G182" s="11" t="s">
        <v>883</v>
      </c>
    </row>
    <row r="183" spans="1:7" ht="25.5">
      <c r="A183" s="9" t="s">
        <v>2413</v>
      </c>
      <c r="B183" s="16" t="s">
        <v>2416</v>
      </c>
      <c r="C183" s="10">
        <v>37728.699999999997</v>
      </c>
      <c r="D183" s="10">
        <v>39547.1</v>
      </c>
      <c r="E183" s="10">
        <v>34658.800000000003</v>
      </c>
      <c r="F183" s="10">
        <v>-4888.3</v>
      </c>
      <c r="G183" s="11" t="s">
        <v>883</v>
      </c>
    </row>
    <row r="184" spans="1:7">
      <c r="A184" s="9" t="s">
        <v>2417</v>
      </c>
      <c r="B184" s="16" t="s">
        <v>2418</v>
      </c>
      <c r="C184" s="10">
        <v>74241.100000000006</v>
      </c>
      <c r="D184" s="10">
        <v>82230.3</v>
      </c>
      <c r="E184" s="10">
        <v>80823.600000000006</v>
      </c>
      <c r="F184" s="10">
        <v>-1406.7</v>
      </c>
      <c r="G184" s="11" t="s">
        <v>549</v>
      </c>
    </row>
    <row r="185" spans="1:7">
      <c r="A185" s="9" t="s">
        <v>2417</v>
      </c>
      <c r="B185" s="16" t="s">
        <v>2419</v>
      </c>
      <c r="C185" s="10">
        <v>74241.100000000006</v>
      </c>
      <c r="D185" s="10">
        <v>82230.3</v>
      </c>
      <c r="E185" s="10">
        <v>80823.600000000006</v>
      </c>
      <c r="F185" s="10">
        <v>-1406.7</v>
      </c>
      <c r="G185" s="11" t="s">
        <v>549</v>
      </c>
    </row>
    <row r="186" spans="1:7">
      <c r="A186" s="9" t="s">
        <v>2417</v>
      </c>
      <c r="B186" s="16" t="s">
        <v>2420</v>
      </c>
      <c r="C186" s="10">
        <v>74241.100000000006</v>
      </c>
      <c r="D186" s="10">
        <v>82230.3</v>
      </c>
      <c r="E186" s="10">
        <v>80823.600000000006</v>
      </c>
      <c r="F186" s="10">
        <v>-1406.7</v>
      </c>
      <c r="G186" s="11" t="s">
        <v>549</v>
      </c>
    </row>
    <row r="187" spans="1:7">
      <c r="A187" s="12" t="s">
        <v>2421</v>
      </c>
      <c r="B187" s="15" t="s">
        <v>2422</v>
      </c>
      <c r="C187" s="13">
        <v>4601530.9000000004</v>
      </c>
      <c r="D187" s="13">
        <v>4380187.7</v>
      </c>
      <c r="E187" s="13">
        <v>4055791.8</v>
      </c>
      <c r="F187" s="13">
        <v>-324395.90000000002</v>
      </c>
      <c r="G187" s="14" t="s">
        <v>2423</v>
      </c>
    </row>
    <row r="188" spans="1:7">
      <c r="A188" s="9" t="s">
        <v>2424</v>
      </c>
      <c r="B188" s="16" t="s">
        <v>2425</v>
      </c>
      <c r="C188" s="10">
        <v>4145665.1</v>
      </c>
      <c r="D188" s="10">
        <v>3917996.1</v>
      </c>
      <c r="E188" s="10">
        <v>3689622</v>
      </c>
      <c r="F188" s="10">
        <v>-228374.1</v>
      </c>
      <c r="G188" s="11" t="s">
        <v>426</v>
      </c>
    </row>
    <row r="189" spans="1:7">
      <c r="A189" s="9" t="s">
        <v>2426</v>
      </c>
      <c r="B189" s="16" t="s">
        <v>2427</v>
      </c>
      <c r="C189" s="10">
        <v>69274.899999999994</v>
      </c>
      <c r="D189" s="10">
        <v>70755.899999999994</v>
      </c>
      <c r="E189" s="10">
        <v>64661.9</v>
      </c>
      <c r="F189" s="10">
        <v>-6094</v>
      </c>
      <c r="G189" s="11" t="s">
        <v>250</v>
      </c>
    </row>
    <row r="190" spans="1:7">
      <c r="A190" s="9" t="s">
        <v>2428</v>
      </c>
      <c r="B190" s="16" t="s">
        <v>2429</v>
      </c>
      <c r="C190" s="10">
        <v>69196.100000000006</v>
      </c>
      <c r="D190" s="10">
        <v>70698.399999999994</v>
      </c>
      <c r="E190" s="10">
        <v>64610.6</v>
      </c>
      <c r="F190" s="10">
        <v>-6087.8</v>
      </c>
      <c r="G190" s="11" t="s">
        <v>250</v>
      </c>
    </row>
    <row r="191" spans="1:7">
      <c r="A191" s="9" t="s">
        <v>2428</v>
      </c>
      <c r="B191" s="16" t="s">
        <v>2430</v>
      </c>
      <c r="C191" s="10">
        <v>69196.100000000006</v>
      </c>
      <c r="D191" s="10">
        <v>70698.399999999994</v>
      </c>
      <c r="E191" s="10">
        <v>64610.6</v>
      </c>
      <c r="F191" s="10">
        <v>-6087.8</v>
      </c>
      <c r="G191" s="11" t="s">
        <v>250</v>
      </c>
    </row>
    <row r="192" spans="1:7">
      <c r="A192" s="9" t="s">
        <v>2431</v>
      </c>
      <c r="B192" s="16" t="s">
        <v>2432</v>
      </c>
      <c r="C192" s="10">
        <v>78.8</v>
      </c>
      <c r="D192" s="10">
        <v>57.5</v>
      </c>
      <c r="E192" s="10">
        <v>51.3</v>
      </c>
      <c r="F192" s="10">
        <v>-6.2</v>
      </c>
      <c r="G192" s="11" t="s">
        <v>2433</v>
      </c>
    </row>
    <row r="193" spans="1:7">
      <c r="A193" s="9" t="s">
        <v>2431</v>
      </c>
      <c r="B193" s="16" t="s">
        <v>2434</v>
      </c>
      <c r="C193" s="10">
        <v>78.8</v>
      </c>
      <c r="D193" s="10">
        <v>57.5</v>
      </c>
      <c r="E193" s="10">
        <v>51.3</v>
      </c>
      <c r="F193" s="10">
        <v>-6.2</v>
      </c>
      <c r="G193" s="11" t="s">
        <v>2433</v>
      </c>
    </row>
    <row r="194" spans="1:7">
      <c r="A194" s="9" t="s">
        <v>2435</v>
      </c>
      <c r="B194" s="16" t="s">
        <v>2436</v>
      </c>
      <c r="C194" s="10">
        <v>420487.3</v>
      </c>
      <c r="D194" s="10">
        <v>426660.1</v>
      </c>
      <c r="E194" s="10">
        <v>425046.3</v>
      </c>
      <c r="F194" s="10">
        <v>-1613.8</v>
      </c>
      <c r="G194" s="11" t="s">
        <v>5</v>
      </c>
    </row>
    <row r="195" spans="1:7">
      <c r="A195" s="9" t="s">
        <v>2437</v>
      </c>
      <c r="B195" s="16" t="s">
        <v>2438</v>
      </c>
      <c r="C195" s="10">
        <v>362486.9</v>
      </c>
      <c r="D195" s="10">
        <v>367163.5</v>
      </c>
      <c r="E195" s="10">
        <v>366161.9</v>
      </c>
      <c r="F195" s="10">
        <v>-1001.6</v>
      </c>
      <c r="G195" s="11" t="s">
        <v>161</v>
      </c>
    </row>
    <row r="196" spans="1:7">
      <c r="A196" s="9" t="s">
        <v>2439</v>
      </c>
      <c r="B196" s="16" t="s">
        <v>2440</v>
      </c>
      <c r="C196" s="10">
        <v>358586.5</v>
      </c>
      <c r="D196" s="10">
        <v>364901.8</v>
      </c>
      <c r="E196" s="10">
        <v>363922</v>
      </c>
      <c r="F196" s="10">
        <v>-979.8</v>
      </c>
      <c r="G196" s="11" t="s">
        <v>161</v>
      </c>
    </row>
    <row r="197" spans="1:7">
      <c r="A197" s="9" t="s">
        <v>2441</v>
      </c>
      <c r="B197" s="16" t="s">
        <v>2442</v>
      </c>
      <c r="C197" s="10">
        <v>3900.4</v>
      </c>
      <c r="D197" s="10">
        <v>2261.6999999999998</v>
      </c>
      <c r="E197" s="10">
        <v>2239.9</v>
      </c>
      <c r="F197" s="10">
        <v>-21.8</v>
      </c>
      <c r="G197" s="11" t="s">
        <v>304</v>
      </c>
    </row>
    <row r="198" spans="1:7">
      <c r="A198" s="9" t="s">
        <v>2443</v>
      </c>
      <c r="B198" s="16" t="s">
        <v>2444</v>
      </c>
      <c r="C198" s="10">
        <v>19821.599999999999</v>
      </c>
      <c r="D198" s="10">
        <v>11650.6</v>
      </c>
      <c r="E198" s="10">
        <v>11628.9</v>
      </c>
      <c r="F198" s="10">
        <v>-21.7</v>
      </c>
      <c r="G198" s="11" t="s">
        <v>122</v>
      </c>
    </row>
    <row r="199" spans="1:7">
      <c r="A199" s="9" t="s">
        <v>2445</v>
      </c>
      <c r="B199" s="16" t="s">
        <v>2446</v>
      </c>
      <c r="C199" s="10">
        <v>19482.3</v>
      </c>
      <c r="D199" s="10">
        <v>11650.6</v>
      </c>
      <c r="E199" s="10">
        <v>11628.9</v>
      </c>
      <c r="F199" s="10">
        <v>-21.7</v>
      </c>
      <c r="G199" s="11" t="s">
        <v>122</v>
      </c>
    </row>
    <row r="200" spans="1:7">
      <c r="A200" s="9" t="s">
        <v>2447</v>
      </c>
      <c r="B200" s="16" t="s">
        <v>2448</v>
      </c>
      <c r="C200" s="10">
        <v>339.3</v>
      </c>
      <c r="D200" s="10"/>
      <c r="E200" s="10"/>
      <c r="F200" s="10"/>
      <c r="G200" s="11" t="s">
        <v>19</v>
      </c>
    </row>
    <row r="201" spans="1:7">
      <c r="A201" s="9" t="s">
        <v>2449</v>
      </c>
      <c r="B201" s="16" t="s">
        <v>2450</v>
      </c>
      <c r="C201" s="10">
        <v>38178.800000000003</v>
      </c>
      <c r="D201" s="10">
        <v>47846</v>
      </c>
      <c r="E201" s="10">
        <v>47255.6</v>
      </c>
      <c r="F201" s="10">
        <v>-590.4</v>
      </c>
      <c r="G201" s="11" t="s">
        <v>24</v>
      </c>
    </row>
    <row r="202" spans="1:7">
      <c r="A202" s="9" t="s">
        <v>2449</v>
      </c>
      <c r="B202" s="16" t="s">
        <v>2451</v>
      </c>
      <c r="C202" s="10">
        <v>38178.800000000003</v>
      </c>
      <c r="D202" s="10">
        <v>47846</v>
      </c>
      <c r="E202" s="10">
        <v>47255.6</v>
      </c>
      <c r="F202" s="10">
        <v>-590.4</v>
      </c>
      <c r="G202" s="11" t="s">
        <v>24</v>
      </c>
    </row>
    <row r="203" spans="1:7">
      <c r="A203" s="9" t="s">
        <v>2452</v>
      </c>
      <c r="B203" s="16" t="s">
        <v>2453</v>
      </c>
      <c r="C203" s="10">
        <v>109822.6</v>
      </c>
      <c r="D203" s="10">
        <v>68035</v>
      </c>
      <c r="E203" s="10">
        <v>34216</v>
      </c>
      <c r="F203" s="10">
        <v>-33819</v>
      </c>
      <c r="G203" s="11" t="s">
        <v>2454</v>
      </c>
    </row>
    <row r="204" spans="1:7">
      <c r="A204" s="9" t="s">
        <v>2455</v>
      </c>
      <c r="B204" s="16" t="s">
        <v>2456</v>
      </c>
      <c r="C204" s="10">
        <v>4900</v>
      </c>
      <c r="D204" s="10">
        <v>2273.9</v>
      </c>
      <c r="E204" s="10"/>
      <c r="F204" s="10">
        <v>-2273.9</v>
      </c>
      <c r="G204" s="11" t="s">
        <v>19</v>
      </c>
    </row>
    <row r="205" spans="1:7">
      <c r="A205" s="9" t="s">
        <v>2455</v>
      </c>
      <c r="B205" s="16" t="s">
        <v>2457</v>
      </c>
      <c r="C205" s="10">
        <v>4900</v>
      </c>
      <c r="D205" s="10">
        <v>2273.9</v>
      </c>
      <c r="E205" s="10"/>
      <c r="F205" s="10">
        <v>-2273.9</v>
      </c>
      <c r="G205" s="11" t="s">
        <v>19</v>
      </c>
    </row>
    <row r="206" spans="1:7" ht="25.5">
      <c r="A206" s="9" t="s">
        <v>2458</v>
      </c>
      <c r="B206" s="16" t="s">
        <v>2459</v>
      </c>
      <c r="C206" s="10">
        <v>15000</v>
      </c>
      <c r="D206" s="10">
        <v>15000</v>
      </c>
      <c r="E206" s="10">
        <v>9844</v>
      </c>
      <c r="F206" s="10">
        <v>-5156</v>
      </c>
      <c r="G206" s="11" t="s">
        <v>846</v>
      </c>
    </row>
    <row r="207" spans="1:7" ht="25.5">
      <c r="A207" s="9" t="s">
        <v>2458</v>
      </c>
      <c r="B207" s="16" t="s">
        <v>2460</v>
      </c>
      <c r="C207" s="10">
        <v>15000</v>
      </c>
      <c r="D207" s="10">
        <v>15000</v>
      </c>
      <c r="E207" s="10">
        <v>9844</v>
      </c>
      <c r="F207" s="10">
        <v>-5156</v>
      </c>
      <c r="G207" s="11" t="s">
        <v>846</v>
      </c>
    </row>
    <row r="208" spans="1:7">
      <c r="A208" s="9" t="s">
        <v>2461</v>
      </c>
      <c r="B208" s="16" t="s">
        <v>2462</v>
      </c>
      <c r="C208" s="10">
        <v>44412.6</v>
      </c>
      <c r="D208" s="10">
        <v>38151.1</v>
      </c>
      <c r="E208" s="10">
        <v>23531.200000000001</v>
      </c>
      <c r="F208" s="10">
        <v>-14619.9</v>
      </c>
      <c r="G208" s="11" t="s">
        <v>2463</v>
      </c>
    </row>
    <row r="209" spans="1:7">
      <c r="A209" s="9" t="s">
        <v>2464</v>
      </c>
      <c r="B209" s="16" t="s">
        <v>2465</v>
      </c>
      <c r="C209" s="10">
        <v>41957.599999999999</v>
      </c>
      <c r="D209" s="10">
        <v>23548.400000000001</v>
      </c>
      <c r="E209" s="10">
        <v>9392.9</v>
      </c>
      <c r="F209" s="10">
        <v>-14155.5</v>
      </c>
      <c r="G209" s="11" t="s">
        <v>659</v>
      </c>
    </row>
    <row r="210" spans="1:7">
      <c r="A210" s="9" t="s">
        <v>2466</v>
      </c>
      <c r="B210" s="16" t="s">
        <v>2467</v>
      </c>
      <c r="C210" s="10">
        <v>455</v>
      </c>
      <c r="D210" s="10">
        <v>9502.7000000000007</v>
      </c>
      <c r="E210" s="10">
        <v>9054.2000000000007</v>
      </c>
      <c r="F210" s="10">
        <v>-448.5</v>
      </c>
      <c r="G210" s="11" t="s">
        <v>313</v>
      </c>
    </row>
    <row r="211" spans="1:7" ht="25.5">
      <c r="A211" s="9" t="s">
        <v>2468</v>
      </c>
      <c r="B211" s="16" t="s">
        <v>2469</v>
      </c>
      <c r="C211" s="10">
        <v>2000</v>
      </c>
      <c r="D211" s="10">
        <v>5100</v>
      </c>
      <c r="E211" s="10">
        <v>5084.1000000000004</v>
      </c>
      <c r="F211" s="10">
        <v>-15.9</v>
      </c>
      <c r="G211" s="11" t="s">
        <v>161</v>
      </c>
    </row>
    <row r="212" spans="1:7">
      <c r="A212" s="9" t="s">
        <v>2470</v>
      </c>
      <c r="B212" s="16" t="s">
        <v>2471</v>
      </c>
      <c r="C212" s="10">
        <v>45510</v>
      </c>
      <c r="D212" s="10">
        <v>12610</v>
      </c>
      <c r="E212" s="10">
        <v>840.8</v>
      </c>
      <c r="F212" s="10">
        <v>-11769.2</v>
      </c>
      <c r="G212" s="11" t="s">
        <v>2472</v>
      </c>
    </row>
    <row r="213" spans="1:7">
      <c r="A213" s="9" t="s">
        <v>2470</v>
      </c>
      <c r="B213" s="16" t="s">
        <v>2473</v>
      </c>
      <c r="C213" s="10">
        <v>45510</v>
      </c>
      <c r="D213" s="10">
        <v>12610</v>
      </c>
      <c r="E213" s="10">
        <v>840.8</v>
      </c>
      <c r="F213" s="10">
        <v>-11769.2</v>
      </c>
      <c r="G213" s="11" t="s">
        <v>2472</v>
      </c>
    </row>
    <row r="214" spans="1:7">
      <c r="A214" s="9" t="s">
        <v>2474</v>
      </c>
      <c r="B214" s="16" t="s">
        <v>2475</v>
      </c>
      <c r="C214" s="10">
        <v>1750.6</v>
      </c>
      <c r="D214" s="10">
        <v>2505.6</v>
      </c>
      <c r="E214" s="10">
        <v>2248.1</v>
      </c>
      <c r="F214" s="10">
        <v>-257.5</v>
      </c>
      <c r="G214" s="11" t="s">
        <v>333</v>
      </c>
    </row>
    <row r="215" spans="1:7">
      <c r="A215" s="9" t="s">
        <v>2474</v>
      </c>
      <c r="B215" s="16" t="s">
        <v>2476</v>
      </c>
      <c r="C215" s="10">
        <v>1750.6</v>
      </c>
      <c r="D215" s="10">
        <v>2505.6</v>
      </c>
      <c r="E215" s="10">
        <v>2248.1</v>
      </c>
      <c r="F215" s="10">
        <v>-257.5</v>
      </c>
      <c r="G215" s="11" t="s">
        <v>333</v>
      </c>
    </row>
    <row r="216" spans="1:7">
      <c r="A216" s="9" t="s">
        <v>2474</v>
      </c>
      <c r="B216" s="16" t="s">
        <v>2477</v>
      </c>
      <c r="C216" s="10">
        <v>1750.6</v>
      </c>
      <c r="D216" s="10">
        <v>2505.6</v>
      </c>
      <c r="E216" s="10">
        <v>2248.1</v>
      </c>
      <c r="F216" s="10">
        <v>-257.5</v>
      </c>
      <c r="G216" s="11" t="s">
        <v>333</v>
      </c>
    </row>
    <row r="217" spans="1:7" ht="25.5">
      <c r="A217" s="9" t="s">
        <v>2478</v>
      </c>
      <c r="B217" s="16" t="s">
        <v>2479</v>
      </c>
      <c r="C217" s="10"/>
      <c r="D217" s="10"/>
      <c r="E217" s="10">
        <v>-26.8</v>
      </c>
      <c r="F217" s="10">
        <v>-26.8</v>
      </c>
      <c r="G217" s="11" t="s">
        <v>19</v>
      </c>
    </row>
    <row r="218" spans="1:7" ht="25.5">
      <c r="A218" s="9" t="s">
        <v>2478</v>
      </c>
      <c r="B218" s="16" t="s">
        <v>2480</v>
      </c>
      <c r="C218" s="10"/>
      <c r="D218" s="10"/>
      <c r="E218" s="10">
        <v>-26.8</v>
      </c>
      <c r="F218" s="10">
        <v>-26.8</v>
      </c>
      <c r="G218" s="11" t="s">
        <v>19</v>
      </c>
    </row>
    <row r="219" spans="1:7" ht="25.5">
      <c r="A219" s="9" t="s">
        <v>2478</v>
      </c>
      <c r="B219" s="16" t="s">
        <v>2481</v>
      </c>
      <c r="C219" s="10"/>
      <c r="D219" s="10"/>
      <c r="E219" s="10">
        <v>-26.8</v>
      </c>
      <c r="F219" s="10">
        <v>-26.8</v>
      </c>
      <c r="G219" s="11" t="s">
        <v>19</v>
      </c>
    </row>
    <row r="220" spans="1:7">
      <c r="A220" s="9" t="s">
        <v>2482</v>
      </c>
      <c r="B220" s="16" t="s">
        <v>2483</v>
      </c>
      <c r="C220" s="10">
        <v>420614.9</v>
      </c>
      <c r="D220" s="10">
        <v>478566.8</v>
      </c>
      <c r="E220" s="10">
        <v>444974.3</v>
      </c>
      <c r="F220" s="10">
        <v>-33592.5</v>
      </c>
      <c r="G220" s="11" t="s">
        <v>410</v>
      </c>
    </row>
    <row r="221" spans="1:7">
      <c r="A221" s="9" t="s">
        <v>2482</v>
      </c>
      <c r="B221" s="16" t="s">
        <v>2484</v>
      </c>
      <c r="C221" s="10">
        <v>420614.9</v>
      </c>
      <c r="D221" s="10">
        <v>478566.8</v>
      </c>
      <c r="E221" s="10">
        <v>444974.3</v>
      </c>
      <c r="F221" s="10">
        <v>-33592.5</v>
      </c>
      <c r="G221" s="11" t="s">
        <v>410</v>
      </c>
    </row>
    <row r="222" spans="1:7">
      <c r="A222" s="9" t="s">
        <v>2482</v>
      </c>
      <c r="B222" s="16" t="s">
        <v>2485</v>
      </c>
      <c r="C222" s="10">
        <v>420614.9</v>
      </c>
      <c r="D222" s="10">
        <v>478566.8</v>
      </c>
      <c r="E222" s="10">
        <v>444974.3</v>
      </c>
      <c r="F222" s="10">
        <v>-33592.5</v>
      </c>
      <c r="G222" s="11" t="s">
        <v>410</v>
      </c>
    </row>
    <row r="223" spans="1:7">
      <c r="A223" s="9" t="s">
        <v>2486</v>
      </c>
      <c r="B223" s="16" t="s">
        <v>2487</v>
      </c>
      <c r="C223" s="10">
        <v>22098.9</v>
      </c>
      <c r="D223" s="10">
        <v>20637.7</v>
      </c>
      <c r="E223" s="10">
        <v>20611.5</v>
      </c>
      <c r="F223" s="10">
        <v>-26.2</v>
      </c>
      <c r="G223" s="11" t="s">
        <v>330</v>
      </c>
    </row>
    <row r="224" spans="1:7">
      <c r="A224" s="9" t="s">
        <v>2486</v>
      </c>
      <c r="B224" s="16" t="s">
        <v>2488</v>
      </c>
      <c r="C224" s="10">
        <v>22098.9</v>
      </c>
      <c r="D224" s="10">
        <v>20637.7</v>
      </c>
      <c r="E224" s="10">
        <v>20611.5</v>
      </c>
      <c r="F224" s="10">
        <v>-26.2</v>
      </c>
      <c r="G224" s="11" t="s">
        <v>330</v>
      </c>
    </row>
    <row r="225" spans="1:7">
      <c r="A225" s="9" t="s">
        <v>2486</v>
      </c>
      <c r="B225" s="16" t="s">
        <v>2489</v>
      </c>
      <c r="C225" s="10">
        <v>22098.9</v>
      </c>
      <c r="D225" s="10">
        <v>20637.7</v>
      </c>
      <c r="E225" s="10">
        <v>20611.5</v>
      </c>
      <c r="F225" s="10">
        <v>-26.2</v>
      </c>
      <c r="G225" s="11" t="s">
        <v>330</v>
      </c>
    </row>
    <row r="226" spans="1:7">
      <c r="A226" s="9" t="s">
        <v>2490</v>
      </c>
      <c r="B226" s="16" t="s">
        <v>2491</v>
      </c>
      <c r="C226" s="10">
        <v>2092342.4</v>
      </c>
      <c r="D226" s="10">
        <v>2304667.7999999998</v>
      </c>
      <c r="E226" s="10">
        <v>2299965.7000000002</v>
      </c>
      <c r="F226" s="10">
        <v>-4702.1000000000004</v>
      </c>
      <c r="G226" s="11" t="s">
        <v>122</v>
      </c>
    </row>
    <row r="227" spans="1:7">
      <c r="A227" s="9" t="s">
        <v>2490</v>
      </c>
      <c r="B227" s="16" t="s">
        <v>2492</v>
      </c>
      <c r="C227" s="10">
        <v>2092342.4</v>
      </c>
      <c r="D227" s="10">
        <v>2304667.7999999998</v>
      </c>
      <c r="E227" s="10">
        <v>2299965.7000000002</v>
      </c>
      <c r="F227" s="10">
        <v>-4702.1000000000004</v>
      </c>
      <c r="G227" s="11" t="s">
        <v>122</v>
      </c>
    </row>
    <row r="228" spans="1:7">
      <c r="A228" s="9" t="s">
        <v>2493</v>
      </c>
      <c r="B228" s="16" t="s">
        <v>2494</v>
      </c>
      <c r="C228" s="10">
        <v>2091766</v>
      </c>
      <c r="D228" s="10">
        <v>2304155.2999999998</v>
      </c>
      <c r="E228" s="10">
        <v>2299492.1</v>
      </c>
      <c r="F228" s="10">
        <v>-4663.2</v>
      </c>
      <c r="G228" s="11" t="s">
        <v>122</v>
      </c>
    </row>
    <row r="229" spans="1:7" ht="25.5">
      <c r="A229" s="9" t="s">
        <v>2495</v>
      </c>
      <c r="B229" s="16" t="s">
        <v>2496</v>
      </c>
      <c r="C229" s="10">
        <v>576.4</v>
      </c>
      <c r="D229" s="10">
        <v>512.4</v>
      </c>
      <c r="E229" s="10">
        <v>473.6</v>
      </c>
      <c r="F229" s="10">
        <v>-38.799999999999997</v>
      </c>
      <c r="G229" s="11" t="s">
        <v>130</v>
      </c>
    </row>
    <row r="230" spans="1:7">
      <c r="A230" s="9" t="s">
        <v>2497</v>
      </c>
      <c r="B230" s="16" t="s">
        <v>2498</v>
      </c>
      <c r="C230" s="10">
        <v>1009273.5</v>
      </c>
      <c r="D230" s="10">
        <v>546167.19999999995</v>
      </c>
      <c r="E230" s="10">
        <v>397924.9</v>
      </c>
      <c r="F230" s="10">
        <v>-148242.29999999999</v>
      </c>
      <c r="G230" s="11" t="s">
        <v>2499</v>
      </c>
    </row>
    <row r="231" spans="1:7">
      <c r="A231" s="9" t="s">
        <v>2497</v>
      </c>
      <c r="B231" s="16" t="s">
        <v>2500</v>
      </c>
      <c r="C231" s="10">
        <v>1009273.5</v>
      </c>
      <c r="D231" s="10">
        <v>546167.19999999995</v>
      </c>
      <c r="E231" s="10">
        <v>397924.9</v>
      </c>
      <c r="F231" s="10">
        <v>-148242.29999999999</v>
      </c>
      <c r="G231" s="11" t="s">
        <v>2499</v>
      </c>
    </row>
    <row r="232" spans="1:7">
      <c r="A232" s="9" t="s">
        <v>2497</v>
      </c>
      <c r="B232" s="16" t="s">
        <v>2501</v>
      </c>
      <c r="C232" s="10">
        <v>1009273.5</v>
      </c>
      <c r="D232" s="10">
        <v>546167.19999999995</v>
      </c>
      <c r="E232" s="10">
        <v>397924.9</v>
      </c>
      <c r="F232" s="10">
        <v>-148242.29999999999</v>
      </c>
      <c r="G232" s="11" t="s">
        <v>2499</v>
      </c>
    </row>
    <row r="233" spans="1:7">
      <c r="A233" s="9" t="s">
        <v>2502</v>
      </c>
      <c r="B233" s="16" t="s">
        <v>2503</v>
      </c>
      <c r="C233" s="10">
        <v>455865.8</v>
      </c>
      <c r="D233" s="10">
        <v>462191.6</v>
      </c>
      <c r="E233" s="10">
        <v>366169.8</v>
      </c>
      <c r="F233" s="10">
        <v>-96021.8</v>
      </c>
      <c r="G233" s="11" t="s">
        <v>2504</v>
      </c>
    </row>
    <row r="234" spans="1:7" ht="25.5">
      <c r="A234" s="9" t="s">
        <v>2505</v>
      </c>
      <c r="B234" s="16" t="s">
        <v>2506</v>
      </c>
      <c r="C234" s="10">
        <v>62219.6</v>
      </c>
      <c r="D234" s="10">
        <v>71850.899999999994</v>
      </c>
      <c r="E234" s="10">
        <v>67334.5</v>
      </c>
      <c r="F234" s="10">
        <v>-4516.3999999999996</v>
      </c>
      <c r="G234" s="11" t="s">
        <v>556</v>
      </c>
    </row>
    <row r="235" spans="1:7" ht="25.5">
      <c r="A235" s="9" t="s">
        <v>2505</v>
      </c>
      <c r="B235" s="16" t="s">
        <v>2507</v>
      </c>
      <c r="C235" s="10">
        <v>62219.6</v>
      </c>
      <c r="D235" s="10">
        <v>71850.899999999994</v>
      </c>
      <c r="E235" s="10">
        <v>67334.5</v>
      </c>
      <c r="F235" s="10">
        <v>-4516.3999999999996</v>
      </c>
      <c r="G235" s="11" t="s">
        <v>556</v>
      </c>
    </row>
    <row r="236" spans="1:7" ht="25.5">
      <c r="A236" s="9" t="s">
        <v>2505</v>
      </c>
      <c r="B236" s="16" t="s">
        <v>2508</v>
      </c>
      <c r="C236" s="10">
        <v>62219.6</v>
      </c>
      <c r="D236" s="10">
        <v>71850.899999999994</v>
      </c>
      <c r="E236" s="10">
        <v>67334.5</v>
      </c>
      <c r="F236" s="10">
        <v>-4516.3999999999996</v>
      </c>
      <c r="G236" s="11" t="s">
        <v>556</v>
      </c>
    </row>
    <row r="237" spans="1:7">
      <c r="A237" s="9" t="s">
        <v>2509</v>
      </c>
      <c r="B237" s="16" t="s">
        <v>2510</v>
      </c>
      <c r="C237" s="10">
        <v>393646.2</v>
      </c>
      <c r="D237" s="10">
        <v>390340.7</v>
      </c>
      <c r="E237" s="10">
        <v>298835.3</v>
      </c>
      <c r="F237" s="10">
        <v>-91505.4</v>
      </c>
      <c r="G237" s="11" t="s">
        <v>2511</v>
      </c>
    </row>
    <row r="238" spans="1:7">
      <c r="A238" s="9" t="s">
        <v>2509</v>
      </c>
      <c r="B238" s="16" t="s">
        <v>2512</v>
      </c>
      <c r="C238" s="10">
        <v>393646.2</v>
      </c>
      <c r="D238" s="10">
        <v>390340.7</v>
      </c>
      <c r="E238" s="10">
        <v>298835.3</v>
      </c>
      <c r="F238" s="10">
        <v>-91505.4</v>
      </c>
      <c r="G238" s="11" t="s">
        <v>2511</v>
      </c>
    </row>
    <row r="239" spans="1:7">
      <c r="A239" s="9" t="s">
        <v>2509</v>
      </c>
      <c r="B239" s="16" t="s">
        <v>2513</v>
      </c>
      <c r="C239" s="10">
        <v>393646.2</v>
      </c>
      <c r="D239" s="10">
        <v>390340.7</v>
      </c>
      <c r="E239" s="10">
        <v>298835.3</v>
      </c>
      <c r="F239" s="10">
        <v>-91505.4</v>
      </c>
      <c r="G239" s="11" t="s">
        <v>2511</v>
      </c>
    </row>
    <row r="240" spans="1:7">
      <c r="A240" s="12" t="s">
        <v>22</v>
      </c>
      <c r="B240" s="15" t="s">
        <v>23</v>
      </c>
      <c r="C240" s="13">
        <v>43389497.100000001</v>
      </c>
      <c r="D240" s="13">
        <v>44328424</v>
      </c>
      <c r="E240" s="13">
        <v>43803113.299999997</v>
      </c>
      <c r="F240" s="13">
        <v>-525310.69999999995</v>
      </c>
      <c r="G240" s="14" t="s">
        <v>24</v>
      </c>
    </row>
    <row r="241" spans="1:7">
      <c r="A241" s="9" t="s">
        <v>2514</v>
      </c>
      <c r="B241" s="16" t="s">
        <v>2515</v>
      </c>
      <c r="C241" s="10">
        <v>17902896.899999999</v>
      </c>
      <c r="D241" s="10">
        <v>19765676.300000001</v>
      </c>
      <c r="E241" s="10">
        <v>19531570.800000001</v>
      </c>
      <c r="F241" s="10">
        <v>-234105.5</v>
      </c>
      <c r="G241" s="11" t="s">
        <v>24</v>
      </c>
    </row>
    <row r="242" spans="1:7">
      <c r="A242" s="9" t="s">
        <v>2516</v>
      </c>
      <c r="B242" s="16" t="s">
        <v>2517</v>
      </c>
      <c r="C242" s="10">
        <v>12421677.6</v>
      </c>
      <c r="D242" s="10">
        <v>13392814.1</v>
      </c>
      <c r="E242" s="10">
        <v>13260463.9</v>
      </c>
      <c r="F242" s="10">
        <v>-132350.20000000001</v>
      </c>
      <c r="G242" s="11" t="s">
        <v>304</v>
      </c>
    </row>
    <row r="243" spans="1:7" ht="25.5">
      <c r="A243" s="9" t="s">
        <v>2518</v>
      </c>
      <c r="B243" s="16" t="s">
        <v>2519</v>
      </c>
      <c r="C243" s="10">
        <v>11803695.4</v>
      </c>
      <c r="D243" s="10">
        <v>12657330.199999999</v>
      </c>
      <c r="E243" s="10">
        <v>12525526.6</v>
      </c>
      <c r="F243" s="10">
        <v>-131803.6</v>
      </c>
      <c r="G243" s="11" t="s">
        <v>304</v>
      </c>
    </row>
    <row r="244" spans="1:7" ht="38.25">
      <c r="A244" s="9" t="s">
        <v>2520</v>
      </c>
      <c r="B244" s="16" t="s">
        <v>2521</v>
      </c>
      <c r="C244" s="10">
        <v>10359145.9</v>
      </c>
      <c r="D244" s="10">
        <v>11211543.699999999</v>
      </c>
      <c r="E244" s="10">
        <v>11115220</v>
      </c>
      <c r="F244" s="10">
        <v>-96323.7</v>
      </c>
      <c r="G244" s="11" t="s">
        <v>295</v>
      </c>
    </row>
    <row r="245" spans="1:7" ht="25.5">
      <c r="A245" s="9" t="s">
        <v>2522</v>
      </c>
      <c r="B245" s="16" t="s">
        <v>2523</v>
      </c>
      <c r="C245" s="10">
        <v>277752.40000000002</v>
      </c>
      <c r="D245" s="10">
        <v>254767.4</v>
      </c>
      <c r="E245" s="10">
        <v>230359.3</v>
      </c>
      <c r="F245" s="10">
        <v>-24408.1</v>
      </c>
      <c r="G245" s="11" t="s">
        <v>788</v>
      </c>
    </row>
    <row r="246" spans="1:7" ht="25.5">
      <c r="A246" s="9" t="s">
        <v>2524</v>
      </c>
      <c r="B246" s="16" t="s">
        <v>2525</v>
      </c>
      <c r="C246" s="10">
        <v>317192.3</v>
      </c>
      <c r="D246" s="10">
        <v>336814.3</v>
      </c>
      <c r="E246" s="10">
        <v>332012.3</v>
      </c>
      <c r="F246" s="10">
        <v>-4802</v>
      </c>
      <c r="G246" s="11" t="s">
        <v>58</v>
      </c>
    </row>
    <row r="247" spans="1:7" ht="25.5">
      <c r="A247" s="9" t="s">
        <v>2526</v>
      </c>
      <c r="B247" s="16" t="s">
        <v>2527</v>
      </c>
      <c r="C247" s="10"/>
      <c r="D247" s="10">
        <v>4600</v>
      </c>
      <c r="E247" s="10">
        <v>3435.8</v>
      </c>
      <c r="F247" s="10">
        <v>-1164.2</v>
      </c>
      <c r="G247" s="11" t="s">
        <v>2528</v>
      </c>
    </row>
    <row r="248" spans="1:7" ht="25.5">
      <c r="A248" s="9" t="s">
        <v>2529</v>
      </c>
      <c r="B248" s="16" t="s">
        <v>2530</v>
      </c>
      <c r="C248" s="10">
        <v>849604.8</v>
      </c>
      <c r="D248" s="10">
        <v>849604.8</v>
      </c>
      <c r="E248" s="10">
        <v>844499.1</v>
      </c>
      <c r="F248" s="10">
        <v>-5105.7</v>
      </c>
      <c r="G248" s="11" t="s">
        <v>243</v>
      </c>
    </row>
    <row r="249" spans="1:7" ht="25.5">
      <c r="A249" s="9" t="s">
        <v>2531</v>
      </c>
      <c r="B249" s="16" t="s">
        <v>2532</v>
      </c>
      <c r="C249" s="10"/>
      <c r="D249" s="10">
        <v>12858.2</v>
      </c>
      <c r="E249" s="10">
        <v>12311.6</v>
      </c>
      <c r="F249" s="10">
        <v>-546.6</v>
      </c>
      <c r="G249" s="11" t="s">
        <v>553</v>
      </c>
    </row>
    <row r="250" spans="1:7" ht="25.5">
      <c r="A250" s="9" t="s">
        <v>2533</v>
      </c>
      <c r="B250" s="16" t="s">
        <v>2534</v>
      </c>
      <c r="C250" s="10"/>
      <c r="D250" s="10">
        <v>12858.2</v>
      </c>
      <c r="E250" s="10">
        <v>12311.6</v>
      </c>
      <c r="F250" s="10">
        <v>-546.6</v>
      </c>
      <c r="G250" s="11" t="s">
        <v>553</v>
      </c>
    </row>
    <row r="251" spans="1:7" ht="25.5">
      <c r="A251" s="9" t="s">
        <v>2535</v>
      </c>
      <c r="B251" s="16" t="s">
        <v>2536</v>
      </c>
      <c r="C251" s="10">
        <v>617982.19999999995</v>
      </c>
      <c r="D251" s="10">
        <v>722625.7</v>
      </c>
      <c r="E251" s="10">
        <v>722625.7</v>
      </c>
      <c r="F251" s="10"/>
      <c r="G251" s="11" t="s">
        <v>2</v>
      </c>
    </row>
    <row r="252" spans="1:7" ht="25.5">
      <c r="A252" s="9" t="s">
        <v>2537</v>
      </c>
      <c r="B252" s="16" t="s">
        <v>2538</v>
      </c>
      <c r="C252" s="10">
        <v>575575</v>
      </c>
      <c r="D252" s="10">
        <v>575575</v>
      </c>
      <c r="E252" s="10">
        <v>575575</v>
      </c>
      <c r="F252" s="10"/>
      <c r="G252" s="11" t="s">
        <v>2</v>
      </c>
    </row>
    <row r="253" spans="1:7" ht="25.5">
      <c r="A253" s="9" t="s">
        <v>2539</v>
      </c>
      <c r="B253" s="16" t="s">
        <v>2540</v>
      </c>
      <c r="C253" s="10">
        <v>42407.199999999997</v>
      </c>
      <c r="D253" s="10">
        <v>147050.70000000001</v>
      </c>
      <c r="E253" s="10">
        <v>147050.70000000001</v>
      </c>
      <c r="F253" s="10"/>
      <c r="G253" s="11" t="s">
        <v>2</v>
      </c>
    </row>
    <row r="254" spans="1:7">
      <c r="A254" s="9" t="s">
        <v>2541</v>
      </c>
      <c r="B254" s="16" t="s">
        <v>2542</v>
      </c>
      <c r="C254" s="10">
        <v>5481219.2999999998</v>
      </c>
      <c r="D254" s="10">
        <v>5839582.7999999998</v>
      </c>
      <c r="E254" s="10">
        <v>5767581.5</v>
      </c>
      <c r="F254" s="10">
        <v>-72001.3</v>
      </c>
      <c r="G254" s="11" t="s">
        <v>24</v>
      </c>
    </row>
    <row r="255" spans="1:7" ht="25.5">
      <c r="A255" s="9" t="s">
        <v>2543</v>
      </c>
      <c r="B255" s="16" t="s">
        <v>2544</v>
      </c>
      <c r="C255" s="10">
        <v>3560131.6</v>
      </c>
      <c r="D255" s="10">
        <v>3735524.9</v>
      </c>
      <c r="E255" s="10">
        <v>3664582.2</v>
      </c>
      <c r="F255" s="10">
        <v>-70942.7</v>
      </c>
      <c r="G255" s="11" t="s">
        <v>546</v>
      </c>
    </row>
    <row r="256" spans="1:7" ht="38.25">
      <c r="A256" s="9" t="s">
        <v>2545</v>
      </c>
      <c r="B256" s="16" t="s">
        <v>2546</v>
      </c>
      <c r="C256" s="10">
        <v>3511590.2</v>
      </c>
      <c r="D256" s="10">
        <v>3680483.4</v>
      </c>
      <c r="E256" s="10">
        <v>3610659.2</v>
      </c>
      <c r="F256" s="10">
        <v>-69824.2</v>
      </c>
      <c r="G256" s="11" t="s">
        <v>546</v>
      </c>
    </row>
    <row r="257" spans="1:7" ht="25.5">
      <c r="A257" s="9" t="s">
        <v>2547</v>
      </c>
      <c r="B257" s="16" t="s">
        <v>2548</v>
      </c>
      <c r="C257" s="10">
        <v>3925.8</v>
      </c>
      <c r="D257" s="10">
        <v>6440.2</v>
      </c>
      <c r="E257" s="10">
        <v>5967.7</v>
      </c>
      <c r="F257" s="10">
        <v>-472.5</v>
      </c>
      <c r="G257" s="11" t="s">
        <v>384</v>
      </c>
    </row>
    <row r="258" spans="1:7" ht="25.5">
      <c r="A258" s="9" t="s">
        <v>2549</v>
      </c>
      <c r="B258" s="16" t="s">
        <v>2550</v>
      </c>
      <c r="C258" s="10">
        <v>43985.599999999999</v>
      </c>
      <c r="D258" s="10">
        <v>47971.3</v>
      </c>
      <c r="E258" s="10">
        <v>47325.3</v>
      </c>
      <c r="F258" s="10">
        <v>-646</v>
      </c>
      <c r="G258" s="11" t="s">
        <v>104</v>
      </c>
    </row>
    <row r="259" spans="1:7" ht="25.5">
      <c r="A259" s="9" t="s">
        <v>2551</v>
      </c>
      <c r="B259" s="16" t="s">
        <v>2552</v>
      </c>
      <c r="C259" s="10">
        <v>630</v>
      </c>
      <c r="D259" s="10">
        <v>630</v>
      </c>
      <c r="E259" s="10">
        <v>630</v>
      </c>
      <c r="F259" s="10"/>
      <c r="G259" s="11" t="s">
        <v>2</v>
      </c>
    </row>
    <row r="260" spans="1:7" ht="25.5">
      <c r="A260" s="9" t="s">
        <v>2553</v>
      </c>
      <c r="B260" s="16" t="s">
        <v>2554</v>
      </c>
      <c r="C260" s="10"/>
      <c r="D260" s="10">
        <v>35391.5</v>
      </c>
      <c r="E260" s="10">
        <v>34696.699999999997</v>
      </c>
      <c r="F260" s="10">
        <v>-694.8</v>
      </c>
      <c r="G260" s="11" t="s">
        <v>407</v>
      </c>
    </row>
    <row r="261" spans="1:7" ht="25.5">
      <c r="A261" s="9" t="s">
        <v>2555</v>
      </c>
      <c r="B261" s="16" t="s">
        <v>2556</v>
      </c>
      <c r="C261" s="10"/>
      <c r="D261" s="10">
        <v>35391.5</v>
      </c>
      <c r="E261" s="10">
        <v>34696.699999999997</v>
      </c>
      <c r="F261" s="10">
        <v>-694.8</v>
      </c>
      <c r="G261" s="11" t="s">
        <v>407</v>
      </c>
    </row>
    <row r="262" spans="1:7" ht="25.5">
      <c r="A262" s="9" t="s">
        <v>2557</v>
      </c>
      <c r="B262" s="16" t="s">
        <v>2558</v>
      </c>
      <c r="C262" s="10">
        <v>1921087.7</v>
      </c>
      <c r="D262" s="10">
        <v>2068666.4</v>
      </c>
      <c r="E262" s="10">
        <v>2068302.7</v>
      </c>
      <c r="F262" s="10">
        <v>-363.7</v>
      </c>
      <c r="G262" s="11" t="s">
        <v>2</v>
      </c>
    </row>
    <row r="263" spans="1:7" ht="25.5">
      <c r="A263" s="9" t="s">
        <v>2559</v>
      </c>
      <c r="B263" s="16" t="s">
        <v>2560</v>
      </c>
      <c r="C263" s="10">
        <v>1251646</v>
      </c>
      <c r="D263" s="10">
        <v>1251646</v>
      </c>
      <c r="E263" s="10">
        <v>1251372.2</v>
      </c>
      <c r="F263" s="10">
        <v>-273.8</v>
      </c>
      <c r="G263" s="11" t="s">
        <v>2</v>
      </c>
    </row>
    <row r="264" spans="1:7" ht="25.5">
      <c r="A264" s="9" t="s">
        <v>2561</v>
      </c>
      <c r="B264" s="16" t="s">
        <v>2562</v>
      </c>
      <c r="C264" s="10">
        <v>669441.69999999995</v>
      </c>
      <c r="D264" s="10">
        <v>817020.4</v>
      </c>
      <c r="E264" s="10">
        <v>816930.5</v>
      </c>
      <c r="F264" s="10">
        <v>-89.9</v>
      </c>
      <c r="G264" s="11" t="s">
        <v>2</v>
      </c>
    </row>
    <row r="265" spans="1:7" ht="25.5">
      <c r="A265" s="9" t="s">
        <v>2563</v>
      </c>
      <c r="B265" s="16" t="s">
        <v>2564</v>
      </c>
      <c r="C265" s="10"/>
      <c r="D265" s="10">
        <v>115983.9</v>
      </c>
      <c r="E265" s="10">
        <v>95318.2</v>
      </c>
      <c r="F265" s="10">
        <v>-20665.7</v>
      </c>
      <c r="G265" s="11" t="s">
        <v>2565</v>
      </c>
    </row>
    <row r="266" spans="1:7" ht="25.5">
      <c r="A266" s="9" t="s">
        <v>2566</v>
      </c>
      <c r="B266" s="16" t="s">
        <v>2567</v>
      </c>
      <c r="C266" s="10"/>
      <c r="D266" s="10">
        <v>8249.1</v>
      </c>
      <c r="E266" s="10">
        <v>7195</v>
      </c>
      <c r="F266" s="10">
        <v>-1054.0999999999999</v>
      </c>
      <c r="G266" s="11" t="s">
        <v>2568</v>
      </c>
    </row>
    <row r="267" spans="1:7" ht="25.5">
      <c r="A267" s="9" t="s">
        <v>2566</v>
      </c>
      <c r="B267" s="16" t="s">
        <v>2569</v>
      </c>
      <c r="C267" s="10"/>
      <c r="D267" s="10">
        <v>8249.1</v>
      </c>
      <c r="E267" s="10">
        <v>7195</v>
      </c>
      <c r="F267" s="10">
        <v>-1054.0999999999999</v>
      </c>
      <c r="G267" s="11" t="s">
        <v>2568</v>
      </c>
    </row>
    <row r="268" spans="1:7" ht="25.5">
      <c r="A268" s="9" t="s">
        <v>2570</v>
      </c>
      <c r="B268" s="16" t="s">
        <v>2571</v>
      </c>
      <c r="C268" s="10"/>
      <c r="D268" s="10">
        <v>107734.8</v>
      </c>
      <c r="E268" s="10">
        <v>88123.199999999997</v>
      </c>
      <c r="F268" s="10">
        <v>-19611.599999999999</v>
      </c>
      <c r="G268" s="11" t="s">
        <v>2572</v>
      </c>
    </row>
    <row r="269" spans="1:7" ht="25.5">
      <c r="A269" s="9" t="s">
        <v>2570</v>
      </c>
      <c r="B269" s="16" t="s">
        <v>2573</v>
      </c>
      <c r="C269" s="10"/>
      <c r="D269" s="10">
        <v>107734.8</v>
      </c>
      <c r="E269" s="10">
        <v>88123.199999999997</v>
      </c>
      <c r="F269" s="10">
        <v>-19611.599999999999</v>
      </c>
      <c r="G269" s="11" t="s">
        <v>2572</v>
      </c>
    </row>
    <row r="270" spans="1:7" ht="25.5">
      <c r="A270" s="9" t="s">
        <v>2574</v>
      </c>
      <c r="B270" s="16" t="s">
        <v>2575</v>
      </c>
      <c r="C270" s="10"/>
      <c r="D270" s="10">
        <v>417295.4</v>
      </c>
      <c r="E270" s="10">
        <v>408207.1</v>
      </c>
      <c r="F270" s="10">
        <v>-9088.2999999999993</v>
      </c>
      <c r="G270" s="11" t="s">
        <v>323</v>
      </c>
    </row>
    <row r="271" spans="1:7" ht="25.5">
      <c r="A271" s="9" t="s">
        <v>2576</v>
      </c>
      <c r="B271" s="16" t="s">
        <v>2577</v>
      </c>
      <c r="C271" s="10"/>
      <c r="D271" s="10">
        <v>12647</v>
      </c>
      <c r="E271" s="10">
        <v>12012.2</v>
      </c>
      <c r="F271" s="10">
        <v>-634.79999999999995</v>
      </c>
      <c r="G271" s="11" t="s">
        <v>235</v>
      </c>
    </row>
    <row r="272" spans="1:7" ht="25.5">
      <c r="A272" s="9" t="s">
        <v>2576</v>
      </c>
      <c r="B272" s="16" t="s">
        <v>2578</v>
      </c>
      <c r="C272" s="10"/>
      <c r="D272" s="10">
        <v>12647</v>
      </c>
      <c r="E272" s="10">
        <v>12012.2</v>
      </c>
      <c r="F272" s="10">
        <v>-634.79999999999995</v>
      </c>
      <c r="G272" s="11" t="s">
        <v>235</v>
      </c>
    </row>
    <row r="273" spans="1:7" ht="25.5">
      <c r="A273" s="9" t="s">
        <v>2579</v>
      </c>
      <c r="B273" s="16" t="s">
        <v>2580</v>
      </c>
      <c r="C273" s="10"/>
      <c r="D273" s="10">
        <v>404648.4</v>
      </c>
      <c r="E273" s="10">
        <v>396194.9</v>
      </c>
      <c r="F273" s="10">
        <v>-8453.5</v>
      </c>
      <c r="G273" s="11" t="s">
        <v>650</v>
      </c>
    </row>
    <row r="274" spans="1:7" ht="25.5">
      <c r="A274" s="9" t="s">
        <v>2579</v>
      </c>
      <c r="B274" s="16" t="s">
        <v>2581</v>
      </c>
      <c r="C274" s="10"/>
      <c r="D274" s="10">
        <v>404648.4</v>
      </c>
      <c r="E274" s="10">
        <v>396194.9</v>
      </c>
      <c r="F274" s="10">
        <v>-8453.5</v>
      </c>
      <c r="G274" s="11" t="s">
        <v>650</v>
      </c>
    </row>
    <row r="275" spans="1:7">
      <c r="A275" s="9" t="s">
        <v>2582</v>
      </c>
      <c r="B275" s="16" t="s">
        <v>2583</v>
      </c>
      <c r="C275" s="10">
        <v>25486600.199999999</v>
      </c>
      <c r="D275" s="10">
        <v>24562747.699999999</v>
      </c>
      <c r="E275" s="10">
        <v>24271542.5</v>
      </c>
      <c r="F275" s="10">
        <v>-291205.2</v>
      </c>
      <c r="G275" s="11" t="s">
        <v>24</v>
      </c>
    </row>
    <row r="276" spans="1:7" ht="25.5">
      <c r="A276" s="9" t="s">
        <v>2584</v>
      </c>
      <c r="B276" s="16" t="s">
        <v>2585</v>
      </c>
      <c r="C276" s="10">
        <v>18487197.800000001</v>
      </c>
      <c r="D276" s="10">
        <v>17563345.300000001</v>
      </c>
      <c r="E276" s="10">
        <v>17272140.100000001</v>
      </c>
      <c r="F276" s="10">
        <v>-291205.2</v>
      </c>
      <c r="G276" s="11" t="s">
        <v>549</v>
      </c>
    </row>
    <row r="277" spans="1:7" ht="25.5">
      <c r="A277" s="9" t="s">
        <v>2586</v>
      </c>
      <c r="B277" s="16" t="s">
        <v>2587</v>
      </c>
      <c r="C277" s="10">
        <v>11908337</v>
      </c>
      <c r="D277" s="10">
        <v>12665507.5</v>
      </c>
      <c r="E277" s="10">
        <v>12521302.300000001</v>
      </c>
      <c r="F277" s="10">
        <v>-144205.20000000001</v>
      </c>
      <c r="G277" s="11" t="s">
        <v>220</v>
      </c>
    </row>
    <row r="278" spans="1:7" ht="25.5">
      <c r="A278" s="9" t="s">
        <v>2586</v>
      </c>
      <c r="B278" s="16" t="s">
        <v>2588</v>
      </c>
      <c r="C278" s="10">
        <v>11908337</v>
      </c>
      <c r="D278" s="10">
        <v>12665507.5</v>
      </c>
      <c r="E278" s="10">
        <v>12521302.300000001</v>
      </c>
      <c r="F278" s="10">
        <v>-144205.20000000001</v>
      </c>
      <c r="G278" s="11" t="s">
        <v>220</v>
      </c>
    </row>
    <row r="279" spans="1:7" ht="25.5">
      <c r="A279" s="9" t="s">
        <v>2589</v>
      </c>
      <c r="B279" s="16" t="s">
        <v>2590</v>
      </c>
      <c r="C279" s="10">
        <v>6578860.7999999998</v>
      </c>
      <c r="D279" s="10">
        <v>4897837.8</v>
      </c>
      <c r="E279" s="10">
        <v>4750837.8</v>
      </c>
      <c r="F279" s="10">
        <v>-147000</v>
      </c>
      <c r="G279" s="11" t="s">
        <v>647</v>
      </c>
    </row>
    <row r="280" spans="1:7" ht="25.5">
      <c r="A280" s="9" t="s">
        <v>2589</v>
      </c>
      <c r="B280" s="16" t="s">
        <v>2591</v>
      </c>
      <c r="C280" s="10">
        <v>6578860.7999999998</v>
      </c>
      <c r="D280" s="10">
        <v>4897837.8</v>
      </c>
      <c r="E280" s="10">
        <v>4750837.8</v>
      </c>
      <c r="F280" s="10">
        <v>-147000</v>
      </c>
      <c r="G280" s="11" t="s">
        <v>647</v>
      </c>
    </row>
    <row r="281" spans="1:7" ht="25.5">
      <c r="A281" s="9" t="s">
        <v>2592</v>
      </c>
      <c r="B281" s="16" t="s">
        <v>2593</v>
      </c>
      <c r="C281" s="10">
        <v>6999402.4000000004</v>
      </c>
      <c r="D281" s="10">
        <v>6999402.4000000004</v>
      </c>
      <c r="E281" s="10">
        <v>6999402.4000000004</v>
      </c>
      <c r="F281" s="10"/>
      <c r="G281" s="11" t="s">
        <v>2</v>
      </c>
    </row>
    <row r="282" spans="1:7" ht="25.5">
      <c r="A282" s="9" t="s">
        <v>2594</v>
      </c>
      <c r="B282" s="16" t="s">
        <v>2595</v>
      </c>
      <c r="C282" s="10">
        <v>150648.1</v>
      </c>
      <c r="D282" s="10">
        <v>150648.1</v>
      </c>
      <c r="E282" s="10">
        <v>150648.1</v>
      </c>
      <c r="F282" s="10"/>
      <c r="G282" s="11" t="s">
        <v>2</v>
      </c>
    </row>
    <row r="283" spans="1:7" ht="25.5">
      <c r="A283" s="9" t="s">
        <v>2594</v>
      </c>
      <c r="B283" s="16" t="s">
        <v>2596</v>
      </c>
      <c r="C283" s="10">
        <v>150648.1</v>
      </c>
      <c r="D283" s="10">
        <v>150648.1</v>
      </c>
      <c r="E283" s="10">
        <v>150648.1</v>
      </c>
      <c r="F283" s="10"/>
      <c r="G283" s="11" t="s">
        <v>2</v>
      </c>
    </row>
    <row r="284" spans="1:7" ht="25.5">
      <c r="A284" s="9" t="s">
        <v>2597</v>
      </c>
      <c r="B284" s="16" t="s">
        <v>2598</v>
      </c>
      <c r="C284" s="10">
        <v>6848754.2999999998</v>
      </c>
      <c r="D284" s="10">
        <v>6848754.2999999998</v>
      </c>
      <c r="E284" s="10">
        <v>6848754.2999999998</v>
      </c>
      <c r="F284" s="10"/>
      <c r="G284" s="11" t="s">
        <v>2</v>
      </c>
    </row>
    <row r="285" spans="1:7" ht="25.5">
      <c r="A285" s="9" t="s">
        <v>2597</v>
      </c>
      <c r="B285" s="16" t="s">
        <v>2599</v>
      </c>
      <c r="C285" s="10">
        <v>6848754.2999999998</v>
      </c>
      <c r="D285" s="10">
        <v>6848754.2999999998</v>
      </c>
      <c r="E285" s="10">
        <v>6848754.2999999998</v>
      </c>
      <c r="F285" s="10"/>
      <c r="G285" s="11" t="s">
        <v>2</v>
      </c>
    </row>
    <row r="286" spans="1:7">
      <c r="A286" s="12" t="s">
        <v>2600</v>
      </c>
      <c r="B286" s="15" t="s">
        <v>2601</v>
      </c>
      <c r="C286" s="13">
        <v>5445083.5999999996</v>
      </c>
      <c r="D286" s="13">
        <v>5278972.5</v>
      </c>
      <c r="E286" s="13">
        <v>4778473.4000000004</v>
      </c>
      <c r="F286" s="13">
        <v>-500499.1</v>
      </c>
      <c r="G286" s="14" t="s">
        <v>351</v>
      </c>
    </row>
    <row r="287" spans="1:7">
      <c r="A287" s="12" t="s">
        <v>2602</v>
      </c>
      <c r="B287" s="15" t="s">
        <v>2603</v>
      </c>
      <c r="C287" s="13">
        <v>4174023.3</v>
      </c>
      <c r="D287" s="13">
        <v>4074672.5</v>
      </c>
      <c r="E287" s="13">
        <v>3627909.7</v>
      </c>
      <c r="F287" s="13">
        <v>-446762.8</v>
      </c>
      <c r="G287" s="14" t="s">
        <v>43</v>
      </c>
    </row>
    <row r="288" spans="1:7">
      <c r="A288" s="9" t="s">
        <v>2604</v>
      </c>
      <c r="B288" s="16" t="s">
        <v>2605</v>
      </c>
      <c r="C288" s="10">
        <v>699831.2</v>
      </c>
      <c r="D288" s="10">
        <v>528114.9</v>
      </c>
      <c r="E288" s="10">
        <v>494621.5</v>
      </c>
      <c r="F288" s="10">
        <v>-33493.4</v>
      </c>
      <c r="G288" s="11" t="s">
        <v>556</v>
      </c>
    </row>
    <row r="289" spans="1:7">
      <c r="A289" s="9" t="s">
        <v>2606</v>
      </c>
      <c r="B289" s="16" t="s">
        <v>2607</v>
      </c>
      <c r="C289" s="10">
        <v>699831.2</v>
      </c>
      <c r="D289" s="10">
        <v>528114.9</v>
      </c>
      <c r="E289" s="10">
        <v>494621.5</v>
      </c>
      <c r="F289" s="10">
        <v>-33493.4</v>
      </c>
      <c r="G289" s="11" t="s">
        <v>556</v>
      </c>
    </row>
    <row r="290" spans="1:7">
      <c r="A290" s="9" t="s">
        <v>2608</v>
      </c>
      <c r="B290" s="16" t="s">
        <v>2609</v>
      </c>
      <c r="C290" s="10">
        <v>5317.4</v>
      </c>
      <c r="D290" s="10">
        <v>2082</v>
      </c>
      <c r="E290" s="10"/>
      <c r="F290" s="10">
        <v>-2082</v>
      </c>
      <c r="G290" s="11" t="s">
        <v>19</v>
      </c>
    </row>
    <row r="291" spans="1:7">
      <c r="A291" s="9" t="s">
        <v>2608</v>
      </c>
      <c r="B291" s="16" t="s">
        <v>2610</v>
      </c>
      <c r="C291" s="10">
        <v>5317.4</v>
      </c>
      <c r="D291" s="10">
        <v>2082</v>
      </c>
      <c r="E291" s="10"/>
      <c r="F291" s="10">
        <v>-2082</v>
      </c>
      <c r="G291" s="11" t="s">
        <v>19</v>
      </c>
    </row>
    <row r="292" spans="1:7">
      <c r="A292" s="9" t="s">
        <v>2611</v>
      </c>
      <c r="B292" s="16" t="s">
        <v>2612</v>
      </c>
      <c r="C292" s="10">
        <v>694513.8</v>
      </c>
      <c r="D292" s="10">
        <v>526032.9</v>
      </c>
      <c r="E292" s="10">
        <v>494621.5</v>
      </c>
      <c r="F292" s="10">
        <v>-31411.4</v>
      </c>
      <c r="G292" s="11" t="s">
        <v>454</v>
      </c>
    </row>
    <row r="293" spans="1:7">
      <c r="A293" s="9" t="s">
        <v>2611</v>
      </c>
      <c r="B293" s="16" t="s">
        <v>2613</v>
      </c>
      <c r="C293" s="10">
        <v>694513.8</v>
      </c>
      <c r="D293" s="10">
        <v>526032.9</v>
      </c>
      <c r="E293" s="10">
        <v>494621.5</v>
      </c>
      <c r="F293" s="10">
        <v>-31411.4</v>
      </c>
      <c r="G293" s="11" t="s">
        <v>454</v>
      </c>
    </row>
    <row r="294" spans="1:7">
      <c r="A294" s="9" t="s">
        <v>2614</v>
      </c>
      <c r="B294" s="16" t="s">
        <v>2615</v>
      </c>
      <c r="C294" s="10">
        <v>133805.1</v>
      </c>
      <c r="D294" s="10">
        <v>114132.1</v>
      </c>
      <c r="E294" s="10">
        <v>85705</v>
      </c>
      <c r="F294" s="10">
        <v>-28427.1</v>
      </c>
      <c r="G294" s="11" t="s">
        <v>2616</v>
      </c>
    </row>
    <row r="295" spans="1:7">
      <c r="A295" s="9" t="s">
        <v>2617</v>
      </c>
      <c r="B295" s="16" t="s">
        <v>2618</v>
      </c>
      <c r="C295" s="10">
        <v>133805.1</v>
      </c>
      <c r="D295" s="10">
        <v>114132.1</v>
      </c>
      <c r="E295" s="10">
        <v>85705</v>
      </c>
      <c r="F295" s="10">
        <v>-28427.1</v>
      </c>
      <c r="G295" s="11" t="s">
        <v>2616</v>
      </c>
    </row>
    <row r="296" spans="1:7">
      <c r="A296" s="9" t="s">
        <v>2619</v>
      </c>
      <c r="B296" s="16" t="s">
        <v>2620</v>
      </c>
      <c r="C296" s="10">
        <v>980</v>
      </c>
      <c r="D296" s="10">
        <v>1199.5</v>
      </c>
      <c r="E296" s="10">
        <v>1193.2</v>
      </c>
      <c r="F296" s="10">
        <v>-6.3</v>
      </c>
      <c r="G296" s="11" t="s">
        <v>52</v>
      </c>
    </row>
    <row r="297" spans="1:7">
      <c r="A297" s="9" t="s">
        <v>2619</v>
      </c>
      <c r="B297" s="16" t="s">
        <v>2621</v>
      </c>
      <c r="C297" s="10">
        <v>980</v>
      </c>
      <c r="D297" s="10">
        <v>1199.5</v>
      </c>
      <c r="E297" s="10">
        <v>1193.2</v>
      </c>
      <c r="F297" s="10">
        <v>-6.3</v>
      </c>
      <c r="G297" s="11" t="s">
        <v>52</v>
      </c>
    </row>
    <row r="298" spans="1:7">
      <c r="A298" s="9" t="s">
        <v>2622</v>
      </c>
      <c r="B298" s="16" t="s">
        <v>2623</v>
      </c>
      <c r="C298" s="10">
        <v>132825.1</v>
      </c>
      <c r="D298" s="10">
        <v>112932.6</v>
      </c>
      <c r="E298" s="10">
        <v>84511.8</v>
      </c>
      <c r="F298" s="10">
        <v>-28420.799999999999</v>
      </c>
      <c r="G298" s="11" t="s">
        <v>2624</v>
      </c>
    </row>
    <row r="299" spans="1:7">
      <c r="A299" s="9" t="s">
        <v>2622</v>
      </c>
      <c r="B299" s="16" t="s">
        <v>2625</v>
      </c>
      <c r="C299" s="10">
        <v>132825.1</v>
      </c>
      <c r="D299" s="10">
        <v>112932.6</v>
      </c>
      <c r="E299" s="10">
        <v>84511.8</v>
      </c>
      <c r="F299" s="10">
        <v>-28420.799999999999</v>
      </c>
      <c r="G299" s="11" t="s">
        <v>2624</v>
      </c>
    </row>
    <row r="300" spans="1:7">
      <c r="A300" s="9" t="s">
        <v>2626</v>
      </c>
      <c r="B300" s="16" t="s">
        <v>2627</v>
      </c>
      <c r="C300" s="10">
        <v>20003.5</v>
      </c>
      <c r="D300" s="10">
        <v>18950</v>
      </c>
      <c r="E300" s="10">
        <v>16751.400000000001</v>
      </c>
      <c r="F300" s="10">
        <v>-2198.6</v>
      </c>
      <c r="G300" s="11" t="s">
        <v>718</v>
      </c>
    </row>
    <row r="301" spans="1:7">
      <c r="A301" s="9" t="s">
        <v>2628</v>
      </c>
      <c r="B301" s="16" t="s">
        <v>2629</v>
      </c>
      <c r="C301" s="10">
        <v>20003.5</v>
      </c>
      <c r="D301" s="10">
        <v>18950</v>
      </c>
      <c r="E301" s="10">
        <v>16751.400000000001</v>
      </c>
      <c r="F301" s="10">
        <v>-2198.6</v>
      </c>
      <c r="G301" s="11" t="s">
        <v>718</v>
      </c>
    </row>
    <row r="302" spans="1:7">
      <c r="A302" s="9" t="s">
        <v>2630</v>
      </c>
      <c r="B302" s="16" t="s">
        <v>2631</v>
      </c>
      <c r="C302" s="10">
        <v>13643.5</v>
      </c>
      <c r="D302" s="10">
        <v>8317.7000000000007</v>
      </c>
      <c r="E302" s="10">
        <v>6317.1</v>
      </c>
      <c r="F302" s="10">
        <v>-2000.6</v>
      </c>
      <c r="G302" s="11" t="s">
        <v>2632</v>
      </c>
    </row>
    <row r="303" spans="1:7">
      <c r="A303" s="9" t="s">
        <v>2630</v>
      </c>
      <c r="B303" s="16" t="s">
        <v>2633</v>
      </c>
      <c r="C303" s="10">
        <v>13643.5</v>
      </c>
      <c r="D303" s="10">
        <v>8317.7000000000007</v>
      </c>
      <c r="E303" s="10">
        <v>6317.1</v>
      </c>
      <c r="F303" s="10">
        <v>-2000.6</v>
      </c>
      <c r="G303" s="11" t="s">
        <v>2632</v>
      </c>
    </row>
    <row r="304" spans="1:7">
      <c r="A304" s="9" t="s">
        <v>2634</v>
      </c>
      <c r="B304" s="16" t="s">
        <v>2635</v>
      </c>
      <c r="C304" s="10">
        <v>6360</v>
      </c>
      <c r="D304" s="10">
        <v>10632.3</v>
      </c>
      <c r="E304" s="10">
        <v>10434.4</v>
      </c>
      <c r="F304" s="10">
        <v>-197.9</v>
      </c>
      <c r="G304" s="11" t="s">
        <v>546</v>
      </c>
    </row>
    <row r="305" spans="1:7">
      <c r="A305" s="9" t="s">
        <v>2634</v>
      </c>
      <c r="B305" s="16" t="s">
        <v>2636</v>
      </c>
      <c r="C305" s="10">
        <v>6360</v>
      </c>
      <c r="D305" s="10">
        <v>10632.3</v>
      </c>
      <c r="E305" s="10">
        <v>10434.4</v>
      </c>
      <c r="F305" s="10">
        <v>-197.9</v>
      </c>
      <c r="G305" s="11" t="s">
        <v>546</v>
      </c>
    </row>
    <row r="306" spans="1:7">
      <c r="A306" s="9" t="s">
        <v>2637</v>
      </c>
      <c r="B306" s="16" t="s">
        <v>2638</v>
      </c>
      <c r="C306" s="10">
        <v>989699</v>
      </c>
      <c r="D306" s="10">
        <v>999534.8</v>
      </c>
      <c r="E306" s="10">
        <v>933156.8</v>
      </c>
      <c r="F306" s="10">
        <v>-66378</v>
      </c>
      <c r="G306" s="11" t="s">
        <v>2639</v>
      </c>
    </row>
    <row r="307" spans="1:7">
      <c r="A307" s="9" t="s">
        <v>2640</v>
      </c>
      <c r="B307" s="16" t="s">
        <v>2641</v>
      </c>
      <c r="C307" s="10">
        <v>989699</v>
      </c>
      <c r="D307" s="10">
        <v>999534.8</v>
      </c>
      <c r="E307" s="10">
        <v>933375.7</v>
      </c>
      <c r="F307" s="10">
        <v>-66159.100000000006</v>
      </c>
      <c r="G307" s="11" t="s">
        <v>2639</v>
      </c>
    </row>
    <row r="308" spans="1:7">
      <c r="A308" s="9" t="s">
        <v>2642</v>
      </c>
      <c r="B308" s="16" t="s">
        <v>2643</v>
      </c>
      <c r="C308" s="10">
        <v>989192</v>
      </c>
      <c r="D308" s="10">
        <v>999513.59999999998</v>
      </c>
      <c r="E308" s="10">
        <v>933356.5</v>
      </c>
      <c r="F308" s="10">
        <v>-66157.100000000006</v>
      </c>
      <c r="G308" s="11" t="s">
        <v>2639</v>
      </c>
    </row>
    <row r="309" spans="1:7">
      <c r="A309" s="9" t="s">
        <v>2642</v>
      </c>
      <c r="B309" s="16" t="s">
        <v>2644</v>
      </c>
      <c r="C309" s="10">
        <v>989192</v>
      </c>
      <c r="D309" s="10">
        <v>999513.59999999998</v>
      </c>
      <c r="E309" s="10">
        <v>933356.5</v>
      </c>
      <c r="F309" s="10">
        <v>-66157.100000000006</v>
      </c>
      <c r="G309" s="11" t="s">
        <v>2639</v>
      </c>
    </row>
    <row r="310" spans="1:7">
      <c r="A310" s="9" t="s">
        <v>2645</v>
      </c>
      <c r="B310" s="16" t="s">
        <v>2646</v>
      </c>
      <c r="C310" s="10">
        <v>507</v>
      </c>
      <c r="D310" s="10">
        <v>21.2</v>
      </c>
      <c r="E310" s="10">
        <v>19.2</v>
      </c>
      <c r="F310" s="10">
        <v>-2</v>
      </c>
      <c r="G310" s="11" t="s">
        <v>895</v>
      </c>
    </row>
    <row r="311" spans="1:7">
      <c r="A311" s="9" t="s">
        <v>2645</v>
      </c>
      <c r="B311" s="16" t="s">
        <v>2647</v>
      </c>
      <c r="C311" s="10">
        <v>507</v>
      </c>
      <c r="D311" s="10">
        <v>21.2</v>
      </c>
      <c r="E311" s="10">
        <v>19.2</v>
      </c>
      <c r="F311" s="10">
        <v>-2</v>
      </c>
      <c r="G311" s="11" t="s">
        <v>895</v>
      </c>
    </row>
    <row r="312" spans="1:7">
      <c r="A312" s="9" t="s">
        <v>2648</v>
      </c>
      <c r="B312" s="16" t="s">
        <v>2649</v>
      </c>
      <c r="C312" s="10"/>
      <c r="D312" s="10"/>
      <c r="E312" s="10">
        <v>-218.9</v>
      </c>
      <c r="F312" s="10">
        <v>-218.9</v>
      </c>
      <c r="G312" s="11" t="s">
        <v>19</v>
      </c>
    </row>
    <row r="313" spans="1:7">
      <c r="A313" s="9" t="s">
        <v>2650</v>
      </c>
      <c r="B313" s="16" t="s">
        <v>2651</v>
      </c>
      <c r="C313" s="10"/>
      <c r="D313" s="10"/>
      <c r="E313" s="10">
        <v>-218.9</v>
      </c>
      <c r="F313" s="10">
        <v>-218.9</v>
      </c>
      <c r="G313" s="11" t="s">
        <v>19</v>
      </c>
    </row>
    <row r="314" spans="1:7">
      <c r="A314" s="9" t="s">
        <v>2650</v>
      </c>
      <c r="B314" s="16" t="s">
        <v>2652</v>
      </c>
      <c r="C314" s="10"/>
      <c r="D314" s="10"/>
      <c r="E314" s="10">
        <v>-218.9</v>
      </c>
      <c r="F314" s="10">
        <v>-218.9</v>
      </c>
      <c r="G314" s="11" t="s">
        <v>19</v>
      </c>
    </row>
    <row r="315" spans="1:7">
      <c r="A315" s="9" t="s">
        <v>2653</v>
      </c>
      <c r="B315" s="16" t="s">
        <v>2654</v>
      </c>
      <c r="C315" s="10">
        <v>135675.29999999999</v>
      </c>
      <c r="D315" s="10">
        <v>272567.8</v>
      </c>
      <c r="E315" s="10">
        <v>257035.1</v>
      </c>
      <c r="F315" s="10">
        <v>-15532.7</v>
      </c>
      <c r="G315" s="11" t="s">
        <v>425</v>
      </c>
    </row>
    <row r="316" spans="1:7">
      <c r="A316" s="9" t="s">
        <v>2655</v>
      </c>
      <c r="B316" s="16" t="s">
        <v>2656</v>
      </c>
      <c r="C316" s="10">
        <v>135675.29999999999</v>
      </c>
      <c r="D316" s="10">
        <v>272567.8</v>
      </c>
      <c r="E316" s="10">
        <v>258026.9</v>
      </c>
      <c r="F316" s="10">
        <v>-14540.9</v>
      </c>
      <c r="G316" s="11" t="s">
        <v>692</v>
      </c>
    </row>
    <row r="317" spans="1:7">
      <c r="A317" s="9" t="s">
        <v>2657</v>
      </c>
      <c r="B317" s="16" t="s">
        <v>2658</v>
      </c>
      <c r="C317" s="10">
        <v>135161.60000000001</v>
      </c>
      <c r="D317" s="10">
        <v>271329.2</v>
      </c>
      <c r="E317" s="10">
        <v>256813.4</v>
      </c>
      <c r="F317" s="10">
        <v>-14515.8</v>
      </c>
      <c r="G317" s="11" t="s">
        <v>692</v>
      </c>
    </row>
    <row r="318" spans="1:7">
      <c r="A318" s="9" t="s">
        <v>2657</v>
      </c>
      <c r="B318" s="16" t="s">
        <v>2659</v>
      </c>
      <c r="C318" s="10">
        <v>135161.60000000001</v>
      </c>
      <c r="D318" s="10">
        <v>271329.2</v>
      </c>
      <c r="E318" s="10">
        <v>256813.4</v>
      </c>
      <c r="F318" s="10">
        <v>-14515.8</v>
      </c>
      <c r="G318" s="11" t="s">
        <v>692</v>
      </c>
    </row>
    <row r="319" spans="1:7">
      <c r="A319" s="9" t="s">
        <v>2660</v>
      </c>
      <c r="B319" s="16" t="s">
        <v>2661</v>
      </c>
      <c r="C319" s="10">
        <v>513.70000000000005</v>
      </c>
      <c r="D319" s="10">
        <v>1238.7</v>
      </c>
      <c r="E319" s="10">
        <v>1213.5</v>
      </c>
      <c r="F319" s="10">
        <v>-25.2</v>
      </c>
      <c r="G319" s="11" t="s">
        <v>407</v>
      </c>
    </row>
    <row r="320" spans="1:7">
      <c r="A320" s="9" t="s">
        <v>2660</v>
      </c>
      <c r="B320" s="16" t="s">
        <v>2662</v>
      </c>
      <c r="C320" s="10">
        <v>513.70000000000005</v>
      </c>
      <c r="D320" s="10">
        <v>1238.7</v>
      </c>
      <c r="E320" s="10">
        <v>1213.5</v>
      </c>
      <c r="F320" s="10">
        <v>-25.2</v>
      </c>
      <c r="G320" s="11" t="s">
        <v>407</v>
      </c>
    </row>
    <row r="321" spans="1:7">
      <c r="A321" s="9" t="s">
        <v>2663</v>
      </c>
      <c r="B321" s="16" t="s">
        <v>2664</v>
      </c>
      <c r="C321" s="10"/>
      <c r="D321" s="10"/>
      <c r="E321" s="10">
        <v>-991.8</v>
      </c>
      <c r="F321" s="10">
        <v>-991.8</v>
      </c>
      <c r="G321" s="11" t="s">
        <v>19</v>
      </c>
    </row>
    <row r="322" spans="1:7">
      <c r="A322" s="9" t="s">
        <v>2665</v>
      </c>
      <c r="B322" s="16" t="s">
        <v>2666</v>
      </c>
      <c r="C322" s="10"/>
      <c r="D322" s="10"/>
      <c r="E322" s="10">
        <v>-991.8</v>
      </c>
      <c r="F322" s="10">
        <v>-991.8</v>
      </c>
      <c r="G322" s="11" t="s">
        <v>19</v>
      </c>
    </row>
    <row r="323" spans="1:7">
      <c r="A323" s="9" t="s">
        <v>2665</v>
      </c>
      <c r="B323" s="16" t="s">
        <v>2667</v>
      </c>
      <c r="C323" s="10"/>
      <c r="D323" s="10"/>
      <c r="E323" s="10">
        <v>-991.8</v>
      </c>
      <c r="F323" s="10">
        <v>-991.8</v>
      </c>
      <c r="G323" s="11" t="s">
        <v>19</v>
      </c>
    </row>
    <row r="324" spans="1:7">
      <c r="A324" s="9" t="s">
        <v>2668</v>
      </c>
      <c r="B324" s="16" t="s">
        <v>2669</v>
      </c>
      <c r="C324" s="10">
        <v>47971.7</v>
      </c>
      <c r="D324" s="10">
        <v>57860.7</v>
      </c>
      <c r="E324" s="10">
        <v>49009.9</v>
      </c>
      <c r="F324" s="10">
        <v>-8850.7999999999993</v>
      </c>
      <c r="G324" s="11" t="s">
        <v>1155</v>
      </c>
    </row>
    <row r="325" spans="1:7" ht="25.5">
      <c r="A325" s="9" t="s">
        <v>2670</v>
      </c>
      <c r="B325" s="16" t="s">
        <v>2671</v>
      </c>
      <c r="C325" s="10">
        <v>47971.7</v>
      </c>
      <c r="D325" s="10">
        <v>57860.7</v>
      </c>
      <c r="E325" s="10">
        <v>49009.9</v>
      </c>
      <c r="F325" s="10">
        <v>-8850.7999999999993</v>
      </c>
      <c r="G325" s="11" t="s">
        <v>1155</v>
      </c>
    </row>
    <row r="326" spans="1:7">
      <c r="A326" s="9" t="s">
        <v>2672</v>
      </c>
      <c r="B326" s="16" t="s">
        <v>2673</v>
      </c>
      <c r="C326" s="10">
        <v>46190.5</v>
      </c>
      <c r="D326" s="10">
        <v>57826.400000000001</v>
      </c>
      <c r="E326" s="10">
        <v>48975.6</v>
      </c>
      <c r="F326" s="10">
        <v>-8850.7999999999993</v>
      </c>
      <c r="G326" s="11" t="s">
        <v>1155</v>
      </c>
    </row>
    <row r="327" spans="1:7">
      <c r="A327" s="9" t="s">
        <v>2672</v>
      </c>
      <c r="B327" s="16" t="s">
        <v>2674</v>
      </c>
      <c r="C327" s="10">
        <v>46190.5</v>
      </c>
      <c r="D327" s="10">
        <v>57826.400000000001</v>
      </c>
      <c r="E327" s="10">
        <v>48975.6</v>
      </c>
      <c r="F327" s="10">
        <v>-8850.7999999999993</v>
      </c>
      <c r="G327" s="11" t="s">
        <v>1155</v>
      </c>
    </row>
    <row r="328" spans="1:7" ht="25.5">
      <c r="A328" s="9" t="s">
        <v>2675</v>
      </c>
      <c r="B328" s="16" t="s">
        <v>2676</v>
      </c>
      <c r="C328" s="10">
        <v>1781.2</v>
      </c>
      <c r="D328" s="10">
        <v>34.299999999999997</v>
      </c>
      <c r="E328" s="10">
        <v>34.200000000000003</v>
      </c>
      <c r="F328" s="10">
        <v>-0.1</v>
      </c>
      <c r="G328" s="11" t="s">
        <v>161</v>
      </c>
    </row>
    <row r="329" spans="1:7" ht="25.5">
      <c r="A329" s="9" t="s">
        <v>2675</v>
      </c>
      <c r="B329" s="16" t="s">
        <v>2677</v>
      </c>
      <c r="C329" s="10">
        <v>1781.2</v>
      </c>
      <c r="D329" s="10">
        <v>34.299999999999997</v>
      </c>
      <c r="E329" s="10">
        <v>34.200000000000003</v>
      </c>
      <c r="F329" s="10">
        <v>-0.1</v>
      </c>
      <c r="G329" s="11" t="s">
        <v>161</v>
      </c>
    </row>
    <row r="330" spans="1:7">
      <c r="A330" s="9" t="s">
        <v>2678</v>
      </c>
      <c r="B330" s="16" t="s">
        <v>2679</v>
      </c>
      <c r="C330" s="10">
        <v>183645.2</v>
      </c>
      <c r="D330" s="10">
        <v>162556.9</v>
      </c>
      <c r="E330" s="10">
        <v>130592</v>
      </c>
      <c r="F330" s="10">
        <v>-31964.9</v>
      </c>
      <c r="G330" s="11" t="s">
        <v>2680</v>
      </c>
    </row>
    <row r="331" spans="1:7">
      <c r="A331" s="9" t="s">
        <v>2681</v>
      </c>
      <c r="B331" s="16" t="s">
        <v>2682</v>
      </c>
      <c r="C331" s="10">
        <v>183645.2</v>
      </c>
      <c r="D331" s="10">
        <v>162556.9</v>
      </c>
      <c r="E331" s="10">
        <v>130592</v>
      </c>
      <c r="F331" s="10">
        <v>-31964.9</v>
      </c>
      <c r="G331" s="11" t="s">
        <v>2680</v>
      </c>
    </row>
    <row r="332" spans="1:7">
      <c r="A332" s="9" t="s">
        <v>2683</v>
      </c>
      <c r="B332" s="16" t="s">
        <v>2684</v>
      </c>
      <c r="C332" s="10">
        <v>119280.3</v>
      </c>
      <c r="D332" s="10">
        <v>79476.399999999994</v>
      </c>
      <c r="E332" s="10">
        <v>59100.2</v>
      </c>
      <c r="F332" s="10">
        <v>-20376.2</v>
      </c>
      <c r="G332" s="11" t="s">
        <v>2685</v>
      </c>
    </row>
    <row r="333" spans="1:7">
      <c r="A333" s="9" t="s">
        <v>2683</v>
      </c>
      <c r="B333" s="16" t="s">
        <v>2686</v>
      </c>
      <c r="C333" s="10">
        <v>119280.3</v>
      </c>
      <c r="D333" s="10">
        <v>79476.399999999994</v>
      </c>
      <c r="E333" s="10">
        <v>59100.2</v>
      </c>
      <c r="F333" s="10">
        <v>-20376.2</v>
      </c>
      <c r="G333" s="11" t="s">
        <v>2685</v>
      </c>
    </row>
    <row r="334" spans="1:7">
      <c r="A334" s="9" t="s">
        <v>2687</v>
      </c>
      <c r="B334" s="16" t="s">
        <v>2688</v>
      </c>
      <c r="C334" s="10">
        <v>64364.9</v>
      </c>
      <c r="D334" s="10">
        <v>83080.5</v>
      </c>
      <c r="E334" s="10">
        <v>71491.8</v>
      </c>
      <c r="F334" s="10">
        <v>-11588.7</v>
      </c>
      <c r="G334" s="11" t="s">
        <v>27</v>
      </c>
    </row>
    <row r="335" spans="1:7">
      <c r="A335" s="9" t="s">
        <v>2687</v>
      </c>
      <c r="B335" s="16" t="s">
        <v>2689</v>
      </c>
      <c r="C335" s="10">
        <v>64364.9</v>
      </c>
      <c r="D335" s="10">
        <v>83080.5</v>
      </c>
      <c r="E335" s="10">
        <v>71491.8</v>
      </c>
      <c r="F335" s="10">
        <v>-11588.7</v>
      </c>
      <c r="G335" s="11" t="s">
        <v>27</v>
      </c>
    </row>
    <row r="336" spans="1:7">
      <c r="A336" s="9" t="s">
        <v>2690</v>
      </c>
      <c r="B336" s="16" t="s">
        <v>2691</v>
      </c>
      <c r="C336" s="10">
        <v>59161.1</v>
      </c>
      <c r="D336" s="10">
        <v>61201.4</v>
      </c>
      <c r="E336" s="10">
        <v>59443.5</v>
      </c>
      <c r="F336" s="10">
        <v>-1757.9</v>
      </c>
      <c r="G336" s="11" t="s">
        <v>561</v>
      </c>
    </row>
    <row r="337" spans="1:7">
      <c r="A337" s="9" t="s">
        <v>2692</v>
      </c>
      <c r="B337" s="16" t="s">
        <v>2693</v>
      </c>
      <c r="C337" s="10">
        <v>59161.1</v>
      </c>
      <c r="D337" s="10">
        <v>61201.4</v>
      </c>
      <c r="E337" s="10">
        <v>59443.5</v>
      </c>
      <c r="F337" s="10">
        <v>-1757.9</v>
      </c>
      <c r="G337" s="11" t="s">
        <v>561</v>
      </c>
    </row>
    <row r="338" spans="1:7">
      <c r="A338" s="9" t="s">
        <v>2694</v>
      </c>
      <c r="B338" s="16" t="s">
        <v>2695</v>
      </c>
      <c r="C338" s="10">
        <v>59161.1</v>
      </c>
      <c r="D338" s="10">
        <v>61201.4</v>
      </c>
      <c r="E338" s="10">
        <v>59443.5</v>
      </c>
      <c r="F338" s="10">
        <v>-1757.9</v>
      </c>
      <c r="G338" s="11" t="s">
        <v>561</v>
      </c>
    </row>
    <row r="339" spans="1:7">
      <c r="A339" s="9" t="s">
        <v>2694</v>
      </c>
      <c r="B339" s="16" t="s">
        <v>2696</v>
      </c>
      <c r="C339" s="10">
        <v>59161.1</v>
      </c>
      <c r="D339" s="10">
        <v>61201.4</v>
      </c>
      <c r="E339" s="10">
        <v>59443.5</v>
      </c>
      <c r="F339" s="10">
        <v>-1757.9</v>
      </c>
      <c r="G339" s="11" t="s">
        <v>561</v>
      </c>
    </row>
    <row r="340" spans="1:7">
      <c r="A340" s="9" t="s">
        <v>25</v>
      </c>
      <c r="B340" s="16" t="s">
        <v>26</v>
      </c>
      <c r="C340" s="10">
        <v>1904231.2</v>
      </c>
      <c r="D340" s="10">
        <v>1859754</v>
      </c>
      <c r="E340" s="10">
        <v>1601594.5</v>
      </c>
      <c r="F340" s="10">
        <v>-258159.5</v>
      </c>
      <c r="G340" s="11" t="s">
        <v>27</v>
      </c>
    </row>
    <row r="341" spans="1:7">
      <c r="A341" s="9" t="s">
        <v>2697</v>
      </c>
      <c r="B341" s="16" t="s">
        <v>2698</v>
      </c>
      <c r="C341" s="10">
        <v>36182.6</v>
      </c>
      <c r="D341" s="10">
        <v>16607.400000000001</v>
      </c>
      <c r="E341" s="10">
        <v>5677.9</v>
      </c>
      <c r="F341" s="10">
        <v>-10929.5</v>
      </c>
      <c r="G341" s="11" t="s">
        <v>2699</v>
      </c>
    </row>
    <row r="342" spans="1:7">
      <c r="A342" s="9" t="s">
        <v>2697</v>
      </c>
      <c r="B342" s="16" t="s">
        <v>2700</v>
      </c>
      <c r="C342" s="10">
        <v>36182.6</v>
      </c>
      <c r="D342" s="10">
        <v>16607.400000000001</v>
      </c>
      <c r="E342" s="10">
        <v>5677.9</v>
      </c>
      <c r="F342" s="10">
        <v>-10929.5</v>
      </c>
      <c r="G342" s="11" t="s">
        <v>2699</v>
      </c>
    </row>
    <row r="343" spans="1:7">
      <c r="A343" s="9" t="s">
        <v>2697</v>
      </c>
      <c r="B343" s="16" t="s">
        <v>2701</v>
      </c>
      <c r="C343" s="10">
        <v>36182.6</v>
      </c>
      <c r="D343" s="10">
        <v>16607.400000000001</v>
      </c>
      <c r="E343" s="10">
        <v>5677.9</v>
      </c>
      <c r="F343" s="10">
        <v>-10929.5</v>
      </c>
      <c r="G343" s="11" t="s">
        <v>2699</v>
      </c>
    </row>
    <row r="344" spans="1:7">
      <c r="A344" s="9" t="s">
        <v>2702</v>
      </c>
      <c r="B344" s="16" t="s">
        <v>2703</v>
      </c>
      <c r="C344" s="10">
        <v>1868048.6</v>
      </c>
      <c r="D344" s="10">
        <v>1843146.6</v>
      </c>
      <c r="E344" s="10">
        <v>1595916.7</v>
      </c>
      <c r="F344" s="10">
        <v>-247229.9</v>
      </c>
      <c r="G344" s="11" t="s">
        <v>977</v>
      </c>
    </row>
    <row r="345" spans="1:7">
      <c r="A345" s="9" t="s">
        <v>2704</v>
      </c>
      <c r="B345" s="16" t="s">
        <v>2705</v>
      </c>
      <c r="C345" s="10">
        <v>369350</v>
      </c>
      <c r="D345" s="10">
        <v>306344.90000000002</v>
      </c>
      <c r="E345" s="10">
        <v>263490.59999999998</v>
      </c>
      <c r="F345" s="10">
        <v>-42854.3</v>
      </c>
      <c r="G345" s="11" t="s">
        <v>714</v>
      </c>
    </row>
    <row r="346" spans="1:7">
      <c r="A346" s="9" t="s">
        <v>2704</v>
      </c>
      <c r="B346" s="16" t="s">
        <v>2706</v>
      </c>
      <c r="C346" s="10">
        <v>369350</v>
      </c>
      <c r="D346" s="10">
        <v>306344.90000000002</v>
      </c>
      <c r="E346" s="10">
        <v>263490.59999999998</v>
      </c>
      <c r="F346" s="10">
        <v>-42854.3</v>
      </c>
      <c r="G346" s="11" t="s">
        <v>714</v>
      </c>
    </row>
    <row r="347" spans="1:7">
      <c r="A347" s="9" t="s">
        <v>2707</v>
      </c>
      <c r="B347" s="16" t="s">
        <v>2708</v>
      </c>
      <c r="C347" s="10">
        <v>1292750</v>
      </c>
      <c r="D347" s="10">
        <v>1392681.6</v>
      </c>
      <c r="E347" s="10">
        <v>1197434</v>
      </c>
      <c r="F347" s="10">
        <v>-195247.6</v>
      </c>
      <c r="G347" s="11" t="s">
        <v>714</v>
      </c>
    </row>
    <row r="348" spans="1:7">
      <c r="A348" s="9" t="s">
        <v>2707</v>
      </c>
      <c r="B348" s="16" t="s">
        <v>2709</v>
      </c>
      <c r="C348" s="10">
        <v>1292750</v>
      </c>
      <c r="D348" s="10">
        <v>1392681.6</v>
      </c>
      <c r="E348" s="10">
        <v>1197434</v>
      </c>
      <c r="F348" s="10">
        <v>-195247.6</v>
      </c>
      <c r="G348" s="11" t="s">
        <v>714</v>
      </c>
    </row>
    <row r="349" spans="1:7">
      <c r="A349" s="9" t="s">
        <v>2710</v>
      </c>
      <c r="B349" s="16" t="s">
        <v>2711</v>
      </c>
      <c r="C349" s="10">
        <v>114700</v>
      </c>
      <c r="D349" s="10">
        <v>89852.2</v>
      </c>
      <c r="E349" s="10">
        <v>87932.800000000003</v>
      </c>
      <c r="F349" s="10">
        <v>-1919.4</v>
      </c>
      <c r="G349" s="11" t="s">
        <v>650</v>
      </c>
    </row>
    <row r="350" spans="1:7">
      <c r="A350" s="9" t="s">
        <v>2710</v>
      </c>
      <c r="B350" s="16" t="s">
        <v>2712</v>
      </c>
      <c r="C350" s="10">
        <v>114700</v>
      </c>
      <c r="D350" s="10">
        <v>89852.2</v>
      </c>
      <c r="E350" s="10">
        <v>87932.800000000003</v>
      </c>
      <c r="F350" s="10">
        <v>-1919.4</v>
      </c>
      <c r="G350" s="11" t="s">
        <v>650</v>
      </c>
    </row>
    <row r="351" spans="1:7">
      <c r="A351" s="9" t="s">
        <v>2713</v>
      </c>
      <c r="B351" s="16" t="s">
        <v>2714</v>
      </c>
      <c r="C351" s="10">
        <v>62250</v>
      </c>
      <c r="D351" s="10">
        <v>22072.5</v>
      </c>
      <c r="E351" s="10">
        <v>17677.8</v>
      </c>
      <c r="F351" s="10">
        <v>-4394.7</v>
      </c>
      <c r="G351" s="11" t="s">
        <v>2715</v>
      </c>
    </row>
    <row r="352" spans="1:7">
      <c r="A352" s="9" t="s">
        <v>2713</v>
      </c>
      <c r="B352" s="16" t="s">
        <v>2716</v>
      </c>
      <c r="C352" s="10">
        <v>62250</v>
      </c>
      <c r="D352" s="10">
        <v>22072.5</v>
      </c>
      <c r="E352" s="10">
        <v>17677.8</v>
      </c>
      <c r="F352" s="10">
        <v>-4394.7</v>
      </c>
      <c r="G352" s="11" t="s">
        <v>2715</v>
      </c>
    </row>
    <row r="353" spans="1:7">
      <c r="A353" s="9" t="s">
        <v>2717</v>
      </c>
      <c r="B353" s="16" t="s">
        <v>2718</v>
      </c>
      <c r="C353" s="10">
        <v>28998.6</v>
      </c>
      <c r="D353" s="10">
        <v>32195.4</v>
      </c>
      <c r="E353" s="10">
        <v>29381.4</v>
      </c>
      <c r="F353" s="10">
        <v>-2814</v>
      </c>
      <c r="G353" s="11" t="s">
        <v>875</v>
      </c>
    </row>
    <row r="354" spans="1:7">
      <c r="A354" s="9" t="s">
        <v>2717</v>
      </c>
      <c r="B354" s="16" t="s">
        <v>2719</v>
      </c>
      <c r="C354" s="10">
        <v>28998.6</v>
      </c>
      <c r="D354" s="10">
        <v>32195.4</v>
      </c>
      <c r="E354" s="10">
        <v>29381.4</v>
      </c>
      <c r="F354" s="10">
        <v>-2814</v>
      </c>
      <c r="G354" s="11" t="s">
        <v>875</v>
      </c>
    </row>
    <row r="355" spans="1:7">
      <c r="A355" s="12" t="s">
        <v>2720</v>
      </c>
      <c r="B355" s="15" t="s">
        <v>2721</v>
      </c>
      <c r="C355" s="13">
        <v>1268880.8</v>
      </c>
      <c r="D355" s="13">
        <v>1203537.3999999999</v>
      </c>
      <c r="E355" s="13">
        <v>1149779.8999999999</v>
      </c>
      <c r="F355" s="13">
        <f>E355-D355</f>
        <v>-53757.5</v>
      </c>
      <c r="G355" s="14" t="s">
        <v>676</v>
      </c>
    </row>
    <row r="356" spans="1:7">
      <c r="A356" s="9" t="s">
        <v>2722</v>
      </c>
      <c r="B356" s="16" t="s">
        <v>2723</v>
      </c>
      <c r="C356" s="10">
        <v>230159.4</v>
      </c>
      <c r="D356" s="10">
        <v>214169.3</v>
      </c>
      <c r="E356" s="10">
        <v>204657.7</v>
      </c>
      <c r="F356" s="10">
        <v>-9511.6</v>
      </c>
      <c r="G356" s="11" t="s">
        <v>502</v>
      </c>
    </row>
    <row r="357" spans="1:7">
      <c r="A357" s="9" t="s">
        <v>2724</v>
      </c>
      <c r="B357" s="16" t="s">
        <v>2725</v>
      </c>
      <c r="C357" s="10">
        <v>230159.4</v>
      </c>
      <c r="D357" s="10">
        <v>214169.3</v>
      </c>
      <c r="E357" s="10">
        <v>204659.7</v>
      </c>
      <c r="F357" s="10">
        <v>-9509.6</v>
      </c>
      <c r="G357" s="11" t="s">
        <v>502</v>
      </c>
    </row>
    <row r="358" spans="1:7">
      <c r="A358" s="9" t="s">
        <v>2726</v>
      </c>
      <c r="B358" s="16" t="s">
        <v>2727</v>
      </c>
      <c r="C358" s="10">
        <v>230159.4</v>
      </c>
      <c r="D358" s="10">
        <v>214169.3</v>
      </c>
      <c r="E358" s="10">
        <v>204659.7</v>
      </c>
      <c r="F358" s="10">
        <v>-9509.6</v>
      </c>
      <c r="G358" s="11" t="s">
        <v>502</v>
      </c>
    </row>
    <row r="359" spans="1:7">
      <c r="A359" s="9" t="s">
        <v>2726</v>
      </c>
      <c r="B359" s="16" t="s">
        <v>2728</v>
      </c>
      <c r="C359" s="10">
        <v>230159.4</v>
      </c>
      <c r="D359" s="10">
        <v>214169.3</v>
      </c>
      <c r="E359" s="10">
        <v>204659.7</v>
      </c>
      <c r="F359" s="10">
        <v>-9509.6</v>
      </c>
      <c r="G359" s="11" t="s">
        <v>502</v>
      </c>
    </row>
    <row r="360" spans="1:7">
      <c r="A360" s="9" t="s">
        <v>2729</v>
      </c>
      <c r="B360" s="16" t="s">
        <v>2730</v>
      </c>
      <c r="C360" s="10"/>
      <c r="D360" s="10"/>
      <c r="E360" s="10">
        <v>-2.1</v>
      </c>
      <c r="F360" s="10">
        <v>-2.1</v>
      </c>
      <c r="G360" s="11" t="s">
        <v>19</v>
      </c>
    </row>
    <row r="361" spans="1:7">
      <c r="A361" s="9" t="s">
        <v>2731</v>
      </c>
      <c r="B361" s="16" t="s">
        <v>2732</v>
      </c>
      <c r="C361" s="10"/>
      <c r="D361" s="10"/>
      <c r="E361" s="10">
        <v>-2.1</v>
      </c>
      <c r="F361" s="10">
        <v>-2.1</v>
      </c>
      <c r="G361" s="11" t="s">
        <v>19</v>
      </c>
    </row>
    <row r="362" spans="1:7">
      <c r="A362" s="9" t="s">
        <v>2731</v>
      </c>
      <c r="B362" s="16" t="s">
        <v>2733</v>
      </c>
      <c r="C362" s="10"/>
      <c r="D362" s="10"/>
      <c r="E362" s="10">
        <v>-2.1</v>
      </c>
      <c r="F362" s="10">
        <v>-2.1</v>
      </c>
      <c r="G362" s="11" t="s">
        <v>19</v>
      </c>
    </row>
    <row r="363" spans="1:7">
      <c r="A363" s="9" t="s">
        <v>2734</v>
      </c>
      <c r="B363" s="16" t="s">
        <v>2735</v>
      </c>
      <c r="C363" s="10">
        <v>40117.4</v>
      </c>
      <c r="D363" s="10">
        <v>48871.5</v>
      </c>
      <c r="E363" s="10">
        <v>46152.5</v>
      </c>
      <c r="F363" s="10">
        <v>-2719</v>
      </c>
      <c r="G363" s="11" t="s">
        <v>158</v>
      </c>
    </row>
    <row r="364" spans="1:7">
      <c r="A364" s="9" t="s">
        <v>2736</v>
      </c>
      <c r="B364" s="16" t="s">
        <v>2737</v>
      </c>
      <c r="C364" s="10">
        <v>40117.4</v>
      </c>
      <c r="D364" s="10">
        <v>48871.5</v>
      </c>
      <c r="E364" s="10">
        <v>46155.7</v>
      </c>
      <c r="F364" s="10">
        <v>-2715.8</v>
      </c>
      <c r="G364" s="11" t="s">
        <v>158</v>
      </c>
    </row>
    <row r="365" spans="1:7">
      <c r="A365" s="9" t="s">
        <v>2738</v>
      </c>
      <c r="B365" s="16" t="s">
        <v>2739</v>
      </c>
      <c r="C365" s="10">
        <v>40117.4</v>
      </c>
      <c r="D365" s="10">
        <v>48871.5</v>
      </c>
      <c r="E365" s="10">
        <v>46155.7</v>
      </c>
      <c r="F365" s="10">
        <v>-2715.8</v>
      </c>
      <c r="G365" s="11" t="s">
        <v>158</v>
      </c>
    </row>
    <row r="366" spans="1:7">
      <c r="A366" s="9" t="s">
        <v>2738</v>
      </c>
      <c r="B366" s="16" t="s">
        <v>2740</v>
      </c>
      <c r="C366" s="10">
        <v>40117.4</v>
      </c>
      <c r="D366" s="10">
        <v>48871.5</v>
      </c>
      <c r="E366" s="10">
        <v>46155.7</v>
      </c>
      <c r="F366" s="10">
        <v>-2715.8</v>
      </c>
      <c r="G366" s="11" t="s">
        <v>158</v>
      </c>
    </row>
    <row r="367" spans="1:7">
      <c r="A367" s="9" t="s">
        <v>2741</v>
      </c>
      <c r="B367" s="16" t="s">
        <v>2742</v>
      </c>
      <c r="C367" s="10"/>
      <c r="D367" s="10"/>
      <c r="E367" s="10">
        <v>-3.2</v>
      </c>
      <c r="F367" s="10">
        <v>-3.2</v>
      </c>
      <c r="G367" s="11" t="s">
        <v>19</v>
      </c>
    </row>
    <row r="368" spans="1:7">
      <c r="A368" s="9" t="s">
        <v>2743</v>
      </c>
      <c r="B368" s="16" t="s">
        <v>2744</v>
      </c>
      <c r="C368" s="10"/>
      <c r="D368" s="10"/>
      <c r="E368" s="10">
        <v>-3.2</v>
      </c>
      <c r="F368" s="10">
        <v>-3.2</v>
      </c>
      <c r="G368" s="11" t="s">
        <v>19</v>
      </c>
    </row>
    <row r="369" spans="1:7">
      <c r="A369" s="9" t="s">
        <v>2743</v>
      </c>
      <c r="B369" s="16" t="s">
        <v>2745</v>
      </c>
      <c r="C369" s="10"/>
      <c r="D369" s="10"/>
      <c r="E369" s="10">
        <v>-3.2</v>
      </c>
      <c r="F369" s="10">
        <v>-3.2</v>
      </c>
      <c r="G369" s="11" t="s">
        <v>19</v>
      </c>
    </row>
    <row r="370" spans="1:7">
      <c r="A370" s="9" t="s">
        <v>2746</v>
      </c>
      <c r="B370" s="16" t="s">
        <v>2747</v>
      </c>
      <c r="C370" s="10">
        <v>239755.8</v>
      </c>
      <c r="D370" s="10">
        <v>227900.79999999999</v>
      </c>
      <c r="E370" s="10">
        <v>216601.2</v>
      </c>
      <c r="F370" s="10">
        <v>-11299.6</v>
      </c>
      <c r="G370" s="11" t="s">
        <v>235</v>
      </c>
    </row>
    <row r="371" spans="1:7">
      <c r="A371" s="9" t="s">
        <v>2748</v>
      </c>
      <c r="B371" s="16" t="s">
        <v>2749</v>
      </c>
      <c r="C371" s="10">
        <v>239755.8</v>
      </c>
      <c r="D371" s="10">
        <v>227900.79999999999</v>
      </c>
      <c r="E371" s="10">
        <v>216601.2</v>
      </c>
      <c r="F371" s="10">
        <v>-11299.6</v>
      </c>
      <c r="G371" s="11" t="s">
        <v>235</v>
      </c>
    </row>
    <row r="372" spans="1:7">
      <c r="A372" s="9" t="s">
        <v>2750</v>
      </c>
      <c r="B372" s="16" t="s">
        <v>2751</v>
      </c>
      <c r="C372" s="10">
        <v>239755.8</v>
      </c>
      <c r="D372" s="10">
        <v>227900.79999999999</v>
      </c>
      <c r="E372" s="10">
        <v>216601.2</v>
      </c>
      <c r="F372" s="10">
        <v>-11299.6</v>
      </c>
      <c r="G372" s="11" t="s">
        <v>235</v>
      </c>
    </row>
    <row r="373" spans="1:7">
      <c r="A373" s="9" t="s">
        <v>2750</v>
      </c>
      <c r="B373" s="16" t="s">
        <v>2752</v>
      </c>
      <c r="C373" s="10">
        <v>239755.8</v>
      </c>
      <c r="D373" s="10">
        <v>227900.79999999999</v>
      </c>
      <c r="E373" s="10">
        <v>216601.2</v>
      </c>
      <c r="F373" s="10">
        <v>-11299.6</v>
      </c>
      <c r="G373" s="11" t="s">
        <v>235</v>
      </c>
    </row>
    <row r="374" spans="1:7">
      <c r="A374" s="9" t="s">
        <v>2753</v>
      </c>
      <c r="B374" s="16" t="s">
        <v>2754</v>
      </c>
      <c r="C374" s="10">
        <v>109772.8</v>
      </c>
      <c r="D374" s="10">
        <v>101600.1</v>
      </c>
      <c r="E374" s="10">
        <v>97326.8</v>
      </c>
      <c r="F374" s="10">
        <v>-4273.3</v>
      </c>
      <c r="G374" s="11" t="s">
        <v>629</v>
      </c>
    </row>
    <row r="375" spans="1:7">
      <c r="A375" s="9" t="s">
        <v>2755</v>
      </c>
      <c r="B375" s="16" t="s">
        <v>2756</v>
      </c>
      <c r="C375" s="10">
        <v>109772.8</v>
      </c>
      <c r="D375" s="10">
        <v>101600.1</v>
      </c>
      <c r="E375" s="10">
        <v>97329.8</v>
      </c>
      <c r="F375" s="10">
        <v>-4270.3</v>
      </c>
      <c r="G375" s="11" t="s">
        <v>629</v>
      </c>
    </row>
    <row r="376" spans="1:7">
      <c r="A376" s="9" t="s">
        <v>2757</v>
      </c>
      <c r="B376" s="16" t="s">
        <v>2758</v>
      </c>
      <c r="C376" s="10">
        <v>109772.8</v>
      </c>
      <c r="D376" s="10">
        <v>101600.1</v>
      </c>
      <c r="E376" s="10">
        <v>97329.8</v>
      </c>
      <c r="F376" s="10">
        <v>-4270.3</v>
      </c>
      <c r="G376" s="11" t="s">
        <v>629</v>
      </c>
    </row>
    <row r="377" spans="1:7">
      <c r="A377" s="9" t="s">
        <v>2757</v>
      </c>
      <c r="B377" s="16" t="s">
        <v>2759</v>
      </c>
      <c r="C377" s="10">
        <v>109772.8</v>
      </c>
      <c r="D377" s="10">
        <v>101600.1</v>
      </c>
      <c r="E377" s="10">
        <v>97329.8</v>
      </c>
      <c r="F377" s="10">
        <v>-4270.3</v>
      </c>
      <c r="G377" s="11" t="s">
        <v>629</v>
      </c>
    </row>
    <row r="378" spans="1:7">
      <c r="A378" s="9" t="s">
        <v>2760</v>
      </c>
      <c r="B378" s="16" t="s">
        <v>2761</v>
      </c>
      <c r="C378" s="10"/>
      <c r="D378" s="10"/>
      <c r="E378" s="10">
        <v>-3</v>
      </c>
      <c r="F378" s="10">
        <v>-3</v>
      </c>
      <c r="G378" s="11" t="s">
        <v>19</v>
      </c>
    </row>
    <row r="379" spans="1:7">
      <c r="A379" s="9" t="s">
        <v>2762</v>
      </c>
      <c r="B379" s="16" t="s">
        <v>2763</v>
      </c>
      <c r="C379" s="10"/>
      <c r="D379" s="10"/>
      <c r="E379" s="10">
        <v>-3</v>
      </c>
      <c r="F379" s="10">
        <v>-3</v>
      </c>
      <c r="G379" s="11" t="s">
        <v>19</v>
      </c>
    </row>
    <row r="380" spans="1:7">
      <c r="A380" s="9" t="s">
        <v>2762</v>
      </c>
      <c r="B380" s="16" t="s">
        <v>2764</v>
      </c>
      <c r="C380" s="10"/>
      <c r="D380" s="10"/>
      <c r="E380" s="10">
        <v>-3</v>
      </c>
      <c r="F380" s="10">
        <v>-3</v>
      </c>
      <c r="G380" s="11" t="s">
        <v>19</v>
      </c>
    </row>
    <row r="381" spans="1:7">
      <c r="A381" s="9" t="s">
        <v>2765</v>
      </c>
      <c r="B381" s="16" t="s">
        <v>2766</v>
      </c>
      <c r="C381" s="10">
        <v>27077.599999999999</v>
      </c>
      <c r="D381" s="10">
        <v>18384</v>
      </c>
      <c r="E381" s="10">
        <v>15911.6</v>
      </c>
      <c r="F381" s="10">
        <v>-2472.4</v>
      </c>
      <c r="G381" s="11" t="s">
        <v>977</v>
      </c>
    </row>
    <row r="382" spans="1:7" ht="25.5">
      <c r="A382" s="9" t="s">
        <v>2767</v>
      </c>
      <c r="B382" s="16" t="s">
        <v>2768</v>
      </c>
      <c r="C382" s="10">
        <v>27077.599999999999</v>
      </c>
      <c r="D382" s="10">
        <v>18384</v>
      </c>
      <c r="E382" s="10">
        <v>15911.6</v>
      </c>
      <c r="F382" s="10">
        <v>-2472.4</v>
      </c>
      <c r="G382" s="11" t="s">
        <v>977</v>
      </c>
    </row>
    <row r="383" spans="1:7">
      <c r="A383" s="9" t="s">
        <v>2769</v>
      </c>
      <c r="B383" s="16" t="s">
        <v>2770</v>
      </c>
      <c r="C383" s="10">
        <v>27077.599999999999</v>
      </c>
      <c r="D383" s="10">
        <v>18384</v>
      </c>
      <c r="E383" s="10">
        <v>15911.6</v>
      </c>
      <c r="F383" s="10">
        <v>-2472.4</v>
      </c>
      <c r="G383" s="11" t="s">
        <v>977</v>
      </c>
    </row>
    <row r="384" spans="1:7">
      <c r="A384" s="9" t="s">
        <v>2769</v>
      </c>
      <c r="B384" s="16" t="s">
        <v>2771</v>
      </c>
      <c r="C384" s="10">
        <v>27077.599999999999</v>
      </c>
      <c r="D384" s="10">
        <v>18384</v>
      </c>
      <c r="E384" s="10">
        <v>15911.6</v>
      </c>
      <c r="F384" s="10">
        <v>-2472.4</v>
      </c>
      <c r="G384" s="11" t="s">
        <v>977</v>
      </c>
    </row>
    <row r="385" spans="1:7">
      <c r="A385" s="9" t="s">
        <v>2772</v>
      </c>
      <c r="B385" s="16" t="s">
        <v>2773</v>
      </c>
      <c r="C385" s="10">
        <v>98081.5</v>
      </c>
      <c r="D385" s="10">
        <v>100506.5</v>
      </c>
      <c r="E385" s="10">
        <v>92726.3</v>
      </c>
      <c r="F385" s="10">
        <v>-7780.2</v>
      </c>
      <c r="G385" s="11" t="s">
        <v>662</v>
      </c>
    </row>
    <row r="386" spans="1:7">
      <c r="A386" s="9" t="s">
        <v>2774</v>
      </c>
      <c r="B386" s="16" t="s">
        <v>2775</v>
      </c>
      <c r="C386" s="10">
        <v>98081.5</v>
      </c>
      <c r="D386" s="10">
        <v>100506.5</v>
      </c>
      <c r="E386" s="10">
        <v>92728.1</v>
      </c>
      <c r="F386" s="10">
        <v>-7778.4</v>
      </c>
      <c r="G386" s="11" t="s">
        <v>662</v>
      </c>
    </row>
    <row r="387" spans="1:7">
      <c r="A387" s="9" t="s">
        <v>2776</v>
      </c>
      <c r="B387" s="16" t="s">
        <v>2777</v>
      </c>
      <c r="C387" s="10">
        <v>98081.5</v>
      </c>
      <c r="D387" s="10">
        <v>100506.5</v>
      </c>
      <c r="E387" s="10">
        <v>92728.1</v>
      </c>
      <c r="F387" s="10">
        <v>-7778.4</v>
      </c>
      <c r="G387" s="11" t="s">
        <v>662</v>
      </c>
    </row>
    <row r="388" spans="1:7">
      <c r="A388" s="9" t="s">
        <v>2776</v>
      </c>
      <c r="B388" s="16" t="s">
        <v>2778</v>
      </c>
      <c r="C388" s="10">
        <v>98081.5</v>
      </c>
      <c r="D388" s="10">
        <v>100506.5</v>
      </c>
      <c r="E388" s="10">
        <v>92728.1</v>
      </c>
      <c r="F388" s="10">
        <v>-7778.4</v>
      </c>
      <c r="G388" s="11" t="s">
        <v>662</v>
      </c>
    </row>
    <row r="389" spans="1:7">
      <c r="A389" s="9" t="s">
        <v>2779</v>
      </c>
      <c r="B389" s="16" t="s">
        <v>2780</v>
      </c>
      <c r="C389" s="10"/>
      <c r="D389" s="10"/>
      <c r="E389" s="10">
        <v>-1.8</v>
      </c>
      <c r="F389" s="10">
        <v>-1.8</v>
      </c>
      <c r="G389" s="11" t="s">
        <v>19</v>
      </c>
    </row>
    <row r="390" spans="1:7">
      <c r="A390" s="9" t="s">
        <v>2781</v>
      </c>
      <c r="B390" s="16" t="s">
        <v>2782</v>
      </c>
      <c r="C390" s="10"/>
      <c r="D390" s="10"/>
      <c r="E390" s="10">
        <v>-1.8</v>
      </c>
      <c r="F390" s="10">
        <v>-1.8</v>
      </c>
      <c r="G390" s="11" t="s">
        <v>19</v>
      </c>
    </row>
    <row r="391" spans="1:7">
      <c r="A391" s="9" t="s">
        <v>2781</v>
      </c>
      <c r="B391" s="16" t="s">
        <v>2783</v>
      </c>
      <c r="C391" s="10"/>
      <c r="D391" s="10"/>
      <c r="E391" s="10">
        <v>-1.8</v>
      </c>
      <c r="F391" s="10">
        <v>-1.8</v>
      </c>
      <c r="G391" s="11" t="s">
        <v>19</v>
      </c>
    </row>
    <row r="392" spans="1:7">
      <c r="A392" s="9" t="s">
        <v>2784</v>
      </c>
      <c r="B392" s="16" t="s">
        <v>2785</v>
      </c>
      <c r="C392" s="10">
        <v>31647.9</v>
      </c>
      <c r="D392" s="10">
        <v>42968.6</v>
      </c>
      <c r="E392" s="10">
        <v>41794.1</v>
      </c>
      <c r="F392" s="10">
        <v>-1174.5</v>
      </c>
      <c r="G392" s="11" t="s">
        <v>858</v>
      </c>
    </row>
    <row r="393" spans="1:7">
      <c r="A393" s="9" t="s">
        <v>2786</v>
      </c>
      <c r="B393" s="16" t="s">
        <v>2787</v>
      </c>
      <c r="C393" s="10">
        <v>31647.9</v>
      </c>
      <c r="D393" s="10">
        <v>42968.6</v>
      </c>
      <c r="E393" s="10">
        <v>41797.4</v>
      </c>
      <c r="F393" s="10">
        <v>-1171.2</v>
      </c>
      <c r="G393" s="11" t="s">
        <v>858</v>
      </c>
    </row>
    <row r="394" spans="1:7">
      <c r="A394" s="9" t="s">
        <v>2788</v>
      </c>
      <c r="B394" s="16" t="s">
        <v>2789</v>
      </c>
      <c r="C394" s="10">
        <v>31647.9</v>
      </c>
      <c r="D394" s="10">
        <v>42968.6</v>
      </c>
      <c r="E394" s="10">
        <v>41797.4</v>
      </c>
      <c r="F394" s="10">
        <v>-1171.2</v>
      </c>
      <c r="G394" s="11" t="s">
        <v>858</v>
      </c>
    </row>
    <row r="395" spans="1:7">
      <c r="A395" s="9" t="s">
        <v>2790</v>
      </c>
      <c r="B395" s="16" t="s">
        <v>2791</v>
      </c>
      <c r="C395" s="10">
        <v>31647.9</v>
      </c>
      <c r="D395" s="10">
        <v>42968.6</v>
      </c>
      <c r="E395" s="10">
        <v>41797.4</v>
      </c>
      <c r="F395" s="10">
        <v>-1171.2</v>
      </c>
      <c r="G395" s="11" t="s">
        <v>858</v>
      </c>
    </row>
    <row r="396" spans="1:7">
      <c r="A396" s="9" t="s">
        <v>2792</v>
      </c>
      <c r="B396" s="16" t="s">
        <v>2793</v>
      </c>
      <c r="C396" s="10"/>
      <c r="D396" s="10"/>
      <c r="E396" s="10">
        <v>-3.3</v>
      </c>
      <c r="F396" s="10">
        <v>-3.3</v>
      </c>
      <c r="G396" s="11" t="s">
        <v>19</v>
      </c>
    </row>
    <row r="397" spans="1:7">
      <c r="A397" s="9" t="s">
        <v>2794</v>
      </c>
      <c r="B397" s="16" t="s">
        <v>2795</v>
      </c>
      <c r="C397" s="10"/>
      <c r="D397" s="10"/>
      <c r="E397" s="10">
        <v>-3.3</v>
      </c>
      <c r="F397" s="10">
        <v>-3.3</v>
      </c>
      <c r="G397" s="11" t="s">
        <v>19</v>
      </c>
    </row>
    <row r="398" spans="1:7">
      <c r="A398" s="9" t="s">
        <v>2794</v>
      </c>
      <c r="B398" s="16" t="s">
        <v>2796</v>
      </c>
      <c r="C398" s="10"/>
      <c r="D398" s="10"/>
      <c r="E398" s="10">
        <v>-3.3</v>
      </c>
      <c r="F398" s="10">
        <v>-3.3</v>
      </c>
      <c r="G398" s="11" t="s">
        <v>19</v>
      </c>
    </row>
    <row r="399" spans="1:7">
      <c r="A399" s="9" t="s">
        <v>2797</v>
      </c>
      <c r="B399" s="16" t="s">
        <v>2798</v>
      </c>
      <c r="C399" s="10">
        <v>103376.6</v>
      </c>
      <c r="D399" s="10">
        <v>111740.4</v>
      </c>
      <c r="E399" s="10">
        <v>109334.39999999999</v>
      </c>
      <c r="F399" s="10">
        <v>-2406</v>
      </c>
      <c r="G399" s="11" t="s">
        <v>323</v>
      </c>
    </row>
    <row r="400" spans="1:7">
      <c r="A400" s="9" t="s">
        <v>2799</v>
      </c>
      <c r="B400" s="16" t="s">
        <v>2800</v>
      </c>
      <c r="C400" s="10">
        <v>103376.6</v>
      </c>
      <c r="D400" s="10">
        <v>111740.4</v>
      </c>
      <c r="E400" s="10">
        <v>109630.2</v>
      </c>
      <c r="F400" s="10">
        <v>-2110.1999999999998</v>
      </c>
      <c r="G400" s="11" t="s">
        <v>546</v>
      </c>
    </row>
    <row r="401" spans="1:7">
      <c r="A401" s="9" t="s">
        <v>2801</v>
      </c>
      <c r="B401" s="16" t="s">
        <v>2802</v>
      </c>
      <c r="C401" s="10">
        <v>103376.6</v>
      </c>
      <c r="D401" s="10">
        <v>111740.4</v>
      </c>
      <c r="E401" s="10">
        <v>109630.2</v>
      </c>
      <c r="F401" s="10">
        <v>-2110.1999999999998</v>
      </c>
      <c r="G401" s="11" t="s">
        <v>546</v>
      </c>
    </row>
    <row r="402" spans="1:7">
      <c r="A402" s="9" t="s">
        <v>2801</v>
      </c>
      <c r="B402" s="16" t="s">
        <v>2803</v>
      </c>
      <c r="C402" s="10">
        <v>103376.6</v>
      </c>
      <c r="D402" s="10">
        <v>111740.4</v>
      </c>
      <c r="E402" s="10">
        <v>109630.2</v>
      </c>
      <c r="F402" s="10">
        <v>-2110.1999999999998</v>
      </c>
      <c r="G402" s="11" t="s">
        <v>546</v>
      </c>
    </row>
    <row r="403" spans="1:7">
      <c r="A403" s="9" t="s">
        <v>2804</v>
      </c>
      <c r="B403" s="16" t="s">
        <v>2805</v>
      </c>
      <c r="C403" s="10"/>
      <c r="D403" s="10"/>
      <c r="E403" s="10">
        <v>-295.8</v>
      </c>
      <c r="F403" s="10">
        <v>-295.8</v>
      </c>
      <c r="G403" s="11" t="s">
        <v>19</v>
      </c>
    </row>
    <row r="404" spans="1:7">
      <c r="A404" s="9" t="s">
        <v>2806</v>
      </c>
      <c r="B404" s="16" t="s">
        <v>2807</v>
      </c>
      <c r="C404" s="10"/>
      <c r="D404" s="10"/>
      <c r="E404" s="10">
        <v>-295.8</v>
      </c>
      <c r="F404" s="10">
        <v>-295.8</v>
      </c>
      <c r="G404" s="11" t="s">
        <v>19</v>
      </c>
    </row>
    <row r="405" spans="1:7">
      <c r="A405" s="9" t="s">
        <v>2806</v>
      </c>
      <c r="B405" s="16" t="s">
        <v>2808</v>
      </c>
      <c r="C405" s="10"/>
      <c r="D405" s="10"/>
      <c r="E405" s="10">
        <v>-295.8</v>
      </c>
      <c r="F405" s="10">
        <v>-295.8</v>
      </c>
      <c r="G405" s="11" t="s">
        <v>19</v>
      </c>
    </row>
    <row r="406" spans="1:7">
      <c r="A406" s="9" t="s">
        <v>2809</v>
      </c>
      <c r="B406" s="16" t="s">
        <v>2810</v>
      </c>
      <c r="C406" s="10">
        <v>388891.8</v>
      </c>
      <c r="D406" s="10">
        <v>337396</v>
      </c>
      <c r="E406" s="10">
        <v>325275.40000000002</v>
      </c>
      <c r="F406" s="10">
        <f>E406-D406</f>
        <v>-12120.599999999977</v>
      </c>
      <c r="G406" s="11" t="s">
        <v>387</v>
      </c>
    </row>
    <row r="407" spans="1:7">
      <c r="A407" s="9" t="s">
        <v>2811</v>
      </c>
      <c r="B407" s="16" t="s">
        <v>2812</v>
      </c>
      <c r="C407" s="10">
        <v>388891.8</v>
      </c>
      <c r="D407" s="10">
        <v>337396</v>
      </c>
      <c r="E407" s="10">
        <v>330145.3</v>
      </c>
      <c r="F407" s="10">
        <f t="shared" ref="F407:F409" si="0">E407-D407</f>
        <v>-7250.7000000000116</v>
      </c>
      <c r="G407" s="11" t="s">
        <v>650</v>
      </c>
    </row>
    <row r="408" spans="1:7">
      <c r="A408" s="9" t="s">
        <v>2813</v>
      </c>
      <c r="B408" s="16" t="s">
        <v>2814</v>
      </c>
      <c r="C408" s="10">
        <v>388891.8</v>
      </c>
      <c r="D408" s="10">
        <v>337396</v>
      </c>
      <c r="E408" s="10">
        <v>330145.3</v>
      </c>
      <c r="F408" s="10">
        <f t="shared" si="0"/>
        <v>-7250.7000000000116</v>
      </c>
      <c r="G408" s="11" t="s">
        <v>650</v>
      </c>
    </row>
    <row r="409" spans="1:7">
      <c r="A409" s="9" t="s">
        <v>2813</v>
      </c>
      <c r="B409" s="16" t="s">
        <v>2815</v>
      </c>
      <c r="C409" s="10">
        <v>388891.8</v>
      </c>
      <c r="D409" s="10">
        <v>337396</v>
      </c>
      <c r="E409" s="10">
        <v>330145.3</v>
      </c>
      <c r="F409" s="10">
        <f t="shared" si="0"/>
        <v>-7250.7000000000116</v>
      </c>
      <c r="G409" s="11" t="s">
        <v>650</v>
      </c>
    </row>
    <row r="410" spans="1:7">
      <c r="A410" s="9" t="s">
        <v>2816</v>
      </c>
      <c r="B410" s="16" t="s">
        <v>2817</v>
      </c>
      <c r="C410" s="10"/>
      <c r="D410" s="10"/>
      <c r="E410" s="10">
        <v>-4869.8999999999996</v>
      </c>
      <c r="F410" s="10">
        <v>-4869.8999999999996</v>
      </c>
      <c r="G410" s="11" t="s">
        <v>19</v>
      </c>
    </row>
    <row r="411" spans="1:7">
      <c r="A411" s="9" t="s">
        <v>2818</v>
      </c>
      <c r="B411" s="16" t="s">
        <v>2819</v>
      </c>
      <c r="C411" s="10"/>
      <c r="D411" s="10"/>
      <c r="E411" s="10">
        <v>-4869.8999999999996</v>
      </c>
      <c r="F411" s="10">
        <v>-4869.8999999999996</v>
      </c>
      <c r="G411" s="11" t="s">
        <v>19</v>
      </c>
    </row>
    <row r="412" spans="1:7">
      <c r="A412" s="9" t="s">
        <v>2818</v>
      </c>
      <c r="B412" s="16" t="s">
        <v>2820</v>
      </c>
      <c r="C412" s="10"/>
      <c r="D412" s="10"/>
      <c r="E412" s="10">
        <v>-4869.8999999999996</v>
      </c>
      <c r="F412" s="10">
        <v>-4869.8999999999996</v>
      </c>
      <c r="G412" s="11" t="s">
        <v>19</v>
      </c>
    </row>
    <row r="413" spans="1:7" ht="25.5">
      <c r="A413" s="12" t="s">
        <v>2821</v>
      </c>
      <c r="B413" s="15" t="s">
        <v>2822</v>
      </c>
      <c r="C413" s="13">
        <v>-6600.7</v>
      </c>
      <c r="D413" s="13">
        <v>-6701.3</v>
      </c>
      <c r="E413" s="13">
        <v>-6263.8</v>
      </c>
      <c r="F413" s="13">
        <v>437.5</v>
      </c>
      <c r="G413" s="14" t="s">
        <v>448</v>
      </c>
    </row>
    <row r="414" spans="1:7">
      <c r="A414" s="9" t="s">
        <v>2823</v>
      </c>
      <c r="B414" s="16" t="s">
        <v>2824</v>
      </c>
      <c r="C414" s="10">
        <v>199.3</v>
      </c>
      <c r="D414" s="10">
        <v>98.7</v>
      </c>
      <c r="E414" s="10">
        <v>98.7</v>
      </c>
      <c r="F414" s="10"/>
      <c r="G414" s="11" t="s">
        <v>2</v>
      </c>
    </row>
    <row r="415" spans="1:7">
      <c r="A415" s="9" t="s">
        <v>2825</v>
      </c>
      <c r="B415" s="16" t="s">
        <v>2826</v>
      </c>
      <c r="C415" s="10">
        <v>199.3</v>
      </c>
      <c r="D415" s="10">
        <v>98.7</v>
      </c>
      <c r="E415" s="10">
        <v>98.7</v>
      </c>
      <c r="F415" s="10"/>
      <c r="G415" s="11" t="s">
        <v>2</v>
      </c>
    </row>
    <row r="416" spans="1:7">
      <c r="A416" s="9" t="s">
        <v>2825</v>
      </c>
      <c r="B416" s="16" t="s">
        <v>2827</v>
      </c>
      <c r="C416" s="10">
        <v>199.3</v>
      </c>
      <c r="D416" s="10">
        <v>98.7</v>
      </c>
      <c r="E416" s="10">
        <v>98.7</v>
      </c>
      <c r="F416" s="10"/>
      <c r="G416" s="11" t="s">
        <v>2</v>
      </c>
    </row>
    <row r="417" spans="1:7">
      <c r="A417" s="9" t="s">
        <v>2825</v>
      </c>
      <c r="B417" s="16" t="s">
        <v>2828</v>
      </c>
      <c r="C417" s="10">
        <v>199.3</v>
      </c>
      <c r="D417" s="10">
        <v>98.7</v>
      </c>
      <c r="E417" s="10">
        <v>98.7</v>
      </c>
      <c r="F417" s="10"/>
      <c r="G417" s="11" t="s">
        <v>2</v>
      </c>
    </row>
    <row r="418" spans="1:7">
      <c r="A418" s="9" t="s">
        <v>2829</v>
      </c>
      <c r="B418" s="16" t="s">
        <v>2830</v>
      </c>
      <c r="C418" s="10">
        <v>-6800</v>
      </c>
      <c r="D418" s="10">
        <v>-6800</v>
      </c>
      <c r="E418" s="10">
        <v>-6362.5</v>
      </c>
      <c r="F418" s="10">
        <v>437.5</v>
      </c>
      <c r="G418" s="11" t="s">
        <v>600</v>
      </c>
    </row>
    <row r="419" spans="1:7">
      <c r="A419" s="9" t="s">
        <v>2831</v>
      </c>
      <c r="B419" s="16" t="s">
        <v>2832</v>
      </c>
      <c r="C419" s="10">
        <v>-6800</v>
      </c>
      <c r="D419" s="10">
        <v>-6800</v>
      </c>
      <c r="E419" s="10">
        <v>-6362.5</v>
      </c>
      <c r="F419" s="10">
        <v>437.5</v>
      </c>
      <c r="G419" s="11" t="s">
        <v>600</v>
      </c>
    </row>
    <row r="420" spans="1:7">
      <c r="A420" s="9" t="s">
        <v>2833</v>
      </c>
      <c r="B420" s="16" t="s">
        <v>2834</v>
      </c>
      <c r="C420" s="10">
        <v>-6800</v>
      </c>
      <c r="D420" s="10">
        <v>-6800</v>
      </c>
      <c r="E420" s="10">
        <v>-6362.5</v>
      </c>
      <c r="F420" s="10">
        <v>437.5</v>
      </c>
      <c r="G420" s="11" t="s">
        <v>600</v>
      </c>
    </row>
    <row r="421" spans="1:7">
      <c r="A421" s="9" t="s">
        <v>2833</v>
      </c>
      <c r="B421" s="16" t="s">
        <v>2835</v>
      </c>
      <c r="C421" s="10">
        <v>-6800</v>
      </c>
      <c r="D421" s="10">
        <v>-6800</v>
      </c>
      <c r="E421" s="10">
        <v>-6362.5</v>
      </c>
      <c r="F421" s="10">
        <v>437.5</v>
      </c>
      <c r="G421" s="11" t="s">
        <v>600</v>
      </c>
    </row>
    <row r="422" spans="1:7">
      <c r="A422" s="12" t="s">
        <v>2836</v>
      </c>
      <c r="B422" s="15" t="s">
        <v>2837</v>
      </c>
      <c r="C422" s="13">
        <v>8690.2999999999993</v>
      </c>
      <c r="D422" s="13">
        <v>7138.9</v>
      </c>
      <c r="E422" s="13">
        <v>6734.3</v>
      </c>
      <c r="F422" s="13">
        <v>-404.6</v>
      </c>
      <c r="G422" s="14" t="s">
        <v>425</v>
      </c>
    </row>
    <row r="423" spans="1:7">
      <c r="A423" s="9" t="s">
        <v>2836</v>
      </c>
      <c r="B423" s="16" t="s">
        <v>2838</v>
      </c>
      <c r="C423" s="10">
        <v>8690.2999999999993</v>
      </c>
      <c r="D423" s="10">
        <v>7138.9</v>
      </c>
      <c r="E423" s="10">
        <v>6734.3</v>
      </c>
      <c r="F423" s="10">
        <v>-404.6</v>
      </c>
      <c r="G423" s="11" t="s">
        <v>425</v>
      </c>
    </row>
    <row r="424" spans="1:7">
      <c r="A424" s="9" t="s">
        <v>2839</v>
      </c>
      <c r="B424" s="16" t="s">
        <v>2840</v>
      </c>
      <c r="C424" s="10">
        <v>8690.2999999999993</v>
      </c>
      <c r="D424" s="10">
        <v>7138.9</v>
      </c>
      <c r="E424" s="10">
        <v>6734.3</v>
      </c>
      <c r="F424" s="10">
        <v>-404.6</v>
      </c>
      <c r="G424" s="11" t="s">
        <v>425</v>
      </c>
    </row>
    <row r="425" spans="1:7">
      <c r="A425" s="9" t="s">
        <v>2841</v>
      </c>
      <c r="B425" s="16" t="s">
        <v>2842</v>
      </c>
      <c r="C425" s="10">
        <v>8690.2999999999993</v>
      </c>
      <c r="D425" s="10">
        <v>7138.9</v>
      </c>
      <c r="E425" s="10">
        <v>6734.3</v>
      </c>
      <c r="F425" s="10">
        <v>-404.6</v>
      </c>
      <c r="G425" s="11" t="s">
        <v>425</v>
      </c>
    </row>
    <row r="426" spans="1:7">
      <c r="A426" s="9" t="s">
        <v>2841</v>
      </c>
      <c r="B426" s="16" t="s">
        <v>2843</v>
      </c>
      <c r="C426" s="10">
        <v>8690.2999999999993</v>
      </c>
      <c r="D426" s="10">
        <v>7138.9</v>
      </c>
      <c r="E426" s="10">
        <v>6734.3</v>
      </c>
      <c r="F426" s="10">
        <v>-404.6</v>
      </c>
      <c r="G426" s="11" t="s">
        <v>425</v>
      </c>
    </row>
    <row r="427" spans="1:7">
      <c r="A427" s="12" t="s">
        <v>2844</v>
      </c>
      <c r="B427" s="15" t="s">
        <v>2845</v>
      </c>
      <c r="C427" s="13">
        <v>90</v>
      </c>
      <c r="D427" s="13">
        <v>325</v>
      </c>
      <c r="E427" s="13">
        <v>322.3</v>
      </c>
      <c r="F427" s="13">
        <v>-2.7</v>
      </c>
      <c r="G427" s="14" t="s">
        <v>342</v>
      </c>
    </row>
    <row r="428" spans="1:7">
      <c r="A428" s="9" t="s">
        <v>2846</v>
      </c>
      <c r="B428" s="16" t="s">
        <v>2847</v>
      </c>
      <c r="C428" s="10">
        <v>90</v>
      </c>
      <c r="D428" s="10">
        <v>325</v>
      </c>
      <c r="E428" s="10">
        <v>322.3</v>
      </c>
      <c r="F428" s="10">
        <v>-2.7</v>
      </c>
      <c r="G428" s="11" t="s">
        <v>342</v>
      </c>
    </row>
    <row r="429" spans="1:7">
      <c r="A429" s="9" t="s">
        <v>2848</v>
      </c>
      <c r="B429" s="16" t="s">
        <v>2849</v>
      </c>
      <c r="C429" s="10">
        <v>90</v>
      </c>
      <c r="D429" s="10">
        <v>325</v>
      </c>
      <c r="E429" s="10">
        <v>322.3</v>
      </c>
      <c r="F429" s="10">
        <v>-2.7</v>
      </c>
      <c r="G429" s="11" t="s">
        <v>342</v>
      </c>
    </row>
    <row r="430" spans="1:7">
      <c r="A430" s="9" t="s">
        <v>2850</v>
      </c>
      <c r="B430" s="16" t="s">
        <v>2851</v>
      </c>
      <c r="C430" s="10">
        <v>90</v>
      </c>
      <c r="D430" s="10">
        <v>325</v>
      </c>
      <c r="E430" s="10">
        <v>322.3</v>
      </c>
      <c r="F430" s="10">
        <v>-2.7</v>
      </c>
      <c r="G430" s="11" t="s">
        <v>342</v>
      </c>
    </row>
    <row r="431" spans="1:7">
      <c r="A431" s="9" t="s">
        <v>2850</v>
      </c>
      <c r="B431" s="16" t="s">
        <v>2852</v>
      </c>
      <c r="C431" s="10">
        <v>90</v>
      </c>
      <c r="D431" s="10">
        <v>325</v>
      </c>
      <c r="E431" s="10">
        <v>322.3</v>
      </c>
      <c r="F431" s="10">
        <v>-2.7</v>
      </c>
      <c r="G431" s="11" t="s">
        <v>342</v>
      </c>
    </row>
    <row r="435" spans="1:5" ht="14.85" customHeight="1">
      <c r="A435" s="2" t="s">
        <v>90</v>
      </c>
      <c r="E435" s="25" t="s">
        <v>83</v>
      </c>
    </row>
    <row r="436" spans="1:5" ht="14.85" customHeight="1"/>
    <row r="437" spans="1:5" ht="14.85" customHeight="1"/>
    <row r="438" spans="1:5" ht="14.85" customHeight="1">
      <c r="A438" s="2" t="s">
        <v>84</v>
      </c>
      <c r="E438" s="21" t="s">
        <v>95</v>
      </c>
    </row>
    <row r="439" spans="1:5" ht="14.85" customHeight="1"/>
    <row r="440" spans="1:5" ht="14.85" customHeight="1"/>
    <row r="441" spans="1:5" ht="14.85" customHeight="1">
      <c r="A441" s="2" t="s">
        <v>859</v>
      </c>
      <c r="E441" s="21" t="s">
        <v>86</v>
      </c>
    </row>
    <row r="442" spans="1:5" ht="14.85" customHeight="1"/>
    <row r="443" spans="1:5" ht="14.85" customHeight="1"/>
    <row r="444" spans="1:5" ht="14.85" customHeight="1">
      <c r="A444" s="2" t="s">
        <v>91</v>
      </c>
      <c r="E444" s="21" t="s">
        <v>89</v>
      </c>
    </row>
    <row r="445" spans="1:5" ht="14.85" customHeight="1"/>
    <row r="446" spans="1:5" ht="14.85" customHeight="1"/>
    <row r="447" spans="1:5" ht="14.85" customHeight="1">
      <c r="A447" s="2" t="s">
        <v>92</v>
      </c>
      <c r="E447" s="21" t="s">
        <v>87</v>
      </c>
    </row>
    <row r="448" spans="1:5" ht="14.85" customHeight="1"/>
    <row r="449" spans="1:5" ht="14.85" customHeight="1"/>
    <row r="450" spans="1:5" ht="14.85" customHeight="1">
      <c r="A450" s="2" t="s">
        <v>93</v>
      </c>
      <c r="E450" s="21" t="s">
        <v>88</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5"/>
  <sheetViews>
    <sheetView workbookViewId="0">
      <selection activeCell="C4" sqref="C4"/>
    </sheetView>
  </sheetViews>
  <sheetFormatPr defaultRowHeight="15"/>
  <cols>
    <col min="1" max="1" width="26" style="278" customWidth="1"/>
    <col min="2" max="2" width="6.85546875" style="278" customWidth="1"/>
    <col min="3" max="5" width="17.42578125" style="278" customWidth="1"/>
    <col min="6" max="6" width="15.28515625" style="278" customWidth="1"/>
    <col min="7" max="7" width="13.42578125" style="278" customWidth="1"/>
    <col min="8" max="8" width="12.5703125" style="278" customWidth="1"/>
    <col min="9" max="10" width="13.28515625" style="278" customWidth="1"/>
    <col min="11" max="11" width="9.5703125" style="278" hidden="1" customWidth="1"/>
    <col min="12" max="15" width="13.28515625" style="278" hidden="1" customWidth="1"/>
    <col min="16" max="16" width="12.140625" style="278" hidden="1" customWidth="1"/>
    <col min="17" max="17" width="9.28515625" style="278" hidden="1" customWidth="1"/>
    <col min="18" max="18" width="12.140625" style="278" hidden="1" customWidth="1"/>
    <col min="19" max="19" width="8.5703125" style="278" hidden="1" customWidth="1"/>
    <col min="20" max="20" width="9.140625" style="278" hidden="1" customWidth="1"/>
    <col min="21" max="29" width="0" style="278" hidden="1" customWidth="1"/>
    <col min="30" max="30" width="18" style="278" hidden="1" customWidth="1"/>
    <col min="31" max="16384" width="9.140625" style="278"/>
  </cols>
  <sheetData>
    <row r="1" spans="1:28">
      <c r="A1" s="274"/>
      <c r="B1" s="275"/>
      <c r="C1" s="276"/>
      <c r="D1" s="276"/>
      <c r="E1" s="276"/>
      <c r="F1" s="276"/>
      <c r="G1" s="274"/>
      <c r="H1" s="274"/>
      <c r="I1" s="274"/>
      <c r="J1" s="277"/>
    </row>
    <row r="2" spans="1:28" ht="15" customHeight="1">
      <c r="A2" s="274"/>
      <c r="B2" s="275"/>
      <c r="C2" s="276"/>
      <c r="D2" s="276"/>
      <c r="E2" s="276"/>
      <c r="F2" s="276"/>
      <c r="G2" s="274"/>
      <c r="H2" s="277"/>
      <c r="I2" s="279" t="s">
        <v>2853</v>
      </c>
      <c r="J2" s="279"/>
    </row>
    <row r="3" spans="1:28" ht="15" customHeight="1">
      <c r="A3" s="274"/>
      <c r="B3" s="275"/>
      <c r="C3" s="276"/>
      <c r="D3" s="276"/>
      <c r="E3" s="276"/>
      <c r="F3" s="276"/>
      <c r="G3" s="280" t="s">
        <v>2854</v>
      </c>
      <c r="H3" s="280"/>
      <c r="I3" s="280"/>
      <c r="J3" s="280"/>
    </row>
    <row r="4" spans="1:28" ht="15" customHeight="1">
      <c r="A4" s="274"/>
      <c r="B4" s="275"/>
      <c r="C4" s="276"/>
      <c r="D4" s="276"/>
      <c r="E4" s="276"/>
      <c r="F4" s="276"/>
      <c r="G4" s="274"/>
      <c r="H4" s="280" t="s">
        <v>2855</v>
      </c>
      <c r="I4" s="280"/>
      <c r="J4" s="280"/>
    </row>
    <row r="5" spans="1:28">
      <c r="A5" s="274"/>
      <c r="B5" s="275"/>
      <c r="C5" s="276"/>
      <c r="D5" s="276"/>
      <c r="E5" s="276"/>
      <c r="F5" s="276"/>
      <c r="G5" s="274"/>
      <c r="H5" s="281"/>
      <c r="I5" s="281"/>
      <c r="J5" s="281"/>
    </row>
    <row r="6" spans="1:28">
      <c r="A6" s="282" t="s">
        <v>2856</v>
      </c>
      <c r="B6" s="282"/>
      <c r="C6" s="282"/>
      <c r="D6" s="282"/>
      <c r="E6" s="282"/>
      <c r="F6" s="282"/>
      <c r="G6" s="282"/>
      <c r="H6" s="282"/>
      <c r="I6" s="282"/>
      <c r="J6" s="282"/>
    </row>
    <row r="7" spans="1:28" ht="15.75" customHeight="1">
      <c r="A7" s="282" t="s">
        <v>2857</v>
      </c>
      <c r="B7" s="282"/>
      <c r="C7" s="282"/>
      <c r="D7" s="282"/>
      <c r="E7" s="282"/>
      <c r="F7" s="282"/>
      <c r="G7" s="282"/>
      <c r="H7" s="282"/>
      <c r="I7" s="282"/>
      <c r="J7" s="282"/>
    </row>
    <row r="8" spans="1:28" ht="15.75" customHeight="1">
      <c r="A8" s="282" t="s">
        <v>2858</v>
      </c>
      <c r="B8" s="282"/>
      <c r="C8" s="282"/>
      <c r="D8" s="282"/>
      <c r="E8" s="282"/>
      <c r="F8" s="282"/>
      <c r="G8" s="282"/>
      <c r="H8" s="282"/>
      <c r="I8" s="282"/>
      <c r="J8" s="282"/>
    </row>
    <row r="9" spans="1:28">
      <c r="A9" s="283"/>
      <c r="B9" s="283"/>
      <c r="C9" s="283"/>
      <c r="D9" s="283"/>
      <c r="E9" s="283"/>
      <c r="F9" s="283"/>
      <c r="G9" s="283"/>
      <c r="H9" s="283"/>
      <c r="I9" s="283"/>
      <c r="J9" s="283"/>
    </row>
    <row r="10" spans="1:28">
      <c r="A10" s="274"/>
      <c r="B10" s="275"/>
      <c r="C10" s="276"/>
      <c r="D10" s="276"/>
      <c r="E10" s="276"/>
      <c r="F10" s="276"/>
      <c r="G10" s="274"/>
      <c r="H10" s="274"/>
      <c r="I10" s="274"/>
      <c r="J10" s="281" t="s">
        <v>71</v>
      </c>
    </row>
    <row r="11" spans="1:28" ht="15" customHeight="1">
      <c r="A11" s="284" t="s">
        <v>72</v>
      </c>
      <c r="B11" s="285" t="s">
        <v>2859</v>
      </c>
      <c r="C11" s="284" t="s">
        <v>74</v>
      </c>
      <c r="D11" s="284" t="s">
        <v>75</v>
      </c>
      <c r="E11" s="284" t="s">
        <v>1061</v>
      </c>
      <c r="F11" s="286" t="s">
        <v>2860</v>
      </c>
      <c r="G11" s="287" t="s">
        <v>2861</v>
      </c>
      <c r="H11" s="284" t="s">
        <v>2862</v>
      </c>
      <c r="I11" s="284" t="s">
        <v>2863</v>
      </c>
      <c r="J11" s="288" t="s">
        <v>2864</v>
      </c>
    </row>
    <row r="12" spans="1:28">
      <c r="A12" s="284"/>
      <c r="B12" s="289"/>
      <c r="C12" s="284"/>
      <c r="D12" s="284"/>
      <c r="E12" s="284"/>
      <c r="F12" s="290"/>
      <c r="G12" s="287"/>
      <c r="H12" s="284"/>
      <c r="I12" s="284"/>
      <c r="J12" s="291"/>
      <c r="L12" s="292" t="s">
        <v>2865</v>
      </c>
      <c r="U12" s="292" t="s">
        <v>2866</v>
      </c>
      <c r="V12" s="292"/>
      <c r="W12" s="292"/>
    </row>
    <row r="13" spans="1:28" ht="29.25" customHeight="1">
      <c r="A13" s="284"/>
      <c r="B13" s="293"/>
      <c r="C13" s="284"/>
      <c r="D13" s="284"/>
      <c r="E13" s="284"/>
      <c r="F13" s="294"/>
      <c r="G13" s="287"/>
      <c r="H13" s="284"/>
      <c r="I13" s="284"/>
      <c r="J13" s="295"/>
    </row>
    <row r="14" spans="1:28">
      <c r="A14" s="296">
        <v>1</v>
      </c>
      <c r="B14" s="297">
        <v>2</v>
      </c>
      <c r="C14" s="296">
        <v>3</v>
      </c>
      <c r="D14" s="296">
        <v>4</v>
      </c>
      <c r="E14" s="296">
        <v>5</v>
      </c>
      <c r="F14" s="298">
        <v>6</v>
      </c>
      <c r="G14" s="298">
        <v>7</v>
      </c>
      <c r="H14" s="298">
        <v>8</v>
      </c>
      <c r="I14" s="299">
        <v>9</v>
      </c>
      <c r="J14" s="299">
        <v>10</v>
      </c>
    </row>
    <row r="15" spans="1:28">
      <c r="A15" s="300" t="s">
        <v>2867</v>
      </c>
      <c r="B15" s="301">
        <v>1</v>
      </c>
      <c r="C15" s="302">
        <v>28113408.399999999</v>
      </c>
      <c r="D15" s="302">
        <v>30650869.300000001</v>
      </c>
      <c r="E15" s="302">
        <v>30243397.899999999</v>
      </c>
      <c r="F15" s="303">
        <v>37995150.199999996</v>
      </c>
      <c r="G15" s="302">
        <v>119594</v>
      </c>
      <c r="H15" s="302">
        <v>32883.4</v>
      </c>
      <c r="I15" s="302">
        <v>52036.800000000003</v>
      </c>
      <c r="J15" s="302">
        <v>586.90000000000009</v>
      </c>
      <c r="L15" s="304">
        <v>28113408.399999999</v>
      </c>
      <c r="M15" s="304">
        <v>30650869.300000001</v>
      </c>
      <c r="N15" s="305">
        <v>30243397.899999999</v>
      </c>
      <c r="O15" s="305">
        <v>37995150.200000003</v>
      </c>
      <c r="P15" s="304">
        <v>119594</v>
      </c>
      <c r="Q15" s="304">
        <v>32883.4</v>
      </c>
      <c r="R15" s="304">
        <v>52036.800000000003</v>
      </c>
      <c r="S15" s="304">
        <v>586.9</v>
      </c>
      <c r="U15" s="306">
        <f t="shared" ref="U15:AB47" si="0">C15-L15</f>
        <v>0</v>
      </c>
      <c r="V15" s="306">
        <f t="shared" si="0"/>
        <v>0</v>
      </c>
      <c r="W15" s="307">
        <f t="shared" si="0"/>
        <v>0</v>
      </c>
      <c r="X15" s="307">
        <f t="shared" si="0"/>
        <v>0</v>
      </c>
      <c r="Y15" s="306">
        <f t="shared" si="0"/>
        <v>0</v>
      </c>
      <c r="Z15" s="306">
        <f t="shared" si="0"/>
        <v>0</v>
      </c>
      <c r="AA15" s="306">
        <f t="shared" si="0"/>
        <v>0</v>
      </c>
      <c r="AB15" s="306">
        <f t="shared" si="0"/>
        <v>0</v>
      </c>
    </row>
    <row r="16" spans="1:28">
      <c r="A16" s="300" t="s">
        <v>2868</v>
      </c>
      <c r="B16" s="301">
        <v>11</v>
      </c>
      <c r="C16" s="302">
        <v>18500</v>
      </c>
      <c r="D16" s="302">
        <v>31000</v>
      </c>
      <c r="E16" s="302">
        <v>32763.200000000001</v>
      </c>
      <c r="F16" s="303">
        <v>32763.200000000001</v>
      </c>
      <c r="G16" s="302">
        <v>0</v>
      </c>
      <c r="H16" s="302">
        <v>0</v>
      </c>
      <c r="I16" s="302">
        <v>0</v>
      </c>
      <c r="J16" s="302">
        <v>0</v>
      </c>
      <c r="L16" s="304">
        <v>18500</v>
      </c>
      <c r="M16" s="304">
        <v>31000</v>
      </c>
      <c r="N16" s="304">
        <v>32763.200000000001</v>
      </c>
      <c r="O16" s="304">
        <v>32763.200000000001</v>
      </c>
      <c r="P16" s="304">
        <v>0</v>
      </c>
      <c r="Q16" s="304">
        <v>0</v>
      </c>
      <c r="R16" s="304">
        <v>0</v>
      </c>
      <c r="S16" s="304">
        <v>0</v>
      </c>
      <c r="U16" s="306">
        <f t="shared" si="0"/>
        <v>0</v>
      </c>
      <c r="V16" s="306">
        <f t="shared" si="0"/>
        <v>0</v>
      </c>
      <c r="W16" s="306">
        <f t="shared" si="0"/>
        <v>0</v>
      </c>
      <c r="X16" s="306">
        <f t="shared" si="0"/>
        <v>0</v>
      </c>
      <c r="Y16" s="306">
        <f t="shared" si="0"/>
        <v>0</v>
      </c>
      <c r="Z16" s="306">
        <f t="shared" si="0"/>
        <v>0</v>
      </c>
      <c r="AA16" s="306">
        <f t="shared" si="0"/>
        <v>0</v>
      </c>
      <c r="AB16" s="306">
        <f t="shared" si="0"/>
        <v>0</v>
      </c>
    </row>
    <row r="17" spans="1:28" ht="15" customHeight="1">
      <c r="A17" s="308" t="s">
        <v>117</v>
      </c>
      <c r="B17" s="309" t="s">
        <v>118</v>
      </c>
      <c r="C17" s="310">
        <v>18500</v>
      </c>
      <c r="D17" s="310">
        <v>31000</v>
      </c>
      <c r="E17" s="310">
        <v>32763.200000000001</v>
      </c>
      <c r="F17" s="311">
        <v>32763.200000000001</v>
      </c>
      <c r="G17" s="310">
        <v>0</v>
      </c>
      <c r="H17" s="310">
        <v>0</v>
      </c>
      <c r="I17" s="310">
        <v>0</v>
      </c>
      <c r="J17" s="310">
        <v>0</v>
      </c>
      <c r="L17" s="304">
        <v>18500</v>
      </c>
      <c r="M17" s="304">
        <v>31000</v>
      </c>
      <c r="N17" s="304">
        <v>32763.200000000001</v>
      </c>
      <c r="O17" s="304">
        <v>32763.200000000001</v>
      </c>
      <c r="P17" s="304">
        <v>0</v>
      </c>
      <c r="Q17" s="304">
        <v>0</v>
      </c>
      <c r="R17" s="304">
        <v>0</v>
      </c>
      <c r="S17" s="304">
        <v>0</v>
      </c>
      <c r="U17" s="306">
        <f t="shared" si="0"/>
        <v>0</v>
      </c>
      <c r="V17" s="306">
        <f t="shared" si="0"/>
        <v>0</v>
      </c>
      <c r="W17" s="306">
        <f t="shared" si="0"/>
        <v>0</v>
      </c>
      <c r="X17" s="306">
        <f t="shared" si="0"/>
        <v>0</v>
      </c>
      <c r="Y17" s="306">
        <f t="shared" si="0"/>
        <v>0</v>
      </c>
      <c r="Z17" s="306">
        <f t="shared" si="0"/>
        <v>0</v>
      </c>
      <c r="AA17" s="306">
        <f t="shared" si="0"/>
        <v>0</v>
      </c>
      <c r="AB17" s="306">
        <f t="shared" si="0"/>
        <v>0</v>
      </c>
    </row>
    <row r="18" spans="1:28" ht="15" customHeight="1">
      <c r="A18" s="308" t="s">
        <v>2869</v>
      </c>
      <c r="B18" s="309" t="s">
        <v>2870</v>
      </c>
      <c r="C18" s="310">
        <v>18500</v>
      </c>
      <c r="D18" s="310">
        <v>31000</v>
      </c>
      <c r="E18" s="310">
        <v>32763.200000000001</v>
      </c>
      <c r="F18" s="310">
        <v>32763.200000000001</v>
      </c>
      <c r="G18" s="310">
        <v>0</v>
      </c>
      <c r="H18" s="310">
        <v>0</v>
      </c>
      <c r="I18" s="310">
        <v>0</v>
      </c>
      <c r="J18" s="310">
        <v>0</v>
      </c>
      <c r="L18" s="304">
        <v>18500</v>
      </c>
      <c r="M18" s="304">
        <v>31000</v>
      </c>
      <c r="N18" s="304">
        <v>32763.200000000001</v>
      </c>
      <c r="O18" s="304">
        <v>32763.200000000001</v>
      </c>
      <c r="P18" s="304">
        <v>0</v>
      </c>
      <c r="Q18" s="304">
        <v>0</v>
      </c>
      <c r="R18" s="304">
        <v>0</v>
      </c>
      <c r="S18" s="304">
        <v>0</v>
      </c>
      <c r="U18" s="306">
        <f t="shared" si="0"/>
        <v>0</v>
      </c>
      <c r="V18" s="306">
        <f t="shared" si="0"/>
        <v>0</v>
      </c>
      <c r="W18" s="306">
        <f t="shared" si="0"/>
        <v>0</v>
      </c>
      <c r="X18" s="306">
        <f t="shared" si="0"/>
        <v>0</v>
      </c>
      <c r="Y18" s="306">
        <f t="shared" si="0"/>
        <v>0</v>
      </c>
      <c r="Z18" s="306">
        <f t="shared" si="0"/>
        <v>0</v>
      </c>
      <c r="AA18" s="306">
        <f t="shared" si="0"/>
        <v>0</v>
      </c>
      <c r="AB18" s="306">
        <f t="shared" si="0"/>
        <v>0</v>
      </c>
    </row>
    <row r="19" spans="1:28">
      <c r="A19" s="300" t="s">
        <v>6</v>
      </c>
      <c r="B19" s="301">
        <v>13</v>
      </c>
      <c r="C19" s="302">
        <v>488151.3</v>
      </c>
      <c r="D19" s="302">
        <v>667733.19999999995</v>
      </c>
      <c r="E19" s="302">
        <v>710559.20000000007</v>
      </c>
      <c r="F19" s="303">
        <v>721179.5</v>
      </c>
      <c r="G19" s="302">
        <v>0</v>
      </c>
      <c r="H19" s="302">
        <v>0</v>
      </c>
      <c r="I19" s="302">
        <v>0</v>
      </c>
      <c r="J19" s="302">
        <v>0</v>
      </c>
      <c r="L19" s="304">
        <v>488151.3</v>
      </c>
      <c r="M19" s="304">
        <v>667733.19999999995</v>
      </c>
      <c r="N19" s="304">
        <v>710559.2</v>
      </c>
      <c r="O19" s="305">
        <v>721179.5</v>
      </c>
      <c r="P19" s="304">
        <v>0</v>
      </c>
      <c r="Q19" s="304">
        <v>0</v>
      </c>
      <c r="R19" s="304">
        <v>0</v>
      </c>
      <c r="S19" s="304">
        <v>0</v>
      </c>
      <c r="U19" s="306">
        <f t="shared" si="0"/>
        <v>0</v>
      </c>
      <c r="V19" s="306">
        <f t="shared" si="0"/>
        <v>0</v>
      </c>
      <c r="W19" s="306">
        <f t="shared" si="0"/>
        <v>0</v>
      </c>
      <c r="X19" s="307">
        <f t="shared" si="0"/>
        <v>0</v>
      </c>
      <c r="Y19" s="306">
        <f t="shared" si="0"/>
        <v>0</v>
      </c>
      <c r="Z19" s="306">
        <f t="shared" si="0"/>
        <v>0</v>
      </c>
      <c r="AA19" s="306">
        <f t="shared" si="0"/>
        <v>0</v>
      </c>
      <c r="AB19" s="306">
        <f t="shared" si="0"/>
        <v>0</v>
      </c>
    </row>
    <row r="20" spans="1:28" ht="15" customHeight="1">
      <c r="A20" s="308" t="s">
        <v>142</v>
      </c>
      <c r="B20" s="309" t="s">
        <v>143</v>
      </c>
      <c r="C20" s="310">
        <v>5001</v>
      </c>
      <c r="D20" s="310">
        <v>94025.5</v>
      </c>
      <c r="E20" s="310">
        <v>117180.40000000001</v>
      </c>
      <c r="F20" s="311">
        <v>117180.40000000001</v>
      </c>
      <c r="G20" s="310">
        <v>0</v>
      </c>
      <c r="H20" s="310">
        <v>0</v>
      </c>
      <c r="I20" s="310">
        <v>0</v>
      </c>
      <c r="J20" s="310">
        <v>0</v>
      </c>
      <c r="L20" s="304">
        <v>5001</v>
      </c>
      <c r="M20" s="304">
        <v>94025.5</v>
      </c>
      <c r="N20" s="304">
        <v>117180.4</v>
      </c>
      <c r="O20" s="304">
        <v>117180.4</v>
      </c>
      <c r="P20" s="304">
        <v>0</v>
      </c>
      <c r="Q20" s="304">
        <v>0</v>
      </c>
      <c r="R20" s="304">
        <v>0</v>
      </c>
      <c r="S20" s="304">
        <v>0</v>
      </c>
      <c r="U20" s="306">
        <f t="shared" si="0"/>
        <v>0</v>
      </c>
      <c r="V20" s="306">
        <f t="shared" si="0"/>
        <v>0</v>
      </c>
      <c r="W20" s="306">
        <f t="shared" si="0"/>
        <v>0</v>
      </c>
      <c r="X20" s="306">
        <f t="shared" si="0"/>
        <v>0</v>
      </c>
      <c r="Y20" s="306">
        <f t="shared" si="0"/>
        <v>0</v>
      </c>
      <c r="Z20" s="306">
        <f t="shared" si="0"/>
        <v>0</v>
      </c>
      <c r="AA20" s="306">
        <f t="shared" si="0"/>
        <v>0</v>
      </c>
      <c r="AB20" s="306">
        <f t="shared" si="0"/>
        <v>0</v>
      </c>
    </row>
    <row r="21" spans="1:28" ht="25.5" customHeight="1">
      <c r="A21" s="308" t="s">
        <v>2871</v>
      </c>
      <c r="B21" s="309" t="s">
        <v>2872</v>
      </c>
      <c r="C21" s="310">
        <v>4961</v>
      </c>
      <c r="D21" s="310">
        <v>45917.2</v>
      </c>
      <c r="E21" s="310">
        <v>14424.8</v>
      </c>
      <c r="F21" s="310">
        <v>14424.8</v>
      </c>
      <c r="G21" s="310">
        <v>0</v>
      </c>
      <c r="H21" s="310">
        <v>0</v>
      </c>
      <c r="I21" s="310">
        <v>0</v>
      </c>
      <c r="J21" s="310">
        <v>0</v>
      </c>
      <c r="L21" s="304">
        <v>4961</v>
      </c>
      <c r="M21" s="304">
        <v>45917.2</v>
      </c>
      <c r="N21" s="304">
        <v>14424.8</v>
      </c>
      <c r="O21" s="304">
        <v>14424.8</v>
      </c>
      <c r="P21" s="304">
        <v>0</v>
      </c>
      <c r="Q21" s="304">
        <v>0</v>
      </c>
      <c r="R21" s="304">
        <v>0</v>
      </c>
      <c r="S21" s="304">
        <v>0</v>
      </c>
      <c r="U21" s="306">
        <f t="shared" si="0"/>
        <v>0</v>
      </c>
      <c r="V21" s="306">
        <f t="shared" si="0"/>
        <v>0</v>
      </c>
      <c r="W21" s="306">
        <f t="shared" si="0"/>
        <v>0</v>
      </c>
      <c r="X21" s="306">
        <f t="shared" si="0"/>
        <v>0</v>
      </c>
      <c r="Y21" s="306">
        <f t="shared" si="0"/>
        <v>0</v>
      </c>
      <c r="Z21" s="306">
        <f t="shared" si="0"/>
        <v>0</v>
      </c>
      <c r="AA21" s="306">
        <f t="shared" si="0"/>
        <v>0</v>
      </c>
      <c r="AB21" s="306">
        <f t="shared" si="0"/>
        <v>0</v>
      </c>
    </row>
    <row r="22" spans="1:28" ht="25.5" customHeight="1">
      <c r="A22" s="308" t="s">
        <v>2873</v>
      </c>
      <c r="B22" s="309" t="s">
        <v>2874</v>
      </c>
      <c r="C22" s="310">
        <v>40</v>
      </c>
      <c r="D22" s="310">
        <v>48108.3</v>
      </c>
      <c r="E22" s="310">
        <v>102755.6</v>
      </c>
      <c r="F22" s="310">
        <v>102755.6</v>
      </c>
      <c r="G22" s="310">
        <v>0</v>
      </c>
      <c r="H22" s="310">
        <v>0</v>
      </c>
      <c r="I22" s="310">
        <v>0</v>
      </c>
      <c r="J22" s="310">
        <v>0</v>
      </c>
      <c r="L22" s="304">
        <v>40</v>
      </c>
      <c r="M22" s="304">
        <v>48108.3</v>
      </c>
      <c r="N22" s="304">
        <v>102755.6</v>
      </c>
      <c r="O22" s="304">
        <v>102755.6</v>
      </c>
      <c r="P22" s="304">
        <v>0</v>
      </c>
      <c r="Q22" s="304">
        <v>0</v>
      </c>
      <c r="R22" s="304">
        <v>0</v>
      </c>
      <c r="S22" s="304">
        <v>0</v>
      </c>
      <c r="U22" s="306">
        <f t="shared" si="0"/>
        <v>0</v>
      </c>
      <c r="V22" s="306">
        <f t="shared" si="0"/>
        <v>0</v>
      </c>
      <c r="W22" s="306">
        <f t="shared" si="0"/>
        <v>0</v>
      </c>
      <c r="X22" s="306">
        <f t="shared" si="0"/>
        <v>0</v>
      </c>
      <c r="Y22" s="306">
        <f t="shared" si="0"/>
        <v>0</v>
      </c>
      <c r="Z22" s="306">
        <f t="shared" si="0"/>
        <v>0</v>
      </c>
      <c r="AA22" s="306">
        <f t="shared" si="0"/>
        <v>0</v>
      </c>
      <c r="AB22" s="306">
        <f t="shared" si="0"/>
        <v>0</v>
      </c>
    </row>
    <row r="23" spans="1:28" ht="15" customHeight="1">
      <c r="A23" s="308" t="s">
        <v>150</v>
      </c>
      <c r="B23" s="309" t="s">
        <v>151</v>
      </c>
      <c r="C23" s="310">
        <v>483150.3</v>
      </c>
      <c r="D23" s="310">
        <v>573707.69999999995</v>
      </c>
      <c r="E23" s="310">
        <v>593378.80000000005</v>
      </c>
      <c r="F23" s="311">
        <v>603999.1</v>
      </c>
      <c r="G23" s="310">
        <v>0</v>
      </c>
      <c r="H23" s="310">
        <v>0</v>
      </c>
      <c r="I23" s="310">
        <v>0</v>
      </c>
      <c r="J23" s="310">
        <v>0</v>
      </c>
      <c r="L23" s="304">
        <v>483150.3</v>
      </c>
      <c r="M23" s="304">
        <v>573707.69999999995</v>
      </c>
      <c r="N23" s="304">
        <v>593378.80000000005</v>
      </c>
      <c r="O23" s="305">
        <v>603999.1</v>
      </c>
      <c r="P23" s="304">
        <v>0</v>
      </c>
      <c r="Q23" s="304">
        <v>0</v>
      </c>
      <c r="R23" s="304">
        <v>0</v>
      </c>
      <c r="S23" s="304">
        <v>0</v>
      </c>
      <c r="U23" s="306">
        <f t="shared" si="0"/>
        <v>0</v>
      </c>
      <c r="V23" s="306">
        <f t="shared" si="0"/>
        <v>0</v>
      </c>
      <c r="W23" s="306">
        <f t="shared" si="0"/>
        <v>0</v>
      </c>
      <c r="X23" s="307">
        <f t="shared" si="0"/>
        <v>0</v>
      </c>
      <c r="Y23" s="306">
        <f t="shared" si="0"/>
        <v>0</v>
      </c>
      <c r="Z23" s="306">
        <f t="shared" si="0"/>
        <v>0</v>
      </c>
      <c r="AA23" s="306">
        <f t="shared" si="0"/>
        <v>0</v>
      </c>
      <c r="AB23" s="306">
        <f t="shared" si="0"/>
        <v>0</v>
      </c>
    </row>
    <row r="24" spans="1:28" ht="38.25" customHeight="1">
      <c r="A24" s="308" t="s">
        <v>2875</v>
      </c>
      <c r="B24" s="309" t="s">
        <v>2876</v>
      </c>
      <c r="C24" s="310">
        <v>243122.3</v>
      </c>
      <c r="D24" s="310">
        <v>372995.9</v>
      </c>
      <c r="E24" s="310">
        <v>403829.6</v>
      </c>
      <c r="F24" s="310">
        <v>414450</v>
      </c>
      <c r="G24" s="310">
        <v>0</v>
      </c>
      <c r="H24" s="310">
        <v>0</v>
      </c>
      <c r="I24" s="310">
        <v>0</v>
      </c>
      <c r="J24" s="310">
        <v>0</v>
      </c>
      <c r="L24" s="304">
        <v>243122.3</v>
      </c>
      <c r="M24" s="304">
        <v>372995.9</v>
      </c>
      <c r="N24" s="304">
        <v>403829.6</v>
      </c>
      <c r="O24" s="304">
        <v>414450</v>
      </c>
      <c r="P24" s="304">
        <v>0</v>
      </c>
      <c r="Q24" s="304">
        <v>0</v>
      </c>
      <c r="R24" s="304">
        <v>0</v>
      </c>
      <c r="S24" s="304">
        <v>0</v>
      </c>
      <c r="U24" s="306">
        <f t="shared" si="0"/>
        <v>0</v>
      </c>
      <c r="V24" s="306">
        <f t="shared" si="0"/>
        <v>0</v>
      </c>
      <c r="W24" s="306">
        <f t="shared" si="0"/>
        <v>0</v>
      </c>
      <c r="X24" s="306">
        <f>F24-O24</f>
        <v>0</v>
      </c>
      <c r="Y24" s="306">
        <f t="shared" si="0"/>
        <v>0</v>
      </c>
      <c r="Z24" s="306">
        <f t="shared" si="0"/>
        <v>0</v>
      </c>
      <c r="AA24" s="306">
        <f t="shared" si="0"/>
        <v>0</v>
      </c>
      <c r="AB24" s="306">
        <f t="shared" si="0"/>
        <v>0</v>
      </c>
    </row>
    <row r="25" spans="1:28" ht="38.25" customHeight="1">
      <c r="A25" s="308" t="s">
        <v>2877</v>
      </c>
      <c r="B25" s="309" t="s">
        <v>2878</v>
      </c>
      <c r="C25" s="310">
        <v>240028</v>
      </c>
      <c r="D25" s="310">
        <v>200711.8</v>
      </c>
      <c r="E25" s="310">
        <v>189549.2</v>
      </c>
      <c r="F25" s="310">
        <v>189549.1</v>
      </c>
      <c r="G25" s="310">
        <v>0</v>
      </c>
      <c r="H25" s="310">
        <v>0</v>
      </c>
      <c r="I25" s="310">
        <v>0</v>
      </c>
      <c r="J25" s="310">
        <v>0</v>
      </c>
      <c r="L25" s="304">
        <v>240028</v>
      </c>
      <c r="M25" s="304">
        <v>200711.8</v>
      </c>
      <c r="N25" s="304">
        <v>189549.2</v>
      </c>
      <c r="O25" s="304">
        <v>189549.2</v>
      </c>
      <c r="P25" s="304">
        <v>0</v>
      </c>
      <c r="Q25" s="304">
        <v>0</v>
      </c>
      <c r="R25" s="304">
        <v>0</v>
      </c>
      <c r="S25" s="304">
        <v>0</v>
      </c>
      <c r="U25" s="306">
        <f t="shared" si="0"/>
        <v>0</v>
      </c>
      <c r="V25" s="306">
        <f t="shared" si="0"/>
        <v>0</v>
      </c>
      <c r="W25" s="306">
        <f t="shared" si="0"/>
        <v>0</v>
      </c>
      <c r="X25" s="306">
        <f>F25-O25</f>
        <v>-0.10000000000582077</v>
      </c>
      <c r="Y25" s="306">
        <f t="shared" si="0"/>
        <v>0</v>
      </c>
      <c r="Z25" s="306">
        <f t="shared" si="0"/>
        <v>0</v>
      </c>
      <c r="AA25" s="306">
        <f t="shared" si="0"/>
        <v>0</v>
      </c>
      <c r="AB25" s="306">
        <f t="shared" si="0"/>
        <v>0</v>
      </c>
    </row>
    <row r="26" spans="1:28">
      <c r="A26" s="300" t="s">
        <v>2879</v>
      </c>
      <c r="B26" s="301">
        <v>14</v>
      </c>
      <c r="C26" s="302">
        <v>27587928.599999998</v>
      </c>
      <c r="D26" s="302">
        <v>29943624.600000001</v>
      </c>
      <c r="E26" s="302">
        <v>29494210.699999999</v>
      </c>
      <c r="F26" s="303">
        <v>37235342.699999996</v>
      </c>
      <c r="G26" s="302">
        <v>119594</v>
      </c>
      <c r="H26" s="302">
        <v>32883.4</v>
      </c>
      <c r="I26" s="302">
        <v>52036.800000000003</v>
      </c>
      <c r="J26" s="302">
        <v>586.90000000000009</v>
      </c>
      <c r="L26" s="304">
        <v>27587928.600000001</v>
      </c>
      <c r="M26" s="304">
        <v>29943624.600000001</v>
      </c>
      <c r="N26" s="305">
        <v>29494210.600000001</v>
      </c>
      <c r="O26" s="305">
        <v>37235342.600000001</v>
      </c>
      <c r="P26" s="304">
        <v>119594</v>
      </c>
      <c r="Q26" s="304">
        <v>32883.4</v>
      </c>
      <c r="R26" s="304">
        <v>52036.800000000003</v>
      </c>
      <c r="S26" s="304">
        <v>586.9</v>
      </c>
      <c r="U26" s="306">
        <f t="shared" si="0"/>
        <v>0</v>
      </c>
      <c r="V26" s="306">
        <f t="shared" si="0"/>
        <v>0</v>
      </c>
      <c r="W26" s="307">
        <f t="shared" si="0"/>
        <v>9.9999997764825821E-2</v>
      </c>
      <c r="X26" s="307">
        <f t="shared" si="0"/>
        <v>9.9999994039535522E-2</v>
      </c>
      <c r="Y26" s="306">
        <f t="shared" si="0"/>
        <v>0</v>
      </c>
      <c r="Z26" s="306">
        <f t="shared" si="0"/>
        <v>0</v>
      </c>
      <c r="AA26" s="306">
        <f t="shared" si="0"/>
        <v>0</v>
      </c>
      <c r="AB26" s="306">
        <f t="shared" si="0"/>
        <v>0</v>
      </c>
    </row>
    <row r="27" spans="1:28" ht="15" customHeight="1">
      <c r="A27" s="308" t="s">
        <v>172</v>
      </c>
      <c r="B27" s="309" t="s">
        <v>173</v>
      </c>
      <c r="C27" s="310">
        <v>988254.4</v>
      </c>
      <c r="D27" s="310">
        <v>1001861.5</v>
      </c>
      <c r="E27" s="310">
        <v>1102967.8999999999</v>
      </c>
      <c r="F27" s="311">
        <v>1080181.4999999998</v>
      </c>
      <c r="G27" s="310">
        <v>105268.2</v>
      </c>
      <c r="H27" s="310">
        <v>32883.4</v>
      </c>
      <c r="I27" s="310">
        <v>50979.5</v>
      </c>
      <c r="J27" s="310">
        <v>586.90000000000009</v>
      </c>
      <c r="L27" s="304">
        <v>988254.4</v>
      </c>
      <c r="M27" s="304">
        <v>1001861.5</v>
      </c>
      <c r="N27" s="305">
        <v>1102967.8999999999</v>
      </c>
      <c r="O27" s="305">
        <v>1080181.5</v>
      </c>
      <c r="P27" s="305">
        <v>105268.3</v>
      </c>
      <c r="Q27" s="304">
        <v>32883.4</v>
      </c>
      <c r="R27" s="304">
        <v>50979.5</v>
      </c>
      <c r="S27" s="304">
        <v>586.9</v>
      </c>
      <c r="U27" s="306">
        <f t="shared" si="0"/>
        <v>0</v>
      </c>
      <c r="V27" s="306">
        <f t="shared" si="0"/>
        <v>0</v>
      </c>
      <c r="W27" s="307">
        <f t="shared" si="0"/>
        <v>0</v>
      </c>
      <c r="X27" s="307">
        <f t="shared" si="0"/>
        <v>0</v>
      </c>
      <c r="Y27" s="307">
        <f t="shared" si="0"/>
        <v>-0.10000000000582077</v>
      </c>
      <c r="Z27" s="306">
        <f t="shared" si="0"/>
        <v>0</v>
      </c>
      <c r="AA27" s="306">
        <f t="shared" si="0"/>
        <v>0</v>
      </c>
      <c r="AB27" s="306">
        <f t="shared" si="0"/>
        <v>0</v>
      </c>
    </row>
    <row r="28" spans="1:28" s="292" customFormat="1" ht="23.25" customHeight="1">
      <c r="A28" s="308" t="s">
        <v>2880</v>
      </c>
      <c r="B28" s="309">
        <v>142245</v>
      </c>
      <c r="C28" s="310">
        <v>0</v>
      </c>
      <c r="D28" s="310">
        <v>3267.4</v>
      </c>
      <c r="E28" s="310">
        <v>4535.2</v>
      </c>
      <c r="F28" s="310">
        <v>4535.2</v>
      </c>
      <c r="G28" s="310">
        <v>0</v>
      </c>
      <c r="H28" s="310">
        <v>0</v>
      </c>
      <c r="I28" s="310">
        <v>0</v>
      </c>
      <c r="J28" s="310">
        <v>0</v>
      </c>
      <c r="L28" s="304">
        <v>0</v>
      </c>
      <c r="M28" s="304">
        <v>3267.4</v>
      </c>
      <c r="N28" s="304">
        <v>4535.2</v>
      </c>
      <c r="O28" s="304">
        <v>4535.2</v>
      </c>
      <c r="P28" s="304">
        <v>0</v>
      </c>
      <c r="Q28" s="304">
        <v>0</v>
      </c>
      <c r="R28" s="304">
        <v>0</v>
      </c>
      <c r="S28" s="304">
        <v>0</v>
      </c>
      <c r="U28" s="306">
        <f t="shared" si="0"/>
        <v>0</v>
      </c>
      <c r="V28" s="306">
        <f t="shared" si="0"/>
        <v>0</v>
      </c>
      <c r="W28" s="306">
        <f t="shared" si="0"/>
        <v>0</v>
      </c>
      <c r="X28" s="306">
        <f t="shared" si="0"/>
        <v>0</v>
      </c>
      <c r="Y28" s="306">
        <f t="shared" si="0"/>
        <v>0</v>
      </c>
      <c r="Z28" s="306">
        <f t="shared" si="0"/>
        <v>0</v>
      </c>
      <c r="AA28" s="306">
        <f t="shared" si="0"/>
        <v>0</v>
      </c>
      <c r="AB28" s="306">
        <f t="shared" si="0"/>
        <v>0</v>
      </c>
    </row>
    <row r="29" spans="1:28" ht="15" customHeight="1">
      <c r="A29" s="308" t="s">
        <v>2881</v>
      </c>
      <c r="B29" s="309" t="s">
        <v>2882</v>
      </c>
      <c r="C29" s="310">
        <v>606762.4</v>
      </c>
      <c r="D29" s="310">
        <v>682617.3</v>
      </c>
      <c r="E29" s="310">
        <v>795115.5</v>
      </c>
      <c r="F29" s="310">
        <v>772048</v>
      </c>
      <c r="G29" s="310">
        <v>58467.6</v>
      </c>
      <c r="H29" s="310">
        <v>6017.9</v>
      </c>
      <c r="I29" s="310">
        <v>49090.400000000001</v>
      </c>
      <c r="J29" s="310">
        <v>571.20000000000005</v>
      </c>
      <c r="L29" s="304">
        <v>606762.4</v>
      </c>
      <c r="M29" s="304">
        <v>682617.3</v>
      </c>
      <c r="N29" s="304">
        <v>795115.59999999986</v>
      </c>
      <c r="O29" s="304">
        <v>772048.09999999986</v>
      </c>
      <c r="P29" s="304">
        <v>58467.6</v>
      </c>
      <c r="Q29" s="304">
        <v>6017.9</v>
      </c>
      <c r="R29" s="304">
        <v>49090.400000000001</v>
      </c>
      <c r="S29" s="304">
        <v>571.20000000000005</v>
      </c>
      <c r="U29" s="306">
        <f t="shared" si="0"/>
        <v>0</v>
      </c>
      <c r="V29" s="306">
        <f t="shared" si="0"/>
        <v>0</v>
      </c>
      <c r="W29" s="306">
        <f t="shared" si="0"/>
        <v>-9.9999999860301614E-2</v>
      </c>
      <c r="X29" s="306">
        <f t="shared" si="0"/>
        <v>-9.9999999860301614E-2</v>
      </c>
      <c r="Y29" s="306">
        <f t="shared" si="0"/>
        <v>0</v>
      </c>
      <c r="Z29" s="306">
        <f t="shared" si="0"/>
        <v>0</v>
      </c>
      <c r="AA29" s="306">
        <f t="shared" si="0"/>
        <v>0</v>
      </c>
      <c r="AB29" s="306">
        <f t="shared" si="0"/>
        <v>0</v>
      </c>
    </row>
    <row r="30" spans="1:28" ht="15" customHeight="1">
      <c r="A30" s="308" t="s">
        <v>2883</v>
      </c>
      <c r="B30" s="309" t="s">
        <v>2884</v>
      </c>
      <c r="C30" s="310">
        <v>132352</v>
      </c>
      <c r="D30" s="310">
        <v>147161.1</v>
      </c>
      <c r="E30" s="310">
        <v>133743</v>
      </c>
      <c r="F30" s="310">
        <v>131300.5</v>
      </c>
      <c r="G30" s="310">
        <v>42418.8</v>
      </c>
      <c r="H30" s="310">
        <v>26865.5</v>
      </c>
      <c r="I30" s="310">
        <v>1889.1</v>
      </c>
      <c r="J30" s="310">
        <v>15.7</v>
      </c>
      <c r="L30" s="304">
        <v>132352</v>
      </c>
      <c r="M30" s="304">
        <v>147161.1</v>
      </c>
      <c r="N30" s="304">
        <v>133743</v>
      </c>
      <c r="O30" s="304">
        <v>131300.5</v>
      </c>
      <c r="P30" s="304">
        <v>42418.8</v>
      </c>
      <c r="Q30" s="304">
        <v>26865.5</v>
      </c>
      <c r="R30" s="304">
        <v>1889.1</v>
      </c>
      <c r="S30" s="304">
        <v>15.7</v>
      </c>
      <c r="U30" s="306">
        <f t="shared" si="0"/>
        <v>0</v>
      </c>
      <c r="V30" s="306">
        <f t="shared" si="0"/>
        <v>0</v>
      </c>
      <c r="W30" s="306">
        <f t="shared" si="0"/>
        <v>0</v>
      </c>
      <c r="X30" s="306">
        <f t="shared" si="0"/>
        <v>0</v>
      </c>
      <c r="Y30" s="306">
        <f t="shared" si="0"/>
        <v>0</v>
      </c>
      <c r="Z30" s="306">
        <f t="shared" si="0"/>
        <v>0</v>
      </c>
      <c r="AA30" s="306">
        <f t="shared" si="0"/>
        <v>0</v>
      </c>
      <c r="AB30" s="306">
        <f t="shared" si="0"/>
        <v>0</v>
      </c>
    </row>
    <row r="31" spans="1:28" s="292" customFormat="1" ht="37.5" customHeight="1">
      <c r="A31" s="308" t="s">
        <v>2885</v>
      </c>
      <c r="B31" s="309">
        <v>142340</v>
      </c>
      <c r="C31" s="310">
        <v>229100</v>
      </c>
      <c r="D31" s="310">
        <v>159700</v>
      </c>
      <c r="E31" s="310">
        <v>162928.5</v>
      </c>
      <c r="F31" s="310">
        <v>162928.5</v>
      </c>
      <c r="G31" s="310">
        <v>0</v>
      </c>
      <c r="H31" s="310">
        <v>0</v>
      </c>
      <c r="I31" s="310">
        <v>0</v>
      </c>
      <c r="J31" s="310">
        <v>0</v>
      </c>
      <c r="L31" s="304">
        <v>229100</v>
      </c>
      <c r="M31" s="304">
        <v>159700</v>
      </c>
      <c r="N31" s="304">
        <v>162928.5</v>
      </c>
      <c r="O31" s="304">
        <v>162928.5</v>
      </c>
      <c r="P31" s="304">
        <v>0</v>
      </c>
      <c r="Q31" s="304">
        <v>0</v>
      </c>
      <c r="R31" s="304">
        <v>0</v>
      </c>
      <c r="S31" s="304">
        <v>0</v>
      </c>
      <c r="U31" s="306">
        <f t="shared" si="0"/>
        <v>0</v>
      </c>
      <c r="V31" s="306">
        <f t="shared" si="0"/>
        <v>0</v>
      </c>
      <c r="W31" s="306">
        <f t="shared" si="0"/>
        <v>0</v>
      </c>
      <c r="X31" s="306">
        <f t="shared" si="0"/>
        <v>0</v>
      </c>
      <c r="Y31" s="306">
        <f t="shared" si="0"/>
        <v>0</v>
      </c>
      <c r="Z31" s="306">
        <f t="shared" si="0"/>
        <v>0</v>
      </c>
      <c r="AA31" s="306">
        <f t="shared" si="0"/>
        <v>0</v>
      </c>
      <c r="AB31" s="306">
        <f t="shared" si="0"/>
        <v>0</v>
      </c>
    </row>
    <row r="32" spans="1:28" ht="25.5" customHeight="1">
      <c r="A32" s="308" t="s">
        <v>2886</v>
      </c>
      <c r="B32" s="309" t="s">
        <v>2887</v>
      </c>
      <c r="C32" s="310">
        <v>20040</v>
      </c>
      <c r="D32" s="310">
        <v>7448.7</v>
      </c>
      <c r="E32" s="310">
        <v>4978.3</v>
      </c>
      <c r="F32" s="310">
        <v>7701.8999999999987</v>
      </c>
      <c r="G32" s="310">
        <v>4381.8</v>
      </c>
      <c r="H32" s="310">
        <v>0</v>
      </c>
      <c r="I32" s="310">
        <v>0</v>
      </c>
      <c r="J32" s="310">
        <v>0</v>
      </c>
      <c r="L32" s="304">
        <v>20040</v>
      </c>
      <c r="M32" s="304">
        <v>7448.7</v>
      </c>
      <c r="N32" s="304">
        <v>4978.3</v>
      </c>
      <c r="O32" s="304">
        <v>7701.8999999999987</v>
      </c>
      <c r="P32" s="304">
        <v>4381.8</v>
      </c>
      <c r="Q32" s="304">
        <v>0</v>
      </c>
      <c r="R32" s="304">
        <v>0</v>
      </c>
      <c r="S32" s="304">
        <v>0</v>
      </c>
      <c r="U32" s="306">
        <f t="shared" si="0"/>
        <v>0</v>
      </c>
      <c r="V32" s="306">
        <f t="shared" si="0"/>
        <v>0</v>
      </c>
      <c r="W32" s="306">
        <f t="shared" si="0"/>
        <v>0</v>
      </c>
      <c r="X32" s="306">
        <f t="shared" si="0"/>
        <v>0</v>
      </c>
      <c r="Y32" s="306">
        <f t="shared" si="0"/>
        <v>0</v>
      </c>
      <c r="Z32" s="306">
        <f t="shared" si="0"/>
        <v>0</v>
      </c>
      <c r="AA32" s="306">
        <f t="shared" si="0"/>
        <v>0</v>
      </c>
      <c r="AB32" s="306">
        <f t="shared" si="0"/>
        <v>0</v>
      </c>
    </row>
    <row r="33" spans="1:28">
      <c r="A33" s="308" t="s">
        <v>2888</v>
      </c>
      <c r="B33" s="309" t="s">
        <v>2889</v>
      </c>
      <c r="C33" s="310">
        <v>0</v>
      </c>
      <c r="D33" s="310">
        <v>0</v>
      </c>
      <c r="E33" s="310">
        <v>0</v>
      </c>
      <c r="F33" s="310">
        <v>0</v>
      </c>
      <c r="G33" s="310">
        <v>0</v>
      </c>
      <c r="H33" s="310">
        <v>0</v>
      </c>
      <c r="I33" s="310">
        <v>0</v>
      </c>
      <c r="J33" s="310">
        <v>0</v>
      </c>
      <c r="L33" s="304">
        <v>0</v>
      </c>
      <c r="M33" s="304">
        <v>0</v>
      </c>
      <c r="N33" s="304">
        <v>0</v>
      </c>
      <c r="O33" s="304">
        <v>0</v>
      </c>
      <c r="P33" s="304">
        <v>0</v>
      </c>
      <c r="Q33" s="304">
        <v>0</v>
      </c>
      <c r="R33" s="304">
        <v>0</v>
      </c>
      <c r="S33" s="304">
        <v>0</v>
      </c>
      <c r="U33" s="306">
        <f t="shared" si="0"/>
        <v>0</v>
      </c>
      <c r="V33" s="306">
        <f t="shared" si="0"/>
        <v>0</v>
      </c>
      <c r="W33" s="306">
        <f t="shared" si="0"/>
        <v>0</v>
      </c>
      <c r="X33" s="306">
        <f t="shared" si="0"/>
        <v>0</v>
      </c>
      <c r="Y33" s="306">
        <f t="shared" si="0"/>
        <v>0</v>
      </c>
      <c r="Z33" s="306">
        <f t="shared" si="0"/>
        <v>0</v>
      </c>
      <c r="AA33" s="306">
        <f t="shared" si="0"/>
        <v>0</v>
      </c>
      <c r="AB33" s="306">
        <f t="shared" si="0"/>
        <v>0</v>
      </c>
    </row>
    <row r="34" spans="1:28">
      <c r="A34" s="308" t="s">
        <v>2890</v>
      </c>
      <c r="B34" s="309" t="s">
        <v>2891</v>
      </c>
      <c r="C34" s="310">
        <v>0</v>
      </c>
      <c r="D34" s="310">
        <v>1667</v>
      </c>
      <c r="E34" s="310">
        <v>1667.4</v>
      </c>
      <c r="F34" s="310">
        <v>1667.4</v>
      </c>
      <c r="G34" s="310">
        <v>0</v>
      </c>
      <c r="H34" s="310">
        <v>0</v>
      </c>
      <c r="I34" s="310">
        <v>0</v>
      </c>
      <c r="J34" s="310">
        <v>0</v>
      </c>
      <c r="L34" s="304">
        <v>0</v>
      </c>
      <c r="M34" s="304">
        <v>1667</v>
      </c>
      <c r="N34" s="304">
        <v>1667.4</v>
      </c>
      <c r="O34" s="304">
        <v>1667.4</v>
      </c>
      <c r="P34" s="304">
        <v>0</v>
      </c>
      <c r="Q34" s="304">
        <v>0</v>
      </c>
      <c r="R34" s="304">
        <v>0</v>
      </c>
      <c r="S34" s="304">
        <v>0</v>
      </c>
      <c r="U34" s="306">
        <f t="shared" si="0"/>
        <v>0</v>
      </c>
      <c r="V34" s="306">
        <f t="shared" si="0"/>
        <v>0</v>
      </c>
      <c r="W34" s="306">
        <f t="shared" si="0"/>
        <v>0</v>
      </c>
      <c r="X34" s="306">
        <f t="shared" si="0"/>
        <v>0</v>
      </c>
      <c r="Y34" s="306">
        <f t="shared" si="0"/>
        <v>0</v>
      </c>
      <c r="Z34" s="306">
        <f t="shared" si="0"/>
        <v>0</v>
      </c>
      <c r="AA34" s="306">
        <f t="shared" si="0"/>
        <v>0</v>
      </c>
      <c r="AB34" s="306">
        <f t="shared" si="0"/>
        <v>0</v>
      </c>
    </row>
    <row r="35" spans="1:28">
      <c r="A35" s="308" t="s">
        <v>184</v>
      </c>
      <c r="B35" s="309" t="s">
        <v>185</v>
      </c>
      <c r="C35" s="310">
        <v>7285</v>
      </c>
      <c r="D35" s="310">
        <v>34507.9</v>
      </c>
      <c r="E35" s="310">
        <v>27148.600000000002</v>
      </c>
      <c r="F35" s="311">
        <v>1177503</v>
      </c>
      <c r="G35" s="310">
        <v>0</v>
      </c>
      <c r="H35" s="310">
        <v>0</v>
      </c>
      <c r="I35" s="310">
        <v>0</v>
      </c>
      <c r="J35" s="310">
        <v>0</v>
      </c>
      <c r="L35" s="304">
        <v>7285</v>
      </c>
      <c r="M35" s="304">
        <v>34507.9</v>
      </c>
      <c r="N35" s="304">
        <v>27148.6</v>
      </c>
      <c r="O35" s="305">
        <v>1177503.1000000001</v>
      </c>
      <c r="P35" s="304">
        <v>0</v>
      </c>
      <c r="Q35" s="304">
        <v>0</v>
      </c>
      <c r="R35" s="304">
        <v>0</v>
      </c>
      <c r="S35" s="304">
        <v>0</v>
      </c>
      <c r="U35" s="306">
        <f t="shared" si="0"/>
        <v>0</v>
      </c>
      <c r="V35" s="306">
        <f t="shared" si="0"/>
        <v>0</v>
      </c>
      <c r="W35" s="306">
        <f t="shared" si="0"/>
        <v>0</v>
      </c>
      <c r="X35" s="307">
        <f t="shared" si="0"/>
        <v>-0.10000000009313226</v>
      </c>
      <c r="Y35" s="306">
        <f t="shared" si="0"/>
        <v>0</v>
      </c>
      <c r="Z35" s="306">
        <f t="shared" si="0"/>
        <v>0</v>
      </c>
      <c r="AA35" s="306">
        <f t="shared" si="0"/>
        <v>0</v>
      </c>
      <c r="AB35" s="306">
        <f t="shared" si="0"/>
        <v>0</v>
      </c>
    </row>
    <row r="36" spans="1:28" ht="25.5" customHeight="1">
      <c r="A36" s="308" t="s">
        <v>2892</v>
      </c>
      <c r="B36" s="309">
        <v>144114</v>
      </c>
      <c r="C36" s="310">
        <v>615</v>
      </c>
      <c r="D36" s="310">
        <v>1879.6</v>
      </c>
      <c r="E36" s="310">
        <v>1565.2</v>
      </c>
      <c r="F36" s="310">
        <v>70092</v>
      </c>
      <c r="G36" s="310">
        <v>0</v>
      </c>
      <c r="H36" s="310">
        <v>0</v>
      </c>
      <c r="I36" s="310">
        <v>0</v>
      </c>
      <c r="J36" s="310">
        <v>0</v>
      </c>
      <c r="L36" s="304">
        <v>615</v>
      </c>
      <c r="M36" s="304">
        <v>1879.6</v>
      </c>
      <c r="N36" s="304">
        <v>1565.2</v>
      </c>
      <c r="O36" s="304">
        <v>70092</v>
      </c>
      <c r="P36" s="304">
        <v>0</v>
      </c>
      <c r="Q36" s="304">
        <v>0</v>
      </c>
      <c r="R36" s="304">
        <v>0</v>
      </c>
      <c r="S36" s="304">
        <v>0</v>
      </c>
      <c r="U36" s="306">
        <f t="shared" si="0"/>
        <v>0</v>
      </c>
      <c r="V36" s="306">
        <f t="shared" si="0"/>
        <v>0</v>
      </c>
      <c r="W36" s="306">
        <f t="shared" si="0"/>
        <v>0</v>
      </c>
      <c r="X36" s="306">
        <f t="shared" si="0"/>
        <v>0</v>
      </c>
      <c r="Y36" s="306">
        <f t="shared" si="0"/>
        <v>0</v>
      </c>
      <c r="Z36" s="306">
        <f t="shared" si="0"/>
        <v>0</v>
      </c>
      <c r="AA36" s="306">
        <f t="shared" si="0"/>
        <v>0</v>
      </c>
      <c r="AB36" s="306">
        <f t="shared" si="0"/>
        <v>0</v>
      </c>
    </row>
    <row r="37" spans="1:28" ht="25.5" customHeight="1">
      <c r="A37" s="308" t="s">
        <v>2893</v>
      </c>
      <c r="B37" s="309" t="s">
        <v>2894</v>
      </c>
      <c r="C37" s="310">
        <v>6670</v>
      </c>
      <c r="D37" s="310">
        <v>27988.5</v>
      </c>
      <c r="E37" s="310">
        <v>20851.3</v>
      </c>
      <c r="F37" s="310">
        <v>786634.8</v>
      </c>
      <c r="G37" s="310">
        <v>0</v>
      </c>
      <c r="H37" s="310">
        <v>0</v>
      </c>
      <c r="I37" s="310">
        <v>0</v>
      </c>
      <c r="J37" s="310">
        <v>0</v>
      </c>
      <c r="L37" s="304">
        <v>6670</v>
      </c>
      <c r="M37" s="304">
        <v>27988.5</v>
      </c>
      <c r="N37" s="304">
        <v>20851.3</v>
      </c>
      <c r="O37" s="304">
        <v>786634.8</v>
      </c>
      <c r="P37" s="304">
        <v>0</v>
      </c>
      <c r="Q37" s="304">
        <v>0</v>
      </c>
      <c r="R37" s="304">
        <v>0</v>
      </c>
      <c r="S37" s="304">
        <v>0</v>
      </c>
      <c r="U37" s="306">
        <f t="shared" si="0"/>
        <v>0</v>
      </c>
      <c r="V37" s="306">
        <f t="shared" si="0"/>
        <v>0</v>
      </c>
      <c r="W37" s="306">
        <f t="shared" si="0"/>
        <v>0</v>
      </c>
      <c r="X37" s="306">
        <f t="shared" si="0"/>
        <v>0</v>
      </c>
      <c r="Y37" s="306">
        <f t="shared" si="0"/>
        <v>0</v>
      </c>
      <c r="Z37" s="306">
        <f t="shared" si="0"/>
        <v>0</v>
      </c>
      <c r="AA37" s="306">
        <f t="shared" si="0"/>
        <v>0</v>
      </c>
      <c r="AB37" s="306">
        <f t="shared" si="0"/>
        <v>0</v>
      </c>
    </row>
    <row r="38" spans="1:28" ht="25.5" customHeight="1">
      <c r="A38" s="308" t="s">
        <v>2895</v>
      </c>
      <c r="B38" s="309" t="s">
        <v>2896</v>
      </c>
      <c r="C38" s="310">
        <v>0</v>
      </c>
      <c r="D38" s="310">
        <v>644.4</v>
      </c>
      <c r="E38" s="310">
        <v>644.4</v>
      </c>
      <c r="F38" s="310">
        <v>55552.3</v>
      </c>
      <c r="G38" s="310">
        <v>0</v>
      </c>
      <c r="H38" s="310">
        <v>0</v>
      </c>
      <c r="I38" s="310">
        <v>0</v>
      </c>
      <c r="J38" s="310">
        <v>0</v>
      </c>
      <c r="L38" s="304">
        <v>0</v>
      </c>
      <c r="M38" s="304">
        <v>644.4</v>
      </c>
      <c r="N38" s="304">
        <v>644.4</v>
      </c>
      <c r="O38" s="304">
        <v>55552.3</v>
      </c>
      <c r="P38" s="304">
        <v>0</v>
      </c>
      <c r="Q38" s="304">
        <v>0</v>
      </c>
      <c r="R38" s="304">
        <v>0</v>
      </c>
      <c r="S38" s="304">
        <v>0</v>
      </c>
      <c r="U38" s="306">
        <f t="shared" si="0"/>
        <v>0</v>
      </c>
      <c r="V38" s="306">
        <f t="shared" si="0"/>
        <v>0</v>
      </c>
      <c r="W38" s="306">
        <f t="shared" si="0"/>
        <v>0</v>
      </c>
      <c r="X38" s="306">
        <f t="shared" si="0"/>
        <v>0</v>
      </c>
      <c r="Y38" s="306">
        <f t="shared" si="0"/>
        <v>0</v>
      </c>
      <c r="Z38" s="306">
        <f t="shared" si="0"/>
        <v>0</v>
      </c>
      <c r="AA38" s="306">
        <f t="shared" si="0"/>
        <v>0</v>
      </c>
      <c r="AB38" s="306">
        <f t="shared" si="0"/>
        <v>0</v>
      </c>
    </row>
    <row r="39" spans="1:28" ht="25.5" customHeight="1">
      <c r="A39" s="308" t="s">
        <v>2897</v>
      </c>
      <c r="B39" s="309" t="s">
        <v>2898</v>
      </c>
      <c r="C39" s="310">
        <v>0</v>
      </c>
      <c r="D39" s="310">
        <v>3995.4</v>
      </c>
      <c r="E39" s="310">
        <v>4087.7</v>
      </c>
      <c r="F39" s="310">
        <v>265223.90000000002</v>
      </c>
      <c r="G39" s="310">
        <v>0</v>
      </c>
      <c r="H39" s="310">
        <v>0</v>
      </c>
      <c r="I39" s="310">
        <v>0</v>
      </c>
      <c r="J39" s="310">
        <v>0</v>
      </c>
      <c r="L39" s="304">
        <v>0</v>
      </c>
      <c r="M39" s="304">
        <v>3995.4</v>
      </c>
      <c r="N39" s="304">
        <v>4087.7</v>
      </c>
      <c r="O39" s="304">
        <v>265223.90000000002</v>
      </c>
      <c r="P39" s="304">
        <v>0</v>
      </c>
      <c r="Q39" s="304">
        <v>0</v>
      </c>
      <c r="R39" s="304">
        <v>0</v>
      </c>
      <c r="S39" s="304">
        <v>0</v>
      </c>
      <c r="U39" s="306">
        <f t="shared" si="0"/>
        <v>0</v>
      </c>
      <c r="V39" s="306">
        <f t="shared" si="0"/>
        <v>0</v>
      </c>
      <c r="W39" s="306">
        <f t="shared" si="0"/>
        <v>0</v>
      </c>
      <c r="X39" s="306">
        <f t="shared" si="0"/>
        <v>0</v>
      </c>
      <c r="Y39" s="306">
        <f t="shared" si="0"/>
        <v>0</v>
      </c>
      <c r="Z39" s="306">
        <f t="shared" si="0"/>
        <v>0</v>
      </c>
      <c r="AA39" s="306">
        <f t="shared" si="0"/>
        <v>0</v>
      </c>
      <c r="AB39" s="306">
        <f t="shared" si="0"/>
        <v>0</v>
      </c>
    </row>
    <row r="40" spans="1:28" ht="15" customHeight="1">
      <c r="A40" s="308" t="s">
        <v>187</v>
      </c>
      <c r="B40" s="309" t="s">
        <v>188</v>
      </c>
      <c r="C40" s="310">
        <v>134601</v>
      </c>
      <c r="D40" s="310">
        <v>196279.2</v>
      </c>
      <c r="E40" s="310">
        <v>160663</v>
      </c>
      <c r="F40" s="311">
        <v>168514.29999999996</v>
      </c>
      <c r="G40" s="310">
        <v>0</v>
      </c>
      <c r="H40" s="310">
        <v>0</v>
      </c>
      <c r="I40" s="310">
        <v>0</v>
      </c>
      <c r="J40" s="310">
        <v>0</v>
      </c>
      <c r="L40" s="304">
        <v>134601</v>
      </c>
      <c r="M40" s="304">
        <v>196279.2</v>
      </c>
      <c r="N40" s="304">
        <v>160663</v>
      </c>
      <c r="O40" s="304">
        <v>168514.29999999996</v>
      </c>
      <c r="P40" s="304">
        <v>0</v>
      </c>
      <c r="Q40" s="304">
        <v>0</v>
      </c>
      <c r="R40" s="304">
        <v>0</v>
      </c>
      <c r="S40" s="304">
        <v>0</v>
      </c>
      <c r="U40" s="306">
        <f t="shared" si="0"/>
        <v>0</v>
      </c>
      <c r="V40" s="306">
        <f t="shared" si="0"/>
        <v>0</v>
      </c>
      <c r="W40" s="306">
        <f t="shared" si="0"/>
        <v>0</v>
      </c>
      <c r="X40" s="306">
        <f t="shared" si="0"/>
        <v>0</v>
      </c>
      <c r="Y40" s="306">
        <f t="shared" si="0"/>
        <v>0</v>
      </c>
      <c r="Z40" s="306">
        <f t="shared" si="0"/>
        <v>0</v>
      </c>
      <c r="AA40" s="306">
        <f t="shared" si="0"/>
        <v>0</v>
      </c>
      <c r="AB40" s="306">
        <f t="shared" si="0"/>
        <v>0</v>
      </c>
    </row>
    <row r="41" spans="1:28" ht="15" customHeight="1">
      <c r="A41" s="308" t="s">
        <v>2899</v>
      </c>
      <c r="B41" s="309" t="s">
        <v>2900</v>
      </c>
      <c r="C41" s="310">
        <v>134601</v>
      </c>
      <c r="D41" s="310">
        <v>196279.2</v>
      </c>
      <c r="E41" s="310">
        <v>160663</v>
      </c>
      <c r="F41" s="310">
        <v>168514.29999999996</v>
      </c>
      <c r="G41" s="310">
        <v>0</v>
      </c>
      <c r="H41" s="310">
        <v>0</v>
      </c>
      <c r="I41" s="310">
        <v>0</v>
      </c>
      <c r="J41" s="310">
        <v>0</v>
      </c>
      <c r="L41" s="304">
        <v>134601</v>
      </c>
      <c r="M41" s="304">
        <v>196279.2</v>
      </c>
      <c r="N41" s="304">
        <v>160663</v>
      </c>
      <c r="O41" s="304">
        <v>168514.29999999996</v>
      </c>
      <c r="P41" s="304">
        <v>0</v>
      </c>
      <c r="Q41" s="304">
        <v>0</v>
      </c>
      <c r="R41" s="304">
        <v>0</v>
      </c>
      <c r="S41" s="304">
        <v>0</v>
      </c>
      <c r="U41" s="306">
        <f t="shared" si="0"/>
        <v>0</v>
      </c>
      <c r="V41" s="306">
        <f t="shared" si="0"/>
        <v>0</v>
      </c>
      <c r="W41" s="306">
        <f t="shared" si="0"/>
        <v>0</v>
      </c>
      <c r="X41" s="306">
        <f t="shared" si="0"/>
        <v>0</v>
      </c>
      <c r="Y41" s="306">
        <f t="shared" si="0"/>
        <v>0</v>
      </c>
      <c r="Z41" s="306">
        <f t="shared" si="0"/>
        <v>0</v>
      </c>
      <c r="AA41" s="306">
        <f t="shared" si="0"/>
        <v>0</v>
      </c>
      <c r="AB41" s="306">
        <f t="shared" si="0"/>
        <v>0</v>
      </c>
    </row>
    <row r="42" spans="1:28">
      <c r="A42" s="308" t="s">
        <v>2901</v>
      </c>
      <c r="B42" s="309" t="s">
        <v>2902</v>
      </c>
      <c r="C42" s="310">
        <v>26457788.199999999</v>
      </c>
      <c r="D42" s="310">
        <v>28710976</v>
      </c>
      <c r="E42" s="310">
        <v>28203431.199999999</v>
      </c>
      <c r="F42" s="311">
        <v>34809143.899999999</v>
      </c>
      <c r="G42" s="310">
        <v>14325.8</v>
      </c>
      <c r="H42" s="310">
        <v>0</v>
      </c>
      <c r="I42" s="310">
        <v>1057.3</v>
      </c>
      <c r="J42" s="310">
        <v>0</v>
      </c>
      <c r="L42" s="304">
        <v>26457788.199999999</v>
      </c>
      <c r="M42" s="304">
        <v>28710976</v>
      </c>
      <c r="N42" s="304">
        <v>28203431.199999999</v>
      </c>
      <c r="O42" s="305">
        <v>34809143.799999997</v>
      </c>
      <c r="P42" s="305">
        <v>14325.7</v>
      </c>
      <c r="Q42" s="304">
        <v>0</v>
      </c>
      <c r="R42" s="304">
        <v>1057.3</v>
      </c>
      <c r="S42" s="304">
        <v>0</v>
      </c>
      <c r="U42" s="306">
        <f t="shared" si="0"/>
        <v>0</v>
      </c>
      <c r="V42" s="306">
        <f t="shared" si="0"/>
        <v>0</v>
      </c>
      <c r="W42" s="306">
        <f t="shared" si="0"/>
        <v>0</v>
      </c>
      <c r="X42" s="307">
        <f t="shared" si="0"/>
        <v>0.10000000149011612</v>
      </c>
      <c r="Y42" s="307">
        <f t="shared" si="0"/>
        <v>9.9999999998544808E-2</v>
      </c>
      <c r="Z42" s="306">
        <f t="shared" si="0"/>
        <v>0</v>
      </c>
      <c r="AA42" s="306">
        <f t="shared" si="0"/>
        <v>0</v>
      </c>
      <c r="AB42" s="306">
        <f t="shared" si="0"/>
        <v>0</v>
      </c>
    </row>
    <row r="43" spans="1:28" ht="15" customHeight="1">
      <c r="A43" s="308" t="s">
        <v>2903</v>
      </c>
      <c r="B43" s="309" t="s">
        <v>2904</v>
      </c>
      <c r="C43" s="310">
        <v>0</v>
      </c>
      <c r="D43" s="310">
        <v>0</v>
      </c>
      <c r="E43" s="310">
        <v>0</v>
      </c>
      <c r="F43" s="310">
        <v>40074.199999999997</v>
      </c>
      <c r="G43" s="310">
        <v>3140.6</v>
      </c>
      <c r="H43" s="310">
        <v>0</v>
      </c>
      <c r="I43" s="310">
        <v>1057.3</v>
      </c>
      <c r="J43" s="310">
        <v>0</v>
      </c>
      <c r="L43" s="304">
        <v>0</v>
      </c>
      <c r="M43" s="304">
        <v>0</v>
      </c>
      <c r="N43" s="304">
        <v>0</v>
      </c>
      <c r="O43" s="304">
        <v>40074.199999999997</v>
      </c>
      <c r="P43" s="304">
        <v>3140.6</v>
      </c>
      <c r="Q43" s="304">
        <v>0</v>
      </c>
      <c r="R43" s="304">
        <v>1057.3</v>
      </c>
      <c r="S43" s="304">
        <v>0</v>
      </c>
      <c r="U43" s="306">
        <f t="shared" si="0"/>
        <v>0</v>
      </c>
      <c r="V43" s="306">
        <f t="shared" si="0"/>
        <v>0</v>
      </c>
      <c r="W43" s="306">
        <f t="shared" si="0"/>
        <v>0</v>
      </c>
      <c r="X43" s="306">
        <f t="shared" si="0"/>
        <v>0</v>
      </c>
      <c r="Y43" s="306">
        <f t="shared" si="0"/>
        <v>0</v>
      </c>
      <c r="Z43" s="306">
        <f t="shared" si="0"/>
        <v>0</v>
      </c>
      <c r="AA43" s="306">
        <f t="shared" si="0"/>
        <v>0</v>
      </c>
      <c r="AB43" s="306">
        <f t="shared" si="0"/>
        <v>0</v>
      </c>
    </row>
    <row r="44" spans="1:28" ht="15" customHeight="1">
      <c r="A44" s="308" t="s">
        <v>2905</v>
      </c>
      <c r="B44" s="309" t="s">
        <v>2906</v>
      </c>
      <c r="C44" s="310">
        <v>0</v>
      </c>
      <c r="D44" s="310">
        <v>0</v>
      </c>
      <c r="E44" s="310">
        <v>0</v>
      </c>
      <c r="F44" s="310">
        <v>527008.6</v>
      </c>
      <c r="G44" s="310">
        <v>0</v>
      </c>
      <c r="H44" s="310">
        <v>0</v>
      </c>
      <c r="I44" s="310">
        <v>0</v>
      </c>
      <c r="J44" s="310">
        <v>0</v>
      </c>
      <c r="L44" s="304">
        <v>0</v>
      </c>
      <c r="M44" s="304">
        <v>0</v>
      </c>
      <c r="N44" s="304">
        <v>0</v>
      </c>
      <c r="O44" s="304">
        <v>527008.6</v>
      </c>
      <c r="P44" s="304">
        <v>0</v>
      </c>
      <c r="Q44" s="304">
        <v>0</v>
      </c>
      <c r="R44" s="304">
        <v>0</v>
      </c>
      <c r="S44" s="304">
        <v>0</v>
      </c>
      <c r="U44" s="306">
        <f t="shared" si="0"/>
        <v>0</v>
      </c>
      <c r="V44" s="306">
        <f t="shared" si="0"/>
        <v>0</v>
      </c>
      <c r="W44" s="306">
        <f t="shared" si="0"/>
        <v>0</v>
      </c>
      <c r="X44" s="306">
        <f t="shared" si="0"/>
        <v>0</v>
      </c>
      <c r="Y44" s="306">
        <f t="shared" si="0"/>
        <v>0</v>
      </c>
      <c r="Z44" s="306">
        <f t="shared" si="0"/>
        <v>0</v>
      </c>
      <c r="AA44" s="306">
        <f t="shared" si="0"/>
        <v>0</v>
      </c>
      <c r="AB44" s="306">
        <f t="shared" si="0"/>
        <v>0</v>
      </c>
    </row>
    <row r="45" spans="1:28" ht="15" customHeight="1">
      <c r="A45" s="308" t="s">
        <v>2907</v>
      </c>
      <c r="B45" s="309" t="s">
        <v>2908</v>
      </c>
      <c r="C45" s="310">
        <v>0</v>
      </c>
      <c r="D45" s="310">
        <v>0</v>
      </c>
      <c r="E45" s="310">
        <v>0</v>
      </c>
      <c r="F45" s="310">
        <v>1372429.8</v>
      </c>
      <c r="G45" s="310">
        <v>0</v>
      </c>
      <c r="H45" s="310">
        <v>0</v>
      </c>
      <c r="I45" s="310">
        <v>0</v>
      </c>
      <c r="J45" s="310">
        <v>0</v>
      </c>
      <c r="L45" s="304">
        <v>0</v>
      </c>
      <c r="M45" s="304">
        <v>0</v>
      </c>
      <c r="N45" s="304">
        <v>0</v>
      </c>
      <c r="O45" s="304">
        <v>1372429.8</v>
      </c>
      <c r="P45" s="304">
        <v>0</v>
      </c>
      <c r="Q45" s="304">
        <v>0</v>
      </c>
      <c r="R45" s="304">
        <v>0</v>
      </c>
      <c r="S45" s="304">
        <v>0</v>
      </c>
      <c r="U45" s="306">
        <f t="shared" si="0"/>
        <v>0</v>
      </c>
      <c r="V45" s="306">
        <f t="shared" si="0"/>
        <v>0</v>
      </c>
      <c r="W45" s="306">
        <f t="shared" si="0"/>
        <v>0</v>
      </c>
      <c r="X45" s="306">
        <f t="shared" si="0"/>
        <v>0</v>
      </c>
      <c r="Y45" s="306">
        <f t="shared" si="0"/>
        <v>0</v>
      </c>
      <c r="Z45" s="306">
        <f t="shared" si="0"/>
        <v>0</v>
      </c>
      <c r="AA45" s="306">
        <f t="shared" si="0"/>
        <v>0</v>
      </c>
      <c r="AB45" s="306">
        <f t="shared" si="0"/>
        <v>0</v>
      </c>
    </row>
    <row r="46" spans="1:28" ht="15" customHeight="1">
      <c r="A46" s="308" t="s">
        <v>2909</v>
      </c>
      <c r="B46" s="309" t="s">
        <v>2910</v>
      </c>
      <c r="C46" s="310">
        <v>0</v>
      </c>
      <c r="D46" s="310">
        <v>0</v>
      </c>
      <c r="E46" s="310">
        <v>0</v>
      </c>
      <c r="F46" s="310">
        <v>5747.8</v>
      </c>
      <c r="G46" s="310">
        <v>7759.3999999999987</v>
      </c>
      <c r="H46" s="310">
        <v>0</v>
      </c>
      <c r="I46" s="310">
        <v>0</v>
      </c>
      <c r="J46" s="310">
        <v>0</v>
      </c>
      <c r="L46" s="304">
        <v>0</v>
      </c>
      <c r="M46" s="304">
        <v>0</v>
      </c>
      <c r="N46" s="304">
        <v>0</v>
      </c>
      <c r="O46" s="304">
        <v>5747.8</v>
      </c>
      <c r="P46" s="304">
        <v>7759.3999999999987</v>
      </c>
      <c r="Q46" s="304">
        <v>0</v>
      </c>
      <c r="R46" s="304">
        <v>0</v>
      </c>
      <c r="S46" s="304">
        <v>0</v>
      </c>
      <c r="U46" s="306">
        <f t="shared" si="0"/>
        <v>0</v>
      </c>
      <c r="V46" s="306">
        <f t="shared" si="0"/>
        <v>0</v>
      </c>
      <c r="W46" s="306">
        <f t="shared" si="0"/>
        <v>0</v>
      </c>
      <c r="X46" s="306">
        <f t="shared" si="0"/>
        <v>0</v>
      </c>
      <c r="Y46" s="306">
        <f t="shared" si="0"/>
        <v>0</v>
      </c>
      <c r="Z46" s="306">
        <f t="shared" si="0"/>
        <v>0</v>
      </c>
      <c r="AA46" s="306">
        <f t="shared" si="0"/>
        <v>0</v>
      </c>
      <c r="AB46" s="306">
        <f t="shared" si="0"/>
        <v>0</v>
      </c>
    </row>
    <row r="47" spans="1:28" s="292" customFormat="1" ht="16.5" customHeight="1">
      <c r="A47" s="308" t="s">
        <v>2911</v>
      </c>
      <c r="B47" s="309">
        <v>149700</v>
      </c>
      <c r="C47" s="310">
        <v>0</v>
      </c>
      <c r="D47" s="310">
        <v>0</v>
      </c>
      <c r="E47" s="310">
        <v>0</v>
      </c>
      <c r="F47" s="310">
        <v>6619</v>
      </c>
      <c r="G47" s="310">
        <v>0</v>
      </c>
      <c r="H47" s="310">
        <v>0</v>
      </c>
      <c r="I47" s="310">
        <v>0</v>
      </c>
      <c r="J47" s="310">
        <v>0</v>
      </c>
      <c r="L47" s="304">
        <v>0</v>
      </c>
      <c r="M47" s="304">
        <v>0</v>
      </c>
      <c r="N47" s="304">
        <v>0</v>
      </c>
      <c r="O47" s="304">
        <v>6619</v>
      </c>
      <c r="P47" s="304">
        <v>0</v>
      </c>
      <c r="Q47" s="304">
        <v>0</v>
      </c>
      <c r="R47" s="304">
        <v>0</v>
      </c>
      <c r="S47" s="304">
        <v>0</v>
      </c>
      <c r="U47" s="306">
        <f t="shared" si="0"/>
        <v>0</v>
      </c>
      <c r="V47" s="306">
        <f t="shared" ref="V47:AB83" si="1">D47-M47</f>
        <v>0</v>
      </c>
      <c r="W47" s="306">
        <f t="shared" si="1"/>
        <v>0</v>
      </c>
      <c r="X47" s="306">
        <f t="shared" si="1"/>
        <v>0</v>
      </c>
      <c r="Y47" s="306">
        <f t="shared" si="1"/>
        <v>0</v>
      </c>
      <c r="Z47" s="306">
        <f t="shared" si="1"/>
        <v>0</v>
      </c>
      <c r="AA47" s="306">
        <f t="shared" si="1"/>
        <v>0</v>
      </c>
      <c r="AB47" s="306">
        <f t="shared" si="1"/>
        <v>0</v>
      </c>
    </row>
    <row r="48" spans="1:28">
      <c r="A48" s="308" t="s">
        <v>2912</v>
      </c>
      <c r="B48" s="309" t="s">
        <v>2913</v>
      </c>
      <c r="C48" s="310">
        <v>26457788.199999999</v>
      </c>
      <c r="D48" s="310">
        <v>28710976</v>
      </c>
      <c r="E48" s="310">
        <v>28203431.199999999</v>
      </c>
      <c r="F48" s="310">
        <v>28203431.199999999</v>
      </c>
      <c r="G48" s="310">
        <v>0</v>
      </c>
      <c r="H48" s="310">
        <v>0</v>
      </c>
      <c r="I48" s="310">
        <v>0</v>
      </c>
      <c r="J48" s="310">
        <v>0</v>
      </c>
      <c r="L48" s="304">
        <v>26457788.199999999</v>
      </c>
      <c r="M48" s="304">
        <v>28710976</v>
      </c>
      <c r="N48" s="304">
        <v>28203431.199999999</v>
      </c>
      <c r="O48" s="304">
        <v>28203431.199999999</v>
      </c>
      <c r="P48" s="304">
        <v>0</v>
      </c>
      <c r="Q48" s="304">
        <v>0</v>
      </c>
      <c r="R48" s="304">
        <v>0</v>
      </c>
      <c r="S48" s="304">
        <v>0</v>
      </c>
      <c r="U48" s="306">
        <f t="shared" ref="U48:Y104" si="2">C48-L48</f>
        <v>0</v>
      </c>
      <c r="V48" s="306">
        <f t="shared" si="1"/>
        <v>0</v>
      </c>
      <c r="W48" s="306">
        <f t="shared" si="1"/>
        <v>0</v>
      </c>
      <c r="X48" s="306">
        <f t="shared" si="1"/>
        <v>0</v>
      </c>
      <c r="Y48" s="306">
        <f t="shared" si="1"/>
        <v>0</v>
      </c>
      <c r="Z48" s="306">
        <f t="shared" si="1"/>
        <v>0</v>
      </c>
      <c r="AA48" s="306">
        <f t="shared" si="1"/>
        <v>0</v>
      </c>
      <c r="AB48" s="306">
        <f t="shared" si="1"/>
        <v>0</v>
      </c>
    </row>
    <row r="49" spans="1:30" ht="15" customHeight="1">
      <c r="A49" s="308" t="s">
        <v>2914</v>
      </c>
      <c r="B49" s="309" t="s">
        <v>2915</v>
      </c>
      <c r="C49" s="310">
        <v>0</v>
      </c>
      <c r="D49" s="310">
        <v>0</v>
      </c>
      <c r="E49" s="310">
        <v>0</v>
      </c>
      <c r="F49" s="310">
        <v>4653833.3</v>
      </c>
      <c r="G49" s="310">
        <v>3425.8</v>
      </c>
      <c r="H49" s="310">
        <v>0</v>
      </c>
      <c r="I49" s="310">
        <v>0</v>
      </c>
      <c r="J49" s="310">
        <v>0</v>
      </c>
      <c r="L49" s="304">
        <v>0</v>
      </c>
      <c r="M49" s="304">
        <v>0</v>
      </c>
      <c r="N49" s="304">
        <v>0</v>
      </c>
      <c r="O49" s="304">
        <v>4653833.3</v>
      </c>
      <c r="P49" s="304">
        <v>3425.8</v>
      </c>
      <c r="Q49" s="304">
        <v>0</v>
      </c>
      <c r="R49" s="304">
        <v>0</v>
      </c>
      <c r="S49" s="304">
        <v>0</v>
      </c>
      <c r="U49" s="306">
        <f t="shared" si="2"/>
        <v>0</v>
      </c>
      <c r="V49" s="306">
        <f t="shared" si="1"/>
        <v>0</v>
      </c>
      <c r="W49" s="306">
        <f t="shared" si="1"/>
        <v>0</v>
      </c>
      <c r="X49" s="306">
        <f t="shared" si="1"/>
        <v>0</v>
      </c>
      <c r="Y49" s="306">
        <f t="shared" si="1"/>
        <v>0</v>
      </c>
      <c r="Z49" s="306">
        <f t="shared" si="1"/>
        <v>0</v>
      </c>
      <c r="AA49" s="306">
        <f t="shared" si="1"/>
        <v>0</v>
      </c>
      <c r="AB49" s="306">
        <f t="shared" si="1"/>
        <v>0</v>
      </c>
    </row>
    <row r="50" spans="1:30" ht="15" customHeight="1">
      <c r="A50" s="300" t="s">
        <v>2916</v>
      </c>
      <c r="B50" s="301">
        <v>19</v>
      </c>
      <c r="C50" s="302">
        <v>18828.5</v>
      </c>
      <c r="D50" s="302">
        <v>8511.5</v>
      </c>
      <c r="E50" s="302">
        <v>5864.8000000000011</v>
      </c>
      <c r="F50" s="302">
        <v>5864.8000000000011</v>
      </c>
      <c r="G50" s="302">
        <v>0</v>
      </c>
      <c r="H50" s="302">
        <v>0</v>
      </c>
      <c r="I50" s="302">
        <v>0</v>
      </c>
      <c r="J50" s="302">
        <v>0</v>
      </c>
      <c r="L50" s="304">
        <v>18828.5</v>
      </c>
      <c r="M50" s="304">
        <v>8511.5</v>
      </c>
      <c r="N50" s="305">
        <v>5864.9</v>
      </c>
      <c r="O50" s="305">
        <v>5864.9</v>
      </c>
      <c r="P50" s="304">
        <v>0</v>
      </c>
      <c r="Q50" s="304">
        <v>0</v>
      </c>
      <c r="R50" s="304">
        <v>0</v>
      </c>
      <c r="S50" s="304">
        <v>0</v>
      </c>
      <c r="U50" s="306">
        <f t="shared" si="2"/>
        <v>0</v>
      </c>
      <c r="V50" s="306">
        <f t="shared" si="1"/>
        <v>0</v>
      </c>
      <c r="W50" s="307">
        <f t="shared" si="1"/>
        <v>-9.9999999998544808E-2</v>
      </c>
      <c r="X50" s="307">
        <f t="shared" si="1"/>
        <v>-9.9999999998544808E-2</v>
      </c>
      <c r="Y50" s="306">
        <f t="shared" si="1"/>
        <v>0</v>
      </c>
      <c r="Z50" s="306">
        <f t="shared" si="1"/>
        <v>0</v>
      </c>
      <c r="AA50" s="306">
        <f t="shared" si="1"/>
        <v>0</v>
      </c>
      <c r="AB50" s="306">
        <f t="shared" si="1"/>
        <v>0</v>
      </c>
    </row>
    <row r="51" spans="1:30" ht="15" customHeight="1">
      <c r="A51" s="308" t="s">
        <v>190</v>
      </c>
      <c r="B51" s="309" t="s">
        <v>191</v>
      </c>
      <c r="C51" s="310">
        <v>18828.5</v>
      </c>
      <c r="D51" s="310">
        <v>8511.5</v>
      </c>
      <c r="E51" s="310">
        <v>5864.8000000000011</v>
      </c>
      <c r="F51" s="310">
        <v>5864.8000000000011</v>
      </c>
      <c r="G51" s="310">
        <v>0</v>
      </c>
      <c r="H51" s="310">
        <v>0</v>
      </c>
      <c r="I51" s="310">
        <v>0</v>
      </c>
      <c r="J51" s="310">
        <v>0</v>
      </c>
      <c r="L51" s="304">
        <v>18828.5</v>
      </c>
      <c r="M51" s="304">
        <v>8511.5</v>
      </c>
      <c r="N51" s="305">
        <v>5864.9</v>
      </c>
      <c r="O51" s="305">
        <v>5864.9</v>
      </c>
      <c r="P51" s="304">
        <v>0</v>
      </c>
      <c r="Q51" s="304">
        <v>0</v>
      </c>
      <c r="R51" s="304">
        <v>0</v>
      </c>
      <c r="S51" s="304">
        <v>0</v>
      </c>
      <c r="U51" s="306">
        <f t="shared" si="2"/>
        <v>0</v>
      </c>
      <c r="V51" s="306">
        <f t="shared" si="1"/>
        <v>0</v>
      </c>
      <c r="W51" s="307">
        <f t="shared" si="1"/>
        <v>-9.9999999998544808E-2</v>
      </c>
      <c r="X51" s="307">
        <f t="shared" si="1"/>
        <v>-9.9999999998544808E-2</v>
      </c>
      <c r="Y51" s="306">
        <f t="shared" si="1"/>
        <v>0</v>
      </c>
      <c r="Z51" s="306">
        <f t="shared" si="1"/>
        <v>0</v>
      </c>
      <c r="AA51" s="306">
        <f t="shared" si="1"/>
        <v>0</v>
      </c>
      <c r="AB51" s="306">
        <f t="shared" si="1"/>
        <v>0</v>
      </c>
    </row>
    <row r="52" spans="1:30" ht="38.25" customHeight="1">
      <c r="A52" s="308" t="s">
        <v>2917</v>
      </c>
      <c r="B52" s="309" t="s">
        <v>2918</v>
      </c>
      <c r="C52" s="310">
        <v>0</v>
      </c>
      <c r="D52" s="310">
        <v>2329</v>
      </c>
      <c r="E52" s="310">
        <v>259.60000000000002</v>
      </c>
      <c r="F52" s="310">
        <v>259.60000000000002</v>
      </c>
      <c r="G52" s="310">
        <v>0</v>
      </c>
      <c r="H52" s="310">
        <v>0</v>
      </c>
      <c r="I52" s="310">
        <v>0</v>
      </c>
      <c r="J52" s="310">
        <v>0</v>
      </c>
      <c r="L52" s="304">
        <v>0</v>
      </c>
      <c r="M52" s="304">
        <v>2329</v>
      </c>
      <c r="N52" s="304">
        <v>259.60000000000002</v>
      </c>
      <c r="O52" s="304">
        <v>259.60000000000002</v>
      </c>
      <c r="P52" s="304">
        <v>0</v>
      </c>
      <c r="Q52" s="304">
        <v>0</v>
      </c>
      <c r="R52" s="304">
        <v>0</v>
      </c>
      <c r="S52" s="304">
        <v>0</v>
      </c>
      <c r="U52" s="306">
        <f t="shared" si="2"/>
        <v>0</v>
      </c>
      <c r="V52" s="306">
        <f t="shared" si="1"/>
        <v>0</v>
      </c>
      <c r="W52" s="306">
        <f t="shared" si="1"/>
        <v>0</v>
      </c>
      <c r="X52" s="306">
        <f t="shared" si="1"/>
        <v>0</v>
      </c>
      <c r="Y52" s="306">
        <f t="shared" si="1"/>
        <v>0</v>
      </c>
      <c r="Z52" s="306">
        <f t="shared" si="1"/>
        <v>0</v>
      </c>
      <c r="AA52" s="306">
        <f t="shared" si="1"/>
        <v>0</v>
      </c>
      <c r="AB52" s="306">
        <f t="shared" si="1"/>
        <v>0</v>
      </c>
    </row>
    <row r="53" spans="1:30" s="292" customFormat="1" ht="52.5" customHeight="1">
      <c r="A53" s="308" t="s">
        <v>2919</v>
      </c>
      <c r="B53" s="309">
        <v>191340</v>
      </c>
      <c r="C53" s="310">
        <v>4279.8999999999996</v>
      </c>
      <c r="D53" s="310">
        <v>5450.5</v>
      </c>
      <c r="E53" s="310">
        <v>4177.3</v>
      </c>
      <c r="F53" s="310">
        <v>4177.3</v>
      </c>
      <c r="G53" s="310">
        <v>0</v>
      </c>
      <c r="H53" s="310">
        <v>0</v>
      </c>
      <c r="I53" s="310">
        <v>0</v>
      </c>
      <c r="J53" s="310">
        <v>0</v>
      </c>
      <c r="L53" s="304">
        <v>4279.8999999999996</v>
      </c>
      <c r="M53" s="304">
        <v>5450.5</v>
      </c>
      <c r="N53" s="304">
        <v>4177.3</v>
      </c>
      <c r="O53" s="304">
        <v>4177.3</v>
      </c>
      <c r="P53" s="304">
        <v>0</v>
      </c>
      <c r="Q53" s="304">
        <v>0</v>
      </c>
      <c r="R53" s="304">
        <v>0</v>
      </c>
      <c r="S53" s="304">
        <v>0</v>
      </c>
      <c r="U53" s="306">
        <f t="shared" si="2"/>
        <v>0</v>
      </c>
      <c r="V53" s="306">
        <f t="shared" si="1"/>
        <v>0</v>
      </c>
      <c r="W53" s="306">
        <f t="shared" si="1"/>
        <v>0</v>
      </c>
      <c r="X53" s="306">
        <f t="shared" si="1"/>
        <v>0</v>
      </c>
      <c r="Y53" s="306">
        <f t="shared" si="1"/>
        <v>0</v>
      </c>
      <c r="Z53" s="306">
        <f t="shared" si="1"/>
        <v>0</v>
      </c>
      <c r="AA53" s="306">
        <f t="shared" si="1"/>
        <v>0</v>
      </c>
      <c r="AB53" s="306">
        <f t="shared" si="1"/>
        <v>0</v>
      </c>
    </row>
    <row r="54" spans="1:30" ht="38.25" customHeight="1">
      <c r="A54" s="308" t="s">
        <v>2920</v>
      </c>
      <c r="B54" s="309" t="s">
        <v>2921</v>
      </c>
      <c r="C54" s="310">
        <v>4482.8</v>
      </c>
      <c r="D54" s="310">
        <v>732</v>
      </c>
      <c r="E54" s="310">
        <v>605.29999999999995</v>
      </c>
      <c r="F54" s="310">
        <v>605.29999999999995</v>
      </c>
      <c r="G54" s="310">
        <v>0</v>
      </c>
      <c r="H54" s="310">
        <v>0</v>
      </c>
      <c r="I54" s="310">
        <v>0</v>
      </c>
      <c r="J54" s="310">
        <v>0</v>
      </c>
      <c r="L54" s="304">
        <v>4482.8</v>
      </c>
      <c r="M54" s="304">
        <v>732</v>
      </c>
      <c r="N54" s="304">
        <v>605.29999999999995</v>
      </c>
      <c r="O54" s="304">
        <v>605.29999999999995</v>
      </c>
      <c r="P54" s="304">
        <v>0</v>
      </c>
      <c r="Q54" s="304">
        <v>0</v>
      </c>
      <c r="R54" s="304">
        <v>0</v>
      </c>
      <c r="S54" s="304">
        <v>0</v>
      </c>
      <c r="U54" s="306">
        <f t="shared" si="2"/>
        <v>0</v>
      </c>
      <c r="V54" s="306">
        <f t="shared" si="1"/>
        <v>0</v>
      </c>
      <c r="W54" s="306">
        <f t="shared" si="1"/>
        <v>0</v>
      </c>
      <c r="X54" s="306">
        <f t="shared" si="1"/>
        <v>0</v>
      </c>
      <c r="Y54" s="306">
        <f t="shared" si="1"/>
        <v>0</v>
      </c>
      <c r="Z54" s="306">
        <f t="shared" si="1"/>
        <v>0</v>
      </c>
      <c r="AA54" s="306">
        <f t="shared" si="1"/>
        <v>0</v>
      </c>
      <c r="AB54" s="306">
        <f t="shared" si="1"/>
        <v>0</v>
      </c>
    </row>
    <row r="55" spans="1:30" s="292" customFormat="1" ht="50.25" customHeight="1">
      <c r="A55" s="308" t="s">
        <v>2922</v>
      </c>
      <c r="B55" s="309">
        <v>191440</v>
      </c>
      <c r="C55" s="310">
        <v>10065.799999999999</v>
      </c>
      <c r="D55" s="310">
        <v>0</v>
      </c>
      <c r="E55" s="310">
        <v>822.6</v>
      </c>
      <c r="F55" s="310">
        <v>822.6</v>
      </c>
      <c r="G55" s="310">
        <v>0</v>
      </c>
      <c r="H55" s="310">
        <v>0</v>
      </c>
      <c r="I55" s="310">
        <v>0</v>
      </c>
      <c r="J55" s="310">
        <v>0</v>
      </c>
      <c r="L55" s="304">
        <v>10065.799999999999</v>
      </c>
      <c r="M55" s="304">
        <v>0</v>
      </c>
      <c r="N55" s="304">
        <v>822.6</v>
      </c>
      <c r="O55" s="304">
        <v>822.6</v>
      </c>
      <c r="P55" s="304">
        <v>0</v>
      </c>
      <c r="Q55" s="304">
        <v>0</v>
      </c>
      <c r="R55" s="304">
        <v>0</v>
      </c>
      <c r="S55" s="304">
        <v>0</v>
      </c>
      <c r="U55" s="306">
        <f t="shared" si="2"/>
        <v>0</v>
      </c>
      <c r="V55" s="306">
        <f t="shared" si="1"/>
        <v>0</v>
      </c>
      <c r="W55" s="306">
        <f t="shared" si="1"/>
        <v>0</v>
      </c>
      <c r="X55" s="306">
        <f t="shared" si="1"/>
        <v>0</v>
      </c>
      <c r="Y55" s="306">
        <f t="shared" si="1"/>
        <v>0</v>
      </c>
      <c r="Z55" s="306">
        <f t="shared" si="1"/>
        <v>0</v>
      </c>
      <c r="AA55" s="306">
        <f t="shared" si="1"/>
        <v>0</v>
      </c>
      <c r="AB55" s="306">
        <f t="shared" si="1"/>
        <v>0</v>
      </c>
    </row>
    <row r="56" spans="1:30" ht="24">
      <c r="A56" s="300" t="s">
        <v>2923</v>
      </c>
      <c r="B56" s="301" t="s">
        <v>80</v>
      </c>
      <c r="C56" s="302">
        <v>31083992.300000001</v>
      </c>
      <c r="D56" s="302">
        <v>33441606</v>
      </c>
      <c r="E56" s="302">
        <v>32216959.899999999</v>
      </c>
      <c r="F56" s="302">
        <v>32552285.500000004</v>
      </c>
      <c r="G56" s="302">
        <v>1950991</v>
      </c>
      <c r="H56" s="302">
        <v>32257.5</v>
      </c>
      <c r="I56" s="302">
        <v>1228014.0999999999</v>
      </c>
      <c r="J56" s="302">
        <v>6571.2999999999993</v>
      </c>
      <c r="L56" s="305">
        <v>31083992.300000001</v>
      </c>
      <c r="M56" s="304">
        <v>33441606</v>
      </c>
      <c r="N56" s="304">
        <v>32216959.899999999</v>
      </c>
      <c r="O56" s="305">
        <v>32552285.5</v>
      </c>
      <c r="P56" s="305">
        <v>1950991</v>
      </c>
      <c r="Q56" s="305">
        <v>32257.5</v>
      </c>
      <c r="R56" s="305">
        <v>1228014.1000000001</v>
      </c>
      <c r="S56" s="305">
        <v>6571.3</v>
      </c>
      <c r="U56" s="307">
        <f>C56-L56</f>
        <v>0</v>
      </c>
      <c r="V56" s="307">
        <f t="shared" si="1"/>
        <v>0</v>
      </c>
      <c r="W56" s="307">
        <f t="shared" si="1"/>
        <v>0</v>
      </c>
      <c r="X56" s="307">
        <f t="shared" si="1"/>
        <v>0</v>
      </c>
      <c r="Y56" s="307">
        <f t="shared" si="1"/>
        <v>0</v>
      </c>
      <c r="Z56" s="307">
        <f t="shared" si="1"/>
        <v>0</v>
      </c>
      <c r="AA56" s="307">
        <f t="shared" si="1"/>
        <v>0</v>
      </c>
      <c r="AB56" s="307">
        <f t="shared" si="1"/>
        <v>0</v>
      </c>
    </row>
    <row r="57" spans="1:30">
      <c r="A57" s="300" t="s">
        <v>2924</v>
      </c>
      <c r="B57" s="301">
        <v>2</v>
      </c>
      <c r="C57" s="302">
        <v>25638908.600000001</v>
      </c>
      <c r="D57" s="302">
        <v>28162633.5</v>
      </c>
      <c r="E57" s="302">
        <v>27432096.800000001</v>
      </c>
      <c r="F57" s="303">
        <v>32552285.500000004</v>
      </c>
      <c r="G57" s="303">
        <v>529227.5</v>
      </c>
      <c r="H57" s="303">
        <v>4351.8</v>
      </c>
      <c r="I57" s="303">
        <v>1052861.7999999998</v>
      </c>
      <c r="J57" s="303">
        <v>1673.6</v>
      </c>
      <c r="L57" s="305">
        <v>25638908.699999999</v>
      </c>
      <c r="M57" s="304">
        <v>28162633.5</v>
      </c>
      <c r="N57" s="305">
        <v>27432096.800000001</v>
      </c>
      <c r="O57" s="305">
        <v>32552285.5</v>
      </c>
      <c r="P57" s="305">
        <v>529227.5</v>
      </c>
      <c r="Q57" s="305">
        <v>4351.8</v>
      </c>
      <c r="R57" s="305">
        <v>1052861.8</v>
      </c>
      <c r="S57" s="305">
        <v>1673.6</v>
      </c>
      <c r="U57" s="307">
        <f t="shared" si="2"/>
        <v>-9.9999997764825821E-2</v>
      </c>
      <c r="V57" s="306">
        <f t="shared" si="1"/>
        <v>0</v>
      </c>
      <c r="W57" s="307">
        <f t="shared" si="1"/>
        <v>0</v>
      </c>
      <c r="X57" s="307">
        <f t="shared" si="1"/>
        <v>0</v>
      </c>
      <c r="Y57" s="307">
        <f t="shared" si="1"/>
        <v>0</v>
      </c>
      <c r="Z57" s="307">
        <f t="shared" si="1"/>
        <v>0</v>
      </c>
      <c r="AA57" s="307">
        <f t="shared" si="1"/>
        <v>0</v>
      </c>
      <c r="AB57" s="307">
        <f t="shared" si="1"/>
        <v>0</v>
      </c>
      <c r="AD57" s="304"/>
    </row>
    <row r="58" spans="1:30" ht="15" customHeight="1">
      <c r="A58" s="300" t="s">
        <v>20</v>
      </c>
      <c r="B58" s="301">
        <v>21</v>
      </c>
      <c r="C58" s="302">
        <v>11017182.100000001</v>
      </c>
      <c r="D58" s="302">
        <v>11895916</v>
      </c>
      <c r="E58" s="302">
        <v>11852234.899999999</v>
      </c>
      <c r="F58" s="303">
        <v>12105649.300000001</v>
      </c>
      <c r="G58" s="303">
        <v>6738.5</v>
      </c>
      <c r="H58" s="303">
        <v>10.5</v>
      </c>
      <c r="I58" s="303">
        <v>970442.09999999986</v>
      </c>
      <c r="J58" s="303">
        <v>0</v>
      </c>
      <c r="L58" s="304">
        <v>11017182.1</v>
      </c>
      <c r="M58" s="304">
        <v>11895916</v>
      </c>
      <c r="N58" s="305">
        <v>11852234.9</v>
      </c>
      <c r="O58" s="304">
        <v>12105649.300000001</v>
      </c>
      <c r="P58" s="305">
        <v>6738.5</v>
      </c>
      <c r="Q58" s="304">
        <v>10.5</v>
      </c>
      <c r="R58" s="304">
        <v>970442.1</v>
      </c>
      <c r="S58" s="304">
        <v>0</v>
      </c>
      <c r="U58" s="306">
        <f t="shared" si="2"/>
        <v>0</v>
      </c>
      <c r="V58" s="306">
        <f t="shared" si="1"/>
        <v>0</v>
      </c>
      <c r="W58" s="307">
        <f t="shared" si="1"/>
        <v>0</v>
      </c>
      <c r="X58" s="306">
        <f t="shared" si="1"/>
        <v>0</v>
      </c>
      <c r="Y58" s="307">
        <f t="shared" si="1"/>
        <v>0</v>
      </c>
      <c r="Z58" s="306">
        <f t="shared" si="1"/>
        <v>0</v>
      </c>
      <c r="AA58" s="306">
        <f t="shared" si="1"/>
        <v>0</v>
      </c>
      <c r="AB58" s="306">
        <f t="shared" si="1"/>
        <v>0</v>
      </c>
    </row>
    <row r="59" spans="1:30">
      <c r="A59" s="308" t="s">
        <v>2150</v>
      </c>
      <c r="B59" s="309" t="s">
        <v>2151</v>
      </c>
      <c r="C59" s="310">
        <v>8626580.9000000004</v>
      </c>
      <c r="D59" s="310">
        <v>9254107.5999999996</v>
      </c>
      <c r="E59" s="310">
        <v>9219813.3999999985</v>
      </c>
      <c r="F59" s="311">
        <v>9414989.5</v>
      </c>
      <c r="G59" s="311">
        <v>6171.7</v>
      </c>
      <c r="H59" s="311">
        <v>10.5</v>
      </c>
      <c r="I59" s="311">
        <v>762302.69999999984</v>
      </c>
      <c r="J59" s="311">
        <v>0</v>
      </c>
      <c r="L59" s="304">
        <v>8626580.9000000004</v>
      </c>
      <c r="M59" s="304">
        <v>9254107.5999999996</v>
      </c>
      <c r="N59" s="305">
        <v>9219813.4000000004</v>
      </c>
      <c r="O59" s="304">
        <v>9414989.5</v>
      </c>
      <c r="P59" s="304">
        <v>6171.8</v>
      </c>
      <c r="Q59" s="304">
        <v>10.5</v>
      </c>
      <c r="R59" s="304">
        <v>762302.69999999984</v>
      </c>
      <c r="S59" s="304">
        <v>0</v>
      </c>
      <c r="U59" s="306">
        <f t="shared" si="2"/>
        <v>0</v>
      </c>
      <c r="V59" s="306">
        <f t="shared" si="1"/>
        <v>0</v>
      </c>
      <c r="W59" s="307">
        <f t="shared" si="1"/>
        <v>0</v>
      </c>
      <c r="X59" s="306">
        <f t="shared" si="1"/>
        <v>0</v>
      </c>
      <c r="Y59" s="306">
        <f t="shared" si="1"/>
        <v>-0.1000000000003638</v>
      </c>
      <c r="Z59" s="306">
        <f t="shared" si="1"/>
        <v>0</v>
      </c>
      <c r="AA59" s="306">
        <f t="shared" si="1"/>
        <v>0</v>
      </c>
      <c r="AB59" s="306">
        <f t="shared" si="1"/>
        <v>0</v>
      </c>
    </row>
    <row r="60" spans="1:30">
      <c r="A60" s="308" t="s">
        <v>2154</v>
      </c>
      <c r="B60" s="309" t="s">
        <v>2156</v>
      </c>
      <c r="C60" s="310">
        <v>205194</v>
      </c>
      <c r="D60" s="310">
        <v>23.6</v>
      </c>
      <c r="E60" s="310">
        <v>0</v>
      </c>
      <c r="F60" s="310">
        <v>5879204.9000000004</v>
      </c>
      <c r="G60" s="310">
        <v>0</v>
      </c>
      <c r="H60" s="310">
        <v>0</v>
      </c>
      <c r="I60" s="310">
        <v>3510.5</v>
      </c>
      <c r="J60" s="310">
        <v>0</v>
      </c>
      <c r="L60" s="304">
        <v>205194</v>
      </c>
      <c r="M60" s="304">
        <v>23.6</v>
      </c>
      <c r="N60" s="304">
        <v>0</v>
      </c>
      <c r="O60" s="304">
        <v>5879204.9000000004</v>
      </c>
      <c r="P60" s="304">
        <v>0</v>
      </c>
      <c r="Q60" s="304">
        <v>0</v>
      </c>
      <c r="R60" s="304">
        <v>3510.5</v>
      </c>
      <c r="S60" s="304">
        <v>0</v>
      </c>
      <c r="U60" s="306">
        <f t="shared" si="2"/>
        <v>0</v>
      </c>
      <c r="V60" s="306">
        <f t="shared" si="1"/>
        <v>0</v>
      </c>
      <c r="W60" s="306">
        <f t="shared" si="1"/>
        <v>0</v>
      </c>
      <c r="X60" s="306">
        <f t="shared" si="1"/>
        <v>0</v>
      </c>
      <c r="Y60" s="306">
        <f t="shared" si="1"/>
        <v>0</v>
      </c>
      <c r="Z60" s="306">
        <f t="shared" si="1"/>
        <v>0</v>
      </c>
      <c r="AA60" s="306">
        <f t="shared" si="1"/>
        <v>0</v>
      </c>
      <c r="AB60" s="306">
        <f t="shared" si="1"/>
        <v>0</v>
      </c>
    </row>
    <row r="61" spans="1:30" ht="15" customHeight="1">
      <c r="A61" s="308" t="s">
        <v>2157</v>
      </c>
      <c r="B61" s="309" t="s">
        <v>2159</v>
      </c>
      <c r="C61" s="310">
        <v>0</v>
      </c>
      <c r="D61" s="310">
        <v>66.2</v>
      </c>
      <c r="E61" s="310">
        <v>66.2</v>
      </c>
      <c r="F61" s="310">
        <v>2972279.9</v>
      </c>
      <c r="G61" s="310">
        <v>0</v>
      </c>
      <c r="H61" s="310">
        <v>0</v>
      </c>
      <c r="I61" s="310">
        <v>0</v>
      </c>
      <c r="J61" s="310">
        <v>0</v>
      </c>
      <c r="L61" s="304">
        <v>0</v>
      </c>
      <c r="M61" s="304">
        <v>66.2</v>
      </c>
      <c r="N61" s="304">
        <v>66.2</v>
      </c>
      <c r="O61" s="304">
        <v>2972279.9</v>
      </c>
      <c r="P61" s="304">
        <v>0</v>
      </c>
      <c r="Q61" s="304">
        <v>0</v>
      </c>
      <c r="R61" s="304">
        <v>0</v>
      </c>
      <c r="S61" s="304">
        <v>0</v>
      </c>
      <c r="U61" s="306">
        <f t="shared" si="2"/>
        <v>0</v>
      </c>
      <c r="V61" s="306">
        <f t="shared" si="1"/>
        <v>0</v>
      </c>
      <c r="W61" s="306">
        <f t="shared" si="1"/>
        <v>0</v>
      </c>
      <c r="X61" s="306">
        <f t="shared" si="1"/>
        <v>0</v>
      </c>
      <c r="Y61" s="306">
        <f t="shared" si="1"/>
        <v>0</v>
      </c>
      <c r="Z61" s="306">
        <f t="shared" si="1"/>
        <v>0</v>
      </c>
      <c r="AA61" s="306">
        <f t="shared" si="1"/>
        <v>0</v>
      </c>
      <c r="AB61" s="306">
        <f t="shared" si="1"/>
        <v>0</v>
      </c>
    </row>
    <row r="62" spans="1:30">
      <c r="A62" s="308" t="s">
        <v>2925</v>
      </c>
      <c r="B62" s="309">
        <v>211130</v>
      </c>
      <c r="C62" s="310">
        <v>0</v>
      </c>
      <c r="D62" s="310">
        <v>0</v>
      </c>
      <c r="E62" s="310">
        <v>0</v>
      </c>
      <c r="F62" s="310">
        <v>12.5</v>
      </c>
      <c r="G62" s="310">
        <v>0</v>
      </c>
      <c r="H62" s="310">
        <v>0</v>
      </c>
      <c r="I62" s="310">
        <v>0</v>
      </c>
      <c r="J62" s="310">
        <v>0</v>
      </c>
      <c r="L62" s="304">
        <v>0</v>
      </c>
      <c r="M62" s="304">
        <v>0</v>
      </c>
      <c r="N62" s="304">
        <v>0</v>
      </c>
      <c r="O62" s="304">
        <v>12.5</v>
      </c>
      <c r="P62" s="304">
        <v>0</v>
      </c>
      <c r="Q62" s="304">
        <v>0</v>
      </c>
      <c r="R62" s="304">
        <v>0</v>
      </c>
      <c r="S62" s="304">
        <v>0</v>
      </c>
      <c r="U62" s="306">
        <f t="shared" si="2"/>
        <v>0</v>
      </c>
      <c r="V62" s="306">
        <f t="shared" si="1"/>
        <v>0</v>
      </c>
      <c r="W62" s="306">
        <f t="shared" si="1"/>
        <v>0</v>
      </c>
      <c r="X62" s="306">
        <f t="shared" si="1"/>
        <v>0</v>
      </c>
      <c r="Y62" s="306">
        <f t="shared" si="1"/>
        <v>0</v>
      </c>
      <c r="Z62" s="306">
        <f t="shared" si="1"/>
        <v>0</v>
      </c>
      <c r="AA62" s="306">
        <f t="shared" si="1"/>
        <v>0</v>
      </c>
      <c r="AB62" s="306">
        <f t="shared" si="1"/>
        <v>0</v>
      </c>
    </row>
    <row r="63" spans="1:30">
      <c r="A63" s="308" t="s">
        <v>2926</v>
      </c>
      <c r="B63" s="309" t="s">
        <v>2927</v>
      </c>
      <c r="C63" s="310">
        <v>0</v>
      </c>
      <c r="D63" s="310">
        <v>0</v>
      </c>
      <c r="E63" s="310">
        <v>0</v>
      </c>
      <c r="F63" s="310">
        <v>416036.4</v>
      </c>
      <c r="G63" s="310">
        <v>0</v>
      </c>
      <c r="H63" s="310">
        <v>0</v>
      </c>
      <c r="I63" s="310">
        <v>0</v>
      </c>
      <c r="J63" s="310">
        <v>0</v>
      </c>
      <c r="L63" s="304">
        <v>0</v>
      </c>
      <c r="M63" s="304">
        <v>0</v>
      </c>
      <c r="N63" s="304">
        <v>0</v>
      </c>
      <c r="O63" s="304">
        <v>416036.4</v>
      </c>
      <c r="P63" s="304">
        <v>0</v>
      </c>
      <c r="Q63" s="304">
        <v>0</v>
      </c>
      <c r="R63" s="304">
        <v>0</v>
      </c>
      <c r="S63" s="304">
        <v>0</v>
      </c>
      <c r="U63" s="306">
        <f t="shared" si="2"/>
        <v>0</v>
      </c>
      <c r="V63" s="306">
        <f t="shared" si="1"/>
        <v>0</v>
      </c>
      <c r="W63" s="306">
        <f t="shared" si="1"/>
        <v>0</v>
      </c>
      <c r="X63" s="306">
        <f t="shared" si="1"/>
        <v>0</v>
      </c>
      <c r="Y63" s="306">
        <f t="shared" si="1"/>
        <v>0</v>
      </c>
      <c r="Z63" s="306">
        <f t="shared" si="1"/>
        <v>0</v>
      </c>
      <c r="AA63" s="306">
        <f t="shared" si="1"/>
        <v>0</v>
      </c>
      <c r="AB63" s="306">
        <f t="shared" si="1"/>
        <v>0</v>
      </c>
    </row>
    <row r="64" spans="1:30" s="292" customFormat="1" ht="24.75" customHeight="1">
      <c r="A64" s="308" t="s">
        <v>2160</v>
      </c>
      <c r="B64" s="309">
        <v>211150</v>
      </c>
      <c r="C64" s="310">
        <v>87.2</v>
      </c>
      <c r="D64" s="310">
        <v>0</v>
      </c>
      <c r="E64" s="310">
        <v>0</v>
      </c>
      <c r="F64" s="310">
        <v>0</v>
      </c>
      <c r="G64" s="310">
        <v>0</v>
      </c>
      <c r="H64" s="310">
        <v>0</v>
      </c>
      <c r="I64" s="310">
        <v>0</v>
      </c>
      <c r="J64" s="310">
        <v>0</v>
      </c>
      <c r="L64" s="304">
        <v>87.2</v>
      </c>
      <c r="M64" s="304">
        <v>0</v>
      </c>
      <c r="N64" s="304">
        <v>0</v>
      </c>
      <c r="O64" s="304">
        <v>0</v>
      </c>
      <c r="P64" s="304">
        <v>0</v>
      </c>
      <c r="Q64" s="304">
        <v>0</v>
      </c>
      <c r="R64" s="304">
        <v>0</v>
      </c>
      <c r="S64" s="304">
        <v>0</v>
      </c>
      <c r="U64" s="306">
        <f t="shared" si="2"/>
        <v>0</v>
      </c>
      <c r="V64" s="306">
        <f t="shared" si="1"/>
        <v>0</v>
      </c>
      <c r="W64" s="306">
        <f t="shared" si="1"/>
        <v>0</v>
      </c>
      <c r="X64" s="306">
        <f t="shared" si="1"/>
        <v>0</v>
      </c>
      <c r="Y64" s="306">
        <f t="shared" si="1"/>
        <v>0</v>
      </c>
      <c r="Z64" s="306">
        <f t="shared" si="1"/>
        <v>0</v>
      </c>
      <c r="AA64" s="306">
        <f t="shared" si="1"/>
        <v>0</v>
      </c>
      <c r="AB64" s="306">
        <f t="shared" si="1"/>
        <v>0</v>
      </c>
    </row>
    <row r="65" spans="1:28" ht="24">
      <c r="A65" s="308" t="s">
        <v>2152</v>
      </c>
      <c r="B65" s="309" t="s">
        <v>2164</v>
      </c>
      <c r="C65" s="310">
        <v>8253787.4000000004</v>
      </c>
      <c r="D65" s="310">
        <v>9114986.6999999993</v>
      </c>
      <c r="E65" s="310">
        <v>9083421</v>
      </c>
      <c r="F65" s="310">
        <v>0</v>
      </c>
      <c r="G65" s="310">
        <v>6078.9</v>
      </c>
      <c r="H65" s="310">
        <v>10.5</v>
      </c>
      <c r="I65" s="310">
        <v>750113.69999999984</v>
      </c>
      <c r="J65" s="310">
        <v>0</v>
      </c>
      <c r="L65" s="304">
        <v>8253787.4000000004</v>
      </c>
      <c r="M65" s="304">
        <v>9114986.6999999993</v>
      </c>
      <c r="N65" s="304">
        <v>9083421.0999999996</v>
      </c>
      <c r="O65" s="304">
        <v>0</v>
      </c>
      <c r="P65" s="304">
        <v>6078.9</v>
      </c>
      <c r="Q65" s="304">
        <v>10.5</v>
      </c>
      <c r="R65" s="304">
        <v>750113.69999999984</v>
      </c>
      <c r="S65" s="304">
        <v>0</v>
      </c>
      <c r="U65" s="306">
        <f t="shared" si="2"/>
        <v>0</v>
      </c>
      <c r="V65" s="306">
        <f t="shared" si="1"/>
        <v>0</v>
      </c>
      <c r="W65" s="306">
        <f t="shared" si="1"/>
        <v>-9.999999962747097E-2</v>
      </c>
      <c r="X65" s="306">
        <f t="shared" si="1"/>
        <v>0</v>
      </c>
      <c r="Y65" s="306">
        <f>G65-P65</f>
        <v>0</v>
      </c>
      <c r="Z65" s="306">
        <f t="shared" si="1"/>
        <v>0</v>
      </c>
      <c r="AA65" s="306">
        <f t="shared" si="1"/>
        <v>0</v>
      </c>
      <c r="AB65" s="306">
        <f t="shared" si="1"/>
        <v>0</v>
      </c>
    </row>
    <row r="66" spans="1:28">
      <c r="A66" s="308" t="s">
        <v>2165</v>
      </c>
      <c r="B66" s="309" t="s">
        <v>2167</v>
      </c>
      <c r="C66" s="310">
        <v>31119</v>
      </c>
      <c r="D66" s="310">
        <v>0</v>
      </c>
      <c r="E66" s="310">
        <v>0</v>
      </c>
      <c r="F66" s="310">
        <v>8774.7000000000007</v>
      </c>
      <c r="G66" s="310">
        <v>0</v>
      </c>
      <c r="H66" s="310">
        <v>0</v>
      </c>
      <c r="I66" s="310">
        <v>0</v>
      </c>
      <c r="J66" s="310">
        <v>0</v>
      </c>
      <c r="L66" s="304">
        <v>31119</v>
      </c>
      <c r="M66" s="304">
        <v>0</v>
      </c>
      <c r="N66" s="304">
        <v>0</v>
      </c>
      <c r="O66" s="304">
        <v>8774.7000000000007</v>
      </c>
      <c r="P66" s="304">
        <v>0</v>
      </c>
      <c r="Q66" s="304">
        <v>0</v>
      </c>
      <c r="R66" s="304">
        <v>0</v>
      </c>
      <c r="S66" s="304">
        <v>0</v>
      </c>
      <c r="U66" s="306">
        <f t="shared" si="2"/>
        <v>0</v>
      </c>
      <c r="V66" s="306">
        <f t="shared" si="1"/>
        <v>0</v>
      </c>
      <c r="W66" s="306">
        <f t="shared" si="1"/>
        <v>0</v>
      </c>
      <c r="X66" s="306">
        <f t="shared" si="1"/>
        <v>0</v>
      </c>
      <c r="Y66" s="306">
        <f t="shared" si="1"/>
        <v>0</v>
      </c>
      <c r="Z66" s="306">
        <f t="shared" si="1"/>
        <v>0</v>
      </c>
      <c r="AA66" s="306">
        <f t="shared" si="1"/>
        <v>0</v>
      </c>
      <c r="AB66" s="306">
        <f t="shared" si="1"/>
        <v>0</v>
      </c>
    </row>
    <row r="67" spans="1:28" ht="25.5" customHeight="1">
      <c r="A67" s="308" t="s">
        <v>2168</v>
      </c>
      <c r="B67" s="309" t="s">
        <v>2172</v>
      </c>
      <c r="C67" s="310">
        <v>5936.4</v>
      </c>
      <c r="D67" s="310">
        <v>14703.9</v>
      </c>
      <c r="E67" s="310">
        <v>12188.6</v>
      </c>
      <c r="F67" s="310">
        <v>12486.2</v>
      </c>
      <c r="G67" s="310">
        <v>0.3</v>
      </c>
      <c r="H67" s="310">
        <v>0</v>
      </c>
      <c r="I67" s="310">
        <v>375.2</v>
      </c>
      <c r="J67" s="310">
        <v>0</v>
      </c>
      <c r="L67" s="304">
        <v>5936.4</v>
      </c>
      <c r="M67" s="304">
        <v>14703.9</v>
      </c>
      <c r="N67" s="304">
        <v>12188.6</v>
      </c>
      <c r="O67" s="304">
        <v>12486.2</v>
      </c>
      <c r="P67" s="304">
        <v>0.3</v>
      </c>
      <c r="Q67" s="304">
        <v>0</v>
      </c>
      <c r="R67" s="304">
        <v>375.2</v>
      </c>
      <c r="S67" s="304">
        <v>0</v>
      </c>
      <c r="U67" s="306">
        <f t="shared" si="2"/>
        <v>0</v>
      </c>
      <c r="V67" s="306">
        <f t="shared" si="1"/>
        <v>0</v>
      </c>
      <c r="W67" s="306">
        <f t="shared" si="1"/>
        <v>0</v>
      </c>
      <c r="X67" s="306">
        <f t="shared" si="1"/>
        <v>0</v>
      </c>
      <c r="Y67" s="306">
        <f t="shared" si="1"/>
        <v>0</v>
      </c>
      <c r="Z67" s="306">
        <f t="shared" si="1"/>
        <v>0</v>
      </c>
      <c r="AA67" s="306">
        <f t="shared" si="1"/>
        <v>0</v>
      </c>
      <c r="AB67" s="306">
        <f t="shared" si="1"/>
        <v>0</v>
      </c>
    </row>
    <row r="68" spans="1:28">
      <c r="A68" s="308" t="s">
        <v>2175</v>
      </c>
      <c r="B68" s="309" t="s">
        <v>2177</v>
      </c>
      <c r="C68" s="310">
        <v>56.7</v>
      </c>
      <c r="D68" s="310">
        <v>0</v>
      </c>
      <c r="E68" s="310">
        <v>0</v>
      </c>
      <c r="F68" s="310">
        <v>0</v>
      </c>
      <c r="G68" s="310">
        <v>0</v>
      </c>
      <c r="H68" s="310">
        <v>0</v>
      </c>
      <c r="I68" s="310">
        <v>0</v>
      </c>
      <c r="J68" s="310">
        <v>0</v>
      </c>
      <c r="L68" s="304">
        <v>56.7</v>
      </c>
      <c r="M68" s="304">
        <v>0</v>
      </c>
      <c r="N68" s="304">
        <v>0</v>
      </c>
      <c r="O68" s="304">
        <v>0</v>
      </c>
      <c r="P68" s="304">
        <v>0</v>
      </c>
      <c r="Q68" s="304">
        <v>0</v>
      </c>
      <c r="R68" s="304">
        <v>0</v>
      </c>
      <c r="S68" s="304">
        <v>0</v>
      </c>
      <c r="U68" s="306">
        <f t="shared" si="2"/>
        <v>0</v>
      </c>
      <c r="V68" s="306">
        <f t="shared" si="1"/>
        <v>0</v>
      </c>
      <c r="W68" s="306">
        <f t="shared" si="1"/>
        <v>0</v>
      </c>
      <c r="X68" s="306">
        <f t="shared" si="1"/>
        <v>0</v>
      </c>
      <c r="Y68" s="306">
        <f t="shared" si="1"/>
        <v>0</v>
      </c>
      <c r="Z68" s="306">
        <f t="shared" si="1"/>
        <v>0</v>
      </c>
      <c r="AA68" s="306">
        <f t="shared" si="1"/>
        <v>0</v>
      </c>
      <c r="AB68" s="306">
        <f t="shared" si="1"/>
        <v>0</v>
      </c>
    </row>
    <row r="69" spans="1:28">
      <c r="A69" s="308" t="s">
        <v>2178</v>
      </c>
      <c r="B69" s="309" t="s">
        <v>2180</v>
      </c>
      <c r="C69" s="310">
        <v>6116.8</v>
      </c>
      <c r="D69" s="310">
        <v>9610.4</v>
      </c>
      <c r="E69" s="310">
        <v>9555</v>
      </c>
      <c r="F69" s="310">
        <v>9554.9</v>
      </c>
      <c r="G69" s="310">
        <v>0</v>
      </c>
      <c r="H69" s="310">
        <v>0</v>
      </c>
      <c r="I69" s="310">
        <v>844.89999999999986</v>
      </c>
      <c r="J69" s="310">
        <v>0</v>
      </c>
      <c r="L69" s="304">
        <v>6116.8</v>
      </c>
      <c r="M69" s="304">
        <v>9610.4</v>
      </c>
      <c r="N69" s="304">
        <v>9555</v>
      </c>
      <c r="O69" s="304">
        <v>9554.9</v>
      </c>
      <c r="P69" s="304">
        <v>0</v>
      </c>
      <c r="Q69" s="304">
        <v>0</v>
      </c>
      <c r="R69" s="304">
        <v>844.89999999999986</v>
      </c>
      <c r="S69" s="304">
        <v>0</v>
      </c>
      <c r="U69" s="306">
        <f t="shared" si="2"/>
        <v>0</v>
      </c>
      <c r="V69" s="306">
        <f t="shared" si="1"/>
        <v>0</v>
      </c>
      <c r="W69" s="306">
        <f t="shared" si="1"/>
        <v>0</v>
      </c>
      <c r="X69" s="306">
        <f t="shared" si="1"/>
        <v>0</v>
      </c>
      <c r="Y69" s="306">
        <f t="shared" si="1"/>
        <v>0</v>
      </c>
      <c r="Z69" s="306">
        <f t="shared" si="1"/>
        <v>0</v>
      </c>
      <c r="AA69" s="306">
        <f t="shared" si="1"/>
        <v>0</v>
      </c>
      <c r="AB69" s="306">
        <f t="shared" si="1"/>
        <v>0</v>
      </c>
    </row>
    <row r="70" spans="1:28" ht="15" customHeight="1">
      <c r="A70" s="308" t="s">
        <v>2181</v>
      </c>
      <c r="B70" s="309" t="s">
        <v>2183</v>
      </c>
      <c r="C70" s="310">
        <v>96999.1</v>
      </c>
      <c r="D70" s="310">
        <v>89477</v>
      </c>
      <c r="E70" s="310">
        <v>89455.3</v>
      </c>
      <c r="F70" s="310">
        <v>91416.2</v>
      </c>
      <c r="G70" s="310">
        <v>35.9</v>
      </c>
      <c r="H70" s="310">
        <v>0</v>
      </c>
      <c r="I70" s="310">
        <v>7421.6</v>
      </c>
      <c r="J70" s="310">
        <v>0</v>
      </c>
      <c r="L70" s="304">
        <v>96999.1</v>
      </c>
      <c r="M70" s="304">
        <v>89477</v>
      </c>
      <c r="N70" s="304">
        <v>89455.3</v>
      </c>
      <c r="O70" s="304">
        <v>91416.2</v>
      </c>
      <c r="P70" s="304">
        <v>36</v>
      </c>
      <c r="Q70" s="304">
        <v>0</v>
      </c>
      <c r="R70" s="304">
        <v>7421.6</v>
      </c>
      <c r="S70" s="304">
        <v>0</v>
      </c>
      <c r="U70" s="306">
        <f t="shared" si="2"/>
        <v>0</v>
      </c>
      <c r="V70" s="306">
        <f t="shared" si="1"/>
        <v>0</v>
      </c>
      <c r="W70" s="306">
        <f t="shared" si="1"/>
        <v>0</v>
      </c>
      <c r="X70" s="306">
        <f t="shared" si="1"/>
        <v>0</v>
      </c>
      <c r="Y70" s="306">
        <f t="shared" si="1"/>
        <v>-0.10000000000000142</v>
      </c>
      <c r="Z70" s="306">
        <f t="shared" si="1"/>
        <v>0</v>
      </c>
      <c r="AA70" s="306">
        <f t="shared" si="1"/>
        <v>0</v>
      </c>
      <c r="AB70" s="306">
        <f t="shared" si="1"/>
        <v>0</v>
      </c>
    </row>
    <row r="71" spans="1:28" ht="15" customHeight="1">
      <c r="A71" s="308" t="s">
        <v>2184</v>
      </c>
      <c r="B71" s="309" t="s">
        <v>2186</v>
      </c>
      <c r="C71" s="310">
        <v>876.29999999999984</v>
      </c>
      <c r="D71" s="310">
        <v>715.6</v>
      </c>
      <c r="E71" s="310">
        <v>674.6</v>
      </c>
      <c r="F71" s="310">
        <v>692.9</v>
      </c>
      <c r="G71" s="310">
        <v>0</v>
      </c>
      <c r="H71" s="310">
        <v>0</v>
      </c>
      <c r="I71" s="310">
        <v>18.399999999999999</v>
      </c>
      <c r="J71" s="310">
        <v>0</v>
      </c>
      <c r="L71" s="304">
        <v>876.29999999999984</v>
      </c>
      <c r="M71" s="304">
        <v>715.6</v>
      </c>
      <c r="N71" s="304">
        <v>674.6</v>
      </c>
      <c r="O71" s="304">
        <v>692.9</v>
      </c>
      <c r="P71" s="304">
        <v>0</v>
      </c>
      <c r="Q71" s="304">
        <v>0</v>
      </c>
      <c r="R71" s="304">
        <v>18.399999999999999</v>
      </c>
      <c r="S71" s="304">
        <v>0</v>
      </c>
      <c r="U71" s="306">
        <f t="shared" si="2"/>
        <v>0</v>
      </c>
      <c r="V71" s="306">
        <f t="shared" si="1"/>
        <v>0</v>
      </c>
      <c r="W71" s="306">
        <f t="shared" si="1"/>
        <v>0</v>
      </c>
      <c r="X71" s="306">
        <f t="shared" si="1"/>
        <v>0</v>
      </c>
      <c r="Y71" s="306">
        <f t="shared" si="1"/>
        <v>0</v>
      </c>
      <c r="Z71" s="306">
        <f t="shared" si="1"/>
        <v>0</v>
      </c>
      <c r="AA71" s="306">
        <f t="shared" si="1"/>
        <v>0</v>
      </c>
      <c r="AB71" s="306">
        <f t="shared" si="1"/>
        <v>0</v>
      </c>
    </row>
    <row r="72" spans="1:28" ht="25.5" customHeight="1">
      <c r="A72" s="308" t="s">
        <v>2187</v>
      </c>
      <c r="B72" s="309" t="s">
        <v>2189</v>
      </c>
      <c r="C72" s="310">
        <v>26408</v>
      </c>
      <c r="D72" s="310">
        <v>24524.2</v>
      </c>
      <c r="E72" s="310">
        <v>24452.7</v>
      </c>
      <c r="F72" s="310">
        <v>24530.9</v>
      </c>
      <c r="G72" s="310">
        <v>56.6</v>
      </c>
      <c r="H72" s="310">
        <v>0</v>
      </c>
      <c r="I72" s="310">
        <v>18.399999999999999</v>
      </c>
      <c r="J72" s="310">
        <v>0</v>
      </c>
      <c r="L72" s="304">
        <v>26408</v>
      </c>
      <c r="M72" s="304">
        <v>24524.2</v>
      </c>
      <c r="N72" s="304">
        <v>24452.7</v>
      </c>
      <c r="O72" s="304">
        <v>24530.9</v>
      </c>
      <c r="P72" s="304">
        <v>56.6</v>
      </c>
      <c r="Q72" s="304">
        <v>0</v>
      </c>
      <c r="R72" s="304">
        <v>18.399999999999999</v>
      </c>
      <c r="S72" s="304">
        <v>0</v>
      </c>
      <c r="U72" s="306">
        <f t="shared" si="2"/>
        <v>0</v>
      </c>
      <c r="V72" s="306">
        <f t="shared" si="1"/>
        <v>0</v>
      </c>
      <c r="W72" s="306">
        <f t="shared" si="1"/>
        <v>0</v>
      </c>
      <c r="X72" s="306">
        <f t="shared" si="1"/>
        <v>0</v>
      </c>
      <c r="Y72" s="306">
        <f t="shared" si="1"/>
        <v>0</v>
      </c>
      <c r="Z72" s="306">
        <f t="shared" si="1"/>
        <v>0</v>
      </c>
      <c r="AA72" s="306">
        <f t="shared" si="1"/>
        <v>0</v>
      </c>
      <c r="AB72" s="306">
        <f t="shared" si="1"/>
        <v>0</v>
      </c>
    </row>
    <row r="73" spans="1:28" ht="24">
      <c r="A73" s="308" t="s">
        <v>2190</v>
      </c>
      <c r="B73" s="309" t="s">
        <v>2191</v>
      </c>
      <c r="C73" s="310">
        <v>2390601.2000000002</v>
      </c>
      <c r="D73" s="310">
        <v>2641808.4</v>
      </c>
      <c r="E73" s="310">
        <v>2632421.5</v>
      </c>
      <c r="F73" s="311">
        <v>2690659.8</v>
      </c>
      <c r="G73" s="310">
        <v>566.80000000000007</v>
      </c>
      <c r="H73" s="310">
        <v>0</v>
      </c>
      <c r="I73" s="310">
        <v>208139.4</v>
      </c>
      <c r="J73" s="310">
        <v>0</v>
      </c>
      <c r="L73" s="304">
        <v>2390601.2000000002</v>
      </c>
      <c r="M73" s="304">
        <v>2641808.4</v>
      </c>
      <c r="N73" s="304">
        <v>2632421.5</v>
      </c>
      <c r="O73" s="304">
        <v>2690659.8</v>
      </c>
      <c r="P73" s="305">
        <v>566.70000000000005</v>
      </c>
      <c r="Q73" s="304">
        <v>0</v>
      </c>
      <c r="R73" s="304">
        <v>208139.4</v>
      </c>
      <c r="S73" s="304">
        <v>0</v>
      </c>
      <c r="U73" s="306">
        <f t="shared" si="2"/>
        <v>0</v>
      </c>
      <c r="V73" s="306">
        <f t="shared" si="1"/>
        <v>0</v>
      </c>
      <c r="W73" s="306">
        <f t="shared" si="1"/>
        <v>0</v>
      </c>
      <c r="X73" s="306">
        <f t="shared" si="1"/>
        <v>0</v>
      </c>
      <c r="Y73" s="307">
        <f t="shared" si="1"/>
        <v>0.10000000000002274</v>
      </c>
      <c r="Z73" s="306">
        <f t="shared" si="1"/>
        <v>0</v>
      </c>
      <c r="AA73" s="306">
        <f t="shared" si="1"/>
        <v>0</v>
      </c>
      <c r="AB73" s="306">
        <f t="shared" si="1"/>
        <v>0</v>
      </c>
    </row>
    <row r="74" spans="1:28" ht="15" customHeight="1">
      <c r="A74" s="308" t="s">
        <v>2192</v>
      </c>
      <c r="B74" s="309" t="s">
        <v>2195</v>
      </c>
      <c r="C74" s="310">
        <v>2390601.2000000002</v>
      </c>
      <c r="D74" s="310">
        <v>2641808.4</v>
      </c>
      <c r="E74" s="310">
        <v>2632421.5</v>
      </c>
      <c r="F74" s="310">
        <v>2690659.8</v>
      </c>
      <c r="G74" s="310">
        <v>565.70000000000005</v>
      </c>
      <c r="H74" s="310">
        <v>0</v>
      </c>
      <c r="I74" s="310">
        <v>208089</v>
      </c>
      <c r="J74" s="310">
        <v>0</v>
      </c>
      <c r="L74" s="304">
        <v>2390601.2000000002</v>
      </c>
      <c r="M74" s="304">
        <v>2641808.4</v>
      </c>
      <c r="N74" s="304">
        <v>2632421.5</v>
      </c>
      <c r="O74" s="304">
        <v>2690659.8</v>
      </c>
      <c r="P74" s="304">
        <v>565.70000000000005</v>
      </c>
      <c r="Q74" s="304">
        <v>0</v>
      </c>
      <c r="R74" s="304">
        <v>208089</v>
      </c>
      <c r="S74" s="304">
        <v>0</v>
      </c>
      <c r="U74" s="306">
        <f t="shared" si="2"/>
        <v>0</v>
      </c>
      <c r="V74" s="306">
        <f t="shared" si="1"/>
        <v>0</v>
      </c>
      <c r="W74" s="306">
        <f t="shared" si="1"/>
        <v>0</v>
      </c>
      <c r="X74" s="306">
        <f t="shared" si="1"/>
        <v>0</v>
      </c>
      <c r="Y74" s="306">
        <f t="shared" si="1"/>
        <v>0</v>
      </c>
      <c r="Z74" s="306">
        <f t="shared" si="1"/>
        <v>0</v>
      </c>
      <c r="AA74" s="306">
        <f t="shared" si="1"/>
        <v>0</v>
      </c>
      <c r="AB74" s="306">
        <f t="shared" si="1"/>
        <v>0</v>
      </c>
    </row>
    <row r="75" spans="1:28" ht="25.5" customHeight="1">
      <c r="A75" s="308" t="s">
        <v>2928</v>
      </c>
      <c r="B75" s="309" t="s">
        <v>2929</v>
      </c>
      <c r="C75" s="310">
        <v>0</v>
      </c>
      <c r="D75" s="310">
        <v>0</v>
      </c>
      <c r="E75" s="310">
        <v>0</v>
      </c>
      <c r="F75" s="310">
        <v>0</v>
      </c>
      <c r="G75" s="310">
        <v>1.1000000000000001</v>
      </c>
      <c r="H75" s="310">
        <v>0</v>
      </c>
      <c r="I75" s="310">
        <v>50.4</v>
      </c>
      <c r="J75" s="310">
        <v>0</v>
      </c>
      <c r="L75" s="304">
        <v>0</v>
      </c>
      <c r="M75" s="304">
        <v>0</v>
      </c>
      <c r="N75" s="304">
        <v>0</v>
      </c>
      <c r="O75" s="304">
        <v>0</v>
      </c>
      <c r="P75" s="304">
        <v>1.1000000000000001</v>
      </c>
      <c r="Q75" s="304">
        <v>0</v>
      </c>
      <c r="R75" s="304">
        <v>50.4</v>
      </c>
      <c r="S75" s="304">
        <v>0</v>
      </c>
      <c r="U75" s="306">
        <f t="shared" si="2"/>
        <v>0</v>
      </c>
      <c r="V75" s="306">
        <f t="shared" si="1"/>
        <v>0</v>
      </c>
      <c r="W75" s="306">
        <f t="shared" si="1"/>
        <v>0</v>
      </c>
      <c r="X75" s="306">
        <f t="shared" si="1"/>
        <v>0</v>
      </c>
      <c r="Y75" s="306">
        <f t="shared" si="1"/>
        <v>0</v>
      </c>
      <c r="Z75" s="306">
        <f t="shared" si="1"/>
        <v>0</v>
      </c>
      <c r="AA75" s="306">
        <f t="shared" si="1"/>
        <v>0</v>
      </c>
      <c r="AB75" s="306">
        <f t="shared" si="1"/>
        <v>0</v>
      </c>
    </row>
    <row r="76" spans="1:28" ht="15" customHeight="1">
      <c r="A76" s="300" t="s">
        <v>2930</v>
      </c>
      <c r="B76" s="301">
        <v>22</v>
      </c>
      <c r="C76" s="302">
        <v>3270990.8000000007</v>
      </c>
      <c r="D76" s="302">
        <v>3227607.0999999996</v>
      </c>
      <c r="E76" s="302">
        <v>2988245.2</v>
      </c>
      <c r="F76" s="303">
        <v>3946511.0000000005</v>
      </c>
      <c r="G76" s="302">
        <v>95387.5</v>
      </c>
      <c r="H76" s="302">
        <v>45.5</v>
      </c>
      <c r="I76" s="302">
        <v>39282.400000000001</v>
      </c>
      <c r="J76" s="302">
        <v>1288.6999999999998</v>
      </c>
      <c r="L76" s="305">
        <v>3270990.8</v>
      </c>
      <c r="M76" s="305">
        <v>3227607.1</v>
      </c>
      <c r="N76" s="304">
        <v>2988245.2</v>
      </c>
      <c r="O76" s="305">
        <v>3946511</v>
      </c>
      <c r="P76" s="304">
        <v>95387.5</v>
      </c>
      <c r="Q76" s="304">
        <v>45.5</v>
      </c>
      <c r="R76" s="305">
        <v>39282.400000000001</v>
      </c>
      <c r="S76" s="304">
        <v>1288.7</v>
      </c>
      <c r="U76" s="307">
        <f t="shared" si="2"/>
        <v>0</v>
      </c>
      <c r="V76" s="307">
        <f t="shared" si="1"/>
        <v>0</v>
      </c>
      <c r="W76" s="306">
        <f t="shared" si="1"/>
        <v>0</v>
      </c>
      <c r="X76" s="307">
        <f t="shared" si="1"/>
        <v>0</v>
      </c>
      <c r="Y76" s="306">
        <f t="shared" si="1"/>
        <v>0</v>
      </c>
      <c r="Z76" s="306">
        <f t="shared" si="1"/>
        <v>0</v>
      </c>
      <c r="AA76" s="307">
        <f t="shared" si="1"/>
        <v>0</v>
      </c>
      <c r="AB76" s="306">
        <f t="shared" si="1"/>
        <v>0</v>
      </c>
    </row>
    <row r="77" spans="1:28" ht="15" customHeight="1">
      <c r="A77" s="308" t="s">
        <v>2931</v>
      </c>
      <c r="B77" s="309" t="s">
        <v>2932</v>
      </c>
      <c r="C77" s="310">
        <v>0</v>
      </c>
      <c r="D77" s="310">
        <v>0</v>
      </c>
      <c r="E77" s="310">
        <v>0</v>
      </c>
      <c r="F77" s="311">
        <v>973982.70000000007</v>
      </c>
      <c r="G77" s="310">
        <v>0</v>
      </c>
      <c r="H77" s="310">
        <v>0</v>
      </c>
      <c r="I77" s="310">
        <v>0</v>
      </c>
      <c r="J77" s="310">
        <v>0</v>
      </c>
      <c r="L77" s="304">
        <v>0</v>
      </c>
      <c r="M77" s="304">
        <v>0</v>
      </c>
      <c r="N77" s="304">
        <v>0</v>
      </c>
      <c r="O77" s="305">
        <v>973982.7</v>
      </c>
      <c r="P77" s="304">
        <v>0</v>
      </c>
      <c r="Q77" s="304">
        <v>0</v>
      </c>
      <c r="R77" s="304">
        <v>0</v>
      </c>
      <c r="S77" s="304">
        <v>0</v>
      </c>
      <c r="U77" s="306">
        <f t="shared" si="2"/>
        <v>0</v>
      </c>
      <c r="V77" s="306">
        <f t="shared" si="1"/>
        <v>0</v>
      </c>
      <c r="W77" s="306">
        <f t="shared" si="1"/>
        <v>0</v>
      </c>
      <c r="X77" s="307">
        <f t="shared" si="1"/>
        <v>0</v>
      </c>
      <c r="Y77" s="306">
        <f t="shared" si="1"/>
        <v>0</v>
      </c>
      <c r="Z77" s="306">
        <f t="shared" si="1"/>
        <v>0</v>
      </c>
      <c r="AA77" s="306">
        <f t="shared" si="1"/>
        <v>0</v>
      </c>
      <c r="AB77" s="306">
        <f t="shared" si="1"/>
        <v>0</v>
      </c>
    </row>
    <row r="78" spans="1:28" ht="25.5" customHeight="1">
      <c r="A78" s="308" t="s">
        <v>2933</v>
      </c>
      <c r="B78" s="309" t="s">
        <v>2934</v>
      </c>
      <c r="C78" s="310">
        <v>0</v>
      </c>
      <c r="D78" s="310">
        <v>0</v>
      </c>
      <c r="E78" s="310">
        <v>0</v>
      </c>
      <c r="F78" s="310">
        <v>210062.3</v>
      </c>
      <c r="G78" s="310">
        <v>0</v>
      </c>
      <c r="H78" s="310">
        <v>0</v>
      </c>
      <c r="I78" s="310">
        <v>0</v>
      </c>
      <c r="J78" s="310">
        <v>0</v>
      </c>
      <c r="L78" s="304">
        <v>0</v>
      </c>
      <c r="M78" s="304">
        <v>0</v>
      </c>
      <c r="N78" s="304">
        <v>0</v>
      </c>
      <c r="O78" s="304">
        <v>210062.3</v>
      </c>
      <c r="P78" s="304">
        <v>0</v>
      </c>
      <c r="Q78" s="304">
        <v>0</v>
      </c>
      <c r="R78" s="304">
        <v>0</v>
      </c>
      <c r="S78" s="304">
        <v>0</v>
      </c>
      <c r="U78" s="306">
        <f t="shared" si="2"/>
        <v>0</v>
      </c>
      <c r="V78" s="306">
        <f t="shared" si="1"/>
        <v>0</v>
      </c>
      <c r="W78" s="306">
        <f t="shared" si="1"/>
        <v>0</v>
      </c>
      <c r="X78" s="306">
        <f t="shared" si="1"/>
        <v>0</v>
      </c>
      <c r="Y78" s="306">
        <f t="shared" si="1"/>
        <v>0</v>
      </c>
      <c r="Z78" s="306">
        <f t="shared" si="1"/>
        <v>0</v>
      </c>
      <c r="AA78" s="306">
        <f t="shared" si="1"/>
        <v>0</v>
      </c>
      <c r="AB78" s="306">
        <f t="shared" si="1"/>
        <v>0</v>
      </c>
    </row>
    <row r="79" spans="1:28" ht="25.5" customHeight="1">
      <c r="A79" s="308" t="s">
        <v>2935</v>
      </c>
      <c r="B79" s="309" t="s">
        <v>2936</v>
      </c>
      <c r="C79" s="310">
        <v>0</v>
      </c>
      <c r="D79" s="310">
        <v>0</v>
      </c>
      <c r="E79" s="310">
        <v>0</v>
      </c>
      <c r="F79" s="310">
        <v>42355.199999999997</v>
      </c>
      <c r="G79" s="310">
        <v>0</v>
      </c>
      <c r="H79" s="310">
        <v>0</v>
      </c>
      <c r="I79" s="310">
        <v>0</v>
      </c>
      <c r="J79" s="310">
        <v>0</v>
      </c>
      <c r="L79" s="304">
        <v>0</v>
      </c>
      <c r="M79" s="304">
        <v>0</v>
      </c>
      <c r="N79" s="304">
        <v>0</v>
      </c>
      <c r="O79" s="304">
        <v>42355.199999999997</v>
      </c>
      <c r="P79" s="304">
        <v>0</v>
      </c>
      <c r="Q79" s="304">
        <v>0</v>
      </c>
      <c r="R79" s="304">
        <v>0</v>
      </c>
      <c r="S79" s="304">
        <v>0</v>
      </c>
      <c r="U79" s="306">
        <f t="shared" si="2"/>
        <v>0</v>
      </c>
      <c r="V79" s="306">
        <f t="shared" si="1"/>
        <v>0</v>
      </c>
      <c r="W79" s="306">
        <f t="shared" si="1"/>
        <v>0</v>
      </c>
      <c r="X79" s="306">
        <f t="shared" si="1"/>
        <v>0</v>
      </c>
      <c r="Y79" s="306">
        <f t="shared" si="1"/>
        <v>0</v>
      </c>
      <c r="Z79" s="306">
        <f t="shared" si="1"/>
        <v>0</v>
      </c>
      <c r="AA79" s="306">
        <f t="shared" si="1"/>
        <v>0</v>
      </c>
      <c r="AB79" s="306">
        <f t="shared" si="1"/>
        <v>0</v>
      </c>
    </row>
    <row r="80" spans="1:28" ht="25.5" customHeight="1">
      <c r="A80" s="308" t="s">
        <v>2937</v>
      </c>
      <c r="B80" s="309" t="s">
        <v>2938</v>
      </c>
      <c r="C80" s="310">
        <v>0</v>
      </c>
      <c r="D80" s="310">
        <v>0</v>
      </c>
      <c r="E80" s="310">
        <v>0</v>
      </c>
      <c r="F80" s="310">
        <v>222421.7</v>
      </c>
      <c r="G80" s="310">
        <v>0</v>
      </c>
      <c r="H80" s="310">
        <v>0</v>
      </c>
      <c r="I80" s="310">
        <v>0</v>
      </c>
      <c r="J80" s="310">
        <v>0</v>
      </c>
      <c r="L80" s="304">
        <v>0</v>
      </c>
      <c r="M80" s="304">
        <v>0</v>
      </c>
      <c r="N80" s="304">
        <v>0</v>
      </c>
      <c r="O80" s="304">
        <v>222421.7</v>
      </c>
      <c r="P80" s="304">
        <v>0</v>
      </c>
      <c r="Q80" s="304">
        <v>0</v>
      </c>
      <c r="R80" s="304">
        <v>0</v>
      </c>
      <c r="S80" s="304">
        <v>0</v>
      </c>
      <c r="U80" s="306">
        <f t="shared" si="2"/>
        <v>0</v>
      </c>
      <c r="V80" s="306">
        <f t="shared" si="1"/>
        <v>0</v>
      </c>
      <c r="W80" s="306">
        <f t="shared" si="1"/>
        <v>0</v>
      </c>
      <c r="X80" s="306">
        <f t="shared" si="1"/>
        <v>0</v>
      </c>
      <c r="Y80" s="306">
        <f t="shared" si="1"/>
        <v>0</v>
      </c>
      <c r="Z80" s="306">
        <f t="shared" si="1"/>
        <v>0</v>
      </c>
      <c r="AA80" s="306">
        <f t="shared" si="1"/>
        <v>0</v>
      </c>
      <c r="AB80" s="306">
        <f t="shared" si="1"/>
        <v>0</v>
      </c>
    </row>
    <row r="81" spans="1:28" ht="15" customHeight="1">
      <c r="A81" s="308" t="s">
        <v>2939</v>
      </c>
      <c r="B81" s="309" t="s">
        <v>2940</v>
      </c>
      <c r="C81" s="310">
        <v>0</v>
      </c>
      <c r="D81" s="310">
        <v>0</v>
      </c>
      <c r="E81" s="310">
        <v>0</v>
      </c>
      <c r="F81" s="310">
        <v>135320.70000000001</v>
      </c>
      <c r="G81" s="310">
        <v>0</v>
      </c>
      <c r="H81" s="310">
        <v>0</v>
      </c>
      <c r="I81" s="310">
        <v>0</v>
      </c>
      <c r="J81" s="310">
        <v>0</v>
      </c>
      <c r="L81" s="304">
        <v>0</v>
      </c>
      <c r="M81" s="304">
        <v>0</v>
      </c>
      <c r="N81" s="304">
        <v>0</v>
      </c>
      <c r="O81" s="304">
        <v>135320.70000000001</v>
      </c>
      <c r="P81" s="304">
        <v>0</v>
      </c>
      <c r="Q81" s="304">
        <v>0</v>
      </c>
      <c r="R81" s="304">
        <v>0</v>
      </c>
      <c r="S81" s="304">
        <v>0</v>
      </c>
      <c r="U81" s="306">
        <f t="shared" si="2"/>
        <v>0</v>
      </c>
      <c r="V81" s="306">
        <f t="shared" si="1"/>
        <v>0</v>
      </c>
      <c r="W81" s="306">
        <f t="shared" si="1"/>
        <v>0</v>
      </c>
      <c r="X81" s="306">
        <f t="shared" si="1"/>
        <v>0</v>
      </c>
      <c r="Y81" s="306">
        <f t="shared" si="1"/>
        <v>0</v>
      </c>
      <c r="Z81" s="306">
        <f t="shared" si="1"/>
        <v>0</v>
      </c>
      <c r="AA81" s="306">
        <f t="shared" si="1"/>
        <v>0</v>
      </c>
      <c r="AB81" s="306">
        <f t="shared" si="1"/>
        <v>0</v>
      </c>
    </row>
    <row r="82" spans="1:28" ht="25.5" customHeight="1">
      <c r="A82" s="308" t="s">
        <v>2941</v>
      </c>
      <c r="B82" s="309" t="s">
        <v>2942</v>
      </c>
      <c r="C82" s="310">
        <v>0</v>
      </c>
      <c r="D82" s="310">
        <v>0</v>
      </c>
      <c r="E82" s="310">
        <v>0</v>
      </c>
      <c r="F82" s="310">
        <v>3892.3</v>
      </c>
      <c r="G82" s="310">
        <v>0</v>
      </c>
      <c r="H82" s="310">
        <v>0</v>
      </c>
      <c r="I82" s="310">
        <v>0</v>
      </c>
      <c r="J82" s="310">
        <v>0</v>
      </c>
      <c r="L82" s="304">
        <v>0</v>
      </c>
      <c r="M82" s="304">
        <v>0</v>
      </c>
      <c r="N82" s="304">
        <v>0</v>
      </c>
      <c r="O82" s="304">
        <v>3892.3</v>
      </c>
      <c r="P82" s="304">
        <v>0</v>
      </c>
      <c r="Q82" s="304">
        <v>0</v>
      </c>
      <c r="R82" s="304">
        <v>0</v>
      </c>
      <c r="S82" s="304">
        <v>0</v>
      </c>
      <c r="U82" s="306">
        <f t="shared" si="2"/>
        <v>0</v>
      </c>
      <c r="V82" s="306">
        <f t="shared" si="1"/>
        <v>0</v>
      </c>
      <c r="W82" s="306">
        <f t="shared" si="1"/>
        <v>0</v>
      </c>
      <c r="X82" s="306">
        <f t="shared" si="1"/>
        <v>0</v>
      </c>
      <c r="Y82" s="306">
        <f t="shared" si="1"/>
        <v>0</v>
      </c>
      <c r="Z82" s="306">
        <f t="shared" si="1"/>
        <v>0</v>
      </c>
      <c r="AA82" s="306">
        <f t="shared" si="1"/>
        <v>0</v>
      </c>
      <c r="AB82" s="306">
        <f t="shared" si="1"/>
        <v>0</v>
      </c>
    </row>
    <row r="83" spans="1:28" ht="15" customHeight="1">
      <c r="A83" s="308" t="s">
        <v>2943</v>
      </c>
      <c r="B83" s="309" t="s">
        <v>2944</v>
      </c>
      <c r="C83" s="310">
        <v>0</v>
      </c>
      <c r="D83" s="310">
        <v>0</v>
      </c>
      <c r="E83" s="310">
        <v>0</v>
      </c>
      <c r="F83" s="310">
        <v>97144.3</v>
      </c>
      <c r="G83" s="310">
        <v>0</v>
      </c>
      <c r="H83" s="310">
        <v>0</v>
      </c>
      <c r="I83" s="310">
        <v>0</v>
      </c>
      <c r="J83" s="310">
        <v>0</v>
      </c>
      <c r="L83" s="304">
        <v>0</v>
      </c>
      <c r="M83" s="304">
        <v>0</v>
      </c>
      <c r="N83" s="304">
        <v>0</v>
      </c>
      <c r="O83" s="304">
        <v>97144.3</v>
      </c>
      <c r="P83" s="304">
        <v>0</v>
      </c>
      <c r="Q83" s="304">
        <v>0</v>
      </c>
      <c r="R83" s="304">
        <v>0</v>
      </c>
      <c r="S83" s="304">
        <v>0</v>
      </c>
      <c r="U83" s="306">
        <f t="shared" si="2"/>
        <v>0</v>
      </c>
      <c r="V83" s="306">
        <f t="shared" si="1"/>
        <v>0</v>
      </c>
      <c r="W83" s="306">
        <f t="shared" si="1"/>
        <v>0</v>
      </c>
      <c r="X83" s="306">
        <f t="shared" si="1"/>
        <v>0</v>
      </c>
      <c r="Y83" s="306">
        <f t="shared" si="1"/>
        <v>0</v>
      </c>
      <c r="Z83" s="306">
        <f t="shared" ref="Z83:AB146" si="3">H83-Q83</f>
        <v>0</v>
      </c>
      <c r="AA83" s="306">
        <f t="shared" si="3"/>
        <v>0</v>
      </c>
      <c r="AB83" s="306">
        <f t="shared" si="3"/>
        <v>0</v>
      </c>
    </row>
    <row r="84" spans="1:28" ht="24">
      <c r="A84" s="308" t="s">
        <v>2945</v>
      </c>
      <c r="B84" s="309" t="s">
        <v>2946</v>
      </c>
      <c r="C84" s="310">
        <v>0</v>
      </c>
      <c r="D84" s="310">
        <v>0</v>
      </c>
      <c r="E84" s="310">
        <v>0</v>
      </c>
      <c r="F84" s="310">
        <v>40243.5</v>
      </c>
      <c r="G84" s="310">
        <v>0</v>
      </c>
      <c r="H84" s="310">
        <v>0</v>
      </c>
      <c r="I84" s="310">
        <v>0</v>
      </c>
      <c r="J84" s="310">
        <v>0</v>
      </c>
      <c r="L84" s="304">
        <v>0</v>
      </c>
      <c r="M84" s="304">
        <v>0</v>
      </c>
      <c r="N84" s="304">
        <v>0</v>
      </c>
      <c r="O84" s="304">
        <v>40243.5</v>
      </c>
      <c r="P84" s="304">
        <v>0</v>
      </c>
      <c r="Q84" s="304">
        <v>0</v>
      </c>
      <c r="R84" s="304">
        <v>0</v>
      </c>
      <c r="S84" s="304">
        <v>0</v>
      </c>
      <c r="U84" s="306">
        <f t="shared" si="2"/>
        <v>0</v>
      </c>
      <c r="V84" s="306">
        <f t="shared" si="2"/>
        <v>0</v>
      </c>
      <c r="W84" s="306">
        <f t="shared" si="2"/>
        <v>0</v>
      </c>
      <c r="X84" s="306">
        <f t="shared" si="2"/>
        <v>0</v>
      </c>
      <c r="Y84" s="306">
        <f t="shared" si="2"/>
        <v>0</v>
      </c>
      <c r="Z84" s="306">
        <f t="shared" si="3"/>
        <v>0</v>
      </c>
      <c r="AA84" s="306">
        <f t="shared" si="3"/>
        <v>0</v>
      </c>
      <c r="AB84" s="306">
        <f t="shared" si="3"/>
        <v>0</v>
      </c>
    </row>
    <row r="85" spans="1:28" ht="36">
      <c r="A85" s="308" t="s">
        <v>2947</v>
      </c>
      <c r="B85" s="309" t="s">
        <v>2948</v>
      </c>
      <c r="C85" s="310">
        <v>0</v>
      </c>
      <c r="D85" s="310">
        <v>0</v>
      </c>
      <c r="E85" s="310">
        <v>0</v>
      </c>
      <c r="F85" s="310">
        <v>103700.2</v>
      </c>
      <c r="G85" s="310">
        <v>0</v>
      </c>
      <c r="H85" s="310">
        <v>0</v>
      </c>
      <c r="I85" s="310">
        <v>0</v>
      </c>
      <c r="J85" s="310">
        <v>0</v>
      </c>
      <c r="L85" s="304">
        <v>0</v>
      </c>
      <c r="M85" s="304">
        <v>0</v>
      </c>
      <c r="N85" s="304">
        <v>0</v>
      </c>
      <c r="O85" s="304">
        <v>103700.2</v>
      </c>
      <c r="P85" s="304">
        <v>0</v>
      </c>
      <c r="Q85" s="304">
        <v>0</v>
      </c>
      <c r="R85" s="304">
        <v>0</v>
      </c>
      <c r="S85" s="304">
        <v>0</v>
      </c>
      <c r="U85" s="306">
        <f t="shared" si="2"/>
        <v>0</v>
      </c>
      <c r="V85" s="306">
        <f t="shared" si="2"/>
        <v>0</v>
      </c>
      <c r="W85" s="306">
        <f t="shared" si="2"/>
        <v>0</v>
      </c>
      <c r="X85" s="306">
        <f t="shared" si="2"/>
        <v>0</v>
      </c>
      <c r="Y85" s="306">
        <f t="shared" si="2"/>
        <v>0</v>
      </c>
      <c r="Z85" s="306">
        <f t="shared" si="3"/>
        <v>0</v>
      </c>
      <c r="AA85" s="306">
        <f t="shared" si="3"/>
        <v>0</v>
      </c>
      <c r="AB85" s="306">
        <f t="shared" si="3"/>
        <v>0</v>
      </c>
    </row>
    <row r="86" spans="1:28" ht="24">
      <c r="A86" s="308" t="s">
        <v>2949</v>
      </c>
      <c r="B86" s="309" t="s">
        <v>2950</v>
      </c>
      <c r="C86" s="310">
        <v>0</v>
      </c>
      <c r="D86" s="310">
        <v>0</v>
      </c>
      <c r="E86" s="310">
        <v>0</v>
      </c>
      <c r="F86" s="310">
        <v>118842.5</v>
      </c>
      <c r="G86" s="310">
        <v>0</v>
      </c>
      <c r="H86" s="310">
        <v>0</v>
      </c>
      <c r="I86" s="310">
        <v>0</v>
      </c>
      <c r="J86" s="310">
        <v>0</v>
      </c>
      <c r="L86" s="304">
        <v>0</v>
      </c>
      <c r="M86" s="304">
        <v>0</v>
      </c>
      <c r="N86" s="304">
        <v>0</v>
      </c>
      <c r="O86" s="304">
        <v>118842.4</v>
      </c>
      <c r="P86" s="304">
        <v>0</v>
      </c>
      <c r="Q86" s="304">
        <v>0</v>
      </c>
      <c r="R86" s="304">
        <v>0</v>
      </c>
      <c r="S86" s="304">
        <v>0</v>
      </c>
      <c r="U86" s="306">
        <f t="shared" si="2"/>
        <v>0</v>
      </c>
      <c r="V86" s="306">
        <f t="shared" si="2"/>
        <v>0</v>
      </c>
      <c r="W86" s="306">
        <f t="shared" si="2"/>
        <v>0</v>
      </c>
      <c r="X86" s="306">
        <f t="shared" si="2"/>
        <v>0.10000000000582077</v>
      </c>
      <c r="Y86" s="306">
        <f t="shared" si="2"/>
        <v>0</v>
      </c>
      <c r="Z86" s="306">
        <f t="shared" si="3"/>
        <v>0</v>
      </c>
      <c r="AA86" s="306">
        <f t="shared" si="3"/>
        <v>0</v>
      </c>
      <c r="AB86" s="306">
        <f t="shared" si="3"/>
        <v>0</v>
      </c>
    </row>
    <row r="87" spans="1:28">
      <c r="A87" s="308" t="s">
        <v>2198</v>
      </c>
      <c r="B87" s="309" t="s">
        <v>2199</v>
      </c>
      <c r="C87" s="310">
        <v>3270990.8000000007</v>
      </c>
      <c r="D87" s="310">
        <v>3227607.0999999996</v>
      </c>
      <c r="E87" s="310">
        <v>2988245.2</v>
      </c>
      <c r="F87" s="311">
        <v>2972528.3000000003</v>
      </c>
      <c r="G87" s="310">
        <v>95387.5</v>
      </c>
      <c r="H87" s="310">
        <v>45.5</v>
      </c>
      <c r="I87" s="310">
        <v>39282.400000000001</v>
      </c>
      <c r="J87" s="310">
        <v>1288.6999999999998</v>
      </c>
      <c r="L87" s="305">
        <v>3270990.8</v>
      </c>
      <c r="M87" s="305">
        <v>3227607.1</v>
      </c>
      <c r="N87" s="304">
        <v>2988245.2</v>
      </c>
      <c r="O87" s="305">
        <v>2972528.3</v>
      </c>
      <c r="P87" s="304">
        <v>95387.5</v>
      </c>
      <c r="Q87" s="304">
        <v>45.5</v>
      </c>
      <c r="R87" s="305">
        <v>39282.400000000001</v>
      </c>
      <c r="S87" s="304">
        <v>1288.7</v>
      </c>
      <c r="U87" s="307">
        <f t="shared" si="2"/>
        <v>0</v>
      </c>
      <c r="V87" s="307">
        <f t="shared" si="2"/>
        <v>0</v>
      </c>
      <c r="W87" s="306">
        <f t="shared" si="2"/>
        <v>0</v>
      </c>
      <c r="X87" s="307">
        <f t="shared" si="2"/>
        <v>0</v>
      </c>
      <c r="Y87" s="306">
        <f t="shared" si="2"/>
        <v>0</v>
      </c>
      <c r="Z87" s="306">
        <f t="shared" si="3"/>
        <v>0</v>
      </c>
      <c r="AA87" s="307">
        <f t="shared" si="3"/>
        <v>0</v>
      </c>
      <c r="AB87" s="306">
        <f t="shared" si="3"/>
        <v>0</v>
      </c>
    </row>
    <row r="88" spans="1:28">
      <c r="A88" s="308" t="s">
        <v>2202</v>
      </c>
      <c r="B88" s="309" t="s">
        <v>2205</v>
      </c>
      <c r="C88" s="310">
        <v>236616.9</v>
      </c>
      <c r="D88" s="310">
        <v>177196.79999999996</v>
      </c>
      <c r="E88" s="310">
        <v>162270.20000000001</v>
      </c>
      <c r="F88" s="310">
        <v>166011.9</v>
      </c>
      <c r="G88" s="310">
        <v>10252.700000000001</v>
      </c>
      <c r="H88" s="310">
        <v>0</v>
      </c>
      <c r="I88" s="310">
        <v>2896</v>
      </c>
      <c r="J88" s="310">
        <v>0</v>
      </c>
      <c r="L88" s="304">
        <v>236616.9</v>
      </c>
      <c r="M88" s="304">
        <v>177196.79999999996</v>
      </c>
      <c r="N88" s="304">
        <v>162270.20000000001</v>
      </c>
      <c r="O88" s="304">
        <v>166011.9</v>
      </c>
      <c r="P88" s="304">
        <v>10252.700000000001</v>
      </c>
      <c r="Q88" s="304">
        <v>0</v>
      </c>
      <c r="R88" s="304">
        <v>2896</v>
      </c>
      <c r="S88" s="304">
        <v>0</v>
      </c>
      <c r="U88" s="306">
        <f t="shared" si="2"/>
        <v>0</v>
      </c>
      <c r="V88" s="306">
        <f t="shared" si="2"/>
        <v>0</v>
      </c>
      <c r="W88" s="306">
        <f t="shared" si="2"/>
        <v>0</v>
      </c>
      <c r="X88" s="306">
        <f t="shared" si="2"/>
        <v>0</v>
      </c>
      <c r="Y88" s="306">
        <f t="shared" si="2"/>
        <v>0</v>
      </c>
      <c r="Z88" s="306">
        <f t="shared" si="3"/>
        <v>0</v>
      </c>
      <c r="AA88" s="306">
        <f t="shared" si="3"/>
        <v>0</v>
      </c>
      <c r="AB88" s="306">
        <f t="shared" si="3"/>
        <v>0</v>
      </c>
    </row>
    <row r="89" spans="1:28">
      <c r="A89" s="308" t="s">
        <v>2206</v>
      </c>
      <c r="B89" s="309" t="s">
        <v>2208</v>
      </c>
      <c r="C89" s="310">
        <v>134834.20000000001</v>
      </c>
      <c r="D89" s="310">
        <v>92792.1</v>
      </c>
      <c r="E89" s="310">
        <v>77790.699999999983</v>
      </c>
      <c r="F89" s="310">
        <v>82808.399999999994</v>
      </c>
      <c r="G89" s="310">
        <v>7463.5</v>
      </c>
      <c r="H89" s="310">
        <v>0</v>
      </c>
      <c r="I89" s="310">
        <v>4715.3</v>
      </c>
      <c r="J89" s="310">
        <v>0</v>
      </c>
      <c r="L89" s="304">
        <v>134834.20000000001</v>
      </c>
      <c r="M89" s="304">
        <v>92792.1</v>
      </c>
      <c r="N89" s="304">
        <v>77790.699999999983</v>
      </c>
      <c r="O89" s="304">
        <v>82808.399999999994</v>
      </c>
      <c r="P89" s="304">
        <v>7463.5</v>
      </c>
      <c r="Q89" s="304">
        <v>0</v>
      </c>
      <c r="R89" s="304">
        <v>4715.3</v>
      </c>
      <c r="S89" s="304">
        <v>0</v>
      </c>
      <c r="U89" s="306">
        <f t="shared" si="2"/>
        <v>0</v>
      </c>
      <c r="V89" s="306">
        <f t="shared" si="2"/>
        <v>0</v>
      </c>
      <c r="W89" s="306">
        <f t="shared" si="2"/>
        <v>0</v>
      </c>
      <c r="X89" s="306">
        <f t="shared" si="2"/>
        <v>0</v>
      </c>
      <c r="Y89" s="306">
        <f t="shared" si="2"/>
        <v>0</v>
      </c>
      <c r="Z89" s="306">
        <f t="shared" si="3"/>
        <v>0</v>
      </c>
      <c r="AA89" s="306">
        <f t="shared" si="3"/>
        <v>0</v>
      </c>
      <c r="AB89" s="306">
        <f t="shared" si="3"/>
        <v>0</v>
      </c>
    </row>
    <row r="90" spans="1:28">
      <c r="A90" s="308" t="s">
        <v>2209</v>
      </c>
      <c r="B90" s="309" t="s">
        <v>2212</v>
      </c>
      <c r="C90" s="310">
        <v>161072.9</v>
      </c>
      <c r="D90" s="310">
        <v>159222.9</v>
      </c>
      <c r="E90" s="310">
        <v>145950.39999999999</v>
      </c>
      <c r="F90" s="310">
        <v>148047.6</v>
      </c>
      <c r="G90" s="310">
        <v>13407.5</v>
      </c>
      <c r="H90" s="310">
        <v>0</v>
      </c>
      <c r="I90" s="310">
        <v>9510.6</v>
      </c>
      <c r="J90" s="310">
        <v>0</v>
      </c>
      <c r="L90" s="304">
        <v>161072.9</v>
      </c>
      <c r="M90" s="304">
        <v>159222.9</v>
      </c>
      <c r="N90" s="304">
        <v>145950.39999999999</v>
      </c>
      <c r="O90" s="304">
        <v>148047.6</v>
      </c>
      <c r="P90" s="304">
        <v>13407.5</v>
      </c>
      <c r="Q90" s="304">
        <v>0</v>
      </c>
      <c r="R90" s="304">
        <v>9510.6</v>
      </c>
      <c r="S90" s="304">
        <v>0</v>
      </c>
      <c r="U90" s="306">
        <f t="shared" si="2"/>
        <v>0</v>
      </c>
      <c r="V90" s="306">
        <f t="shared" si="2"/>
        <v>0</v>
      </c>
      <c r="W90" s="306">
        <f t="shared" si="2"/>
        <v>0</v>
      </c>
      <c r="X90" s="306">
        <f t="shared" si="2"/>
        <v>0</v>
      </c>
      <c r="Y90" s="306">
        <f t="shared" si="2"/>
        <v>0</v>
      </c>
      <c r="Z90" s="306">
        <f t="shared" si="3"/>
        <v>0</v>
      </c>
      <c r="AA90" s="306">
        <f t="shared" si="3"/>
        <v>0</v>
      </c>
      <c r="AB90" s="306">
        <f t="shared" si="3"/>
        <v>0</v>
      </c>
    </row>
    <row r="91" spans="1:28">
      <c r="A91" s="308" t="s">
        <v>2213</v>
      </c>
      <c r="B91" s="309" t="s">
        <v>2215</v>
      </c>
      <c r="C91" s="310">
        <v>44248</v>
      </c>
      <c r="D91" s="310">
        <v>43452.6</v>
      </c>
      <c r="E91" s="310">
        <v>40656.699999999997</v>
      </c>
      <c r="F91" s="310">
        <v>41695.4</v>
      </c>
      <c r="G91" s="310">
        <v>1598.7</v>
      </c>
      <c r="H91" s="310">
        <v>0.3</v>
      </c>
      <c r="I91" s="310">
        <v>817.79999999999984</v>
      </c>
      <c r="J91" s="310">
        <v>0</v>
      </c>
      <c r="L91" s="304">
        <v>44248</v>
      </c>
      <c r="M91" s="304">
        <v>43452.6</v>
      </c>
      <c r="N91" s="304">
        <v>40656.699999999997</v>
      </c>
      <c r="O91" s="304">
        <v>41695.4</v>
      </c>
      <c r="P91" s="304">
        <v>1598.7</v>
      </c>
      <c r="Q91" s="304">
        <v>0.3</v>
      </c>
      <c r="R91" s="304">
        <v>817.79999999999984</v>
      </c>
      <c r="S91" s="304">
        <v>0</v>
      </c>
      <c r="U91" s="306">
        <f t="shared" si="2"/>
        <v>0</v>
      </c>
      <c r="V91" s="306">
        <f t="shared" si="2"/>
        <v>0</v>
      </c>
      <c r="W91" s="306">
        <f t="shared" si="2"/>
        <v>0</v>
      </c>
      <c r="X91" s="306">
        <f t="shared" si="2"/>
        <v>0</v>
      </c>
      <c r="Y91" s="306">
        <f t="shared" si="2"/>
        <v>0</v>
      </c>
      <c r="Z91" s="306">
        <f t="shared" si="3"/>
        <v>0</v>
      </c>
      <c r="AA91" s="306">
        <f t="shared" si="3"/>
        <v>0</v>
      </c>
      <c r="AB91" s="306">
        <f t="shared" si="3"/>
        <v>0</v>
      </c>
    </row>
    <row r="92" spans="1:28">
      <c r="A92" s="308" t="s">
        <v>2216</v>
      </c>
      <c r="B92" s="309" t="s">
        <v>2218</v>
      </c>
      <c r="C92" s="310">
        <v>16428</v>
      </c>
      <c r="D92" s="310">
        <v>15150.1</v>
      </c>
      <c r="E92" s="310">
        <v>14288.3</v>
      </c>
      <c r="F92" s="310">
        <v>14436.5</v>
      </c>
      <c r="G92" s="310">
        <v>245.7</v>
      </c>
      <c r="H92" s="310">
        <v>0</v>
      </c>
      <c r="I92" s="310">
        <v>361.8</v>
      </c>
      <c r="J92" s="310">
        <v>0</v>
      </c>
      <c r="L92" s="304">
        <v>16428</v>
      </c>
      <c r="M92" s="304">
        <v>15150.1</v>
      </c>
      <c r="N92" s="304">
        <v>14288.3</v>
      </c>
      <c r="O92" s="304">
        <v>14436.5</v>
      </c>
      <c r="P92" s="304">
        <v>245.7</v>
      </c>
      <c r="Q92" s="304">
        <v>0</v>
      </c>
      <c r="R92" s="304">
        <v>361.8</v>
      </c>
      <c r="S92" s="304">
        <v>0</v>
      </c>
      <c r="U92" s="306">
        <f t="shared" si="2"/>
        <v>0</v>
      </c>
      <c r="V92" s="306">
        <f t="shared" si="2"/>
        <v>0</v>
      </c>
      <c r="W92" s="306">
        <f t="shared" si="2"/>
        <v>0</v>
      </c>
      <c r="X92" s="306">
        <f t="shared" si="2"/>
        <v>0</v>
      </c>
      <c r="Y92" s="306">
        <f t="shared" si="2"/>
        <v>0</v>
      </c>
      <c r="Z92" s="306">
        <f t="shared" si="3"/>
        <v>0</v>
      </c>
      <c r="AA92" s="306">
        <f t="shared" si="3"/>
        <v>0</v>
      </c>
      <c r="AB92" s="306">
        <f t="shared" si="3"/>
        <v>0</v>
      </c>
    </row>
    <row r="93" spans="1:28">
      <c r="A93" s="308" t="s">
        <v>2221</v>
      </c>
      <c r="B93" s="309" t="s">
        <v>2223</v>
      </c>
      <c r="C93" s="310">
        <v>204411.1</v>
      </c>
      <c r="D93" s="310">
        <v>197888.1</v>
      </c>
      <c r="E93" s="310">
        <v>190267.8</v>
      </c>
      <c r="F93" s="310">
        <v>186880.2</v>
      </c>
      <c r="G93" s="310">
        <v>400</v>
      </c>
      <c r="H93" s="310">
        <v>0</v>
      </c>
      <c r="I93" s="310">
        <v>672.3</v>
      </c>
      <c r="J93" s="310">
        <v>0</v>
      </c>
      <c r="L93" s="304">
        <v>204411.2</v>
      </c>
      <c r="M93" s="304">
        <v>197888.1</v>
      </c>
      <c r="N93" s="304">
        <v>190267.8</v>
      </c>
      <c r="O93" s="304">
        <v>186880.2</v>
      </c>
      <c r="P93" s="304">
        <v>400</v>
      </c>
      <c r="Q93" s="304">
        <v>0</v>
      </c>
      <c r="R93" s="304">
        <v>672.3</v>
      </c>
      <c r="S93" s="304">
        <v>0</v>
      </c>
      <c r="U93" s="306">
        <f t="shared" si="2"/>
        <v>-0.10000000000582077</v>
      </c>
      <c r="V93" s="306">
        <f t="shared" si="2"/>
        <v>0</v>
      </c>
      <c r="W93" s="306">
        <f t="shared" si="2"/>
        <v>0</v>
      </c>
      <c r="X93" s="306">
        <f t="shared" si="2"/>
        <v>0</v>
      </c>
      <c r="Y93" s="306">
        <f t="shared" si="2"/>
        <v>0</v>
      </c>
      <c r="Z93" s="306">
        <f t="shared" si="3"/>
        <v>0</v>
      </c>
      <c r="AA93" s="306">
        <f t="shared" si="3"/>
        <v>0</v>
      </c>
      <c r="AB93" s="306">
        <f t="shared" si="3"/>
        <v>0</v>
      </c>
    </row>
    <row r="94" spans="1:28">
      <c r="A94" s="308" t="s">
        <v>2224</v>
      </c>
      <c r="B94" s="309" t="s">
        <v>2226</v>
      </c>
      <c r="C94" s="310">
        <v>23810.3</v>
      </c>
      <c r="D94" s="310">
        <v>21294.7</v>
      </c>
      <c r="E94" s="310">
        <v>17887.900000000001</v>
      </c>
      <c r="F94" s="310">
        <v>18065.400000000001</v>
      </c>
      <c r="G94" s="310">
        <v>424.2</v>
      </c>
      <c r="H94" s="310">
        <v>0</v>
      </c>
      <c r="I94" s="310">
        <v>367</v>
      </c>
      <c r="J94" s="310">
        <v>0</v>
      </c>
      <c r="L94" s="304">
        <v>23810.3</v>
      </c>
      <c r="M94" s="304">
        <v>21294.7</v>
      </c>
      <c r="N94" s="304">
        <v>17887.900000000001</v>
      </c>
      <c r="O94" s="304">
        <v>18065.400000000001</v>
      </c>
      <c r="P94" s="304">
        <v>424.2</v>
      </c>
      <c r="Q94" s="304">
        <v>0</v>
      </c>
      <c r="R94" s="304">
        <v>367</v>
      </c>
      <c r="S94" s="304">
        <v>0</v>
      </c>
      <c r="U94" s="306">
        <f t="shared" si="2"/>
        <v>0</v>
      </c>
      <c r="V94" s="306">
        <f t="shared" si="2"/>
        <v>0</v>
      </c>
      <c r="W94" s="306">
        <f t="shared" si="2"/>
        <v>0</v>
      </c>
      <c r="X94" s="306">
        <f t="shared" si="2"/>
        <v>0</v>
      </c>
      <c r="Y94" s="306">
        <f t="shared" si="2"/>
        <v>0</v>
      </c>
      <c r="Z94" s="306">
        <f t="shared" si="3"/>
        <v>0</v>
      </c>
      <c r="AA94" s="306">
        <f t="shared" si="3"/>
        <v>0</v>
      </c>
      <c r="AB94" s="306">
        <f t="shared" si="3"/>
        <v>0</v>
      </c>
    </row>
    <row r="95" spans="1:28">
      <c r="A95" s="308" t="s">
        <v>2227</v>
      </c>
      <c r="B95" s="309" t="s">
        <v>2230</v>
      </c>
      <c r="C95" s="310">
        <v>264146.09999999998</v>
      </c>
      <c r="D95" s="310">
        <v>260074.7</v>
      </c>
      <c r="E95" s="310">
        <v>244311.2</v>
      </c>
      <c r="F95" s="310">
        <v>242285.5</v>
      </c>
      <c r="G95" s="310">
        <v>2506.6999999999998</v>
      </c>
      <c r="H95" s="310">
        <v>0</v>
      </c>
      <c r="I95" s="310">
        <v>2636.7</v>
      </c>
      <c r="J95" s="310">
        <v>0</v>
      </c>
      <c r="L95" s="304">
        <v>264146.09999999998</v>
      </c>
      <c r="M95" s="304">
        <v>260074.7</v>
      </c>
      <c r="N95" s="304">
        <v>244311.2</v>
      </c>
      <c r="O95" s="304">
        <v>242285.5</v>
      </c>
      <c r="P95" s="304">
        <v>2506.6999999999998</v>
      </c>
      <c r="Q95" s="304">
        <v>0</v>
      </c>
      <c r="R95" s="304">
        <v>2636.7</v>
      </c>
      <c r="S95" s="304">
        <v>0</v>
      </c>
      <c r="U95" s="306">
        <f t="shared" si="2"/>
        <v>0</v>
      </c>
      <c r="V95" s="306">
        <f t="shared" si="2"/>
        <v>0</v>
      </c>
      <c r="W95" s="306">
        <f t="shared" si="2"/>
        <v>0</v>
      </c>
      <c r="X95" s="306">
        <f t="shared" si="2"/>
        <v>0</v>
      </c>
      <c r="Y95" s="306">
        <f t="shared" si="2"/>
        <v>0</v>
      </c>
      <c r="Z95" s="306">
        <f t="shared" si="3"/>
        <v>0</v>
      </c>
      <c r="AA95" s="306">
        <f t="shared" si="3"/>
        <v>0</v>
      </c>
      <c r="AB95" s="306">
        <f t="shared" si="3"/>
        <v>0</v>
      </c>
    </row>
    <row r="96" spans="1:28" ht="15" customHeight="1">
      <c r="A96" s="308" t="s">
        <v>2231</v>
      </c>
      <c r="B96" s="309" t="s">
        <v>2234</v>
      </c>
      <c r="C96" s="310">
        <v>44562.3</v>
      </c>
      <c r="D96" s="310">
        <v>51955.6</v>
      </c>
      <c r="E96" s="310">
        <v>48235.1</v>
      </c>
      <c r="F96" s="310">
        <v>48615.5</v>
      </c>
      <c r="G96" s="310">
        <v>113.3</v>
      </c>
      <c r="H96" s="310">
        <v>0</v>
      </c>
      <c r="I96" s="310">
        <v>333.9</v>
      </c>
      <c r="J96" s="310">
        <v>95.2</v>
      </c>
      <c r="L96" s="304">
        <v>44562.3</v>
      </c>
      <c r="M96" s="304">
        <v>51955.6</v>
      </c>
      <c r="N96" s="304">
        <v>48235.1</v>
      </c>
      <c r="O96" s="304">
        <v>48615.5</v>
      </c>
      <c r="P96" s="304">
        <v>113.3</v>
      </c>
      <c r="Q96" s="304">
        <v>0</v>
      </c>
      <c r="R96" s="304">
        <v>333.9</v>
      </c>
      <c r="S96" s="304">
        <v>95.2</v>
      </c>
      <c r="U96" s="306">
        <f t="shared" si="2"/>
        <v>0</v>
      </c>
      <c r="V96" s="306">
        <f t="shared" si="2"/>
        <v>0</v>
      </c>
      <c r="W96" s="306">
        <f t="shared" si="2"/>
        <v>0</v>
      </c>
      <c r="X96" s="306">
        <f t="shared" si="2"/>
        <v>0</v>
      </c>
      <c r="Y96" s="306">
        <f t="shared" si="2"/>
        <v>0</v>
      </c>
      <c r="Z96" s="306">
        <f t="shared" si="3"/>
        <v>0</v>
      </c>
      <c r="AA96" s="306">
        <f t="shared" si="3"/>
        <v>0</v>
      </c>
      <c r="AB96" s="306">
        <f t="shared" si="3"/>
        <v>0</v>
      </c>
    </row>
    <row r="97" spans="1:28" ht="15" customHeight="1">
      <c r="A97" s="308" t="s">
        <v>2235</v>
      </c>
      <c r="B97" s="309" t="s">
        <v>2238</v>
      </c>
      <c r="C97" s="310">
        <v>152225.79999999996</v>
      </c>
      <c r="D97" s="310">
        <v>210882.8</v>
      </c>
      <c r="E97" s="310">
        <v>197613.4</v>
      </c>
      <c r="F97" s="310">
        <v>183506.2</v>
      </c>
      <c r="G97" s="310">
        <v>17899.3</v>
      </c>
      <c r="H97" s="310">
        <v>4.3</v>
      </c>
      <c r="I97" s="310">
        <v>846.29999999999984</v>
      </c>
      <c r="J97" s="310">
        <v>22.1</v>
      </c>
      <c r="L97" s="304">
        <v>152225.79999999996</v>
      </c>
      <c r="M97" s="304">
        <v>210882.8</v>
      </c>
      <c r="N97" s="304">
        <v>197613.4</v>
      </c>
      <c r="O97" s="304">
        <v>183506.2</v>
      </c>
      <c r="P97" s="304">
        <v>17899.3</v>
      </c>
      <c r="Q97" s="304">
        <v>4.3</v>
      </c>
      <c r="R97" s="304">
        <v>846.29999999999984</v>
      </c>
      <c r="S97" s="304">
        <v>22.1</v>
      </c>
      <c r="U97" s="306">
        <f t="shared" si="2"/>
        <v>0</v>
      </c>
      <c r="V97" s="306">
        <f t="shared" si="2"/>
        <v>0</v>
      </c>
      <c r="W97" s="306">
        <f t="shared" si="2"/>
        <v>0</v>
      </c>
      <c r="X97" s="306">
        <f t="shared" si="2"/>
        <v>0</v>
      </c>
      <c r="Y97" s="306">
        <f t="shared" si="2"/>
        <v>0</v>
      </c>
      <c r="Z97" s="306">
        <f t="shared" si="3"/>
        <v>0</v>
      </c>
      <c r="AA97" s="306">
        <f t="shared" si="3"/>
        <v>0</v>
      </c>
      <c r="AB97" s="306">
        <f t="shared" si="3"/>
        <v>0</v>
      </c>
    </row>
    <row r="98" spans="1:28" ht="25.5" customHeight="1">
      <c r="A98" s="308" t="s">
        <v>2951</v>
      </c>
      <c r="B98" s="309" t="s">
        <v>2242</v>
      </c>
      <c r="C98" s="310">
        <v>57873.9</v>
      </c>
      <c r="D98" s="310">
        <v>61691.7</v>
      </c>
      <c r="E98" s="310">
        <v>51849.4</v>
      </c>
      <c r="F98" s="310">
        <v>55294.1</v>
      </c>
      <c r="G98" s="310">
        <v>692.6</v>
      </c>
      <c r="H98" s="310">
        <v>0</v>
      </c>
      <c r="I98" s="310">
        <v>2270.9</v>
      </c>
      <c r="J98" s="310">
        <v>0</v>
      </c>
      <c r="L98" s="304">
        <v>57873.9</v>
      </c>
      <c r="M98" s="304">
        <v>61691.7</v>
      </c>
      <c r="N98" s="304">
        <v>51849.4</v>
      </c>
      <c r="O98" s="304">
        <v>55294.1</v>
      </c>
      <c r="P98" s="304">
        <v>692.6</v>
      </c>
      <c r="Q98" s="304">
        <v>0</v>
      </c>
      <c r="R98" s="304">
        <v>2270.9</v>
      </c>
      <c r="S98" s="304">
        <v>0</v>
      </c>
      <c r="U98" s="306">
        <f t="shared" si="2"/>
        <v>0</v>
      </c>
      <c r="V98" s="306">
        <f t="shared" si="2"/>
        <v>0</v>
      </c>
      <c r="W98" s="306">
        <f t="shared" si="2"/>
        <v>0</v>
      </c>
      <c r="X98" s="306">
        <f t="shared" si="2"/>
        <v>0</v>
      </c>
      <c r="Y98" s="306">
        <f t="shared" si="2"/>
        <v>0</v>
      </c>
      <c r="Z98" s="306">
        <f t="shared" si="3"/>
        <v>0</v>
      </c>
      <c r="AA98" s="306">
        <f t="shared" si="3"/>
        <v>0</v>
      </c>
      <c r="AB98" s="306">
        <f t="shared" si="3"/>
        <v>0</v>
      </c>
    </row>
    <row r="99" spans="1:28" ht="24">
      <c r="A99" s="308" t="s">
        <v>2245</v>
      </c>
      <c r="B99" s="309" t="s">
        <v>2247</v>
      </c>
      <c r="C99" s="310">
        <v>39680</v>
      </c>
      <c r="D99" s="310">
        <v>58036.7</v>
      </c>
      <c r="E99" s="310">
        <v>55337.1</v>
      </c>
      <c r="F99" s="310">
        <v>55336.3</v>
      </c>
      <c r="G99" s="310">
        <v>134.30000000000001</v>
      </c>
      <c r="H99" s="310">
        <v>0</v>
      </c>
      <c r="I99" s="310">
        <v>909.8</v>
      </c>
      <c r="J99" s="310">
        <v>0</v>
      </c>
      <c r="L99" s="304">
        <v>39680</v>
      </c>
      <c r="M99" s="304">
        <v>58036.7</v>
      </c>
      <c r="N99" s="304">
        <v>55337.1</v>
      </c>
      <c r="O99" s="304">
        <v>55336.3</v>
      </c>
      <c r="P99" s="304">
        <v>134.30000000000001</v>
      </c>
      <c r="Q99" s="304">
        <v>0</v>
      </c>
      <c r="R99" s="304">
        <v>909.8</v>
      </c>
      <c r="S99" s="304">
        <v>0</v>
      </c>
      <c r="U99" s="306">
        <f t="shared" si="2"/>
        <v>0</v>
      </c>
      <c r="V99" s="306">
        <f t="shared" si="2"/>
        <v>0</v>
      </c>
      <c r="W99" s="306">
        <f t="shared" si="2"/>
        <v>0</v>
      </c>
      <c r="X99" s="306">
        <f t="shared" si="2"/>
        <v>0</v>
      </c>
      <c r="Y99" s="306">
        <f t="shared" si="2"/>
        <v>0</v>
      </c>
      <c r="Z99" s="306">
        <f t="shared" si="3"/>
        <v>0</v>
      </c>
      <c r="AA99" s="306">
        <f t="shared" si="3"/>
        <v>0</v>
      </c>
      <c r="AB99" s="306">
        <f t="shared" si="3"/>
        <v>0</v>
      </c>
    </row>
    <row r="100" spans="1:28" ht="15" customHeight="1">
      <c r="A100" s="308" t="s">
        <v>2248</v>
      </c>
      <c r="B100" s="309" t="s">
        <v>2250</v>
      </c>
      <c r="C100" s="310">
        <v>118605.7</v>
      </c>
      <c r="D100" s="310">
        <v>141589.5</v>
      </c>
      <c r="E100" s="310">
        <v>122012.3</v>
      </c>
      <c r="F100" s="310">
        <v>122170.6</v>
      </c>
      <c r="G100" s="310">
        <v>2264.3000000000002</v>
      </c>
      <c r="H100" s="310">
        <v>18.8</v>
      </c>
      <c r="I100" s="310">
        <v>431.3</v>
      </c>
      <c r="J100" s="310">
        <v>0</v>
      </c>
      <c r="L100" s="304">
        <v>118605.7</v>
      </c>
      <c r="M100" s="304">
        <v>141589.5</v>
      </c>
      <c r="N100" s="304">
        <v>122012.3</v>
      </c>
      <c r="O100" s="304">
        <v>122170.6</v>
      </c>
      <c r="P100" s="304">
        <v>2264.3000000000002</v>
      </c>
      <c r="Q100" s="304">
        <v>18.8</v>
      </c>
      <c r="R100" s="304">
        <v>431.3</v>
      </c>
      <c r="S100" s="304">
        <v>0</v>
      </c>
      <c r="U100" s="306">
        <f t="shared" si="2"/>
        <v>0</v>
      </c>
      <c r="V100" s="306">
        <f t="shared" si="2"/>
        <v>0</v>
      </c>
      <c r="W100" s="306">
        <f t="shared" si="2"/>
        <v>0</v>
      </c>
      <c r="X100" s="306">
        <f t="shared" si="2"/>
        <v>0</v>
      </c>
      <c r="Y100" s="306">
        <f t="shared" si="2"/>
        <v>0</v>
      </c>
      <c r="Z100" s="306">
        <f t="shared" si="3"/>
        <v>0</v>
      </c>
      <c r="AA100" s="306">
        <f t="shared" si="3"/>
        <v>0</v>
      </c>
      <c r="AB100" s="306">
        <f t="shared" si="3"/>
        <v>0</v>
      </c>
    </row>
    <row r="101" spans="1:28" ht="24">
      <c r="A101" s="308" t="s">
        <v>2251</v>
      </c>
      <c r="B101" s="309" t="s">
        <v>2253</v>
      </c>
      <c r="C101" s="310">
        <v>150674.6</v>
      </c>
      <c r="D101" s="310">
        <v>126318.5</v>
      </c>
      <c r="E101" s="310">
        <v>125271.7</v>
      </c>
      <c r="F101" s="310">
        <v>125259.3</v>
      </c>
      <c r="G101" s="310">
        <v>0</v>
      </c>
      <c r="H101" s="310">
        <v>0</v>
      </c>
      <c r="I101" s="310">
        <v>13.9</v>
      </c>
      <c r="J101" s="310">
        <v>0</v>
      </c>
      <c r="L101" s="304">
        <v>150674.70000000001</v>
      </c>
      <c r="M101" s="304">
        <v>126318.6</v>
      </c>
      <c r="N101" s="304">
        <v>125271.7</v>
      </c>
      <c r="O101" s="304">
        <v>125259.3</v>
      </c>
      <c r="P101" s="304">
        <v>0</v>
      </c>
      <c r="Q101" s="304">
        <v>0</v>
      </c>
      <c r="R101" s="304">
        <v>13.9</v>
      </c>
      <c r="S101" s="304">
        <v>0</v>
      </c>
      <c r="U101" s="306">
        <f t="shared" si="2"/>
        <v>-0.10000000000582077</v>
      </c>
      <c r="V101" s="306">
        <f t="shared" si="2"/>
        <v>-0.10000000000582077</v>
      </c>
      <c r="W101" s="306">
        <f t="shared" si="2"/>
        <v>0</v>
      </c>
      <c r="X101" s="306">
        <f t="shared" si="2"/>
        <v>0</v>
      </c>
      <c r="Y101" s="306">
        <f t="shared" si="2"/>
        <v>0</v>
      </c>
      <c r="Z101" s="306">
        <f t="shared" si="3"/>
        <v>0</v>
      </c>
      <c r="AA101" s="306">
        <f t="shared" si="3"/>
        <v>0</v>
      </c>
      <c r="AB101" s="306">
        <f t="shared" si="3"/>
        <v>0</v>
      </c>
    </row>
    <row r="102" spans="1:28">
      <c r="A102" s="308" t="s">
        <v>2254</v>
      </c>
      <c r="B102" s="309" t="s">
        <v>2257</v>
      </c>
      <c r="C102" s="310">
        <v>63245</v>
      </c>
      <c r="D102" s="310">
        <v>86974.8</v>
      </c>
      <c r="E102" s="310">
        <v>84152.1</v>
      </c>
      <c r="F102" s="310">
        <v>84034.1</v>
      </c>
      <c r="G102" s="310">
        <v>1063.0999999999999</v>
      </c>
      <c r="H102" s="310">
        <v>0</v>
      </c>
      <c r="I102" s="310">
        <v>5130.6000000000004</v>
      </c>
      <c r="J102" s="310">
        <v>0</v>
      </c>
      <c r="L102" s="304">
        <v>63245</v>
      </c>
      <c r="M102" s="304">
        <v>86974.8</v>
      </c>
      <c r="N102" s="304">
        <v>84152.1</v>
      </c>
      <c r="O102" s="304">
        <v>84034.1</v>
      </c>
      <c r="P102" s="304">
        <v>1063.0999999999999</v>
      </c>
      <c r="Q102" s="304">
        <v>0</v>
      </c>
      <c r="R102" s="304">
        <v>5130.6000000000004</v>
      </c>
      <c r="S102" s="304">
        <v>0</v>
      </c>
      <c r="U102" s="306">
        <f t="shared" si="2"/>
        <v>0</v>
      </c>
      <c r="V102" s="306">
        <f t="shared" si="2"/>
        <v>0</v>
      </c>
      <c r="W102" s="306">
        <f t="shared" si="2"/>
        <v>0</v>
      </c>
      <c r="X102" s="306">
        <f t="shared" si="2"/>
        <v>0</v>
      </c>
      <c r="Y102" s="306">
        <f t="shared" si="2"/>
        <v>0</v>
      </c>
      <c r="Z102" s="306">
        <f t="shared" si="3"/>
        <v>0</v>
      </c>
      <c r="AA102" s="306">
        <f t="shared" si="3"/>
        <v>0</v>
      </c>
      <c r="AB102" s="306">
        <f t="shared" si="3"/>
        <v>0</v>
      </c>
    </row>
    <row r="103" spans="1:28" ht="15" customHeight="1">
      <c r="A103" s="308" t="s">
        <v>2258</v>
      </c>
      <c r="B103" s="309" t="s">
        <v>2260</v>
      </c>
      <c r="C103" s="310">
        <v>29682.600000000002</v>
      </c>
      <c r="D103" s="310">
        <v>25262.100000000002</v>
      </c>
      <c r="E103" s="310">
        <v>24885.9</v>
      </c>
      <c r="F103" s="310">
        <v>24824.2</v>
      </c>
      <c r="G103" s="310">
        <v>64</v>
      </c>
      <c r="H103" s="310">
        <v>0</v>
      </c>
      <c r="I103" s="310">
        <v>0.3</v>
      </c>
      <c r="J103" s="310">
        <v>0</v>
      </c>
      <c r="L103" s="304">
        <v>29682.7</v>
      </c>
      <c r="M103" s="304">
        <v>25262.2</v>
      </c>
      <c r="N103" s="304">
        <v>24885.9</v>
      </c>
      <c r="O103" s="304">
        <v>24824.2</v>
      </c>
      <c r="P103" s="304">
        <v>64</v>
      </c>
      <c r="Q103" s="304">
        <v>0</v>
      </c>
      <c r="R103" s="304">
        <v>0.3</v>
      </c>
      <c r="S103" s="304">
        <v>0</v>
      </c>
      <c r="U103" s="306">
        <f t="shared" si="2"/>
        <v>-9.9999999998544808E-2</v>
      </c>
      <c r="V103" s="306">
        <f t="shared" si="2"/>
        <v>-9.9999999998544808E-2</v>
      </c>
      <c r="W103" s="306">
        <f t="shared" si="2"/>
        <v>0</v>
      </c>
      <c r="X103" s="306">
        <f t="shared" si="2"/>
        <v>0</v>
      </c>
      <c r="Y103" s="306">
        <f t="shared" si="2"/>
        <v>0</v>
      </c>
      <c r="Z103" s="306">
        <f t="shared" si="3"/>
        <v>0</v>
      </c>
      <c r="AA103" s="306">
        <f t="shared" si="3"/>
        <v>0</v>
      </c>
      <c r="AB103" s="306">
        <f t="shared" si="3"/>
        <v>0</v>
      </c>
    </row>
    <row r="104" spans="1:28">
      <c r="A104" s="308" t="s">
        <v>2263</v>
      </c>
      <c r="B104" s="309" t="s">
        <v>2265</v>
      </c>
      <c r="C104" s="310">
        <v>18421.099999999999</v>
      </c>
      <c r="D104" s="310">
        <v>21044.6</v>
      </c>
      <c r="E104" s="310">
        <v>17829.7</v>
      </c>
      <c r="F104" s="310">
        <v>16669.400000000001</v>
      </c>
      <c r="G104" s="310">
        <v>352.4</v>
      </c>
      <c r="H104" s="310">
        <v>0</v>
      </c>
      <c r="I104" s="310">
        <v>202.4</v>
      </c>
      <c r="J104" s="310">
        <v>35.299999999999997</v>
      </c>
      <c r="L104" s="304">
        <v>18421.099999999999</v>
      </c>
      <c r="M104" s="304">
        <v>21044.6</v>
      </c>
      <c r="N104" s="304">
        <v>17829.7</v>
      </c>
      <c r="O104" s="304">
        <v>16669.400000000001</v>
      </c>
      <c r="P104" s="304">
        <v>352.4</v>
      </c>
      <c r="Q104" s="304">
        <v>0</v>
      </c>
      <c r="R104" s="304">
        <v>202.4</v>
      </c>
      <c r="S104" s="304">
        <v>35.299999999999997</v>
      </c>
      <c r="U104" s="306">
        <f t="shared" si="2"/>
        <v>0</v>
      </c>
      <c r="V104" s="306">
        <f t="shared" si="2"/>
        <v>0</v>
      </c>
      <c r="W104" s="306">
        <f t="shared" si="2"/>
        <v>0</v>
      </c>
      <c r="X104" s="306">
        <f t="shared" si="2"/>
        <v>0</v>
      </c>
      <c r="Y104" s="306">
        <f t="shared" si="2"/>
        <v>0</v>
      </c>
      <c r="Z104" s="306">
        <f t="shared" si="3"/>
        <v>0</v>
      </c>
      <c r="AA104" s="306">
        <f t="shared" si="3"/>
        <v>0</v>
      </c>
      <c r="AB104" s="306">
        <f t="shared" si="3"/>
        <v>0</v>
      </c>
    </row>
    <row r="105" spans="1:28" ht="25.5" customHeight="1">
      <c r="A105" s="308" t="s">
        <v>2266</v>
      </c>
      <c r="B105" s="309" t="s">
        <v>2268</v>
      </c>
      <c r="C105" s="310">
        <v>21733.3</v>
      </c>
      <c r="D105" s="310">
        <v>22731</v>
      </c>
      <c r="E105" s="310">
        <v>16641.7</v>
      </c>
      <c r="F105" s="310">
        <v>16677.099999999999</v>
      </c>
      <c r="G105" s="310">
        <v>61.3</v>
      </c>
      <c r="H105" s="310">
        <v>0</v>
      </c>
      <c r="I105" s="310">
        <v>36.299999999999997</v>
      </c>
      <c r="J105" s="310">
        <v>0</v>
      </c>
      <c r="L105" s="304">
        <v>21733.3</v>
      </c>
      <c r="M105" s="304">
        <v>22731</v>
      </c>
      <c r="N105" s="304">
        <v>16641.7</v>
      </c>
      <c r="O105" s="304">
        <v>16677.099999999999</v>
      </c>
      <c r="P105" s="304">
        <v>61.3</v>
      </c>
      <c r="Q105" s="304">
        <v>0</v>
      </c>
      <c r="R105" s="304">
        <v>36.299999999999997</v>
      </c>
      <c r="S105" s="304">
        <v>0</v>
      </c>
      <c r="U105" s="306">
        <f t="shared" ref="U105:AB152" si="4">C105-L105</f>
        <v>0</v>
      </c>
      <c r="V105" s="306">
        <f t="shared" si="4"/>
        <v>0</v>
      </c>
      <c r="W105" s="306">
        <f t="shared" si="4"/>
        <v>0</v>
      </c>
      <c r="X105" s="306">
        <f t="shared" si="4"/>
        <v>0</v>
      </c>
      <c r="Y105" s="306">
        <f t="shared" si="4"/>
        <v>0</v>
      </c>
      <c r="Z105" s="306">
        <f t="shared" si="3"/>
        <v>0</v>
      </c>
      <c r="AA105" s="306">
        <f t="shared" si="3"/>
        <v>0</v>
      </c>
      <c r="AB105" s="306">
        <f t="shared" si="3"/>
        <v>0</v>
      </c>
    </row>
    <row r="106" spans="1:28" ht="24">
      <c r="A106" s="308" t="s">
        <v>2269</v>
      </c>
      <c r="B106" s="309" t="s">
        <v>2271</v>
      </c>
      <c r="C106" s="310">
        <v>338823.1</v>
      </c>
      <c r="D106" s="310">
        <v>407345.9</v>
      </c>
      <c r="E106" s="310">
        <v>397866.9</v>
      </c>
      <c r="F106" s="310">
        <v>397759.8</v>
      </c>
      <c r="G106" s="310">
        <v>0</v>
      </c>
      <c r="H106" s="310">
        <v>0</v>
      </c>
      <c r="I106" s="310">
        <v>6.3</v>
      </c>
      <c r="J106" s="310">
        <v>0</v>
      </c>
      <c r="L106" s="304">
        <v>338823.1</v>
      </c>
      <c r="M106" s="304">
        <v>407345.9</v>
      </c>
      <c r="N106" s="304">
        <v>397866.9</v>
      </c>
      <c r="O106" s="304">
        <v>397759.8</v>
      </c>
      <c r="P106" s="304">
        <v>0</v>
      </c>
      <c r="Q106" s="304">
        <v>0</v>
      </c>
      <c r="R106" s="304">
        <v>6.3</v>
      </c>
      <c r="S106" s="304">
        <v>0</v>
      </c>
      <c r="U106" s="306">
        <f t="shared" si="4"/>
        <v>0</v>
      </c>
      <c r="V106" s="306">
        <f t="shared" si="4"/>
        <v>0</v>
      </c>
      <c r="W106" s="306">
        <f t="shared" si="4"/>
        <v>0</v>
      </c>
      <c r="X106" s="306">
        <f t="shared" si="4"/>
        <v>0</v>
      </c>
      <c r="Y106" s="306">
        <f t="shared" si="4"/>
        <v>0</v>
      </c>
      <c r="Z106" s="306">
        <f t="shared" si="3"/>
        <v>0</v>
      </c>
      <c r="AA106" s="306">
        <f t="shared" si="3"/>
        <v>0</v>
      </c>
      <c r="AB106" s="306">
        <f t="shared" si="3"/>
        <v>0</v>
      </c>
    </row>
    <row r="107" spans="1:28">
      <c r="A107" s="308" t="s">
        <v>2272</v>
      </c>
      <c r="B107" s="309" t="s">
        <v>2274</v>
      </c>
      <c r="C107" s="310">
        <v>49385.8</v>
      </c>
      <c r="D107" s="310">
        <v>53789.4</v>
      </c>
      <c r="E107" s="310">
        <v>52785.5</v>
      </c>
      <c r="F107" s="310">
        <v>52774.2</v>
      </c>
      <c r="G107" s="310">
        <v>35.799999999999997</v>
      </c>
      <c r="H107" s="310">
        <v>0</v>
      </c>
      <c r="I107" s="310">
        <v>299</v>
      </c>
      <c r="J107" s="310">
        <v>0</v>
      </c>
      <c r="L107" s="304">
        <v>49385.8</v>
      </c>
      <c r="M107" s="304">
        <v>53789.4</v>
      </c>
      <c r="N107" s="304">
        <v>52785.5</v>
      </c>
      <c r="O107" s="304">
        <v>52774.1</v>
      </c>
      <c r="P107" s="304">
        <v>35.799999999999997</v>
      </c>
      <c r="Q107" s="304">
        <v>0</v>
      </c>
      <c r="R107" s="304">
        <v>299.10000000000002</v>
      </c>
      <c r="S107" s="304">
        <v>0</v>
      </c>
      <c r="U107" s="306">
        <f t="shared" si="4"/>
        <v>0</v>
      </c>
      <c r="V107" s="306">
        <f t="shared" si="4"/>
        <v>0</v>
      </c>
      <c r="W107" s="306">
        <f t="shared" si="4"/>
        <v>0</v>
      </c>
      <c r="X107" s="306">
        <f t="shared" si="4"/>
        <v>9.9999999998544808E-2</v>
      </c>
      <c r="Y107" s="306">
        <f t="shared" si="4"/>
        <v>0</v>
      </c>
      <c r="Z107" s="306">
        <f t="shared" si="3"/>
        <v>0</v>
      </c>
      <c r="AA107" s="306">
        <f t="shared" si="3"/>
        <v>-0.10000000000002274</v>
      </c>
      <c r="AB107" s="306">
        <f t="shared" si="3"/>
        <v>0</v>
      </c>
    </row>
    <row r="108" spans="1:28" ht="24">
      <c r="A108" s="308" t="s">
        <v>2277</v>
      </c>
      <c r="B108" s="309" t="s">
        <v>2278</v>
      </c>
      <c r="C108" s="310">
        <v>81387.699999999983</v>
      </c>
      <c r="D108" s="310">
        <v>89267.4</v>
      </c>
      <c r="E108" s="310">
        <v>86024.699999999983</v>
      </c>
      <c r="F108" s="310">
        <v>84163.199999999983</v>
      </c>
      <c r="G108" s="310">
        <v>18.3</v>
      </c>
      <c r="H108" s="310">
        <v>0</v>
      </c>
      <c r="I108" s="310">
        <v>837.6</v>
      </c>
      <c r="J108" s="310">
        <v>26.5</v>
      </c>
      <c r="L108" s="304">
        <v>81387.699999999983</v>
      </c>
      <c r="M108" s="304">
        <v>89267.4</v>
      </c>
      <c r="N108" s="304">
        <v>86024.699999999983</v>
      </c>
      <c r="O108" s="304">
        <v>84163.199999999983</v>
      </c>
      <c r="P108" s="304">
        <v>18.3</v>
      </c>
      <c r="Q108" s="304">
        <v>0</v>
      </c>
      <c r="R108" s="304">
        <v>837.6</v>
      </c>
      <c r="S108" s="304">
        <v>26.5</v>
      </c>
      <c r="U108" s="306">
        <f t="shared" si="4"/>
        <v>0</v>
      </c>
      <c r="V108" s="306">
        <f t="shared" si="4"/>
        <v>0</v>
      </c>
      <c r="W108" s="306">
        <f t="shared" si="4"/>
        <v>0</v>
      </c>
      <c r="X108" s="306">
        <f t="shared" si="4"/>
        <v>0</v>
      </c>
      <c r="Y108" s="306">
        <f t="shared" si="4"/>
        <v>0</v>
      </c>
      <c r="Z108" s="306">
        <f t="shared" si="3"/>
        <v>0</v>
      </c>
      <c r="AA108" s="306">
        <f t="shared" si="3"/>
        <v>0</v>
      </c>
      <c r="AB108" s="306">
        <f t="shared" si="3"/>
        <v>0</v>
      </c>
    </row>
    <row r="109" spans="1:28">
      <c r="A109" s="308" t="s">
        <v>2279</v>
      </c>
      <c r="B109" s="309" t="s">
        <v>2281</v>
      </c>
      <c r="C109" s="310">
        <v>5278.5</v>
      </c>
      <c r="D109" s="310">
        <v>8187.2</v>
      </c>
      <c r="E109" s="310">
        <v>7151.9</v>
      </c>
      <c r="F109" s="310">
        <v>7150.5</v>
      </c>
      <c r="G109" s="310">
        <v>0</v>
      </c>
      <c r="H109" s="310">
        <v>0</v>
      </c>
      <c r="I109" s="310">
        <v>0</v>
      </c>
      <c r="J109" s="310">
        <v>0</v>
      </c>
      <c r="L109" s="304">
        <v>5278.5</v>
      </c>
      <c r="M109" s="304">
        <v>8187.2</v>
      </c>
      <c r="N109" s="304">
        <v>7151.9</v>
      </c>
      <c r="O109" s="304">
        <v>7150.5</v>
      </c>
      <c r="P109" s="304">
        <v>0</v>
      </c>
      <c r="Q109" s="304">
        <v>0</v>
      </c>
      <c r="R109" s="304">
        <v>0</v>
      </c>
      <c r="S109" s="304">
        <v>0</v>
      </c>
      <c r="U109" s="306">
        <f t="shared" si="4"/>
        <v>0</v>
      </c>
      <c r="V109" s="306">
        <f t="shared" si="4"/>
        <v>0</v>
      </c>
      <c r="W109" s="306">
        <f t="shared" si="4"/>
        <v>0</v>
      </c>
      <c r="X109" s="306">
        <f t="shared" si="4"/>
        <v>0</v>
      </c>
      <c r="Y109" s="306">
        <f t="shared" si="4"/>
        <v>0</v>
      </c>
      <c r="Z109" s="306">
        <f t="shared" si="3"/>
        <v>0</v>
      </c>
      <c r="AA109" s="306">
        <f t="shared" si="3"/>
        <v>0</v>
      </c>
      <c r="AB109" s="306">
        <f t="shared" si="3"/>
        <v>0</v>
      </c>
    </row>
    <row r="110" spans="1:28" ht="15" customHeight="1">
      <c r="A110" s="308" t="s">
        <v>2282</v>
      </c>
      <c r="B110" s="309" t="s">
        <v>2285</v>
      </c>
      <c r="C110" s="310">
        <v>13857.7</v>
      </c>
      <c r="D110" s="310">
        <v>13875.1</v>
      </c>
      <c r="E110" s="310">
        <v>12070.9</v>
      </c>
      <c r="F110" s="310">
        <v>12072.1</v>
      </c>
      <c r="G110" s="310">
        <v>1.1000000000000001</v>
      </c>
      <c r="H110" s="310">
        <v>0</v>
      </c>
      <c r="I110" s="310">
        <v>0.2</v>
      </c>
      <c r="J110" s="310">
        <v>0</v>
      </c>
      <c r="L110" s="304">
        <v>13857.7</v>
      </c>
      <c r="M110" s="304">
        <v>13875.1</v>
      </c>
      <c r="N110" s="304">
        <v>12070.9</v>
      </c>
      <c r="O110" s="304">
        <v>12072.1</v>
      </c>
      <c r="P110" s="304">
        <v>1.1000000000000001</v>
      </c>
      <c r="Q110" s="304">
        <v>0</v>
      </c>
      <c r="R110" s="304">
        <v>0.2</v>
      </c>
      <c r="S110" s="304">
        <v>0</v>
      </c>
      <c r="U110" s="306">
        <f t="shared" si="4"/>
        <v>0</v>
      </c>
      <c r="V110" s="306">
        <f t="shared" si="4"/>
        <v>0</v>
      </c>
      <c r="W110" s="306">
        <f t="shared" si="4"/>
        <v>0</v>
      </c>
      <c r="X110" s="306">
        <f t="shared" si="4"/>
        <v>0</v>
      </c>
      <c r="Y110" s="306">
        <f t="shared" si="4"/>
        <v>0</v>
      </c>
      <c r="Z110" s="306">
        <f t="shared" si="3"/>
        <v>0</v>
      </c>
      <c r="AA110" s="306">
        <f t="shared" si="3"/>
        <v>0</v>
      </c>
      <c r="AB110" s="306">
        <f t="shared" si="3"/>
        <v>0</v>
      </c>
    </row>
    <row r="111" spans="1:28" ht="15" customHeight="1">
      <c r="A111" s="308" t="s">
        <v>2952</v>
      </c>
      <c r="B111" s="309" t="s">
        <v>2288</v>
      </c>
      <c r="C111" s="310">
        <v>32985.599999999999</v>
      </c>
      <c r="D111" s="310">
        <v>39446</v>
      </c>
      <c r="E111" s="310">
        <v>36038.199999999997</v>
      </c>
      <c r="F111" s="310">
        <v>37052.5</v>
      </c>
      <c r="G111" s="310">
        <v>413.2</v>
      </c>
      <c r="H111" s="310">
        <v>2.1</v>
      </c>
      <c r="I111" s="310">
        <v>2020.6</v>
      </c>
      <c r="J111" s="310">
        <v>0</v>
      </c>
      <c r="L111" s="304">
        <v>32985.599999999999</v>
      </c>
      <c r="M111" s="304">
        <v>39446</v>
      </c>
      <c r="N111" s="304">
        <v>36038.199999999997</v>
      </c>
      <c r="O111" s="304">
        <v>37052.5</v>
      </c>
      <c r="P111" s="304">
        <v>413.2</v>
      </c>
      <c r="Q111" s="304">
        <v>2.1</v>
      </c>
      <c r="R111" s="304">
        <v>2020.6</v>
      </c>
      <c r="S111" s="304">
        <v>0</v>
      </c>
      <c r="U111" s="306">
        <f t="shared" si="4"/>
        <v>0</v>
      </c>
      <c r="V111" s="306">
        <f t="shared" si="4"/>
        <v>0</v>
      </c>
      <c r="W111" s="306">
        <f t="shared" si="4"/>
        <v>0</v>
      </c>
      <c r="X111" s="306">
        <f t="shared" si="4"/>
        <v>0</v>
      </c>
      <c r="Y111" s="306">
        <f t="shared" si="4"/>
        <v>0</v>
      </c>
      <c r="Z111" s="306">
        <f t="shared" si="3"/>
        <v>0</v>
      </c>
      <c r="AA111" s="306">
        <f t="shared" si="3"/>
        <v>0</v>
      </c>
      <c r="AB111" s="306">
        <f t="shared" si="3"/>
        <v>0</v>
      </c>
    </row>
    <row r="112" spans="1:28" ht="15" customHeight="1">
      <c r="A112" s="308" t="s">
        <v>2289</v>
      </c>
      <c r="B112" s="309" t="s">
        <v>2291</v>
      </c>
      <c r="C112" s="310">
        <v>881129.3</v>
      </c>
      <c r="D112" s="310">
        <v>0</v>
      </c>
      <c r="E112" s="310">
        <v>0</v>
      </c>
      <c r="F112" s="310">
        <v>0</v>
      </c>
      <c r="G112" s="310">
        <v>0</v>
      </c>
      <c r="H112" s="310">
        <v>0</v>
      </c>
      <c r="I112" s="310">
        <v>0</v>
      </c>
      <c r="J112" s="310">
        <v>0</v>
      </c>
      <c r="L112" s="304">
        <v>881129.3</v>
      </c>
      <c r="M112" s="304">
        <v>0</v>
      </c>
      <c r="N112" s="304">
        <v>0</v>
      </c>
      <c r="O112" s="304">
        <v>0</v>
      </c>
      <c r="P112" s="304">
        <v>0</v>
      </c>
      <c r="Q112" s="304">
        <v>0</v>
      </c>
      <c r="R112" s="304">
        <v>0</v>
      </c>
      <c r="S112" s="304">
        <v>0</v>
      </c>
      <c r="U112" s="306">
        <f t="shared" si="4"/>
        <v>0</v>
      </c>
      <c r="V112" s="306">
        <f t="shared" si="4"/>
        <v>0</v>
      </c>
      <c r="W112" s="306">
        <f t="shared" si="4"/>
        <v>0</v>
      </c>
      <c r="X112" s="306">
        <f t="shared" si="4"/>
        <v>0</v>
      </c>
      <c r="Y112" s="306">
        <f t="shared" si="4"/>
        <v>0</v>
      </c>
      <c r="Z112" s="306">
        <f t="shared" si="3"/>
        <v>0</v>
      </c>
      <c r="AA112" s="306">
        <f t="shared" si="3"/>
        <v>0</v>
      </c>
      <c r="AB112" s="306">
        <f t="shared" si="3"/>
        <v>0</v>
      </c>
    </row>
    <row r="113" spans="1:28" s="292" customFormat="1" ht="15" customHeight="1">
      <c r="A113" s="308" t="s">
        <v>2292</v>
      </c>
      <c r="B113" s="309">
        <v>222991</v>
      </c>
      <c r="C113" s="310">
        <v>0</v>
      </c>
      <c r="D113" s="310">
        <v>14145.5</v>
      </c>
      <c r="E113" s="310">
        <v>8147.3999999999987</v>
      </c>
      <c r="F113" s="310">
        <v>8147.3999999999987</v>
      </c>
      <c r="G113" s="310">
        <v>0</v>
      </c>
      <c r="H113" s="310">
        <v>0</v>
      </c>
      <c r="I113" s="310">
        <v>0</v>
      </c>
      <c r="J113" s="310">
        <v>0</v>
      </c>
      <c r="L113" s="304">
        <v>0</v>
      </c>
      <c r="M113" s="304">
        <v>14145.5</v>
      </c>
      <c r="N113" s="304">
        <v>8147.3999999999987</v>
      </c>
      <c r="O113" s="304">
        <v>8147.3999999999987</v>
      </c>
      <c r="P113" s="304">
        <v>0</v>
      </c>
      <c r="Q113" s="304">
        <v>0</v>
      </c>
      <c r="R113" s="304">
        <v>0</v>
      </c>
      <c r="S113" s="304">
        <v>0</v>
      </c>
      <c r="U113" s="306">
        <f t="shared" si="4"/>
        <v>0</v>
      </c>
      <c r="V113" s="306">
        <f t="shared" si="4"/>
        <v>0</v>
      </c>
      <c r="W113" s="306">
        <f t="shared" si="4"/>
        <v>0</v>
      </c>
      <c r="X113" s="306">
        <f t="shared" si="4"/>
        <v>0</v>
      </c>
      <c r="Y113" s="306">
        <f t="shared" si="4"/>
        <v>0</v>
      </c>
      <c r="Z113" s="306">
        <f t="shared" si="3"/>
        <v>0</v>
      </c>
      <c r="AA113" s="306">
        <f t="shared" si="3"/>
        <v>0</v>
      </c>
      <c r="AB113" s="306">
        <f t="shared" si="3"/>
        <v>0</v>
      </c>
    </row>
    <row r="114" spans="1:28">
      <c r="A114" s="308" t="s">
        <v>2289</v>
      </c>
      <c r="B114" s="309">
        <v>222999</v>
      </c>
      <c r="C114" s="310">
        <v>85871.3</v>
      </c>
      <c r="D114" s="310">
        <v>827991.3</v>
      </c>
      <c r="E114" s="310">
        <v>750908.09999999986</v>
      </c>
      <c r="F114" s="310">
        <v>740790.9</v>
      </c>
      <c r="G114" s="310">
        <v>35975.5</v>
      </c>
      <c r="H114" s="310">
        <v>20</v>
      </c>
      <c r="I114" s="310">
        <v>3965.5</v>
      </c>
      <c r="J114" s="310">
        <v>1109.5999999999999</v>
      </c>
      <c r="L114" s="304">
        <v>85871.3</v>
      </c>
      <c r="M114" s="304">
        <v>827991.3</v>
      </c>
      <c r="N114" s="304">
        <v>750908.09999999986</v>
      </c>
      <c r="O114" s="304">
        <v>740790.9</v>
      </c>
      <c r="P114" s="304">
        <v>35975.5</v>
      </c>
      <c r="Q114" s="304">
        <v>20</v>
      </c>
      <c r="R114" s="304">
        <v>3965.5</v>
      </c>
      <c r="S114" s="304">
        <v>1109.5999999999999</v>
      </c>
      <c r="U114" s="306">
        <f t="shared" si="4"/>
        <v>0</v>
      </c>
      <c r="V114" s="306">
        <f t="shared" si="4"/>
        <v>0</v>
      </c>
      <c r="W114" s="306">
        <f t="shared" si="4"/>
        <v>0</v>
      </c>
      <c r="X114" s="306">
        <f t="shared" si="4"/>
        <v>0</v>
      </c>
      <c r="Y114" s="306">
        <f t="shared" si="4"/>
        <v>0</v>
      </c>
      <c r="Z114" s="306">
        <f t="shared" si="3"/>
        <v>0</v>
      </c>
      <c r="AA114" s="306">
        <f t="shared" si="3"/>
        <v>0</v>
      </c>
      <c r="AB114" s="306">
        <f t="shared" si="3"/>
        <v>0</v>
      </c>
    </row>
    <row r="115" spans="1:28" ht="15" customHeight="1">
      <c r="A115" s="300" t="s">
        <v>2953</v>
      </c>
      <c r="B115" s="301">
        <v>23</v>
      </c>
      <c r="C115" s="302">
        <v>0</v>
      </c>
      <c r="D115" s="302">
        <v>0</v>
      </c>
      <c r="E115" s="302">
        <v>0</v>
      </c>
      <c r="F115" s="303">
        <v>1369744.0000000002</v>
      </c>
      <c r="G115" s="302">
        <v>0</v>
      </c>
      <c r="H115" s="302">
        <v>0</v>
      </c>
      <c r="I115" s="302">
        <v>0</v>
      </c>
      <c r="J115" s="302">
        <v>0</v>
      </c>
      <c r="L115" s="304">
        <v>0</v>
      </c>
      <c r="M115" s="304">
        <v>0</v>
      </c>
      <c r="N115" s="304">
        <v>0</v>
      </c>
      <c r="O115" s="305">
        <v>1369744</v>
      </c>
      <c r="P115" s="304">
        <v>0</v>
      </c>
      <c r="Q115" s="304">
        <v>0</v>
      </c>
      <c r="R115" s="304">
        <v>0</v>
      </c>
      <c r="S115" s="304">
        <v>0</v>
      </c>
      <c r="U115" s="306">
        <f t="shared" si="4"/>
        <v>0</v>
      </c>
      <c r="V115" s="306">
        <f t="shared" si="4"/>
        <v>0</v>
      </c>
      <c r="W115" s="306">
        <f t="shared" si="4"/>
        <v>0</v>
      </c>
      <c r="X115" s="307">
        <f t="shared" si="4"/>
        <v>0</v>
      </c>
      <c r="Y115" s="306">
        <f t="shared" si="4"/>
        <v>0</v>
      </c>
      <c r="Z115" s="306">
        <f t="shared" si="3"/>
        <v>0</v>
      </c>
      <c r="AA115" s="306">
        <f t="shared" si="3"/>
        <v>0</v>
      </c>
      <c r="AB115" s="306">
        <f t="shared" si="3"/>
        <v>0</v>
      </c>
    </row>
    <row r="116" spans="1:28" ht="15" customHeight="1">
      <c r="A116" s="308" t="s">
        <v>2954</v>
      </c>
      <c r="B116" s="309" t="s">
        <v>2955</v>
      </c>
      <c r="C116" s="310">
        <v>0</v>
      </c>
      <c r="D116" s="310">
        <v>0</v>
      </c>
      <c r="E116" s="310">
        <v>0</v>
      </c>
      <c r="F116" s="311">
        <v>1228971.5000000002</v>
      </c>
      <c r="G116" s="310">
        <v>0</v>
      </c>
      <c r="H116" s="310">
        <v>0</v>
      </c>
      <c r="I116" s="310">
        <v>0</v>
      </c>
      <c r="J116" s="310">
        <v>0</v>
      </c>
      <c r="L116" s="304">
        <v>0</v>
      </c>
      <c r="M116" s="304">
        <v>0</v>
      </c>
      <c r="N116" s="304">
        <v>0</v>
      </c>
      <c r="O116" s="305">
        <v>1228971.5</v>
      </c>
      <c r="P116" s="304">
        <v>0</v>
      </c>
      <c r="Q116" s="304">
        <v>0</v>
      </c>
      <c r="R116" s="304">
        <v>0</v>
      </c>
      <c r="S116" s="304">
        <v>0</v>
      </c>
      <c r="U116" s="306">
        <f t="shared" si="4"/>
        <v>0</v>
      </c>
      <c r="V116" s="306">
        <f t="shared" si="4"/>
        <v>0</v>
      </c>
      <c r="W116" s="306">
        <f t="shared" si="4"/>
        <v>0</v>
      </c>
      <c r="X116" s="307">
        <f t="shared" si="4"/>
        <v>0</v>
      </c>
      <c r="Y116" s="306">
        <f t="shared" si="4"/>
        <v>0</v>
      </c>
      <c r="Z116" s="306">
        <f t="shared" si="3"/>
        <v>0</v>
      </c>
      <c r="AA116" s="306">
        <f t="shared" si="3"/>
        <v>0</v>
      </c>
      <c r="AB116" s="306">
        <f t="shared" si="3"/>
        <v>0</v>
      </c>
    </row>
    <row r="117" spans="1:28" ht="15" customHeight="1">
      <c r="A117" s="308" t="s">
        <v>2956</v>
      </c>
      <c r="B117" s="309" t="s">
        <v>2957</v>
      </c>
      <c r="C117" s="310" t="s">
        <v>2958</v>
      </c>
      <c r="D117" s="310" t="s">
        <v>2958</v>
      </c>
      <c r="E117" s="310" t="s">
        <v>2958</v>
      </c>
      <c r="F117" s="310">
        <v>353065.9</v>
      </c>
      <c r="G117" s="310" t="s">
        <v>2958</v>
      </c>
      <c r="H117" s="310" t="s">
        <v>2958</v>
      </c>
      <c r="I117" s="310" t="s">
        <v>2958</v>
      </c>
      <c r="J117" s="310" t="s">
        <v>2958</v>
      </c>
      <c r="L117" s="304" t="e">
        <v>#VALUE!</v>
      </c>
      <c r="M117" s="304" t="e">
        <v>#VALUE!</v>
      </c>
      <c r="N117" s="304" t="e">
        <v>#VALUE!</v>
      </c>
      <c r="O117" s="304">
        <v>353066</v>
      </c>
      <c r="P117" s="304" t="e">
        <v>#VALUE!</v>
      </c>
      <c r="Q117" s="304" t="e">
        <v>#VALUE!</v>
      </c>
      <c r="R117" s="304" t="e">
        <v>#VALUE!</v>
      </c>
      <c r="S117" s="304" t="e">
        <v>#VALUE!</v>
      </c>
      <c r="U117" s="306" t="e">
        <f t="shared" si="4"/>
        <v>#VALUE!</v>
      </c>
      <c r="V117" s="306" t="e">
        <f t="shared" si="4"/>
        <v>#VALUE!</v>
      </c>
      <c r="W117" s="306" t="e">
        <f t="shared" si="4"/>
        <v>#VALUE!</v>
      </c>
      <c r="X117" s="306">
        <f t="shared" si="4"/>
        <v>-9.9999999976716936E-2</v>
      </c>
      <c r="Y117" s="306" t="e">
        <f t="shared" si="4"/>
        <v>#VALUE!</v>
      </c>
      <c r="Z117" s="306" t="e">
        <f t="shared" si="3"/>
        <v>#VALUE!</v>
      </c>
      <c r="AA117" s="306" t="e">
        <f t="shared" si="3"/>
        <v>#VALUE!</v>
      </c>
      <c r="AB117" s="306" t="e">
        <f t="shared" si="3"/>
        <v>#VALUE!</v>
      </c>
    </row>
    <row r="118" spans="1:28" ht="15" customHeight="1">
      <c r="A118" s="308" t="s">
        <v>2959</v>
      </c>
      <c r="B118" s="309" t="s">
        <v>2960</v>
      </c>
      <c r="C118" s="310" t="s">
        <v>2958</v>
      </c>
      <c r="D118" s="310" t="s">
        <v>2958</v>
      </c>
      <c r="E118" s="310" t="s">
        <v>2958</v>
      </c>
      <c r="F118" s="310">
        <v>37909.5</v>
      </c>
      <c r="G118" s="310" t="s">
        <v>2958</v>
      </c>
      <c r="H118" s="310" t="s">
        <v>2958</v>
      </c>
      <c r="I118" s="310" t="s">
        <v>2958</v>
      </c>
      <c r="J118" s="310" t="s">
        <v>2958</v>
      </c>
      <c r="L118" s="304" t="e">
        <v>#VALUE!</v>
      </c>
      <c r="M118" s="304" t="e">
        <v>#VALUE!</v>
      </c>
      <c r="N118" s="304" t="e">
        <v>#VALUE!</v>
      </c>
      <c r="O118" s="304">
        <v>37909.5</v>
      </c>
      <c r="P118" s="304" t="e">
        <v>#VALUE!</v>
      </c>
      <c r="Q118" s="304" t="e">
        <v>#VALUE!</v>
      </c>
      <c r="R118" s="304" t="e">
        <v>#VALUE!</v>
      </c>
      <c r="S118" s="304" t="e">
        <v>#VALUE!</v>
      </c>
      <c r="U118" s="306" t="e">
        <f t="shared" si="4"/>
        <v>#VALUE!</v>
      </c>
      <c r="V118" s="306" t="e">
        <f t="shared" si="4"/>
        <v>#VALUE!</v>
      </c>
      <c r="W118" s="306" t="e">
        <f t="shared" si="4"/>
        <v>#VALUE!</v>
      </c>
      <c r="X118" s="306">
        <f t="shared" si="4"/>
        <v>0</v>
      </c>
      <c r="Y118" s="306" t="e">
        <f t="shared" si="4"/>
        <v>#VALUE!</v>
      </c>
      <c r="Z118" s="306" t="e">
        <f t="shared" si="3"/>
        <v>#VALUE!</v>
      </c>
      <c r="AA118" s="306" t="e">
        <f t="shared" si="3"/>
        <v>#VALUE!</v>
      </c>
      <c r="AB118" s="306" t="e">
        <f t="shared" si="3"/>
        <v>#VALUE!</v>
      </c>
    </row>
    <row r="119" spans="1:28" ht="25.5" customHeight="1">
      <c r="A119" s="308" t="s">
        <v>2961</v>
      </c>
      <c r="B119" s="309" t="s">
        <v>2962</v>
      </c>
      <c r="C119" s="310" t="s">
        <v>2958</v>
      </c>
      <c r="D119" s="310" t="s">
        <v>2958</v>
      </c>
      <c r="E119" s="310" t="s">
        <v>2958</v>
      </c>
      <c r="F119" s="310">
        <v>84094.8</v>
      </c>
      <c r="G119" s="310" t="s">
        <v>2958</v>
      </c>
      <c r="H119" s="310" t="s">
        <v>2958</v>
      </c>
      <c r="I119" s="310" t="s">
        <v>2958</v>
      </c>
      <c r="J119" s="310" t="s">
        <v>2958</v>
      </c>
      <c r="L119" s="304" t="e">
        <v>#VALUE!</v>
      </c>
      <c r="M119" s="304" t="e">
        <v>#VALUE!</v>
      </c>
      <c r="N119" s="304" t="e">
        <v>#VALUE!</v>
      </c>
      <c r="O119" s="304">
        <v>84094.8</v>
      </c>
      <c r="P119" s="304" t="e">
        <v>#VALUE!</v>
      </c>
      <c r="Q119" s="304" t="e">
        <v>#VALUE!</v>
      </c>
      <c r="R119" s="304" t="e">
        <v>#VALUE!</v>
      </c>
      <c r="S119" s="304" t="e">
        <v>#VALUE!</v>
      </c>
      <c r="U119" s="306" t="e">
        <f t="shared" si="4"/>
        <v>#VALUE!</v>
      </c>
      <c r="V119" s="306" t="e">
        <f t="shared" si="4"/>
        <v>#VALUE!</v>
      </c>
      <c r="W119" s="306" t="e">
        <f t="shared" si="4"/>
        <v>#VALUE!</v>
      </c>
      <c r="X119" s="306">
        <f t="shared" si="4"/>
        <v>0</v>
      </c>
      <c r="Y119" s="306" t="e">
        <f t="shared" si="4"/>
        <v>#VALUE!</v>
      </c>
      <c r="Z119" s="306" t="e">
        <f t="shared" si="3"/>
        <v>#VALUE!</v>
      </c>
      <c r="AA119" s="306" t="e">
        <f t="shared" si="3"/>
        <v>#VALUE!</v>
      </c>
      <c r="AB119" s="306" t="e">
        <f t="shared" si="3"/>
        <v>#VALUE!</v>
      </c>
    </row>
    <row r="120" spans="1:28" ht="15" customHeight="1">
      <c r="A120" s="308" t="s">
        <v>2963</v>
      </c>
      <c r="B120" s="309" t="s">
        <v>2964</v>
      </c>
      <c r="C120" s="310" t="s">
        <v>2958</v>
      </c>
      <c r="D120" s="310" t="s">
        <v>2958</v>
      </c>
      <c r="E120" s="310" t="s">
        <v>2958</v>
      </c>
      <c r="F120" s="310">
        <v>494827.4</v>
      </c>
      <c r="G120" s="310" t="s">
        <v>2958</v>
      </c>
      <c r="H120" s="310" t="s">
        <v>2958</v>
      </c>
      <c r="I120" s="310" t="s">
        <v>2958</v>
      </c>
      <c r="J120" s="310" t="s">
        <v>2958</v>
      </c>
      <c r="L120" s="304" t="e">
        <v>#VALUE!</v>
      </c>
      <c r="M120" s="304" t="e">
        <v>#VALUE!</v>
      </c>
      <c r="N120" s="304" t="e">
        <v>#VALUE!</v>
      </c>
      <c r="O120" s="304">
        <v>494827.4</v>
      </c>
      <c r="P120" s="304" t="e">
        <v>#VALUE!</v>
      </c>
      <c r="Q120" s="304" t="e">
        <v>#VALUE!</v>
      </c>
      <c r="R120" s="304" t="e">
        <v>#VALUE!</v>
      </c>
      <c r="S120" s="304" t="e">
        <v>#VALUE!</v>
      </c>
      <c r="U120" s="306" t="e">
        <f t="shared" si="4"/>
        <v>#VALUE!</v>
      </c>
      <c r="V120" s="306" t="e">
        <f t="shared" si="4"/>
        <v>#VALUE!</v>
      </c>
      <c r="W120" s="306" t="e">
        <f t="shared" si="4"/>
        <v>#VALUE!</v>
      </c>
      <c r="X120" s="306">
        <f t="shared" si="4"/>
        <v>0</v>
      </c>
      <c r="Y120" s="306" t="e">
        <f t="shared" si="4"/>
        <v>#VALUE!</v>
      </c>
      <c r="Z120" s="306" t="e">
        <f t="shared" si="3"/>
        <v>#VALUE!</v>
      </c>
      <c r="AA120" s="306" t="e">
        <f t="shared" si="3"/>
        <v>#VALUE!</v>
      </c>
      <c r="AB120" s="306" t="e">
        <f t="shared" si="3"/>
        <v>#VALUE!</v>
      </c>
    </row>
    <row r="121" spans="1:28" ht="15" customHeight="1">
      <c r="A121" s="308" t="s">
        <v>2965</v>
      </c>
      <c r="B121" s="309" t="s">
        <v>2966</v>
      </c>
      <c r="C121" s="310" t="s">
        <v>2958</v>
      </c>
      <c r="D121" s="310" t="s">
        <v>2958</v>
      </c>
      <c r="E121" s="310" t="s">
        <v>2958</v>
      </c>
      <c r="F121" s="310">
        <v>175584.6</v>
      </c>
      <c r="G121" s="310" t="s">
        <v>2958</v>
      </c>
      <c r="H121" s="310" t="s">
        <v>2958</v>
      </c>
      <c r="I121" s="310" t="s">
        <v>2958</v>
      </c>
      <c r="J121" s="310" t="s">
        <v>2958</v>
      </c>
      <c r="L121" s="304" t="e">
        <v>#VALUE!</v>
      </c>
      <c r="M121" s="304" t="e">
        <v>#VALUE!</v>
      </c>
      <c r="N121" s="304" t="e">
        <v>#VALUE!</v>
      </c>
      <c r="O121" s="304">
        <v>175584.6</v>
      </c>
      <c r="P121" s="304" t="e">
        <v>#VALUE!</v>
      </c>
      <c r="Q121" s="304" t="e">
        <v>#VALUE!</v>
      </c>
      <c r="R121" s="304" t="e">
        <v>#VALUE!</v>
      </c>
      <c r="S121" s="304" t="e">
        <v>#VALUE!</v>
      </c>
      <c r="U121" s="306" t="e">
        <f t="shared" si="4"/>
        <v>#VALUE!</v>
      </c>
      <c r="V121" s="306" t="e">
        <f t="shared" si="4"/>
        <v>#VALUE!</v>
      </c>
      <c r="W121" s="306" t="e">
        <f t="shared" si="4"/>
        <v>#VALUE!</v>
      </c>
      <c r="X121" s="306">
        <f t="shared" si="4"/>
        <v>0</v>
      </c>
      <c r="Y121" s="306" t="e">
        <f t="shared" si="4"/>
        <v>#VALUE!</v>
      </c>
      <c r="Z121" s="306" t="e">
        <f t="shared" si="3"/>
        <v>#VALUE!</v>
      </c>
      <c r="AA121" s="306" t="e">
        <f t="shared" si="3"/>
        <v>#VALUE!</v>
      </c>
      <c r="AB121" s="306" t="e">
        <f t="shared" si="3"/>
        <v>#VALUE!</v>
      </c>
    </row>
    <row r="122" spans="1:28" ht="15" customHeight="1">
      <c r="A122" s="308" t="s">
        <v>2967</v>
      </c>
      <c r="B122" s="309" t="s">
        <v>2968</v>
      </c>
      <c r="C122" s="310" t="s">
        <v>2958</v>
      </c>
      <c r="D122" s="310" t="s">
        <v>2958</v>
      </c>
      <c r="E122" s="310" t="s">
        <v>2958</v>
      </c>
      <c r="F122" s="310">
        <v>81241.199999999983</v>
      </c>
      <c r="G122" s="310" t="s">
        <v>2958</v>
      </c>
      <c r="H122" s="310" t="s">
        <v>2958</v>
      </c>
      <c r="I122" s="310" t="s">
        <v>2958</v>
      </c>
      <c r="J122" s="310" t="s">
        <v>2958</v>
      </c>
      <c r="L122" s="304" t="e">
        <v>#VALUE!</v>
      </c>
      <c r="M122" s="304" t="e">
        <v>#VALUE!</v>
      </c>
      <c r="N122" s="304" t="e">
        <v>#VALUE!</v>
      </c>
      <c r="O122" s="304">
        <v>81241.199999999983</v>
      </c>
      <c r="P122" s="304" t="e">
        <v>#VALUE!</v>
      </c>
      <c r="Q122" s="304" t="e">
        <v>#VALUE!</v>
      </c>
      <c r="R122" s="304" t="e">
        <v>#VALUE!</v>
      </c>
      <c r="S122" s="304" t="e">
        <v>#VALUE!</v>
      </c>
      <c r="U122" s="306" t="e">
        <f t="shared" si="4"/>
        <v>#VALUE!</v>
      </c>
      <c r="V122" s="306" t="e">
        <f t="shared" si="4"/>
        <v>#VALUE!</v>
      </c>
      <c r="W122" s="306" t="e">
        <f t="shared" si="4"/>
        <v>#VALUE!</v>
      </c>
      <c r="X122" s="306">
        <f t="shared" si="4"/>
        <v>0</v>
      </c>
      <c r="Y122" s="306" t="e">
        <f t="shared" si="4"/>
        <v>#VALUE!</v>
      </c>
      <c r="Z122" s="306" t="e">
        <f t="shared" si="3"/>
        <v>#VALUE!</v>
      </c>
      <c r="AA122" s="306" t="e">
        <f t="shared" si="3"/>
        <v>#VALUE!</v>
      </c>
      <c r="AB122" s="306" t="e">
        <f t="shared" si="3"/>
        <v>#VALUE!</v>
      </c>
    </row>
    <row r="123" spans="1:28" ht="24">
      <c r="A123" s="308" t="s">
        <v>2969</v>
      </c>
      <c r="B123" s="309" t="s">
        <v>2970</v>
      </c>
      <c r="C123" s="310" t="s">
        <v>2958</v>
      </c>
      <c r="D123" s="310" t="s">
        <v>2958</v>
      </c>
      <c r="E123" s="310" t="s">
        <v>2958</v>
      </c>
      <c r="F123" s="310">
        <v>2248.1</v>
      </c>
      <c r="G123" s="310" t="s">
        <v>2958</v>
      </c>
      <c r="H123" s="310" t="s">
        <v>2958</v>
      </c>
      <c r="I123" s="310" t="s">
        <v>2958</v>
      </c>
      <c r="J123" s="310" t="s">
        <v>2958</v>
      </c>
      <c r="L123" s="304" t="e">
        <v>#VALUE!</v>
      </c>
      <c r="M123" s="304" t="e">
        <v>#VALUE!</v>
      </c>
      <c r="N123" s="304" t="e">
        <v>#VALUE!</v>
      </c>
      <c r="O123" s="304">
        <v>2248.1</v>
      </c>
      <c r="P123" s="304" t="e">
        <v>#VALUE!</v>
      </c>
      <c r="Q123" s="304" t="e">
        <v>#VALUE!</v>
      </c>
      <c r="R123" s="304" t="e">
        <v>#VALUE!</v>
      </c>
      <c r="S123" s="304" t="e">
        <v>#VALUE!</v>
      </c>
      <c r="U123" s="306" t="e">
        <f t="shared" si="4"/>
        <v>#VALUE!</v>
      </c>
      <c r="V123" s="306" t="e">
        <f t="shared" si="4"/>
        <v>#VALUE!</v>
      </c>
      <c r="W123" s="306" t="e">
        <f t="shared" si="4"/>
        <v>#VALUE!</v>
      </c>
      <c r="X123" s="306">
        <f t="shared" si="4"/>
        <v>0</v>
      </c>
      <c r="Y123" s="306" t="e">
        <f t="shared" si="4"/>
        <v>#VALUE!</v>
      </c>
      <c r="Z123" s="306" t="e">
        <f t="shared" si="3"/>
        <v>#VALUE!</v>
      </c>
      <c r="AA123" s="306" t="e">
        <f t="shared" si="3"/>
        <v>#VALUE!</v>
      </c>
      <c r="AB123" s="306" t="e">
        <f t="shared" si="3"/>
        <v>#VALUE!</v>
      </c>
    </row>
    <row r="124" spans="1:28" ht="15" customHeight="1">
      <c r="A124" s="308" t="s">
        <v>2971</v>
      </c>
      <c r="B124" s="309" t="s">
        <v>2972</v>
      </c>
      <c r="C124" s="310">
        <v>0</v>
      </c>
      <c r="D124" s="310">
        <v>0</v>
      </c>
      <c r="E124" s="310">
        <v>0</v>
      </c>
      <c r="F124" s="311">
        <v>140772.5</v>
      </c>
      <c r="G124" s="310">
        <v>0</v>
      </c>
      <c r="H124" s="310">
        <v>0</v>
      </c>
      <c r="I124" s="310">
        <v>0</v>
      </c>
      <c r="J124" s="310">
        <v>0</v>
      </c>
      <c r="L124" s="304">
        <v>0</v>
      </c>
      <c r="M124" s="304">
        <v>0</v>
      </c>
      <c r="N124" s="304">
        <v>0</v>
      </c>
      <c r="O124" s="304">
        <v>140772.5</v>
      </c>
      <c r="P124" s="304">
        <v>0</v>
      </c>
      <c r="Q124" s="304">
        <v>0</v>
      </c>
      <c r="R124" s="304">
        <v>0</v>
      </c>
      <c r="S124" s="304">
        <v>0</v>
      </c>
      <c r="U124" s="306">
        <f t="shared" si="4"/>
        <v>0</v>
      </c>
      <c r="V124" s="306">
        <f t="shared" si="4"/>
        <v>0</v>
      </c>
      <c r="W124" s="306">
        <f t="shared" si="4"/>
        <v>0</v>
      </c>
      <c r="X124" s="306">
        <f t="shared" si="4"/>
        <v>0</v>
      </c>
      <c r="Y124" s="306">
        <f t="shared" si="4"/>
        <v>0</v>
      </c>
      <c r="Z124" s="306">
        <f t="shared" si="3"/>
        <v>0</v>
      </c>
      <c r="AA124" s="306">
        <f t="shared" si="3"/>
        <v>0</v>
      </c>
      <c r="AB124" s="306">
        <f t="shared" si="3"/>
        <v>0</v>
      </c>
    </row>
    <row r="125" spans="1:28" ht="25.5" customHeight="1">
      <c r="A125" s="308" t="s">
        <v>2971</v>
      </c>
      <c r="B125" s="309" t="s">
        <v>2973</v>
      </c>
      <c r="C125" s="310">
        <v>0</v>
      </c>
      <c r="D125" s="310">
        <v>0</v>
      </c>
      <c r="E125" s="310">
        <v>0</v>
      </c>
      <c r="F125" s="310">
        <v>140772.5</v>
      </c>
      <c r="G125" s="310">
        <v>0</v>
      </c>
      <c r="H125" s="310">
        <v>0</v>
      </c>
      <c r="I125" s="310">
        <v>0</v>
      </c>
      <c r="J125" s="310">
        <v>0</v>
      </c>
      <c r="L125" s="304">
        <v>0</v>
      </c>
      <c r="M125" s="304">
        <v>0</v>
      </c>
      <c r="N125" s="304">
        <v>0</v>
      </c>
      <c r="O125" s="304">
        <v>140772.5</v>
      </c>
      <c r="P125" s="304">
        <v>0</v>
      </c>
      <c r="Q125" s="304">
        <v>0</v>
      </c>
      <c r="R125" s="304">
        <v>0</v>
      </c>
      <c r="S125" s="304">
        <v>0</v>
      </c>
      <c r="U125" s="306">
        <f t="shared" si="4"/>
        <v>0</v>
      </c>
      <c r="V125" s="306">
        <f t="shared" si="4"/>
        <v>0</v>
      </c>
      <c r="W125" s="306">
        <f t="shared" si="4"/>
        <v>0</v>
      </c>
      <c r="X125" s="306">
        <f t="shared" si="4"/>
        <v>0</v>
      </c>
      <c r="Y125" s="306">
        <f t="shared" si="4"/>
        <v>0</v>
      </c>
      <c r="Z125" s="306">
        <f t="shared" si="3"/>
        <v>0</v>
      </c>
      <c r="AA125" s="306">
        <f t="shared" si="3"/>
        <v>0</v>
      </c>
      <c r="AB125" s="306">
        <f t="shared" si="3"/>
        <v>0</v>
      </c>
    </row>
    <row r="126" spans="1:28" ht="15" customHeight="1">
      <c r="A126" s="300" t="s">
        <v>2974</v>
      </c>
      <c r="B126" s="301">
        <v>25</v>
      </c>
      <c r="C126" s="302">
        <v>4010626.1999999997</v>
      </c>
      <c r="D126" s="302">
        <v>4550827</v>
      </c>
      <c r="E126" s="302">
        <v>4541597.1000000006</v>
      </c>
      <c r="F126" s="303">
        <v>4497183.3000000007</v>
      </c>
      <c r="G126" s="302">
        <v>104271</v>
      </c>
      <c r="H126" s="302">
        <v>0</v>
      </c>
      <c r="I126" s="302">
        <v>2173.5</v>
      </c>
      <c r="J126" s="302">
        <v>0</v>
      </c>
      <c r="L126" s="304">
        <v>4010626.2</v>
      </c>
      <c r="M126" s="304">
        <v>4550827</v>
      </c>
      <c r="N126" s="304">
        <v>4541597.0999999996</v>
      </c>
      <c r="O126" s="304">
        <v>4497183.3</v>
      </c>
      <c r="P126" s="305">
        <v>104271</v>
      </c>
      <c r="Q126" s="304">
        <v>0</v>
      </c>
      <c r="R126" s="305">
        <v>2173.5</v>
      </c>
      <c r="S126" s="304">
        <v>0</v>
      </c>
      <c r="U126" s="306">
        <f t="shared" si="4"/>
        <v>0</v>
      </c>
      <c r="V126" s="306">
        <f t="shared" si="4"/>
        <v>0</v>
      </c>
      <c r="W126" s="306">
        <f t="shared" si="4"/>
        <v>0</v>
      </c>
      <c r="X126" s="306">
        <f t="shared" si="4"/>
        <v>0</v>
      </c>
      <c r="Y126" s="307">
        <f t="shared" si="4"/>
        <v>0</v>
      </c>
      <c r="Z126" s="306">
        <f t="shared" si="3"/>
        <v>0</v>
      </c>
      <c r="AA126" s="307">
        <f t="shared" si="3"/>
        <v>0</v>
      </c>
      <c r="AB126" s="306">
        <f t="shared" si="3"/>
        <v>0</v>
      </c>
    </row>
    <row r="127" spans="1:28" ht="15" customHeight="1">
      <c r="A127" s="308" t="s">
        <v>2320</v>
      </c>
      <c r="B127" s="309" t="s">
        <v>2321</v>
      </c>
      <c r="C127" s="310">
        <v>1677401.9</v>
      </c>
      <c r="D127" s="310">
        <v>2048576.2</v>
      </c>
      <c r="E127" s="310">
        <v>2045583.7</v>
      </c>
      <c r="F127" s="311">
        <v>2045583.7</v>
      </c>
      <c r="G127" s="310">
        <v>0</v>
      </c>
      <c r="H127" s="310">
        <v>0</v>
      </c>
      <c r="I127" s="310">
        <v>0</v>
      </c>
      <c r="J127" s="310">
        <v>0</v>
      </c>
      <c r="L127" s="304">
        <v>1677401.9</v>
      </c>
      <c r="M127" s="304">
        <v>2048576.2</v>
      </c>
      <c r="N127" s="304">
        <v>2045583.7</v>
      </c>
      <c r="O127" s="304">
        <v>2045583.7</v>
      </c>
      <c r="P127" s="304">
        <v>0</v>
      </c>
      <c r="Q127" s="304">
        <v>0</v>
      </c>
      <c r="R127" s="304">
        <v>0</v>
      </c>
      <c r="S127" s="304">
        <v>0</v>
      </c>
      <c r="U127" s="306">
        <f t="shared" si="4"/>
        <v>0</v>
      </c>
      <c r="V127" s="306">
        <f t="shared" si="4"/>
        <v>0</v>
      </c>
      <c r="W127" s="306">
        <f t="shared" si="4"/>
        <v>0</v>
      </c>
      <c r="X127" s="306">
        <f t="shared" si="4"/>
        <v>0</v>
      </c>
      <c r="Y127" s="306">
        <f t="shared" si="4"/>
        <v>0</v>
      </c>
      <c r="Z127" s="306">
        <f t="shared" si="3"/>
        <v>0</v>
      </c>
      <c r="AA127" s="306">
        <f t="shared" si="3"/>
        <v>0</v>
      </c>
      <c r="AB127" s="306">
        <f t="shared" si="3"/>
        <v>0</v>
      </c>
    </row>
    <row r="128" spans="1:28" ht="15" customHeight="1">
      <c r="A128" s="308" t="s">
        <v>2322</v>
      </c>
      <c r="B128" s="309" t="s">
        <v>2325</v>
      </c>
      <c r="C128" s="310">
        <v>1677401.9</v>
      </c>
      <c r="D128" s="310">
        <v>2048576.2</v>
      </c>
      <c r="E128" s="310">
        <v>2045583.7</v>
      </c>
      <c r="F128" s="310">
        <v>2045583.7</v>
      </c>
      <c r="G128" s="310">
        <v>0</v>
      </c>
      <c r="H128" s="310">
        <v>0</v>
      </c>
      <c r="I128" s="310">
        <v>0</v>
      </c>
      <c r="J128" s="310">
        <v>0</v>
      </c>
      <c r="L128" s="304">
        <v>1677401.9</v>
      </c>
      <c r="M128" s="304">
        <v>2048576.2</v>
      </c>
      <c r="N128" s="304">
        <v>2045583.7</v>
      </c>
      <c r="O128" s="304">
        <v>2045583.7</v>
      </c>
      <c r="P128" s="304">
        <v>0</v>
      </c>
      <c r="Q128" s="304">
        <v>0</v>
      </c>
      <c r="R128" s="304">
        <v>0</v>
      </c>
      <c r="S128" s="304">
        <v>0</v>
      </c>
      <c r="U128" s="306">
        <f t="shared" si="4"/>
        <v>0</v>
      </c>
      <c r="V128" s="306">
        <f t="shared" si="4"/>
        <v>0</v>
      </c>
      <c r="W128" s="306">
        <f t="shared" si="4"/>
        <v>0</v>
      </c>
      <c r="X128" s="306">
        <f t="shared" si="4"/>
        <v>0</v>
      </c>
      <c r="Y128" s="306">
        <f t="shared" si="4"/>
        <v>0</v>
      </c>
      <c r="Z128" s="306">
        <f t="shared" si="3"/>
        <v>0</v>
      </c>
      <c r="AA128" s="306">
        <f t="shared" si="3"/>
        <v>0</v>
      </c>
      <c r="AB128" s="306">
        <f t="shared" si="3"/>
        <v>0</v>
      </c>
    </row>
    <row r="129" spans="1:28" ht="15" customHeight="1">
      <c r="A129" s="308" t="s">
        <v>2975</v>
      </c>
      <c r="B129" s="309" t="s">
        <v>2976</v>
      </c>
      <c r="C129" s="310">
        <v>0</v>
      </c>
      <c r="D129" s="310">
        <v>0</v>
      </c>
      <c r="E129" s="310">
        <v>0</v>
      </c>
      <c r="F129" s="310">
        <v>0</v>
      </c>
      <c r="G129" s="310">
        <v>0</v>
      </c>
      <c r="H129" s="310">
        <v>0</v>
      </c>
      <c r="I129" s="310">
        <v>0</v>
      </c>
      <c r="J129" s="310">
        <v>0</v>
      </c>
      <c r="L129" s="304">
        <v>0</v>
      </c>
      <c r="M129" s="304">
        <v>0</v>
      </c>
      <c r="N129" s="304">
        <v>0</v>
      </c>
      <c r="O129" s="304">
        <v>0</v>
      </c>
      <c r="P129" s="304">
        <v>0</v>
      </c>
      <c r="Q129" s="304">
        <v>0</v>
      </c>
      <c r="R129" s="304">
        <v>0</v>
      </c>
      <c r="S129" s="304">
        <v>0</v>
      </c>
      <c r="U129" s="306">
        <f t="shared" si="4"/>
        <v>0</v>
      </c>
      <c r="V129" s="306">
        <f t="shared" si="4"/>
        <v>0</v>
      </c>
      <c r="W129" s="306">
        <f t="shared" si="4"/>
        <v>0</v>
      </c>
      <c r="X129" s="306">
        <f t="shared" si="4"/>
        <v>0</v>
      </c>
      <c r="Y129" s="306">
        <f t="shared" si="4"/>
        <v>0</v>
      </c>
      <c r="Z129" s="306">
        <f t="shared" si="3"/>
        <v>0</v>
      </c>
      <c r="AA129" s="306">
        <f t="shared" si="3"/>
        <v>0</v>
      </c>
      <c r="AB129" s="306">
        <f t="shared" si="3"/>
        <v>0</v>
      </c>
    </row>
    <row r="130" spans="1:28" ht="15" customHeight="1">
      <c r="A130" s="308" t="s">
        <v>2326</v>
      </c>
      <c r="B130" s="309" t="s">
        <v>2327</v>
      </c>
      <c r="C130" s="310">
        <v>1663303.9</v>
      </c>
      <c r="D130" s="310">
        <v>1813124.9</v>
      </c>
      <c r="E130" s="310">
        <v>1808585.5</v>
      </c>
      <c r="F130" s="311">
        <v>1759941.9000000001</v>
      </c>
      <c r="G130" s="310">
        <v>82570</v>
      </c>
      <c r="H130" s="310">
        <v>0</v>
      </c>
      <c r="I130" s="310">
        <v>1281.8000000000002</v>
      </c>
      <c r="J130" s="310">
        <v>0</v>
      </c>
      <c r="L130" s="304">
        <v>1663303.9</v>
      </c>
      <c r="M130" s="304">
        <v>1813124.9</v>
      </c>
      <c r="N130" s="304">
        <v>1808585.5</v>
      </c>
      <c r="O130" s="304">
        <v>1759941.9</v>
      </c>
      <c r="P130" s="305">
        <v>82570</v>
      </c>
      <c r="Q130" s="304">
        <v>0</v>
      </c>
      <c r="R130" s="304">
        <v>1281.8</v>
      </c>
      <c r="S130" s="304">
        <v>0</v>
      </c>
      <c r="U130" s="306">
        <f t="shared" si="4"/>
        <v>0</v>
      </c>
      <c r="V130" s="306">
        <f t="shared" si="4"/>
        <v>0</v>
      </c>
      <c r="W130" s="306">
        <f t="shared" si="4"/>
        <v>0</v>
      </c>
      <c r="X130" s="306">
        <f t="shared" si="4"/>
        <v>0</v>
      </c>
      <c r="Y130" s="307">
        <f t="shared" si="4"/>
        <v>0</v>
      </c>
      <c r="Z130" s="306">
        <f t="shared" si="3"/>
        <v>0</v>
      </c>
      <c r="AA130" s="306">
        <f t="shared" si="3"/>
        <v>0</v>
      </c>
      <c r="AB130" s="306">
        <f t="shared" si="3"/>
        <v>0</v>
      </c>
    </row>
    <row r="131" spans="1:28" ht="15" customHeight="1">
      <c r="A131" s="308" t="s">
        <v>2328</v>
      </c>
      <c r="B131" s="309" t="s">
        <v>2331</v>
      </c>
      <c r="C131" s="310">
        <v>1603303.9</v>
      </c>
      <c r="D131" s="310">
        <v>1753124.9</v>
      </c>
      <c r="E131" s="310">
        <v>1748585.5</v>
      </c>
      <c r="F131" s="310">
        <v>1701075.8</v>
      </c>
      <c r="G131" s="310">
        <v>82554.399999999994</v>
      </c>
      <c r="H131" s="310">
        <v>0</v>
      </c>
      <c r="I131" s="310">
        <v>1280.4000000000001</v>
      </c>
      <c r="J131" s="310">
        <v>0</v>
      </c>
      <c r="L131" s="304">
        <v>1603303.9</v>
      </c>
      <c r="M131" s="304">
        <v>1753124.9</v>
      </c>
      <c r="N131" s="304">
        <v>1748585.5</v>
      </c>
      <c r="O131" s="304">
        <v>1701075.8</v>
      </c>
      <c r="P131" s="304">
        <v>82554.399999999994</v>
      </c>
      <c r="Q131" s="304">
        <v>0</v>
      </c>
      <c r="R131" s="304">
        <v>1280.4000000000001</v>
      </c>
      <c r="S131" s="304">
        <v>0</v>
      </c>
      <c r="U131" s="306">
        <f t="shared" si="4"/>
        <v>0</v>
      </c>
      <c r="V131" s="306">
        <f t="shared" si="4"/>
        <v>0</v>
      </c>
      <c r="W131" s="306">
        <f t="shared" si="4"/>
        <v>0</v>
      </c>
      <c r="X131" s="306">
        <f t="shared" si="4"/>
        <v>0</v>
      </c>
      <c r="Y131" s="306">
        <f t="shared" si="4"/>
        <v>0</v>
      </c>
      <c r="Z131" s="306">
        <f t="shared" si="3"/>
        <v>0</v>
      </c>
      <c r="AA131" s="306">
        <f t="shared" si="3"/>
        <v>0</v>
      </c>
      <c r="AB131" s="306">
        <f t="shared" si="3"/>
        <v>0</v>
      </c>
    </row>
    <row r="132" spans="1:28" ht="25.5" customHeight="1">
      <c r="A132" s="308" t="s">
        <v>2332</v>
      </c>
      <c r="B132" s="309" t="s">
        <v>2335</v>
      </c>
      <c r="C132" s="310">
        <v>60000</v>
      </c>
      <c r="D132" s="310">
        <v>60000</v>
      </c>
      <c r="E132" s="310">
        <v>60000</v>
      </c>
      <c r="F132" s="310">
        <v>58866.1</v>
      </c>
      <c r="G132" s="310">
        <v>15.6</v>
      </c>
      <c r="H132" s="310">
        <v>0</v>
      </c>
      <c r="I132" s="310">
        <v>1.4</v>
      </c>
      <c r="J132" s="310">
        <v>0</v>
      </c>
      <c r="L132" s="304">
        <v>60000</v>
      </c>
      <c r="M132" s="304">
        <v>60000</v>
      </c>
      <c r="N132" s="304">
        <v>60000</v>
      </c>
      <c r="O132" s="304">
        <v>58866.1</v>
      </c>
      <c r="P132" s="304">
        <v>15.5</v>
      </c>
      <c r="Q132" s="304">
        <v>0</v>
      </c>
      <c r="R132" s="304">
        <v>1.4</v>
      </c>
      <c r="S132" s="304">
        <v>0</v>
      </c>
      <c r="U132" s="306">
        <f t="shared" si="4"/>
        <v>0</v>
      </c>
      <c r="V132" s="306">
        <f t="shared" si="4"/>
        <v>0</v>
      </c>
      <c r="W132" s="306">
        <f t="shared" si="4"/>
        <v>0</v>
      </c>
      <c r="X132" s="306">
        <f t="shared" si="4"/>
        <v>0</v>
      </c>
      <c r="Y132" s="306">
        <f t="shared" si="4"/>
        <v>9.9999999999999645E-2</v>
      </c>
      <c r="Z132" s="306">
        <f t="shared" si="3"/>
        <v>0</v>
      </c>
      <c r="AA132" s="306">
        <f t="shared" si="3"/>
        <v>0</v>
      </c>
      <c r="AB132" s="306">
        <f t="shared" si="3"/>
        <v>0</v>
      </c>
    </row>
    <row r="133" spans="1:28" ht="25.5" customHeight="1">
      <c r="A133" s="308" t="s">
        <v>2336</v>
      </c>
      <c r="B133" s="309" t="s">
        <v>2337</v>
      </c>
      <c r="C133" s="310">
        <v>117256</v>
      </c>
      <c r="D133" s="310">
        <v>99058.2</v>
      </c>
      <c r="E133" s="310">
        <v>97498.1</v>
      </c>
      <c r="F133" s="311">
        <v>98929.2</v>
      </c>
      <c r="G133" s="310">
        <v>19509.3</v>
      </c>
      <c r="H133" s="310">
        <v>0</v>
      </c>
      <c r="I133" s="310">
        <v>16.700000000000003</v>
      </c>
      <c r="J133" s="310">
        <v>0</v>
      </c>
      <c r="L133" s="304">
        <v>117256</v>
      </c>
      <c r="M133" s="304">
        <v>99058.2</v>
      </c>
      <c r="N133" s="304">
        <v>97498.1</v>
      </c>
      <c r="O133" s="304">
        <v>98929.2</v>
      </c>
      <c r="P133" s="304">
        <v>19509.3</v>
      </c>
      <c r="Q133" s="304">
        <v>0</v>
      </c>
      <c r="R133" s="304">
        <v>16.600000000000001</v>
      </c>
      <c r="S133" s="304">
        <v>0</v>
      </c>
      <c r="U133" s="306">
        <f t="shared" si="4"/>
        <v>0</v>
      </c>
      <c r="V133" s="306">
        <f t="shared" si="4"/>
        <v>0</v>
      </c>
      <c r="W133" s="306">
        <f t="shared" si="4"/>
        <v>0</v>
      </c>
      <c r="X133" s="306">
        <f t="shared" si="4"/>
        <v>0</v>
      </c>
      <c r="Y133" s="306">
        <f t="shared" si="4"/>
        <v>0</v>
      </c>
      <c r="Z133" s="306">
        <f t="shared" si="3"/>
        <v>0</v>
      </c>
      <c r="AA133" s="306">
        <f t="shared" si="3"/>
        <v>0.10000000000000142</v>
      </c>
      <c r="AB133" s="306">
        <f t="shared" si="3"/>
        <v>0</v>
      </c>
    </row>
    <row r="134" spans="1:28" ht="24">
      <c r="A134" s="308" t="s">
        <v>2336</v>
      </c>
      <c r="B134" s="309" t="s">
        <v>2341</v>
      </c>
      <c r="C134" s="310">
        <v>117256</v>
      </c>
      <c r="D134" s="310">
        <v>99058.2</v>
      </c>
      <c r="E134" s="310">
        <v>97498.1</v>
      </c>
      <c r="F134" s="310">
        <v>98929.2</v>
      </c>
      <c r="G134" s="310">
        <v>19509.3</v>
      </c>
      <c r="H134" s="310">
        <v>0</v>
      </c>
      <c r="I134" s="310">
        <v>16.700000000000003</v>
      </c>
      <c r="J134" s="310">
        <v>0</v>
      </c>
      <c r="L134" s="304">
        <v>117256</v>
      </c>
      <c r="M134" s="304">
        <v>99058.2</v>
      </c>
      <c r="N134" s="304">
        <v>97498.1</v>
      </c>
      <c r="O134" s="304">
        <v>98929.2</v>
      </c>
      <c r="P134" s="304">
        <v>19509.3</v>
      </c>
      <c r="Q134" s="304">
        <v>0</v>
      </c>
      <c r="R134" s="304">
        <v>16.600000000000001</v>
      </c>
      <c r="S134" s="304">
        <v>0</v>
      </c>
      <c r="U134" s="306">
        <f t="shared" si="4"/>
        <v>0</v>
      </c>
      <c r="V134" s="306">
        <f t="shared" si="4"/>
        <v>0</v>
      </c>
      <c r="W134" s="306">
        <f t="shared" si="4"/>
        <v>0</v>
      </c>
      <c r="X134" s="306">
        <f t="shared" si="4"/>
        <v>0</v>
      </c>
      <c r="Y134" s="306">
        <f t="shared" si="4"/>
        <v>0</v>
      </c>
      <c r="Z134" s="306">
        <f t="shared" si="3"/>
        <v>0</v>
      </c>
      <c r="AA134" s="306">
        <f t="shared" si="3"/>
        <v>0.10000000000000142</v>
      </c>
      <c r="AB134" s="306">
        <f t="shared" si="3"/>
        <v>0</v>
      </c>
    </row>
    <row r="135" spans="1:28" ht="15" customHeight="1">
      <c r="A135" s="308" t="s">
        <v>2342</v>
      </c>
      <c r="B135" s="309" t="s">
        <v>2343</v>
      </c>
      <c r="C135" s="310">
        <v>552664.4</v>
      </c>
      <c r="D135" s="310">
        <v>590067.69999999995</v>
      </c>
      <c r="E135" s="310">
        <v>589929.80000000005</v>
      </c>
      <c r="F135" s="311">
        <v>592728.5</v>
      </c>
      <c r="G135" s="310">
        <v>2191.6999999999998</v>
      </c>
      <c r="H135" s="310">
        <v>0</v>
      </c>
      <c r="I135" s="310">
        <v>875</v>
      </c>
      <c r="J135" s="310">
        <v>0</v>
      </c>
      <c r="L135" s="304">
        <v>552664.4</v>
      </c>
      <c r="M135" s="304">
        <v>590067.69999999995</v>
      </c>
      <c r="N135" s="304">
        <v>589929.80000000005</v>
      </c>
      <c r="O135" s="304">
        <v>592728.5</v>
      </c>
      <c r="P135" s="304">
        <v>2191.6999999999998</v>
      </c>
      <c r="Q135" s="304">
        <v>0</v>
      </c>
      <c r="R135" s="304">
        <v>875</v>
      </c>
      <c r="S135" s="304">
        <v>0</v>
      </c>
      <c r="U135" s="306">
        <f t="shared" si="4"/>
        <v>0</v>
      </c>
      <c r="V135" s="306">
        <f t="shared" si="4"/>
        <v>0</v>
      </c>
      <c r="W135" s="306">
        <f t="shared" si="4"/>
        <v>0</v>
      </c>
      <c r="X135" s="306">
        <f t="shared" si="4"/>
        <v>0</v>
      </c>
      <c r="Y135" s="306">
        <f t="shared" si="4"/>
        <v>0</v>
      </c>
      <c r="Z135" s="306">
        <f t="shared" si="3"/>
        <v>0</v>
      </c>
      <c r="AA135" s="306">
        <f t="shared" si="3"/>
        <v>0</v>
      </c>
      <c r="AB135" s="306">
        <f t="shared" si="3"/>
        <v>0</v>
      </c>
    </row>
    <row r="136" spans="1:28" ht="15" customHeight="1">
      <c r="A136" s="308" t="s">
        <v>2342</v>
      </c>
      <c r="B136" s="309" t="s">
        <v>2347</v>
      </c>
      <c r="C136" s="310">
        <v>552664.4</v>
      </c>
      <c r="D136" s="310">
        <v>590067.69999999995</v>
      </c>
      <c r="E136" s="310">
        <v>589929.80000000005</v>
      </c>
      <c r="F136" s="310">
        <v>592728.5</v>
      </c>
      <c r="G136" s="310">
        <v>2191.6999999999998</v>
      </c>
      <c r="H136" s="310">
        <v>0</v>
      </c>
      <c r="I136" s="310">
        <v>875</v>
      </c>
      <c r="J136" s="310">
        <v>0</v>
      </c>
      <c r="L136" s="304">
        <v>552664.4</v>
      </c>
      <c r="M136" s="304">
        <v>590067.69999999995</v>
      </c>
      <c r="N136" s="304">
        <v>589929.80000000005</v>
      </c>
      <c r="O136" s="304">
        <v>592728.5</v>
      </c>
      <c r="P136" s="304">
        <v>2191.6999999999998</v>
      </c>
      <c r="Q136" s="304">
        <v>0</v>
      </c>
      <c r="R136" s="304">
        <v>875</v>
      </c>
      <c r="S136" s="304">
        <v>0</v>
      </c>
      <c r="U136" s="306">
        <f t="shared" si="4"/>
        <v>0</v>
      </c>
      <c r="V136" s="306">
        <f t="shared" si="4"/>
        <v>0</v>
      </c>
      <c r="W136" s="306">
        <f t="shared" si="4"/>
        <v>0</v>
      </c>
      <c r="X136" s="306">
        <f t="shared" si="4"/>
        <v>0</v>
      </c>
      <c r="Y136" s="306">
        <f t="shared" si="4"/>
        <v>0</v>
      </c>
      <c r="Z136" s="306">
        <f t="shared" si="3"/>
        <v>0</v>
      </c>
      <c r="AA136" s="306">
        <f t="shared" si="3"/>
        <v>0</v>
      </c>
      <c r="AB136" s="306">
        <f t="shared" si="3"/>
        <v>0</v>
      </c>
    </row>
    <row r="137" spans="1:28" ht="15" customHeight="1">
      <c r="A137" s="300" t="s">
        <v>2348</v>
      </c>
      <c r="B137" s="301">
        <v>26</v>
      </c>
      <c r="C137" s="302">
        <v>1903530.2</v>
      </c>
      <c r="D137" s="302">
        <v>1929151.4999999998</v>
      </c>
      <c r="E137" s="302">
        <v>1722383.2</v>
      </c>
      <c r="F137" s="303">
        <v>1677767.9999999998</v>
      </c>
      <c r="G137" s="302">
        <v>316632.89999999997</v>
      </c>
      <c r="H137" s="302">
        <v>0</v>
      </c>
      <c r="I137" s="302">
        <v>0</v>
      </c>
      <c r="J137" s="302">
        <v>0</v>
      </c>
      <c r="L137" s="304">
        <v>1903530.2</v>
      </c>
      <c r="M137" s="305">
        <v>1929151.5</v>
      </c>
      <c r="N137" s="305">
        <v>1722383.2</v>
      </c>
      <c r="O137" s="305">
        <v>1677768</v>
      </c>
      <c r="P137" s="304">
        <v>316632.90000000002</v>
      </c>
      <c r="Q137" s="304">
        <v>0</v>
      </c>
      <c r="R137" s="304">
        <v>0</v>
      </c>
      <c r="S137" s="304">
        <v>0</v>
      </c>
      <c r="U137" s="306">
        <f t="shared" si="4"/>
        <v>0</v>
      </c>
      <c r="V137" s="307">
        <f t="shared" si="4"/>
        <v>0</v>
      </c>
      <c r="W137" s="307">
        <f t="shared" si="4"/>
        <v>0</v>
      </c>
      <c r="X137" s="307">
        <f t="shared" si="4"/>
        <v>0</v>
      </c>
      <c r="Y137" s="306">
        <f t="shared" si="4"/>
        <v>0</v>
      </c>
      <c r="Z137" s="306">
        <f t="shared" si="3"/>
        <v>0</v>
      </c>
      <c r="AA137" s="306">
        <f t="shared" si="3"/>
        <v>0</v>
      </c>
      <c r="AB137" s="306">
        <f t="shared" si="3"/>
        <v>0</v>
      </c>
    </row>
    <row r="138" spans="1:28" ht="15" customHeight="1">
      <c r="A138" s="308" t="s">
        <v>2351</v>
      </c>
      <c r="B138" s="309" t="s">
        <v>2352</v>
      </c>
      <c r="C138" s="310">
        <v>1903530.2</v>
      </c>
      <c r="D138" s="310">
        <v>1929151.4999999998</v>
      </c>
      <c r="E138" s="310">
        <v>1722383.2</v>
      </c>
      <c r="F138" s="311">
        <v>1677767.9999999998</v>
      </c>
      <c r="G138" s="310">
        <v>316632.89999999997</v>
      </c>
      <c r="H138" s="310">
        <v>0</v>
      </c>
      <c r="I138" s="310">
        <v>0</v>
      </c>
      <c r="J138" s="310">
        <v>0</v>
      </c>
      <c r="L138" s="304">
        <v>1903530.2</v>
      </c>
      <c r="M138" s="305">
        <v>1929151.5</v>
      </c>
      <c r="N138" s="305">
        <v>1722383.2</v>
      </c>
      <c r="O138" s="305">
        <v>1677768</v>
      </c>
      <c r="P138" s="304">
        <v>316632.90000000002</v>
      </c>
      <c r="Q138" s="304">
        <v>0</v>
      </c>
      <c r="R138" s="304">
        <v>0</v>
      </c>
      <c r="S138" s="304">
        <v>0</v>
      </c>
      <c r="U138" s="306">
        <f t="shared" si="4"/>
        <v>0</v>
      </c>
      <c r="V138" s="307">
        <f t="shared" si="4"/>
        <v>0</v>
      </c>
      <c r="W138" s="307">
        <f t="shared" si="4"/>
        <v>0</v>
      </c>
      <c r="X138" s="307">
        <f t="shared" si="4"/>
        <v>0</v>
      </c>
      <c r="Y138" s="306">
        <f t="shared" si="4"/>
        <v>0</v>
      </c>
      <c r="Z138" s="306">
        <f t="shared" si="3"/>
        <v>0</v>
      </c>
      <c r="AA138" s="306">
        <f t="shared" si="3"/>
        <v>0</v>
      </c>
      <c r="AB138" s="306">
        <f t="shared" si="3"/>
        <v>0</v>
      </c>
    </row>
    <row r="139" spans="1:28" ht="15" customHeight="1">
      <c r="A139" s="308" t="s">
        <v>2355</v>
      </c>
      <c r="B139" s="309" t="s">
        <v>2357</v>
      </c>
      <c r="C139" s="310">
        <v>557448.1</v>
      </c>
      <c r="D139" s="310">
        <v>786840.69999999984</v>
      </c>
      <c r="E139" s="310">
        <v>749628.5</v>
      </c>
      <c r="F139" s="310">
        <v>736199.09999999986</v>
      </c>
      <c r="G139" s="310">
        <v>35412.199999999997</v>
      </c>
      <c r="H139" s="310">
        <v>0</v>
      </c>
      <c r="I139" s="310">
        <v>0</v>
      </c>
      <c r="J139" s="310">
        <v>0</v>
      </c>
      <c r="L139" s="304">
        <v>557448.1</v>
      </c>
      <c r="M139" s="304">
        <v>786840.69999999984</v>
      </c>
      <c r="N139" s="304">
        <v>749628.5</v>
      </c>
      <c r="O139" s="304">
        <v>736199.09999999986</v>
      </c>
      <c r="P139" s="304">
        <v>35412.199999999997</v>
      </c>
      <c r="Q139" s="304">
        <v>0</v>
      </c>
      <c r="R139" s="304">
        <v>0</v>
      </c>
      <c r="S139" s="304">
        <v>0</v>
      </c>
      <c r="U139" s="306">
        <f t="shared" si="4"/>
        <v>0</v>
      </c>
      <c r="V139" s="306">
        <f t="shared" si="4"/>
        <v>0</v>
      </c>
      <c r="W139" s="306">
        <f t="shared" si="4"/>
        <v>0</v>
      </c>
      <c r="X139" s="306">
        <f t="shared" si="4"/>
        <v>0</v>
      </c>
      <c r="Y139" s="306">
        <f t="shared" si="4"/>
        <v>0</v>
      </c>
      <c r="Z139" s="306">
        <f t="shared" si="3"/>
        <v>0</v>
      </c>
      <c r="AA139" s="306">
        <f t="shared" si="3"/>
        <v>0</v>
      </c>
      <c r="AB139" s="306">
        <f t="shared" si="3"/>
        <v>0</v>
      </c>
    </row>
    <row r="140" spans="1:28" ht="24">
      <c r="A140" s="308" t="s">
        <v>2358</v>
      </c>
      <c r="B140" s="309" t="s">
        <v>2360</v>
      </c>
      <c r="C140" s="310">
        <v>58733.7</v>
      </c>
      <c r="D140" s="310">
        <v>54260.7</v>
      </c>
      <c r="E140" s="310">
        <v>49085.299999999996</v>
      </c>
      <c r="F140" s="310">
        <v>49085.299999999996</v>
      </c>
      <c r="G140" s="310">
        <v>79.59999999999998</v>
      </c>
      <c r="H140" s="310">
        <v>0</v>
      </c>
      <c r="I140" s="310">
        <v>0</v>
      </c>
      <c r="J140" s="310">
        <v>0</v>
      </c>
      <c r="L140" s="304">
        <v>58733.7</v>
      </c>
      <c r="M140" s="304">
        <v>54260.6</v>
      </c>
      <c r="N140" s="304">
        <v>49085.2</v>
      </c>
      <c r="O140" s="304">
        <v>49085.2</v>
      </c>
      <c r="P140" s="304">
        <v>79.59999999999998</v>
      </c>
      <c r="Q140" s="304">
        <v>0</v>
      </c>
      <c r="R140" s="304">
        <v>0</v>
      </c>
      <c r="S140" s="304">
        <v>0</v>
      </c>
      <c r="U140" s="306">
        <f t="shared" si="4"/>
        <v>0</v>
      </c>
      <c r="V140" s="306">
        <f t="shared" si="4"/>
        <v>9.9999999998544808E-2</v>
      </c>
      <c r="W140" s="306">
        <f t="shared" si="4"/>
        <v>9.9999999998544808E-2</v>
      </c>
      <c r="X140" s="306">
        <f t="shared" si="4"/>
        <v>9.9999999998544808E-2</v>
      </c>
      <c r="Y140" s="306">
        <f t="shared" si="4"/>
        <v>0</v>
      </c>
      <c r="Z140" s="306">
        <f t="shared" si="3"/>
        <v>0</v>
      </c>
      <c r="AA140" s="306">
        <f t="shared" si="3"/>
        <v>0</v>
      </c>
      <c r="AB140" s="306">
        <f t="shared" si="3"/>
        <v>0</v>
      </c>
    </row>
    <row r="141" spans="1:28" ht="24">
      <c r="A141" s="308" t="s">
        <v>2363</v>
      </c>
      <c r="B141" s="309" t="s">
        <v>2366</v>
      </c>
      <c r="C141" s="310">
        <v>1171226.1000000001</v>
      </c>
      <c r="D141" s="310">
        <v>854406.3</v>
      </c>
      <c r="E141" s="310">
        <v>694061.5</v>
      </c>
      <c r="F141" s="310">
        <v>662875.69999999995</v>
      </c>
      <c r="G141" s="310">
        <v>281141.09999999998</v>
      </c>
      <c r="H141" s="310">
        <v>0</v>
      </c>
      <c r="I141" s="310">
        <v>0</v>
      </c>
      <c r="J141" s="310">
        <v>0</v>
      </c>
      <c r="L141" s="304">
        <v>1171226.1000000001</v>
      </c>
      <c r="M141" s="304">
        <v>854406.3</v>
      </c>
      <c r="N141" s="304">
        <v>694061.5</v>
      </c>
      <c r="O141" s="304">
        <v>662875.69999999995</v>
      </c>
      <c r="P141" s="304">
        <v>281141.09999999998</v>
      </c>
      <c r="Q141" s="304">
        <v>0</v>
      </c>
      <c r="R141" s="304">
        <v>0</v>
      </c>
      <c r="S141" s="304">
        <v>0</v>
      </c>
      <c r="U141" s="306">
        <f t="shared" si="4"/>
        <v>0</v>
      </c>
      <c r="V141" s="306">
        <f t="shared" si="4"/>
        <v>0</v>
      </c>
      <c r="W141" s="306">
        <f t="shared" si="4"/>
        <v>0</v>
      </c>
      <c r="X141" s="306">
        <f t="shared" si="4"/>
        <v>0</v>
      </c>
      <c r="Y141" s="306">
        <f t="shared" si="4"/>
        <v>0</v>
      </c>
      <c r="Z141" s="306">
        <f t="shared" si="3"/>
        <v>0</v>
      </c>
      <c r="AA141" s="306">
        <f t="shared" si="3"/>
        <v>0</v>
      </c>
      <c r="AB141" s="306">
        <f t="shared" si="3"/>
        <v>0</v>
      </c>
    </row>
    <row r="142" spans="1:28" ht="24">
      <c r="A142" s="308" t="s">
        <v>2367</v>
      </c>
      <c r="B142" s="309" t="s">
        <v>2369</v>
      </c>
      <c r="C142" s="310">
        <v>116122.3</v>
      </c>
      <c r="D142" s="310">
        <v>233643.8</v>
      </c>
      <c r="E142" s="310">
        <v>229607.9</v>
      </c>
      <c r="F142" s="310">
        <v>229607.9</v>
      </c>
      <c r="G142" s="310">
        <v>0</v>
      </c>
      <c r="H142" s="310">
        <v>0</v>
      </c>
      <c r="I142" s="310">
        <v>0</v>
      </c>
      <c r="J142" s="310">
        <v>0</v>
      </c>
      <c r="L142" s="304">
        <v>116122.3</v>
      </c>
      <c r="M142" s="304">
        <v>233643.8</v>
      </c>
      <c r="N142" s="304">
        <v>229607.9</v>
      </c>
      <c r="O142" s="304">
        <v>229607.9</v>
      </c>
      <c r="P142" s="304">
        <v>0</v>
      </c>
      <c r="Q142" s="304">
        <v>0</v>
      </c>
      <c r="R142" s="304">
        <v>0</v>
      </c>
      <c r="S142" s="304">
        <v>0</v>
      </c>
      <c r="U142" s="306">
        <f t="shared" si="4"/>
        <v>0</v>
      </c>
      <c r="V142" s="306">
        <f t="shared" si="4"/>
        <v>0</v>
      </c>
      <c r="W142" s="306">
        <f t="shared" si="4"/>
        <v>0</v>
      </c>
      <c r="X142" s="306">
        <f t="shared" si="4"/>
        <v>0</v>
      </c>
      <c r="Y142" s="306">
        <f t="shared" si="4"/>
        <v>0</v>
      </c>
      <c r="Z142" s="306">
        <f t="shared" si="3"/>
        <v>0</v>
      </c>
      <c r="AA142" s="306">
        <f t="shared" si="3"/>
        <v>0</v>
      </c>
      <c r="AB142" s="306">
        <f t="shared" si="3"/>
        <v>0</v>
      </c>
    </row>
    <row r="143" spans="1:28">
      <c r="A143" s="300" t="s">
        <v>2977</v>
      </c>
      <c r="B143" s="301">
        <v>27</v>
      </c>
      <c r="C143" s="302">
        <v>1368861.6</v>
      </c>
      <c r="D143" s="302">
        <v>1882056.2</v>
      </c>
      <c r="E143" s="302">
        <v>1841961.2999999998</v>
      </c>
      <c r="F143" s="303">
        <v>2030054.2000000002</v>
      </c>
      <c r="G143" s="302">
        <v>869.39999999999986</v>
      </c>
      <c r="H143" s="302">
        <v>113.19999999999999</v>
      </c>
      <c r="I143" s="302">
        <v>29087.699999999997</v>
      </c>
      <c r="J143" s="302">
        <v>0</v>
      </c>
      <c r="L143" s="304">
        <v>1368861.6</v>
      </c>
      <c r="M143" s="305">
        <v>1882056.3</v>
      </c>
      <c r="N143" s="304">
        <v>1841961.2</v>
      </c>
      <c r="O143" s="305">
        <v>2030054.3</v>
      </c>
      <c r="P143" s="305">
        <v>869.5</v>
      </c>
      <c r="Q143" s="304">
        <v>113.1</v>
      </c>
      <c r="R143" s="305">
        <v>29087.7</v>
      </c>
      <c r="S143" s="304">
        <v>0</v>
      </c>
      <c r="U143" s="306">
        <f t="shared" si="4"/>
        <v>0</v>
      </c>
      <c r="V143" s="307">
        <f t="shared" si="4"/>
        <v>-0.10000000009313226</v>
      </c>
      <c r="W143" s="306">
        <f t="shared" si="4"/>
        <v>9.9999999860301614E-2</v>
      </c>
      <c r="X143" s="307">
        <f t="shared" si="4"/>
        <v>-9.9999999860301614E-2</v>
      </c>
      <c r="Y143" s="307">
        <f t="shared" si="4"/>
        <v>-0.10000000000013642</v>
      </c>
      <c r="Z143" s="306">
        <f t="shared" si="3"/>
        <v>9.9999999999994316E-2</v>
      </c>
      <c r="AA143" s="307">
        <f t="shared" si="3"/>
        <v>0</v>
      </c>
      <c r="AB143" s="306">
        <f t="shared" si="3"/>
        <v>0</v>
      </c>
    </row>
    <row r="144" spans="1:28">
      <c r="A144" s="308" t="s">
        <v>2372</v>
      </c>
      <c r="B144" s="309" t="s">
        <v>2373</v>
      </c>
      <c r="C144" s="310">
        <v>1016077.4</v>
      </c>
      <c r="D144" s="310">
        <v>1474883.6</v>
      </c>
      <c r="E144" s="310">
        <v>1447561.0999999999</v>
      </c>
      <c r="F144" s="311">
        <v>1648227.8</v>
      </c>
      <c r="G144" s="310">
        <v>532.9</v>
      </c>
      <c r="H144" s="310">
        <v>0</v>
      </c>
      <c r="I144" s="310">
        <v>16034.599999999999</v>
      </c>
      <c r="J144" s="310">
        <v>0</v>
      </c>
      <c r="L144" s="304">
        <v>1016077.4</v>
      </c>
      <c r="M144" s="304">
        <v>1474883.6</v>
      </c>
      <c r="N144" s="305">
        <v>1447561</v>
      </c>
      <c r="O144" s="305">
        <v>1648227.9</v>
      </c>
      <c r="P144" s="304">
        <v>532.9</v>
      </c>
      <c r="Q144" s="304">
        <v>0</v>
      </c>
      <c r="R144" s="304">
        <v>16034.6</v>
      </c>
      <c r="S144" s="304">
        <v>0</v>
      </c>
      <c r="U144" s="306">
        <f t="shared" si="4"/>
        <v>0</v>
      </c>
      <c r="V144" s="306">
        <f t="shared" si="4"/>
        <v>0</v>
      </c>
      <c r="W144" s="307">
        <f t="shared" si="4"/>
        <v>9.9999999860301614E-2</v>
      </c>
      <c r="X144" s="307">
        <f t="shared" si="4"/>
        <v>-9.9999999860301614E-2</v>
      </c>
      <c r="Y144" s="306">
        <f t="shared" si="4"/>
        <v>0</v>
      </c>
      <c r="Z144" s="306">
        <f t="shared" si="3"/>
        <v>0</v>
      </c>
      <c r="AA144" s="306">
        <f t="shared" si="3"/>
        <v>0</v>
      </c>
      <c r="AB144" s="306">
        <f t="shared" si="3"/>
        <v>0</v>
      </c>
    </row>
    <row r="145" spans="1:28">
      <c r="A145" s="308" t="s">
        <v>2374</v>
      </c>
      <c r="B145" s="309" t="s">
        <v>2377</v>
      </c>
      <c r="C145" s="310">
        <v>181.5</v>
      </c>
      <c r="D145" s="310">
        <v>181.5</v>
      </c>
      <c r="E145" s="310">
        <v>0</v>
      </c>
      <c r="F145" s="310">
        <v>0</v>
      </c>
      <c r="G145" s="310">
        <v>0</v>
      </c>
      <c r="H145" s="310">
        <v>0</v>
      </c>
      <c r="I145" s="310">
        <v>0</v>
      </c>
      <c r="J145" s="310">
        <v>0</v>
      </c>
      <c r="L145" s="304">
        <v>181.5</v>
      </c>
      <c r="M145" s="304">
        <v>181.5</v>
      </c>
      <c r="N145" s="304">
        <v>0</v>
      </c>
      <c r="O145" s="304">
        <v>0</v>
      </c>
      <c r="P145" s="304">
        <v>0</v>
      </c>
      <c r="Q145" s="304">
        <v>0</v>
      </c>
      <c r="R145" s="304">
        <v>0</v>
      </c>
      <c r="S145" s="304">
        <v>0</v>
      </c>
      <c r="U145" s="306">
        <f t="shared" si="4"/>
        <v>0</v>
      </c>
      <c r="V145" s="306">
        <f t="shared" si="4"/>
        <v>0</v>
      </c>
      <c r="W145" s="306">
        <f t="shared" si="4"/>
        <v>0</v>
      </c>
      <c r="X145" s="306">
        <f t="shared" si="4"/>
        <v>0</v>
      </c>
      <c r="Y145" s="306">
        <f t="shared" si="4"/>
        <v>0</v>
      </c>
      <c r="Z145" s="306">
        <f t="shared" si="3"/>
        <v>0</v>
      </c>
      <c r="AA145" s="306">
        <f t="shared" si="3"/>
        <v>0</v>
      </c>
      <c r="AB145" s="306">
        <f t="shared" si="3"/>
        <v>0</v>
      </c>
    </row>
    <row r="146" spans="1:28" ht="15" customHeight="1">
      <c r="A146" s="308" t="s">
        <v>2378</v>
      </c>
      <c r="B146" s="309" t="s">
        <v>2381</v>
      </c>
      <c r="C146" s="310">
        <v>136166.39999999999</v>
      </c>
      <c r="D146" s="310">
        <v>149507.9</v>
      </c>
      <c r="E146" s="310">
        <v>147341.9</v>
      </c>
      <c r="F146" s="310">
        <v>151643.20000000001</v>
      </c>
      <c r="G146" s="310">
        <v>95</v>
      </c>
      <c r="H146" s="310">
        <v>0</v>
      </c>
      <c r="I146" s="310">
        <v>4359.3999999999996</v>
      </c>
      <c r="J146" s="310">
        <v>0</v>
      </c>
      <c r="L146" s="304">
        <v>136166.39999999999</v>
      </c>
      <c r="M146" s="304">
        <v>149507.9</v>
      </c>
      <c r="N146" s="304">
        <v>147341.9</v>
      </c>
      <c r="O146" s="304">
        <v>151643.20000000001</v>
      </c>
      <c r="P146" s="304">
        <v>95</v>
      </c>
      <c r="Q146" s="304">
        <v>0</v>
      </c>
      <c r="R146" s="304">
        <v>4359.3999999999996</v>
      </c>
      <c r="S146" s="304">
        <v>0</v>
      </c>
      <c r="U146" s="306">
        <f t="shared" si="4"/>
        <v>0</v>
      </c>
      <c r="V146" s="306">
        <f t="shared" si="4"/>
        <v>0</v>
      </c>
      <c r="W146" s="306">
        <f t="shared" si="4"/>
        <v>0</v>
      </c>
      <c r="X146" s="306">
        <f t="shared" si="4"/>
        <v>0</v>
      </c>
      <c r="Y146" s="306">
        <f t="shared" si="4"/>
        <v>0</v>
      </c>
      <c r="Z146" s="306">
        <f t="shared" si="3"/>
        <v>0</v>
      </c>
      <c r="AA146" s="306">
        <f t="shared" si="3"/>
        <v>0</v>
      </c>
      <c r="AB146" s="306">
        <f t="shared" si="3"/>
        <v>0</v>
      </c>
    </row>
    <row r="147" spans="1:28" s="292" customFormat="1" ht="15" customHeight="1">
      <c r="A147" s="308" t="s">
        <v>2382</v>
      </c>
      <c r="B147" s="309">
        <v>272400</v>
      </c>
      <c r="C147" s="310">
        <v>16294.4</v>
      </c>
      <c r="D147" s="310">
        <v>23564.400000000001</v>
      </c>
      <c r="E147" s="310">
        <v>19943.5</v>
      </c>
      <c r="F147" s="310">
        <v>20113</v>
      </c>
      <c r="G147" s="310">
        <v>0</v>
      </c>
      <c r="H147" s="310">
        <v>0</v>
      </c>
      <c r="I147" s="310">
        <v>169.5</v>
      </c>
      <c r="J147" s="310">
        <v>0</v>
      </c>
      <c r="L147" s="304">
        <v>16294.4</v>
      </c>
      <c r="M147" s="304">
        <v>23564.400000000001</v>
      </c>
      <c r="N147" s="304">
        <v>19943.5</v>
      </c>
      <c r="O147" s="304">
        <v>20113</v>
      </c>
      <c r="P147" s="304">
        <v>0</v>
      </c>
      <c r="Q147" s="304">
        <v>0</v>
      </c>
      <c r="R147" s="304">
        <v>169.5</v>
      </c>
      <c r="S147" s="304">
        <v>0</v>
      </c>
      <c r="U147" s="306">
        <f t="shared" si="4"/>
        <v>0</v>
      </c>
      <c r="V147" s="306">
        <f t="shared" si="4"/>
        <v>0</v>
      </c>
      <c r="W147" s="306">
        <f t="shared" si="4"/>
        <v>0</v>
      </c>
      <c r="X147" s="306">
        <f t="shared" si="4"/>
        <v>0</v>
      </c>
      <c r="Y147" s="306">
        <f t="shared" si="4"/>
        <v>0</v>
      </c>
      <c r="Z147" s="306">
        <f t="shared" si="4"/>
        <v>0</v>
      </c>
      <c r="AA147" s="306">
        <f t="shared" si="4"/>
        <v>0</v>
      </c>
      <c r="AB147" s="306">
        <f t="shared" si="4"/>
        <v>0</v>
      </c>
    </row>
    <row r="148" spans="1:28">
      <c r="A148" s="308" t="s">
        <v>2387</v>
      </c>
      <c r="B148" s="309" t="s">
        <v>2390</v>
      </c>
      <c r="C148" s="310">
        <v>843690.8</v>
      </c>
      <c r="D148" s="310">
        <v>1252731.8</v>
      </c>
      <c r="E148" s="310">
        <v>1234823.3</v>
      </c>
      <c r="F148" s="310">
        <v>1430657.6</v>
      </c>
      <c r="G148" s="310">
        <v>385.5</v>
      </c>
      <c r="H148" s="310">
        <v>0</v>
      </c>
      <c r="I148" s="310">
        <v>11143.8</v>
      </c>
      <c r="J148" s="310">
        <v>0</v>
      </c>
      <c r="L148" s="304">
        <v>843690.8</v>
      </c>
      <c r="M148" s="304">
        <v>1252731.8</v>
      </c>
      <c r="N148" s="304">
        <v>1234823.3</v>
      </c>
      <c r="O148" s="304">
        <v>1430657.6</v>
      </c>
      <c r="P148" s="304">
        <v>385.5</v>
      </c>
      <c r="Q148" s="304">
        <v>0</v>
      </c>
      <c r="R148" s="304">
        <v>11143.8</v>
      </c>
      <c r="S148" s="304">
        <v>0</v>
      </c>
      <c r="U148" s="306">
        <f t="shared" si="4"/>
        <v>0</v>
      </c>
      <c r="V148" s="306">
        <f t="shared" si="4"/>
        <v>0</v>
      </c>
      <c r="W148" s="306">
        <f t="shared" si="4"/>
        <v>0</v>
      </c>
      <c r="X148" s="306">
        <f t="shared" si="4"/>
        <v>0</v>
      </c>
      <c r="Y148" s="306">
        <f t="shared" si="4"/>
        <v>0</v>
      </c>
      <c r="Z148" s="306">
        <f t="shared" si="4"/>
        <v>0</v>
      </c>
      <c r="AA148" s="306">
        <f t="shared" si="4"/>
        <v>0</v>
      </c>
      <c r="AB148" s="306">
        <f t="shared" si="4"/>
        <v>0</v>
      </c>
    </row>
    <row r="149" spans="1:28" ht="25.5" customHeight="1">
      <c r="A149" s="308" t="s">
        <v>2391</v>
      </c>
      <c r="B149" s="309" t="s">
        <v>2394</v>
      </c>
      <c r="C149" s="310">
        <v>1654.2</v>
      </c>
      <c r="D149" s="310">
        <v>26624.799999999999</v>
      </c>
      <c r="E149" s="310">
        <v>26354.400000000001</v>
      </c>
      <c r="F149" s="310">
        <v>26357.4</v>
      </c>
      <c r="G149" s="310">
        <v>42</v>
      </c>
      <c r="H149" s="310">
        <v>0</v>
      </c>
      <c r="I149" s="310">
        <v>19</v>
      </c>
      <c r="J149" s="310">
        <v>0</v>
      </c>
      <c r="L149" s="304">
        <v>1654.2</v>
      </c>
      <c r="M149" s="304">
        <v>26624.799999999999</v>
      </c>
      <c r="N149" s="304">
        <v>26354.400000000001</v>
      </c>
      <c r="O149" s="304">
        <v>26357.4</v>
      </c>
      <c r="P149" s="304">
        <v>42</v>
      </c>
      <c r="Q149" s="304">
        <v>0</v>
      </c>
      <c r="R149" s="304">
        <v>19</v>
      </c>
      <c r="S149" s="304">
        <v>0</v>
      </c>
      <c r="U149" s="306">
        <f t="shared" si="4"/>
        <v>0</v>
      </c>
      <c r="V149" s="306">
        <f t="shared" si="4"/>
        <v>0</v>
      </c>
      <c r="W149" s="306">
        <f t="shared" si="4"/>
        <v>0</v>
      </c>
      <c r="X149" s="306">
        <f t="shared" si="4"/>
        <v>0</v>
      </c>
      <c r="Y149" s="306">
        <f t="shared" si="4"/>
        <v>0</v>
      </c>
      <c r="Z149" s="306">
        <f t="shared" si="4"/>
        <v>0</v>
      </c>
      <c r="AA149" s="306">
        <f t="shared" si="4"/>
        <v>0</v>
      </c>
      <c r="AB149" s="306">
        <f t="shared" si="4"/>
        <v>0</v>
      </c>
    </row>
    <row r="150" spans="1:28" ht="15" customHeight="1">
      <c r="A150" s="308" t="s">
        <v>2395</v>
      </c>
      <c r="B150" s="309" t="s">
        <v>2398</v>
      </c>
      <c r="C150" s="310">
        <v>18090.099999999999</v>
      </c>
      <c r="D150" s="310">
        <v>22273.200000000001</v>
      </c>
      <c r="E150" s="310">
        <v>19098</v>
      </c>
      <c r="F150" s="310">
        <v>19456.599999999999</v>
      </c>
      <c r="G150" s="310">
        <v>10.4</v>
      </c>
      <c r="H150" s="310">
        <v>0</v>
      </c>
      <c r="I150" s="310">
        <v>342.9</v>
      </c>
      <c r="J150" s="310">
        <v>0</v>
      </c>
      <c r="L150" s="304">
        <v>18090.099999999999</v>
      </c>
      <c r="M150" s="304">
        <v>22273.200000000001</v>
      </c>
      <c r="N150" s="304">
        <v>19098</v>
      </c>
      <c r="O150" s="304">
        <v>19456.599999999999</v>
      </c>
      <c r="P150" s="304">
        <v>10.4</v>
      </c>
      <c r="Q150" s="304">
        <v>0</v>
      </c>
      <c r="R150" s="304">
        <v>342.9</v>
      </c>
      <c r="S150" s="304">
        <v>0</v>
      </c>
      <c r="U150" s="306">
        <f t="shared" si="4"/>
        <v>0</v>
      </c>
      <c r="V150" s="306">
        <f t="shared" si="4"/>
        <v>0</v>
      </c>
      <c r="W150" s="306">
        <f t="shared" si="4"/>
        <v>0</v>
      </c>
      <c r="X150" s="306">
        <f t="shared" si="4"/>
        <v>0</v>
      </c>
      <c r="Y150" s="306">
        <f t="shared" si="4"/>
        <v>0</v>
      </c>
      <c r="Z150" s="306">
        <f t="shared" si="4"/>
        <v>0</v>
      </c>
      <c r="AA150" s="306">
        <f t="shared" si="4"/>
        <v>0</v>
      </c>
      <c r="AB150" s="306">
        <f t="shared" si="4"/>
        <v>0</v>
      </c>
    </row>
    <row r="151" spans="1:28">
      <c r="A151" s="308" t="s">
        <v>2399</v>
      </c>
      <c r="B151" s="309" t="s">
        <v>2400</v>
      </c>
      <c r="C151" s="310">
        <v>352784.20000000007</v>
      </c>
      <c r="D151" s="310">
        <v>407172.59999999992</v>
      </c>
      <c r="E151" s="310">
        <v>394400.19999999995</v>
      </c>
      <c r="F151" s="311">
        <v>381826.4</v>
      </c>
      <c r="G151" s="310">
        <v>336.49999999999994</v>
      </c>
      <c r="H151" s="310">
        <v>113.19999999999999</v>
      </c>
      <c r="I151" s="310">
        <v>13053.1</v>
      </c>
      <c r="J151" s="310">
        <v>0</v>
      </c>
      <c r="L151" s="304">
        <v>352784.2</v>
      </c>
      <c r="M151" s="305">
        <v>407172.7</v>
      </c>
      <c r="N151" s="304">
        <v>394400.1</v>
      </c>
      <c r="O151" s="304">
        <v>381826.4</v>
      </c>
      <c r="P151" s="305">
        <v>336.6</v>
      </c>
      <c r="Q151" s="304">
        <v>113.1</v>
      </c>
      <c r="R151" s="305">
        <v>13053.1</v>
      </c>
      <c r="S151" s="304">
        <v>0</v>
      </c>
      <c r="U151" s="306">
        <f t="shared" si="4"/>
        <v>0</v>
      </c>
      <c r="V151" s="307">
        <f t="shared" si="4"/>
        <v>-0.10000000009313226</v>
      </c>
      <c r="W151" s="306">
        <f t="shared" si="4"/>
        <v>9.9999999976716936E-2</v>
      </c>
      <c r="X151" s="306">
        <f t="shared" si="4"/>
        <v>0</v>
      </c>
      <c r="Y151" s="307">
        <f t="shared" si="4"/>
        <v>-0.10000000000007958</v>
      </c>
      <c r="Z151" s="306">
        <f t="shared" si="4"/>
        <v>9.9999999999994316E-2</v>
      </c>
      <c r="AA151" s="307">
        <f t="shared" si="4"/>
        <v>0</v>
      </c>
      <c r="AB151" s="306">
        <f t="shared" si="4"/>
        <v>0</v>
      </c>
    </row>
    <row r="152" spans="1:28" ht="25.5" customHeight="1">
      <c r="A152" s="308" t="s">
        <v>2401</v>
      </c>
      <c r="B152" s="309" t="s">
        <v>2404</v>
      </c>
      <c r="C152" s="310">
        <v>40782.1</v>
      </c>
      <c r="D152" s="310">
        <v>27306.799999999999</v>
      </c>
      <c r="E152" s="310">
        <v>26037.200000000001</v>
      </c>
      <c r="F152" s="310">
        <v>26038.7</v>
      </c>
      <c r="G152" s="310">
        <v>0</v>
      </c>
      <c r="H152" s="310">
        <v>0</v>
      </c>
      <c r="I152" s="310">
        <v>6.8</v>
      </c>
      <c r="J152" s="310">
        <v>0</v>
      </c>
      <c r="L152" s="304">
        <v>40782.1</v>
      </c>
      <c r="M152" s="304">
        <v>27306.799999999999</v>
      </c>
      <c r="N152" s="304">
        <v>26037.200000000001</v>
      </c>
      <c r="O152" s="304">
        <v>26038.7</v>
      </c>
      <c r="P152" s="304">
        <v>0</v>
      </c>
      <c r="Q152" s="304">
        <v>0</v>
      </c>
      <c r="R152" s="304">
        <v>6.8</v>
      </c>
      <c r="S152" s="304">
        <v>0</v>
      </c>
      <c r="U152" s="306">
        <f t="shared" si="4"/>
        <v>0</v>
      </c>
      <c r="V152" s="306">
        <f t="shared" si="4"/>
        <v>0</v>
      </c>
      <c r="W152" s="306">
        <f t="shared" si="4"/>
        <v>0</v>
      </c>
      <c r="X152" s="306">
        <f t="shared" si="4"/>
        <v>0</v>
      </c>
      <c r="Y152" s="306">
        <f t="shared" si="4"/>
        <v>0</v>
      </c>
      <c r="Z152" s="306">
        <f t="shared" ref="Z152:AB212" si="5">H152-Q152</f>
        <v>0</v>
      </c>
      <c r="AA152" s="306">
        <f t="shared" si="5"/>
        <v>0</v>
      </c>
      <c r="AB152" s="306">
        <f t="shared" si="5"/>
        <v>0</v>
      </c>
    </row>
    <row r="153" spans="1:28" ht="15" customHeight="1">
      <c r="A153" s="308" t="s">
        <v>2405</v>
      </c>
      <c r="B153" s="309" t="s">
        <v>2408</v>
      </c>
      <c r="C153" s="310">
        <v>160451.5</v>
      </c>
      <c r="D153" s="310">
        <v>220161.8</v>
      </c>
      <c r="E153" s="310">
        <v>215180.5</v>
      </c>
      <c r="F153" s="310">
        <v>201129.4</v>
      </c>
      <c r="G153" s="310">
        <v>259.7</v>
      </c>
      <c r="H153" s="310">
        <v>113.19999999999999</v>
      </c>
      <c r="I153" s="310">
        <v>6563.2000000000007</v>
      </c>
      <c r="J153" s="310">
        <v>0</v>
      </c>
      <c r="L153" s="304">
        <v>160451.5</v>
      </c>
      <c r="M153" s="304">
        <v>220161.8</v>
      </c>
      <c r="N153" s="304">
        <v>215180.5</v>
      </c>
      <c r="O153" s="304">
        <v>201129.4</v>
      </c>
      <c r="P153" s="304">
        <v>259.7</v>
      </c>
      <c r="Q153" s="304">
        <v>113.1</v>
      </c>
      <c r="R153" s="304">
        <v>6563.1</v>
      </c>
      <c r="S153" s="304">
        <v>0</v>
      </c>
      <c r="U153" s="306">
        <f t="shared" ref="U153:Y204" si="6">C153-L153</f>
        <v>0</v>
      </c>
      <c r="V153" s="306">
        <f t="shared" si="6"/>
        <v>0</v>
      </c>
      <c r="W153" s="306">
        <f t="shared" si="6"/>
        <v>0</v>
      </c>
      <c r="X153" s="306">
        <f t="shared" si="6"/>
        <v>0</v>
      </c>
      <c r="Y153" s="306">
        <f t="shared" si="6"/>
        <v>0</v>
      </c>
      <c r="Z153" s="306">
        <f t="shared" si="5"/>
        <v>9.9999999999994316E-2</v>
      </c>
      <c r="AA153" s="306">
        <f t="shared" si="5"/>
        <v>0.1000000000003638</v>
      </c>
      <c r="AB153" s="306">
        <f t="shared" si="5"/>
        <v>0</v>
      </c>
    </row>
    <row r="154" spans="1:28">
      <c r="A154" s="308" t="s">
        <v>2409</v>
      </c>
      <c r="B154" s="309" t="s">
        <v>2412</v>
      </c>
      <c r="C154" s="310">
        <v>39580.800000000003</v>
      </c>
      <c r="D154" s="310">
        <v>37926.6</v>
      </c>
      <c r="E154" s="310">
        <v>37700.1</v>
      </c>
      <c r="F154" s="310">
        <v>37573.199999999997</v>
      </c>
      <c r="G154" s="310">
        <v>0</v>
      </c>
      <c r="H154" s="310">
        <v>0</v>
      </c>
      <c r="I154" s="310">
        <v>231.5</v>
      </c>
      <c r="J154" s="310">
        <v>0</v>
      </c>
      <c r="L154" s="304">
        <v>39580.800000000003</v>
      </c>
      <c r="M154" s="304">
        <v>37926.6</v>
      </c>
      <c r="N154" s="304">
        <v>37700</v>
      </c>
      <c r="O154" s="304">
        <v>37573.199999999997</v>
      </c>
      <c r="P154" s="304">
        <v>0</v>
      </c>
      <c r="Q154" s="304">
        <v>0</v>
      </c>
      <c r="R154" s="304">
        <v>231.5</v>
      </c>
      <c r="S154" s="304">
        <v>0</v>
      </c>
      <c r="U154" s="306">
        <f t="shared" si="6"/>
        <v>0</v>
      </c>
      <c r="V154" s="306">
        <f t="shared" si="6"/>
        <v>0</v>
      </c>
      <c r="W154" s="306">
        <f t="shared" si="6"/>
        <v>9.9999999998544808E-2</v>
      </c>
      <c r="X154" s="306">
        <f t="shared" si="6"/>
        <v>0</v>
      </c>
      <c r="Y154" s="306">
        <f t="shared" si="6"/>
        <v>0</v>
      </c>
      <c r="Z154" s="306">
        <f t="shared" si="5"/>
        <v>0</v>
      </c>
      <c r="AA154" s="306">
        <f t="shared" si="5"/>
        <v>0</v>
      </c>
      <c r="AB154" s="306">
        <f t="shared" si="5"/>
        <v>0</v>
      </c>
    </row>
    <row r="155" spans="1:28" ht="48">
      <c r="A155" s="308" t="s">
        <v>2413</v>
      </c>
      <c r="B155" s="309" t="s">
        <v>2416</v>
      </c>
      <c r="C155" s="310">
        <v>37728.699999999997</v>
      </c>
      <c r="D155" s="310">
        <v>39547.1</v>
      </c>
      <c r="E155" s="310">
        <v>34658.800000000003</v>
      </c>
      <c r="F155" s="310">
        <v>35412.199999999997</v>
      </c>
      <c r="G155" s="310">
        <v>43.9</v>
      </c>
      <c r="H155" s="310">
        <v>0</v>
      </c>
      <c r="I155" s="310">
        <v>2390.5</v>
      </c>
      <c r="J155" s="310">
        <v>0</v>
      </c>
      <c r="L155" s="304">
        <v>37728.699999999997</v>
      </c>
      <c r="M155" s="304">
        <v>39547.1</v>
      </c>
      <c r="N155" s="304">
        <v>34658.800000000003</v>
      </c>
      <c r="O155" s="304">
        <v>35412.199999999997</v>
      </c>
      <c r="P155" s="304">
        <v>43.9</v>
      </c>
      <c r="Q155" s="304">
        <v>0</v>
      </c>
      <c r="R155" s="304">
        <v>2390.5</v>
      </c>
      <c r="S155" s="304">
        <v>0</v>
      </c>
      <c r="U155" s="306">
        <f t="shared" si="6"/>
        <v>0</v>
      </c>
      <c r="V155" s="306">
        <f t="shared" si="6"/>
        <v>0</v>
      </c>
      <c r="W155" s="306">
        <f t="shared" si="6"/>
        <v>0</v>
      </c>
      <c r="X155" s="306">
        <f t="shared" si="6"/>
        <v>0</v>
      </c>
      <c r="Y155" s="306">
        <f t="shared" si="6"/>
        <v>0</v>
      </c>
      <c r="Z155" s="306">
        <f t="shared" si="5"/>
        <v>0</v>
      </c>
      <c r="AA155" s="306">
        <f t="shared" si="5"/>
        <v>0</v>
      </c>
      <c r="AB155" s="306">
        <f t="shared" si="5"/>
        <v>0</v>
      </c>
    </row>
    <row r="156" spans="1:28" ht="15" customHeight="1">
      <c r="A156" s="308" t="s">
        <v>2417</v>
      </c>
      <c r="B156" s="309" t="s">
        <v>2420</v>
      </c>
      <c r="C156" s="310">
        <v>74241.100000000006</v>
      </c>
      <c r="D156" s="310">
        <v>82230.3</v>
      </c>
      <c r="E156" s="310">
        <v>80823.600000000006</v>
      </c>
      <c r="F156" s="310">
        <v>81672.899999999994</v>
      </c>
      <c r="G156" s="310">
        <v>32.9</v>
      </c>
      <c r="H156" s="310">
        <v>0</v>
      </c>
      <c r="I156" s="310">
        <v>3861.1</v>
      </c>
      <c r="J156" s="310">
        <v>0</v>
      </c>
      <c r="L156" s="304">
        <v>74241.100000000006</v>
      </c>
      <c r="M156" s="304">
        <v>82230.3</v>
      </c>
      <c r="N156" s="304">
        <v>80823.600000000006</v>
      </c>
      <c r="O156" s="304">
        <v>81672.899999999994</v>
      </c>
      <c r="P156" s="304">
        <v>32.9</v>
      </c>
      <c r="Q156" s="304">
        <v>0</v>
      </c>
      <c r="R156" s="304">
        <v>3861.1</v>
      </c>
      <c r="S156" s="304">
        <v>0</v>
      </c>
      <c r="U156" s="306">
        <f t="shared" si="6"/>
        <v>0</v>
      </c>
      <c r="V156" s="306">
        <f t="shared" si="6"/>
        <v>0</v>
      </c>
      <c r="W156" s="306">
        <f t="shared" si="6"/>
        <v>0</v>
      </c>
      <c r="X156" s="306">
        <f t="shared" si="6"/>
        <v>0</v>
      </c>
      <c r="Y156" s="306">
        <f t="shared" si="6"/>
        <v>0</v>
      </c>
      <c r="Z156" s="306">
        <f t="shared" si="5"/>
        <v>0</v>
      </c>
      <c r="AA156" s="306">
        <f t="shared" si="5"/>
        <v>0</v>
      </c>
      <c r="AB156" s="306">
        <f t="shared" si="5"/>
        <v>0</v>
      </c>
    </row>
    <row r="157" spans="1:28">
      <c r="A157" s="300" t="s">
        <v>2978</v>
      </c>
      <c r="B157" s="301">
        <v>28</v>
      </c>
      <c r="C157" s="302">
        <v>4067717.6999999997</v>
      </c>
      <c r="D157" s="302">
        <v>4143796.4</v>
      </c>
      <c r="E157" s="302">
        <v>3982149.8</v>
      </c>
      <c r="F157" s="303">
        <v>6421850.4000000004</v>
      </c>
      <c r="G157" s="302">
        <v>5328.1999999999989</v>
      </c>
      <c r="H157" s="302">
        <v>4182.6000000000004</v>
      </c>
      <c r="I157" s="302">
        <v>11876.1</v>
      </c>
      <c r="J157" s="302">
        <v>384.90000000000003</v>
      </c>
      <c r="L157" s="304">
        <v>4067717.7</v>
      </c>
      <c r="M157" s="305">
        <v>4143796.5</v>
      </c>
      <c r="N157" s="305">
        <v>3982149.9</v>
      </c>
      <c r="O157" s="305">
        <v>6421850.2000000002</v>
      </c>
      <c r="P157" s="305">
        <v>5328.2</v>
      </c>
      <c r="Q157" s="304">
        <v>4182.6000000000004</v>
      </c>
      <c r="R157" s="304">
        <v>11876.1</v>
      </c>
      <c r="S157" s="304">
        <v>384.8</v>
      </c>
      <c r="U157" s="306">
        <f t="shared" si="6"/>
        <v>0</v>
      </c>
      <c r="V157" s="307">
        <f t="shared" si="6"/>
        <v>-0.10000000009313226</v>
      </c>
      <c r="W157" s="307">
        <f t="shared" si="6"/>
        <v>-0.10000000009313226</v>
      </c>
      <c r="X157" s="307">
        <f t="shared" si="6"/>
        <v>0.20000000018626451</v>
      </c>
      <c r="Y157" s="307">
        <f t="shared" si="6"/>
        <v>0</v>
      </c>
      <c r="Z157" s="306">
        <f t="shared" si="5"/>
        <v>0</v>
      </c>
      <c r="AA157" s="306">
        <f t="shared" si="5"/>
        <v>0</v>
      </c>
      <c r="AB157" s="306">
        <f t="shared" si="5"/>
        <v>0.10000000000002274</v>
      </c>
    </row>
    <row r="158" spans="1:28" ht="15" customHeight="1">
      <c r="A158" s="308" t="s">
        <v>2424</v>
      </c>
      <c r="B158" s="309" t="s">
        <v>2425</v>
      </c>
      <c r="C158" s="310">
        <v>3611851.9</v>
      </c>
      <c r="D158" s="310">
        <v>3681604.8</v>
      </c>
      <c r="E158" s="310">
        <v>3615980</v>
      </c>
      <c r="F158" s="311">
        <v>3626085.4</v>
      </c>
      <c r="G158" s="310">
        <v>4791.5999999999995</v>
      </c>
      <c r="H158" s="310">
        <v>4182.6000000000004</v>
      </c>
      <c r="I158" s="310">
        <v>3698.9</v>
      </c>
      <c r="J158" s="310">
        <v>0</v>
      </c>
      <c r="L158" s="304">
        <v>3611851.9</v>
      </c>
      <c r="M158" s="305">
        <v>3681604.8</v>
      </c>
      <c r="N158" s="304">
        <v>3615980</v>
      </c>
      <c r="O158" s="305">
        <v>3626085.3</v>
      </c>
      <c r="P158" s="305">
        <v>4791.6000000000004</v>
      </c>
      <c r="Q158" s="304">
        <v>4182.6000000000004</v>
      </c>
      <c r="R158" s="304">
        <v>3698.9</v>
      </c>
      <c r="S158" s="304">
        <v>0</v>
      </c>
      <c r="U158" s="306">
        <f t="shared" si="6"/>
        <v>0</v>
      </c>
      <c r="V158" s="307">
        <f t="shared" si="6"/>
        <v>0</v>
      </c>
      <c r="W158" s="306">
        <f t="shared" si="6"/>
        <v>0</v>
      </c>
      <c r="X158" s="307">
        <f t="shared" si="6"/>
        <v>0.10000000009313226</v>
      </c>
      <c r="Y158" s="307">
        <f t="shared" si="6"/>
        <v>0</v>
      </c>
      <c r="Z158" s="306">
        <f t="shared" si="5"/>
        <v>0</v>
      </c>
      <c r="AA158" s="306">
        <f t="shared" si="5"/>
        <v>0</v>
      </c>
      <c r="AB158" s="306">
        <f t="shared" si="5"/>
        <v>0</v>
      </c>
    </row>
    <row r="159" spans="1:28" ht="15" customHeight="1">
      <c r="A159" s="308" t="s">
        <v>2428</v>
      </c>
      <c r="B159" s="309" t="s">
        <v>2430</v>
      </c>
      <c r="C159" s="310">
        <v>12696.1</v>
      </c>
      <c r="D159" s="310">
        <v>14198.4</v>
      </c>
      <c r="E159" s="310">
        <v>11284.6</v>
      </c>
      <c r="F159" s="310">
        <v>11285.8</v>
      </c>
      <c r="G159" s="310">
        <v>0</v>
      </c>
      <c r="H159" s="310">
        <v>0</v>
      </c>
      <c r="I159" s="310">
        <v>0</v>
      </c>
      <c r="J159" s="310">
        <v>0</v>
      </c>
      <c r="L159" s="304">
        <v>12696.1</v>
      </c>
      <c r="M159" s="304">
        <v>14198.4</v>
      </c>
      <c r="N159" s="304">
        <v>11284.6</v>
      </c>
      <c r="O159" s="304">
        <v>11285.8</v>
      </c>
      <c r="P159" s="304">
        <v>0</v>
      </c>
      <c r="Q159" s="304">
        <v>0</v>
      </c>
      <c r="R159" s="304">
        <v>0</v>
      </c>
      <c r="S159" s="304">
        <v>0</v>
      </c>
      <c r="U159" s="306">
        <f t="shared" si="6"/>
        <v>0</v>
      </c>
      <c r="V159" s="306">
        <f t="shared" si="6"/>
        <v>0</v>
      </c>
      <c r="W159" s="306">
        <f t="shared" si="6"/>
        <v>0</v>
      </c>
      <c r="X159" s="306">
        <f t="shared" si="6"/>
        <v>0</v>
      </c>
      <c r="Y159" s="306">
        <f t="shared" si="6"/>
        <v>0</v>
      </c>
      <c r="Z159" s="306">
        <f t="shared" si="5"/>
        <v>0</v>
      </c>
      <c r="AA159" s="306">
        <f t="shared" si="5"/>
        <v>0</v>
      </c>
      <c r="AB159" s="306">
        <f t="shared" si="5"/>
        <v>0</v>
      </c>
    </row>
    <row r="160" spans="1:28" ht="15" customHeight="1">
      <c r="A160" s="308" t="s">
        <v>2431</v>
      </c>
      <c r="B160" s="309" t="s">
        <v>2434</v>
      </c>
      <c r="C160" s="310">
        <v>78.799999999999983</v>
      </c>
      <c r="D160" s="310">
        <v>57.5</v>
      </c>
      <c r="E160" s="310">
        <v>51.3</v>
      </c>
      <c r="F160" s="310">
        <v>51.3</v>
      </c>
      <c r="G160" s="310">
        <v>0</v>
      </c>
      <c r="H160" s="310">
        <v>0</v>
      </c>
      <c r="I160" s="310">
        <v>0</v>
      </c>
      <c r="J160" s="310">
        <v>0</v>
      </c>
      <c r="L160" s="304">
        <v>78.799999999999983</v>
      </c>
      <c r="M160" s="304">
        <v>57.5</v>
      </c>
      <c r="N160" s="304">
        <v>51.3</v>
      </c>
      <c r="O160" s="304">
        <v>51.3</v>
      </c>
      <c r="P160" s="304">
        <v>0</v>
      </c>
      <c r="Q160" s="304">
        <v>0</v>
      </c>
      <c r="R160" s="304">
        <v>0</v>
      </c>
      <c r="S160" s="304">
        <v>0</v>
      </c>
      <c r="U160" s="306">
        <f t="shared" si="6"/>
        <v>0</v>
      </c>
      <c r="V160" s="306">
        <f t="shared" si="6"/>
        <v>0</v>
      </c>
      <c r="W160" s="306">
        <f t="shared" si="6"/>
        <v>0</v>
      </c>
      <c r="X160" s="306">
        <f t="shared" si="6"/>
        <v>0</v>
      </c>
      <c r="Y160" s="306">
        <f t="shared" si="6"/>
        <v>0</v>
      </c>
      <c r="Z160" s="306">
        <f t="shared" si="5"/>
        <v>0</v>
      </c>
      <c r="AA160" s="306">
        <f t="shared" si="5"/>
        <v>0</v>
      </c>
      <c r="AB160" s="306">
        <f t="shared" si="5"/>
        <v>0</v>
      </c>
    </row>
    <row r="161" spans="1:28" ht="24">
      <c r="A161" s="308" t="s">
        <v>2439</v>
      </c>
      <c r="B161" s="309" t="s">
        <v>2440</v>
      </c>
      <c r="C161" s="310">
        <v>358586.5</v>
      </c>
      <c r="D161" s="310">
        <v>364901.8</v>
      </c>
      <c r="E161" s="310">
        <v>363922</v>
      </c>
      <c r="F161" s="310">
        <v>363945.8</v>
      </c>
      <c r="G161" s="310">
        <v>0.30000000000000004</v>
      </c>
      <c r="H161" s="310">
        <v>0</v>
      </c>
      <c r="I161" s="310">
        <v>0</v>
      </c>
      <c r="J161" s="310">
        <v>0</v>
      </c>
      <c r="L161" s="304">
        <v>358586.5</v>
      </c>
      <c r="M161" s="304">
        <v>364901.8</v>
      </c>
      <c r="N161" s="304">
        <v>363922</v>
      </c>
      <c r="O161" s="304">
        <v>363945.8</v>
      </c>
      <c r="P161" s="304">
        <v>0.4</v>
      </c>
      <c r="Q161" s="304">
        <v>0</v>
      </c>
      <c r="R161" s="304">
        <v>0</v>
      </c>
      <c r="S161" s="304">
        <v>0</v>
      </c>
      <c r="U161" s="306">
        <f t="shared" si="6"/>
        <v>0</v>
      </c>
      <c r="V161" s="306">
        <f t="shared" si="6"/>
        <v>0</v>
      </c>
      <c r="W161" s="306">
        <f t="shared" si="6"/>
        <v>0</v>
      </c>
      <c r="X161" s="306">
        <f t="shared" si="6"/>
        <v>0</v>
      </c>
      <c r="Y161" s="306">
        <f t="shared" si="6"/>
        <v>-9.9999999999999978E-2</v>
      </c>
      <c r="Z161" s="306">
        <f t="shared" si="5"/>
        <v>0</v>
      </c>
      <c r="AA161" s="306">
        <f t="shared" si="5"/>
        <v>0</v>
      </c>
      <c r="AB161" s="306">
        <f t="shared" si="5"/>
        <v>0</v>
      </c>
    </row>
    <row r="162" spans="1:28" ht="15" customHeight="1">
      <c r="A162" s="308" t="s">
        <v>2441</v>
      </c>
      <c r="B162" s="309" t="s">
        <v>2442</v>
      </c>
      <c r="C162" s="310">
        <v>3900.4</v>
      </c>
      <c r="D162" s="310">
        <v>2261.6999999999998</v>
      </c>
      <c r="E162" s="310">
        <v>2239.9</v>
      </c>
      <c r="F162" s="310">
        <v>2250.1999999999998</v>
      </c>
      <c r="G162" s="310">
        <v>5.6</v>
      </c>
      <c r="H162" s="310">
        <v>0</v>
      </c>
      <c r="I162" s="310">
        <v>15.9</v>
      </c>
      <c r="J162" s="310">
        <v>0</v>
      </c>
      <c r="L162" s="304">
        <v>3900.4</v>
      </c>
      <c r="M162" s="304">
        <v>2261.6999999999998</v>
      </c>
      <c r="N162" s="304">
        <v>2239.9</v>
      </c>
      <c r="O162" s="304">
        <v>2250.1999999999998</v>
      </c>
      <c r="P162" s="304">
        <v>5.6</v>
      </c>
      <c r="Q162" s="304">
        <v>0</v>
      </c>
      <c r="R162" s="304">
        <v>15.9</v>
      </c>
      <c r="S162" s="304">
        <v>0</v>
      </c>
      <c r="U162" s="306">
        <f t="shared" si="6"/>
        <v>0</v>
      </c>
      <c r="V162" s="306">
        <f t="shared" si="6"/>
        <v>0</v>
      </c>
      <c r="W162" s="306">
        <f t="shared" si="6"/>
        <v>0</v>
      </c>
      <c r="X162" s="306">
        <f t="shared" si="6"/>
        <v>0</v>
      </c>
      <c r="Y162" s="306">
        <f t="shared" si="6"/>
        <v>0</v>
      </c>
      <c r="Z162" s="306">
        <f t="shared" si="5"/>
        <v>0</v>
      </c>
      <c r="AA162" s="306">
        <f t="shared" si="5"/>
        <v>0</v>
      </c>
      <c r="AB162" s="306">
        <f t="shared" si="5"/>
        <v>0</v>
      </c>
    </row>
    <row r="163" spans="1:28" ht="15" customHeight="1">
      <c r="A163" s="308" t="s">
        <v>2445</v>
      </c>
      <c r="B163" s="309" t="s">
        <v>2446</v>
      </c>
      <c r="C163" s="310">
        <v>19482.3</v>
      </c>
      <c r="D163" s="310">
        <v>11650.6</v>
      </c>
      <c r="E163" s="310">
        <v>11628.9</v>
      </c>
      <c r="F163" s="310">
        <v>11628.9</v>
      </c>
      <c r="G163" s="310">
        <v>0</v>
      </c>
      <c r="H163" s="310">
        <v>0</v>
      </c>
      <c r="I163" s="310">
        <v>0</v>
      </c>
      <c r="J163" s="310">
        <v>0</v>
      </c>
      <c r="L163" s="304">
        <v>19482.3</v>
      </c>
      <c r="M163" s="304">
        <v>11650.6</v>
      </c>
      <c r="N163" s="304">
        <v>11628.9</v>
      </c>
      <c r="O163" s="304">
        <v>11628.9</v>
      </c>
      <c r="P163" s="304">
        <v>0</v>
      </c>
      <c r="Q163" s="304">
        <v>0</v>
      </c>
      <c r="R163" s="304">
        <v>0</v>
      </c>
      <c r="S163" s="304">
        <v>0</v>
      </c>
      <c r="U163" s="306">
        <f t="shared" si="6"/>
        <v>0</v>
      </c>
      <c r="V163" s="306">
        <f t="shared" si="6"/>
        <v>0</v>
      </c>
      <c r="W163" s="306">
        <f t="shared" si="6"/>
        <v>0</v>
      </c>
      <c r="X163" s="306">
        <f t="shared" si="6"/>
        <v>0</v>
      </c>
      <c r="Y163" s="306">
        <f t="shared" si="6"/>
        <v>0</v>
      </c>
      <c r="Z163" s="306">
        <f t="shared" si="5"/>
        <v>0</v>
      </c>
      <c r="AA163" s="306">
        <f t="shared" si="5"/>
        <v>0</v>
      </c>
      <c r="AB163" s="306">
        <f t="shared" si="5"/>
        <v>0</v>
      </c>
    </row>
    <row r="164" spans="1:28" s="292" customFormat="1" ht="15" customHeight="1">
      <c r="A164" s="308" t="s">
        <v>2447</v>
      </c>
      <c r="B164" s="309">
        <v>281222</v>
      </c>
      <c r="C164" s="310">
        <v>339.3</v>
      </c>
      <c r="D164" s="310">
        <v>0</v>
      </c>
      <c r="E164" s="310">
        <v>0</v>
      </c>
      <c r="F164" s="310">
        <v>0</v>
      </c>
      <c r="G164" s="310">
        <v>0</v>
      </c>
      <c r="H164" s="310">
        <v>0</v>
      </c>
      <c r="I164" s="310">
        <v>0</v>
      </c>
      <c r="J164" s="310">
        <v>0</v>
      </c>
      <c r="L164" s="304">
        <v>339.3</v>
      </c>
      <c r="M164" s="304">
        <v>0</v>
      </c>
      <c r="N164" s="304">
        <v>0</v>
      </c>
      <c r="O164" s="304">
        <v>0</v>
      </c>
      <c r="P164" s="304">
        <v>0</v>
      </c>
      <c r="Q164" s="304">
        <v>0</v>
      </c>
      <c r="R164" s="304">
        <v>0</v>
      </c>
      <c r="S164" s="304">
        <v>0</v>
      </c>
      <c r="U164" s="306">
        <f t="shared" si="6"/>
        <v>0</v>
      </c>
      <c r="V164" s="306">
        <f t="shared" si="6"/>
        <v>0</v>
      </c>
      <c r="W164" s="306">
        <f t="shared" si="6"/>
        <v>0</v>
      </c>
      <c r="X164" s="306">
        <f t="shared" si="6"/>
        <v>0</v>
      </c>
      <c r="Y164" s="306">
        <f t="shared" si="6"/>
        <v>0</v>
      </c>
      <c r="Z164" s="306">
        <f t="shared" si="5"/>
        <v>0</v>
      </c>
      <c r="AA164" s="306">
        <f t="shared" si="5"/>
        <v>0</v>
      </c>
      <c r="AB164" s="306">
        <f t="shared" si="5"/>
        <v>0</v>
      </c>
    </row>
    <row r="165" spans="1:28">
      <c r="A165" s="308" t="s">
        <v>2449</v>
      </c>
      <c r="B165" s="309" t="s">
        <v>2451</v>
      </c>
      <c r="C165" s="310">
        <v>38178.800000000003</v>
      </c>
      <c r="D165" s="310">
        <v>47846</v>
      </c>
      <c r="E165" s="310">
        <v>47255.6</v>
      </c>
      <c r="F165" s="310">
        <v>47301.599999999999</v>
      </c>
      <c r="G165" s="310">
        <v>0</v>
      </c>
      <c r="H165" s="310">
        <v>0</v>
      </c>
      <c r="I165" s="310">
        <v>75.09999999999998</v>
      </c>
      <c r="J165" s="310">
        <v>0</v>
      </c>
      <c r="L165" s="304">
        <v>38178.800000000003</v>
      </c>
      <c r="M165" s="304">
        <v>47846</v>
      </c>
      <c r="N165" s="304">
        <v>47255.6</v>
      </c>
      <c r="O165" s="304">
        <v>47301.599999999999</v>
      </c>
      <c r="P165" s="304">
        <v>0</v>
      </c>
      <c r="Q165" s="304">
        <v>0</v>
      </c>
      <c r="R165" s="304">
        <v>75.09999999999998</v>
      </c>
      <c r="S165" s="304">
        <v>0</v>
      </c>
      <c r="U165" s="306">
        <f t="shared" si="6"/>
        <v>0</v>
      </c>
      <c r="V165" s="306">
        <f t="shared" si="6"/>
        <v>0</v>
      </c>
      <c r="W165" s="306">
        <f t="shared" si="6"/>
        <v>0</v>
      </c>
      <c r="X165" s="306">
        <f t="shared" si="6"/>
        <v>0</v>
      </c>
      <c r="Y165" s="306">
        <f t="shared" si="6"/>
        <v>0</v>
      </c>
      <c r="Z165" s="306">
        <f t="shared" si="5"/>
        <v>0</v>
      </c>
      <c r="AA165" s="306">
        <f t="shared" si="5"/>
        <v>0</v>
      </c>
      <c r="AB165" s="306">
        <f t="shared" si="5"/>
        <v>0</v>
      </c>
    </row>
    <row r="166" spans="1:28" ht="15" customHeight="1">
      <c r="A166" s="308" t="s">
        <v>2464</v>
      </c>
      <c r="B166" s="309" t="s">
        <v>2465</v>
      </c>
      <c r="C166" s="310">
        <v>3044.4</v>
      </c>
      <c r="D166" s="310">
        <v>4877.9000000000005</v>
      </c>
      <c r="E166" s="310">
        <v>4005</v>
      </c>
      <c r="F166" s="310">
        <v>11935.6</v>
      </c>
      <c r="G166" s="310">
        <v>4531.3999999999996</v>
      </c>
      <c r="H166" s="310">
        <v>4182.6000000000004</v>
      </c>
      <c r="I166" s="310">
        <v>72</v>
      </c>
      <c r="J166" s="310">
        <v>0</v>
      </c>
      <c r="L166" s="304">
        <v>3044.4</v>
      </c>
      <c r="M166" s="304">
        <v>4877.8</v>
      </c>
      <c r="N166" s="304">
        <v>4005</v>
      </c>
      <c r="O166" s="304">
        <v>11935.6</v>
      </c>
      <c r="P166" s="304">
        <v>4531.3999999999996</v>
      </c>
      <c r="Q166" s="304">
        <v>4182.6000000000004</v>
      </c>
      <c r="R166" s="304">
        <v>72</v>
      </c>
      <c r="S166" s="304">
        <v>0</v>
      </c>
      <c r="U166" s="306">
        <f t="shared" si="6"/>
        <v>0</v>
      </c>
      <c r="V166" s="306">
        <f t="shared" si="6"/>
        <v>0.1000000000003638</v>
      </c>
      <c r="W166" s="306">
        <f t="shared" si="6"/>
        <v>0</v>
      </c>
      <c r="X166" s="306">
        <f t="shared" si="6"/>
        <v>0</v>
      </c>
      <c r="Y166" s="306">
        <f t="shared" si="6"/>
        <v>0</v>
      </c>
      <c r="Z166" s="306">
        <f t="shared" si="5"/>
        <v>0</v>
      </c>
      <c r="AA166" s="306">
        <f t="shared" si="5"/>
        <v>0</v>
      </c>
      <c r="AB166" s="306">
        <f t="shared" si="5"/>
        <v>0</v>
      </c>
    </row>
    <row r="167" spans="1:28" ht="25.5" customHeight="1">
      <c r="A167" s="308" t="s">
        <v>2466</v>
      </c>
      <c r="B167" s="309" t="s">
        <v>2467</v>
      </c>
      <c r="C167" s="310">
        <v>455</v>
      </c>
      <c r="D167" s="310">
        <v>9502.7000000000007</v>
      </c>
      <c r="E167" s="310">
        <v>9054.2000000000007</v>
      </c>
      <c r="F167" s="310">
        <v>9054.2000000000007</v>
      </c>
      <c r="G167" s="310">
        <v>0.5</v>
      </c>
      <c r="H167" s="310">
        <v>0</v>
      </c>
      <c r="I167" s="310">
        <v>0</v>
      </c>
      <c r="J167" s="310">
        <v>0</v>
      </c>
      <c r="L167" s="304">
        <v>455</v>
      </c>
      <c r="M167" s="304">
        <v>9502.7000000000007</v>
      </c>
      <c r="N167" s="304">
        <v>9054.2000000000007</v>
      </c>
      <c r="O167" s="304">
        <v>9054.2000000000007</v>
      </c>
      <c r="P167" s="304">
        <v>0.5</v>
      </c>
      <c r="Q167" s="304">
        <v>0</v>
      </c>
      <c r="R167" s="304">
        <v>0</v>
      </c>
      <c r="S167" s="304">
        <v>0</v>
      </c>
      <c r="U167" s="306">
        <f t="shared" si="6"/>
        <v>0</v>
      </c>
      <c r="V167" s="306">
        <f t="shared" si="6"/>
        <v>0</v>
      </c>
      <c r="W167" s="306">
        <f t="shared" si="6"/>
        <v>0</v>
      </c>
      <c r="X167" s="306">
        <f t="shared" si="6"/>
        <v>0</v>
      </c>
      <c r="Y167" s="306">
        <f t="shared" si="6"/>
        <v>0</v>
      </c>
      <c r="Z167" s="306">
        <f t="shared" si="5"/>
        <v>0</v>
      </c>
      <c r="AA167" s="306">
        <f t="shared" si="5"/>
        <v>0</v>
      </c>
      <c r="AB167" s="306">
        <f t="shared" si="5"/>
        <v>0</v>
      </c>
    </row>
    <row r="168" spans="1:28" ht="15" customHeight="1">
      <c r="A168" s="308" t="s">
        <v>2470</v>
      </c>
      <c r="B168" s="309" t="s">
        <v>2473</v>
      </c>
      <c r="C168" s="310">
        <v>45510</v>
      </c>
      <c r="D168" s="310">
        <v>12610</v>
      </c>
      <c r="E168" s="310">
        <v>840.79999999999984</v>
      </c>
      <c r="F168" s="310">
        <v>840.79999999999984</v>
      </c>
      <c r="G168" s="310">
        <v>0</v>
      </c>
      <c r="H168" s="310">
        <v>0</v>
      </c>
      <c r="I168" s="310">
        <v>0</v>
      </c>
      <c r="J168" s="310">
        <v>0</v>
      </c>
      <c r="L168" s="304">
        <v>45510</v>
      </c>
      <c r="M168" s="304">
        <v>12610</v>
      </c>
      <c r="N168" s="304">
        <v>840.79999999999984</v>
      </c>
      <c r="O168" s="304">
        <v>840.79999999999984</v>
      </c>
      <c r="P168" s="304">
        <v>0</v>
      </c>
      <c r="Q168" s="304">
        <v>0</v>
      </c>
      <c r="R168" s="304">
        <v>0</v>
      </c>
      <c r="S168" s="304">
        <v>0</v>
      </c>
      <c r="U168" s="306">
        <f t="shared" si="6"/>
        <v>0</v>
      </c>
      <c r="V168" s="306">
        <f t="shared" si="6"/>
        <v>0</v>
      </c>
      <c r="W168" s="306">
        <f t="shared" si="6"/>
        <v>0</v>
      </c>
      <c r="X168" s="306">
        <f t="shared" si="6"/>
        <v>0</v>
      </c>
      <c r="Y168" s="306">
        <f t="shared" si="6"/>
        <v>0</v>
      </c>
      <c r="Z168" s="306">
        <f t="shared" si="5"/>
        <v>0</v>
      </c>
      <c r="AA168" s="306">
        <f t="shared" si="5"/>
        <v>0</v>
      </c>
      <c r="AB168" s="306">
        <f t="shared" si="5"/>
        <v>0</v>
      </c>
    </row>
    <row r="169" spans="1:28" ht="15" customHeight="1">
      <c r="A169" s="308" t="s">
        <v>2474</v>
      </c>
      <c r="B169" s="309" t="s">
        <v>2477</v>
      </c>
      <c r="C169" s="310">
        <v>1750.6</v>
      </c>
      <c r="D169" s="310">
        <v>2505.6</v>
      </c>
      <c r="E169" s="310">
        <v>2248.1</v>
      </c>
      <c r="F169" s="310">
        <v>2310.6</v>
      </c>
      <c r="G169" s="310">
        <v>81.5</v>
      </c>
      <c r="H169" s="310">
        <v>0</v>
      </c>
      <c r="I169" s="310">
        <v>2.9</v>
      </c>
      <c r="J169" s="310">
        <v>0</v>
      </c>
      <c r="L169" s="304">
        <v>1750.6</v>
      </c>
      <c r="M169" s="304">
        <v>2505.6</v>
      </c>
      <c r="N169" s="304">
        <v>2248.1</v>
      </c>
      <c r="O169" s="304">
        <v>2310.6</v>
      </c>
      <c r="P169" s="304">
        <v>81.5</v>
      </c>
      <c r="Q169" s="304">
        <v>0</v>
      </c>
      <c r="R169" s="304">
        <v>2.9</v>
      </c>
      <c r="S169" s="304">
        <v>0</v>
      </c>
      <c r="U169" s="306">
        <f t="shared" si="6"/>
        <v>0</v>
      </c>
      <c r="V169" s="306">
        <f t="shared" si="6"/>
        <v>0</v>
      </c>
      <c r="W169" s="306">
        <f t="shared" si="6"/>
        <v>0</v>
      </c>
      <c r="X169" s="306">
        <f t="shared" si="6"/>
        <v>0</v>
      </c>
      <c r="Y169" s="306">
        <f t="shared" si="6"/>
        <v>0</v>
      </c>
      <c r="Z169" s="306">
        <f t="shared" si="5"/>
        <v>0</v>
      </c>
      <c r="AA169" s="306">
        <f t="shared" si="5"/>
        <v>0</v>
      </c>
      <c r="AB169" s="306">
        <f t="shared" si="5"/>
        <v>0</v>
      </c>
    </row>
    <row r="170" spans="1:28" ht="15" customHeight="1">
      <c r="A170" s="308" t="s">
        <v>2478</v>
      </c>
      <c r="B170" s="309" t="s">
        <v>2481</v>
      </c>
      <c r="C170" s="310">
        <v>0</v>
      </c>
      <c r="D170" s="310">
        <v>0</v>
      </c>
      <c r="E170" s="310">
        <v>-26.8</v>
      </c>
      <c r="F170" s="310">
        <v>0</v>
      </c>
      <c r="G170" s="310">
        <v>0</v>
      </c>
      <c r="H170" s="310">
        <v>0</v>
      </c>
      <c r="I170" s="310">
        <v>0</v>
      </c>
      <c r="J170" s="310">
        <v>0</v>
      </c>
      <c r="L170" s="304">
        <v>0</v>
      </c>
      <c r="M170" s="304">
        <v>0</v>
      </c>
      <c r="N170" s="304">
        <v>-26.8</v>
      </c>
      <c r="O170" s="304">
        <v>0</v>
      </c>
      <c r="P170" s="304">
        <v>0</v>
      </c>
      <c r="Q170" s="304">
        <v>0</v>
      </c>
      <c r="R170" s="304">
        <v>0</v>
      </c>
      <c r="S170" s="304">
        <v>0</v>
      </c>
      <c r="U170" s="306">
        <f t="shared" si="6"/>
        <v>0</v>
      </c>
      <c r="V170" s="306">
        <f t="shared" si="6"/>
        <v>0</v>
      </c>
      <c r="W170" s="306">
        <f t="shared" si="6"/>
        <v>0</v>
      </c>
      <c r="X170" s="306">
        <f t="shared" si="6"/>
        <v>0</v>
      </c>
      <c r="Y170" s="306">
        <f t="shared" si="6"/>
        <v>0</v>
      </c>
      <c r="Z170" s="306">
        <f t="shared" si="5"/>
        <v>0</v>
      </c>
      <c r="AA170" s="306">
        <f t="shared" si="5"/>
        <v>0</v>
      </c>
      <c r="AB170" s="306">
        <f t="shared" si="5"/>
        <v>0</v>
      </c>
    </row>
    <row r="171" spans="1:28" ht="25.5" customHeight="1">
      <c r="A171" s="308" t="s">
        <v>2482</v>
      </c>
      <c r="B171" s="309" t="s">
        <v>2485</v>
      </c>
      <c r="C171" s="310">
        <v>420614.9</v>
      </c>
      <c r="D171" s="310">
        <v>478566.8</v>
      </c>
      <c r="E171" s="310">
        <v>444974.3</v>
      </c>
      <c r="F171" s="310">
        <v>442670.2</v>
      </c>
      <c r="G171" s="310">
        <v>12.8</v>
      </c>
      <c r="H171" s="310">
        <v>0</v>
      </c>
      <c r="I171" s="310">
        <v>2958.9</v>
      </c>
      <c r="J171" s="310">
        <v>0</v>
      </c>
      <c r="L171" s="304">
        <v>420614.9</v>
      </c>
      <c r="M171" s="304">
        <v>478566.8</v>
      </c>
      <c r="N171" s="304">
        <v>444974.3</v>
      </c>
      <c r="O171" s="304">
        <v>442670.2</v>
      </c>
      <c r="P171" s="304">
        <v>12.8</v>
      </c>
      <c r="Q171" s="304">
        <v>0</v>
      </c>
      <c r="R171" s="304">
        <v>2958.9</v>
      </c>
      <c r="S171" s="304">
        <v>0</v>
      </c>
      <c r="U171" s="306">
        <f t="shared" si="6"/>
        <v>0</v>
      </c>
      <c r="V171" s="306">
        <f t="shared" si="6"/>
        <v>0</v>
      </c>
      <c r="W171" s="306">
        <f t="shared" si="6"/>
        <v>0</v>
      </c>
      <c r="X171" s="306">
        <f t="shared" si="6"/>
        <v>0</v>
      </c>
      <c r="Y171" s="306">
        <f t="shared" si="6"/>
        <v>0</v>
      </c>
      <c r="Z171" s="306">
        <f t="shared" si="5"/>
        <v>0</v>
      </c>
      <c r="AA171" s="306">
        <f t="shared" si="5"/>
        <v>0</v>
      </c>
      <c r="AB171" s="306">
        <f t="shared" si="5"/>
        <v>0</v>
      </c>
    </row>
    <row r="172" spans="1:28" ht="15" customHeight="1">
      <c r="A172" s="308" t="s">
        <v>2486</v>
      </c>
      <c r="B172" s="309" t="s">
        <v>2489</v>
      </c>
      <c r="C172" s="310">
        <v>22098.9</v>
      </c>
      <c r="D172" s="310">
        <v>20637.7</v>
      </c>
      <c r="E172" s="310">
        <v>20611.5</v>
      </c>
      <c r="F172" s="310">
        <v>20667.400000000001</v>
      </c>
      <c r="G172" s="310">
        <v>0</v>
      </c>
      <c r="H172" s="310">
        <v>0</v>
      </c>
      <c r="I172" s="310">
        <v>505.2</v>
      </c>
      <c r="J172" s="310">
        <v>0</v>
      </c>
      <c r="L172" s="304">
        <v>22098.9</v>
      </c>
      <c r="M172" s="304">
        <v>20637.7</v>
      </c>
      <c r="N172" s="304">
        <v>20611.5</v>
      </c>
      <c r="O172" s="304">
        <v>20667.400000000001</v>
      </c>
      <c r="P172" s="304">
        <v>0</v>
      </c>
      <c r="Q172" s="304">
        <v>0</v>
      </c>
      <c r="R172" s="304">
        <v>505.2</v>
      </c>
      <c r="S172" s="304">
        <v>0</v>
      </c>
      <c r="U172" s="306">
        <f t="shared" si="6"/>
        <v>0</v>
      </c>
      <c r="V172" s="306">
        <f t="shared" si="6"/>
        <v>0</v>
      </c>
      <c r="W172" s="306">
        <f t="shared" si="6"/>
        <v>0</v>
      </c>
      <c r="X172" s="306">
        <f t="shared" si="6"/>
        <v>0</v>
      </c>
      <c r="Y172" s="306">
        <f t="shared" si="6"/>
        <v>0</v>
      </c>
      <c r="Z172" s="306">
        <f t="shared" si="5"/>
        <v>0</v>
      </c>
      <c r="AA172" s="306">
        <f t="shared" si="5"/>
        <v>0</v>
      </c>
      <c r="AB172" s="306">
        <f t="shared" si="5"/>
        <v>0</v>
      </c>
    </row>
    <row r="173" spans="1:28" ht="24">
      <c r="A173" s="308" t="s">
        <v>2493</v>
      </c>
      <c r="B173" s="309" t="s">
        <v>2494</v>
      </c>
      <c r="C173" s="310">
        <v>2091766</v>
      </c>
      <c r="D173" s="310">
        <v>2304155.2999999998</v>
      </c>
      <c r="E173" s="310">
        <v>2299492.1</v>
      </c>
      <c r="F173" s="310">
        <v>2303750</v>
      </c>
      <c r="G173" s="310">
        <v>0</v>
      </c>
      <c r="H173" s="310">
        <v>0</v>
      </c>
      <c r="I173" s="310">
        <v>0</v>
      </c>
      <c r="J173" s="310">
        <v>0</v>
      </c>
      <c r="L173" s="304">
        <v>2091766</v>
      </c>
      <c r="M173" s="304">
        <v>2304155.2999999998</v>
      </c>
      <c r="N173" s="304">
        <v>2299492.1</v>
      </c>
      <c r="O173" s="304">
        <v>2303750</v>
      </c>
      <c r="P173" s="304">
        <v>0</v>
      </c>
      <c r="Q173" s="304">
        <v>0</v>
      </c>
      <c r="R173" s="304">
        <v>0</v>
      </c>
      <c r="S173" s="304">
        <v>0</v>
      </c>
      <c r="U173" s="306">
        <f t="shared" si="6"/>
        <v>0</v>
      </c>
      <c r="V173" s="306">
        <f t="shared" si="6"/>
        <v>0</v>
      </c>
      <c r="W173" s="306">
        <f t="shared" si="6"/>
        <v>0</v>
      </c>
      <c r="X173" s="306">
        <f t="shared" si="6"/>
        <v>0</v>
      </c>
      <c r="Y173" s="306">
        <f t="shared" si="6"/>
        <v>0</v>
      </c>
      <c r="Z173" s="306">
        <f t="shared" si="5"/>
        <v>0</v>
      </c>
      <c r="AA173" s="306">
        <f t="shared" si="5"/>
        <v>0</v>
      </c>
      <c r="AB173" s="306">
        <f t="shared" si="5"/>
        <v>0</v>
      </c>
    </row>
    <row r="174" spans="1:28" ht="25.5" customHeight="1">
      <c r="A174" s="308" t="s">
        <v>2495</v>
      </c>
      <c r="B174" s="309" t="s">
        <v>2496</v>
      </c>
      <c r="C174" s="310">
        <v>576.4</v>
      </c>
      <c r="D174" s="310">
        <v>512.4</v>
      </c>
      <c r="E174" s="310">
        <v>473.6</v>
      </c>
      <c r="F174" s="310">
        <v>473.6</v>
      </c>
      <c r="G174" s="310">
        <v>0</v>
      </c>
      <c r="H174" s="310">
        <v>0</v>
      </c>
      <c r="I174" s="310">
        <v>0</v>
      </c>
      <c r="J174" s="310">
        <v>0</v>
      </c>
      <c r="L174" s="304">
        <v>576.4</v>
      </c>
      <c r="M174" s="304">
        <v>512.4</v>
      </c>
      <c r="N174" s="304">
        <v>473.6</v>
      </c>
      <c r="O174" s="304">
        <v>473.6</v>
      </c>
      <c r="P174" s="304">
        <v>0</v>
      </c>
      <c r="Q174" s="304">
        <v>0</v>
      </c>
      <c r="R174" s="304">
        <v>0</v>
      </c>
      <c r="S174" s="304">
        <v>0</v>
      </c>
      <c r="U174" s="306">
        <f t="shared" si="6"/>
        <v>0</v>
      </c>
      <c r="V174" s="306">
        <f t="shared" si="6"/>
        <v>0</v>
      </c>
      <c r="W174" s="306">
        <f t="shared" si="6"/>
        <v>0</v>
      </c>
      <c r="X174" s="306">
        <f t="shared" si="6"/>
        <v>0</v>
      </c>
      <c r="Y174" s="306">
        <f t="shared" si="6"/>
        <v>0</v>
      </c>
      <c r="Z174" s="306">
        <f t="shared" si="5"/>
        <v>0</v>
      </c>
      <c r="AA174" s="306">
        <f t="shared" si="5"/>
        <v>0</v>
      </c>
      <c r="AB174" s="306">
        <f t="shared" si="5"/>
        <v>0</v>
      </c>
    </row>
    <row r="175" spans="1:28" ht="15" customHeight="1">
      <c r="A175" s="308" t="s">
        <v>2497</v>
      </c>
      <c r="B175" s="309" t="s">
        <v>2501</v>
      </c>
      <c r="C175" s="310">
        <v>592773.5</v>
      </c>
      <c r="D175" s="310">
        <v>407320.4</v>
      </c>
      <c r="E175" s="310">
        <v>397924.9</v>
      </c>
      <c r="F175" s="310">
        <v>397919.4</v>
      </c>
      <c r="G175" s="310">
        <v>159.5</v>
      </c>
      <c r="H175" s="310">
        <v>0</v>
      </c>
      <c r="I175" s="310">
        <v>68.90000000000002</v>
      </c>
      <c r="J175" s="310">
        <v>0</v>
      </c>
      <c r="L175" s="304">
        <v>592773.5</v>
      </c>
      <c r="M175" s="304">
        <v>407320.4</v>
      </c>
      <c r="N175" s="304">
        <v>397924.9</v>
      </c>
      <c r="O175" s="304">
        <v>397919.4</v>
      </c>
      <c r="P175" s="304">
        <v>159.5</v>
      </c>
      <c r="Q175" s="304">
        <v>0</v>
      </c>
      <c r="R175" s="304">
        <v>68.90000000000002</v>
      </c>
      <c r="S175" s="304">
        <v>0</v>
      </c>
      <c r="U175" s="306">
        <f t="shared" si="6"/>
        <v>0</v>
      </c>
      <c r="V175" s="306">
        <f t="shared" si="6"/>
        <v>0</v>
      </c>
      <c r="W175" s="306">
        <f t="shared" si="6"/>
        <v>0</v>
      </c>
      <c r="X175" s="306">
        <f t="shared" si="6"/>
        <v>0</v>
      </c>
      <c r="Y175" s="306">
        <f t="shared" si="6"/>
        <v>0</v>
      </c>
      <c r="Z175" s="306">
        <f t="shared" si="5"/>
        <v>0</v>
      </c>
      <c r="AA175" s="306">
        <f t="shared" si="5"/>
        <v>0</v>
      </c>
      <c r="AB175" s="306">
        <f t="shared" si="5"/>
        <v>0</v>
      </c>
    </row>
    <row r="176" spans="1:28" ht="15" customHeight="1">
      <c r="A176" s="308" t="s">
        <v>2502</v>
      </c>
      <c r="B176" s="309" t="s">
        <v>2503</v>
      </c>
      <c r="C176" s="310">
        <v>455865.8</v>
      </c>
      <c r="D176" s="310">
        <v>462191.6</v>
      </c>
      <c r="E176" s="310">
        <v>366169.8</v>
      </c>
      <c r="F176" s="311">
        <v>371238.6</v>
      </c>
      <c r="G176" s="310">
        <v>536.59999999999991</v>
      </c>
      <c r="H176" s="310">
        <v>0</v>
      </c>
      <c r="I176" s="310">
        <v>8164.3</v>
      </c>
      <c r="J176" s="310">
        <v>384.90000000000003</v>
      </c>
      <c r="L176" s="304">
        <v>455865.8</v>
      </c>
      <c r="M176" s="304">
        <v>462191.6</v>
      </c>
      <c r="N176" s="304">
        <v>366169.8</v>
      </c>
      <c r="O176" s="304">
        <v>371238.6</v>
      </c>
      <c r="P176" s="305">
        <v>536.5</v>
      </c>
      <c r="Q176" s="304">
        <v>0</v>
      </c>
      <c r="R176" s="304">
        <v>8164.3</v>
      </c>
      <c r="S176" s="304">
        <v>384.8</v>
      </c>
      <c r="U176" s="306">
        <f t="shared" si="6"/>
        <v>0</v>
      </c>
      <c r="V176" s="306">
        <f t="shared" si="6"/>
        <v>0</v>
      </c>
      <c r="W176" s="306">
        <f t="shared" si="6"/>
        <v>0</v>
      </c>
      <c r="X176" s="306">
        <f t="shared" si="6"/>
        <v>0</v>
      </c>
      <c r="Y176" s="307">
        <f t="shared" si="6"/>
        <v>9.9999999999909051E-2</v>
      </c>
      <c r="Z176" s="306">
        <f t="shared" si="5"/>
        <v>0</v>
      </c>
      <c r="AA176" s="306">
        <f t="shared" si="5"/>
        <v>0</v>
      </c>
      <c r="AB176" s="306">
        <f t="shared" si="5"/>
        <v>0.10000000000002274</v>
      </c>
    </row>
    <row r="177" spans="1:28" ht="15" customHeight="1">
      <c r="A177" s="308" t="s">
        <v>2505</v>
      </c>
      <c r="B177" s="309" t="s">
        <v>2508</v>
      </c>
      <c r="C177" s="310">
        <v>62219.6</v>
      </c>
      <c r="D177" s="310">
        <v>71850.899999999994</v>
      </c>
      <c r="E177" s="310">
        <v>67334.5</v>
      </c>
      <c r="F177" s="310">
        <v>67352.600000000006</v>
      </c>
      <c r="G177" s="310">
        <v>0.3</v>
      </c>
      <c r="H177" s="310">
        <v>0</v>
      </c>
      <c r="I177" s="310">
        <v>2192.5</v>
      </c>
      <c r="J177" s="310">
        <v>0</v>
      </c>
      <c r="L177" s="304">
        <v>62219.6</v>
      </c>
      <c r="M177" s="304">
        <v>71850.899999999994</v>
      </c>
      <c r="N177" s="304">
        <v>67334.5</v>
      </c>
      <c r="O177" s="304">
        <v>67352.600000000006</v>
      </c>
      <c r="P177" s="304">
        <v>0.3</v>
      </c>
      <c r="Q177" s="304">
        <v>0</v>
      </c>
      <c r="R177" s="304">
        <v>2192.5</v>
      </c>
      <c r="S177" s="304">
        <v>0</v>
      </c>
      <c r="U177" s="306">
        <f t="shared" si="6"/>
        <v>0</v>
      </c>
      <c r="V177" s="306">
        <f t="shared" si="6"/>
        <v>0</v>
      </c>
      <c r="W177" s="306">
        <f t="shared" si="6"/>
        <v>0</v>
      </c>
      <c r="X177" s="306">
        <f t="shared" si="6"/>
        <v>0</v>
      </c>
      <c r="Y177" s="306">
        <f t="shared" si="6"/>
        <v>0</v>
      </c>
      <c r="Z177" s="306">
        <f t="shared" si="5"/>
        <v>0</v>
      </c>
      <c r="AA177" s="306">
        <f t="shared" si="5"/>
        <v>0</v>
      </c>
      <c r="AB177" s="306">
        <f t="shared" si="5"/>
        <v>0</v>
      </c>
    </row>
    <row r="178" spans="1:28" ht="15" customHeight="1">
      <c r="A178" s="308" t="s">
        <v>2509</v>
      </c>
      <c r="B178" s="309" t="s">
        <v>2513</v>
      </c>
      <c r="C178" s="310">
        <v>393646.2</v>
      </c>
      <c r="D178" s="310">
        <v>390340.7</v>
      </c>
      <c r="E178" s="310">
        <v>298835.3</v>
      </c>
      <c r="F178" s="310">
        <v>303886</v>
      </c>
      <c r="G178" s="310">
        <v>536.29999999999995</v>
      </c>
      <c r="H178" s="310">
        <v>0</v>
      </c>
      <c r="I178" s="310">
        <v>5971.8</v>
      </c>
      <c r="J178" s="310">
        <v>384.90000000000003</v>
      </c>
      <c r="L178" s="304">
        <v>393646.2</v>
      </c>
      <c r="M178" s="304">
        <v>390340.7</v>
      </c>
      <c r="N178" s="304">
        <v>298835.3</v>
      </c>
      <c r="O178" s="304">
        <v>303886</v>
      </c>
      <c r="P178" s="304">
        <v>536.29999999999995</v>
      </c>
      <c r="Q178" s="304">
        <v>0</v>
      </c>
      <c r="R178" s="304">
        <v>5971.8</v>
      </c>
      <c r="S178" s="304">
        <v>384.8</v>
      </c>
      <c r="U178" s="306">
        <f t="shared" si="6"/>
        <v>0</v>
      </c>
      <c r="V178" s="306">
        <f t="shared" si="6"/>
        <v>0</v>
      </c>
      <c r="W178" s="306">
        <f t="shared" si="6"/>
        <v>0</v>
      </c>
      <c r="X178" s="306">
        <f t="shared" si="6"/>
        <v>0</v>
      </c>
      <c r="Y178" s="306">
        <f t="shared" si="6"/>
        <v>0</v>
      </c>
      <c r="Z178" s="306">
        <f t="shared" si="5"/>
        <v>0</v>
      </c>
      <c r="AA178" s="306">
        <f t="shared" si="5"/>
        <v>0</v>
      </c>
      <c r="AB178" s="306">
        <f t="shared" si="5"/>
        <v>0.10000000000002274</v>
      </c>
    </row>
    <row r="179" spans="1:28" ht="15" customHeight="1">
      <c r="A179" s="308" t="s">
        <v>2979</v>
      </c>
      <c r="B179" s="309" t="s">
        <v>2980</v>
      </c>
      <c r="C179" s="310">
        <v>0</v>
      </c>
      <c r="D179" s="310">
        <v>0</v>
      </c>
      <c r="E179" s="310">
        <v>0</v>
      </c>
      <c r="F179" s="311">
        <v>2424526.4000000004</v>
      </c>
      <c r="G179" s="310">
        <v>0</v>
      </c>
      <c r="H179" s="310">
        <v>0</v>
      </c>
      <c r="I179" s="310">
        <v>12.9</v>
      </c>
      <c r="J179" s="310">
        <v>0</v>
      </c>
      <c r="L179" s="304">
        <v>0</v>
      </c>
      <c r="M179" s="304">
        <v>0</v>
      </c>
      <c r="N179" s="304">
        <v>0</v>
      </c>
      <c r="O179" s="305">
        <v>2424526.2999999998</v>
      </c>
      <c r="P179" s="304">
        <v>0</v>
      </c>
      <c r="Q179" s="304">
        <v>0</v>
      </c>
      <c r="R179" s="304">
        <v>12.9</v>
      </c>
      <c r="S179" s="304">
        <v>0</v>
      </c>
      <c r="U179" s="306">
        <f t="shared" si="6"/>
        <v>0</v>
      </c>
      <c r="V179" s="306">
        <f t="shared" si="6"/>
        <v>0</v>
      </c>
      <c r="W179" s="306">
        <f t="shared" si="6"/>
        <v>0</v>
      </c>
      <c r="X179" s="307">
        <f t="shared" si="6"/>
        <v>0.10000000055879354</v>
      </c>
      <c r="Y179" s="306">
        <f t="shared" si="6"/>
        <v>0</v>
      </c>
      <c r="Z179" s="306">
        <f t="shared" si="5"/>
        <v>0</v>
      </c>
      <c r="AA179" s="306">
        <f t="shared" si="5"/>
        <v>0</v>
      </c>
      <c r="AB179" s="306">
        <f t="shared" si="5"/>
        <v>0</v>
      </c>
    </row>
    <row r="180" spans="1:28" ht="15" customHeight="1">
      <c r="A180" s="308" t="s">
        <v>2981</v>
      </c>
      <c r="B180" s="309" t="s">
        <v>2982</v>
      </c>
      <c r="C180" s="310">
        <v>0</v>
      </c>
      <c r="D180" s="310">
        <v>0</v>
      </c>
      <c r="E180" s="310">
        <v>0</v>
      </c>
      <c r="F180" s="310">
        <v>48999.1</v>
      </c>
      <c r="G180" s="310">
        <v>0</v>
      </c>
      <c r="H180" s="310">
        <v>0</v>
      </c>
      <c r="I180" s="310">
        <v>0</v>
      </c>
      <c r="J180" s="310">
        <v>0</v>
      </c>
      <c r="L180" s="304">
        <v>0</v>
      </c>
      <c r="M180" s="304">
        <v>0</v>
      </c>
      <c r="N180" s="304">
        <v>0</v>
      </c>
      <c r="O180" s="304">
        <v>48999.1</v>
      </c>
      <c r="P180" s="304">
        <v>0</v>
      </c>
      <c r="Q180" s="304">
        <v>0</v>
      </c>
      <c r="R180" s="304">
        <v>0</v>
      </c>
      <c r="S180" s="304">
        <v>0</v>
      </c>
      <c r="U180" s="306">
        <f t="shared" si="6"/>
        <v>0</v>
      </c>
      <c r="V180" s="306">
        <f t="shared" si="6"/>
        <v>0</v>
      </c>
      <c r="W180" s="306">
        <f t="shared" si="6"/>
        <v>0</v>
      </c>
      <c r="X180" s="306">
        <f t="shared" si="6"/>
        <v>0</v>
      </c>
      <c r="Y180" s="306">
        <f t="shared" si="6"/>
        <v>0</v>
      </c>
      <c r="Z180" s="306">
        <f t="shared" si="5"/>
        <v>0</v>
      </c>
      <c r="AA180" s="306">
        <f t="shared" si="5"/>
        <v>0</v>
      </c>
      <c r="AB180" s="306">
        <f t="shared" si="5"/>
        <v>0</v>
      </c>
    </row>
    <row r="181" spans="1:28" ht="15" customHeight="1">
      <c r="A181" s="308" t="s">
        <v>2983</v>
      </c>
      <c r="B181" s="309" t="s">
        <v>2984</v>
      </c>
      <c r="C181" s="310">
        <v>0</v>
      </c>
      <c r="D181" s="310">
        <v>0</v>
      </c>
      <c r="E181" s="310">
        <v>0</v>
      </c>
      <c r="F181" s="310">
        <v>652379.5</v>
      </c>
      <c r="G181" s="310">
        <v>0</v>
      </c>
      <c r="H181" s="310">
        <v>0</v>
      </c>
      <c r="I181" s="310">
        <v>0</v>
      </c>
      <c r="J181" s="310">
        <v>0</v>
      </c>
      <c r="L181" s="304">
        <v>0</v>
      </c>
      <c r="M181" s="304">
        <v>0</v>
      </c>
      <c r="N181" s="304">
        <v>0</v>
      </c>
      <c r="O181" s="304">
        <v>652379.5</v>
      </c>
      <c r="P181" s="304">
        <v>0</v>
      </c>
      <c r="Q181" s="304">
        <v>0</v>
      </c>
      <c r="R181" s="304">
        <v>0</v>
      </c>
      <c r="S181" s="304">
        <v>0</v>
      </c>
      <c r="U181" s="306">
        <f t="shared" si="6"/>
        <v>0</v>
      </c>
      <c r="V181" s="306">
        <f t="shared" si="6"/>
        <v>0</v>
      </c>
      <c r="W181" s="306">
        <f t="shared" si="6"/>
        <v>0</v>
      </c>
      <c r="X181" s="306">
        <f t="shared" si="6"/>
        <v>0</v>
      </c>
      <c r="Y181" s="306">
        <f t="shared" si="6"/>
        <v>0</v>
      </c>
      <c r="Z181" s="306">
        <f t="shared" si="5"/>
        <v>0</v>
      </c>
      <c r="AA181" s="306">
        <f t="shared" si="5"/>
        <v>0</v>
      </c>
      <c r="AB181" s="306">
        <f t="shared" si="5"/>
        <v>0</v>
      </c>
    </row>
    <row r="182" spans="1:28" ht="15" customHeight="1">
      <c r="A182" s="308" t="s">
        <v>2985</v>
      </c>
      <c r="B182" s="309" t="s">
        <v>2986</v>
      </c>
      <c r="C182" s="310">
        <v>0</v>
      </c>
      <c r="D182" s="310">
        <v>0</v>
      </c>
      <c r="E182" s="310">
        <v>0</v>
      </c>
      <c r="F182" s="310">
        <v>55635.7</v>
      </c>
      <c r="G182" s="310">
        <v>0</v>
      </c>
      <c r="H182" s="310">
        <v>0</v>
      </c>
      <c r="I182" s="310">
        <v>0</v>
      </c>
      <c r="J182" s="310">
        <v>0</v>
      </c>
      <c r="L182" s="304">
        <v>0</v>
      </c>
      <c r="M182" s="304">
        <v>0</v>
      </c>
      <c r="N182" s="304">
        <v>0</v>
      </c>
      <c r="O182" s="304">
        <v>55635.7</v>
      </c>
      <c r="P182" s="304">
        <v>0</v>
      </c>
      <c r="Q182" s="304">
        <v>0</v>
      </c>
      <c r="R182" s="304">
        <v>0</v>
      </c>
      <c r="S182" s="304">
        <v>0</v>
      </c>
      <c r="U182" s="306">
        <f t="shared" si="6"/>
        <v>0</v>
      </c>
      <c r="V182" s="306">
        <f t="shared" si="6"/>
        <v>0</v>
      </c>
      <c r="W182" s="306">
        <f t="shared" si="6"/>
        <v>0</v>
      </c>
      <c r="X182" s="306">
        <f t="shared" si="6"/>
        <v>0</v>
      </c>
      <c r="Y182" s="306">
        <f t="shared" si="6"/>
        <v>0</v>
      </c>
      <c r="Z182" s="306">
        <f t="shared" si="5"/>
        <v>0</v>
      </c>
      <c r="AA182" s="306">
        <f t="shared" si="5"/>
        <v>0</v>
      </c>
      <c r="AB182" s="306">
        <f t="shared" si="5"/>
        <v>0</v>
      </c>
    </row>
    <row r="183" spans="1:28" s="292" customFormat="1" ht="25.5" customHeight="1">
      <c r="A183" s="308" t="s">
        <v>2987</v>
      </c>
      <c r="B183" s="309">
        <v>289400</v>
      </c>
      <c r="C183" s="310">
        <v>0</v>
      </c>
      <c r="D183" s="310">
        <v>0</v>
      </c>
      <c r="E183" s="310">
        <v>0</v>
      </c>
      <c r="F183" s="310">
        <v>864.39999999999986</v>
      </c>
      <c r="G183" s="310">
        <v>0</v>
      </c>
      <c r="H183" s="310">
        <v>0</v>
      </c>
      <c r="I183" s="310">
        <v>0</v>
      </c>
      <c r="J183" s="310">
        <v>0</v>
      </c>
      <c r="L183" s="304">
        <v>0</v>
      </c>
      <c r="M183" s="304">
        <v>0</v>
      </c>
      <c r="N183" s="304">
        <v>0</v>
      </c>
      <c r="O183" s="304">
        <v>864.39999999999986</v>
      </c>
      <c r="P183" s="304">
        <v>0</v>
      </c>
      <c r="Q183" s="304">
        <v>0</v>
      </c>
      <c r="R183" s="304">
        <v>0</v>
      </c>
      <c r="S183" s="304">
        <v>0</v>
      </c>
      <c r="U183" s="306">
        <f t="shared" si="6"/>
        <v>0</v>
      </c>
      <c r="V183" s="306">
        <f t="shared" si="6"/>
        <v>0</v>
      </c>
      <c r="W183" s="306">
        <f t="shared" si="6"/>
        <v>0</v>
      </c>
      <c r="X183" s="306">
        <f t="shared" si="6"/>
        <v>0</v>
      </c>
      <c r="Y183" s="306">
        <f t="shared" si="6"/>
        <v>0</v>
      </c>
      <c r="Z183" s="306">
        <f t="shared" si="5"/>
        <v>0</v>
      </c>
      <c r="AA183" s="306">
        <f t="shared" si="5"/>
        <v>0</v>
      </c>
      <c r="AB183" s="306">
        <f t="shared" si="5"/>
        <v>0</v>
      </c>
    </row>
    <row r="184" spans="1:28" ht="15" customHeight="1">
      <c r="A184" s="308" t="s">
        <v>2988</v>
      </c>
      <c r="B184" s="309" t="s">
        <v>2989</v>
      </c>
      <c r="C184" s="310">
        <v>0</v>
      </c>
      <c r="D184" s="310">
        <v>0</v>
      </c>
      <c r="E184" s="310">
        <v>0</v>
      </c>
      <c r="F184" s="310">
        <v>1420.8</v>
      </c>
      <c r="G184" s="310">
        <v>0</v>
      </c>
      <c r="H184" s="310">
        <v>0</v>
      </c>
      <c r="I184" s="310">
        <v>0</v>
      </c>
      <c r="J184" s="310">
        <v>0</v>
      </c>
      <c r="L184" s="304">
        <v>0</v>
      </c>
      <c r="M184" s="304">
        <v>0</v>
      </c>
      <c r="N184" s="304">
        <v>0</v>
      </c>
      <c r="O184" s="304">
        <v>1420.8</v>
      </c>
      <c r="P184" s="304">
        <v>0</v>
      </c>
      <c r="Q184" s="304">
        <v>0</v>
      </c>
      <c r="R184" s="304">
        <v>0</v>
      </c>
      <c r="S184" s="304">
        <v>0</v>
      </c>
      <c r="U184" s="306">
        <f t="shared" si="6"/>
        <v>0</v>
      </c>
      <c r="V184" s="306">
        <f t="shared" si="6"/>
        <v>0</v>
      </c>
      <c r="W184" s="306">
        <f t="shared" si="6"/>
        <v>0</v>
      </c>
      <c r="X184" s="306">
        <f t="shared" si="6"/>
        <v>0</v>
      </c>
      <c r="Y184" s="306">
        <f t="shared" si="6"/>
        <v>0</v>
      </c>
      <c r="Z184" s="306">
        <f t="shared" si="5"/>
        <v>0</v>
      </c>
      <c r="AA184" s="306">
        <f t="shared" si="5"/>
        <v>0</v>
      </c>
      <c r="AB184" s="306">
        <f t="shared" si="5"/>
        <v>0</v>
      </c>
    </row>
    <row r="185" spans="1:28" s="292" customFormat="1" ht="15" customHeight="1">
      <c r="A185" s="308" t="s">
        <v>2990</v>
      </c>
      <c r="B185" s="309">
        <v>289700</v>
      </c>
      <c r="C185" s="310">
        <v>0</v>
      </c>
      <c r="D185" s="310">
        <v>0</v>
      </c>
      <c r="E185" s="310">
        <v>0</v>
      </c>
      <c r="F185" s="310">
        <v>19272.8</v>
      </c>
      <c r="G185" s="310">
        <v>0</v>
      </c>
      <c r="H185" s="310">
        <v>0</v>
      </c>
      <c r="I185" s="310">
        <v>0</v>
      </c>
      <c r="J185" s="310">
        <v>0</v>
      </c>
      <c r="L185" s="304">
        <v>0</v>
      </c>
      <c r="M185" s="304">
        <v>0</v>
      </c>
      <c r="N185" s="304">
        <v>0</v>
      </c>
      <c r="O185" s="304">
        <v>19272.8</v>
      </c>
      <c r="P185" s="304">
        <v>0</v>
      </c>
      <c r="Q185" s="304">
        <v>0</v>
      </c>
      <c r="R185" s="304">
        <v>0</v>
      </c>
      <c r="S185" s="304">
        <v>0</v>
      </c>
      <c r="U185" s="306">
        <f t="shared" si="6"/>
        <v>0</v>
      </c>
      <c r="V185" s="306">
        <f t="shared" si="6"/>
        <v>0</v>
      </c>
      <c r="W185" s="306">
        <f t="shared" si="6"/>
        <v>0</v>
      </c>
      <c r="X185" s="306">
        <f t="shared" si="6"/>
        <v>0</v>
      </c>
      <c r="Y185" s="306">
        <f t="shared" si="6"/>
        <v>0</v>
      </c>
      <c r="Z185" s="306">
        <f t="shared" si="5"/>
        <v>0</v>
      </c>
      <c r="AA185" s="306">
        <f t="shared" si="5"/>
        <v>0</v>
      </c>
      <c r="AB185" s="306">
        <f t="shared" si="5"/>
        <v>0</v>
      </c>
    </row>
    <row r="186" spans="1:28" ht="38.25" customHeight="1">
      <c r="A186" s="308" t="s">
        <v>2979</v>
      </c>
      <c r="B186" s="309" t="s">
        <v>2991</v>
      </c>
      <c r="C186" s="310">
        <v>0</v>
      </c>
      <c r="D186" s="310">
        <v>0</v>
      </c>
      <c r="E186" s="310">
        <v>0</v>
      </c>
      <c r="F186" s="310">
        <v>1645954.1</v>
      </c>
      <c r="G186" s="310">
        <v>0</v>
      </c>
      <c r="H186" s="310">
        <v>0</v>
      </c>
      <c r="I186" s="310">
        <v>12.9</v>
      </c>
      <c r="J186" s="310">
        <v>0</v>
      </c>
      <c r="L186" s="304">
        <v>0</v>
      </c>
      <c r="M186" s="304">
        <v>0</v>
      </c>
      <c r="N186" s="304">
        <v>0</v>
      </c>
      <c r="O186" s="304">
        <v>1645954.1</v>
      </c>
      <c r="P186" s="304">
        <v>0</v>
      </c>
      <c r="Q186" s="304">
        <v>0</v>
      </c>
      <c r="R186" s="304">
        <v>12.9</v>
      </c>
      <c r="S186" s="304">
        <v>0</v>
      </c>
      <c r="U186" s="306">
        <f t="shared" si="6"/>
        <v>0</v>
      </c>
      <c r="V186" s="306">
        <f t="shared" si="6"/>
        <v>0</v>
      </c>
      <c r="W186" s="306">
        <f t="shared" si="6"/>
        <v>0</v>
      </c>
      <c r="X186" s="306">
        <f t="shared" si="6"/>
        <v>0</v>
      </c>
      <c r="Y186" s="306">
        <f t="shared" si="6"/>
        <v>0</v>
      </c>
      <c r="Z186" s="306">
        <f t="shared" si="5"/>
        <v>0</v>
      </c>
      <c r="AA186" s="306">
        <f t="shared" si="5"/>
        <v>0</v>
      </c>
      <c r="AB186" s="306">
        <f t="shared" si="5"/>
        <v>0</v>
      </c>
    </row>
    <row r="187" spans="1:28" ht="38.25" customHeight="1">
      <c r="A187" s="300" t="s">
        <v>2992</v>
      </c>
      <c r="B187" s="301">
        <v>29</v>
      </c>
      <c r="C187" s="302">
        <v>0</v>
      </c>
      <c r="D187" s="302">
        <v>533279.30000000005</v>
      </c>
      <c r="E187" s="302">
        <v>503525.3</v>
      </c>
      <c r="F187" s="302">
        <v>503525.3</v>
      </c>
      <c r="G187" s="302">
        <v>0</v>
      </c>
      <c r="H187" s="302">
        <v>0</v>
      </c>
      <c r="I187" s="302">
        <v>0</v>
      </c>
      <c r="J187" s="302">
        <v>0</v>
      </c>
      <c r="L187" s="304">
        <v>0</v>
      </c>
      <c r="M187" s="304">
        <v>533279.30000000005</v>
      </c>
      <c r="N187" s="304">
        <v>503525.3</v>
      </c>
      <c r="O187" s="304">
        <v>503525.3</v>
      </c>
      <c r="P187" s="304">
        <v>0</v>
      </c>
      <c r="Q187" s="304">
        <v>0</v>
      </c>
      <c r="R187" s="304">
        <v>0</v>
      </c>
      <c r="S187" s="304">
        <v>0</v>
      </c>
      <c r="U187" s="306">
        <f t="shared" si="6"/>
        <v>0</v>
      </c>
      <c r="V187" s="306">
        <f t="shared" si="6"/>
        <v>0</v>
      </c>
      <c r="W187" s="306">
        <f t="shared" si="6"/>
        <v>0</v>
      </c>
      <c r="X187" s="306">
        <f t="shared" si="6"/>
        <v>0</v>
      </c>
      <c r="Y187" s="306">
        <f t="shared" si="6"/>
        <v>0</v>
      </c>
      <c r="Z187" s="306">
        <f t="shared" si="5"/>
        <v>0</v>
      </c>
      <c r="AA187" s="306">
        <f t="shared" si="5"/>
        <v>0</v>
      </c>
      <c r="AB187" s="306">
        <f t="shared" si="5"/>
        <v>0</v>
      </c>
    </row>
    <row r="188" spans="1:28" ht="38.25" customHeight="1">
      <c r="A188" s="308" t="s">
        <v>2514</v>
      </c>
      <c r="B188" s="309" t="s">
        <v>2515</v>
      </c>
      <c r="C188" s="310">
        <v>0</v>
      </c>
      <c r="D188" s="310">
        <v>533279.30000000005</v>
      </c>
      <c r="E188" s="310">
        <v>503525.3</v>
      </c>
      <c r="F188" s="310">
        <v>503525.3</v>
      </c>
      <c r="G188" s="310">
        <v>0</v>
      </c>
      <c r="H188" s="310">
        <v>0</v>
      </c>
      <c r="I188" s="310">
        <v>0</v>
      </c>
      <c r="J188" s="310">
        <v>0</v>
      </c>
      <c r="L188" s="304">
        <v>0</v>
      </c>
      <c r="M188" s="304">
        <v>533279.30000000005</v>
      </c>
      <c r="N188" s="304">
        <v>503525.3</v>
      </c>
      <c r="O188" s="304">
        <v>503525.3</v>
      </c>
      <c r="P188" s="304">
        <v>0</v>
      </c>
      <c r="Q188" s="304">
        <v>0</v>
      </c>
      <c r="R188" s="304">
        <v>0</v>
      </c>
      <c r="S188" s="304">
        <v>0</v>
      </c>
      <c r="U188" s="306">
        <f t="shared" si="6"/>
        <v>0</v>
      </c>
      <c r="V188" s="306">
        <f t="shared" si="6"/>
        <v>0</v>
      </c>
      <c r="W188" s="306">
        <f t="shared" si="6"/>
        <v>0</v>
      </c>
      <c r="X188" s="306">
        <f t="shared" si="6"/>
        <v>0</v>
      </c>
      <c r="Y188" s="306">
        <f t="shared" si="6"/>
        <v>0</v>
      </c>
      <c r="Z188" s="306">
        <f t="shared" si="5"/>
        <v>0</v>
      </c>
      <c r="AA188" s="306">
        <f t="shared" si="5"/>
        <v>0</v>
      </c>
      <c r="AB188" s="306">
        <f t="shared" si="5"/>
        <v>0</v>
      </c>
    </row>
    <row r="189" spans="1:28" ht="48">
      <c r="A189" s="308" t="s">
        <v>2566</v>
      </c>
      <c r="B189" s="309" t="s">
        <v>2569</v>
      </c>
      <c r="C189" s="310">
        <v>0</v>
      </c>
      <c r="D189" s="310">
        <v>8249.1</v>
      </c>
      <c r="E189" s="310">
        <v>7195</v>
      </c>
      <c r="F189" s="310">
        <v>7195</v>
      </c>
      <c r="G189" s="310">
        <v>0</v>
      </c>
      <c r="H189" s="310">
        <v>0</v>
      </c>
      <c r="I189" s="310">
        <v>0</v>
      </c>
      <c r="J189" s="310">
        <v>0</v>
      </c>
      <c r="L189" s="304">
        <v>0</v>
      </c>
      <c r="M189" s="304">
        <v>8249.1</v>
      </c>
      <c r="N189" s="304">
        <v>7195</v>
      </c>
      <c r="O189" s="304">
        <v>7195</v>
      </c>
      <c r="P189" s="304">
        <v>0</v>
      </c>
      <c r="Q189" s="304">
        <v>0</v>
      </c>
      <c r="R189" s="304">
        <v>0</v>
      </c>
      <c r="S189" s="304">
        <v>0</v>
      </c>
      <c r="U189" s="306">
        <f t="shared" si="6"/>
        <v>0</v>
      </c>
      <c r="V189" s="306">
        <f t="shared" si="6"/>
        <v>0</v>
      </c>
      <c r="W189" s="306">
        <f t="shared" si="6"/>
        <v>0</v>
      </c>
      <c r="X189" s="306">
        <f t="shared" si="6"/>
        <v>0</v>
      </c>
      <c r="Y189" s="306">
        <f t="shared" si="6"/>
        <v>0</v>
      </c>
      <c r="Z189" s="306">
        <f t="shared" si="5"/>
        <v>0</v>
      </c>
      <c r="AA189" s="306">
        <f t="shared" si="5"/>
        <v>0</v>
      </c>
      <c r="AB189" s="306">
        <f t="shared" si="5"/>
        <v>0</v>
      </c>
    </row>
    <row r="190" spans="1:28" ht="48">
      <c r="A190" s="308" t="s">
        <v>2570</v>
      </c>
      <c r="B190" s="309" t="s">
        <v>2573</v>
      </c>
      <c r="C190" s="310">
        <v>0</v>
      </c>
      <c r="D190" s="310">
        <v>107734.8</v>
      </c>
      <c r="E190" s="310">
        <v>88123.199999999983</v>
      </c>
      <c r="F190" s="310">
        <v>88123.199999999983</v>
      </c>
      <c r="G190" s="310">
        <v>0</v>
      </c>
      <c r="H190" s="310">
        <v>0</v>
      </c>
      <c r="I190" s="310">
        <v>0</v>
      </c>
      <c r="J190" s="310">
        <v>0</v>
      </c>
      <c r="L190" s="304">
        <v>0</v>
      </c>
      <c r="M190" s="304">
        <v>107734.8</v>
      </c>
      <c r="N190" s="304">
        <v>88123.199999999983</v>
      </c>
      <c r="O190" s="304">
        <v>88123.199999999983</v>
      </c>
      <c r="P190" s="304">
        <v>0</v>
      </c>
      <c r="Q190" s="304">
        <v>0</v>
      </c>
      <c r="R190" s="304">
        <v>0</v>
      </c>
      <c r="S190" s="304">
        <v>0</v>
      </c>
      <c r="U190" s="306">
        <f t="shared" si="6"/>
        <v>0</v>
      </c>
      <c r="V190" s="306">
        <f t="shared" si="6"/>
        <v>0</v>
      </c>
      <c r="W190" s="306">
        <f t="shared" si="6"/>
        <v>0</v>
      </c>
      <c r="X190" s="306">
        <f t="shared" si="6"/>
        <v>0</v>
      </c>
      <c r="Y190" s="306">
        <f t="shared" si="6"/>
        <v>0</v>
      </c>
      <c r="Z190" s="306">
        <f t="shared" si="5"/>
        <v>0</v>
      </c>
      <c r="AA190" s="306">
        <f t="shared" si="5"/>
        <v>0</v>
      </c>
      <c r="AB190" s="306">
        <f t="shared" si="5"/>
        <v>0</v>
      </c>
    </row>
    <row r="191" spans="1:28" s="292" customFormat="1" ht="48">
      <c r="A191" s="308" t="s">
        <v>2993</v>
      </c>
      <c r="B191" s="309">
        <v>291410</v>
      </c>
      <c r="C191" s="310">
        <v>0</v>
      </c>
      <c r="D191" s="310">
        <v>12647</v>
      </c>
      <c r="E191" s="310">
        <v>12012.2</v>
      </c>
      <c r="F191" s="310">
        <v>12012.2</v>
      </c>
      <c r="G191" s="310">
        <v>0</v>
      </c>
      <c r="H191" s="310">
        <v>0</v>
      </c>
      <c r="I191" s="310">
        <v>0</v>
      </c>
      <c r="J191" s="310">
        <v>0</v>
      </c>
      <c r="L191" s="304">
        <v>0</v>
      </c>
      <c r="M191" s="304">
        <v>12647</v>
      </c>
      <c r="N191" s="304">
        <v>12012.2</v>
      </c>
      <c r="O191" s="304">
        <v>12012.2</v>
      </c>
      <c r="P191" s="304">
        <v>0</v>
      </c>
      <c r="Q191" s="304">
        <v>0</v>
      </c>
      <c r="R191" s="304">
        <v>0</v>
      </c>
      <c r="S191" s="304">
        <v>0</v>
      </c>
      <c r="U191" s="306">
        <f t="shared" si="6"/>
        <v>0</v>
      </c>
      <c r="V191" s="306">
        <f t="shared" si="6"/>
        <v>0</v>
      </c>
      <c r="W191" s="306">
        <f t="shared" si="6"/>
        <v>0</v>
      </c>
      <c r="X191" s="306">
        <f t="shared" si="6"/>
        <v>0</v>
      </c>
      <c r="Y191" s="306">
        <f t="shared" si="6"/>
        <v>0</v>
      </c>
      <c r="Z191" s="306">
        <f t="shared" si="5"/>
        <v>0</v>
      </c>
      <c r="AA191" s="306">
        <f t="shared" si="5"/>
        <v>0</v>
      </c>
      <c r="AB191" s="306">
        <f t="shared" si="5"/>
        <v>0</v>
      </c>
    </row>
    <row r="192" spans="1:28" ht="48">
      <c r="A192" s="308" t="s">
        <v>2994</v>
      </c>
      <c r="B192" s="309" t="s">
        <v>2581</v>
      </c>
      <c r="C192" s="310">
        <v>0</v>
      </c>
      <c r="D192" s="310">
        <v>404648.4</v>
      </c>
      <c r="E192" s="310">
        <v>396194.9</v>
      </c>
      <c r="F192" s="310">
        <v>396194.9</v>
      </c>
      <c r="G192" s="310">
        <v>0</v>
      </c>
      <c r="H192" s="310">
        <v>0</v>
      </c>
      <c r="I192" s="310">
        <v>0</v>
      </c>
      <c r="J192" s="310">
        <v>0</v>
      </c>
      <c r="L192" s="304">
        <v>0</v>
      </c>
      <c r="M192" s="304">
        <v>404648.4</v>
      </c>
      <c r="N192" s="304">
        <v>396194.9</v>
      </c>
      <c r="O192" s="304">
        <v>396194.9</v>
      </c>
      <c r="P192" s="304">
        <v>0</v>
      </c>
      <c r="Q192" s="304">
        <v>0</v>
      </c>
      <c r="R192" s="304">
        <v>0</v>
      </c>
      <c r="S192" s="304">
        <v>0</v>
      </c>
      <c r="U192" s="306">
        <f t="shared" si="6"/>
        <v>0</v>
      </c>
      <c r="V192" s="306">
        <f t="shared" si="6"/>
        <v>0</v>
      </c>
      <c r="W192" s="306">
        <f t="shared" si="6"/>
        <v>0</v>
      </c>
      <c r="X192" s="306">
        <f t="shared" si="6"/>
        <v>0</v>
      </c>
      <c r="Y192" s="306">
        <f t="shared" si="6"/>
        <v>0</v>
      </c>
      <c r="Z192" s="306">
        <f t="shared" si="5"/>
        <v>0</v>
      </c>
      <c r="AA192" s="306">
        <f t="shared" si="5"/>
        <v>0</v>
      </c>
      <c r="AB192" s="306">
        <f t="shared" si="5"/>
        <v>0</v>
      </c>
    </row>
    <row r="193" spans="1:28">
      <c r="A193" s="300" t="s">
        <v>2995</v>
      </c>
      <c r="B193" s="301">
        <v>3</v>
      </c>
      <c r="C193" s="302">
        <v>5445083.7000000002</v>
      </c>
      <c r="D193" s="302">
        <v>5278972.5</v>
      </c>
      <c r="E193" s="302">
        <v>4784863.0999999996</v>
      </c>
      <c r="F193" s="302">
        <v>0</v>
      </c>
      <c r="G193" s="302">
        <v>1421763.5</v>
      </c>
      <c r="H193" s="302">
        <v>27905.7</v>
      </c>
      <c r="I193" s="302">
        <v>175152.30000000002</v>
      </c>
      <c r="J193" s="302">
        <v>4897.7</v>
      </c>
      <c r="L193" s="305">
        <v>5445083.5999999996</v>
      </c>
      <c r="M193" s="304">
        <v>5278972.5</v>
      </c>
      <c r="N193" s="305">
        <v>4784863.0999999996</v>
      </c>
      <c r="O193" s="304">
        <v>0</v>
      </c>
      <c r="P193" s="305">
        <v>1421763.5</v>
      </c>
      <c r="Q193" s="304">
        <v>27905.7</v>
      </c>
      <c r="R193" s="305">
        <v>175152.29999999996</v>
      </c>
      <c r="S193" s="305">
        <v>4897.7</v>
      </c>
      <c r="U193" s="307">
        <f t="shared" si="6"/>
        <v>0.10000000055879354</v>
      </c>
      <c r="V193" s="307">
        <f t="shared" si="6"/>
        <v>0</v>
      </c>
      <c r="W193" s="307">
        <f t="shared" si="6"/>
        <v>0</v>
      </c>
      <c r="X193" s="306">
        <f t="shared" si="6"/>
        <v>0</v>
      </c>
      <c r="Y193" s="307">
        <f>G193-P193</f>
        <v>0</v>
      </c>
      <c r="Z193" s="307">
        <f t="shared" si="5"/>
        <v>0</v>
      </c>
      <c r="AA193" s="307">
        <f t="shared" si="5"/>
        <v>0</v>
      </c>
      <c r="AB193" s="307">
        <f t="shared" si="5"/>
        <v>0</v>
      </c>
    </row>
    <row r="194" spans="1:28" ht="15" customHeight="1">
      <c r="A194" s="300" t="s">
        <v>2602</v>
      </c>
      <c r="B194" s="301">
        <v>31</v>
      </c>
      <c r="C194" s="302">
        <v>4174023.3000000003</v>
      </c>
      <c r="D194" s="302">
        <v>4074672.5999999996</v>
      </c>
      <c r="E194" s="302">
        <v>3629121.9</v>
      </c>
      <c r="F194" s="303">
        <v>0</v>
      </c>
      <c r="G194" s="302">
        <v>1293684.6000000001</v>
      </c>
      <c r="H194" s="302">
        <v>27868.600000000002</v>
      </c>
      <c r="I194" s="302">
        <v>164541.30000000002</v>
      </c>
      <c r="J194" s="302">
        <v>4428.8999999999996</v>
      </c>
      <c r="L194" s="304">
        <v>4174023.3</v>
      </c>
      <c r="M194" s="305">
        <v>4074672.5</v>
      </c>
      <c r="N194" s="304">
        <v>3629122</v>
      </c>
      <c r="O194" s="304">
        <v>0</v>
      </c>
      <c r="P194" s="304">
        <v>1293684.5</v>
      </c>
      <c r="Q194" s="305">
        <v>27868.6</v>
      </c>
      <c r="R194" s="305">
        <v>164541.29999999996</v>
      </c>
      <c r="S194" s="305">
        <v>4428.8999999999996</v>
      </c>
      <c r="U194" s="306">
        <f t="shared" si="6"/>
        <v>0</v>
      </c>
      <c r="V194" s="307">
        <f t="shared" si="6"/>
        <v>9.999999962747097E-2</v>
      </c>
      <c r="W194" s="307">
        <f t="shared" si="6"/>
        <v>-0.10000000009313226</v>
      </c>
      <c r="X194" s="306">
        <f t="shared" si="6"/>
        <v>0</v>
      </c>
      <c r="Y194" s="306">
        <f t="shared" si="6"/>
        <v>0.10000000009313226</v>
      </c>
      <c r="Z194" s="307">
        <f t="shared" si="5"/>
        <v>0</v>
      </c>
      <c r="AA194" s="307">
        <f t="shared" si="5"/>
        <v>0</v>
      </c>
      <c r="AB194" s="307">
        <f t="shared" si="5"/>
        <v>0</v>
      </c>
    </row>
    <row r="195" spans="1:28" ht="15" customHeight="1">
      <c r="A195" s="308" t="s">
        <v>2604</v>
      </c>
      <c r="B195" s="309" t="s">
        <v>2605</v>
      </c>
      <c r="C195" s="310">
        <v>699831.20000000007</v>
      </c>
      <c r="D195" s="310">
        <v>528114.9</v>
      </c>
      <c r="E195" s="310">
        <v>494621.5</v>
      </c>
      <c r="F195" s="311">
        <v>0</v>
      </c>
      <c r="G195" s="310">
        <v>887.2</v>
      </c>
      <c r="H195" s="310">
        <v>0</v>
      </c>
      <c r="I195" s="310">
        <v>9937.1</v>
      </c>
      <c r="J195" s="310">
        <v>4021.7</v>
      </c>
      <c r="L195" s="304">
        <v>699831.2</v>
      </c>
      <c r="M195" s="304">
        <v>528114.9</v>
      </c>
      <c r="N195" s="304">
        <v>494621.5</v>
      </c>
      <c r="O195" s="304">
        <v>0</v>
      </c>
      <c r="P195" s="304">
        <v>887.2</v>
      </c>
      <c r="Q195" s="304">
        <v>0</v>
      </c>
      <c r="R195" s="304">
        <v>9937.1</v>
      </c>
      <c r="S195" s="304">
        <v>4021.7</v>
      </c>
      <c r="U195" s="306">
        <f t="shared" si="6"/>
        <v>0</v>
      </c>
      <c r="V195" s="306">
        <f t="shared" si="6"/>
        <v>0</v>
      </c>
      <c r="W195" s="306">
        <f t="shared" si="6"/>
        <v>0</v>
      </c>
      <c r="X195" s="306">
        <f t="shared" si="6"/>
        <v>0</v>
      </c>
      <c r="Y195" s="306">
        <f t="shared" si="6"/>
        <v>0</v>
      </c>
      <c r="Z195" s="306">
        <f t="shared" si="5"/>
        <v>0</v>
      </c>
      <c r="AA195" s="306">
        <f t="shared" si="5"/>
        <v>0</v>
      </c>
      <c r="AB195" s="306">
        <f t="shared" si="5"/>
        <v>0</v>
      </c>
    </row>
    <row r="196" spans="1:28">
      <c r="A196" s="308" t="s">
        <v>2608</v>
      </c>
      <c r="B196" s="309" t="s">
        <v>2610</v>
      </c>
      <c r="C196" s="310">
        <v>5317.4</v>
      </c>
      <c r="D196" s="310">
        <v>2082</v>
      </c>
      <c r="E196" s="310">
        <v>0</v>
      </c>
      <c r="F196" s="310">
        <v>0</v>
      </c>
      <c r="G196" s="310">
        <v>0</v>
      </c>
      <c r="H196" s="310">
        <v>0</v>
      </c>
      <c r="I196" s="310">
        <v>0</v>
      </c>
      <c r="J196" s="310">
        <v>0</v>
      </c>
      <c r="L196" s="304">
        <v>5317.4</v>
      </c>
      <c r="M196" s="304">
        <v>2082</v>
      </c>
      <c r="N196" s="304">
        <v>0</v>
      </c>
      <c r="O196" s="304">
        <v>0</v>
      </c>
      <c r="P196" s="304">
        <v>0</v>
      </c>
      <c r="Q196" s="304">
        <v>0</v>
      </c>
      <c r="R196" s="304">
        <v>0</v>
      </c>
      <c r="S196" s="304">
        <v>0</v>
      </c>
      <c r="U196" s="306">
        <f t="shared" si="6"/>
        <v>0</v>
      </c>
      <c r="V196" s="306">
        <f t="shared" si="6"/>
        <v>0</v>
      </c>
      <c r="W196" s="306">
        <f t="shared" si="6"/>
        <v>0</v>
      </c>
      <c r="X196" s="306">
        <f t="shared" si="6"/>
        <v>0</v>
      </c>
      <c r="Y196" s="306">
        <f t="shared" si="6"/>
        <v>0</v>
      </c>
      <c r="Z196" s="306">
        <f t="shared" si="5"/>
        <v>0</v>
      </c>
      <c r="AA196" s="306">
        <f t="shared" si="5"/>
        <v>0</v>
      </c>
      <c r="AB196" s="306">
        <f t="shared" si="5"/>
        <v>0</v>
      </c>
    </row>
    <row r="197" spans="1:28" ht="15" customHeight="1">
      <c r="A197" s="308" t="s">
        <v>2611</v>
      </c>
      <c r="B197" s="309" t="s">
        <v>2613</v>
      </c>
      <c r="C197" s="310">
        <v>694513.8</v>
      </c>
      <c r="D197" s="310">
        <v>526032.9</v>
      </c>
      <c r="E197" s="310">
        <v>494621.5</v>
      </c>
      <c r="F197" s="310">
        <v>0</v>
      </c>
      <c r="G197" s="310">
        <v>887.2</v>
      </c>
      <c r="H197" s="310">
        <v>0</v>
      </c>
      <c r="I197" s="310">
        <v>9937.1</v>
      </c>
      <c r="J197" s="310">
        <v>4021.7</v>
      </c>
      <c r="L197" s="304">
        <v>694513.8</v>
      </c>
      <c r="M197" s="304">
        <v>526032.9</v>
      </c>
      <c r="N197" s="304">
        <v>494621.5</v>
      </c>
      <c r="O197" s="304">
        <v>0</v>
      </c>
      <c r="P197" s="304">
        <v>887.2</v>
      </c>
      <c r="Q197" s="304">
        <v>0</v>
      </c>
      <c r="R197" s="304">
        <v>9937.1</v>
      </c>
      <c r="S197" s="304">
        <v>4021.7</v>
      </c>
      <c r="U197" s="306">
        <f t="shared" si="6"/>
        <v>0</v>
      </c>
      <c r="V197" s="306">
        <f t="shared" si="6"/>
        <v>0</v>
      </c>
      <c r="W197" s="306">
        <f t="shared" si="6"/>
        <v>0</v>
      </c>
      <c r="X197" s="306">
        <f t="shared" si="6"/>
        <v>0</v>
      </c>
      <c r="Y197" s="306">
        <f t="shared" si="6"/>
        <v>0</v>
      </c>
      <c r="Z197" s="306">
        <f t="shared" si="5"/>
        <v>0</v>
      </c>
      <c r="AA197" s="306">
        <f t="shared" si="5"/>
        <v>0</v>
      </c>
      <c r="AB197" s="306">
        <f t="shared" si="5"/>
        <v>0</v>
      </c>
    </row>
    <row r="198" spans="1:28" ht="15" customHeight="1">
      <c r="A198" s="308" t="s">
        <v>2614</v>
      </c>
      <c r="B198" s="309" t="s">
        <v>2615</v>
      </c>
      <c r="C198" s="310">
        <v>133805.1</v>
      </c>
      <c r="D198" s="310">
        <v>114132.1</v>
      </c>
      <c r="E198" s="310">
        <v>85705</v>
      </c>
      <c r="F198" s="311">
        <v>0</v>
      </c>
      <c r="G198" s="310">
        <v>0</v>
      </c>
      <c r="H198" s="310">
        <v>0</v>
      </c>
      <c r="I198" s="310">
        <v>1855.3</v>
      </c>
      <c r="J198" s="310">
        <v>0</v>
      </c>
      <c r="L198" s="304">
        <v>133805.1</v>
      </c>
      <c r="M198" s="304">
        <v>114132.1</v>
      </c>
      <c r="N198" s="304">
        <v>85705</v>
      </c>
      <c r="O198" s="304">
        <v>0</v>
      </c>
      <c r="P198" s="304">
        <v>0</v>
      </c>
      <c r="Q198" s="304">
        <v>0</v>
      </c>
      <c r="R198" s="304">
        <v>1855.3</v>
      </c>
      <c r="S198" s="304">
        <v>0</v>
      </c>
      <c r="U198" s="306">
        <f t="shared" si="6"/>
        <v>0</v>
      </c>
      <c r="V198" s="306">
        <f t="shared" si="6"/>
        <v>0</v>
      </c>
      <c r="W198" s="306">
        <f t="shared" si="6"/>
        <v>0</v>
      </c>
      <c r="X198" s="306">
        <f t="shared" si="6"/>
        <v>0</v>
      </c>
      <c r="Y198" s="306">
        <f t="shared" si="6"/>
        <v>0</v>
      </c>
      <c r="Z198" s="306">
        <f t="shared" si="5"/>
        <v>0</v>
      </c>
      <c r="AA198" s="306">
        <f t="shared" si="5"/>
        <v>0</v>
      </c>
      <c r="AB198" s="306">
        <f t="shared" si="5"/>
        <v>0</v>
      </c>
    </row>
    <row r="199" spans="1:28">
      <c r="A199" s="308" t="s">
        <v>2619</v>
      </c>
      <c r="B199" s="309" t="s">
        <v>2621</v>
      </c>
      <c r="C199" s="310">
        <v>980</v>
      </c>
      <c r="D199" s="310">
        <v>1199.5</v>
      </c>
      <c r="E199" s="310">
        <v>1193.2</v>
      </c>
      <c r="F199" s="310">
        <v>0</v>
      </c>
      <c r="G199" s="310">
        <v>0</v>
      </c>
      <c r="H199" s="310">
        <v>0</v>
      </c>
      <c r="I199" s="310">
        <v>0</v>
      </c>
      <c r="J199" s="310">
        <v>0</v>
      </c>
      <c r="L199" s="304">
        <v>980</v>
      </c>
      <c r="M199" s="304">
        <v>1199.5</v>
      </c>
      <c r="N199" s="304">
        <v>1193.2</v>
      </c>
      <c r="O199" s="304">
        <v>0</v>
      </c>
      <c r="P199" s="304">
        <v>0</v>
      </c>
      <c r="Q199" s="304">
        <v>0</v>
      </c>
      <c r="R199" s="304">
        <v>0</v>
      </c>
      <c r="S199" s="304">
        <v>0</v>
      </c>
      <c r="U199" s="306">
        <f t="shared" si="6"/>
        <v>0</v>
      </c>
      <c r="V199" s="306">
        <f t="shared" si="6"/>
        <v>0</v>
      </c>
      <c r="W199" s="306">
        <f t="shared" si="6"/>
        <v>0</v>
      </c>
      <c r="X199" s="306">
        <f t="shared" si="6"/>
        <v>0</v>
      </c>
      <c r="Y199" s="306">
        <f t="shared" si="6"/>
        <v>0</v>
      </c>
      <c r="Z199" s="306">
        <f t="shared" si="5"/>
        <v>0</v>
      </c>
      <c r="AA199" s="306">
        <f t="shared" si="5"/>
        <v>0</v>
      </c>
      <c r="AB199" s="306">
        <f t="shared" si="5"/>
        <v>0</v>
      </c>
    </row>
    <row r="200" spans="1:28" ht="24">
      <c r="A200" s="308" t="s">
        <v>2622</v>
      </c>
      <c r="B200" s="309" t="s">
        <v>2625</v>
      </c>
      <c r="C200" s="310">
        <v>132825.1</v>
      </c>
      <c r="D200" s="310">
        <v>112932.6</v>
      </c>
      <c r="E200" s="310">
        <v>84511.8</v>
      </c>
      <c r="F200" s="310">
        <v>0</v>
      </c>
      <c r="G200" s="310">
        <v>0</v>
      </c>
      <c r="H200" s="310">
        <v>0</v>
      </c>
      <c r="I200" s="310">
        <v>1855.3</v>
      </c>
      <c r="J200" s="310">
        <v>0</v>
      </c>
      <c r="L200" s="304">
        <v>132825.1</v>
      </c>
      <c r="M200" s="304">
        <v>112932.6</v>
      </c>
      <c r="N200" s="304">
        <v>84511.8</v>
      </c>
      <c r="O200" s="304">
        <v>0</v>
      </c>
      <c r="P200" s="304">
        <v>0</v>
      </c>
      <c r="Q200" s="304">
        <v>0</v>
      </c>
      <c r="R200" s="304">
        <v>1855.3</v>
      </c>
      <c r="S200" s="304">
        <v>0</v>
      </c>
      <c r="U200" s="306">
        <f t="shared" si="6"/>
        <v>0</v>
      </c>
      <c r="V200" s="306">
        <f t="shared" si="6"/>
        <v>0</v>
      </c>
      <c r="W200" s="306">
        <f t="shared" si="6"/>
        <v>0</v>
      </c>
      <c r="X200" s="306">
        <f t="shared" si="6"/>
        <v>0</v>
      </c>
      <c r="Y200" s="306">
        <f t="shared" si="6"/>
        <v>0</v>
      </c>
      <c r="Z200" s="306">
        <f t="shared" si="5"/>
        <v>0</v>
      </c>
      <c r="AA200" s="306">
        <f t="shared" si="5"/>
        <v>0</v>
      </c>
      <c r="AB200" s="306">
        <f t="shared" si="5"/>
        <v>0</v>
      </c>
    </row>
    <row r="201" spans="1:28" ht="15" customHeight="1">
      <c r="A201" s="308" t="s">
        <v>2626</v>
      </c>
      <c r="B201" s="309" t="s">
        <v>2627</v>
      </c>
      <c r="C201" s="310">
        <v>20003.5</v>
      </c>
      <c r="D201" s="310">
        <v>18950</v>
      </c>
      <c r="E201" s="310">
        <v>16751.400000000001</v>
      </c>
      <c r="F201" s="311">
        <v>0</v>
      </c>
      <c r="G201" s="310">
        <v>0</v>
      </c>
      <c r="H201" s="310">
        <v>0</v>
      </c>
      <c r="I201" s="310">
        <v>0</v>
      </c>
      <c r="J201" s="310">
        <v>0</v>
      </c>
      <c r="L201" s="304">
        <v>20003.5</v>
      </c>
      <c r="M201" s="304">
        <v>18950</v>
      </c>
      <c r="N201" s="305">
        <v>16751.400000000001</v>
      </c>
      <c r="O201" s="304">
        <v>0</v>
      </c>
      <c r="P201" s="304">
        <v>0</v>
      </c>
      <c r="Q201" s="304">
        <v>0</v>
      </c>
      <c r="R201" s="304">
        <v>0</v>
      </c>
      <c r="S201" s="304">
        <v>0</v>
      </c>
      <c r="U201" s="306">
        <f t="shared" si="6"/>
        <v>0</v>
      </c>
      <c r="V201" s="306">
        <f t="shared" si="6"/>
        <v>0</v>
      </c>
      <c r="W201" s="307">
        <f t="shared" si="6"/>
        <v>0</v>
      </c>
      <c r="X201" s="306">
        <f t="shared" si="6"/>
        <v>0</v>
      </c>
      <c r="Y201" s="306">
        <f t="shared" si="6"/>
        <v>0</v>
      </c>
      <c r="Z201" s="306">
        <f t="shared" si="5"/>
        <v>0</v>
      </c>
      <c r="AA201" s="306">
        <f t="shared" si="5"/>
        <v>0</v>
      </c>
      <c r="AB201" s="306">
        <f t="shared" si="5"/>
        <v>0</v>
      </c>
    </row>
    <row r="202" spans="1:28" ht="24">
      <c r="A202" s="308" t="s">
        <v>2630</v>
      </c>
      <c r="B202" s="309" t="s">
        <v>2633</v>
      </c>
      <c r="C202" s="310">
        <v>13643.5</v>
      </c>
      <c r="D202" s="310">
        <v>8317.7000000000007</v>
      </c>
      <c r="E202" s="310">
        <v>6317</v>
      </c>
      <c r="F202" s="310">
        <v>0</v>
      </c>
      <c r="G202" s="310">
        <v>0</v>
      </c>
      <c r="H202" s="310">
        <v>0</v>
      </c>
      <c r="I202" s="310">
        <v>0</v>
      </c>
      <c r="J202" s="310">
        <v>0</v>
      </c>
      <c r="L202" s="304">
        <v>13643.5</v>
      </c>
      <c r="M202" s="304">
        <v>8317.7000000000007</v>
      </c>
      <c r="N202" s="304">
        <v>6317.1</v>
      </c>
      <c r="O202" s="304">
        <v>0</v>
      </c>
      <c r="P202" s="304">
        <v>0</v>
      </c>
      <c r="Q202" s="304">
        <v>0</v>
      </c>
      <c r="R202" s="304">
        <v>0</v>
      </c>
      <c r="S202" s="304">
        <v>0</v>
      </c>
      <c r="U202" s="306">
        <f t="shared" si="6"/>
        <v>0</v>
      </c>
      <c r="V202" s="306">
        <f t="shared" si="6"/>
        <v>0</v>
      </c>
      <c r="W202" s="306">
        <f t="shared" si="6"/>
        <v>-0.1000000000003638</v>
      </c>
      <c r="X202" s="306">
        <f t="shared" si="6"/>
        <v>0</v>
      </c>
      <c r="Y202" s="306">
        <f t="shared" si="6"/>
        <v>0</v>
      </c>
      <c r="Z202" s="306">
        <f t="shared" si="5"/>
        <v>0</v>
      </c>
      <c r="AA202" s="306">
        <f t="shared" si="5"/>
        <v>0</v>
      </c>
      <c r="AB202" s="306">
        <f t="shared" si="5"/>
        <v>0</v>
      </c>
    </row>
    <row r="203" spans="1:28" ht="15" customHeight="1">
      <c r="A203" s="308" t="s">
        <v>2634</v>
      </c>
      <c r="B203" s="309" t="s">
        <v>2636</v>
      </c>
      <c r="C203" s="310">
        <v>6360</v>
      </c>
      <c r="D203" s="310">
        <v>10632.3</v>
      </c>
      <c r="E203" s="310">
        <v>10434.4</v>
      </c>
      <c r="F203" s="310">
        <v>0</v>
      </c>
      <c r="G203" s="310">
        <v>0</v>
      </c>
      <c r="H203" s="310">
        <v>0</v>
      </c>
      <c r="I203" s="310">
        <v>0</v>
      </c>
      <c r="J203" s="310">
        <v>0</v>
      </c>
      <c r="L203" s="304">
        <v>6360</v>
      </c>
      <c r="M203" s="304">
        <v>10632.3</v>
      </c>
      <c r="N203" s="304">
        <v>10434.4</v>
      </c>
      <c r="O203" s="304">
        <v>0</v>
      </c>
      <c r="P203" s="304">
        <v>0</v>
      </c>
      <c r="Q203" s="304">
        <v>0</v>
      </c>
      <c r="R203" s="304">
        <v>0</v>
      </c>
      <c r="S203" s="304">
        <v>0</v>
      </c>
      <c r="U203" s="306">
        <f t="shared" si="6"/>
        <v>0</v>
      </c>
      <c r="V203" s="306">
        <f t="shared" si="6"/>
        <v>0</v>
      </c>
      <c r="W203" s="306">
        <f t="shared" si="6"/>
        <v>0</v>
      </c>
      <c r="X203" s="306">
        <f t="shared" si="6"/>
        <v>0</v>
      </c>
      <c r="Y203" s="306">
        <f t="shared" si="6"/>
        <v>0</v>
      </c>
      <c r="Z203" s="306">
        <f t="shared" si="5"/>
        <v>0</v>
      </c>
      <c r="AA203" s="306">
        <f t="shared" si="5"/>
        <v>0</v>
      </c>
      <c r="AB203" s="306">
        <f t="shared" si="5"/>
        <v>0</v>
      </c>
    </row>
    <row r="204" spans="1:28" ht="15" customHeight="1">
      <c r="A204" s="308" t="s">
        <v>2637</v>
      </c>
      <c r="B204" s="309" t="s">
        <v>2638</v>
      </c>
      <c r="C204" s="310">
        <v>989699</v>
      </c>
      <c r="D204" s="310">
        <v>999534.79999999993</v>
      </c>
      <c r="E204" s="310">
        <v>933375.7</v>
      </c>
      <c r="F204" s="311">
        <v>0</v>
      </c>
      <c r="G204" s="310">
        <v>651563.9</v>
      </c>
      <c r="H204" s="310">
        <v>1248.9000000000001</v>
      </c>
      <c r="I204" s="310">
        <v>41519.9</v>
      </c>
      <c r="J204" s="310">
        <v>407.2</v>
      </c>
      <c r="L204" s="304">
        <v>989699</v>
      </c>
      <c r="M204" s="304">
        <v>999534.8</v>
      </c>
      <c r="N204" s="304">
        <v>933375.7</v>
      </c>
      <c r="O204" s="304">
        <v>0</v>
      </c>
      <c r="P204" s="304">
        <v>651563.9</v>
      </c>
      <c r="Q204" s="304">
        <v>1248.9000000000001</v>
      </c>
      <c r="R204" s="304">
        <v>41519.9</v>
      </c>
      <c r="S204" s="304">
        <v>407.3</v>
      </c>
      <c r="U204" s="306">
        <f t="shared" si="6"/>
        <v>0</v>
      </c>
      <c r="V204" s="306">
        <f t="shared" ref="V204:AB244" si="7">D204-M204</f>
        <v>0</v>
      </c>
      <c r="W204" s="306">
        <f t="shared" si="7"/>
        <v>0</v>
      </c>
      <c r="X204" s="306">
        <f t="shared" si="7"/>
        <v>0</v>
      </c>
      <c r="Y204" s="306">
        <f t="shared" si="7"/>
        <v>0</v>
      </c>
      <c r="Z204" s="306">
        <f t="shared" si="5"/>
        <v>0</v>
      </c>
      <c r="AA204" s="306">
        <f t="shared" si="5"/>
        <v>0</v>
      </c>
      <c r="AB204" s="306">
        <f t="shared" si="5"/>
        <v>-0.10000000000002274</v>
      </c>
    </row>
    <row r="205" spans="1:28" ht="15" customHeight="1">
      <c r="A205" s="308" t="s">
        <v>2642</v>
      </c>
      <c r="B205" s="309" t="s">
        <v>2644</v>
      </c>
      <c r="C205" s="310">
        <v>989192</v>
      </c>
      <c r="D205" s="310">
        <v>999513.59999999998</v>
      </c>
      <c r="E205" s="310">
        <v>933356.5</v>
      </c>
      <c r="F205" s="310">
        <v>0</v>
      </c>
      <c r="G205" s="310">
        <v>651563.9</v>
      </c>
      <c r="H205" s="310">
        <v>1248.9000000000001</v>
      </c>
      <c r="I205" s="310">
        <v>41519.9</v>
      </c>
      <c r="J205" s="310">
        <v>407.2</v>
      </c>
      <c r="L205" s="304">
        <v>989192</v>
      </c>
      <c r="M205" s="304">
        <v>999513.59999999998</v>
      </c>
      <c r="N205" s="304">
        <v>933356.5</v>
      </c>
      <c r="O205" s="304">
        <v>0</v>
      </c>
      <c r="P205" s="304">
        <v>651563.9</v>
      </c>
      <c r="Q205" s="304">
        <v>1248.9000000000001</v>
      </c>
      <c r="R205" s="304">
        <v>41519.9</v>
      </c>
      <c r="S205" s="304">
        <v>407.3</v>
      </c>
      <c r="U205" s="306">
        <f t="shared" ref="U205:W260" si="8">C205-L205</f>
        <v>0</v>
      </c>
      <c r="V205" s="306">
        <f t="shared" si="7"/>
        <v>0</v>
      </c>
      <c r="W205" s="306">
        <f t="shared" si="7"/>
        <v>0</v>
      </c>
      <c r="X205" s="306">
        <f t="shared" si="7"/>
        <v>0</v>
      </c>
      <c r="Y205" s="306">
        <f t="shared" si="7"/>
        <v>0</v>
      </c>
      <c r="Z205" s="306">
        <f t="shared" si="5"/>
        <v>0</v>
      </c>
      <c r="AA205" s="306">
        <f t="shared" si="5"/>
        <v>0</v>
      </c>
      <c r="AB205" s="306">
        <f t="shared" si="5"/>
        <v>-0.10000000000002274</v>
      </c>
    </row>
    <row r="206" spans="1:28" ht="15" customHeight="1">
      <c r="A206" s="308" t="s">
        <v>2645</v>
      </c>
      <c r="B206" s="309" t="s">
        <v>2647</v>
      </c>
      <c r="C206" s="310">
        <v>507</v>
      </c>
      <c r="D206" s="310">
        <v>21.2</v>
      </c>
      <c r="E206" s="310">
        <v>19.2</v>
      </c>
      <c r="F206" s="310">
        <v>0</v>
      </c>
      <c r="G206" s="310">
        <v>0</v>
      </c>
      <c r="H206" s="310">
        <v>0</v>
      </c>
      <c r="I206" s="310">
        <v>0</v>
      </c>
      <c r="J206" s="310">
        <v>0</v>
      </c>
      <c r="L206" s="304">
        <v>507</v>
      </c>
      <c r="M206" s="304">
        <v>21.2</v>
      </c>
      <c r="N206" s="304">
        <v>19.2</v>
      </c>
      <c r="O206" s="304">
        <v>0</v>
      </c>
      <c r="P206" s="304">
        <v>0</v>
      </c>
      <c r="Q206" s="304">
        <v>0</v>
      </c>
      <c r="R206" s="304">
        <v>0</v>
      </c>
      <c r="S206" s="304">
        <v>0</v>
      </c>
      <c r="U206" s="306">
        <f t="shared" si="8"/>
        <v>0</v>
      </c>
      <c r="V206" s="306">
        <f t="shared" si="7"/>
        <v>0</v>
      </c>
      <c r="W206" s="306">
        <f t="shared" si="7"/>
        <v>0</v>
      </c>
      <c r="X206" s="306">
        <f t="shared" si="7"/>
        <v>0</v>
      </c>
      <c r="Y206" s="306">
        <f t="shared" si="7"/>
        <v>0</v>
      </c>
      <c r="Z206" s="306">
        <f t="shared" si="5"/>
        <v>0</v>
      </c>
      <c r="AA206" s="306">
        <f t="shared" si="5"/>
        <v>0</v>
      </c>
      <c r="AB206" s="306">
        <f t="shared" si="5"/>
        <v>0</v>
      </c>
    </row>
    <row r="207" spans="1:28" ht="25.5" customHeight="1">
      <c r="A207" s="308" t="s">
        <v>2653</v>
      </c>
      <c r="B207" s="309" t="s">
        <v>2654</v>
      </c>
      <c r="C207" s="310">
        <v>135675.30000000002</v>
      </c>
      <c r="D207" s="310">
        <v>272567.80000000005</v>
      </c>
      <c r="E207" s="310">
        <v>258026.9</v>
      </c>
      <c r="F207" s="311">
        <v>0</v>
      </c>
      <c r="G207" s="310">
        <v>49.7</v>
      </c>
      <c r="H207" s="310">
        <v>0</v>
      </c>
      <c r="I207" s="310">
        <v>47.4</v>
      </c>
      <c r="J207" s="310">
        <v>0</v>
      </c>
      <c r="L207" s="304">
        <v>135675.29999999999</v>
      </c>
      <c r="M207" s="305">
        <v>272567.8</v>
      </c>
      <c r="N207" s="304">
        <v>258026.9</v>
      </c>
      <c r="O207" s="304">
        <v>0</v>
      </c>
      <c r="P207" s="304">
        <v>49.7</v>
      </c>
      <c r="Q207" s="304">
        <v>0</v>
      </c>
      <c r="R207" s="304">
        <v>47.4</v>
      </c>
      <c r="S207" s="304">
        <v>0</v>
      </c>
      <c r="U207" s="306">
        <f t="shared" si="8"/>
        <v>0</v>
      </c>
      <c r="V207" s="307">
        <f t="shared" si="7"/>
        <v>0</v>
      </c>
      <c r="W207" s="306">
        <f t="shared" si="7"/>
        <v>0</v>
      </c>
      <c r="X207" s="306">
        <f t="shared" si="7"/>
        <v>0</v>
      </c>
      <c r="Y207" s="306">
        <f t="shared" si="7"/>
        <v>0</v>
      </c>
      <c r="Z207" s="306">
        <f t="shared" si="5"/>
        <v>0</v>
      </c>
      <c r="AA207" s="306">
        <f t="shared" si="5"/>
        <v>0</v>
      </c>
      <c r="AB207" s="306">
        <f t="shared" si="5"/>
        <v>0</v>
      </c>
    </row>
    <row r="208" spans="1:28" ht="25.5" customHeight="1">
      <c r="A208" s="308" t="s">
        <v>2657</v>
      </c>
      <c r="B208" s="309" t="s">
        <v>2659</v>
      </c>
      <c r="C208" s="310">
        <v>135161.60000000001</v>
      </c>
      <c r="D208" s="310">
        <v>271329.10000000003</v>
      </c>
      <c r="E208" s="310">
        <v>256813.4</v>
      </c>
      <c r="F208" s="310">
        <v>0</v>
      </c>
      <c r="G208" s="310">
        <v>49.7</v>
      </c>
      <c r="H208" s="310">
        <v>0</v>
      </c>
      <c r="I208" s="310">
        <v>47.4</v>
      </c>
      <c r="J208" s="310">
        <v>0</v>
      </c>
      <c r="L208" s="304">
        <v>135161.60000000001</v>
      </c>
      <c r="M208" s="304">
        <v>271329.2</v>
      </c>
      <c r="N208" s="304">
        <v>256813.4</v>
      </c>
      <c r="O208" s="304">
        <v>0</v>
      </c>
      <c r="P208" s="304">
        <v>49.7</v>
      </c>
      <c r="Q208" s="304">
        <v>0</v>
      </c>
      <c r="R208" s="304">
        <v>47.4</v>
      </c>
      <c r="S208" s="304">
        <v>0</v>
      </c>
      <c r="U208" s="306">
        <f t="shared" si="8"/>
        <v>0</v>
      </c>
      <c r="V208" s="306">
        <f t="shared" si="7"/>
        <v>-9.9999999976716936E-2</v>
      </c>
      <c r="W208" s="306">
        <f t="shared" si="7"/>
        <v>0</v>
      </c>
      <c r="X208" s="306">
        <f t="shared" si="7"/>
        <v>0</v>
      </c>
      <c r="Y208" s="306">
        <f t="shared" si="7"/>
        <v>0</v>
      </c>
      <c r="Z208" s="306">
        <f t="shared" si="5"/>
        <v>0</v>
      </c>
      <c r="AA208" s="306">
        <f t="shared" si="5"/>
        <v>0</v>
      </c>
      <c r="AB208" s="306">
        <f t="shared" si="5"/>
        <v>0</v>
      </c>
    </row>
    <row r="209" spans="1:28" ht="24">
      <c r="A209" s="308" t="s">
        <v>2660</v>
      </c>
      <c r="B209" s="309" t="s">
        <v>2662</v>
      </c>
      <c r="C209" s="310">
        <v>513.70000000000005</v>
      </c>
      <c r="D209" s="310">
        <v>1238.7</v>
      </c>
      <c r="E209" s="310">
        <v>1213.5</v>
      </c>
      <c r="F209" s="310">
        <v>0</v>
      </c>
      <c r="G209" s="310">
        <v>0</v>
      </c>
      <c r="H209" s="310">
        <v>0</v>
      </c>
      <c r="I209" s="310">
        <v>0</v>
      </c>
      <c r="J209" s="310">
        <v>0</v>
      </c>
      <c r="L209" s="304">
        <v>513.70000000000005</v>
      </c>
      <c r="M209" s="304">
        <v>1238.7</v>
      </c>
      <c r="N209" s="304">
        <v>1213.5</v>
      </c>
      <c r="O209" s="304">
        <v>0</v>
      </c>
      <c r="P209" s="304">
        <v>0</v>
      </c>
      <c r="Q209" s="304">
        <v>0</v>
      </c>
      <c r="R209" s="304">
        <v>0</v>
      </c>
      <c r="S209" s="304">
        <v>0</v>
      </c>
      <c r="U209" s="306">
        <f t="shared" si="8"/>
        <v>0</v>
      </c>
      <c r="V209" s="306">
        <f t="shared" si="7"/>
        <v>0</v>
      </c>
      <c r="W209" s="306">
        <f t="shared" si="7"/>
        <v>0</v>
      </c>
      <c r="X209" s="306">
        <f t="shared" si="7"/>
        <v>0</v>
      </c>
      <c r="Y209" s="306">
        <f t="shared" si="7"/>
        <v>0</v>
      </c>
      <c r="Z209" s="306">
        <f t="shared" si="5"/>
        <v>0</v>
      </c>
      <c r="AA209" s="306">
        <f t="shared" si="5"/>
        <v>0</v>
      </c>
      <c r="AB209" s="306">
        <f t="shared" si="5"/>
        <v>0</v>
      </c>
    </row>
    <row r="210" spans="1:28" ht="15" customHeight="1">
      <c r="A210" s="308" t="s">
        <v>2668</v>
      </c>
      <c r="B210" s="309" t="s">
        <v>2669</v>
      </c>
      <c r="C210" s="310">
        <v>47971.7</v>
      </c>
      <c r="D210" s="310">
        <v>57860.700000000004</v>
      </c>
      <c r="E210" s="310">
        <v>49011.399999999994</v>
      </c>
      <c r="F210" s="311">
        <v>0</v>
      </c>
      <c r="G210" s="310">
        <v>573.20000000000005</v>
      </c>
      <c r="H210" s="310">
        <v>0</v>
      </c>
      <c r="I210" s="310">
        <v>133.4</v>
      </c>
      <c r="J210" s="310">
        <v>0</v>
      </c>
      <c r="L210" s="304">
        <v>47971.7</v>
      </c>
      <c r="M210" s="304">
        <v>57860.7</v>
      </c>
      <c r="N210" s="304">
        <v>49011.4</v>
      </c>
      <c r="O210" s="304">
        <v>0</v>
      </c>
      <c r="P210" s="304">
        <v>573.20000000000005</v>
      </c>
      <c r="Q210" s="304">
        <v>0</v>
      </c>
      <c r="R210" s="304">
        <v>133.4</v>
      </c>
      <c r="S210" s="304">
        <v>0</v>
      </c>
      <c r="U210" s="306">
        <f t="shared" si="8"/>
        <v>0</v>
      </c>
      <c r="V210" s="306">
        <f t="shared" si="7"/>
        <v>0</v>
      </c>
      <c r="W210" s="306">
        <f t="shared" si="7"/>
        <v>0</v>
      </c>
      <c r="X210" s="306">
        <f t="shared" si="7"/>
        <v>0</v>
      </c>
      <c r="Y210" s="306">
        <f t="shared" si="7"/>
        <v>0</v>
      </c>
      <c r="Z210" s="306">
        <f t="shared" si="5"/>
        <v>0</v>
      </c>
      <c r="AA210" s="306">
        <f t="shared" si="5"/>
        <v>0</v>
      </c>
      <c r="AB210" s="306">
        <f t="shared" si="5"/>
        <v>0</v>
      </c>
    </row>
    <row r="211" spans="1:28" ht="36">
      <c r="A211" s="308" t="s">
        <v>2672</v>
      </c>
      <c r="B211" s="309" t="s">
        <v>2674</v>
      </c>
      <c r="C211" s="310">
        <v>46190.5</v>
      </c>
      <c r="D211" s="310">
        <v>57826.400000000001</v>
      </c>
      <c r="E211" s="310">
        <v>48977.2</v>
      </c>
      <c r="F211" s="310">
        <v>0</v>
      </c>
      <c r="G211" s="310">
        <v>573.20000000000005</v>
      </c>
      <c r="H211" s="310">
        <v>0</v>
      </c>
      <c r="I211" s="310">
        <v>133.4</v>
      </c>
      <c r="J211" s="310">
        <v>0</v>
      </c>
      <c r="L211" s="304">
        <v>46190.5</v>
      </c>
      <c r="M211" s="304">
        <v>57826.400000000001</v>
      </c>
      <c r="N211" s="304">
        <v>48977.2</v>
      </c>
      <c r="O211" s="304">
        <v>0</v>
      </c>
      <c r="P211" s="304">
        <v>573.20000000000005</v>
      </c>
      <c r="Q211" s="304">
        <v>0</v>
      </c>
      <c r="R211" s="304">
        <v>133.4</v>
      </c>
      <c r="S211" s="304">
        <v>0</v>
      </c>
      <c r="U211" s="306">
        <f t="shared" si="8"/>
        <v>0</v>
      </c>
      <c r="V211" s="306">
        <f t="shared" si="7"/>
        <v>0</v>
      </c>
      <c r="W211" s="306">
        <f t="shared" si="7"/>
        <v>0</v>
      </c>
      <c r="X211" s="306">
        <f t="shared" si="7"/>
        <v>0</v>
      </c>
      <c r="Y211" s="306">
        <f t="shared" si="7"/>
        <v>0</v>
      </c>
      <c r="Z211" s="306">
        <f t="shared" si="5"/>
        <v>0</v>
      </c>
      <c r="AA211" s="306">
        <f t="shared" si="5"/>
        <v>0</v>
      </c>
      <c r="AB211" s="306">
        <f t="shared" si="5"/>
        <v>0</v>
      </c>
    </row>
    <row r="212" spans="1:28" ht="36">
      <c r="A212" s="308" t="s">
        <v>2675</v>
      </c>
      <c r="B212" s="309" t="s">
        <v>2677</v>
      </c>
      <c r="C212" s="310">
        <v>1781.2</v>
      </c>
      <c r="D212" s="310">
        <v>34.299999999999997</v>
      </c>
      <c r="E212" s="310">
        <v>34.200000000000003</v>
      </c>
      <c r="F212" s="310">
        <v>0</v>
      </c>
      <c r="G212" s="310">
        <v>0</v>
      </c>
      <c r="H212" s="310">
        <v>0</v>
      </c>
      <c r="I212" s="310">
        <v>0</v>
      </c>
      <c r="J212" s="310">
        <v>0</v>
      </c>
      <c r="L212" s="304">
        <v>1781.2</v>
      </c>
      <c r="M212" s="304">
        <v>34.299999999999997</v>
      </c>
      <c r="N212" s="304">
        <v>34.200000000000003</v>
      </c>
      <c r="O212" s="304">
        <v>0</v>
      </c>
      <c r="P212" s="304">
        <v>0</v>
      </c>
      <c r="Q212" s="304">
        <v>0</v>
      </c>
      <c r="R212" s="304">
        <v>0</v>
      </c>
      <c r="S212" s="304">
        <v>0</v>
      </c>
      <c r="U212" s="306">
        <f t="shared" si="8"/>
        <v>0</v>
      </c>
      <c r="V212" s="306">
        <f t="shared" si="7"/>
        <v>0</v>
      </c>
      <c r="W212" s="306">
        <f t="shared" si="7"/>
        <v>0</v>
      </c>
      <c r="X212" s="306">
        <f t="shared" si="7"/>
        <v>0</v>
      </c>
      <c r="Y212" s="306">
        <f t="shared" si="7"/>
        <v>0</v>
      </c>
      <c r="Z212" s="306">
        <f t="shared" si="5"/>
        <v>0</v>
      </c>
      <c r="AA212" s="306">
        <f t="shared" si="5"/>
        <v>0</v>
      </c>
      <c r="AB212" s="306">
        <f t="shared" si="5"/>
        <v>0</v>
      </c>
    </row>
    <row r="213" spans="1:28" ht="15" customHeight="1">
      <c r="A213" s="308" t="s">
        <v>2678</v>
      </c>
      <c r="B213" s="309" t="s">
        <v>2679</v>
      </c>
      <c r="C213" s="310">
        <v>183645.2</v>
      </c>
      <c r="D213" s="310">
        <v>162556.9</v>
      </c>
      <c r="E213" s="310">
        <v>130592</v>
      </c>
      <c r="F213" s="311">
        <v>0</v>
      </c>
      <c r="G213" s="310">
        <v>2478.6999999999998</v>
      </c>
      <c r="H213" s="310">
        <v>2048.9</v>
      </c>
      <c r="I213" s="310">
        <v>131.1</v>
      </c>
      <c r="J213" s="310">
        <v>0</v>
      </c>
      <c r="L213" s="304">
        <v>183645.2</v>
      </c>
      <c r="M213" s="304">
        <v>162556.9</v>
      </c>
      <c r="N213" s="304">
        <v>130592</v>
      </c>
      <c r="O213" s="304">
        <v>0</v>
      </c>
      <c r="P213" s="304">
        <v>2478.6</v>
      </c>
      <c r="Q213" s="304">
        <v>2048.9</v>
      </c>
      <c r="R213" s="304">
        <v>131</v>
      </c>
      <c r="S213" s="304">
        <v>0</v>
      </c>
      <c r="U213" s="306">
        <f t="shared" si="8"/>
        <v>0</v>
      </c>
      <c r="V213" s="306">
        <f t="shared" si="7"/>
        <v>0</v>
      </c>
      <c r="W213" s="306">
        <f t="shared" si="7"/>
        <v>0</v>
      </c>
      <c r="X213" s="306">
        <f t="shared" si="7"/>
        <v>0</v>
      </c>
      <c r="Y213" s="306">
        <f t="shared" si="7"/>
        <v>9.9999999999909051E-2</v>
      </c>
      <c r="Z213" s="306">
        <f t="shared" si="7"/>
        <v>0</v>
      </c>
      <c r="AA213" s="306">
        <f t="shared" si="7"/>
        <v>9.9999999999994316E-2</v>
      </c>
      <c r="AB213" s="306">
        <f t="shared" si="7"/>
        <v>0</v>
      </c>
    </row>
    <row r="214" spans="1:28" ht="15" customHeight="1">
      <c r="A214" s="308" t="s">
        <v>2683</v>
      </c>
      <c r="B214" s="309" t="s">
        <v>2686</v>
      </c>
      <c r="C214" s="310">
        <v>119280.3</v>
      </c>
      <c r="D214" s="310">
        <v>79476.399999999994</v>
      </c>
      <c r="E214" s="310">
        <v>59100.2</v>
      </c>
      <c r="F214" s="310">
        <v>0</v>
      </c>
      <c r="G214" s="310">
        <v>2478.6999999999998</v>
      </c>
      <c r="H214" s="310">
        <v>2048.9</v>
      </c>
      <c r="I214" s="310">
        <v>131.1</v>
      </c>
      <c r="J214" s="310">
        <v>0</v>
      </c>
      <c r="L214" s="304">
        <v>119280.3</v>
      </c>
      <c r="M214" s="304">
        <v>79476.399999999994</v>
      </c>
      <c r="N214" s="304">
        <v>59100.2</v>
      </c>
      <c r="O214" s="304">
        <v>0</v>
      </c>
      <c r="P214" s="304">
        <v>2478.6</v>
      </c>
      <c r="Q214" s="304">
        <v>2048.9</v>
      </c>
      <c r="R214" s="304">
        <v>131</v>
      </c>
      <c r="S214" s="304">
        <v>0</v>
      </c>
      <c r="U214" s="306">
        <f t="shared" si="8"/>
        <v>0</v>
      </c>
      <c r="V214" s="306">
        <f t="shared" si="7"/>
        <v>0</v>
      </c>
      <c r="W214" s="306">
        <f t="shared" si="7"/>
        <v>0</v>
      </c>
      <c r="X214" s="306">
        <f t="shared" si="7"/>
        <v>0</v>
      </c>
      <c r="Y214" s="306">
        <f t="shared" si="7"/>
        <v>9.9999999999909051E-2</v>
      </c>
      <c r="Z214" s="306">
        <f t="shared" si="7"/>
        <v>0</v>
      </c>
      <c r="AA214" s="306">
        <f t="shared" si="7"/>
        <v>9.9999999999994316E-2</v>
      </c>
      <c r="AB214" s="306">
        <f t="shared" si="7"/>
        <v>0</v>
      </c>
    </row>
    <row r="215" spans="1:28" ht="15" customHeight="1">
      <c r="A215" s="308" t="s">
        <v>2687</v>
      </c>
      <c r="B215" s="309" t="s">
        <v>2689</v>
      </c>
      <c r="C215" s="310">
        <v>64364.9</v>
      </c>
      <c r="D215" s="310">
        <v>83080.5</v>
      </c>
      <c r="E215" s="310">
        <v>71491.8</v>
      </c>
      <c r="F215" s="310">
        <v>0</v>
      </c>
      <c r="G215" s="310">
        <v>0</v>
      </c>
      <c r="H215" s="310">
        <v>0</v>
      </c>
      <c r="I215" s="310">
        <v>0</v>
      </c>
      <c r="J215" s="310">
        <v>0</v>
      </c>
      <c r="L215" s="304">
        <v>64364.9</v>
      </c>
      <c r="M215" s="304">
        <v>83080.5</v>
      </c>
      <c r="N215" s="304">
        <v>71491.8</v>
      </c>
      <c r="O215" s="304">
        <v>0</v>
      </c>
      <c r="P215" s="304">
        <v>0</v>
      </c>
      <c r="Q215" s="304">
        <v>0</v>
      </c>
      <c r="R215" s="304">
        <v>0</v>
      </c>
      <c r="S215" s="304">
        <v>0</v>
      </c>
      <c r="U215" s="306">
        <f t="shared" si="8"/>
        <v>0</v>
      </c>
      <c r="V215" s="306">
        <f t="shared" si="7"/>
        <v>0</v>
      </c>
      <c r="W215" s="306">
        <f t="shared" si="7"/>
        <v>0</v>
      </c>
      <c r="X215" s="306">
        <f t="shared" si="7"/>
        <v>0</v>
      </c>
      <c r="Y215" s="306">
        <f t="shared" si="7"/>
        <v>0</v>
      </c>
      <c r="Z215" s="306">
        <f t="shared" si="7"/>
        <v>0</v>
      </c>
      <c r="AA215" s="306">
        <f t="shared" si="7"/>
        <v>0</v>
      </c>
      <c r="AB215" s="306">
        <f t="shared" si="7"/>
        <v>0</v>
      </c>
    </row>
    <row r="216" spans="1:28">
      <c r="A216" s="308" t="s">
        <v>2690</v>
      </c>
      <c r="B216" s="309" t="s">
        <v>2691</v>
      </c>
      <c r="C216" s="310">
        <v>59161.1</v>
      </c>
      <c r="D216" s="310">
        <v>61201.4</v>
      </c>
      <c r="E216" s="310">
        <v>59443.5</v>
      </c>
      <c r="F216" s="311">
        <v>0</v>
      </c>
      <c r="G216" s="310">
        <v>45.9</v>
      </c>
      <c r="H216" s="310">
        <v>0</v>
      </c>
      <c r="I216" s="310">
        <v>6.7</v>
      </c>
      <c r="J216" s="310">
        <v>0</v>
      </c>
      <c r="L216" s="304">
        <v>59161.1</v>
      </c>
      <c r="M216" s="304">
        <v>61201.4</v>
      </c>
      <c r="N216" s="304">
        <v>59443.5</v>
      </c>
      <c r="O216" s="304">
        <v>0</v>
      </c>
      <c r="P216" s="304">
        <v>45.9</v>
      </c>
      <c r="Q216" s="304">
        <v>0</v>
      </c>
      <c r="R216" s="304">
        <v>6.7</v>
      </c>
      <c r="S216" s="304">
        <v>0</v>
      </c>
      <c r="U216" s="306">
        <f t="shared" si="8"/>
        <v>0</v>
      </c>
      <c r="V216" s="306">
        <f t="shared" si="7"/>
        <v>0</v>
      </c>
      <c r="W216" s="306">
        <f t="shared" si="7"/>
        <v>0</v>
      </c>
      <c r="X216" s="306">
        <f t="shared" si="7"/>
        <v>0</v>
      </c>
      <c r="Y216" s="306">
        <f t="shared" si="7"/>
        <v>0</v>
      </c>
      <c r="Z216" s="306">
        <f t="shared" si="7"/>
        <v>0</v>
      </c>
      <c r="AA216" s="306">
        <f t="shared" si="7"/>
        <v>0</v>
      </c>
      <c r="AB216" s="306">
        <f t="shared" si="7"/>
        <v>0</v>
      </c>
    </row>
    <row r="217" spans="1:28" ht="15" customHeight="1">
      <c r="A217" s="308" t="s">
        <v>2694</v>
      </c>
      <c r="B217" s="309" t="s">
        <v>2696</v>
      </c>
      <c r="C217" s="310">
        <v>59161.1</v>
      </c>
      <c r="D217" s="310">
        <v>61201.4</v>
      </c>
      <c r="E217" s="310">
        <v>59443.5</v>
      </c>
      <c r="F217" s="310">
        <v>0</v>
      </c>
      <c r="G217" s="310">
        <v>45.9</v>
      </c>
      <c r="H217" s="310">
        <v>0</v>
      </c>
      <c r="I217" s="310">
        <v>6.7</v>
      </c>
      <c r="J217" s="310">
        <v>0</v>
      </c>
      <c r="L217" s="304">
        <v>59161.1</v>
      </c>
      <c r="M217" s="304">
        <v>61201.4</v>
      </c>
      <c r="N217" s="304">
        <v>59443.5</v>
      </c>
      <c r="O217" s="304">
        <v>0</v>
      </c>
      <c r="P217" s="304">
        <v>45.9</v>
      </c>
      <c r="Q217" s="304">
        <v>0</v>
      </c>
      <c r="R217" s="304">
        <v>6.7</v>
      </c>
      <c r="S217" s="304">
        <v>0</v>
      </c>
      <c r="U217" s="306">
        <f t="shared" si="8"/>
        <v>0</v>
      </c>
      <c r="V217" s="306">
        <f t="shared" si="7"/>
        <v>0</v>
      </c>
      <c r="W217" s="306">
        <f t="shared" si="7"/>
        <v>0</v>
      </c>
      <c r="X217" s="306">
        <f t="shared" si="7"/>
        <v>0</v>
      </c>
      <c r="Y217" s="306">
        <f t="shared" si="7"/>
        <v>0</v>
      </c>
      <c r="Z217" s="306">
        <f t="shared" si="7"/>
        <v>0</v>
      </c>
      <c r="AA217" s="306">
        <f t="shared" si="7"/>
        <v>0</v>
      </c>
      <c r="AB217" s="306">
        <f t="shared" si="7"/>
        <v>0</v>
      </c>
    </row>
    <row r="218" spans="1:28" ht="15" customHeight="1">
      <c r="A218" s="308" t="s">
        <v>2996</v>
      </c>
      <c r="B218" s="309" t="s">
        <v>2997</v>
      </c>
      <c r="C218" s="310">
        <v>0</v>
      </c>
      <c r="D218" s="310">
        <v>0</v>
      </c>
      <c r="E218" s="310">
        <v>0</v>
      </c>
      <c r="F218" s="310">
        <v>0</v>
      </c>
      <c r="G218" s="310">
        <v>0</v>
      </c>
      <c r="H218" s="310">
        <v>0</v>
      </c>
      <c r="I218" s="310">
        <v>0</v>
      </c>
      <c r="J218" s="310">
        <v>0</v>
      </c>
      <c r="L218" s="304">
        <v>0</v>
      </c>
      <c r="M218" s="304">
        <v>0</v>
      </c>
      <c r="N218" s="304">
        <v>0</v>
      </c>
      <c r="O218" s="304">
        <v>0</v>
      </c>
      <c r="P218" s="304">
        <v>0</v>
      </c>
      <c r="Q218" s="304">
        <v>0</v>
      </c>
      <c r="R218" s="304">
        <v>0</v>
      </c>
      <c r="S218" s="304">
        <v>0</v>
      </c>
      <c r="U218" s="306">
        <f t="shared" si="8"/>
        <v>0</v>
      </c>
      <c r="V218" s="306">
        <f t="shared" si="7"/>
        <v>0</v>
      </c>
      <c r="W218" s="306">
        <f t="shared" si="7"/>
        <v>0</v>
      </c>
      <c r="X218" s="306">
        <f t="shared" si="7"/>
        <v>0</v>
      </c>
      <c r="Y218" s="306">
        <f t="shared" si="7"/>
        <v>0</v>
      </c>
      <c r="Z218" s="306">
        <f t="shared" si="7"/>
        <v>0</v>
      </c>
      <c r="AA218" s="306">
        <f t="shared" si="7"/>
        <v>0</v>
      </c>
      <c r="AB218" s="306">
        <f t="shared" si="7"/>
        <v>0</v>
      </c>
    </row>
    <row r="219" spans="1:28" ht="24">
      <c r="A219" s="308" t="s">
        <v>25</v>
      </c>
      <c r="B219" s="309" t="s">
        <v>26</v>
      </c>
      <c r="C219" s="310">
        <v>1904231.2000000002</v>
      </c>
      <c r="D219" s="310">
        <v>1859754</v>
      </c>
      <c r="E219" s="310">
        <v>1601594.5</v>
      </c>
      <c r="F219" s="311">
        <v>0</v>
      </c>
      <c r="G219" s="310">
        <v>638086.00000000012</v>
      </c>
      <c r="H219" s="310">
        <v>24570.800000000003</v>
      </c>
      <c r="I219" s="310">
        <v>110910.40000000001</v>
      </c>
      <c r="J219" s="310">
        <v>0</v>
      </c>
      <c r="L219" s="304">
        <v>1904231.2</v>
      </c>
      <c r="M219" s="304">
        <v>1859754</v>
      </c>
      <c r="N219" s="304">
        <v>1601594.5</v>
      </c>
      <c r="O219" s="304">
        <v>0</v>
      </c>
      <c r="P219" s="304">
        <v>638086</v>
      </c>
      <c r="Q219" s="304">
        <v>24570.9</v>
      </c>
      <c r="R219" s="304">
        <v>110910.39999999999</v>
      </c>
      <c r="S219" s="304">
        <v>0</v>
      </c>
      <c r="U219" s="306">
        <f t="shared" si="8"/>
        <v>0</v>
      </c>
      <c r="V219" s="306">
        <f t="shared" si="7"/>
        <v>0</v>
      </c>
      <c r="W219" s="306">
        <f t="shared" si="7"/>
        <v>0</v>
      </c>
      <c r="X219" s="306">
        <f t="shared" si="7"/>
        <v>0</v>
      </c>
      <c r="Y219" s="306">
        <f t="shared" si="7"/>
        <v>0</v>
      </c>
      <c r="Z219" s="306">
        <f t="shared" si="7"/>
        <v>-9.9999999998544808E-2</v>
      </c>
      <c r="AA219" s="306">
        <f t="shared" si="7"/>
        <v>0</v>
      </c>
      <c r="AB219" s="306">
        <f t="shared" si="7"/>
        <v>0</v>
      </c>
    </row>
    <row r="220" spans="1:28" ht="15" customHeight="1">
      <c r="A220" s="308" t="s">
        <v>2697</v>
      </c>
      <c r="B220" s="309" t="s">
        <v>2701</v>
      </c>
      <c r="C220" s="310">
        <v>36182.6</v>
      </c>
      <c r="D220" s="310">
        <v>16607.400000000001</v>
      </c>
      <c r="E220" s="310">
        <v>5677.9</v>
      </c>
      <c r="F220" s="310">
        <v>0</v>
      </c>
      <c r="G220" s="310">
        <v>0</v>
      </c>
      <c r="H220" s="310">
        <v>0</v>
      </c>
      <c r="I220" s="310">
        <v>0</v>
      </c>
      <c r="J220" s="310">
        <v>0</v>
      </c>
      <c r="L220" s="304">
        <v>36182.6</v>
      </c>
      <c r="M220" s="304">
        <v>16607.400000000001</v>
      </c>
      <c r="N220" s="304">
        <v>5677.9</v>
      </c>
      <c r="O220" s="304">
        <v>0</v>
      </c>
      <c r="P220" s="304">
        <v>0</v>
      </c>
      <c r="Q220" s="304">
        <v>0</v>
      </c>
      <c r="R220" s="304">
        <v>0</v>
      </c>
      <c r="S220" s="304">
        <v>0</v>
      </c>
      <c r="U220" s="306">
        <f t="shared" si="8"/>
        <v>0</v>
      </c>
      <c r="V220" s="306">
        <f t="shared" si="7"/>
        <v>0</v>
      </c>
      <c r="W220" s="306">
        <f t="shared" si="7"/>
        <v>0</v>
      </c>
      <c r="X220" s="306">
        <f t="shared" si="7"/>
        <v>0</v>
      </c>
      <c r="Y220" s="306">
        <f t="shared" si="7"/>
        <v>0</v>
      </c>
      <c r="Z220" s="306">
        <f t="shared" si="7"/>
        <v>0</v>
      </c>
      <c r="AA220" s="306">
        <f t="shared" si="7"/>
        <v>0</v>
      </c>
      <c r="AB220" s="306">
        <f t="shared" si="7"/>
        <v>0</v>
      </c>
    </row>
    <row r="221" spans="1:28">
      <c r="A221" s="308" t="s">
        <v>2704</v>
      </c>
      <c r="B221" s="309" t="s">
        <v>2706</v>
      </c>
      <c r="C221" s="310">
        <v>369350</v>
      </c>
      <c r="D221" s="310">
        <v>306344.90000000002</v>
      </c>
      <c r="E221" s="310">
        <v>263490.59999999998</v>
      </c>
      <c r="F221" s="310">
        <v>0</v>
      </c>
      <c r="G221" s="310">
        <v>25512.799999999999</v>
      </c>
      <c r="H221" s="310">
        <v>24570.800000000003</v>
      </c>
      <c r="I221" s="310">
        <v>4175.1000000000004</v>
      </c>
      <c r="J221" s="310">
        <v>0</v>
      </c>
      <c r="L221" s="304">
        <v>369350</v>
      </c>
      <c r="M221" s="304">
        <v>306344.90000000002</v>
      </c>
      <c r="N221" s="304">
        <v>263490.59999999998</v>
      </c>
      <c r="O221" s="304">
        <v>0</v>
      </c>
      <c r="P221" s="304">
        <v>25512.799999999999</v>
      </c>
      <c r="Q221" s="304">
        <v>24570.9</v>
      </c>
      <c r="R221" s="304">
        <v>4175.1000000000004</v>
      </c>
      <c r="S221" s="304">
        <v>0</v>
      </c>
      <c r="U221" s="306">
        <f t="shared" si="8"/>
        <v>0</v>
      </c>
      <c r="V221" s="306">
        <f t="shared" si="7"/>
        <v>0</v>
      </c>
      <c r="W221" s="306">
        <f t="shared" si="7"/>
        <v>0</v>
      </c>
      <c r="X221" s="306">
        <f t="shared" si="7"/>
        <v>0</v>
      </c>
      <c r="Y221" s="306">
        <f t="shared" si="7"/>
        <v>0</v>
      </c>
      <c r="Z221" s="306">
        <f t="shared" si="7"/>
        <v>-9.9999999998544808E-2</v>
      </c>
      <c r="AA221" s="306">
        <f t="shared" si="7"/>
        <v>0</v>
      </c>
      <c r="AB221" s="306">
        <f t="shared" si="7"/>
        <v>0</v>
      </c>
    </row>
    <row r="222" spans="1:28" ht="15" customHeight="1">
      <c r="A222" s="308" t="s">
        <v>2707</v>
      </c>
      <c r="B222" s="309" t="s">
        <v>2709</v>
      </c>
      <c r="C222" s="310">
        <v>1292750</v>
      </c>
      <c r="D222" s="310">
        <v>1392681.6</v>
      </c>
      <c r="E222" s="310">
        <v>1197434</v>
      </c>
      <c r="F222" s="310">
        <v>0</v>
      </c>
      <c r="G222" s="310">
        <v>610927.80000000005</v>
      </c>
      <c r="H222" s="310">
        <v>0</v>
      </c>
      <c r="I222" s="310">
        <v>106616.6</v>
      </c>
      <c r="J222" s="310">
        <v>0</v>
      </c>
      <c r="L222" s="304">
        <v>1292750</v>
      </c>
      <c r="M222" s="304">
        <v>1392681.6</v>
      </c>
      <c r="N222" s="304">
        <v>1197434</v>
      </c>
      <c r="O222" s="304">
        <v>0</v>
      </c>
      <c r="P222" s="304">
        <v>610927.80000000005</v>
      </c>
      <c r="Q222" s="304">
        <v>0</v>
      </c>
      <c r="R222" s="304">
        <v>106616.6</v>
      </c>
      <c r="S222" s="304">
        <v>0</v>
      </c>
      <c r="U222" s="306">
        <f t="shared" si="8"/>
        <v>0</v>
      </c>
      <c r="V222" s="306">
        <f t="shared" si="7"/>
        <v>0</v>
      </c>
      <c r="W222" s="306">
        <f t="shared" si="7"/>
        <v>0</v>
      </c>
      <c r="X222" s="306">
        <f t="shared" si="7"/>
        <v>0</v>
      </c>
      <c r="Y222" s="306">
        <f t="shared" si="7"/>
        <v>0</v>
      </c>
      <c r="Z222" s="306">
        <f t="shared" si="7"/>
        <v>0</v>
      </c>
      <c r="AA222" s="306">
        <f t="shared" si="7"/>
        <v>0</v>
      </c>
      <c r="AB222" s="306">
        <f t="shared" si="7"/>
        <v>0</v>
      </c>
    </row>
    <row r="223" spans="1:28" ht="15" customHeight="1">
      <c r="A223" s="308" t="s">
        <v>2710</v>
      </c>
      <c r="B223" s="309" t="s">
        <v>2712</v>
      </c>
      <c r="C223" s="310">
        <v>114700</v>
      </c>
      <c r="D223" s="310">
        <v>89852.199999999983</v>
      </c>
      <c r="E223" s="310">
        <v>87932.800000000003</v>
      </c>
      <c r="F223" s="310">
        <v>0</v>
      </c>
      <c r="G223" s="310">
        <v>1641.9</v>
      </c>
      <c r="H223" s="310">
        <v>0</v>
      </c>
      <c r="I223" s="310">
        <v>10.8</v>
      </c>
      <c r="J223" s="310">
        <v>0</v>
      </c>
      <c r="L223" s="304">
        <v>114700</v>
      </c>
      <c r="M223" s="304">
        <v>89852.199999999983</v>
      </c>
      <c r="N223" s="304">
        <v>87932.800000000003</v>
      </c>
      <c r="O223" s="304">
        <v>0</v>
      </c>
      <c r="P223" s="304">
        <v>1641.9</v>
      </c>
      <c r="Q223" s="304">
        <v>0</v>
      </c>
      <c r="R223" s="304">
        <v>10.8</v>
      </c>
      <c r="S223" s="304">
        <v>0</v>
      </c>
      <c r="U223" s="306">
        <f t="shared" si="8"/>
        <v>0</v>
      </c>
      <c r="V223" s="306">
        <f t="shared" si="7"/>
        <v>0</v>
      </c>
      <c r="W223" s="306">
        <f t="shared" si="7"/>
        <v>0</v>
      </c>
      <c r="X223" s="306">
        <f t="shared" si="7"/>
        <v>0</v>
      </c>
      <c r="Y223" s="306">
        <f t="shared" si="7"/>
        <v>0</v>
      </c>
      <c r="Z223" s="306">
        <f t="shared" si="7"/>
        <v>0</v>
      </c>
      <c r="AA223" s="306">
        <f t="shared" si="7"/>
        <v>0</v>
      </c>
      <c r="AB223" s="306">
        <f t="shared" si="7"/>
        <v>0</v>
      </c>
    </row>
    <row r="224" spans="1:28">
      <c r="A224" s="308" t="s">
        <v>2713</v>
      </c>
      <c r="B224" s="309" t="s">
        <v>2716</v>
      </c>
      <c r="C224" s="310">
        <v>62250</v>
      </c>
      <c r="D224" s="310">
        <v>22072.5</v>
      </c>
      <c r="E224" s="310">
        <v>17677.8</v>
      </c>
      <c r="F224" s="310">
        <v>0</v>
      </c>
      <c r="G224" s="310">
        <v>3.5</v>
      </c>
      <c r="H224" s="310">
        <v>0</v>
      </c>
      <c r="I224" s="310">
        <v>107.9</v>
      </c>
      <c r="J224" s="310">
        <v>0</v>
      </c>
      <c r="L224" s="304">
        <v>62250</v>
      </c>
      <c r="M224" s="304">
        <v>22072.5</v>
      </c>
      <c r="N224" s="304">
        <v>17677.8</v>
      </c>
      <c r="O224" s="304">
        <v>0</v>
      </c>
      <c r="P224" s="304">
        <v>3.5</v>
      </c>
      <c r="Q224" s="304">
        <v>0</v>
      </c>
      <c r="R224" s="304">
        <v>107.9</v>
      </c>
      <c r="S224" s="304">
        <v>0</v>
      </c>
      <c r="U224" s="306">
        <f t="shared" si="8"/>
        <v>0</v>
      </c>
      <c r="V224" s="306">
        <f t="shared" si="7"/>
        <v>0</v>
      </c>
      <c r="W224" s="306">
        <f t="shared" si="7"/>
        <v>0</v>
      </c>
      <c r="X224" s="306">
        <f t="shared" si="7"/>
        <v>0</v>
      </c>
      <c r="Y224" s="306">
        <f t="shared" si="7"/>
        <v>0</v>
      </c>
      <c r="Z224" s="306">
        <f t="shared" si="7"/>
        <v>0</v>
      </c>
      <c r="AA224" s="306">
        <f t="shared" si="7"/>
        <v>0</v>
      </c>
      <c r="AB224" s="306">
        <f t="shared" si="7"/>
        <v>0</v>
      </c>
    </row>
    <row r="225" spans="1:28" ht="24">
      <c r="A225" s="308" t="s">
        <v>2717</v>
      </c>
      <c r="B225" s="309" t="s">
        <v>2719</v>
      </c>
      <c r="C225" s="310">
        <v>28998.6</v>
      </c>
      <c r="D225" s="310">
        <v>32195.4</v>
      </c>
      <c r="E225" s="310">
        <v>29381.4</v>
      </c>
      <c r="F225" s="310">
        <v>0</v>
      </c>
      <c r="G225" s="310">
        <v>0</v>
      </c>
      <c r="H225" s="310">
        <v>0</v>
      </c>
      <c r="I225" s="310">
        <v>0</v>
      </c>
      <c r="J225" s="310">
        <v>0</v>
      </c>
      <c r="K225" s="292"/>
      <c r="L225" s="304">
        <v>28998.6</v>
      </c>
      <c r="M225" s="304">
        <v>32195.4</v>
      </c>
      <c r="N225" s="304">
        <v>29381.4</v>
      </c>
      <c r="O225" s="304">
        <v>0</v>
      </c>
      <c r="P225" s="304">
        <v>0</v>
      </c>
      <c r="Q225" s="304">
        <v>0</v>
      </c>
      <c r="R225" s="304">
        <v>0</v>
      </c>
      <c r="S225" s="304">
        <v>0</v>
      </c>
      <c r="U225" s="306">
        <f t="shared" si="8"/>
        <v>0</v>
      </c>
      <c r="V225" s="306">
        <f t="shared" si="7"/>
        <v>0</v>
      </c>
      <c r="W225" s="306">
        <f t="shared" si="7"/>
        <v>0</v>
      </c>
      <c r="X225" s="306">
        <f t="shared" si="7"/>
        <v>0</v>
      </c>
      <c r="Y225" s="306">
        <f t="shared" si="7"/>
        <v>0</v>
      </c>
      <c r="Z225" s="306">
        <f t="shared" si="7"/>
        <v>0</v>
      </c>
      <c r="AA225" s="306">
        <f t="shared" si="7"/>
        <v>0</v>
      </c>
      <c r="AB225" s="306">
        <f t="shared" si="7"/>
        <v>0</v>
      </c>
    </row>
    <row r="226" spans="1:28" hidden="1">
      <c r="A226" s="300" t="s">
        <v>336</v>
      </c>
      <c r="B226" s="301">
        <v>32</v>
      </c>
      <c r="C226" s="302">
        <v>0</v>
      </c>
      <c r="D226" s="302">
        <v>0</v>
      </c>
      <c r="E226" s="302">
        <v>0</v>
      </c>
      <c r="F226" s="302">
        <v>0</v>
      </c>
      <c r="G226" s="302">
        <v>0</v>
      </c>
      <c r="H226" s="302">
        <v>0</v>
      </c>
      <c r="I226" s="302">
        <v>0</v>
      </c>
      <c r="J226" s="302">
        <v>0</v>
      </c>
      <c r="K226" s="292"/>
      <c r="L226" s="304">
        <v>0</v>
      </c>
      <c r="M226" s="304">
        <v>0</v>
      </c>
      <c r="N226" s="304">
        <v>0</v>
      </c>
      <c r="O226" s="304">
        <v>0</v>
      </c>
      <c r="P226" s="304">
        <v>0</v>
      </c>
      <c r="Q226" s="304">
        <v>0</v>
      </c>
      <c r="R226" s="304">
        <v>0</v>
      </c>
      <c r="S226" s="304">
        <v>0</v>
      </c>
      <c r="U226" s="306">
        <f t="shared" si="8"/>
        <v>0</v>
      </c>
      <c r="V226" s="306">
        <f t="shared" si="7"/>
        <v>0</v>
      </c>
      <c r="W226" s="306">
        <f t="shared" si="7"/>
        <v>0</v>
      </c>
      <c r="X226" s="306">
        <f t="shared" si="7"/>
        <v>0</v>
      </c>
      <c r="Y226" s="306">
        <f t="shared" si="7"/>
        <v>0</v>
      </c>
      <c r="Z226" s="306">
        <f t="shared" si="7"/>
        <v>0</v>
      </c>
      <c r="AA226" s="306">
        <f t="shared" si="7"/>
        <v>0</v>
      </c>
      <c r="AB226" s="306">
        <f t="shared" si="7"/>
        <v>0</v>
      </c>
    </row>
    <row r="227" spans="1:28" s="292" customFormat="1" hidden="1">
      <c r="A227" s="308" t="s">
        <v>2998</v>
      </c>
      <c r="B227" s="309">
        <v>321</v>
      </c>
      <c r="C227" s="310">
        <v>0</v>
      </c>
      <c r="D227" s="310">
        <v>0</v>
      </c>
      <c r="E227" s="310">
        <v>0</v>
      </c>
      <c r="F227" s="310">
        <v>0</v>
      </c>
      <c r="G227" s="310">
        <v>0</v>
      </c>
      <c r="H227" s="310">
        <v>0</v>
      </c>
      <c r="I227" s="310">
        <v>0</v>
      </c>
      <c r="J227" s="310">
        <v>0</v>
      </c>
      <c r="K227" s="312"/>
      <c r="L227" s="304">
        <v>0</v>
      </c>
      <c r="M227" s="304">
        <v>0</v>
      </c>
      <c r="N227" s="304">
        <v>0</v>
      </c>
      <c r="O227" s="304">
        <v>0</v>
      </c>
      <c r="P227" s="304">
        <v>0</v>
      </c>
      <c r="Q227" s="304">
        <v>0</v>
      </c>
      <c r="R227" s="304">
        <v>0</v>
      </c>
      <c r="S227" s="304">
        <v>0</v>
      </c>
      <c r="U227" s="306">
        <f t="shared" si="8"/>
        <v>0</v>
      </c>
      <c r="V227" s="306">
        <f t="shared" si="7"/>
        <v>0</v>
      </c>
      <c r="W227" s="306">
        <f t="shared" si="7"/>
        <v>0</v>
      </c>
      <c r="X227" s="306">
        <f t="shared" si="7"/>
        <v>0</v>
      </c>
      <c r="Y227" s="306">
        <f t="shared" si="7"/>
        <v>0</v>
      </c>
      <c r="Z227" s="306">
        <f t="shared" si="7"/>
        <v>0</v>
      </c>
      <c r="AA227" s="306">
        <f t="shared" si="7"/>
        <v>0</v>
      </c>
      <c r="AB227" s="306">
        <f t="shared" si="7"/>
        <v>0</v>
      </c>
    </row>
    <row r="228" spans="1:28" ht="15" hidden="1" customHeight="1">
      <c r="A228" s="308" t="s">
        <v>2999</v>
      </c>
      <c r="B228" s="309">
        <v>321110</v>
      </c>
      <c r="C228" s="310">
        <v>0</v>
      </c>
      <c r="D228" s="310">
        <v>0</v>
      </c>
      <c r="E228" s="310">
        <v>0</v>
      </c>
      <c r="F228" s="310">
        <v>0</v>
      </c>
      <c r="G228" s="310">
        <v>0</v>
      </c>
      <c r="H228" s="310">
        <v>0</v>
      </c>
      <c r="I228" s="310">
        <v>0</v>
      </c>
      <c r="J228" s="310">
        <v>0</v>
      </c>
      <c r="K228" s="292"/>
      <c r="L228" s="304">
        <v>0</v>
      </c>
      <c r="M228" s="304">
        <v>0</v>
      </c>
      <c r="N228" s="304">
        <v>0</v>
      </c>
      <c r="O228" s="304">
        <v>0</v>
      </c>
      <c r="P228" s="304">
        <v>0</v>
      </c>
      <c r="Q228" s="304">
        <v>0</v>
      </c>
      <c r="R228" s="304">
        <v>0</v>
      </c>
      <c r="S228" s="304">
        <v>0</v>
      </c>
      <c r="U228" s="306">
        <f t="shared" si="8"/>
        <v>0</v>
      </c>
      <c r="V228" s="306">
        <f t="shared" si="7"/>
        <v>0</v>
      </c>
      <c r="W228" s="306">
        <f t="shared" si="7"/>
        <v>0</v>
      </c>
      <c r="X228" s="306">
        <f t="shared" si="7"/>
        <v>0</v>
      </c>
      <c r="Y228" s="306">
        <f t="shared" si="7"/>
        <v>0</v>
      </c>
      <c r="Z228" s="306">
        <f t="shared" si="7"/>
        <v>0</v>
      </c>
      <c r="AA228" s="306">
        <f t="shared" si="7"/>
        <v>0</v>
      </c>
      <c r="AB228" s="306">
        <f t="shared" si="7"/>
        <v>0</v>
      </c>
    </row>
    <row r="229" spans="1:28" s="292" customFormat="1" ht="15" hidden="1" customHeight="1">
      <c r="A229" s="308" t="s">
        <v>3000</v>
      </c>
      <c r="B229" s="309">
        <v>322</v>
      </c>
      <c r="C229" s="310">
        <v>0</v>
      </c>
      <c r="D229" s="310">
        <v>0</v>
      </c>
      <c r="E229" s="310">
        <v>0</v>
      </c>
      <c r="F229" s="310">
        <v>0</v>
      </c>
      <c r="G229" s="310">
        <v>0</v>
      </c>
      <c r="H229" s="310">
        <v>0</v>
      </c>
      <c r="I229" s="310">
        <v>0</v>
      </c>
      <c r="J229" s="310">
        <v>0</v>
      </c>
      <c r="L229" s="304">
        <v>0</v>
      </c>
      <c r="M229" s="304">
        <v>0</v>
      </c>
      <c r="N229" s="304">
        <v>0</v>
      </c>
      <c r="O229" s="304">
        <v>0</v>
      </c>
      <c r="P229" s="304">
        <v>0</v>
      </c>
      <c r="Q229" s="304">
        <v>0</v>
      </c>
      <c r="R229" s="304">
        <v>0</v>
      </c>
      <c r="S229" s="304">
        <v>0</v>
      </c>
      <c r="U229" s="306">
        <f t="shared" si="8"/>
        <v>0</v>
      </c>
      <c r="V229" s="306">
        <f t="shared" si="7"/>
        <v>0</v>
      </c>
      <c r="W229" s="306">
        <f t="shared" si="7"/>
        <v>0</v>
      </c>
      <c r="X229" s="306">
        <f t="shared" si="7"/>
        <v>0</v>
      </c>
      <c r="Y229" s="306">
        <f t="shared" si="7"/>
        <v>0</v>
      </c>
      <c r="Z229" s="306">
        <f t="shared" si="7"/>
        <v>0</v>
      </c>
      <c r="AA229" s="306">
        <f t="shared" si="7"/>
        <v>0</v>
      </c>
      <c r="AB229" s="306">
        <f t="shared" si="7"/>
        <v>0</v>
      </c>
    </row>
    <row r="230" spans="1:28" ht="15" hidden="1" customHeight="1">
      <c r="A230" s="308" t="s">
        <v>3001</v>
      </c>
      <c r="B230" s="309">
        <v>322110</v>
      </c>
      <c r="C230" s="310">
        <v>0</v>
      </c>
      <c r="D230" s="310">
        <v>0</v>
      </c>
      <c r="E230" s="310">
        <v>0</v>
      </c>
      <c r="F230" s="310">
        <v>0</v>
      </c>
      <c r="G230" s="310">
        <v>0</v>
      </c>
      <c r="H230" s="310">
        <v>0</v>
      </c>
      <c r="I230" s="310">
        <v>0</v>
      </c>
      <c r="J230" s="310">
        <v>0</v>
      </c>
      <c r="K230" s="292"/>
      <c r="L230" s="304">
        <v>0</v>
      </c>
      <c r="M230" s="304">
        <v>0</v>
      </c>
      <c r="N230" s="304">
        <v>0</v>
      </c>
      <c r="O230" s="304">
        <v>0</v>
      </c>
      <c r="P230" s="304">
        <v>0</v>
      </c>
      <c r="Q230" s="304">
        <v>0</v>
      </c>
      <c r="R230" s="304">
        <v>0</v>
      </c>
      <c r="S230" s="304">
        <v>0</v>
      </c>
      <c r="U230" s="306">
        <f t="shared" si="8"/>
        <v>0</v>
      </c>
      <c r="V230" s="306">
        <f t="shared" si="7"/>
        <v>0</v>
      </c>
      <c r="W230" s="306">
        <f t="shared" si="7"/>
        <v>0</v>
      </c>
      <c r="X230" s="306">
        <f t="shared" si="7"/>
        <v>0</v>
      </c>
      <c r="Y230" s="306">
        <f t="shared" si="7"/>
        <v>0</v>
      </c>
      <c r="Z230" s="306">
        <f t="shared" si="7"/>
        <v>0</v>
      </c>
      <c r="AA230" s="306">
        <f t="shared" si="7"/>
        <v>0</v>
      </c>
      <c r="AB230" s="306">
        <f t="shared" si="7"/>
        <v>0</v>
      </c>
    </row>
    <row r="231" spans="1:28" ht="15" customHeight="1">
      <c r="A231" s="300" t="s">
        <v>2720</v>
      </c>
      <c r="B231" s="301">
        <v>33</v>
      </c>
      <c r="C231" s="302">
        <v>1268880.8</v>
      </c>
      <c r="D231" s="302">
        <v>1203537.3</v>
      </c>
      <c r="E231" s="302">
        <v>1154948.3999999999</v>
      </c>
      <c r="F231" s="302">
        <v>0</v>
      </c>
      <c r="G231" s="302">
        <v>128078.89999999998</v>
      </c>
      <c r="H231" s="302">
        <v>37.100000000000009</v>
      </c>
      <c r="I231" s="302">
        <v>10609.899999999998</v>
      </c>
      <c r="J231" s="313">
        <v>468.8</v>
      </c>
      <c r="K231" s="292"/>
      <c r="L231" s="304">
        <v>1268880.8</v>
      </c>
      <c r="M231" s="305">
        <v>1203537.3999999999</v>
      </c>
      <c r="N231" s="304">
        <v>1154948.3999999999</v>
      </c>
      <c r="O231" s="304">
        <v>0</v>
      </c>
      <c r="P231" s="305">
        <v>128078.9</v>
      </c>
      <c r="Q231" s="305">
        <v>37.1</v>
      </c>
      <c r="R231" s="304">
        <v>10609.9</v>
      </c>
      <c r="S231" s="305">
        <v>468.8</v>
      </c>
      <c r="U231" s="306">
        <f t="shared" si="8"/>
        <v>0</v>
      </c>
      <c r="V231" s="307">
        <f t="shared" si="7"/>
        <v>-9.9999999860301614E-2</v>
      </c>
      <c r="W231" s="306">
        <f t="shared" si="7"/>
        <v>0</v>
      </c>
      <c r="X231" s="306">
        <f t="shared" si="7"/>
        <v>0</v>
      </c>
      <c r="Y231" s="307">
        <f t="shared" si="7"/>
        <v>0</v>
      </c>
      <c r="Z231" s="307">
        <f t="shared" si="7"/>
        <v>0</v>
      </c>
      <c r="AA231" s="306">
        <f t="shared" si="7"/>
        <v>0</v>
      </c>
      <c r="AB231" s="307">
        <f t="shared" si="7"/>
        <v>0</v>
      </c>
    </row>
    <row r="232" spans="1:28" ht="15" customHeight="1">
      <c r="A232" s="308" t="s">
        <v>2722</v>
      </c>
      <c r="B232" s="309" t="s">
        <v>2723</v>
      </c>
      <c r="C232" s="310">
        <v>230159.4</v>
      </c>
      <c r="D232" s="310">
        <v>214169.3</v>
      </c>
      <c r="E232" s="310">
        <v>204659.7</v>
      </c>
      <c r="F232" s="310">
        <v>0</v>
      </c>
      <c r="G232" s="310">
        <v>5571</v>
      </c>
      <c r="H232" s="310">
        <v>23.6</v>
      </c>
      <c r="I232" s="310">
        <v>544.79999999999995</v>
      </c>
      <c r="J232" s="310">
        <v>18.8</v>
      </c>
      <c r="L232" s="304">
        <v>230159.4</v>
      </c>
      <c r="M232" s="304">
        <v>214169.3</v>
      </c>
      <c r="N232" s="304">
        <v>204659.7</v>
      </c>
      <c r="O232" s="304">
        <v>0</v>
      </c>
      <c r="P232" s="304">
        <v>5571</v>
      </c>
      <c r="Q232" s="304">
        <v>23.6</v>
      </c>
      <c r="R232" s="304">
        <v>544.79999999999995</v>
      </c>
      <c r="S232" s="304">
        <v>18.8</v>
      </c>
      <c r="U232" s="306">
        <f t="shared" si="8"/>
        <v>0</v>
      </c>
      <c r="V232" s="306">
        <f t="shared" si="7"/>
        <v>0</v>
      </c>
      <c r="W232" s="306">
        <f t="shared" si="7"/>
        <v>0</v>
      </c>
      <c r="X232" s="306">
        <f t="shared" si="7"/>
        <v>0</v>
      </c>
      <c r="Y232" s="306">
        <f t="shared" si="7"/>
        <v>0</v>
      </c>
      <c r="Z232" s="306">
        <f t="shared" si="7"/>
        <v>0</v>
      </c>
      <c r="AA232" s="306">
        <f t="shared" si="7"/>
        <v>0</v>
      </c>
      <c r="AB232" s="306">
        <f t="shared" si="7"/>
        <v>0</v>
      </c>
    </row>
    <row r="233" spans="1:28" ht="25.5" customHeight="1">
      <c r="A233" s="308" t="s">
        <v>2726</v>
      </c>
      <c r="B233" s="309" t="s">
        <v>2728</v>
      </c>
      <c r="C233" s="310">
        <v>230159.4</v>
      </c>
      <c r="D233" s="310">
        <v>214169.3</v>
      </c>
      <c r="E233" s="310">
        <v>204659.7</v>
      </c>
      <c r="F233" s="310">
        <v>0</v>
      </c>
      <c r="G233" s="310">
        <v>5571</v>
      </c>
      <c r="H233" s="310">
        <v>23.6</v>
      </c>
      <c r="I233" s="310">
        <v>544.79999999999995</v>
      </c>
      <c r="J233" s="310">
        <v>18.8</v>
      </c>
      <c r="L233" s="304">
        <v>230159.4</v>
      </c>
      <c r="M233" s="304">
        <v>214169.3</v>
      </c>
      <c r="N233" s="304">
        <v>204659.7</v>
      </c>
      <c r="O233" s="304">
        <v>0</v>
      </c>
      <c r="P233" s="304">
        <v>5571</v>
      </c>
      <c r="Q233" s="304">
        <v>23.6</v>
      </c>
      <c r="R233" s="304">
        <v>544.79999999999995</v>
      </c>
      <c r="S233" s="304">
        <v>18.8</v>
      </c>
      <c r="U233" s="306">
        <f t="shared" si="8"/>
        <v>0</v>
      </c>
      <c r="V233" s="306">
        <f t="shared" si="7"/>
        <v>0</v>
      </c>
      <c r="W233" s="306">
        <f t="shared" si="7"/>
        <v>0</v>
      </c>
      <c r="X233" s="306">
        <f t="shared" si="7"/>
        <v>0</v>
      </c>
      <c r="Y233" s="306">
        <f t="shared" si="7"/>
        <v>0</v>
      </c>
      <c r="Z233" s="306">
        <f t="shared" si="7"/>
        <v>0</v>
      </c>
      <c r="AA233" s="306">
        <f t="shared" si="7"/>
        <v>0</v>
      </c>
      <c r="AB233" s="306">
        <f t="shared" si="7"/>
        <v>0</v>
      </c>
    </row>
    <row r="234" spans="1:28" ht="15" customHeight="1">
      <c r="A234" s="308" t="s">
        <v>2734</v>
      </c>
      <c r="B234" s="309" t="s">
        <v>2735</v>
      </c>
      <c r="C234" s="310">
        <v>40117.4</v>
      </c>
      <c r="D234" s="310">
        <v>48871.5</v>
      </c>
      <c r="E234" s="310">
        <v>46148.6</v>
      </c>
      <c r="F234" s="311">
        <v>0</v>
      </c>
      <c r="G234" s="310">
        <v>342.7</v>
      </c>
      <c r="H234" s="310">
        <v>2.7</v>
      </c>
      <c r="I234" s="310">
        <v>141.5</v>
      </c>
      <c r="J234" s="310">
        <v>33.799999999999997</v>
      </c>
      <c r="L234" s="304">
        <v>40117.4</v>
      </c>
      <c r="M234" s="304">
        <v>48871.5</v>
      </c>
      <c r="N234" s="304">
        <v>46148.6</v>
      </c>
      <c r="O234" s="304">
        <v>0</v>
      </c>
      <c r="P234" s="304">
        <v>342.6</v>
      </c>
      <c r="Q234" s="304">
        <v>2.6</v>
      </c>
      <c r="R234" s="304">
        <v>141.5</v>
      </c>
      <c r="S234" s="304">
        <v>33.9</v>
      </c>
      <c r="U234" s="306">
        <f t="shared" si="8"/>
        <v>0</v>
      </c>
      <c r="V234" s="306">
        <f t="shared" si="7"/>
        <v>0</v>
      </c>
      <c r="W234" s="306">
        <f t="shared" si="7"/>
        <v>0</v>
      </c>
      <c r="X234" s="306">
        <f t="shared" si="7"/>
        <v>0</v>
      </c>
      <c r="Y234" s="306">
        <f t="shared" si="7"/>
        <v>9.9999999999965894E-2</v>
      </c>
      <c r="Z234" s="306">
        <f t="shared" si="7"/>
        <v>0.10000000000000009</v>
      </c>
      <c r="AA234" s="306">
        <f t="shared" si="7"/>
        <v>0</v>
      </c>
      <c r="AB234" s="306">
        <f t="shared" si="7"/>
        <v>-0.10000000000000142</v>
      </c>
    </row>
    <row r="235" spans="1:28" ht="25.5" customHeight="1">
      <c r="A235" s="308" t="s">
        <v>2738</v>
      </c>
      <c r="B235" s="309" t="s">
        <v>2740</v>
      </c>
      <c r="C235" s="310">
        <v>40117.4</v>
      </c>
      <c r="D235" s="310">
        <v>48871.5</v>
      </c>
      <c r="E235" s="310">
        <v>46148.6</v>
      </c>
      <c r="F235" s="310">
        <v>0</v>
      </c>
      <c r="G235" s="310">
        <v>342.7</v>
      </c>
      <c r="H235" s="310">
        <v>2.7</v>
      </c>
      <c r="I235" s="310">
        <v>141.5</v>
      </c>
      <c r="J235" s="310">
        <v>33.799999999999997</v>
      </c>
      <c r="L235" s="304">
        <v>40117.4</v>
      </c>
      <c r="M235" s="304">
        <v>48871.5</v>
      </c>
      <c r="N235" s="304">
        <v>46148.6</v>
      </c>
      <c r="O235" s="304">
        <v>0</v>
      </c>
      <c r="P235" s="304">
        <v>342.6</v>
      </c>
      <c r="Q235" s="304">
        <v>2.6</v>
      </c>
      <c r="R235" s="304">
        <v>141.5</v>
      </c>
      <c r="S235" s="304">
        <v>33.9</v>
      </c>
      <c r="U235" s="306">
        <f t="shared" si="8"/>
        <v>0</v>
      </c>
      <c r="V235" s="306">
        <f t="shared" si="7"/>
        <v>0</v>
      </c>
      <c r="W235" s="306">
        <f t="shared" si="7"/>
        <v>0</v>
      </c>
      <c r="X235" s="306">
        <f t="shared" si="7"/>
        <v>0</v>
      </c>
      <c r="Y235" s="306">
        <f t="shared" si="7"/>
        <v>9.9999999999965894E-2</v>
      </c>
      <c r="Z235" s="306">
        <f t="shared" si="7"/>
        <v>0.10000000000000009</v>
      </c>
      <c r="AA235" s="306">
        <f t="shared" si="7"/>
        <v>0</v>
      </c>
      <c r="AB235" s="306">
        <f t="shared" si="7"/>
        <v>-0.10000000000000142</v>
      </c>
    </row>
    <row r="236" spans="1:28">
      <c r="A236" s="308" t="s">
        <v>2746</v>
      </c>
      <c r="B236" s="309" t="s">
        <v>2747</v>
      </c>
      <c r="C236" s="310">
        <v>239755.8</v>
      </c>
      <c r="D236" s="310">
        <v>227900.79999999999</v>
      </c>
      <c r="E236" s="310">
        <v>216601.2</v>
      </c>
      <c r="F236" s="311">
        <v>0</v>
      </c>
      <c r="G236" s="310">
        <v>1920.4</v>
      </c>
      <c r="H236" s="310">
        <v>0</v>
      </c>
      <c r="I236" s="310">
        <v>1374.8</v>
      </c>
      <c r="J236" s="310">
        <v>0</v>
      </c>
      <c r="L236" s="304">
        <v>239755.8</v>
      </c>
      <c r="M236" s="304">
        <v>227900.79999999999</v>
      </c>
      <c r="N236" s="304">
        <v>216601.2</v>
      </c>
      <c r="O236" s="304">
        <v>0</v>
      </c>
      <c r="P236" s="304">
        <v>1920.4</v>
      </c>
      <c r="Q236" s="304">
        <v>0</v>
      </c>
      <c r="R236" s="304">
        <v>1374.8</v>
      </c>
      <c r="S236" s="304">
        <v>0</v>
      </c>
      <c r="U236" s="306">
        <f t="shared" si="8"/>
        <v>0</v>
      </c>
      <c r="V236" s="306">
        <f t="shared" si="7"/>
        <v>0</v>
      </c>
      <c r="W236" s="306">
        <f t="shared" si="7"/>
        <v>0</v>
      </c>
      <c r="X236" s="306">
        <f t="shared" si="7"/>
        <v>0</v>
      </c>
      <c r="Y236" s="306">
        <f t="shared" si="7"/>
        <v>0</v>
      </c>
      <c r="Z236" s="306">
        <f t="shared" si="7"/>
        <v>0</v>
      </c>
      <c r="AA236" s="306">
        <f t="shared" si="7"/>
        <v>0</v>
      </c>
      <c r="AB236" s="306">
        <f t="shared" si="7"/>
        <v>0</v>
      </c>
    </row>
    <row r="237" spans="1:28" ht="15" customHeight="1">
      <c r="A237" s="308" t="s">
        <v>2750</v>
      </c>
      <c r="B237" s="309" t="s">
        <v>2752</v>
      </c>
      <c r="C237" s="310">
        <v>239755.8</v>
      </c>
      <c r="D237" s="310">
        <v>227900.79999999999</v>
      </c>
      <c r="E237" s="310">
        <v>216601.2</v>
      </c>
      <c r="F237" s="310">
        <v>0</v>
      </c>
      <c r="G237" s="310">
        <v>1920.4</v>
      </c>
      <c r="H237" s="310">
        <v>0</v>
      </c>
      <c r="I237" s="310">
        <v>1374.8</v>
      </c>
      <c r="J237" s="310">
        <v>0</v>
      </c>
      <c r="L237" s="304">
        <v>239755.8</v>
      </c>
      <c r="M237" s="304">
        <v>227900.79999999999</v>
      </c>
      <c r="N237" s="304">
        <v>216601.2</v>
      </c>
      <c r="O237" s="304">
        <v>0</v>
      </c>
      <c r="P237" s="304">
        <v>1920.4</v>
      </c>
      <c r="Q237" s="304">
        <v>0</v>
      </c>
      <c r="R237" s="304">
        <v>1374.8</v>
      </c>
      <c r="S237" s="304">
        <v>0</v>
      </c>
      <c r="U237" s="306">
        <f t="shared" si="8"/>
        <v>0</v>
      </c>
      <c r="V237" s="306">
        <f t="shared" si="7"/>
        <v>0</v>
      </c>
      <c r="W237" s="306">
        <f t="shared" si="7"/>
        <v>0</v>
      </c>
      <c r="X237" s="306">
        <f t="shared" si="7"/>
        <v>0</v>
      </c>
      <c r="Y237" s="306">
        <f t="shared" si="7"/>
        <v>0</v>
      </c>
      <c r="Z237" s="306">
        <f t="shared" si="7"/>
        <v>0</v>
      </c>
      <c r="AA237" s="306">
        <f t="shared" si="7"/>
        <v>0</v>
      </c>
      <c r="AB237" s="306">
        <f t="shared" si="7"/>
        <v>0</v>
      </c>
    </row>
    <row r="238" spans="1:28" ht="15" customHeight="1">
      <c r="A238" s="308" t="s">
        <v>2753</v>
      </c>
      <c r="B238" s="309" t="s">
        <v>2754</v>
      </c>
      <c r="C238" s="310">
        <v>109772.8</v>
      </c>
      <c r="D238" s="310">
        <v>101600.1</v>
      </c>
      <c r="E238" s="310">
        <v>97329.8</v>
      </c>
      <c r="F238" s="311">
        <v>0</v>
      </c>
      <c r="G238" s="310">
        <v>6415.4</v>
      </c>
      <c r="H238" s="310">
        <v>0</v>
      </c>
      <c r="I238" s="310">
        <v>233.2</v>
      </c>
      <c r="J238" s="310">
        <v>2.9</v>
      </c>
      <c r="L238" s="304">
        <v>109772.8</v>
      </c>
      <c r="M238" s="304">
        <v>101600.1</v>
      </c>
      <c r="N238" s="304">
        <v>97329.8</v>
      </c>
      <c r="O238" s="304">
        <v>0</v>
      </c>
      <c r="P238" s="304">
        <v>6415.4</v>
      </c>
      <c r="Q238" s="304">
        <v>0</v>
      </c>
      <c r="R238" s="304">
        <v>233.2</v>
      </c>
      <c r="S238" s="304">
        <v>2.9</v>
      </c>
      <c r="U238" s="306">
        <f t="shared" si="8"/>
        <v>0</v>
      </c>
      <c r="V238" s="306">
        <f t="shared" si="7"/>
        <v>0</v>
      </c>
      <c r="W238" s="306">
        <f t="shared" si="7"/>
        <v>0</v>
      </c>
      <c r="X238" s="306">
        <f t="shared" si="7"/>
        <v>0</v>
      </c>
      <c r="Y238" s="306">
        <f t="shared" si="7"/>
        <v>0</v>
      </c>
      <c r="Z238" s="306">
        <f t="shared" si="7"/>
        <v>0</v>
      </c>
      <c r="AA238" s="306">
        <f t="shared" si="7"/>
        <v>0</v>
      </c>
      <c r="AB238" s="306">
        <f t="shared" si="7"/>
        <v>0</v>
      </c>
    </row>
    <row r="239" spans="1:28" ht="15" customHeight="1">
      <c r="A239" s="308" t="s">
        <v>2757</v>
      </c>
      <c r="B239" s="309" t="s">
        <v>2759</v>
      </c>
      <c r="C239" s="310">
        <v>109772.8</v>
      </c>
      <c r="D239" s="310">
        <v>101600.1</v>
      </c>
      <c r="E239" s="310">
        <v>97329.8</v>
      </c>
      <c r="F239" s="310">
        <v>0</v>
      </c>
      <c r="G239" s="310">
        <v>6415.4</v>
      </c>
      <c r="H239" s="310">
        <v>0</v>
      </c>
      <c r="I239" s="310">
        <v>233.2</v>
      </c>
      <c r="J239" s="310">
        <v>2.9</v>
      </c>
      <c r="L239" s="304">
        <v>109772.8</v>
      </c>
      <c r="M239" s="304">
        <v>101600.1</v>
      </c>
      <c r="N239" s="304">
        <v>97329.8</v>
      </c>
      <c r="O239" s="304">
        <v>0</v>
      </c>
      <c r="P239" s="304">
        <v>6415.4</v>
      </c>
      <c r="Q239" s="304">
        <v>0</v>
      </c>
      <c r="R239" s="304">
        <v>233.2</v>
      </c>
      <c r="S239" s="304">
        <v>2.9</v>
      </c>
      <c r="U239" s="306">
        <f t="shared" si="8"/>
        <v>0</v>
      </c>
      <c r="V239" s="306">
        <f t="shared" si="7"/>
        <v>0</v>
      </c>
      <c r="W239" s="306">
        <f t="shared" si="7"/>
        <v>0</v>
      </c>
      <c r="X239" s="306">
        <f t="shared" si="7"/>
        <v>0</v>
      </c>
      <c r="Y239" s="306">
        <f t="shared" si="7"/>
        <v>0</v>
      </c>
      <c r="Z239" s="306">
        <f t="shared" si="7"/>
        <v>0</v>
      </c>
      <c r="AA239" s="306">
        <f t="shared" si="7"/>
        <v>0</v>
      </c>
      <c r="AB239" s="306">
        <f t="shared" si="7"/>
        <v>0</v>
      </c>
    </row>
    <row r="240" spans="1:28" ht="15" customHeight="1">
      <c r="A240" s="308" t="s">
        <v>2765</v>
      </c>
      <c r="B240" s="309" t="s">
        <v>2766</v>
      </c>
      <c r="C240" s="310">
        <v>27077.599999999999</v>
      </c>
      <c r="D240" s="310">
        <v>18384</v>
      </c>
      <c r="E240" s="310">
        <v>15911.6</v>
      </c>
      <c r="F240" s="311">
        <v>0</v>
      </c>
      <c r="G240" s="310">
        <v>23.1</v>
      </c>
      <c r="H240" s="310">
        <v>0</v>
      </c>
      <c r="I240" s="310">
        <v>1779.9</v>
      </c>
      <c r="J240" s="310">
        <v>16.8</v>
      </c>
      <c r="L240" s="304">
        <v>27077.599999999999</v>
      </c>
      <c r="M240" s="304">
        <v>18384</v>
      </c>
      <c r="N240" s="304">
        <v>15911.6</v>
      </c>
      <c r="O240" s="304">
        <v>0</v>
      </c>
      <c r="P240" s="304">
        <v>23.1</v>
      </c>
      <c r="Q240" s="304">
        <v>0</v>
      </c>
      <c r="R240" s="304">
        <v>1779.9</v>
      </c>
      <c r="S240" s="304">
        <v>16.8</v>
      </c>
      <c r="U240" s="306">
        <f t="shared" si="8"/>
        <v>0</v>
      </c>
      <c r="V240" s="306">
        <f t="shared" si="7"/>
        <v>0</v>
      </c>
      <c r="W240" s="306">
        <f t="shared" si="7"/>
        <v>0</v>
      </c>
      <c r="X240" s="306">
        <f t="shared" si="7"/>
        <v>0</v>
      </c>
      <c r="Y240" s="306">
        <f t="shared" si="7"/>
        <v>0</v>
      </c>
      <c r="Z240" s="306">
        <f t="shared" si="7"/>
        <v>0</v>
      </c>
      <c r="AA240" s="306">
        <f t="shared" si="7"/>
        <v>0</v>
      </c>
      <c r="AB240" s="306">
        <f t="shared" si="7"/>
        <v>0</v>
      </c>
    </row>
    <row r="241" spans="1:28" ht="15" customHeight="1">
      <c r="A241" s="308" t="s">
        <v>2769</v>
      </c>
      <c r="B241" s="309" t="s">
        <v>2771</v>
      </c>
      <c r="C241" s="310">
        <v>27077.599999999999</v>
      </c>
      <c r="D241" s="310">
        <v>18384</v>
      </c>
      <c r="E241" s="310">
        <v>15911.6</v>
      </c>
      <c r="F241" s="310">
        <v>0</v>
      </c>
      <c r="G241" s="310">
        <v>23.1</v>
      </c>
      <c r="H241" s="310">
        <v>0</v>
      </c>
      <c r="I241" s="310">
        <v>1779.9</v>
      </c>
      <c r="J241" s="310">
        <v>16.8</v>
      </c>
      <c r="L241" s="304">
        <v>27077.599999999999</v>
      </c>
      <c r="M241" s="304">
        <v>18384</v>
      </c>
      <c r="N241" s="304">
        <v>15911.6</v>
      </c>
      <c r="O241" s="304">
        <v>0</v>
      </c>
      <c r="P241" s="304">
        <v>23.1</v>
      </c>
      <c r="Q241" s="304">
        <v>0</v>
      </c>
      <c r="R241" s="304">
        <v>1779.9</v>
      </c>
      <c r="S241" s="304">
        <v>16.8</v>
      </c>
      <c r="U241" s="306">
        <f t="shared" si="8"/>
        <v>0</v>
      </c>
      <c r="V241" s="306">
        <f t="shared" si="7"/>
        <v>0</v>
      </c>
      <c r="W241" s="306">
        <f t="shared" si="7"/>
        <v>0</v>
      </c>
      <c r="X241" s="306">
        <f t="shared" si="7"/>
        <v>0</v>
      </c>
      <c r="Y241" s="306">
        <f t="shared" si="7"/>
        <v>0</v>
      </c>
      <c r="Z241" s="306">
        <f t="shared" si="7"/>
        <v>0</v>
      </c>
      <c r="AA241" s="306">
        <f t="shared" si="7"/>
        <v>0</v>
      </c>
      <c r="AB241" s="306">
        <f t="shared" si="7"/>
        <v>0</v>
      </c>
    </row>
    <row r="242" spans="1:28" ht="25.5" customHeight="1">
      <c r="A242" s="308" t="s">
        <v>2772</v>
      </c>
      <c r="B242" s="309" t="s">
        <v>2773</v>
      </c>
      <c r="C242" s="310">
        <v>98081.5</v>
      </c>
      <c r="D242" s="310">
        <v>100506.5</v>
      </c>
      <c r="E242" s="310">
        <v>92733.6</v>
      </c>
      <c r="F242" s="311">
        <v>0</v>
      </c>
      <c r="G242" s="310">
        <v>871.79999999999984</v>
      </c>
      <c r="H242" s="310">
        <v>0</v>
      </c>
      <c r="I242" s="310">
        <v>563.5</v>
      </c>
      <c r="J242" s="310">
        <v>30.4</v>
      </c>
      <c r="L242" s="304">
        <v>98081.5</v>
      </c>
      <c r="M242" s="304">
        <v>100506.5</v>
      </c>
      <c r="N242" s="304">
        <v>92733.6</v>
      </c>
      <c r="O242" s="304">
        <v>0</v>
      </c>
      <c r="P242" s="304">
        <v>871.79999999999984</v>
      </c>
      <c r="Q242" s="304">
        <v>0</v>
      </c>
      <c r="R242" s="304">
        <v>563.5</v>
      </c>
      <c r="S242" s="304">
        <v>30.4</v>
      </c>
      <c r="U242" s="306">
        <f t="shared" si="8"/>
        <v>0</v>
      </c>
      <c r="V242" s="306">
        <f t="shared" si="7"/>
        <v>0</v>
      </c>
      <c r="W242" s="306">
        <f t="shared" si="7"/>
        <v>0</v>
      </c>
      <c r="X242" s="306">
        <f t="shared" si="7"/>
        <v>0</v>
      </c>
      <c r="Y242" s="306">
        <f t="shared" si="7"/>
        <v>0</v>
      </c>
      <c r="Z242" s="306">
        <f t="shared" si="7"/>
        <v>0</v>
      </c>
      <c r="AA242" s="306">
        <f t="shared" si="7"/>
        <v>0</v>
      </c>
      <c r="AB242" s="306">
        <f t="shared" si="7"/>
        <v>0</v>
      </c>
    </row>
    <row r="243" spans="1:28" ht="24">
      <c r="A243" s="308" t="s">
        <v>2776</v>
      </c>
      <c r="B243" s="309" t="s">
        <v>2778</v>
      </c>
      <c r="C243" s="310">
        <v>98081.5</v>
      </c>
      <c r="D243" s="310">
        <v>100506.5</v>
      </c>
      <c r="E243" s="310">
        <v>92733.6</v>
      </c>
      <c r="F243" s="310">
        <v>0</v>
      </c>
      <c r="G243" s="310">
        <v>871.79999999999984</v>
      </c>
      <c r="H243" s="310">
        <v>0</v>
      </c>
      <c r="I243" s="310">
        <v>563.5</v>
      </c>
      <c r="J243" s="310">
        <v>30.4</v>
      </c>
      <c r="L243" s="304">
        <v>98081.5</v>
      </c>
      <c r="M243" s="304">
        <v>100506.5</v>
      </c>
      <c r="N243" s="304">
        <v>92733.6</v>
      </c>
      <c r="O243" s="304">
        <v>0</v>
      </c>
      <c r="P243" s="304">
        <v>871.79999999999984</v>
      </c>
      <c r="Q243" s="304">
        <v>0</v>
      </c>
      <c r="R243" s="304">
        <v>563.5</v>
      </c>
      <c r="S243" s="304">
        <v>30.4</v>
      </c>
      <c r="U243" s="306">
        <f t="shared" si="8"/>
        <v>0</v>
      </c>
      <c r="V243" s="306">
        <f t="shared" si="7"/>
        <v>0</v>
      </c>
      <c r="W243" s="306">
        <f t="shared" si="7"/>
        <v>0</v>
      </c>
      <c r="X243" s="306">
        <f t="shared" si="7"/>
        <v>0</v>
      </c>
      <c r="Y243" s="306">
        <f t="shared" si="7"/>
        <v>0</v>
      </c>
      <c r="Z243" s="306">
        <f t="shared" si="7"/>
        <v>0</v>
      </c>
      <c r="AA243" s="306">
        <f t="shared" si="7"/>
        <v>0</v>
      </c>
      <c r="AB243" s="306">
        <f t="shared" si="7"/>
        <v>0</v>
      </c>
    </row>
    <row r="244" spans="1:28">
      <c r="A244" s="308" t="s">
        <v>2784</v>
      </c>
      <c r="B244" s="309" t="s">
        <v>2785</v>
      </c>
      <c r="C244" s="310">
        <v>31647.9</v>
      </c>
      <c r="D244" s="310">
        <v>42968.6</v>
      </c>
      <c r="E244" s="310">
        <v>41797.4</v>
      </c>
      <c r="F244" s="311">
        <v>0</v>
      </c>
      <c r="G244" s="310">
        <v>450</v>
      </c>
      <c r="H244" s="310">
        <v>0</v>
      </c>
      <c r="I244" s="310">
        <v>273.7</v>
      </c>
      <c r="J244" s="310">
        <v>0</v>
      </c>
      <c r="L244" s="304">
        <v>31647.9</v>
      </c>
      <c r="M244" s="304">
        <v>42968.6</v>
      </c>
      <c r="N244" s="304">
        <v>41797.4</v>
      </c>
      <c r="O244" s="304">
        <v>0</v>
      </c>
      <c r="P244" s="304">
        <v>450</v>
      </c>
      <c r="Q244" s="304">
        <v>0</v>
      </c>
      <c r="R244" s="304">
        <v>273.7</v>
      </c>
      <c r="S244" s="304">
        <v>0</v>
      </c>
      <c r="U244" s="306">
        <f t="shared" si="8"/>
        <v>0</v>
      </c>
      <c r="V244" s="306">
        <f t="shared" si="7"/>
        <v>0</v>
      </c>
      <c r="W244" s="306">
        <f t="shared" si="7"/>
        <v>0</v>
      </c>
      <c r="X244" s="306">
        <f t="shared" ref="X244:AB260" si="9">F244-O244</f>
        <v>0</v>
      </c>
      <c r="Y244" s="306">
        <f t="shared" si="9"/>
        <v>0</v>
      </c>
      <c r="Z244" s="306">
        <f t="shared" si="9"/>
        <v>0</v>
      </c>
      <c r="AA244" s="306">
        <f t="shared" si="9"/>
        <v>0</v>
      </c>
      <c r="AB244" s="306">
        <f t="shared" si="9"/>
        <v>0</v>
      </c>
    </row>
    <row r="245" spans="1:28" ht="15" customHeight="1">
      <c r="A245" s="308" t="s">
        <v>2790</v>
      </c>
      <c r="B245" s="309" t="s">
        <v>2791</v>
      </c>
      <c r="C245" s="310">
        <v>31647.9</v>
      </c>
      <c r="D245" s="310">
        <v>42968.6</v>
      </c>
      <c r="E245" s="310">
        <v>41797.4</v>
      </c>
      <c r="F245" s="310">
        <v>0</v>
      </c>
      <c r="G245" s="310">
        <v>450</v>
      </c>
      <c r="H245" s="310">
        <v>0</v>
      </c>
      <c r="I245" s="310">
        <v>273.7</v>
      </c>
      <c r="J245" s="310">
        <v>0</v>
      </c>
      <c r="L245" s="304">
        <v>31647.9</v>
      </c>
      <c r="M245" s="304">
        <v>42968.6</v>
      </c>
      <c r="N245" s="304">
        <v>41797.4</v>
      </c>
      <c r="O245" s="304">
        <v>0</v>
      </c>
      <c r="P245" s="304">
        <v>450</v>
      </c>
      <c r="Q245" s="304">
        <v>0</v>
      </c>
      <c r="R245" s="304">
        <v>273.7</v>
      </c>
      <c r="S245" s="304">
        <v>0</v>
      </c>
      <c r="U245" s="306">
        <f t="shared" si="8"/>
        <v>0</v>
      </c>
      <c r="V245" s="306">
        <f t="shared" si="8"/>
        <v>0</v>
      </c>
      <c r="W245" s="306">
        <f t="shared" si="8"/>
        <v>0</v>
      </c>
      <c r="X245" s="306">
        <f t="shared" si="9"/>
        <v>0</v>
      </c>
      <c r="Y245" s="306">
        <f t="shared" si="9"/>
        <v>0</v>
      </c>
      <c r="Z245" s="306">
        <f t="shared" si="9"/>
        <v>0</v>
      </c>
      <c r="AA245" s="306">
        <f t="shared" si="9"/>
        <v>0</v>
      </c>
      <c r="AB245" s="306">
        <f t="shared" si="9"/>
        <v>0</v>
      </c>
    </row>
    <row r="246" spans="1:28" ht="24">
      <c r="A246" s="308" t="s">
        <v>2797</v>
      </c>
      <c r="B246" s="309" t="s">
        <v>2798</v>
      </c>
      <c r="C246" s="310">
        <v>103376.6</v>
      </c>
      <c r="D246" s="310">
        <v>111740.5</v>
      </c>
      <c r="E246" s="310">
        <v>109630.2</v>
      </c>
      <c r="F246" s="311">
        <v>0</v>
      </c>
      <c r="G246" s="310">
        <v>347.8</v>
      </c>
      <c r="H246" s="310">
        <v>0</v>
      </c>
      <c r="I246" s="310">
        <v>172.6</v>
      </c>
      <c r="J246" s="310">
        <v>0</v>
      </c>
      <c r="L246" s="304">
        <v>103376.6</v>
      </c>
      <c r="M246" s="304">
        <v>111740.4</v>
      </c>
      <c r="N246" s="304">
        <v>109630.2</v>
      </c>
      <c r="O246" s="304">
        <v>0</v>
      </c>
      <c r="P246" s="304">
        <v>347.8</v>
      </c>
      <c r="Q246" s="304">
        <v>0</v>
      </c>
      <c r="R246" s="304">
        <v>172.6</v>
      </c>
      <c r="S246" s="304">
        <v>0</v>
      </c>
      <c r="U246" s="306">
        <f t="shared" si="8"/>
        <v>0</v>
      </c>
      <c r="V246" s="306">
        <f t="shared" si="8"/>
        <v>0.10000000000582077</v>
      </c>
      <c r="W246" s="306">
        <f t="shared" si="8"/>
        <v>0</v>
      </c>
      <c r="X246" s="306">
        <f t="shared" si="9"/>
        <v>0</v>
      </c>
      <c r="Y246" s="306">
        <f t="shared" si="9"/>
        <v>0</v>
      </c>
      <c r="Z246" s="306">
        <f t="shared" si="9"/>
        <v>0</v>
      </c>
      <c r="AA246" s="306">
        <f t="shared" si="9"/>
        <v>0</v>
      </c>
      <c r="AB246" s="306">
        <f t="shared" si="9"/>
        <v>0</v>
      </c>
    </row>
    <row r="247" spans="1:28" ht="15" customHeight="1">
      <c r="A247" s="308" t="s">
        <v>2801</v>
      </c>
      <c r="B247" s="309" t="s">
        <v>2803</v>
      </c>
      <c r="C247" s="310">
        <v>103376.6</v>
      </c>
      <c r="D247" s="310">
        <v>111740.5</v>
      </c>
      <c r="E247" s="310">
        <v>109630.2</v>
      </c>
      <c r="F247" s="310">
        <v>0</v>
      </c>
      <c r="G247" s="310">
        <v>347.8</v>
      </c>
      <c r="H247" s="310">
        <v>0</v>
      </c>
      <c r="I247" s="310">
        <v>172.6</v>
      </c>
      <c r="J247" s="310">
        <v>0</v>
      </c>
      <c r="L247" s="304">
        <v>103376.6</v>
      </c>
      <c r="M247" s="304">
        <v>111740.4</v>
      </c>
      <c r="N247" s="304">
        <v>109630.2</v>
      </c>
      <c r="O247" s="304">
        <v>0</v>
      </c>
      <c r="P247" s="304">
        <v>347.8</v>
      </c>
      <c r="Q247" s="304">
        <v>0</v>
      </c>
      <c r="R247" s="304">
        <v>172.6</v>
      </c>
      <c r="S247" s="304">
        <v>0</v>
      </c>
      <c r="U247" s="306">
        <f t="shared" si="8"/>
        <v>0</v>
      </c>
      <c r="V247" s="306">
        <f t="shared" si="8"/>
        <v>0.10000000000582077</v>
      </c>
      <c r="W247" s="306">
        <f t="shared" si="8"/>
        <v>0</v>
      </c>
      <c r="X247" s="306">
        <f t="shared" si="9"/>
        <v>0</v>
      </c>
      <c r="Y247" s="306">
        <f t="shared" si="9"/>
        <v>0</v>
      </c>
      <c r="Z247" s="306">
        <f t="shared" si="9"/>
        <v>0</v>
      </c>
      <c r="AA247" s="306">
        <f t="shared" si="9"/>
        <v>0</v>
      </c>
      <c r="AB247" s="306">
        <f t="shared" si="9"/>
        <v>0</v>
      </c>
    </row>
    <row r="248" spans="1:28">
      <c r="A248" s="308" t="s">
        <v>2809</v>
      </c>
      <c r="B248" s="309" t="s">
        <v>2810</v>
      </c>
      <c r="C248" s="310">
        <v>388891.8</v>
      </c>
      <c r="D248" s="310">
        <v>337396</v>
      </c>
      <c r="E248" s="310">
        <v>330136.3</v>
      </c>
      <c r="F248" s="310">
        <v>0</v>
      </c>
      <c r="G248" s="310">
        <v>112136.7</v>
      </c>
      <c r="H248" s="310">
        <v>10.8</v>
      </c>
      <c r="I248" s="310">
        <v>5525.9</v>
      </c>
      <c r="J248" s="310">
        <v>366.1</v>
      </c>
      <c r="L248" s="304">
        <v>388891.8</v>
      </c>
      <c r="M248" s="304">
        <v>337396</v>
      </c>
      <c r="N248" s="304">
        <v>330136.3</v>
      </c>
      <c r="O248" s="304">
        <v>0</v>
      </c>
      <c r="P248" s="304">
        <v>112136.7</v>
      </c>
      <c r="Q248" s="304">
        <v>10.8</v>
      </c>
      <c r="R248" s="304">
        <v>5525.9</v>
      </c>
      <c r="S248" s="304">
        <v>366.1</v>
      </c>
      <c r="U248" s="306">
        <f t="shared" si="8"/>
        <v>0</v>
      </c>
      <c r="V248" s="306">
        <f t="shared" si="8"/>
        <v>0</v>
      </c>
      <c r="W248" s="306">
        <f t="shared" si="8"/>
        <v>0</v>
      </c>
      <c r="X248" s="306">
        <f t="shared" si="9"/>
        <v>0</v>
      </c>
      <c r="Y248" s="306">
        <f t="shared" si="9"/>
        <v>0</v>
      </c>
      <c r="Z248" s="306">
        <f t="shared" si="9"/>
        <v>0</v>
      </c>
      <c r="AA248" s="306">
        <f t="shared" si="9"/>
        <v>0</v>
      </c>
      <c r="AB248" s="306">
        <f t="shared" si="9"/>
        <v>0</v>
      </c>
    </row>
    <row r="249" spans="1:28">
      <c r="A249" s="308" t="s">
        <v>2813</v>
      </c>
      <c r="B249" s="309" t="s">
        <v>2815</v>
      </c>
      <c r="C249" s="310">
        <v>388891.8</v>
      </c>
      <c r="D249" s="310">
        <v>337396</v>
      </c>
      <c r="E249" s="310">
        <v>330136.3</v>
      </c>
      <c r="F249" s="310">
        <v>0</v>
      </c>
      <c r="G249" s="310">
        <v>112136.7</v>
      </c>
      <c r="H249" s="310">
        <v>10.8</v>
      </c>
      <c r="I249" s="310">
        <v>5525.9</v>
      </c>
      <c r="J249" s="310">
        <v>366.1</v>
      </c>
      <c r="L249" s="304">
        <v>388891.8</v>
      </c>
      <c r="M249" s="304">
        <v>337396</v>
      </c>
      <c r="N249" s="304">
        <v>330136.3</v>
      </c>
      <c r="O249" s="304">
        <v>0</v>
      </c>
      <c r="P249" s="304">
        <v>112136.7</v>
      </c>
      <c r="Q249" s="304">
        <v>10.8</v>
      </c>
      <c r="R249" s="304">
        <v>5525.9</v>
      </c>
      <c r="S249" s="304">
        <v>366.1</v>
      </c>
      <c r="U249" s="306">
        <f t="shared" si="8"/>
        <v>0</v>
      </c>
      <c r="V249" s="306">
        <f t="shared" si="8"/>
        <v>0</v>
      </c>
      <c r="W249" s="306">
        <f t="shared" si="8"/>
        <v>0</v>
      </c>
      <c r="X249" s="306">
        <f t="shared" si="9"/>
        <v>0</v>
      </c>
      <c r="Y249" s="306">
        <f t="shared" si="9"/>
        <v>0</v>
      </c>
      <c r="Z249" s="306">
        <f t="shared" si="9"/>
        <v>0</v>
      </c>
      <c r="AA249" s="306">
        <f t="shared" si="9"/>
        <v>0</v>
      </c>
      <c r="AB249" s="306">
        <f t="shared" si="9"/>
        <v>0</v>
      </c>
    </row>
    <row r="250" spans="1:28" ht="24">
      <c r="A250" s="300" t="s">
        <v>2829</v>
      </c>
      <c r="B250" s="301">
        <v>34</v>
      </c>
      <c r="C250" s="302">
        <v>-6600.7</v>
      </c>
      <c r="D250" s="302">
        <v>-6701.3</v>
      </c>
      <c r="E250" s="302">
        <v>-6263.8</v>
      </c>
      <c r="F250" s="303">
        <v>0</v>
      </c>
      <c r="G250" s="302">
        <v>0</v>
      </c>
      <c r="H250" s="302">
        <v>0</v>
      </c>
      <c r="I250" s="302">
        <v>1.1000000000000001</v>
      </c>
      <c r="J250" s="302">
        <v>0</v>
      </c>
      <c r="L250" s="304">
        <v>-6600.7</v>
      </c>
      <c r="M250" s="304">
        <v>-6701.3</v>
      </c>
      <c r="N250" s="304">
        <v>-6263.8</v>
      </c>
      <c r="O250" s="304">
        <v>0</v>
      </c>
      <c r="P250" s="304">
        <v>0</v>
      </c>
      <c r="Q250" s="304">
        <v>0</v>
      </c>
      <c r="R250" s="304">
        <v>1.1000000000000001</v>
      </c>
      <c r="S250" s="304">
        <v>0</v>
      </c>
      <c r="U250" s="306">
        <f t="shared" si="8"/>
        <v>0</v>
      </c>
      <c r="V250" s="306">
        <f t="shared" si="8"/>
        <v>0</v>
      </c>
      <c r="W250" s="306">
        <f t="shared" si="8"/>
        <v>0</v>
      </c>
      <c r="X250" s="306">
        <f t="shared" si="9"/>
        <v>0</v>
      </c>
      <c r="Y250" s="306">
        <f t="shared" si="9"/>
        <v>0</v>
      </c>
      <c r="Z250" s="306">
        <f t="shared" si="9"/>
        <v>0</v>
      </c>
      <c r="AA250" s="306">
        <f t="shared" si="9"/>
        <v>0</v>
      </c>
      <c r="AB250" s="306">
        <f t="shared" si="9"/>
        <v>0</v>
      </c>
    </row>
    <row r="251" spans="1:28" ht="15" customHeight="1">
      <c r="A251" s="308" t="s">
        <v>2823</v>
      </c>
      <c r="B251" s="309" t="s">
        <v>2824</v>
      </c>
      <c r="C251" s="310">
        <v>199.3</v>
      </c>
      <c r="D251" s="310">
        <v>98.7</v>
      </c>
      <c r="E251" s="310">
        <v>98.7</v>
      </c>
      <c r="F251" s="311">
        <v>0</v>
      </c>
      <c r="G251" s="310">
        <v>0</v>
      </c>
      <c r="H251" s="310">
        <v>0</v>
      </c>
      <c r="I251" s="310">
        <v>1.1000000000000001</v>
      </c>
      <c r="J251" s="310">
        <v>0</v>
      </c>
      <c r="L251" s="304">
        <v>199.3</v>
      </c>
      <c r="M251" s="304">
        <v>98.7</v>
      </c>
      <c r="N251" s="304">
        <v>98.7</v>
      </c>
      <c r="O251" s="304">
        <v>0</v>
      </c>
      <c r="P251" s="304">
        <v>0</v>
      </c>
      <c r="Q251" s="304">
        <v>0</v>
      </c>
      <c r="R251" s="304">
        <v>1.1000000000000001</v>
      </c>
      <c r="S251" s="304">
        <v>0</v>
      </c>
      <c r="U251" s="306">
        <f t="shared" si="8"/>
        <v>0</v>
      </c>
      <c r="V251" s="306">
        <f t="shared" si="8"/>
        <v>0</v>
      </c>
      <c r="W251" s="306">
        <f t="shared" si="8"/>
        <v>0</v>
      </c>
      <c r="X251" s="306">
        <f t="shared" si="9"/>
        <v>0</v>
      </c>
      <c r="Y251" s="306">
        <f t="shared" si="9"/>
        <v>0</v>
      </c>
      <c r="Z251" s="306">
        <f t="shared" si="9"/>
        <v>0</v>
      </c>
      <c r="AA251" s="306">
        <f t="shared" si="9"/>
        <v>0</v>
      </c>
      <c r="AB251" s="306">
        <f t="shared" si="9"/>
        <v>0</v>
      </c>
    </row>
    <row r="252" spans="1:28" ht="24">
      <c r="A252" s="308" t="s">
        <v>2825</v>
      </c>
      <c r="B252" s="309" t="s">
        <v>2828</v>
      </c>
      <c r="C252" s="310">
        <v>199.3</v>
      </c>
      <c r="D252" s="310">
        <v>98.7</v>
      </c>
      <c r="E252" s="310">
        <v>98.7</v>
      </c>
      <c r="F252" s="310">
        <v>0</v>
      </c>
      <c r="G252" s="310">
        <v>0</v>
      </c>
      <c r="H252" s="310">
        <v>0</v>
      </c>
      <c r="I252" s="310">
        <v>1.1000000000000001</v>
      </c>
      <c r="J252" s="310">
        <v>0</v>
      </c>
      <c r="L252" s="304">
        <v>199.3</v>
      </c>
      <c r="M252" s="304">
        <v>98.7</v>
      </c>
      <c r="N252" s="304">
        <v>98.7</v>
      </c>
      <c r="O252" s="304">
        <v>0</v>
      </c>
      <c r="P252" s="304">
        <v>0</v>
      </c>
      <c r="Q252" s="304">
        <v>0</v>
      </c>
      <c r="R252" s="304">
        <v>1.1000000000000001</v>
      </c>
      <c r="S252" s="304">
        <v>0</v>
      </c>
      <c r="U252" s="306">
        <f t="shared" si="8"/>
        <v>0</v>
      </c>
      <c r="V252" s="306">
        <f t="shared" si="8"/>
        <v>0</v>
      </c>
      <c r="W252" s="306">
        <f t="shared" si="8"/>
        <v>0</v>
      </c>
      <c r="X252" s="306">
        <f t="shared" si="9"/>
        <v>0</v>
      </c>
      <c r="Y252" s="306">
        <f t="shared" si="9"/>
        <v>0</v>
      </c>
      <c r="Z252" s="306">
        <f t="shared" si="9"/>
        <v>0</v>
      </c>
      <c r="AA252" s="306">
        <f t="shared" si="9"/>
        <v>0</v>
      </c>
      <c r="AB252" s="306">
        <f t="shared" si="9"/>
        <v>0</v>
      </c>
    </row>
    <row r="253" spans="1:28" ht="24">
      <c r="A253" s="308" t="s">
        <v>2829</v>
      </c>
      <c r="B253" s="309" t="s">
        <v>2830</v>
      </c>
      <c r="C253" s="310">
        <v>-6800</v>
      </c>
      <c r="D253" s="310">
        <v>-6800</v>
      </c>
      <c r="E253" s="310">
        <v>-6362.5</v>
      </c>
      <c r="F253" s="314">
        <v>0</v>
      </c>
      <c r="G253" s="310">
        <v>0</v>
      </c>
      <c r="H253" s="310">
        <v>0</v>
      </c>
      <c r="I253" s="310">
        <v>0</v>
      </c>
      <c r="J253" s="310">
        <v>0</v>
      </c>
      <c r="L253" s="304">
        <v>-6800</v>
      </c>
      <c r="M253" s="304">
        <v>-6800</v>
      </c>
      <c r="N253" s="304">
        <v>-6362.5</v>
      </c>
      <c r="O253" s="304">
        <v>0</v>
      </c>
      <c r="P253" s="304">
        <v>0</v>
      </c>
      <c r="Q253" s="304">
        <v>0</v>
      </c>
      <c r="R253" s="304">
        <v>0</v>
      </c>
      <c r="S253" s="304">
        <v>0</v>
      </c>
      <c r="U253" s="306">
        <f t="shared" si="8"/>
        <v>0</v>
      </c>
      <c r="V253" s="306">
        <f t="shared" si="8"/>
        <v>0</v>
      </c>
      <c r="W253" s="306">
        <f t="shared" si="8"/>
        <v>0</v>
      </c>
      <c r="X253" s="306">
        <f t="shared" si="9"/>
        <v>0</v>
      </c>
      <c r="Y253" s="306">
        <f t="shared" si="9"/>
        <v>0</v>
      </c>
      <c r="Z253" s="306">
        <f t="shared" si="9"/>
        <v>0</v>
      </c>
      <c r="AA253" s="306">
        <f t="shared" si="9"/>
        <v>0</v>
      </c>
      <c r="AB253" s="306">
        <f t="shared" si="9"/>
        <v>0</v>
      </c>
    </row>
    <row r="254" spans="1:28" ht="24">
      <c r="A254" s="308" t="s">
        <v>2833</v>
      </c>
      <c r="B254" s="309" t="s">
        <v>2835</v>
      </c>
      <c r="C254" s="310">
        <v>-6800</v>
      </c>
      <c r="D254" s="310">
        <v>-6800</v>
      </c>
      <c r="E254" s="310">
        <v>-6362.5</v>
      </c>
      <c r="F254" s="310">
        <v>0</v>
      </c>
      <c r="G254" s="310">
        <v>0</v>
      </c>
      <c r="H254" s="310">
        <v>0</v>
      </c>
      <c r="I254" s="310">
        <v>0</v>
      </c>
      <c r="J254" s="310">
        <v>0</v>
      </c>
      <c r="L254" s="304">
        <v>-6800</v>
      </c>
      <c r="M254" s="304">
        <v>-6800</v>
      </c>
      <c r="N254" s="304">
        <v>-6362.5</v>
      </c>
      <c r="O254" s="304">
        <v>0</v>
      </c>
      <c r="P254" s="304">
        <v>0</v>
      </c>
      <c r="Q254" s="304">
        <v>0</v>
      </c>
      <c r="R254" s="304">
        <v>0</v>
      </c>
      <c r="S254" s="304">
        <v>0</v>
      </c>
      <c r="U254" s="306">
        <f t="shared" si="8"/>
        <v>0</v>
      </c>
      <c r="V254" s="306">
        <f t="shared" si="8"/>
        <v>0</v>
      </c>
      <c r="W254" s="306">
        <f t="shared" si="8"/>
        <v>0</v>
      </c>
      <c r="X254" s="306">
        <f t="shared" si="9"/>
        <v>0</v>
      </c>
      <c r="Y254" s="306">
        <f t="shared" si="9"/>
        <v>0</v>
      </c>
      <c r="Z254" s="306">
        <f t="shared" si="9"/>
        <v>0</v>
      </c>
      <c r="AA254" s="306">
        <f t="shared" si="9"/>
        <v>0</v>
      </c>
      <c r="AB254" s="306">
        <f t="shared" si="9"/>
        <v>0</v>
      </c>
    </row>
    <row r="255" spans="1:28">
      <c r="A255" s="300" t="s">
        <v>2836</v>
      </c>
      <c r="B255" s="301">
        <v>35</v>
      </c>
      <c r="C255" s="302">
        <v>8690.2999999999993</v>
      </c>
      <c r="D255" s="302">
        <v>7138.9</v>
      </c>
      <c r="E255" s="302">
        <v>6734.3</v>
      </c>
      <c r="F255" s="315">
        <v>0</v>
      </c>
      <c r="G255" s="302">
        <v>0</v>
      </c>
      <c r="H255" s="302">
        <v>0</v>
      </c>
      <c r="I255" s="302">
        <v>0</v>
      </c>
      <c r="J255" s="302">
        <v>0</v>
      </c>
      <c r="L255" s="304">
        <v>8690.2999999999993</v>
      </c>
      <c r="M255" s="304">
        <v>7138.9</v>
      </c>
      <c r="N255" s="304">
        <v>6734.3</v>
      </c>
      <c r="O255" s="304">
        <v>0</v>
      </c>
      <c r="P255" s="304">
        <v>0</v>
      </c>
      <c r="Q255" s="304">
        <v>0</v>
      </c>
      <c r="R255" s="304">
        <v>0</v>
      </c>
      <c r="S255" s="304">
        <v>0</v>
      </c>
      <c r="U255" s="306">
        <f t="shared" si="8"/>
        <v>0</v>
      </c>
      <c r="V255" s="306">
        <f t="shared" si="8"/>
        <v>0</v>
      </c>
      <c r="W255" s="306">
        <f t="shared" si="8"/>
        <v>0</v>
      </c>
      <c r="X255" s="306">
        <f t="shared" si="9"/>
        <v>0</v>
      </c>
      <c r="Y255" s="306">
        <f t="shared" si="9"/>
        <v>0</v>
      </c>
      <c r="Z255" s="306">
        <f t="shared" si="9"/>
        <v>0</v>
      </c>
      <c r="AA255" s="306">
        <f t="shared" si="9"/>
        <v>0</v>
      </c>
      <c r="AB255" s="306">
        <f t="shared" si="9"/>
        <v>0</v>
      </c>
    </row>
    <row r="256" spans="1:28">
      <c r="A256" s="308" t="s">
        <v>2836</v>
      </c>
      <c r="B256" s="309" t="s">
        <v>2838</v>
      </c>
      <c r="C256" s="310">
        <v>8690.2999999999993</v>
      </c>
      <c r="D256" s="310">
        <v>7138.9</v>
      </c>
      <c r="E256" s="310">
        <v>6734.3</v>
      </c>
      <c r="F256" s="311">
        <v>0</v>
      </c>
      <c r="G256" s="310">
        <v>0</v>
      </c>
      <c r="H256" s="310">
        <v>0</v>
      </c>
      <c r="I256" s="310">
        <v>0</v>
      </c>
      <c r="J256" s="310">
        <v>0</v>
      </c>
      <c r="L256" s="304">
        <v>8690.2999999999993</v>
      </c>
      <c r="M256" s="304">
        <v>7138.9</v>
      </c>
      <c r="N256" s="304">
        <v>6734.3</v>
      </c>
      <c r="O256" s="304">
        <v>0</v>
      </c>
      <c r="P256" s="304">
        <v>0</v>
      </c>
      <c r="Q256" s="304">
        <v>0</v>
      </c>
      <c r="R256" s="304">
        <v>0</v>
      </c>
      <c r="S256" s="304">
        <v>0</v>
      </c>
      <c r="U256" s="306">
        <f t="shared" si="8"/>
        <v>0</v>
      </c>
      <c r="V256" s="306">
        <f t="shared" si="8"/>
        <v>0</v>
      </c>
      <c r="W256" s="306">
        <f t="shared" si="8"/>
        <v>0</v>
      </c>
      <c r="X256" s="306">
        <f t="shared" si="9"/>
        <v>0</v>
      </c>
      <c r="Y256" s="306">
        <f t="shared" si="9"/>
        <v>0</v>
      </c>
      <c r="Z256" s="306">
        <f t="shared" si="9"/>
        <v>0</v>
      </c>
      <c r="AA256" s="306">
        <f t="shared" si="9"/>
        <v>0</v>
      </c>
      <c r="AB256" s="306">
        <f t="shared" si="9"/>
        <v>0</v>
      </c>
    </row>
    <row r="257" spans="1:28">
      <c r="A257" s="308" t="s">
        <v>2841</v>
      </c>
      <c r="B257" s="309" t="s">
        <v>2843</v>
      </c>
      <c r="C257" s="310">
        <v>8690.2999999999993</v>
      </c>
      <c r="D257" s="310">
        <v>7138.9</v>
      </c>
      <c r="E257" s="310">
        <v>6734.3</v>
      </c>
      <c r="F257" s="310">
        <v>0</v>
      </c>
      <c r="G257" s="310">
        <v>0</v>
      </c>
      <c r="H257" s="310">
        <v>0</v>
      </c>
      <c r="I257" s="310">
        <v>0</v>
      </c>
      <c r="J257" s="310">
        <v>0</v>
      </c>
      <c r="L257" s="304">
        <v>8690.2999999999993</v>
      </c>
      <c r="M257" s="304">
        <v>7138.9</v>
      </c>
      <c r="N257" s="304">
        <v>6734.3</v>
      </c>
      <c r="O257" s="304">
        <v>0</v>
      </c>
      <c r="P257" s="304">
        <v>0</v>
      </c>
      <c r="Q257" s="304">
        <v>0</v>
      </c>
      <c r="R257" s="304">
        <v>0</v>
      </c>
      <c r="S257" s="304">
        <v>0</v>
      </c>
      <c r="U257" s="306">
        <f t="shared" si="8"/>
        <v>0</v>
      </c>
      <c r="V257" s="306">
        <f t="shared" si="8"/>
        <v>0</v>
      </c>
      <c r="W257" s="306">
        <f t="shared" si="8"/>
        <v>0</v>
      </c>
      <c r="X257" s="306">
        <f t="shared" si="9"/>
        <v>0</v>
      </c>
      <c r="Y257" s="306">
        <f t="shared" si="9"/>
        <v>0</v>
      </c>
      <c r="Z257" s="306">
        <f t="shared" si="9"/>
        <v>0</v>
      </c>
      <c r="AA257" s="306">
        <f t="shared" si="9"/>
        <v>0</v>
      </c>
      <c r="AB257" s="306">
        <f t="shared" si="9"/>
        <v>0</v>
      </c>
    </row>
    <row r="258" spans="1:28">
      <c r="A258" s="300" t="s">
        <v>2844</v>
      </c>
      <c r="B258" s="301">
        <v>36</v>
      </c>
      <c r="C258" s="302">
        <v>90</v>
      </c>
      <c r="D258" s="302">
        <v>325</v>
      </c>
      <c r="E258" s="302">
        <v>322.3</v>
      </c>
      <c r="F258" s="302">
        <v>0</v>
      </c>
      <c r="G258" s="302">
        <v>0</v>
      </c>
      <c r="H258" s="302">
        <v>0</v>
      </c>
      <c r="I258" s="302">
        <v>0</v>
      </c>
      <c r="J258" s="302">
        <v>0</v>
      </c>
      <c r="L258" s="304">
        <v>90</v>
      </c>
      <c r="M258" s="304">
        <v>325</v>
      </c>
      <c r="N258" s="304">
        <v>322.3</v>
      </c>
      <c r="O258" s="304">
        <v>0</v>
      </c>
      <c r="P258" s="304">
        <v>0</v>
      </c>
      <c r="Q258" s="304">
        <v>0</v>
      </c>
      <c r="R258" s="304">
        <v>0</v>
      </c>
      <c r="S258" s="304">
        <v>0</v>
      </c>
      <c r="U258" s="306">
        <f t="shared" si="8"/>
        <v>0</v>
      </c>
      <c r="V258" s="306">
        <f t="shared" si="8"/>
        <v>0</v>
      </c>
      <c r="W258" s="306">
        <f t="shared" si="8"/>
        <v>0</v>
      </c>
      <c r="X258" s="306">
        <f t="shared" si="9"/>
        <v>0</v>
      </c>
      <c r="Y258" s="306">
        <f t="shared" si="9"/>
        <v>0</v>
      </c>
      <c r="Z258" s="306">
        <f t="shared" si="9"/>
        <v>0</v>
      </c>
      <c r="AA258" s="306">
        <f t="shared" si="9"/>
        <v>0</v>
      </c>
      <c r="AB258" s="306">
        <f t="shared" si="9"/>
        <v>0</v>
      </c>
    </row>
    <row r="259" spans="1:28">
      <c r="A259" s="308" t="s">
        <v>2846</v>
      </c>
      <c r="B259" s="309" t="s">
        <v>2847</v>
      </c>
      <c r="C259" s="310">
        <v>90</v>
      </c>
      <c r="D259" s="310">
        <v>325</v>
      </c>
      <c r="E259" s="310">
        <v>322.3</v>
      </c>
      <c r="F259" s="310">
        <v>0</v>
      </c>
      <c r="G259" s="310">
        <v>0</v>
      </c>
      <c r="H259" s="310">
        <v>0</v>
      </c>
      <c r="I259" s="310">
        <v>0</v>
      </c>
      <c r="J259" s="310">
        <v>0</v>
      </c>
      <c r="L259" s="304">
        <v>90</v>
      </c>
      <c r="M259" s="304">
        <v>325</v>
      </c>
      <c r="N259" s="304">
        <v>322.3</v>
      </c>
      <c r="O259" s="304">
        <v>0</v>
      </c>
      <c r="P259" s="304">
        <v>0</v>
      </c>
      <c r="Q259" s="304">
        <v>0</v>
      </c>
      <c r="R259" s="304">
        <v>0</v>
      </c>
      <c r="S259" s="304">
        <v>0</v>
      </c>
      <c r="U259" s="306">
        <f t="shared" si="8"/>
        <v>0</v>
      </c>
      <c r="V259" s="306">
        <f t="shared" si="8"/>
        <v>0</v>
      </c>
      <c r="W259" s="306">
        <f t="shared" si="8"/>
        <v>0</v>
      </c>
      <c r="X259" s="306">
        <f t="shared" si="9"/>
        <v>0</v>
      </c>
      <c r="Y259" s="306">
        <f t="shared" si="9"/>
        <v>0</v>
      </c>
      <c r="Z259" s="306">
        <f t="shared" si="9"/>
        <v>0</v>
      </c>
      <c r="AA259" s="306">
        <f t="shared" si="9"/>
        <v>0</v>
      </c>
      <c r="AB259" s="306">
        <f t="shared" si="9"/>
        <v>0</v>
      </c>
    </row>
    <row r="260" spans="1:28" ht="24">
      <c r="A260" s="308" t="s">
        <v>2850</v>
      </c>
      <c r="B260" s="309" t="s">
        <v>2852</v>
      </c>
      <c r="C260" s="310">
        <v>90</v>
      </c>
      <c r="D260" s="310">
        <v>325</v>
      </c>
      <c r="E260" s="310">
        <v>322.3</v>
      </c>
      <c r="F260" s="310">
        <v>0</v>
      </c>
      <c r="G260" s="310">
        <v>0</v>
      </c>
      <c r="H260" s="310">
        <v>0</v>
      </c>
      <c r="I260" s="310">
        <v>0</v>
      </c>
      <c r="J260" s="310">
        <v>0</v>
      </c>
      <c r="L260" s="304">
        <v>90</v>
      </c>
      <c r="M260" s="304">
        <v>325</v>
      </c>
      <c r="N260" s="304">
        <v>322.3</v>
      </c>
      <c r="O260" s="304">
        <v>0</v>
      </c>
      <c r="P260" s="304">
        <v>0</v>
      </c>
      <c r="Q260" s="304">
        <v>0</v>
      </c>
      <c r="R260" s="304">
        <v>0</v>
      </c>
      <c r="S260" s="304">
        <v>0</v>
      </c>
      <c r="U260" s="306">
        <f t="shared" si="8"/>
        <v>0</v>
      </c>
      <c r="V260" s="306">
        <f t="shared" si="8"/>
        <v>0</v>
      </c>
      <c r="W260" s="306">
        <f t="shared" si="8"/>
        <v>0</v>
      </c>
      <c r="X260" s="306">
        <f t="shared" si="9"/>
        <v>0</v>
      </c>
      <c r="Y260" s="306">
        <f t="shared" si="9"/>
        <v>0</v>
      </c>
      <c r="Z260" s="306">
        <f t="shared" si="9"/>
        <v>0</v>
      </c>
      <c r="AA260" s="306">
        <f t="shared" si="9"/>
        <v>0</v>
      </c>
      <c r="AB260" s="306">
        <f t="shared" si="9"/>
        <v>0</v>
      </c>
    </row>
    <row r="261" spans="1:28">
      <c r="A261" s="316"/>
      <c r="B261" s="317"/>
      <c r="C261" s="318"/>
      <c r="D261" s="318"/>
      <c r="E261" s="318"/>
      <c r="F261" s="318"/>
      <c r="G261" s="318"/>
      <c r="H261" s="318"/>
      <c r="I261" s="318"/>
      <c r="J261" s="318"/>
      <c r="L261" s="304"/>
      <c r="M261" s="304"/>
      <c r="N261" s="304"/>
      <c r="O261" s="304"/>
      <c r="P261" s="304"/>
      <c r="Q261" s="304"/>
      <c r="R261" s="304"/>
      <c r="S261" s="304"/>
      <c r="U261" s="306"/>
      <c r="V261" s="306"/>
      <c r="W261" s="306"/>
      <c r="X261" s="306"/>
      <c r="Y261" s="306"/>
      <c r="Z261" s="306"/>
      <c r="AA261" s="306"/>
      <c r="AB261" s="306"/>
    </row>
    <row r="262" spans="1:28">
      <c r="A262" s="316"/>
      <c r="B262" s="317"/>
      <c r="C262" s="318"/>
      <c r="D262" s="318"/>
      <c r="E262" s="318"/>
      <c r="F262" s="318"/>
      <c r="G262" s="318"/>
      <c r="H262" s="318"/>
      <c r="I262" s="318"/>
      <c r="J262" s="318"/>
      <c r="L262" s="304"/>
      <c r="M262" s="304"/>
      <c r="N262" s="304"/>
      <c r="O262" s="304"/>
      <c r="P262" s="304"/>
      <c r="Q262" s="304"/>
      <c r="R262" s="304"/>
      <c r="S262" s="304"/>
      <c r="U262" s="306"/>
      <c r="V262" s="306"/>
      <c r="W262" s="306"/>
      <c r="X262" s="306"/>
      <c r="Y262" s="306"/>
      <c r="Z262" s="306"/>
      <c r="AA262" s="306"/>
      <c r="AB262" s="306"/>
    </row>
    <row r="265" spans="1:28" ht="18.75" customHeight="1">
      <c r="A265" s="319" t="s">
        <v>3002</v>
      </c>
      <c r="B265" s="319"/>
      <c r="C265" s="319"/>
      <c r="D265" s="319"/>
      <c r="E265" s="319" t="s">
        <v>83</v>
      </c>
    </row>
    <row r="266" spans="1:28" ht="18.75" customHeight="1">
      <c r="A266" s="319"/>
      <c r="B266" s="319"/>
      <c r="C266" s="319"/>
      <c r="D266" s="319"/>
      <c r="E266" s="319"/>
    </row>
    <row r="267" spans="1:28" ht="18.75" customHeight="1">
      <c r="A267" s="319" t="s">
        <v>3003</v>
      </c>
      <c r="B267" s="319"/>
      <c r="C267" s="319"/>
      <c r="D267" s="319"/>
      <c r="E267" s="319" t="s">
        <v>3004</v>
      </c>
    </row>
    <row r="268" spans="1:28" ht="18.75" customHeight="1">
      <c r="A268" s="319"/>
      <c r="B268" s="319"/>
      <c r="C268" s="319"/>
      <c r="D268" s="319"/>
      <c r="E268" s="319"/>
    </row>
    <row r="269" spans="1:28" ht="18.75" customHeight="1">
      <c r="A269" s="319" t="s">
        <v>3005</v>
      </c>
      <c r="B269" s="319"/>
      <c r="C269" s="319"/>
      <c r="D269" s="319"/>
      <c r="E269" s="319" t="s">
        <v>86</v>
      </c>
    </row>
    <row r="270" spans="1:28" ht="18.75" customHeight="1">
      <c r="A270" s="319"/>
      <c r="B270" s="319"/>
      <c r="C270" s="319"/>
      <c r="D270" s="319"/>
      <c r="E270" s="319"/>
    </row>
    <row r="271" spans="1:28" ht="18.75" customHeight="1">
      <c r="A271" s="320" t="s">
        <v>3006</v>
      </c>
      <c r="B271" s="319"/>
      <c r="C271" s="319"/>
      <c r="D271" s="319"/>
      <c r="E271" s="320" t="s">
        <v>89</v>
      </c>
    </row>
    <row r="272" spans="1:28" ht="18.75" customHeight="1">
      <c r="A272" s="319"/>
      <c r="B272" s="319"/>
      <c r="C272" s="319"/>
      <c r="D272" s="319"/>
      <c r="E272" s="319"/>
    </row>
    <row r="273" spans="1:5" ht="18.75" customHeight="1">
      <c r="A273" s="319" t="s">
        <v>3007</v>
      </c>
      <c r="B273" s="319"/>
      <c r="C273" s="319"/>
      <c r="D273" s="319"/>
      <c r="E273" s="319" t="s">
        <v>87</v>
      </c>
    </row>
    <row r="274" spans="1:5" ht="18.75" customHeight="1">
      <c r="A274" s="319"/>
      <c r="B274" s="319"/>
      <c r="C274" s="319"/>
      <c r="D274" s="319"/>
      <c r="E274" s="319"/>
    </row>
    <row r="275" spans="1:5" ht="18.75" customHeight="1">
      <c r="A275" s="319" t="s">
        <v>3008</v>
      </c>
      <c r="B275" s="319"/>
      <c r="C275" s="319"/>
      <c r="D275" s="319"/>
      <c r="E275" s="319" t="s">
        <v>88</v>
      </c>
    </row>
  </sheetData>
  <mergeCells count="16">
    <mergeCell ref="G11:G13"/>
    <mergeCell ref="H11:H13"/>
    <mergeCell ref="I11:I13"/>
    <mergeCell ref="J11:J13"/>
    <mergeCell ref="A11:A13"/>
    <mergeCell ref="B11:B13"/>
    <mergeCell ref="C11:C13"/>
    <mergeCell ref="D11:D13"/>
    <mergeCell ref="E11:E13"/>
    <mergeCell ref="F11:F13"/>
    <mergeCell ref="I2:J2"/>
    <mergeCell ref="G3:J3"/>
    <mergeCell ref="H4:J4"/>
    <mergeCell ref="A6:J6"/>
    <mergeCell ref="A7:J7"/>
    <mergeCell ref="A8:J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3"/>
  <sheetViews>
    <sheetView workbookViewId="0">
      <selection activeCell="A3" sqref="A3:K3"/>
    </sheetView>
  </sheetViews>
  <sheetFormatPr defaultRowHeight="12.75"/>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1.85546875" style="321" customWidth="1"/>
    <col min="8" max="10" width="15.7109375" style="25" customWidth="1"/>
    <col min="11" max="11" width="7.5703125" style="25" customWidth="1"/>
    <col min="12" max="14" width="9.140625" style="1"/>
  </cols>
  <sheetData>
    <row r="1" spans="1:11">
      <c r="H1" s="123"/>
      <c r="I1" s="123"/>
      <c r="J1" s="104" t="s">
        <v>3009</v>
      </c>
      <c r="K1" s="104"/>
    </row>
    <row r="2" spans="1:11" ht="27.75" customHeight="1">
      <c r="H2" s="123"/>
      <c r="I2" s="124" t="s">
        <v>1166</v>
      </c>
      <c r="J2" s="104"/>
      <c r="K2" s="104"/>
    </row>
    <row r="3" spans="1:11" ht="48" customHeight="1">
      <c r="A3" s="33" t="s">
        <v>3010</v>
      </c>
      <c r="B3" s="33"/>
      <c r="C3" s="33"/>
      <c r="D3" s="33"/>
      <c r="E3" s="33"/>
      <c r="F3" s="33"/>
      <c r="G3" s="33"/>
      <c r="H3" s="105"/>
      <c r="I3" s="105"/>
      <c r="J3" s="105"/>
      <c r="K3" s="105"/>
    </row>
    <row r="4" spans="1:11">
      <c r="A4" s="322"/>
      <c r="B4" s="322"/>
      <c r="C4" s="322"/>
      <c r="D4" s="322"/>
      <c r="H4" s="123"/>
      <c r="I4" s="123"/>
      <c r="J4" s="123" t="s">
        <v>71</v>
      </c>
      <c r="K4" s="123"/>
    </row>
    <row r="5" spans="1:11" ht="26.25" customHeight="1">
      <c r="A5" s="37" t="s">
        <v>72</v>
      </c>
      <c r="B5" s="37" t="s">
        <v>239</v>
      </c>
      <c r="C5" s="37"/>
      <c r="D5" s="37"/>
      <c r="E5" s="37"/>
      <c r="F5" s="37"/>
      <c r="G5" s="37" t="s">
        <v>3011</v>
      </c>
      <c r="H5" s="39" t="s">
        <v>3012</v>
      </c>
      <c r="I5" s="39" t="s">
        <v>1061</v>
      </c>
      <c r="J5" s="39" t="s">
        <v>3013</v>
      </c>
      <c r="K5" s="39"/>
    </row>
    <row r="6" spans="1:11" ht="38.25">
      <c r="A6" s="37"/>
      <c r="B6" s="26" t="s">
        <v>3014</v>
      </c>
      <c r="C6" s="26" t="s">
        <v>3015</v>
      </c>
      <c r="D6" s="26" t="s">
        <v>3016</v>
      </c>
      <c r="E6" s="26" t="s">
        <v>3017</v>
      </c>
      <c r="F6" s="26" t="s">
        <v>3018</v>
      </c>
      <c r="G6" s="37"/>
      <c r="H6" s="39"/>
      <c r="I6" s="39"/>
      <c r="J6" s="27" t="s">
        <v>78</v>
      </c>
      <c r="K6" s="27" t="s">
        <v>79</v>
      </c>
    </row>
    <row r="7" spans="1:11" ht="9.9499999999999993" customHeight="1">
      <c r="A7" s="7">
        <v>1</v>
      </c>
      <c r="B7" s="8">
        <v>2</v>
      </c>
      <c r="C7" s="8">
        <v>3</v>
      </c>
      <c r="D7" s="8">
        <v>4</v>
      </c>
      <c r="E7" s="8">
        <v>5</v>
      </c>
      <c r="F7" s="8">
        <v>6</v>
      </c>
      <c r="G7" s="7">
        <v>7</v>
      </c>
      <c r="H7" s="8">
        <v>8</v>
      </c>
      <c r="I7" s="8">
        <v>9</v>
      </c>
      <c r="J7" s="8">
        <v>10</v>
      </c>
      <c r="K7" s="8">
        <v>11</v>
      </c>
    </row>
    <row r="8" spans="1:11" ht="25.5">
      <c r="A8" s="323" t="s">
        <v>242</v>
      </c>
      <c r="B8" s="11" t="s">
        <v>19</v>
      </c>
      <c r="C8" s="11" t="s">
        <v>19</v>
      </c>
      <c r="D8" s="11" t="s">
        <v>19</v>
      </c>
      <c r="E8" s="11" t="s">
        <v>19</v>
      </c>
      <c r="F8" s="11"/>
      <c r="G8" s="324" t="s">
        <v>19</v>
      </c>
      <c r="H8" s="10">
        <v>62832.6</v>
      </c>
      <c r="I8" s="10">
        <v>60728.5</v>
      </c>
      <c r="J8" s="10">
        <v>-2104.1</v>
      </c>
      <c r="K8" s="10" t="s">
        <v>3019</v>
      </c>
    </row>
    <row r="9" spans="1:11">
      <c r="A9" s="323" t="s">
        <v>2149</v>
      </c>
      <c r="B9" s="11" t="s">
        <v>19</v>
      </c>
      <c r="C9" s="11" t="s">
        <v>19</v>
      </c>
      <c r="D9" s="11" t="s">
        <v>19</v>
      </c>
      <c r="E9" s="11" t="s">
        <v>19</v>
      </c>
      <c r="F9" s="11">
        <v>2</v>
      </c>
      <c r="G9" s="324" t="s">
        <v>19</v>
      </c>
      <c r="H9" s="10">
        <v>56843.7</v>
      </c>
      <c r="I9" s="10">
        <v>54844</v>
      </c>
      <c r="J9" s="10">
        <v>-1999.7</v>
      </c>
      <c r="K9" s="10" t="s">
        <v>399</v>
      </c>
    </row>
    <row r="10" spans="1:11">
      <c r="A10" s="325" t="s">
        <v>2202</v>
      </c>
      <c r="B10" s="11" t="s">
        <v>19</v>
      </c>
      <c r="C10" s="11" t="s">
        <v>19</v>
      </c>
      <c r="D10" s="11" t="s">
        <v>19</v>
      </c>
      <c r="E10" s="11" t="s">
        <v>19</v>
      </c>
      <c r="F10" s="11">
        <v>222110</v>
      </c>
      <c r="G10" s="324" t="s">
        <v>19</v>
      </c>
      <c r="H10" s="10">
        <v>33.200000000000003</v>
      </c>
      <c r="I10" s="10">
        <v>33.200000000000003</v>
      </c>
      <c r="J10" s="10"/>
      <c r="K10" s="10" t="s">
        <v>2</v>
      </c>
    </row>
    <row r="11" spans="1:11">
      <c r="A11" s="325" t="s">
        <v>2206</v>
      </c>
      <c r="B11" s="11" t="s">
        <v>19</v>
      </c>
      <c r="C11" s="11" t="s">
        <v>19</v>
      </c>
      <c r="D11" s="11" t="s">
        <v>19</v>
      </c>
      <c r="E11" s="11" t="s">
        <v>19</v>
      </c>
      <c r="F11" s="11">
        <v>222120</v>
      </c>
      <c r="G11" s="326" t="s">
        <v>19</v>
      </c>
      <c r="H11" s="10">
        <v>98.9</v>
      </c>
      <c r="I11" s="10">
        <v>98.9</v>
      </c>
      <c r="J11" s="10"/>
      <c r="K11" s="10" t="s">
        <v>2</v>
      </c>
    </row>
    <row r="12" spans="1:11">
      <c r="A12" s="325" t="s">
        <v>2209</v>
      </c>
      <c r="B12" s="11" t="s">
        <v>19</v>
      </c>
      <c r="C12" s="11" t="s">
        <v>19</v>
      </c>
      <c r="D12" s="11" t="s">
        <v>19</v>
      </c>
      <c r="E12" s="11" t="s">
        <v>19</v>
      </c>
      <c r="F12" s="11">
        <v>222130</v>
      </c>
      <c r="G12" s="326" t="s">
        <v>19</v>
      </c>
      <c r="H12" s="10">
        <v>58.6</v>
      </c>
      <c r="I12" s="10">
        <v>58.6</v>
      </c>
      <c r="J12" s="10"/>
      <c r="K12" s="10" t="s">
        <v>2</v>
      </c>
    </row>
    <row r="13" spans="1:11">
      <c r="A13" s="325" t="s">
        <v>2213</v>
      </c>
      <c r="B13" s="11" t="s">
        <v>19</v>
      </c>
      <c r="C13" s="11" t="s">
        <v>19</v>
      </c>
      <c r="D13" s="11" t="s">
        <v>19</v>
      </c>
      <c r="E13" s="11" t="s">
        <v>19</v>
      </c>
      <c r="F13" s="11">
        <v>222140</v>
      </c>
      <c r="G13" s="326" t="s">
        <v>19</v>
      </c>
      <c r="H13" s="10">
        <v>37.299999999999997</v>
      </c>
      <c r="I13" s="10">
        <v>37.299999999999997</v>
      </c>
      <c r="J13" s="10"/>
      <c r="K13" s="10" t="s">
        <v>2</v>
      </c>
    </row>
    <row r="14" spans="1:11">
      <c r="A14" s="325" t="s">
        <v>2216</v>
      </c>
      <c r="B14" s="11" t="s">
        <v>19</v>
      </c>
      <c r="C14" s="11" t="s">
        <v>19</v>
      </c>
      <c r="D14" s="11" t="s">
        <v>19</v>
      </c>
      <c r="E14" s="11" t="s">
        <v>19</v>
      </c>
      <c r="F14" s="11">
        <v>222190</v>
      </c>
      <c r="G14" s="324" t="s">
        <v>19</v>
      </c>
      <c r="H14" s="10">
        <v>3</v>
      </c>
      <c r="I14" s="10">
        <v>3</v>
      </c>
      <c r="J14" s="10"/>
      <c r="K14" s="10" t="s">
        <v>2</v>
      </c>
    </row>
    <row r="15" spans="1:11">
      <c r="A15" s="325" t="s">
        <v>2227</v>
      </c>
      <c r="B15" s="11" t="s">
        <v>19</v>
      </c>
      <c r="C15" s="11" t="s">
        <v>19</v>
      </c>
      <c r="D15" s="11" t="s">
        <v>19</v>
      </c>
      <c r="E15" s="11" t="s">
        <v>19</v>
      </c>
      <c r="F15" s="11">
        <v>222300</v>
      </c>
      <c r="G15" s="324" t="s">
        <v>19</v>
      </c>
      <c r="H15" s="10">
        <v>656.5</v>
      </c>
      <c r="I15" s="10">
        <v>436.9</v>
      </c>
      <c r="J15" s="10">
        <v>-219.6</v>
      </c>
      <c r="K15" s="10" t="s">
        <v>3020</v>
      </c>
    </row>
    <row r="16" spans="1:11">
      <c r="A16" s="325" t="s">
        <v>2231</v>
      </c>
      <c r="B16" s="11" t="s">
        <v>19</v>
      </c>
      <c r="C16" s="11" t="s">
        <v>19</v>
      </c>
      <c r="D16" s="11" t="s">
        <v>19</v>
      </c>
      <c r="E16" s="11" t="s">
        <v>19</v>
      </c>
      <c r="F16" s="11">
        <v>222400</v>
      </c>
      <c r="G16" s="324" t="s">
        <v>19</v>
      </c>
      <c r="H16" s="10">
        <v>89.5</v>
      </c>
      <c r="I16" s="10">
        <v>89.5</v>
      </c>
      <c r="J16" s="10"/>
      <c r="K16" s="10" t="s">
        <v>2</v>
      </c>
    </row>
    <row r="17" spans="1:11">
      <c r="A17" s="325" t="s">
        <v>2266</v>
      </c>
      <c r="B17" s="11" t="s">
        <v>19</v>
      </c>
      <c r="C17" s="11" t="s">
        <v>19</v>
      </c>
      <c r="D17" s="11" t="s">
        <v>19</v>
      </c>
      <c r="E17" s="11" t="s">
        <v>19</v>
      </c>
      <c r="F17" s="11">
        <v>222920</v>
      </c>
      <c r="G17" s="324" t="s">
        <v>19</v>
      </c>
      <c r="H17" s="10">
        <v>1300</v>
      </c>
      <c r="I17" s="10"/>
      <c r="J17" s="10">
        <v>-1300</v>
      </c>
      <c r="K17" s="10" t="s">
        <v>19</v>
      </c>
    </row>
    <row r="18" spans="1:11" ht="25.5">
      <c r="A18" s="325" t="s">
        <v>2277</v>
      </c>
      <c r="B18" s="11" t="s">
        <v>19</v>
      </c>
      <c r="C18" s="11" t="s">
        <v>19</v>
      </c>
      <c r="D18" s="11" t="s">
        <v>19</v>
      </c>
      <c r="E18" s="11" t="s">
        <v>19</v>
      </c>
      <c r="F18" s="11">
        <v>222950</v>
      </c>
      <c r="G18" s="324" t="s">
        <v>19</v>
      </c>
      <c r="H18" s="10">
        <v>1800</v>
      </c>
      <c r="I18" s="10">
        <v>1469.1</v>
      </c>
      <c r="J18" s="10">
        <v>-330.9</v>
      </c>
      <c r="K18" s="10" t="s">
        <v>735</v>
      </c>
    </row>
    <row r="19" spans="1:11">
      <c r="A19" s="325" t="s">
        <v>2289</v>
      </c>
      <c r="B19" s="11" t="s">
        <v>19</v>
      </c>
      <c r="C19" s="11" t="s">
        <v>19</v>
      </c>
      <c r="D19" s="11" t="s">
        <v>19</v>
      </c>
      <c r="E19" s="11" t="s">
        <v>19</v>
      </c>
      <c r="F19" s="11">
        <v>222999</v>
      </c>
      <c r="G19" s="324" t="s">
        <v>19</v>
      </c>
      <c r="H19" s="10">
        <v>9883.5</v>
      </c>
      <c r="I19" s="10">
        <v>9776.2999999999993</v>
      </c>
      <c r="J19" s="10">
        <v>-107.2</v>
      </c>
      <c r="K19" s="10" t="s">
        <v>220</v>
      </c>
    </row>
    <row r="20" spans="1:11">
      <c r="A20" s="325" t="s">
        <v>2382</v>
      </c>
      <c r="B20" s="11" t="s">
        <v>19</v>
      </c>
      <c r="C20" s="11" t="s">
        <v>19</v>
      </c>
      <c r="D20" s="11" t="s">
        <v>19</v>
      </c>
      <c r="E20" s="11" t="s">
        <v>19</v>
      </c>
      <c r="F20" s="11">
        <v>272400</v>
      </c>
      <c r="G20" s="324" t="s">
        <v>19</v>
      </c>
      <c r="H20" s="10">
        <v>3528.8</v>
      </c>
      <c r="I20" s="10">
        <v>3528.8</v>
      </c>
      <c r="J20" s="10"/>
      <c r="K20" s="10" t="s">
        <v>2</v>
      </c>
    </row>
    <row r="21" spans="1:11">
      <c r="A21" s="325" t="s">
        <v>2391</v>
      </c>
      <c r="B21" s="11" t="s">
        <v>19</v>
      </c>
      <c r="C21" s="11" t="s">
        <v>19</v>
      </c>
      <c r="D21" s="11" t="s">
        <v>19</v>
      </c>
      <c r="E21" s="11" t="s">
        <v>19</v>
      </c>
      <c r="F21" s="11">
        <v>272600</v>
      </c>
      <c r="G21" s="324" t="s">
        <v>19</v>
      </c>
      <c r="H21" s="10">
        <v>1200</v>
      </c>
      <c r="I21" s="10">
        <v>1196</v>
      </c>
      <c r="J21" s="10">
        <v>-4</v>
      </c>
      <c r="K21" s="10" t="s">
        <v>161</v>
      </c>
    </row>
    <row r="22" spans="1:11">
      <c r="A22" s="325" t="s">
        <v>2417</v>
      </c>
      <c r="B22" s="11" t="s">
        <v>19</v>
      </c>
      <c r="C22" s="11" t="s">
        <v>19</v>
      </c>
      <c r="D22" s="11" t="s">
        <v>19</v>
      </c>
      <c r="E22" s="11" t="s">
        <v>19</v>
      </c>
      <c r="F22" s="11">
        <v>273900</v>
      </c>
      <c r="G22" s="324" t="s">
        <v>19</v>
      </c>
      <c r="H22" s="10">
        <v>75.5</v>
      </c>
      <c r="I22" s="10">
        <v>64.2</v>
      </c>
      <c r="J22" s="10">
        <v>-11.3</v>
      </c>
      <c r="K22" s="10" t="s">
        <v>885</v>
      </c>
    </row>
    <row r="23" spans="1:11" ht="25.5">
      <c r="A23" s="325" t="s">
        <v>2482</v>
      </c>
      <c r="B23" s="11" t="s">
        <v>19</v>
      </c>
      <c r="C23" s="11" t="s">
        <v>19</v>
      </c>
      <c r="D23" s="11" t="s">
        <v>19</v>
      </c>
      <c r="E23" s="11" t="s">
        <v>19</v>
      </c>
      <c r="F23" s="11">
        <v>281600</v>
      </c>
      <c r="G23" s="324" t="s">
        <v>19</v>
      </c>
      <c r="H23" s="10">
        <v>29.9</v>
      </c>
      <c r="I23" s="10">
        <v>29.9</v>
      </c>
      <c r="J23" s="10"/>
      <c r="K23" s="10" t="s">
        <v>2</v>
      </c>
    </row>
    <row r="24" spans="1:11">
      <c r="A24" s="325" t="s">
        <v>2497</v>
      </c>
      <c r="B24" s="11" t="s">
        <v>19</v>
      </c>
      <c r="C24" s="11" t="s">
        <v>19</v>
      </c>
      <c r="D24" s="11" t="s">
        <v>19</v>
      </c>
      <c r="E24" s="11" t="s">
        <v>19</v>
      </c>
      <c r="F24" s="11">
        <v>281900</v>
      </c>
      <c r="G24" s="324" t="s">
        <v>19</v>
      </c>
      <c r="H24" s="10">
        <v>33080</v>
      </c>
      <c r="I24" s="10">
        <v>33080</v>
      </c>
      <c r="J24" s="10"/>
      <c r="K24" s="10" t="s">
        <v>2</v>
      </c>
    </row>
    <row r="25" spans="1:11" ht="51">
      <c r="A25" s="325" t="s">
        <v>2522</v>
      </c>
      <c r="B25" s="11" t="s">
        <v>19</v>
      </c>
      <c r="C25" s="11" t="s">
        <v>19</v>
      </c>
      <c r="D25" s="11" t="s">
        <v>19</v>
      </c>
      <c r="E25" s="11" t="s">
        <v>19</v>
      </c>
      <c r="F25" s="11">
        <v>291112</v>
      </c>
      <c r="G25" s="324" t="s">
        <v>19</v>
      </c>
      <c r="H25" s="10">
        <v>2771.7</v>
      </c>
      <c r="I25" s="10">
        <v>2746.3</v>
      </c>
      <c r="J25" s="10">
        <v>-25.4</v>
      </c>
      <c r="K25" s="10" t="s">
        <v>295</v>
      </c>
    </row>
    <row r="26" spans="1:11" ht="51">
      <c r="A26" s="325" t="s">
        <v>2547</v>
      </c>
      <c r="B26" s="11" t="s">
        <v>19</v>
      </c>
      <c r="C26" s="11" t="s">
        <v>19</v>
      </c>
      <c r="D26" s="11" t="s">
        <v>19</v>
      </c>
      <c r="E26" s="11" t="s">
        <v>19</v>
      </c>
      <c r="F26" s="11">
        <v>291212</v>
      </c>
      <c r="G26" s="324" t="s">
        <v>19</v>
      </c>
      <c r="H26" s="10">
        <v>897.3</v>
      </c>
      <c r="I26" s="10">
        <v>896.1</v>
      </c>
      <c r="J26" s="10">
        <v>-1.2</v>
      </c>
      <c r="K26" s="10" t="s">
        <v>330</v>
      </c>
    </row>
    <row r="27" spans="1:11" ht="38.25">
      <c r="A27" s="325" t="s">
        <v>2555</v>
      </c>
      <c r="B27" s="11" t="s">
        <v>19</v>
      </c>
      <c r="C27" s="11" t="s">
        <v>19</v>
      </c>
      <c r="D27" s="11" t="s">
        <v>19</v>
      </c>
      <c r="E27" s="11" t="s">
        <v>19</v>
      </c>
      <c r="F27" s="11">
        <v>291220</v>
      </c>
      <c r="G27" s="324" t="s">
        <v>19</v>
      </c>
      <c r="H27" s="10">
        <v>1300</v>
      </c>
      <c r="I27" s="10">
        <v>1300</v>
      </c>
      <c r="J27" s="10"/>
      <c r="K27" s="10" t="s">
        <v>2</v>
      </c>
    </row>
    <row r="28" spans="1:11">
      <c r="A28" s="323" t="s">
        <v>2600</v>
      </c>
      <c r="B28" s="11" t="s">
        <v>19</v>
      </c>
      <c r="C28" s="11" t="s">
        <v>19</v>
      </c>
      <c r="D28" s="11" t="s">
        <v>19</v>
      </c>
      <c r="E28" s="11" t="s">
        <v>19</v>
      </c>
      <c r="F28" s="11">
        <v>3</v>
      </c>
      <c r="G28" s="324" t="s">
        <v>19</v>
      </c>
      <c r="H28" s="10">
        <v>5988.9</v>
      </c>
      <c r="I28" s="10">
        <v>5884.5</v>
      </c>
      <c r="J28" s="10">
        <v>-104.4</v>
      </c>
      <c r="K28" s="10" t="s">
        <v>549</v>
      </c>
    </row>
    <row r="29" spans="1:11">
      <c r="A29" s="325" t="s">
        <v>2704</v>
      </c>
      <c r="B29" s="11" t="s">
        <v>19</v>
      </c>
      <c r="C29" s="11" t="s">
        <v>19</v>
      </c>
      <c r="D29" s="11" t="s">
        <v>19</v>
      </c>
      <c r="E29" s="11" t="s">
        <v>19</v>
      </c>
      <c r="F29" s="11">
        <v>319210</v>
      </c>
      <c r="G29" s="324" t="s">
        <v>19</v>
      </c>
      <c r="H29" s="10">
        <v>630</v>
      </c>
      <c r="I29" s="10">
        <v>628.70000000000005</v>
      </c>
      <c r="J29" s="10">
        <v>-1.3</v>
      </c>
      <c r="K29" s="10" t="s">
        <v>122</v>
      </c>
    </row>
    <row r="30" spans="1:11">
      <c r="A30" s="325" t="s">
        <v>2813</v>
      </c>
      <c r="B30" s="11" t="s">
        <v>19</v>
      </c>
      <c r="C30" s="11" t="s">
        <v>19</v>
      </c>
      <c r="D30" s="11" t="s">
        <v>19</v>
      </c>
      <c r="E30" s="11" t="s">
        <v>19</v>
      </c>
      <c r="F30" s="327">
        <v>339110</v>
      </c>
      <c r="G30" s="324" t="s">
        <v>19</v>
      </c>
      <c r="H30" s="10">
        <v>5358.9000000000005</v>
      </c>
      <c r="I30" s="10">
        <v>5255.8</v>
      </c>
      <c r="J30" s="10">
        <f>I30-H30</f>
        <v>-103.10000000000036</v>
      </c>
      <c r="K30" s="10" t="s">
        <v>546</v>
      </c>
    </row>
    <row r="31" spans="1:11">
      <c r="A31" s="12" t="s">
        <v>253</v>
      </c>
      <c r="B31" s="14" t="s">
        <v>254</v>
      </c>
      <c r="C31" s="14" t="s">
        <v>19</v>
      </c>
      <c r="D31" s="14" t="s">
        <v>19</v>
      </c>
      <c r="E31" s="14" t="s">
        <v>19</v>
      </c>
      <c r="F31" s="14"/>
      <c r="G31" s="328" t="s">
        <v>19</v>
      </c>
      <c r="H31" s="13">
        <v>2000</v>
      </c>
      <c r="I31" s="13">
        <v>357</v>
      </c>
      <c r="J31" s="13">
        <v>-1643</v>
      </c>
      <c r="K31" s="10" t="s">
        <v>257</v>
      </c>
    </row>
    <row r="32" spans="1:11">
      <c r="A32" s="329" t="s">
        <v>244</v>
      </c>
      <c r="B32" s="11" t="s">
        <v>254</v>
      </c>
      <c r="C32" s="11" t="s">
        <v>245</v>
      </c>
      <c r="D32" s="11" t="s">
        <v>19</v>
      </c>
      <c r="E32" s="11" t="s">
        <v>19</v>
      </c>
      <c r="F32" s="11"/>
      <c r="G32" s="324" t="s">
        <v>19</v>
      </c>
      <c r="H32" s="10">
        <v>2000</v>
      </c>
      <c r="I32" s="10">
        <v>357</v>
      </c>
      <c r="J32" s="10">
        <v>-1643</v>
      </c>
      <c r="K32" s="10" t="s">
        <v>257</v>
      </c>
    </row>
    <row r="33" spans="1:11" ht="25.5">
      <c r="A33" s="330" t="s">
        <v>923</v>
      </c>
      <c r="B33" s="11" t="s">
        <v>254</v>
      </c>
      <c r="C33" s="11" t="s">
        <v>924</v>
      </c>
      <c r="D33" s="11" t="s">
        <v>19</v>
      </c>
      <c r="E33" s="11" t="s">
        <v>19</v>
      </c>
      <c r="F33" s="11"/>
      <c r="G33" s="324" t="s">
        <v>19</v>
      </c>
      <c r="H33" s="10">
        <v>2000</v>
      </c>
      <c r="I33" s="10">
        <v>357</v>
      </c>
      <c r="J33" s="10">
        <v>-1643</v>
      </c>
      <c r="K33" s="10" t="s">
        <v>257</v>
      </c>
    </row>
    <row r="34" spans="1:11">
      <c r="A34" s="331" t="s">
        <v>3021</v>
      </c>
      <c r="B34" s="11" t="s">
        <v>254</v>
      </c>
      <c r="C34" s="11" t="s">
        <v>3022</v>
      </c>
      <c r="D34" s="11" t="s">
        <v>19</v>
      </c>
      <c r="E34" s="11" t="s">
        <v>19</v>
      </c>
      <c r="F34" s="11"/>
      <c r="G34" s="324" t="s">
        <v>19</v>
      </c>
      <c r="H34" s="10">
        <v>2000</v>
      </c>
      <c r="I34" s="10">
        <v>357</v>
      </c>
      <c r="J34" s="10">
        <v>-1643</v>
      </c>
      <c r="K34" s="10" t="s">
        <v>257</v>
      </c>
    </row>
    <row r="35" spans="1:11">
      <c r="A35" s="332" t="s">
        <v>3023</v>
      </c>
      <c r="B35" s="11" t="s">
        <v>254</v>
      </c>
      <c r="C35" s="11" t="s">
        <v>3022</v>
      </c>
      <c r="D35" s="11" t="s">
        <v>279</v>
      </c>
      <c r="E35" s="11" t="s">
        <v>19</v>
      </c>
      <c r="F35" s="11"/>
      <c r="G35" s="324" t="s">
        <v>19</v>
      </c>
      <c r="H35" s="10">
        <v>2000</v>
      </c>
      <c r="I35" s="10">
        <v>357</v>
      </c>
      <c r="J35" s="10">
        <v>-1643</v>
      </c>
      <c r="K35" s="10" t="s">
        <v>257</v>
      </c>
    </row>
    <row r="36" spans="1:11">
      <c r="A36" s="332" t="s">
        <v>258</v>
      </c>
      <c r="B36" s="11" t="s">
        <v>254</v>
      </c>
      <c r="C36" s="11" t="s">
        <v>3022</v>
      </c>
      <c r="D36" s="11" t="s">
        <v>259</v>
      </c>
      <c r="E36" s="11" t="s">
        <v>19</v>
      </c>
      <c r="F36" s="11"/>
      <c r="G36" s="324" t="s">
        <v>19</v>
      </c>
      <c r="H36" s="10">
        <v>2000</v>
      </c>
      <c r="I36" s="10">
        <v>357</v>
      </c>
      <c r="J36" s="10">
        <v>-1643</v>
      </c>
      <c r="K36" s="10" t="s">
        <v>257</v>
      </c>
    </row>
    <row r="37" spans="1:11">
      <c r="A37" s="333" t="s">
        <v>3024</v>
      </c>
      <c r="B37" s="11" t="s">
        <v>254</v>
      </c>
      <c r="C37" s="11" t="s">
        <v>3022</v>
      </c>
      <c r="D37" s="11" t="s">
        <v>259</v>
      </c>
      <c r="E37" s="11" t="s">
        <v>3025</v>
      </c>
      <c r="F37" s="11"/>
      <c r="G37" s="324" t="s">
        <v>19</v>
      </c>
      <c r="H37" s="10">
        <v>2000</v>
      </c>
      <c r="I37" s="10">
        <v>357</v>
      </c>
      <c r="J37" s="10">
        <v>-1643</v>
      </c>
      <c r="K37" s="10" t="s">
        <v>257</v>
      </c>
    </row>
    <row r="38" spans="1:11">
      <c r="A38" s="323" t="s">
        <v>2149</v>
      </c>
      <c r="B38" s="11" t="s">
        <v>254</v>
      </c>
      <c r="C38" s="11" t="s">
        <v>3022</v>
      </c>
      <c r="D38" s="11" t="s">
        <v>259</v>
      </c>
      <c r="E38" s="11" t="s">
        <v>3025</v>
      </c>
      <c r="F38" s="11">
        <v>2</v>
      </c>
      <c r="G38" s="324" t="s">
        <v>19</v>
      </c>
      <c r="H38" s="10">
        <v>1800</v>
      </c>
      <c r="I38" s="10">
        <v>260.10000000000002</v>
      </c>
      <c r="J38" s="10">
        <v>-1539.9</v>
      </c>
      <c r="K38" s="10" t="s">
        <v>3026</v>
      </c>
    </row>
    <row r="39" spans="1:11">
      <c r="A39" s="325" t="s">
        <v>2227</v>
      </c>
      <c r="B39" s="11" t="s">
        <v>254</v>
      </c>
      <c r="C39" s="11" t="s">
        <v>3022</v>
      </c>
      <c r="D39" s="11" t="s">
        <v>259</v>
      </c>
      <c r="E39" s="11" t="s">
        <v>3025</v>
      </c>
      <c r="F39" s="11">
        <v>222300</v>
      </c>
      <c r="G39" s="324" t="s">
        <v>3027</v>
      </c>
      <c r="H39" s="10">
        <v>370</v>
      </c>
      <c r="I39" s="10">
        <v>150.4</v>
      </c>
      <c r="J39" s="10">
        <v>-219.6</v>
      </c>
      <c r="K39" s="10" t="s">
        <v>3028</v>
      </c>
    </row>
    <row r="40" spans="1:11">
      <c r="A40" s="325" t="s">
        <v>2266</v>
      </c>
      <c r="B40" s="11" t="s">
        <v>254</v>
      </c>
      <c r="C40" s="11" t="s">
        <v>3022</v>
      </c>
      <c r="D40" s="11" t="s">
        <v>259</v>
      </c>
      <c r="E40" s="11" t="s">
        <v>3025</v>
      </c>
      <c r="F40" s="11">
        <v>222920</v>
      </c>
      <c r="G40" s="324" t="s">
        <v>3027</v>
      </c>
      <c r="H40" s="10">
        <v>1300</v>
      </c>
      <c r="I40" s="10"/>
      <c r="J40" s="10">
        <v>-1300</v>
      </c>
      <c r="K40" s="10" t="s">
        <v>19</v>
      </c>
    </row>
    <row r="41" spans="1:11">
      <c r="A41" s="325" t="s">
        <v>2289</v>
      </c>
      <c r="B41" s="11" t="s">
        <v>254</v>
      </c>
      <c r="C41" s="11" t="s">
        <v>3022</v>
      </c>
      <c r="D41" s="11" t="s">
        <v>259</v>
      </c>
      <c r="E41" s="11" t="s">
        <v>3025</v>
      </c>
      <c r="F41" s="11">
        <v>222999</v>
      </c>
      <c r="G41" s="324" t="s">
        <v>3027</v>
      </c>
      <c r="H41" s="10">
        <v>130</v>
      </c>
      <c r="I41" s="10">
        <v>109.7</v>
      </c>
      <c r="J41" s="10">
        <v>-20.3</v>
      </c>
      <c r="K41" s="10" t="s">
        <v>3029</v>
      </c>
    </row>
    <row r="42" spans="1:11">
      <c r="A42" s="323" t="s">
        <v>2600</v>
      </c>
      <c r="B42" s="11" t="s">
        <v>254</v>
      </c>
      <c r="C42" s="11" t="s">
        <v>3022</v>
      </c>
      <c r="D42" s="11" t="s">
        <v>259</v>
      </c>
      <c r="E42" s="11" t="s">
        <v>3025</v>
      </c>
      <c r="F42" s="11">
        <v>3</v>
      </c>
      <c r="G42" s="324" t="s">
        <v>19</v>
      </c>
      <c r="H42" s="10">
        <v>200</v>
      </c>
      <c r="I42" s="10">
        <v>96.9</v>
      </c>
      <c r="J42" s="10">
        <v>-103.1</v>
      </c>
      <c r="K42" s="10" t="s">
        <v>3030</v>
      </c>
    </row>
    <row r="43" spans="1:11">
      <c r="A43" s="325" t="s">
        <v>2813</v>
      </c>
      <c r="B43" s="11" t="s">
        <v>254</v>
      </c>
      <c r="C43" s="11" t="s">
        <v>3022</v>
      </c>
      <c r="D43" s="11" t="s">
        <v>259</v>
      </c>
      <c r="E43" s="11" t="s">
        <v>3025</v>
      </c>
      <c r="F43" s="11">
        <v>339110</v>
      </c>
      <c r="G43" s="324" t="s">
        <v>3027</v>
      </c>
      <c r="H43" s="10">
        <v>200</v>
      </c>
      <c r="I43" s="10">
        <v>96.9</v>
      </c>
      <c r="J43" s="10">
        <v>-103.1</v>
      </c>
      <c r="K43" s="10" t="s">
        <v>3030</v>
      </c>
    </row>
    <row r="44" spans="1:11">
      <c r="A44" s="12" t="s">
        <v>328</v>
      </c>
      <c r="B44" s="14" t="s">
        <v>329</v>
      </c>
      <c r="C44" s="14" t="s">
        <v>19</v>
      </c>
      <c r="D44" s="14" t="s">
        <v>19</v>
      </c>
      <c r="E44" s="14" t="s">
        <v>19</v>
      </c>
      <c r="F44" s="14"/>
      <c r="G44" s="328" t="s">
        <v>19</v>
      </c>
      <c r="H44" s="13">
        <v>6684.9</v>
      </c>
      <c r="I44" s="13">
        <v>6683.5</v>
      </c>
      <c r="J44" s="13">
        <v>-1.4</v>
      </c>
      <c r="K44" s="10" t="s">
        <v>2</v>
      </c>
    </row>
    <row r="45" spans="1:11">
      <c r="A45" s="329" t="s">
        <v>244</v>
      </c>
      <c r="B45" s="11" t="s">
        <v>329</v>
      </c>
      <c r="C45" s="11" t="s">
        <v>245</v>
      </c>
      <c r="D45" s="11" t="s">
        <v>19</v>
      </c>
      <c r="E45" s="11" t="s">
        <v>19</v>
      </c>
      <c r="F45" s="11"/>
      <c r="G45" s="324" t="s">
        <v>19</v>
      </c>
      <c r="H45" s="10">
        <v>5713.8</v>
      </c>
      <c r="I45" s="10">
        <v>5713.7</v>
      </c>
      <c r="J45" s="10">
        <v>-0.1</v>
      </c>
      <c r="K45" s="10" t="s">
        <v>2</v>
      </c>
    </row>
    <row r="46" spans="1:11" ht="25.5">
      <c r="A46" s="330" t="s">
        <v>931</v>
      </c>
      <c r="B46" s="11" t="s">
        <v>329</v>
      </c>
      <c r="C46" s="11" t="s">
        <v>932</v>
      </c>
      <c r="D46" s="11" t="s">
        <v>19</v>
      </c>
      <c r="E46" s="11" t="s">
        <v>19</v>
      </c>
      <c r="F46" s="11"/>
      <c r="G46" s="324" t="s">
        <v>19</v>
      </c>
      <c r="H46" s="10">
        <v>5713.8</v>
      </c>
      <c r="I46" s="10">
        <v>5713.7</v>
      </c>
      <c r="J46" s="10">
        <v>-0.1</v>
      </c>
      <c r="K46" s="10" t="s">
        <v>2</v>
      </c>
    </row>
    <row r="47" spans="1:11">
      <c r="A47" s="331" t="s">
        <v>3031</v>
      </c>
      <c r="B47" s="11" t="s">
        <v>329</v>
      </c>
      <c r="C47" s="11" t="s">
        <v>3032</v>
      </c>
      <c r="D47" s="11" t="s">
        <v>19</v>
      </c>
      <c r="E47" s="11" t="s">
        <v>19</v>
      </c>
      <c r="F47" s="11"/>
      <c r="G47" s="324" t="s">
        <v>19</v>
      </c>
      <c r="H47" s="10">
        <v>5713.8</v>
      </c>
      <c r="I47" s="10">
        <v>5713.7</v>
      </c>
      <c r="J47" s="10">
        <v>-0.1</v>
      </c>
      <c r="K47" s="10" t="s">
        <v>2</v>
      </c>
    </row>
    <row r="48" spans="1:11">
      <c r="A48" s="332" t="s">
        <v>3033</v>
      </c>
      <c r="B48" s="11" t="s">
        <v>329</v>
      </c>
      <c r="C48" s="11" t="s">
        <v>3032</v>
      </c>
      <c r="D48" s="11" t="s">
        <v>2371</v>
      </c>
      <c r="E48" s="11" t="s">
        <v>19</v>
      </c>
      <c r="F48" s="11"/>
      <c r="G48" s="324" t="s">
        <v>19</v>
      </c>
      <c r="H48" s="10">
        <v>5713.8</v>
      </c>
      <c r="I48" s="10">
        <v>5713.7</v>
      </c>
      <c r="J48" s="10">
        <v>-0.1</v>
      </c>
      <c r="K48" s="10" t="s">
        <v>2</v>
      </c>
    </row>
    <row r="49" spans="1:11">
      <c r="A49" s="332" t="s">
        <v>336</v>
      </c>
      <c r="B49" s="11" t="s">
        <v>329</v>
      </c>
      <c r="C49" s="11" t="s">
        <v>3032</v>
      </c>
      <c r="D49" s="11" t="s">
        <v>337</v>
      </c>
      <c r="E49" s="11" t="s">
        <v>19</v>
      </c>
      <c r="F49" s="11"/>
      <c r="G49" s="324" t="s">
        <v>19</v>
      </c>
      <c r="H49" s="10">
        <v>5713.8</v>
      </c>
      <c r="I49" s="10">
        <v>5713.7</v>
      </c>
      <c r="J49" s="10">
        <v>-0.1</v>
      </c>
      <c r="K49" s="10" t="s">
        <v>2</v>
      </c>
    </row>
    <row r="50" spans="1:11">
      <c r="A50" s="333" t="s">
        <v>3034</v>
      </c>
      <c r="B50" s="11" t="s">
        <v>329</v>
      </c>
      <c r="C50" s="11" t="s">
        <v>3032</v>
      </c>
      <c r="D50" s="11" t="s">
        <v>337</v>
      </c>
      <c r="E50" s="11" t="s">
        <v>3035</v>
      </c>
      <c r="F50" s="11"/>
      <c r="G50" s="324" t="s">
        <v>19</v>
      </c>
      <c r="H50" s="10">
        <v>4385.8</v>
      </c>
      <c r="I50" s="10">
        <v>4385.8</v>
      </c>
      <c r="J50" s="10"/>
      <c r="K50" s="10" t="s">
        <v>2</v>
      </c>
    </row>
    <row r="51" spans="1:11">
      <c r="A51" s="323" t="s">
        <v>2600</v>
      </c>
      <c r="B51" s="11" t="s">
        <v>329</v>
      </c>
      <c r="C51" s="11" t="s">
        <v>3032</v>
      </c>
      <c r="D51" s="11" t="s">
        <v>337</v>
      </c>
      <c r="E51" s="11" t="s">
        <v>3035</v>
      </c>
      <c r="F51" s="11">
        <v>3</v>
      </c>
      <c r="G51" s="324" t="s">
        <v>19</v>
      </c>
      <c r="H51" s="10">
        <v>4385.8</v>
      </c>
      <c r="I51" s="10">
        <v>4385.8</v>
      </c>
      <c r="J51" s="10"/>
      <c r="K51" s="10" t="s">
        <v>2</v>
      </c>
    </row>
    <row r="52" spans="1:11">
      <c r="A52" s="325" t="s">
        <v>2813</v>
      </c>
      <c r="B52" s="11" t="s">
        <v>329</v>
      </c>
      <c r="C52" s="11" t="s">
        <v>3032</v>
      </c>
      <c r="D52" s="11" t="s">
        <v>337</v>
      </c>
      <c r="E52" s="11" t="s">
        <v>3035</v>
      </c>
      <c r="F52" s="327">
        <v>339110</v>
      </c>
      <c r="G52" s="324" t="s">
        <v>3036</v>
      </c>
      <c r="H52" s="10">
        <v>4385.8</v>
      </c>
      <c r="I52" s="10">
        <v>4385.8</v>
      </c>
      <c r="J52" s="10"/>
      <c r="K52" s="10" t="s">
        <v>2</v>
      </c>
    </row>
    <row r="53" spans="1:11">
      <c r="A53" s="333" t="s">
        <v>3037</v>
      </c>
      <c r="B53" s="11" t="s">
        <v>329</v>
      </c>
      <c r="C53" s="11" t="s">
        <v>3032</v>
      </c>
      <c r="D53" s="11" t="s">
        <v>337</v>
      </c>
      <c r="E53" s="11" t="s">
        <v>3038</v>
      </c>
      <c r="F53" s="11"/>
      <c r="G53" s="324" t="s">
        <v>19</v>
      </c>
      <c r="H53" s="10">
        <v>521.5</v>
      </c>
      <c r="I53" s="10">
        <v>521.5</v>
      </c>
      <c r="J53" s="10"/>
      <c r="K53" s="10" t="s">
        <v>2</v>
      </c>
    </row>
    <row r="54" spans="1:11">
      <c r="A54" s="323" t="s">
        <v>2600</v>
      </c>
      <c r="B54" s="11" t="s">
        <v>329</v>
      </c>
      <c r="C54" s="11" t="s">
        <v>3032</v>
      </c>
      <c r="D54" s="11" t="s">
        <v>337</v>
      </c>
      <c r="E54" s="11" t="s">
        <v>3038</v>
      </c>
      <c r="F54" s="11">
        <v>3</v>
      </c>
      <c r="G54" s="324" t="s">
        <v>19</v>
      </c>
      <c r="H54" s="10">
        <v>521.5</v>
      </c>
      <c r="I54" s="10">
        <v>521.5</v>
      </c>
      <c r="J54" s="10"/>
      <c r="K54" s="10" t="s">
        <v>2</v>
      </c>
    </row>
    <row r="55" spans="1:11">
      <c r="A55" s="325" t="s">
        <v>2813</v>
      </c>
      <c r="B55" s="11" t="s">
        <v>329</v>
      </c>
      <c r="C55" s="11" t="s">
        <v>3032</v>
      </c>
      <c r="D55" s="11" t="s">
        <v>337</v>
      </c>
      <c r="E55" s="11" t="s">
        <v>3038</v>
      </c>
      <c r="F55" s="327">
        <v>339110</v>
      </c>
      <c r="G55" s="324" t="s">
        <v>3036</v>
      </c>
      <c r="H55" s="10">
        <v>521.5</v>
      </c>
      <c r="I55" s="10">
        <v>521.5</v>
      </c>
      <c r="J55" s="10"/>
      <c r="K55" s="10" t="s">
        <v>2</v>
      </c>
    </row>
    <row r="56" spans="1:11">
      <c r="A56" s="333" t="s">
        <v>3039</v>
      </c>
      <c r="B56" s="11" t="s">
        <v>329</v>
      </c>
      <c r="C56" s="11" t="s">
        <v>3032</v>
      </c>
      <c r="D56" s="11" t="s">
        <v>337</v>
      </c>
      <c r="E56" s="11" t="s">
        <v>3040</v>
      </c>
      <c r="F56" s="11"/>
      <c r="G56" s="324" t="s">
        <v>19</v>
      </c>
      <c r="H56" s="10">
        <v>806.5</v>
      </c>
      <c r="I56" s="10">
        <v>806.4</v>
      </c>
      <c r="J56" s="10">
        <v>-0.1</v>
      </c>
      <c r="K56" s="10" t="s">
        <v>2</v>
      </c>
    </row>
    <row r="57" spans="1:11">
      <c r="A57" s="323" t="s">
        <v>2149</v>
      </c>
      <c r="B57" s="11" t="s">
        <v>329</v>
      </c>
      <c r="C57" s="11" t="s">
        <v>3032</v>
      </c>
      <c r="D57" s="11" t="s">
        <v>337</v>
      </c>
      <c r="E57" s="11" t="s">
        <v>3040</v>
      </c>
      <c r="F57" s="11">
        <v>2</v>
      </c>
      <c r="G57" s="324" t="s">
        <v>19</v>
      </c>
      <c r="H57" s="10">
        <v>806.5</v>
      </c>
      <c r="I57" s="10">
        <v>806.4</v>
      </c>
      <c r="J57" s="10">
        <v>-0.1</v>
      </c>
      <c r="K57" s="10" t="s">
        <v>2</v>
      </c>
    </row>
    <row r="58" spans="1:11">
      <c r="A58" s="325" t="s">
        <v>2289</v>
      </c>
      <c r="B58" s="11" t="s">
        <v>329</v>
      </c>
      <c r="C58" s="11" t="s">
        <v>3032</v>
      </c>
      <c r="D58" s="11" t="s">
        <v>337</v>
      </c>
      <c r="E58" s="11" t="s">
        <v>3040</v>
      </c>
      <c r="F58" s="11">
        <v>222999</v>
      </c>
      <c r="G58" s="324" t="s">
        <v>3041</v>
      </c>
      <c r="H58" s="10">
        <v>806.5</v>
      </c>
      <c r="I58" s="10">
        <v>806.4</v>
      </c>
      <c r="J58" s="10">
        <v>-0.1</v>
      </c>
      <c r="K58" s="10" t="s">
        <v>2</v>
      </c>
    </row>
    <row r="59" spans="1:11">
      <c r="A59" s="329" t="s">
        <v>309</v>
      </c>
      <c r="B59" s="11" t="s">
        <v>329</v>
      </c>
      <c r="C59" s="11" t="s">
        <v>310</v>
      </c>
      <c r="D59" s="11" t="s">
        <v>19</v>
      </c>
      <c r="E59" s="11" t="s">
        <v>19</v>
      </c>
      <c r="F59" s="11"/>
      <c r="G59" s="324" t="s">
        <v>19</v>
      </c>
      <c r="H59" s="10">
        <v>971.1</v>
      </c>
      <c r="I59" s="10">
        <v>969.8</v>
      </c>
      <c r="J59" s="10">
        <v>-1.3</v>
      </c>
      <c r="K59" s="10" t="s">
        <v>330</v>
      </c>
    </row>
    <row r="60" spans="1:11">
      <c r="A60" s="330" t="s">
        <v>943</v>
      </c>
      <c r="B60" s="11" t="s">
        <v>329</v>
      </c>
      <c r="C60" s="11" t="s">
        <v>944</v>
      </c>
      <c r="D60" s="11" t="s">
        <v>19</v>
      </c>
      <c r="E60" s="11" t="s">
        <v>19</v>
      </c>
      <c r="F60" s="11"/>
      <c r="G60" s="324" t="s">
        <v>19</v>
      </c>
      <c r="H60" s="10">
        <v>630</v>
      </c>
      <c r="I60" s="10">
        <v>628.70000000000005</v>
      </c>
      <c r="J60" s="10">
        <v>-1.3</v>
      </c>
      <c r="K60" s="10" t="s">
        <v>122</v>
      </c>
    </row>
    <row r="61" spans="1:11">
      <c r="A61" s="331" t="s">
        <v>3042</v>
      </c>
      <c r="B61" s="11" t="s">
        <v>329</v>
      </c>
      <c r="C61" s="11" t="s">
        <v>3043</v>
      </c>
      <c r="D61" s="11" t="s">
        <v>19</v>
      </c>
      <c r="E61" s="11" t="s">
        <v>19</v>
      </c>
      <c r="F61" s="11"/>
      <c r="G61" s="324" t="s">
        <v>19</v>
      </c>
      <c r="H61" s="10">
        <v>630</v>
      </c>
      <c r="I61" s="10">
        <v>628.70000000000005</v>
      </c>
      <c r="J61" s="10">
        <v>-1.3</v>
      </c>
      <c r="K61" s="10" t="s">
        <v>122</v>
      </c>
    </row>
    <row r="62" spans="1:11">
      <c r="A62" s="332" t="s">
        <v>943</v>
      </c>
      <c r="B62" s="11" t="s">
        <v>329</v>
      </c>
      <c r="C62" s="11" t="s">
        <v>3043</v>
      </c>
      <c r="D62" s="11" t="s">
        <v>2837</v>
      </c>
      <c r="E62" s="11" t="s">
        <v>19</v>
      </c>
      <c r="F62" s="11"/>
      <c r="G62" s="324" t="s">
        <v>19</v>
      </c>
      <c r="H62" s="10">
        <v>630</v>
      </c>
      <c r="I62" s="10">
        <v>628.70000000000005</v>
      </c>
      <c r="J62" s="10">
        <v>-1.3</v>
      </c>
      <c r="K62" s="10" t="s">
        <v>122</v>
      </c>
    </row>
    <row r="63" spans="1:11">
      <c r="A63" s="332" t="s">
        <v>343</v>
      </c>
      <c r="B63" s="11" t="s">
        <v>329</v>
      </c>
      <c r="C63" s="11" t="s">
        <v>3043</v>
      </c>
      <c r="D63" s="11" t="s">
        <v>344</v>
      </c>
      <c r="E63" s="11" t="s">
        <v>19</v>
      </c>
      <c r="F63" s="11"/>
      <c r="G63" s="324" t="s">
        <v>19</v>
      </c>
      <c r="H63" s="10">
        <v>630</v>
      </c>
      <c r="I63" s="10">
        <v>628.70000000000005</v>
      </c>
      <c r="J63" s="10">
        <v>-1.3</v>
      </c>
      <c r="K63" s="10" t="s">
        <v>122</v>
      </c>
    </row>
    <row r="64" spans="1:11">
      <c r="A64" s="333" t="s">
        <v>3044</v>
      </c>
      <c r="B64" s="11" t="s">
        <v>329</v>
      </c>
      <c r="C64" s="11" t="s">
        <v>3043</v>
      </c>
      <c r="D64" s="11" t="s">
        <v>344</v>
      </c>
      <c r="E64" s="11" t="s">
        <v>3045</v>
      </c>
      <c r="F64" s="11"/>
      <c r="G64" s="324" t="s">
        <v>19</v>
      </c>
      <c r="H64" s="10">
        <v>630</v>
      </c>
      <c r="I64" s="10">
        <v>628.70000000000005</v>
      </c>
      <c r="J64" s="10">
        <v>-1.3</v>
      </c>
      <c r="K64" s="10" t="s">
        <v>122</v>
      </c>
    </row>
    <row r="65" spans="1:11">
      <c r="A65" s="323" t="s">
        <v>2600</v>
      </c>
      <c r="B65" s="11" t="s">
        <v>329</v>
      </c>
      <c r="C65" s="11" t="s">
        <v>3043</v>
      </c>
      <c r="D65" s="11" t="s">
        <v>344</v>
      </c>
      <c r="E65" s="11" t="s">
        <v>3045</v>
      </c>
      <c r="F65" s="11">
        <v>3</v>
      </c>
      <c r="G65" s="324" t="s">
        <v>19</v>
      </c>
      <c r="H65" s="10">
        <v>630</v>
      </c>
      <c r="I65" s="10">
        <v>628.70000000000005</v>
      </c>
      <c r="J65" s="10">
        <v>-1.3</v>
      </c>
      <c r="K65" s="10" t="s">
        <v>122</v>
      </c>
    </row>
    <row r="66" spans="1:11">
      <c r="A66" s="325" t="s">
        <v>2704</v>
      </c>
      <c r="B66" s="11" t="s">
        <v>329</v>
      </c>
      <c r="C66" s="11" t="s">
        <v>3043</v>
      </c>
      <c r="D66" s="11" t="s">
        <v>344</v>
      </c>
      <c r="E66" s="11" t="s">
        <v>3045</v>
      </c>
      <c r="F66" s="11">
        <v>319210</v>
      </c>
      <c r="G66" s="324" t="s">
        <v>3046</v>
      </c>
      <c r="H66" s="10">
        <v>630</v>
      </c>
      <c r="I66" s="10">
        <v>628.70000000000005</v>
      </c>
      <c r="J66" s="10">
        <v>-1.3</v>
      </c>
      <c r="K66" s="10" t="s">
        <v>122</v>
      </c>
    </row>
    <row r="67" spans="1:11">
      <c r="A67" s="330" t="s">
        <v>945</v>
      </c>
      <c r="B67" s="11" t="s">
        <v>329</v>
      </c>
      <c r="C67" s="11" t="s">
        <v>946</v>
      </c>
      <c r="D67" s="11" t="s">
        <v>19</v>
      </c>
      <c r="E67" s="11" t="s">
        <v>19</v>
      </c>
      <c r="F67" s="11"/>
      <c r="G67" s="324" t="s">
        <v>19</v>
      </c>
      <c r="H67" s="10">
        <v>341.1</v>
      </c>
      <c r="I67" s="10">
        <v>341.1</v>
      </c>
      <c r="J67" s="10"/>
      <c r="K67" s="10" t="s">
        <v>2</v>
      </c>
    </row>
    <row r="68" spans="1:11">
      <c r="A68" s="331" t="s">
        <v>3047</v>
      </c>
      <c r="B68" s="11" t="s">
        <v>329</v>
      </c>
      <c r="C68" s="11" t="s">
        <v>3048</v>
      </c>
      <c r="D68" s="11" t="s">
        <v>19</v>
      </c>
      <c r="E68" s="11" t="s">
        <v>19</v>
      </c>
      <c r="F68" s="11"/>
      <c r="G68" s="324" t="s">
        <v>19</v>
      </c>
      <c r="H68" s="10">
        <v>341.1</v>
      </c>
      <c r="I68" s="10">
        <v>341.1</v>
      </c>
      <c r="J68" s="10"/>
      <c r="K68" s="10" t="s">
        <v>2</v>
      </c>
    </row>
    <row r="69" spans="1:11">
      <c r="A69" s="332" t="s">
        <v>3049</v>
      </c>
      <c r="B69" s="11" t="s">
        <v>329</v>
      </c>
      <c r="C69" s="11" t="s">
        <v>3048</v>
      </c>
      <c r="D69" s="11" t="s">
        <v>3050</v>
      </c>
      <c r="E69" s="11" t="s">
        <v>19</v>
      </c>
      <c r="F69" s="11"/>
      <c r="G69" s="324" t="s">
        <v>19</v>
      </c>
      <c r="H69" s="10">
        <v>341.1</v>
      </c>
      <c r="I69" s="10">
        <v>341.1</v>
      </c>
      <c r="J69" s="10"/>
      <c r="K69" s="10" t="s">
        <v>2</v>
      </c>
    </row>
    <row r="70" spans="1:11">
      <c r="A70" s="332" t="s">
        <v>357</v>
      </c>
      <c r="B70" s="11" t="s">
        <v>329</v>
      </c>
      <c r="C70" s="11" t="s">
        <v>3048</v>
      </c>
      <c r="D70" s="11" t="s">
        <v>358</v>
      </c>
      <c r="E70" s="11" t="s">
        <v>19</v>
      </c>
      <c r="F70" s="11"/>
      <c r="G70" s="324" t="s">
        <v>19</v>
      </c>
      <c r="H70" s="10">
        <v>341.1</v>
      </c>
      <c r="I70" s="10">
        <v>341.1</v>
      </c>
      <c r="J70" s="10"/>
      <c r="K70" s="10" t="s">
        <v>2</v>
      </c>
    </row>
    <row r="71" spans="1:11" ht="25.5">
      <c r="A71" s="333" t="s">
        <v>3051</v>
      </c>
      <c r="B71" s="11" t="s">
        <v>329</v>
      </c>
      <c r="C71" s="11" t="s">
        <v>3048</v>
      </c>
      <c r="D71" s="11" t="s">
        <v>358</v>
      </c>
      <c r="E71" s="11" t="s">
        <v>3052</v>
      </c>
      <c r="F71" s="11"/>
      <c r="G71" s="324" t="s">
        <v>19</v>
      </c>
      <c r="H71" s="10">
        <v>341.1</v>
      </c>
      <c r="I71" s="10">
        <v>341.1</v>
      </c>
      <c r="J71" s="10"/>
      <c r="K71" s="10" t="s">
        <v>2</v>
      </c>
    </row>
    <row r="72" spans="1:11">
      <c r="A72" s="323" t="s">
        <v>2149</v>
      </c>
      <c r="B72" s="11" t="s">
        <v>329</v>
      </c>
      <c r="C72" s="11" t="s">
        <v>3048</v>
      </c>
      <c r="D72" s="11" t="s">
        <v>358</v>
      </c>
      <c r="E72" s="11" t="s">
        <v>3052</v>
      </c>
      <c r="F72" s="11">
        <v>2</v>
      </c>
      <c r="G72" s="324" t="s">
        <v>19</v>
      </c>
      <c r="H72" s="10">
        <v>89.5</v>
      </c>
      <c r="I72" s="10">
        <v>89.5</v>
      </c>
      <c r="J72" s="10"/>
      <c r="K72" s="10" t="s">
        <v>2</v>
      </c>
    </row>
    <row r="73" spans="1:11">
      <c r="A73" s="325" t="s">
        <v>2231</v>
      </c>
      <c r="B73" s="11" t="s">
        <v>329</v>
      </c>
      <c r="C73" s="11" t="s">
        <v>3048</v>
      </c>
      <c r="D73" s="11" t="s">
        <v>358</v>
      </c>
      <c r="E73" s="11" t="s">
        <v>3052</v>
      </c>
      <c r="F73" s="11">
        <v>222400</v>
      </c>
      <c r="G73" s="324" t="s">
        <v>3036</v>
      </c>
      <c r="H73" s="10">
        <v>89.5</v>
      </c>
      <c r="I73" s="10">
        <v>89.5</v>
      </c>
      <c r="J73" s="10"/>
      <c r="K73" s="10" t="s">
        <v>2</v>
      </c>
    </row>
    <row r="74" spans="1:11">
      <c r="A74" s="323" t="s">
        <v>2600</v>
      </c>
      <c r="B74" s="11" t="s">
        <v>329</v>
      </c>
      <c r="C74" s="11" t="s">
        <v>3048</v>
      </c>
      <c r="D74" s="11" t="s">
        <v>358</v>
      </c>
      <c r="E74" s="11" t="s">
        <v>3052</v>
      </c>
      <c r="F74" s="11">
        <v>3</v>
      </c>
      <c r="G74" s="324" t="s">
        <v>19</v>
      </c>
      <c r="H74" s="10">
        <v>251.6</v>
      </c>
      <c r="I74" s="10">
        <v>251.6</v>
      </c>
      <c r="J74" s="10"/>
      <c r="K74" s="10" t="s">
        <v>2</v>
      </c>
    </row>
    <row r="75" spans="1:11">
      <c r="A75" s="325" t="s">
        <v>2813</v>
      </c>
      <c r="B75" s="11" t="s">
        <v>329</v>
      </c>
      <c r="C75" s="11" t="s">
        <v>3048</v>
      </c>
      <c r="D75" s="11" t="s">
        <v>358</v>
      </c>
      <c r="E75" s="11" t="s">
        <v>3052</v>
      </c>
      <c r="F75" s="11">
        <v>339110</v>
      </c>
      <c r="G75" s="324" t="s">
        <v>3053</v>
      </c>
      <c r="H75" s="10">
        <v>251.6</v>
      </c>
      <c r="I75" s="10">
        <v>251.6</v>
      </c>
      <c r="J75" s="10"/>
      <c r="K75" s="10" t="s">
        <v>2</v>
      </c>
    </row>
    <row r="76" spans="1:11">
      <c r="A76" s="12" t="s">
        <v>544</v>
      </c>
      <c r="B76" s="14" t="s">
        <v>545</v>
      </c>
      <c r="C76" s="14" t="s">
        <v>19</v>
      </c>
      <c r="D76" s="14" t="s">
        <v>19</v>
      </c>
      <c r="E76" s="14" t="s">
        <v>19</v>
      </c>
      <c r="F76" s="14"/>
      <c r="G76" s="328" t="s">
        <v>19</v>
      </c>
      <c r="H76" s="13">
        <v>34880</v>
      </c>
      <c r="I76" s="13">
        <v>34549.1</v>
      </c>
      <c r="J76" s="13">
        <v>-330.9</v>
      </c>
      <c r="K76" s="10" t="s">
        <v>295</v>
      </c>
    </row>
    <row r="77" spans="1:11">
      <c r="A77" s="329" t="s">
        <v>559</v>
      </c>
      <c r="B77" s="11" t="s">
        <v>545</v>
      </c>
      <c r="C77" s="11" t="s">
        <v>560</v>
      </c>
      <c r="D77" s="11" t="s">
        <v>19</v>
      </c>
      <c r="E77" s="11" t="s">
        <v>19</v>
      </c>
      <c r="F77" s="11"/>
      <c r="G77" s="324" t="s">
        <v>19</v>
      </c>
      <c r="H77" s="10">
        <v>34880</v>
      </c>
      <c r="I77" s="10">
        <v>34549.1</v>
      </c>
      <c r="J77" s="10">
        <v>-330.9</v>
      </c>
      <c r="K77" s="10" t="s">
        <v>295</v>
      </c>
    </row>
    <row r="78" spans="1:11">
      <c r="A78" s="330" t="s">
        <v>1010</v>
      </c>
      <c r="B78" s="11" t="s">
        <v>545</v>
      </c>
      <c r="C78" s="11" t="s">
        <v>1011</v>
      </c>
      <c r="D78" s="11" t="s">
        <v>19</v>
      </c>
      <c r="E78" s="11" t="s">
        <v>19</v>
      </c>
      <c r="F78" s="11"/>
      <c r="G78" s="324" t="s">
        <v>19</v>
      </c>
      <c r="H78" s="10">
        <v>34880</v>
      </c>
      <c r="I78" s="10">
        <v>34549.1</v>
      </c>
      <c r="J78" s="10">
        <v>-330.9</v>
      </c>
      <c r="K78" s="10" t="s">
        <v>295</v>
      </c>
    </row>
    <row r="79" spans="1:11">
      <c r="A79" s="331" t="s">
        <v>3054</v>
      </c>
      <c r="B79" s="11" t="s">
        <v>545</v>
      </c>
      <c r="C79" s="11" t="s">
        <v>3055</v>
      </c>
      <c r="D79" s="11" t="s">
        <v>19</v>
      </c>
      <c r="E79" s="11" t="s">
        <v>19</v>
      </c>
      <c r="F79" s="11"/>
      <c r="G79" s="324" t="s">
        <v>19</v>
      </c>
      <c r="H79" s="10">
        <v>34880</v>
      </c>
      <c r="I79" s="10">
        <v>34549.1</v>
      </c>
      <c r="J79" s="10">
        <v>-330.9</v>
      </c>
      <c r="K79" s="10" t="s">
        <v>295</v>
      </c>
    </row>
    <row r="80" spans="1:11">
      <c r="A80" s="332" t="s">
        <v>3056</v>
      </c>
      <c r="B80" s="11" t="s">
        <v>545</v>
      </c>
      <c r="C80" s="11" t="s">
        <v>3055</v>
      </c>
      <c r="D80" s="11" t="s">
        <v>3057</v>
      </c>
      <c r="E80" s="11" t="s">
        <v>19</v>
      </c>
      <c r="F80" s="11"/>
      <c r="G80" s="324" t="s">
        <v>19</v>
      </c>
      <c r="H80" s="10">
        <v>34880</v>
      </c>
      <c r="I80" s="10">
        <v>34549.1</v>
      </c>
      <c r="J80" s="10">
        <v>-330.9</v>
      </c>
      <c r="K80" s="10" t="s">
        <v>295</v>
      </c>
    </row>
    <row r="81" spans="1:11">
      <c r="A81" s="332" t="s">
        <v>565</v>
      </c>
      <c r="B81" s="11" t="s">
        <v>545</v>
      </c>
      <c r="C81" s="11" t="s">
        <v>3055</v>
      </c>
      <c r="D81" s="11" t="s">
        <v>566</v>
      </c>
      <c r="E81" s="11" t="s">
        <v>19</v>
      </c>
      <c r="F81" s="11"/>
      <c r="G81" s="324" t="s">
        <v>19</v>
      </c>
      <c r="H81" s="10">
        <v>34880</v>
      </c>
      <c r="I81" s="10">
        <v>34549.1</v>
      </c>
      <c r="J81" s="10">
        <v>-330.9</v>
      </c>
      <c r="K81" s="10" t="s">
        <v>295</v>
      </c>
    </row>
    <row r="82" spans="1:11">
      <c r="A82" s="333" t="s">
        <v>3058</v>
      </c>
      <c r="B82" s="11" t="s">
        <v>545</v>
      </c>
      <c r="C82" s="11" t="s">
        <v>3055</v>
      </c>
      <c r="D82" s="11" t="s">
        <v>566</v>
      </c>
      <c r="E82" s="11" t="s">
        <v>3059</v>
      </c>
      <c r="F82" s="11"/>
      <c r="G82" s="324" t="s">
        <v>19</v>
      </c>
      <c r="H82" s="10">
        <v>34880</v>
      </c>
      <c r="I82" s="10">
        <v>34549.1</v>
      </c>
      <c r="J82" s="10">
        <v>-330.9</v>
      </c>
      <c r="K82" s="10" t="s">
        <v>295</v>
      </c>
    </row>
    <row r="83" spans="1:11">
      <c r="A83" s="323" t="s">
        <v>2149</v>
      </c>
      <c r="B83" s="11" t="s">
        <v>545</v>
      </c>
      <c r="C83" s="11" t="s">
        <v>3055</v>
      </c>
      <c r="D83" s="11" t="s">
        <v>566</v>
      </c>
      <c r="E83" s="11" t="s">
        <v>3059</v>
      </c>
      <c r="F83" s="11">
        <v>2</v>
      </c>
      <c r="G83" s="324" t="s">
        <v>19</v>
      </c>
      <c r="H83" s="10">
        <v>34880</v>
      </c>
      <c r="I83" s="10">
        <v>34549.1</v>
      </c>
      <c r="J83" s="10">
        <v>-330.9</v>
      </c>
      <c r="K83" s="10" t="s">
        <v>295</v>
      </c>
    </row>
    <row r="84" spans="1:11" ht="25.5">
      <c r="A84" s="325" t="s">
        <v>2277</v>
      </c>
      <c r="B84" s="11" t="s">
        <v>545</v>
      </c>
      <c r="C84" s="11" t="s">
        <v>3055</v>
      </c>
      <c r="D84" s="11" t="s">
        <v>566</v>
      </c>
      <c r="E84" s="11" t="s">
        <v>3059</v>
      </c>
      <c r="F84" s="11">
        <v>222950</v>
      </c>
      <c r="G84" s="324" t="s">
        <v>3060</v>
      </c>
      <c r="H84" s="10">
        <v>1800</v>
      </c>
      <c r="I84" s="10">
        <v>1469.1</v>
      </c>
      <c r="J84" s="10">
        <v>-330.9</v>
      </c>
      <c r="K84" s="10" t="s">
        <v>735</v>
      </c>
    </row>
    <row r="85" spans="1:11">
      <c r="A85" s="325" t="s">
        <v>2497</v>
      </c>
      <c r="B85" s="11" t="s">
        <v>545</v>
      </c>
      <c r="C85" s="11" t="s">
        <v>3055</v>
      </c>
      <c r="D85" s="11" t="s">
        <v>566</v>
      </c>
      <c r="E85" s="11" t="s">
        <v>3059</v>
      </c>
      <c r="F85" s="11">
        <v>281900</v>
      </c>
      <c r="G85" s="324" t="s">
        <v>3061</v>
      </c>
      <c r="H85" s="10">
        <v>33080</v>
      </c>
      <c r="I85" s="10">
        <v>33080</v>
      </c>
      <c r="J85" s="10"/>
      <c r="K85" s="10" t="s">
        <v>2</v>
      </c>
    </row>
    <row r="86" spans="1:11">
      <c r="A86" s="12" t="s">
        <v>603</v>
      </c>
      <c r="B86" s="14" t="s">
        <v>604</v>
      </c>
      <c r="C86" s="14" t="s">
        <v>19</v>
      </c>
      <c r="D86" s="14" t="s">
        <v>19</v>
      </c>
      <c r="E86" s="14" t="s">
        <v>19</v>
      </c>
      <c r="F86" s="14"/>
      <c r="G86" s="328" t="s">
        <v>19</v>
      </c>
      <c r="H86" s="13">
        <v>14298.7</v>
      </c>
      <c r="I86" s="13">
        <v>14196.5</v>
      </c>
      <c r="J86" s="13">
        <v>-102.2</v>
      </c>
      <c r="K86" s="10" t="s">
        <v>119</v>
      </c>
    </row>
    <row r="87" spans="1:11">
      <c r="A87" s="329" t="s">
        <v>284</v>
      </c>
      <c r="B87" s="11" t="s">
        <v>604</v>
      </c>
      <c r="C87" s="11" t="s">
        <v>285</v>
      </c>
      <c r="D87" s="11" t="s">
        <v>19</v>
      </c>
      <c r="E87" s="11" t="s">
        <v>19</v>
      </c>
      <c r="F87" s="11"/>
      <c r="G87" s="324" t="s">
        <v>19</v>
      </c>
      <c r="H87" s="10">
        <v>14298.7</v>
      </c>
      <c r="I87" s="10">
        <v>14196.5</v>
      </c>
      <c r="J87" s="10">
        <v>-102.2</v>
      </c>
      <c r="K87" s="10" t="s">
        <v>119</v>
      </c>
    </row>
    <row r="88" spans="1:11">
      <c r="A88" s="330" t="s">
        <v>1039</v>
      </c>
      <c r="B88" s="11" t="s">
        <v>604</v>
      </c>
      <c r="C88" s="11" t="s">
        <v>1040</v>
      </c>
      <c r="D88" s="11" t="s">
        <v>19</v>
      </c>
      <c r="E88" s="11" t="s">
        <v>19</v>
      </c>
      <c r="F88" s="11"/>
      <c r="G88" s="324" t="s">
        <v>19</v>
      </c>
      <c r="H88" s="10">
        <v>4728.8</v>
      </c>
      <c r="I88" s="10">
        <v>4724.8</v>
      </c>
      <c r="J88" s="10">
        <v>-4</v>
      </c>
      <c r="K88" s="10" t="s">
        <v>330</v>
      </c>
    </row>
    <row r="89" spans="1:11">
      <c r="A89" s="331" t="s">
        <v>1039</v>
      </c>
      <c r="B89" s="11" t="s">
        <v>604</v>
      </c>
      <c r="C89" s="11" t="s">
        <v>3062</v>
      </c>
      <c r="D89" s="11" t="s">
        <v>19</v>
      </c>
      <c r="E89" s="11" t="s">
        <v>19</v>
      </c>
      <c r="F89" s="11"/>
      <c r="G89" s="324" t="s">
        <v>19</v>
      </c>
      <c r="H89" s="10">
        <v>4728.8</v>
      </c>
      <c r="I89" s="10">
        <v>4724.8</v>
      </c>
      <c r="J89" s="10">
        <v>-4</v>
      </c>
      <c r="K89" s="10" t="s">
        <v>330</v>
      </c>
    </row>
    <row r="90" spans="1:11">
      <c r="A90" s="332" t="s">
        <v>3063</v>
      </c>
      <c r="B90" s="11" t="s">
        <v>604</v>
      </c>
      <c r="C90" s="11" t="s">
        <v>3062</v>
      </c>
      <c r="D90" s="11" t="s">
        <v>3064</v>
      </c>
      <c r="E90" s="11" t="s">
        <v>19</v>
      </c>
      <c r="F90" s="11"/>
      <c r="G90" s="324" t="s">
        <v>19</v>
      </c>
      <c r="H90" s="10">
        <v>4728.8</v>
      </c>
      <c r="I90" s="10">
        <v>4724.8</v>
      </c>
      <c r="J90" s="10">
        <v>-4</v>
      </c>
      <c r="K90" s="10" t="s">
        <v>330</v>
      </c>
    </row>
    <row r="91" spans="1:11">
      <c r="A91" s="332" t="s">
        <v>616</v>
      </c>
      <c r="B91" s="11" t="s">
        <v>604</v>
      </c>
      <c r="C91" s="11" t="s">
        <v>3062</v>
      </c>
      <c r="D91" s="11" t="s">
        <v>617</v>
      </c>
      <c r="E91" s="11" t="s">
        <v>19</v>
      </c>
      <c r="F91" s="11"/>
      <c r="G91" s="324" t="s">
        <v>19</v>
      </c>
      <c r="H91" s="10">
        <v>4728.8</v>
      </c>
      <c r="I91" s="10">
        <v>4724.8</v>
      </c>
      <c r="J91" s="10">
        <v>-4</v>
      </c>
      <c r="K91" s="10" t="s">
        <v>330</v>
      </c>
    </row>
    <row r="92" spans="1:11">
      <c r="A92" s="333" t="s">
        <v>3065</v>
      </c>
      <c r="B92" s="11" t="s">
        <v>604</v>
      </c>
      <c r="C92" s="11" t="s">
        <v>3062</v>
      </c>
      <c r="D92" s="11" t="s">
        <v>617</v>
      </c>
      <c r="E92" s="11" t="s">
        <v>3066</v>
      </c>
      <c r="F92" s="11"/>
      <c r="G92" s="324" t="s">
        <v>19</v>
      </c>
      <c r="H92" s="10">
        <v>2606.1</v>
      </c>
      <c r="I92" s="10">
        <v>2606.1</v>
      </c>
      <c r="J92" s="10"/>
      <c r="K92" s="10" t="s">
        <v>2</v>
      </c>
    </row>
    <row r="93" spans="1:11">
      <c r="A93" s="323" t="s">
        <v>2149</v>
      </c>
      <c r="B93" s="11" t="s">
        <v>604</v>
      </c>
      <c r="C93" s="11" t="s">
        <v>3062</v>
      </c>
      <c r="D93" s="11" t="s">
        <v>617</v>
      </c>
      <c r="E93" s="11" t="s">
        <v>3066</v>
      </c>
      <c r="F93" s="11">
        <v>2</v>
      </c>
      <c r="G93" s="324" t="s">
        <v>19</v>
      </c>
      <c r="H93" s="10">
        <v>2606.1</v>
      </c>
      <c r="I93" s="10">
        <v>2606.1</v>
      </c>
      <c r="J93" s="10"/>
      <c r="K93" s="10" t="s">
        <v>2</v>
      </c>
    </row>
    <row r="94" spans="1:11">
      <c r="A94" s="325" t="s">
        <v>2382</v>
      </c>
      <c r="B94" s="11" t="s">
        <v>604</v>
      </c>
      <c r="C94" s="11" t="s">
        <v>3062</v>
      </c>
      <c r="D94" s="11" t="s">
        <v>617</v>
      </c>
      <c r="E94" s="11" t="s">
        <v>3066</v>
      </c>
      <c r="F94" s="11">
        <v>272400</v>
      </c>
      <c r="G94" s="324" t="s">
        <v>3067</v>
      </c>
      <c r="H94" s="10">
        <v>2606.1</v>
      </c>
      <c r="I94" s="10">
        <v>2606.1</v>
      </c>
      <c r="J94" s="10"/>
      <c r="K94" s="10" t="s">
        <v>2</v>
      </c>
    </row>
    <row r="95" spans="1:11">
      <c r="A95" s="333" t="s">
        <v>3068</v>
      </c>
      <c r="B95" s="11" t="s">
        <v>604</v>
      </c>
      <c r="C95" s="11" t="s">
        <v>3062</v>
      </c>
      <c r="D95" s="11" t="s">
        <v>617</v>
      </c>
      <c r="E95" s="11" t="s">
        <v>3069</v>
      </c>
      <c r="F95" s="11"/>
      <c r="G95" s="324" t="s">
        <v>19</v>
      </c>
      <c r="H95" s="10">
        <v>922.7</v>
      </c>
      <c r="I95" s="10">
        <v>922.7</v>
      </c>
      <c r="J95" s="10"/>
      <c r="K95" s="10" t="s">
        <v>2</v>
      </c>
    </row>
    <row r="96" spans="1:11">
      <c r="A96" s="323" t="s">
        <v>2149</v>
      </c>
      <c r="B96" s="11" t="s">
        <v>604</v>
      </c>
      <c r="C96" s="11" t="s">
        <v>3062</v>
      </c>
      <c r="D96" s="11" t="s">
        <v>617</v>
      </c>
      <c r="E96" s="11" t="s">
        <v>3069</v>
      </c>
      <c r="F96" s="11">
        <v>2</v>
      </c>
      <c r="G96" s="324" t="s">
        <v>19</v>
      </c>
      <c r="H96" s="10">
        <v>922.7</v>
      </c>
      <c r="I96" s="10">
        <v>922.7</v>
      </c>
      <c r="J96" s="10"/>
      <c r="K96" s="10" t="s">
        <v>2</v>
      </c>
    </row>
    <row r="97" spans="1:11">
      <c r="A97" s="325" t="s">
        <v>2382</v>
      </c>
      <c r="B97" s="11" t="s">
        <v>604</v>
      </c>
      <c r="C97" s="11" t="s">
        <v>3062</v>
      </c>
      <c r="D97" s="11" t="s">
        <v>617</v>
      </c>
      <c r="E97" s="11" t="s">
        <v>3069</v>
      </c>
      <c r="F97" s="11">
        <v>272400</v>
      </c>
      <c r="G97" s="324" t="s">
        <v>3067</v>
      </c>
      <c r="H97" s="10">
        <v>922.7</v>
      </c>
      <c r="I97" s="10">
        <v>922.7</v>
      </c>
      <c r="J97" s="10"/>
      <c r="K97" s="10" t="s">
        <v>2</v>
      </c>
    </row>
    <row r="98" spans="1:11">
      <c r="A98" s="333" t="s">
        <v>3070</v>
      </c>
      <c r="B98" s="11" t="s">
        <v>604</v>
      </c>
      <c r="C98" s="11" t="s">
        <v>3062</v>
      </c>
      <c r="D98" s="11" t="s">
        <v>617</v>
      </c>
      <c r="E98" s="11" t="s">
        <v>3071</v>
      </c>
      <c r="F98" s="11"/>
      <c r="G98" s="324" t="s">
        <v>19</v>
      </c>
      <c r="H98" s="10">
        <v>1200</v>
      </c>
      <c r="I98" s="10">
        <v>1196</v>
      </c>
      <c r="J98" s="10">
        <v>-4</v>
      </c>
      <c r="K98" s="10" t="s">
        <v>161</v>
      </c>
    </row>
    <row r="99" spans="1:11">
      <c r="A99" s="323" t="s">
        <v>2149</v>
      </c>
      <c r="B99" s="11" t="s">
        <v>604</v>
      </c>
      <c r="C99" s="11" t="s">
        <v>3062</v>
      </c>
      <c r="D99" s="11" t="s">
        <v>617</v>
      </c>
      <c r="E99" s="11" t="s">
        <v>3071</v>
      </c>
      <c r="F99" s="11">
        <v>2</v>
      </c>
      <c r="G99" s="324" t="s">
        <v>19</v>
      </c>
      <c r="H99" s="10">
        <v>1200</v>
      </c>
      <c r="I99" s="10">
        <v>1196</v>
      </c>
      <c r="J99" s="10">
        <v>-4</v>
      </c>
      <c r="K99" s="10" t="s">
        <v>161</v>
      </c>
    </row>
    <row r="100" spans="1:11">
      <c r="A100" s="325" t="s">
        <v>2391</v>
      </c>
      <c r="B100" s="11" t="s">
        <v>604</v>
      </c>
      <c r="C100" s="11" t="s">
        <v>3062</v>
      </c>
      <c r="D100" s="11" t="s">
        <v>617</v>
      </c>
      <c r="E100" s="11" t="s">
        <v>3071</v>
      </c>
      <c r="F100" s="11">
        <v>272600</v>
      </c>
      <c r="G100" s="324" t="s">
        <v>3067</v>
      </c>
      <c r="H100" s="10">
        <v>1200</v>
      </c>
      <c r="I100" s="10">
        <v>1196</v>
      </c>
      <c r="J100" s="10">
        <v>-4</v>
      </c>
      <c r="K100" s="10" t="s">
        <v>161</v>
      </c>
    </row>
    <row r="101" spans="1:11">
      <c r="A101" s="330" t="s">
        <v>1045</v>
      </c>
      <c r="B101" s="11" t="s">
        <v>604</v>
      </c>
      <c r="C101" s="11" t="s">
        <v>1046</v>
      </c>
      <c r="D101" s="11" t="s">
        <v>19</v>
      </c>
      <c r="E101" s="11" t="s">
        <v>19</v>
      </c>
      <c r="F101" s="11"/>
      <c r="G101" s="324" t="s">
        <v>19</v>
      </c>
      <c r="H101" s="10">
        <v>4229.3999999999996</v>
      </c>
      <c r="I101" s="10">
        <v>4226.1000000000004</v>
      </c>
      <c r="J101" s="10">
        <v>-3.3</v>
      </c>
      <c r="K101" s="10" t="s">
        <v>330</v>
      </c>
    </row>
    <row r="102" spans="1:11">
      <c r="A102" s="331" t="s">
        <v>1045</v>
      </c>
      <c r="B102" s="11" t="s">
        <v>604</v>
      </c>
      <c r="C102" s="11" t="s">
        <v>3072</v>
      </c>
      <c r="D102" s="11" t="s">
        <v>19</v>
      </c>
      <c r="E102" s="11" t="s">
        <v>19</v>
      </c>
      <c r="F102" s="11"/>
      <c r="G102" s="324" t="s">
        <v>19</v>
      </c>
      <c r="H102" s="10">
        <v>4229.3999999999996</v>
      </c>
      <c r="I102" s="10">
        <v>4226.1000000000004</v>
      </c>
      <c r="J102" s="10">
        <v>-3.3</v>
      </c>
      <c r="K102" s="10" t="s">
        <v>330</v>
      </c>
    </row>
    <row r="103" spans="1:11">
      <c r="A103" s="332" t="s">
        <v>3063</v>
      </c>
      <c r="B103" s="11" t="s">
        <v>604</v>
      </c>
      <c r="C103" s="11" t="s">
        <v>3072</v>
      </c>
      <c r="D103" s="11" t="s">
        <v>3064</v>
      </c>
      <c r="E103" s="11" t="s">
        <v>19</v>
      </c>
      <c r="F103" s="11"/>
      <c r="G103" s="324" t="s">
        <v>19</v>
      </c>
      <c r="H103" s="10">
        <v>4229.3999999999996</v>
      </c>
      <c r="I103" s="10">
        <v>4226.1000000000004</v>
      </c>
      <c r="J103" s="10">
        <v>-3.3</v>
      </c>
      <c r="K103" s="10" t="s">
        <v>330</v>
      </c>
    </row>
    <row r="104" spans="1:11">
      <c r="A104" s="332" t="s">
        <v>286</v>
      </c>
      <c r="B104" s="11" t="s">
        <v>604</v>
      </c>
      <c r="C104" s="11" t="s">
        <v>3072</v>
      </c>
      <c r="D104" s="11" t="s">
        <v>287</v>
      </c>
      <c r="E104" s="11" t="s">
        <v>19</v>
      </c>
      <c r="F104" s="11"/>
      <c r="G104" s="324" t="s">
        <v>19</v>
      </c>
      <c r="H104" s="10">
        <v>4229.3999999999996</v>
      </c>
      <c r="I104" s="10">
        <v>4226.1000000000004</v>
      </c>
      <c r="J104" s="10">
        <v>-3.3</v>
      </c>
      <c r="K104" s="10" t="s">
        <v>330</v>
      </c>
    </row>
    <row r="105" spans="1:11">
      <c r="A105" s="333" t="s">
        <v>3073</v>
      </c>
      <c r="B105" s="11" t="s">
        <v>604</v>
      </c>
      <c r="C105" s="11" t="s">
        <v>3072</v>
      </c>
      <c r="D105" s="11" t="s">
        <v>287</v>
      </c>
      <c r="E105" s="11" t="s">
        <v>3074</v>
      </c>
      <c r="F105" s="11"/>
      <c r="G105" s="324" t="s">
        <v>19</v>
      </c>
      <c r="H105" s="10">
        <v>4229.3999999999996</v>
      </c>
      <c r="I105" s="10">
        <v>4226.1000000000004</v>
      </c>
      <c r="J105" s="10">
        <v>-3.3</v>
      </c>
      <c r="K105" s="10" t="s">
        <v>330</v>
      </c>
    </row>
    <row r="106" spans="1:11">
      <c r="A106" s="323" t="s">
        <v>2149</v>
      </c>
      <c r="B106" s="11" t="s">
        <v>604</v>
      </c>
      <c r="C106" s="11" t="s">
        <v>3072</v>
      </c>
      <c r="D106" s="11" t="s">
        <v>287</v>
      </c>
      <c r="E106" s="11" t="s">
        <v>3074</v>
      </c>
      <c r="F106" s="11">
        <v>2</v>
      </c>
      <c r="G106" s="324" t="s">
        <v>19</v>
      </c>
      <c r="H106" s="10">
        <v>4229.3999999999996</v>
      </c>
      <c r="I106" s="10">
        <v>4226.1000000000004</v>
      </c>
      <c r="J106" s="10">
        <v>-3.3</v>
      </c>
      <c r="K106" s="10" t="s">
        <v>330</v>
      </c>
    </row>
    <row r="107" spans="1:11">
      <c r="A107" s="325" t="s">
        <v>2202</v>
      </c>
      <c r="B107" s="11" t="s">
        <v>604</v>
      </c>
      <c r="C107" s="11" t="s">
        <v>3072</v>
      </c>
      <c r="D107" s="11" t="s">
        <v>287</v>
      </c>
      <c r="E107" s="11" t="s">
        <v>3074</v>
      </c>
      <c r="F107" s="11">
        <v>222110</v>
      </c>
      <c r="G107" s="324" t="s">
        <v>3075</v>
      </c>
      <c r="H107" s="10">
        <v>23.2</v>
      </c>
      <c r="I107" s="10">
        <v>23.2</v>
      </c>
      <c r="J107" s="10"/>
      <c r="K107" s="10" t="s">
        <v>2</v>
      </c>
    </row>
    <row r="108" spans="1:11">
      <c r="A108" s="325" t="s">
        <v>2202</v>
      </c>
      <c r="B108" s="11" t="s">
        <v>604</v>
      </c>
      <c r="C108" s="11" t="s">
        <v>3072</v>
      </c>
      <c r="D108" s="11" t="s">
        <v>287</v>
      </c>
      <c r="E108" s="11" t="s">
        <v>3074</v>
      </c>
      <c r="F108" s="11">
        <v>222110</v>
      </c>
      <c r="G108" s="324" t="s">
        <v>3076</v>
      </c>
      <c r="H108" s="10">
        <v>10</v>
      </c>
      <c r="I108" s="10">
        <v>10</v>
      </c>
      <c r="J108" s="10"/>
      <c r="K108" s="10" t="s">
        <v>2</v>
      </c>
    </row>
    <row r="109" spans="1:11">
      <c r="A109" s="325" t="s">
        <v>2206</v>
      </c>
      <c r="B109" s="11" t="s">
        <v>604</v>
      </c>
      <c r="C109" s="11" t="s">
        <v>3072</v>
      </c>
      <c r="D109" s="11" t="s">
        <v>287</v>
      </c>
      <c r="E109" s="11" t="s">
        <v>3074</v>
      </c>
      <c r="F109" s="11">
        <v>222120</v>
      </c>
      <c r="G109" s="324" t="s">
        <v>3075</v>
      </c>
      <c r="H109" s="10">
        <v>96.9</v>
      </c>
      <c r="I109" s="10">
        <v>96.9</v>
      </c>
      <c r="J109" s="10"/>
      <c r="K109" s="10" t="s">
        <v>2</v>
      </c>
    </row>
    <row r="110" spans="1:11">
      <c r="A110" s="325" t="s">
        <v>2206</v>
      </c>
      <c r="B110" s="11" t="s">
        <v>604</v>
      </c>
      <c r="C110" s="11" t="s">
        <v>3072</v>
      </c>
      <c r="D110" s="11" t="s">
        <v>287</v>
      </c>
      <c r="E110" s="11" t="s">
        <v>3074</v>
      </c>
      <c r="F110" s="11">
        <v>222120</v>
      </c>
      <c r="G110" s="324" t="s">
        <v>3076</v>
      </c>
      <c r="H110" s="10">
        <v>2</v>
      </c>
      <c r="I110" s="10">
        <v>2</v>
      </c>
      <c r="J110" s="10"/>
      <c r="K110" s="10" t="s">
        <v>2</v>
      </c>
    </row>
    <row r="111" spans="1:11">
      <c r="A111" s="325" t="s">
        <v>2209</v>
      </c>
      <c r="B111" s="11" t="s">
        <v>604</v>
      </c>
      <c r="C111" s="11" t="s">
        <v>3072</v>
      </c>
      <c r="D111" s="11" t="s">
        <v>287</v>
      </c>
      <c r="E111" s="11" t="s">
        <v>3074</v>
      </c>
      <c r="F111" s="11">
        <v>222130</v>
      </c>
      <c r="G111" s="324" t="s">
        <v>3075</v>
      </c>
      <c r="H111" s="10">
        <v>26.5</v>
      </c>
      <c r="I111" s="10">
        <v>26.5</v>
      </c>
      <c r="J111" s="10"/>
      <c r="K111" s="10" t="s">
        <v>2</v>
      </c>
    </row>
    <row r="112" spans="1:11">
      <c r="A112" s="325" t="s">
        <v>2209</v>
      </c>
      <c r="B112" s="11" t="s">
        <v>604</v>
      </c>
      <c r="C112" s="11" t="s">
        <v>3072</v>
      </c>
      <c r="D112" s="11" t="s">
        <v>287</v>
      </c>
      <c r="E112" s="11" t="s">
        <v>3074</v>
      </c>
      <c r="F112" s="11">
        <v>222130</v>
      </c>
      <c r="G112" s="324" t="s">
        <v>3076</v>
      </c>
      <c r="H112" s="10">
        <v>32.1</v>
      </c>
      <c r="I112" s="10">
        <v>32.1</v>
      </c>
      <c r="J112" s="10"/>
      <c r="K112" s="10" t="s">
        <v>2</v>
      </c>
    </row>
    <row r="113" spans="1:11">
      <c r="A113" s="325" t="s">
        <v>2213</v>
      </c>
      <c r="B113" s="11" t="s">
        <v>604</v>
      </c>
      <c r="C113" s="11" t="s">
        <v>3072</v>
      </c>
      <c r="D113" s="11" t="s">
        <v>287</v>
      </c>
      <c r="E113" s="11" t="s">
        <v>3074</v>
      </c>
      <c r="F113" s="11">
        <v>222140</v>
      </c>
      <c r="G113" s="324" t="s">
        <v>3075</v>
      </c>
      <c r="H113" s="10">
        <v>29.3</v>
      </c>
      <c r="I113" s="10">
        <v>29.3</v>
      </c>
      <c r="J113" s="10"/>
      <c r="K113" s="10" t="s">
        <v>2</v>
      </c>
    </row>
    <row r="114" spans="1:11">
      <c r="A114" s="325" t="s">
        <v>2213</v>
      </c>
      <c r="B114" s="11" t="s">
        <v>604</v>
      </c>
      <c r="C114" s="11" t="s">
        <v>3072</v>
      </c>
      <c r="D114" s="11" t="s">
        <v>287</v>
      </c>
      <c r="E114" s="11" t="s">
        <v>3074</v>
      </c>
      <c r="F114" s="11">
        <v>222140</v>
      </c>
      <c r="G114" s="324" t="s">
        <v>3076</v>
      </c>
      <c r="H114" s="10">
        <v>8</v>
      </c>
      <c r="I114" s="10">
        <v>8</v>
      </c>
      <c r="J114" s="10"/>
      <c r="K114" s="10" t="s">
        <v>2</v>
      </c>
    </row>
    <row r="115" spans="1:11">
      <c r="A115" s="325" t="s">
        <v>2216</v>
      </c>
      <c r="B115" s="11" t="s">
        <v>604</v>
      </c>
      <c r="C115" s="11" t="s">
        <v>3072</v>
      </c>
      <c r="D115" s="11" t="s">
        <v>287</v>
      </c>
      <c r="E115" s="11" t="s">
        <v>3074</v>
      </c>
      <c r="F115" s="11">
        <v>222190</v>
      </c>
      <c r="G115" s="324" t="s">
        <v>3075</v>
      </c>
      <c r="H115" s="10">
        <v>1.5</v>
      </c>
      <c r="I115" s="10">
        <v>1.5</v>
      </c>
      <c r="J115" s="10"/>
      <c r="K115" s="10" t="s">
        <v>2</v>
      </c>
    </row>
    <row r="116" spans="1:11">
      <c r="A116" s="325" t="s">
        <v>2216</v>
      </c>
      <c r="B116" s="11" t="s">
        <v>604</v>
      </c>
      <c r="C116" s="11" t="s">
        <v>3072</v>
      </c>
      <c r="D116" s="11" t="s">
        <v>287</v>
      </c>
      <c r="E116" s="11" t="s">
        <v>3074</v>
      </c>
      <c r="F116" s="11">
        <v>222190</v>
      </c>
      <c r="G116" s="324" t="s">
        <v>3076</v>
      </c>
      <c r="H116" s="10">
        <v>1.5</v>
      </c>
      <c r="I116" s="10">
        <v>1.5</v>
      </c>
      <c r="J116" s="10"/>
      <c r="K116" s="10" t="s">
        <v>2</v>
      </c>
    </row>
    <row r="117" spans="1:11">
      <c r="A117" s="325" t="s">
        <v>2227</v>
      </c>
      <c r="B117" s="11" t="s">
        <v>604</v>
      </c>
      <c r="C117" s="11" t="s">
        <v>3072</v>
      </c>
      <c r="D117" s="11" t="s">
        <v>287</v>
      </c>
      <c r="E117" s="11" t="s">
        <v>3074</v>
      </c>
      <c r="F117" s="11">
        <v>222300</v>
      </c>
      <c r="G117" s="324" t="s">
        <v>3075</v>
      </c>
      <c r="H117" s="10">
        <v>286.5</v>
      </c>
      <c r="I117" s="10">
        <v>286.5</v>
      </c>
      <c r="J117" s="10"/>
      <c r="K117" s="10" t="s">
        <v>2</v>
      </c>
    </row>
    <row r="118" spans="1:11">
      <c r="A118" s="325" t="s">
        <v>2289</v>
      </c>
      <c r="B118" s="11" t="s">
        <v>604</v>
      </c>
      <c r="C118" s="11" t="s">
        <v>3072</v>
      </c>
      <c r="D118" s="11" t="s">
        <v>287</v>
      </c>
      <c r="E118" s="11" t="s">
        <v>3074</v>
      </c>
      <c r="F118" s="11">
        <v>222999</v>
      </c>
      <c r="G118" s="324" t="s">
        <v>3075</v>
      </c>
      <c r="H118" s="10">
        <v>1385.9</v>
      </c>
      <c r="I118" s="10">
        <v>1383.1</v>
      </c>
      <c r="J118" s="10">
        <v>-2.8</v>
      </c>
      <c r="K118" s="10" t="s">
        <v>122</v>
      </c>
    </row>
    <row r="119" spans="1:11">
      <c r="A119" s="325" t="s">
        <v>2289</v>
      </c>
      <c r="B119" s="11" t="s">
        <v>604</v>
      </c>
      <c r="C119" s="11" t="s">
        <v>3072</v>
      </c>
      <c r="D119" s="11" t="s">
        <v>287</v>
      </c>
      <c r="E119" s="11" t="s">
        <v>3074</v>
      </c>
      <c r="F119" s="11">
        <v>222999</v>
      </c>
      <c r="G119" s="324" t="s">
        <v>3076</v>
      </c>
      <c r="H119" s="10">
        <v>2296.1</v>
      </c>
      <c r="I119" s="10">
        <v>2295.6999999999998</v>
      </c>
      <c r="J119" s="10">
        <v>-0.4</v>
      </c>
      <c r="K119" s="10" t="s">
        <v>2</v>
      </c>
    </row>
    <row r="120" spans="1:11" ht="25.5">
      <c r="A120" s="325" t="s">
        <v>2482</v>
      </c>
      <c r="B120" s="11" t="s">
        <v>604</v>
      </c>
      <c r="C120" s="11" t="s">
        <v>3072</v>
      </c>
      <c r="D120" s="11" t="s">
        <v>287</v>
      </c>
      <c r="E120" s="11" t="s">
        <v>3074</v>
      </c>
      <c r="F120" s="11">
        <v>281600</v>
      </c>
      <c r="G120" s="324" t="s">
        <v>3075</v>
      </c>
      <c r="H120" s="10">
        <v>29.9</v>
      </c>
      <c r="I120" s="10">
        <v>29.9</v>
      </c>
      <c r="J120" s="10"/>
      <c r="K120" s="10" t="s">
        <v>2</v>
      </c>
    </row>
    <row r="121" spans="1:11" ht="25.5">
      <c r="A121" s="330" t="s">
        <v>1048</v>
      </c>
      <c r="B121" s="11" t="s">
        <v>604</v>
      </c>
      <c r="C121" s="11" t="s">
        <v>1049</v>
      </c>
      <c r="D121" s="11" t="s">
        <v>19</v>
      </c>
      <c r="E121" s="11" t="s">
        <v>19</v>
      </c>
      <c r="F121" s="11"/>
      <c r="G121" s="324" t="s">
        <v>19</v>
      </c>
      <c r="H121" s="10">
        <v>5340.5</v>
      </c>
      <c r="I121" s="10">
        <v>5245.6</v>
      </c>
      <c r="J121" s="10">
        <v>-94.9</v>
      </c>
      <c r="K121" s="10" t="s">
        <v>292</v>
      </c>
    </row>
    <row r="122" spans="1:11">
      <c r="A122" s="331" t="s">
        <v>3077</v>
      </c>
      <c r="B122" s="11" t="s">
        <v>604</v>
      </c>
      <c r="C122" s="11" t="s">
        <v>3078</v>
      </c>
      <c r="D122" s="11" t="s">
        <v>19</v>
      </c>
      <c r="E122" s="11" t="s">
        <v>19</v>
      </c>
      <c r="F122" s="11"/>
      <c r="G122" s="324" t="s">
        <v>19</v>
      </c>
      <c r="H122" s="10">
        <v>5340.5</v>
      </c>
      <c r="I122" s="10">
        <v>5245.6</v>
      </c>
      <c r="J122" s="10">
        <v>-94.9</v>
      </c>
      <c r="K122" s="10" t="s">
        <v>292</v>
      </c>
    </row>
    <row r="123" spans="1:11">
      <c r="A123" s="332" t="s">
        <v>3063</v>
      </c>
      <c r="B123" s="11" t="s">
        <v>604</v>
      </c>
      <c r="C123" s="11" t="s">
        <v>3078</v>
      </c>
      <c r="D123" s="11" t="s">
        <v>3064</v>
      </c>
      <c r="E123" s="11" t="s">
        <v>19</v>
      </c>
      <c r="F123" s="11"/>
      <c r="G123" s="324" t="s">
        <v>19</v>
      </c>
      <c r="H123" s="10">
        <v>5340.5</v>
      </c>
      <c r="I123" s="10">
        <v>5245.6</v>
      </c>
      <c r="J123" s="10">
        <v>-94.9</v>
      </c>
      <c r="K123" s="10" t="s">
        <v>292</v>
      </c>
    </row>
    <row r="124" spans="1:11">
      <c r="A124" s="332" t="s">
        <v>609</v>
      </c>
      <c r="B124" s="11" t="s">
        <v>604</v>
      </c>
      <c r="C124" s="11" t="s">
        <v>3078</v>
      </c>
      <c r="D124" s="11" t="s">
        <v>610</v>
      </c>
      <c r="E124" s="11" t="s">
        <v>19</v>
      </c>
      <c r="F124" s="11"/>
      <c r="G124" s="324" t="s">
        <v>19</v>
      </c>
      <c r="H124" s="10">
        <v>5340.5</v>
      </c>
      <c r="I124" s="10">
        <v>5245.6</v>
      </c>
      <c r="J124" s="10">
        <v>-94.9</v>
      </c>
      <c r="K124" s="10" t="s">
        <v>292</v>
      </c>
    </row>
    <row r="125" spans="1:11" ht="25.5">
      <c r="A125" s="333" t="s">
        <v>627</v>
      </c>
      <c r="B125" s="11" t="s">
        <v>604</v>
      </c>
      <c r="C125" s="11" t="s">
        <v>3078</v>
      </c>
      <c r="D125" s="11" t="s">
        <v>610</v>
      </c>
      <c r="E125" s="11" t="s">
        <v>3079</v>
      </c>
      <c r="F125" s="11"/>
      <c r="G125" s="324" t="s">
        <v>19</v>
      </c>
      <c r="H125" s="10">
        <v>5340.5</v>
      </c>
      <c r="I125" s="10">
        <v>5245.6</v>
      </c>
      <c r="J125" s="10">
        <v>-94.9</v>
      </c>
      <c r="K125" s="10" t="s">
        <v>292</v>
      </c>
    </row>
    <row r="126" spans="1:11">
      <c r="A126" s="323" t="s">
        <v>2149</v>
      </c>
      <c r="B126" s="11" t="s">
        <v>604</v>
      </c>
      <c r="C126" s="11" t="s">
        <v>3078</v>
      </c>
      <c r="D126" s="11" t="s">
        <v>610</v>
      </c>
      <c r="E126" s="11" t="s">
        <v>3079</v>
      </c>
      <c r="F126" s="11">
        <v>2</v>
      </c>
      <c r="G126" s="324" t="s">
        <v>19</v>
      </c>
      <c r="H126" s="10">
        <v>5340.5</v>
      </c>
      <c r="I126" s="10">
        <v>5245.6</v>
      </c>
      <c r="J126" s="10">
        <v>-94.9</v>
      </c>
      <c r="K126" s="10" t="s">
        <v>292</v>
      </c>
    </row>
    <row r="127" spans="1:11">
      <c r="A127" s="325" t="s">
        <v>2289</v>
      </c>
      <c r="B127" s="11" t="s">
        <v>604</v>
      </c>
      <c r="C127" s="11" t="s">
        <v>3078</v>
      </c>
      <c r="D127" s="11" t="s">
        <v>610</v>
      </c>
      <c r="E127" s="11" t="s">
        <v>3079</v>
      </c>
      <c r="F127" s="11">
        <v>222999</v>
      </c>
      <c r="G127" s="324" t="s">
        <v>3067</v>
      </c>
      <c r="H127" s="10">
        <v>5265</v>
      </c>
      <c r="I127" s="10">
        <v>5181.3999999999996</v>
      </c>
      <c r="J127" s="10">
        <v>-83.6</v>
      </c>
      <c r="K127" s="10" t="s">
        <v>398</v>
      </c>
    </row>
    <row r="128" spans="1:11">
      <c r="A128" s="325" t="s">
        <v>2417</v>
      </c>
      <c r="B128" s="11" t="s">
        <v>604</v>
      </c>
      <c r="C128" s="11" t="s">
        <v>3078</v>
      </c>
      <c r="D128" s="11" t="s">
        <v>610</v>
      </c>
      <c r="E128" s="11" t="s">
        <v>3079</v>
      </c>
      <c r="F128" s="11">
        <v>273900</v>
      </c>
      <c r="G128" s="324" t="s">
        <v>3067</v>
      </c>
      <c r="H128" s="10">
        <v>75.5</v>
      </c>
      <c r="I128" s="10">
        <v>64.2</v>
      </c>
      <c r="J128" s="10">
        <v>-11.3</v>
      </c>
      <c r="K128" s="10" t="s">
        <v>885</v>
      </c>
    </row>
    <row r="129" spans="1:11">
      <c r="A129" s="12" t="s">
        <v>811</v>
      </c>
      <c r="B129" s="14" t="s">
        <v>812</v>
      </c>
      <c r="C129" s="14" t="s">
        <v>19</v>
      </c>
      <c r="D129" s="14" t="s">
        <v>19</v>
      </c>
      <c r="E129" s="14" t="s">
        <v>19</v>
      </c>
      <c r="F129" s="14"/>
      <c r="G129" s="328" t="s">
        <v>19</v>
      </c>
      <c r="H129" s="13">
        <v>4969</v>
      </c>
      <c r="I129" s="13">
        <v>4942.3999999999996</v>
      </c>
      <c r="J129" s="13">
        <v>-26.6</v>
      </c>
      <c r="K129" s="10" t="s">
        <v>52</v>
      </c>
    </row>
    <row r="130" spans="1:11">
      <c r="A130" s="329" t="s">
        <v>244</v>
      </c>
      <c r="B130" s="11" t="s">
        <v>812</v>
      </c>
      <c r="C130" s="11" t="s">
        <v>245</v>
      </c>
      <c r="D130" s="11" t="s">
        <v>19</v>
      </c>
      <c r="E130" s="11" t="s">
        <v>19</v>
      </c>
      <c r="F130" s="11"/>
      <c r="G130" s="324" t="s">
        <v>19</v>
      </c>
      <c r="H130" s="10">
        <v>4969</v>
      </c>
      <c r="I130" s="10">
        <v>4942.3999999999996</v>
      </c>
      <c r="J130" s="10">
        <v>-26.6</v>
      </c>
      <c r="K130" s="10" t="s">
        <v>52</v>
      </c>
    </row>
    <row r="131" spans="1:11" ht="25.5">
      <c r="A131" s="330" t="s">
        <v>931</v>
      </c>
      <c r="B131" s="11" t="s">
        <v>812</v>
      </c>
      <c r="C131" s="11" t="s">
        <v>932</v>
      </c>
      <c r="D131" s="11" t="s">
        <v>19</v>
      </c>
      <c r="E131" s="11" t="s">
        <v>19</v>
      </c>
      <c r="F131" s="11"/>
      <c r="G131" s="324" t="s">
        <v>19</v>
      </c>
      <c r="H131" s="10">
        <v>4969</v>
      </c>
      <c r="I131" s="10">
        <v>4942.3999999999996</v>
      </c>
      <c r="J131" s="10">
        <v>-26.6</v>
      </c>
      <c r="K131" s="10" t="s">
        <v>52</v>
      </c>
    </row>
    <row r="132" spans="1:11">
      <c r="A132" s="331" t="s">
        <v>3031</v>
      </c>
      <c r="B132" s="11" t="s">
        <v>812</v>
      </c>
      <c r="C132" s="11" t="s">
        <v>3032</v>
      </c>
      <c r="D132" s="11" t="s">
        <v>19</v>
      </c>
      <c r="E132" s="11" t="s">
        <v>19</v>
      </c>
      <c r="F132" s="11"/>
      <c r="G132" s="324" t="s">
        <v>19</v>
      </c>
      <c r="H132" s="10">
        <v>4969</v>
      </c>
      <c r="I132" s="10">
        <v>4942.3999999999996</v>
      </c>
      <c r="J132" s="10">
        <v>-26.6</v>
      </c>
      <c r="K132" s="10" t="s">
        <v>52</v>
      </c>
    </row>
    <row r="133" spans="1:11">
      <c r="A133" s="332" t="s">
        <v>3080</v>
      </c>
      <c r="B133" s="11" t="s">
        <v>812</v>
      </c>
      <c r="C133" s="11" t="s">
        <v>3032</v>
      </c>
      <c r="D133" s="11" t="s">
        <v>560</v>
      </c>
      <c r="E133" s="11" t="s">
        <v>19</v>
      </c>
      <c r="F133" s="11"/>
      <c r="G133" s="324" t="s">
        <v>19</v>
      </c>
      <c r="H133" s="10">
        <v>4969</v>
      </c>
      <c r="I133" s="10">
        <v>4942.3999999999996</v>
      </c>
      <c r="J133" s="10">
        <v>-26.6</v>
      </c>
      <c r="K133" s="10" t="s">
        <v>52</v>
      </c>
    </row>
    <row r="134" spans="1:11">
      <c r="A134" s="332" t="s">
        <v>817</v>
      </c>
      <c r="B134" s="11" t="s">
        <v>812</v>
      </c>
      <c r="C134" s="11" t="s">
        <v>3032</v>
      </c>
      <c r="D134" s="11" t="s">
        <v>818</v>
      </c>
      <c r="E134" s="11" t="s">
        <v>19</v>
      </c>
      <c r="F134" s="11"/>
      <c r="G134" s="324" t="s">
        <v>19</v>
      </c>
      <c r="H134" s="10">
        <v>4969</v>
      </c>
      <c r="I134" s="10">
        <v>4942.3999999999996</v>
      </c>
      <c r="J134" s="10">
        <v>-26.6</v>
      </c>
      <c r="K134" s="10" t="s">
        <v>52</v>
      </c>
    </row>
    <row r="135" spans="1:11">
      <c r="A135" s="333" t="s">
        <v>3081</v>
      </c>
      <c r="B135" s="11" t="s">
        <v>812</v>
      </c>
      <c r="C135" s="11" t="s">
        <v>3032</v>
      </c>
      <c r="D135" s="11" t="s">
        <v>818</v>
      </c>
      <c r="E135" s="11" t="s">
        <v>3082</v>
      </c>
      <c r="F135" s="11"/>
      <c r="G135" s="324" t="s">
        <v>19</v>
      </c>
      <c r="H135" s="10">
        <v>1300</v>
      </c>
      <c r="I135" s="10">
        <v>1300</v>
      </c>
      <c r="J135" s="10"/>
      <c r="K135" s="10" t="s">
        <v>2</v>
      </c>
    </row>
    <row r="136" spans="1:11">
      <c r="A136" s="323" t="s">
        <v>2149</v>
      </c>
      <c r="B136" s="11" t="s">
        <v>812</v>
      </c>
      <c r="C136" s="11" t="s">
        <v>3032</v>
      </c>
      <c r="D136" s="11" t="s">
        <v>818</v>
      </c>
      <c r="E136" s="11" t="s">
        <v>3082</v>
      </c>
      <c r="F136" s="11">
        <v>2</v>
      </c>
      <c r="G136" s="324" t="s">
        <v>19</v>
      </c>
      <c r="H136" s="10">
        <v>1300</v>
      </c>
      <c r="I136" s="10">
        <v>1300</v>
      </c>
      <c r="J136" s="10"/>
      <c r="K136" s="10" t="s">
        <v>2</v>
      </c>
    </row>
    <row r="137" spans="1:11" ht="38.25">
      <c r="A137" s="325" t="s">
        <v>2555</v>
      </c>
      <c r="B137" s="11" t="s">
        <v>812</v>
      </c>
      <c r="C137" s="11" t="s">
        <v>3032</v>
      </c>
      <c r="D137" s="11" t="s">
        <v>818</v>
      </c>
      <c r="E137" s="11" t="s">
        <v>3082</v>
      </c>
      <c r="F137" s="11">
        <v>291220</v>
      </c>
      <c r="G137" s="324" t="s">
        <v>3083</v>
      </c>
      <c r="H137" s="10">
        <v>1300</v>
      </c>
      <c r="I137" s="10">
        <v>1300</v>
      </c>
      <c r="J137" s="10"/>
      <c r="K137" s="10" t="s">
        <v>2</v>
      </c>
    </row>
    <row r="138" spans="1:11">
      <c r="A138" s="333" t="s">
        <v>3084</v>
      </c>
      <c r="B138" s="11" t="s">
        <v>812</v>
      </c>
      <c r="C138" s="11" t="s">
        <v>3032</v>
      </c>
      <c r="D138" s="11" t="s">
        <v>818</v>
      </c>
      <c r="E138" s="11" t="s">
        <v>3085</v>
      </c>
      <c r="F138" s="11"/>
      <c r="G138" s="324" t="s">
        <v>19</v>
      </c>
      <c r="H138" s="10">
        <v>3669</v>
      </c>
      <c r="I138" s="10">
        <v>3642.4</v>
      </c>
      <c r="J138" s="10">
        <v>-26.6</v>
      </c>
      <c r="K138" s="10" t="s">
        <v>119</v>
      </c>
    </row>
    <row r="139" spans="1:11">
      <c r="A139" s="323" t="s">
        <v>2149</v>
      </c>
      <c r="B139" s="11" t="s">
        <v>812</v>
      </c>
      <c r="C139" s="11" t="s">
        <v>3032</v>
      </c>
      <c r="D139" s="11" t="s">
        <v>818</v>
      </c>
      <c r="E139" s="11" t="s">
        <v>3085</v>
      </c>
      <c r="F139" s="11">
        <v>2</v>
      </c>
      <c r="G139" s="324" t="s">
        <v>19</v>
      </c>
      <c r="H139" s="10">
        <v>3669</v>
      </c>
      <c r="I139" s="10">
        <v>3642.4</v>
      </c>
      <c r="J139" s="10">
        <v>-26.6</v>
      </c>
      <c r="K139" s="10" t="s">
        <v>119</v>
      </c>
    </row>
    <row r="140" spans="1:11" ht="51">
      <c r="A140" s="325" t="s">
        <v>2522</v>
      </c>
      <c r="B140" s="11" t="s">
        <v>812</v>
      </c>
      <c r="C140" s="11" t="s">
        <v>3032</v>
      </c>
      <c r="D140" s="11" t="s">
        <v>818</v>
      </c>
      <c r="E140" s="11" t="s">
        <v>3085</v>
      </c>
      <c r="F140" s="11">
        <v>291112</v>
      </c>
      <c r="G140" s="324" t="s">
        <v>3075</v>
      </c>
      <c r="H140" s="10">
        <v>74.2</v>
      </c>
      <c r="I140" s="10">
        <v>72.400000000000006</v>
      </c>
      <c r="J140" s="10">
        <v>-1.8</v>
      </c>
      <c r="K140" s="10" t="s">
        <v>622</v>
      </c>
    </row>
    <row r="141" spans="1:11" ht="51">
      <c r="A141" s="325" t="s">
        <v>2522</v>
      </c>
      <c r="B141" s="11" t="s">
        <v>812</v>
      </c>
      <c r="C141" s="11" t="s">
        <v>3032</v>
      </c>
      <c r="D141" s="11" t="s">
        <v>818</v>
      </c>
      <c r="E141" s="11" t="s">
        <v>3085</v>
      </c>
      <c r="F141" s="11">
        <v>291112</v>
      </c>
      <c r="G141" s="324" t="s">
        <v>3067</v>
      </c>
      <c r="H141" s="10">
        <v>649.9</v>
      </c>
      <c r="I141" s="10">
        <v>626.9</v>
      </c>
      <c r="J141" s="10">
        <v>-23</v>
      </c>
      <c r="K141" s="10" t="s">
        <v>399</v>
      </c>
    </row>
    <row r="142" spans="1:11" ht="51">
      <c r="A142" s="325" t="s">
        <v>2522</v>
      </c>
      <c r="B142" s="11" t="s">
        <v>812</v>
      </c>
      <c r="C142" s="11" t="s">
        <v>3032</v>
      </c>
      <c r="D142" s="11" t="s">
        <v>818</v>
      </c>
      <c r="E142" s="11" t="s">
        <v>3085</v>
      </c>
      <c r="F142" s="11">
        <v>291112</v>
      </c>
      <c r="G142" s="324" t="s">
        <v>3076</v>
      </c>
      <c r="H142" s="10">
        <v>2047.6</v>
      </c>
      <c r="I142" s="10">
        <v>2047</v>
      </c>
      <c r="J142" s="10">
        <v>-0.6</v>
      </c>
      <c r="K142" s="10" t="s">
        <v>2</v>
      </c>
    </row>
    <row r="143" spans="1:11" ht="51">
      <c r="A143" s="325" t="s">
        <v>2547</v>
      </c>
      <c r="B143" s="11" t="s">
        <v>812</v>
      </c>
      <c r="C143" s="11" t="s">
        <v>3032</v>
      </c>
      <c r="D143" s="11" t="s">
        <v>818</v>
      </c>
      <c r="E143" s="11" t="s">
        <v>3085</v>
      </c>
      <c r="F143" s="11">
        <v>291212</v>
      </c>
      <c r="G143" s="324" t="s">
        <v>3075</v>
      </c>
      <c r="H143" s="10">
        <v>459.3</v>
      </c>
      <c r="I143" s="10">
        <v>459.2</v>
      </c>
      <c r="J143" s="10">
        <v>-0.1</v>
      </c>
      <c r="K143" s="10" t="s">
        <v>2</v>
      </c>
    </row>
    <row r="144" spans="1:11" ht="51">
      <c r="A144" s="325" t="s">
        <v>2547</v>
      </c>
      <c r="B144" s="11" t="s">
        <v>812</v>
      </c>
      <c r="C144" s="11" t="s">
        <v>3032</v>
      </c>
      <c r="D144" s="11" t="s">
        <v>818</v>
      </c>
      <c r="E144" s="11" t="s">
        <v>3085</v>
      </c>
      <c r="F144" s="11">
        <v>291212</v>
      </c>
      <c r="G144" s="324" t="s">
        <v>3076</v>
      </c>
      <c r="H144" s="10">
        <v>438</v>
      </c>
      <c r="I144" s="10">
        <v>436.9</v>
      </c>
      <c r="J144" s="10">
        <v>-1.1000000000000001</v>
      </c>
      <c r="K144" s="10" t="s">
        <v>161</v>
      </c>
    </row>
    <row r="147" spans="1:7" ht="15.75" customHeight="1"/>
    <row r="148" spans="1:7" ht="15.75" customHeight="1">
      <c r="A148" s="2" t="s">
        <v>3086</v>
      </c>
      <c r="G148" s="334" t="s">
        <v>83</v>
      </c>
    </row>
    <row r="149" spans="1:7" ht="15.75" customHeight="1"/>
    <row r="150" spans="1:7" ht="15.75" customHeight="1"/>
    <row r="151" spans="1:7" ht="15.75" customHeight="1">
      <c r="A151" s="2" t="s">
        <v>3087</v>
      </c>
      <c r="C151" s="335"/>
      <c r="D151" s="335"/>
      <c r="G151" s="334" t="s">
        <v>95</v>
      </c>
    </row>
    <row r="152" spans="1:7" ht="15.75" customHeight="1"/>
    <row r="153" spans="1:7" ht="15.75" customHeight="1"/>
    <row r="154" spans="1:7" ht="15.75" customHeight="1">
      <c r="A154" s="2" t="s">
        <v>3088</v>
      </c>
      <c r="C154" s="335"/>
      <c r="D154" s="335"/>
      <c r="G154" s="334" t="s">
        <v>86</v>
      </c>
    </row>
    <row r="155" spans="1:7" ht="15.75" customHeight="1"/>
    <row r="156" spans="1:7" ht="15.75" customHeight="1"/>
    <row r="157" spans="1:7" ht="15.75" customHeight="1">
      <c r="A157" s="2" t="s">
        <v>3089</v>
      </c>
      <c r="C157" s="335"/>
      <c r="D157" s="335"/>
      <c r="G157" s="334" t="s">
        <v>89</v>
      </c>
    </row>
    <row r="158" spans="1:7" ht="15.75" customHeight="1"/>
    <row r="159" spans="1:7" ht="15.75" customHeight="1"/>
    <row r="160" spans="1:7" ht="15.75" customHeight="1">
      <c r="A160" s="2" t="s">
        <v>3090</v>
      </c>
      <c r="C160" s="335"/>
      <c r="D160" s="335"/>
      <c r="G160" s="334" t="s">
        <v>87</v>
      </c>
    </row>
    <row r="161" spans="1:7" ht="15.75" customHeight="1"/>
    <row r="162" spans="1:7" ht="15.75" customHeight="1"/>
    <row r="163" spans="1:7" ht="15.75" customHeight="1">
      <c r="A163" s="2" t="s">
        <v>3091</v>
      </c>
      <c r="C163" s="335"/>
      <c r="D163" s="335"/>
      <c r="G163" s="334" t="s">
        <v>88</v>
      </c>
    </row>
  </sheetData>
  <mergeCells count="15">
    <mergeCell ref="C151:D151"/>
    <mergeCell ref="C154:D154"/>
    <mergeCell ref="C157:D157"/>
    <mergeCell ref="C160:D160"/>
    <mergeCell ref="C163:D163"/>
    <mergeCell ref="J1:K1"/>
    <mergeCell ref="I2:K2"/>
    <mergeCell ref="A3:K3"/>
    <mergeCell ref="A4:D4"/>
    <mergeCell ref="A5:A6"/>
    <mergeCell ref="B5:F5"/>
    <mergeCell ref="G5:G6"/>
    <mergeCell ref="H5:H6"/>
    <mergeCell ref="I5:I6"/>
    <mergeCell ref="J5:K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activeCell="A3" sqref="A3:K3"/>
    </sheetView>
  </sheetViews>
  <sheetFormatPr defaultRowHeight="12.75"/>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0.7109375" style="321" customWidth="1"/>
    <col min="8" max="10" width="15.7109375" style="25" customWidth="1"/>
    <col min="11" max="11" width="7.5703125" style="25" customWidth="1"/>
    <col min="12" max="14" width="9.140625" style="1"/>
  </cols>
  <sheetData>
    <row r="1" spans="1:11">
      <c r="H1" s="123"/>
      <c r="I1" s="123"/>
      <c r="J1" s="104" t="s">
        <v>3092</v>
      </c>
      <c r="K1" s="104"/>
    </row>
    <row r="2" spans="1:11" ht="27.75" customHeight="1">
      <c r="H2" s="123"/>
      <c r="I2" s="124" t="s">
        <v>1166</v>
      </c>
      <c r="J2" s="104"/>
      <c r="K2" s="104"/>
    </row>
    <row r="3" spans="1:11" ht="45" customHeight="1">
      <c r="A3" s="33" t="s">
        <v>3093</v>
      </c>
      <c r="B3" s="33"/>
      <c r="C3" s="33"/>
      <c r="D3" s="33"/>
      <c r="E3" s="33"/>
      <c r="F3" s="33"/>
      <c r="G3" s="33"/>
      <c r="H3" s="105"/>
      <c r="I3" s="105"/>
      <c r="J3" s="105"/>
      <c r="K3" s="105"/>
    </row>
    <row r="4" spans="1:11">
      <c r="A4" s="322"/>
      <c r="B4" s="322"/>
      <c r="C4" s="322"/>
      <c r="D4" s="322"/>
      <c r="H4" s="123"/>
      <c r="I4" s="123"/>
      <c r="J4" s="123" t="s">
        <v>71</v>
      </c>
      <c r="K4" s="123"/>
    </row>
    <row r="5" spans="1:11" ht="26.25" customHeight="1">
      <c r="A5" s="37" t="s">
        <v>72</v>
      </c>
      <c r="B5" s="37" t="s">
        <v>239</v>
      </c>
      <c r="C5" s="37"/>
      <c r="D5" s="37"/>
      <c r="E5" s="37"/>
      <c r="F5" s="37"/>
      <c r="G5" s="37" t="s">
        <v>3011</v>
      </c>
      <c r="H5" s="39" t="s">
        <v>3012</v>
      </c>
      <c r="I5" s="39" t="s">
        <v>1061</v>
      </c>
      <c r="J5" s="39" t="s">
        <v>3013</v>
      </c>
      <c r="K5" s="39"/>
    </row>
    <row r="6" spans="1:11" ht="38.25">
      <c r="A6" s="37"/>
      <c r="B6" s="26" t="s">
        <v>3014</v>
      </c>
      <c r="C6" s="26" t="s">
        <v>3015</v>
      </c>
      <c r="D6" s="26" t="s">
        <v>3016</v>
      </c>
      <c r="E6" s="26" t="s">
        <v>3017</v>
      </c>
      <c r="F6" s="26" t="s">
        <v>3018</v>
      </c>
      <c r="G6" s="37"/>
      <c r="H6" s="39"/>
      <c r="I6" s="39"/>
      <c r="J6" s="27" t="s">
        <v>78</v>
      </c>
      <c r="K6" s="27" t="s">
        <v>79</v>
      </c>
    </row>
    <row r="7" spans="1:11" ht="9.9499999999999993" customHeight="1">
      <c r="A7" s="7">
        <v>1</v>
      </c>
      <c r="B7" s="8">
        <v>2</v>
      </c>
      <c r="C7" s="8">
        <v>3</v>
      </c>
      <c r="D7" s="8">
        <v>4</v>
      </c>
      <c r="E7" s="8">
        <v>5</v>
      </c>
      <c r="F7" s="8">
        <v>6</v>
      </c>
      <c r="G7" s="7">
        <v>7</v>
      </c>
      <c r="H7" s="8">
        <v>8</v>
      </c>
      <c r="I7" s="8">
        <v>9</v>
      </c>
      <c r="J7" s="8">
        <v>10</v>
      </c>
      <c r="K7" s="8">
        <v>11</v>
      </c>
    </row>
    <row r="8" spans="1:11" ht="25.5">
      <c r="A8" s="323" t="s">
        <v>242</v>
      </c>
      <c r="B8" s="11" t="s">
        <v>19</v>
      </c>
      <c r="C8" s="11" t="s">
        <v>19</v>
      </c>
      <c r="D8" s="11" t="s">
        <v>19</v>
      </c>
      <c r="E8" s="11" t="s">
        <v>19</v>
      </c>
      <c r="F8" s="11"/>
      <c r="G8" s="324" t="s">
        <v>19</v>
      </c>
      <c r="H8" s="10">
        <v>178320.6</v>
      </c>
      <c r="I8" s="10">
        <v>175606.1</v>
      </c>
      <c r="J8" s="10">
        <v>-2714.5</v>
      </c>
      <c r="K8" s="10" t="s">
        <v>869</v>
      </c>
    </row>
    <row r="9" spans="1:11">
      <c r="A9" s="323" t="s">
        <v>2149</v>
      </c>
      <c r="B9" s="11" t="s">
        <v>19</v>
      </c>
      <c r="C9" s="11" t="s">
        <v>19</v>
      </c>
      <c r="D9" s="11" t="s">
        <v>19</v>
      </c>
      <c r="E9" s="11" t="s">
        <v>19</v>
      </c>
      <c r="F9" s="11">
        <v>2</v>
      </c>
      <c r="G9" s="324" t="s">
        <v>19</v>
      </c>
      <c r="H9" s="10">
        <v>177368.3</v>
      </c>
      <c r="I9" s="10">
        <v>174653.8</v>
      </c>
      <c r="J9" s="10">
        <v>-2714.5</v>
      </c>
      <c r="K9" s="10" t="s">
        <v>869</v>
      </c>
    </row>
    <row r="10" spans="1:11" ht="25.5">
      <c r="A10" s="325" t="s">
        <v>2328</v>
      </c>
      <c r="B10" s="11" t="s">
        <v>19</v>
      </c>
      <c r="C10" s="11" t="s">
        <v>19</v>
      </c>
      <c r="D10" s="11" t="s">
        <v>19</v>
      </c>
      <c r="E10" s="11" t="s">
        <v>19</v>
      </c>
      <c r="F10" s="11">
        <v>252100</v>
      </c>
      <c r="G10" s="324" t="s">
        <v>19</v>
      </c>
      <c r="H10" s="10">
        <v>150000</v>
      </c>
      <c r="I10" s="10">
        <v>147285.6</v>
      </c>
      <c r="J10" s="10">
        <v>-2714.4</v>
      </c>
      <c r="K10" s="10" t="s">
        <v>292</v>
      </c>
    </row>
    <row r="11" spans="1:11" ht="25.5">
      <c r="A11" s="325" t="s">
        <v>2363</v>
      </c>
      <c r="B11" s="11" t="s">
        <v>19</v>
      </c>
      <c r="C11" s="11" t="s">
        <v>19</v>
      </c>
      <c r="D11" s="11" t="s">
        <v>19</v>
      </c>
      <c r="E11" s="11" t="s">
        <v>19</v>
      </c>
      <c r="F11" s="11">
        <v>263210</v>
      </c>
      <c r="G11" s="326" t="s">
        <v>19</v>
      </c>
      <c r="H11" s="10">
        <v>1885.3</v>
      </c>
      <c r="I11" s="10">
        <v>1885.3</v>
      </c>
      <c r="J11" s="10"/>
      <c r="K11" s="10" t="s">
        <v>2</v>
      </c>
    </row>
    <row r="12" spans="1:11">
      <c r="A12" s="325" t="s">
        <v>2391</v>
      </c>
      <c r="B12" s="11" t="s">
        <v>19</v>
      </c>
      <c r="C12" s="11" t="s">
        <v>19</v>
      </c>
      <c r="D12" s="11" t="s">
        <v>19</v>
      </c>
      <c r="E12" s="11" t="s">
        <v>19</v>
      </c>
      <c r="F12" s="11">
        <v>272600</v>
      </c>
      <c r="G12" s="326" t="s">
        <v>19</v>
      </c>
      <c r="H12" s="10">
        <v>100</v>
      </c>
      <c r="I12" s="10">
        <v>100</v>
      </c>
      <c r="J12" s="10"/>
      <c r="K12" s="10" t="s">
        <v>2</v>
      </c>
    </row>
    <row r="13" spans="1:11" ht="38.25">
      <c r="A13" s="325" t="s">
        <v>2533</v>
      </c>
      <c r="B13" s="11" t="s">
        <v>19</v>
      </c>
      <c r="C13" s="11" t="s">
        <v>19</v>
      </c>
      <c r="D13" s="11" t="s">
        <v>19</v>
      </c>
      <c r="E13" s="11" t="s">
        <v>19</v>
      </c>
      <c r="F13" s="11">
        <v>291120</v>
      </c>
      <c r="G13" s="326" t="s">
        <v>19</v>
      </c>
      <c r="H13" s="10">
        <v>6573.7</v>
      </c>
      <c r="I13" s="10">
        <v>6573.6</v>
      </c>
      <c r="J13" s="10">
        <v>-0.1</v>
      </c>
      <c r="K13" s="10" t="s">
        <v>2</v>
      </c>
    </row>
    <row r="14" spans="1:11" ht="51">
      <c r="A14" s="325" t="s">
        <v>2547</v>
      </c>
      <c r="B14" s="11" t="s">
        <v>19</v>
      </c>
      <c r="C14" s="11" t="s">
        <v>19</v>
      </c>
      <c r="D14" s="11" t="s">
        <v>19</v>
      </c>
      <c r="E14" s="11" t="s">
        <v>19</v>
      </c>
      <c r="F14" s="11">
        <v>291212</v>
      </c>
      <c r="G14" s="324" t="s">
        <v>19</v>
      </c>
      <c r="H14" s="10">
        <v>1307.5999999999999</v>
      </c>
      <c r="I14" s="10">
        <v>1307.5999999999999</v>
      </c>
      <c r="J14" s="10"/>
      <c r="K14" s="10" t="s">
        <v>2</v>
      </c>
    </row>
    <row r="15" spans="1:11" ht="38.25">
      <c r="A15" s="325" t="s">
        <v>2555</v>
      </c>
      <c r="B15" s="11" t="s">
        <v>19</v>
      </c>
      <c r="C15" s="11" t="s">
        <v>19</v>
      </c>
      <c r="D15" s="11" t="s">
        <v>19</v>
      </c>
      <c r="E15" s="11" t="s">
        <v>19</v>
      </c>
      <c r="F15" s="11">
        <v>291220</v>
      </c>
      <c r="G15" s="324" t="s">
        <v>19</v>
      </c>
      <c r="H15" s="10">
        <v>17501.7</v>
      </c>
      <c r="I15" s="10">
        <v>17501.7</v>
      </c>
      <c r="J15" s="10"/>
      <c r="K15" s="10" t="s">
        <v>2</v>
      </c>
    </row>
    <row r="16" spans="1:11">
      <c r="A16" s="323" t="s">
        <v>2600</v>
      </c>
      <c r="B16" s="11" t="s">
        <v>19</v>
      </c>
      <c r="C16" s="11" t="s">
        <v>19</v>
      </c>
      <c r="D16" s="11" t="s">
        <v>19</v>
      </c>
      <c r="E16" s="11" t="s">
        <v>19</v>
      </c>
      <c r="F16" s="11">
        <v>3</v>
      </c>
      <c r="G16" s="324" t="s">
        <v>19</v>
      </c>
      <c r="H16" s="10">
        <v>952.3</v>
      </c>
      <c r="I16" s="10">
        <v>952.2</v>
      </c>
      <c r="J16" s="10">
        <v>-0.1</v>
      </c>
      <c r="K16" s="10" t="s">
        <v>2</v>
      </c>
    </row>
    <row r="17" spans="1:11">
      <c r="A17" s="325" t="s">
        <v>2611</v>
      </c>
      <c r="B17" s="11" t="s">
        <v>19</v>
      </c>
      <c r="C17" s="11" t="s">
        <v>19</v>
      </c>
      <c r="D17" s="11" t="s">
        <v>19</v>
      </c>
      <c r="E17" s="11" t="s">
        <v>19</v>
      </c>
      <c r="F17" s="11">
        <v>311120</v>
      </c>
      <c r="G17" s="324" t="s">
        <v>19</v>
      </c>
      <c r="H17" s="10">
        <v>952.3</v>
      </c>
      <c r="I17" s="10">
        <v>952.2</v>
      </c>
      <c r="J17" s="10">
        <v>-0.1</v>
      </c>
      <c r="K17" s="10" t="s">
        <v>2</v>
      </c>
    </row>
    <row r="18" spans="1:11" ht="25.5">
      <c r="A18" s="12" t="s">
        <v>481</v>
      </c>
      <c r="B18" s="14" t="s">
        <v>482</v>
      </c>
      <c r="C18" s="14" t="s">
        <v>19</v>
      </c>
      <c r="D18" s="14" t="s">
        <v>19</v>
      </c>
      <c r="E18" s="14" t="s">
        <v>19</v>
      </c>
      <c r="F18" s="14"/>
      <c r="G18" s="328" t="s">
        <v>19</v>
      </c>
      <c r="H18" s="13">
        <v>150000</v>
      </c>
      <c r="I18" s="13">
        <v>147285.6</v>
      </c>
      <c r="J18" s="13">
        <v>-2714.4</v>
      </c>
      <c r="K18" s="10" t="s">
        <v>292</v>
      </c>
    </row>
    <row r="19" spans="1:11">
      <c r="A19" s="329" t="s">
        <v>278</v>
      </c>
      <c r="B19" s="11" t="s">
        <v>482</v>
      </c>
      <c r="C19" s="11" t="s">
        <v>279</v>
      </c>
      <c r="D19" s="11" t="s">
        <v>19</v>
      </c>
      <c r="E19" s="11" t="s">
        <v>19</v>
      </c>
      <c r="F19" s="11"/>
      <c r="G19" s="324" t="s">
        <v>19</v>
      </c>
      <c r="H19" s="10">
        <v>150000</v>
      </c>
      <c r="I19" s="10">
        <v>147285.6</v>
      </c>
      <c r="J19" s="10">
        <v>-2714.4</v>
      </c>
      <c r="K19" s="10" t="s">
        <v>292</v>
      </c>
    </row>
    <row r="20" spans="1:11" ht="25.5">
      <c r="A20" s="330" t="s">
        <v>958</v>
      </c>
      <c r="B20" s="11" t="s">
        <v>482</v>
      </c>
      <c r="C20" s="11" t="s">
        <v>959</v>
      </c>
      <c r="D20" s="11" t="s">
        <v>19</v>
      </c>
      <c r="E20" s="11" t="s">
        <v>19</v>
      </c>
      <c r="F20" s="11"/>
      <c r="G20" s="324" t="s">
        <v>19</v>
      </c>
      <c r="H20" s="10">
        <v>150000</v>
      </c>
      <c r="I20" s="10">
        <v>147285.6</v>
      </c>
      <c r="J20" s="10">
        <v>-2714.4</v>
      </c>
      <c r="K20" s="10" t="s">
        <v>292</v>
      </c>
    </row>
    <row r="21" spans="1:11">
      <c r="A21" s="331" t="s">
        <v>3094</v>
      </c>
      <c r="B21" s="11" t="s">
        <v>482</v>
      </c>
      <c r="C21" s="11" t="s">
        <v>3095</v>
      </c>
      <c r="D21" s="11" t="s">
        <v>19</v>
      </c>
      <c r="E21" s="11" t="s">
        <v>19</v>
      </c>
      <c r="F21" s="11"/>
      <c r="G21" s="324" t="s">
        <v>19</v>
      </c>
      <c r="H21" s="10">
        <v>150000</v>
      </c>
      <c r="I21" s="10">
        <v>147285.6</v>
      </c>
      <c r="J21" s="10">
        <v>-2714.4</v>
      </c>
      <c r="K21" s="10" t="s">
        <v>292</v>
      </c>
    </row>
    <row r="22" spans="1:11">
      <c r="A22" s="332" t="s">
        <v>3096</v>
      </c>
      <c r="B22" s="11" t="s">
        <v>482</v>
      </c>
      <c r="C22" s="11" t="s">
        <v>3095</v>
      </c>
      <c r="D22" s="11" t="s">
        <v>54</v>
      </c>
      <c r="E22" s="11" t="s">
        <v>19</v>
      </c>
      <c r="F22" s="11"/>
      <c r="G22" s="324" t="s">
        <v>19</v>
      </c>
      <c r="H22" s="10">
        <v>150000</v>
      </c>
      <c r="I22" s="10">
        <v>147285.6</v>
      </c>
      <c r="J22" s="10">
        <v>-2714.4</v>
      </c>
      <c r="K22" s="10" t="s">
        <v>292</v>
      </c>
    </row>
    <row r="23" spans="1:11">
      <c r="A23" s="332" t="s">
        <v>495</v>
      </c>
      <c r="B23" s="11" t="s">
        <v>482</v>
      </c>
      <c r="C23" s="11" t="s">
        <v>3095</v>
      </c>
      <c r="D23" s="11" t="s">
        <v>496</v>
      </c>
      <c r="E23" s="11" t="s">
        <v>19</v>
      </c>
      <c r="F23" s="11"/>
      <c r="G23" s="324" t="s">
        <v>19</v>
      </c>
      <c r="H23" s="10">
        <v>150000</v>
      </c>
      <c r="I23" s="10">
        <v>147285.6</v>
      </c>
      <c r="J23" s="10">
        <v>-2714.4</v>
      </c>
      <c r="K23" s="10" t="s">
        <v>292</v>
      </c>
    </row>
    <row r="24" spans="1:11">
      <c r="A24" s="333" t="s">
        <v>3097</v>
      </c>
      <c r="B24" s="11" t="s">
        <v>482</v>
      </c>
      <c r="C24" s="11" t="s">
        <v>3095</v>
      </c>
      <c r="D24" s="11" t="s">
        <v>496</v>
      </c>
      <c r="E24" s="11" t="s">
        <v>3098</v>
      </c>
      <c r="F24" s="11"/>
      <c r="G24" s="324" t="s">
        <v>19</v>
      </c>
      <c r="H24" s="10">
        <v>150000</v>
      </c>
      <c r="I24" s="10">
        <v>147285.6</v>
      </c>
      <c r="J24" s="10">
        <v>-2714.4</v>
      </c>
      <c r="K24" s="10" t="s">
        <v>292</v>
      </c>
    </row>
    <row r="25" spans="1:11">
      <c r="A25" s="323" t="s">
        <v>2149</v>
      </c>
      <c r="B25" s="11" t="s">
        <v>482</v>
      </c>
      <c r="C25" s="11" t="s">
        <v>3095</v>
      </c>
      <c r="D25" s="11" t="s">
        <v>496</v>
      </c>
      <c r="E25" s="11" t="s">
        <v>3098</v>
      </c>
      <c r="F25" s="11">
        <v>2</v>
      </c>
      <c r="G25" s="324" t="s">
        <v>19</v>
      </c>
      <c r="H25" s="10">
        <v>150000</v>
      </c>
      <c r="I25" s="10">
        <v>147285.6</v>
      </c>
      <c r="J25" s="10">
        <v>-2714.4</v>
      </c>
      <c r="K25" s="10" t="s">
        <v>292</v>
      </c>
    </row>
    <row r="26" spans="1:11" ht="25.5">
      <c r="A26" s="325" t="s">
        <v>2328</v>
      </c>
      <c r="B26" s="11" t="s">
        <v>482</v>
      </c>
      <c r="C26" s="11" t="s">
        <v>3095</v>
      </c>
      <c r="D26" s="11" t="s">
        <v>496</v>
      </c>
      <c r="E26" s="11" t="s">
        <v>3098</v>
      </c>
      <c r="F26" s="11">
        <v>252100</v>
      </c>
      <c r="G26" s="324" t="s">
        <v>3099</v>
      </c>
      <c r="H26" s="10">
        <v>50000</v>
      </c>
      <c r="I26" s="10">
        <v>47285.599999999999</v>
      </c>
      <c r="J26" s="10">
        <v>-2714.4</v>
      </c>
      <c r="K26" s="10" t="s">
        <v>197</v>
      </c>
    </row>
    <row r="27" spans="1:11" ht="25.5">
      <c r="A27" s="325" t="s">
        <v>2328</v>
      </c>
      <c r="B27" s="11" t="s">
        <v>482</v>
      </c>
      <c r="C27" s="11" t="s">
        <v>3095</v>
      </c>
      <c r="D27" s="11" t="s">
        <v>496</v>
      </c>
      <c r="E27" s="11" t="s">
        <v>3098</v>
      </c>
      <c r="F27" s="11">
        <v>252100</v>
      </c>
      <c r="G27" s="324" t="s">
        <v>3100</v>
      </c>
      <c r="H27" s="10">
        <v>100000</v>
      </c>
      <c r="I27" s="10">
        <v>100000</v>
      </c>
      <c r="J27" s="10"/>
      <c r="K27" s="10" t="s">
        <v>2</v>
      </c>
    </row>
    <row r="28" spans="1:11">
      <c r="A28" s="12" t="s">
        <v>544</v>
      </c>
      <c r="B28" s="14" t="s">
        <v>545</v>
      </c>
      <c r="C28" s="14" t="s">
        <v>19</v>
      </c>
      <c r="D28" s="14" t="s">
        <v>19</v>
      </c>
      <c r="E28" s="14" t="s">
        <v>19</v>
      </c>
      <c r="F28" s="14"/>
      <c r="G28" s="328" t="s">
        <v>19</v>
      </c>
      <c r="H28" s="13">
        <v>1885.3</v>
      </c>
      <c r="I28" s="13">
        <v>1885.3</v>
      </c>
      <c r="J28" s="13"/>
      <c r="K28" s="10" t="s">
        <v>2</v>
      </c>
    </row>
    <row r="29" spans="1:11">
      <c r="A29" s="329" t="s">
        <v>369</v>
      </c>
      <c r="B29" s="11" t="s">
        <v>545</v>
      </c>
      <c r="C29" s="11" t="s">
        <v>370</v>
      </c>
      <c r="D29" s="11" t="s">
        <v>19</v>
      </c>
      <c r="E29" s="11" t="s">
        <v>19</v>
      </c>
      <c r="F29" s="11"/>
      <c r="G29" s="324" t="s">
        <v>19</v>
      </c>
      <c r="H29" s="10">
        <v>1885.3</v>
      </c>
      <c r="I29" s="10">
        <v>1885.3</v>
      </c>
      <c r="J29" s="10"/>
      <c r="K29" s="10" t="s">
        <v>2</v>
      </c>
    </row>
    <row r="30" spans="1:11">
      <c r="A30" s="330" t="s">
        <v>1023</v>
      </c>
      <c r="B30" s="11" t="s">
        <v>545</v>
      </c>
      <c r="C30" s="11" t="s">
        <v>1024</v>
      </c>
      <c r="D30" s="11" t="s">
        <v>19</v>
      </c>
      <c r="E30" s="11" t="s">
        <v>19</v>
      </c>
      <c r="F30" s="11"/>
      <c r="G30" s="324" t="s">
        <v>19</v>
      </c>
      <c r="H30" s="10">
        <v>1885.3</v>
      </c>
      <c r="I30" s="10">
        <v>1885.3</v>
      </c>
      <c r="J30" s="10"/>
      <c r="K30" s="10" t="s">
        <v>2</v>
      </c>
    </row>
    <row r="31" spans="1:11">
      <c r="A31" s="331" t="s">
        <v>3101</v>
      </c>
      <c r="B31" s="11" t="s">
        <v>545</v>
      </c>
      <c r="C31" s="11" t="s">
        <v>3102</v>
      </c>
      <c r="D31" s="11" t="s">
        <v>19</v>
      </c>
      <c r="E31" s="11" t="s">
        <v>19</v>
      </c>
      <c r="F31" s="11"/>
      <c r="G31" s="324" t="s">
        <v>19</v>
      </c>
      <c r="H31" s="10">
        <v>1885.3</v>
      </c>
      <c r="I31" s="10">
        <v>1885.3</v>
      </c>
      <c r="J31" s="10"/>
      <c r="K31" s="10" t="s">
        <v>2</v>
      </c>
    </row>
    <row r="32" spans="1:11">
      <c r="A32" s="332" t="s">
        <v>369</v>
      </c>
      <c r="B32" s="11" t="s">
        <v>545</v>
      </c>
      <c r="C32" s="11" t="s">
        <v>3102</v>
      </c>
      <c r="D32" s="11" t="s">
        <v>3103</v>
      </c>
      <c r="E32" s="11" t="s">
        <v>19</v>
      </c>
      <c r="F32" s="11"/>
      <c r="G32" s="324" t="s">
        <v>19</v>
      </c>
      <c r="H32" s="10">
        <v>1885.3</v>
      </c>
      <c r="I32" s="10">
        <v>1885.3</v>
      </c>
      <c r="J32" s="10"/>
      <c r="K32" s="10" t="s">
        <v>2</v>
      </c>
    </row>
    <row r="33" spans="1:11">
      <c r="A33" s="332" t="s">
        <v>574</v>
      </c>
      <c r="B33" s="11" t="s">
        <v>545</v>
      </c>
      <c r="C33" s="11" t="s">
        <v>3102</v>
      </c>
      <c r="D33" s="11" t="s">
        <v>575</v>
      </c>
      <c r="E33" s="11" t="s">
        <v>19</v>
      </c>
      <c r="F33" s="11"/>
      <c r="G33" s="324" t="s">
        <v>19</v>
      </c>
      <c r="H33" s="10">
        <v>1885.3</v>
      </c>
      <c r="I33" s="10">
        <v>1885.3</v>
      </c>
      <c r="J33" s="10"/>
      <c r="K33" s="10" t="s">
        <v>2</v>
      </c>
    </row>
    <row r="34" spans="1:11">
      <c r="A34" s="333" t="s">
        <v>3104</v>
      </c>
      <c r="B34" s="11" t="s">
        <v>545</v>
      </c>
      <c r="C34" s="11" t="s">
        <v>3102</v>
      </c>
      <c r="D34" s="11" t="s">
        <v>575</v>
      </c>
      <c r="E34" s="11" t="s">
        <v>3105</v>
      </c>
      <c r="F34" s="11"/>
      <c r="G34" s="324" t="s">
        <v>19</v>
      </c>
      <c r="H34" s="10">
        <v>1885.3</v>
      </c>
      <c r="I34" s="10">
        <v>1885.3</v>
      </c>
      <c r="J34" s="10"/>
      <c r="K34" s="10" t="s">
        <v>2</v>
      </c>
    </row>
    <row r="35" spans="1:11">
      <c r="A35" s="323" t="s">
        <v>2149</v>
      </c>
      <c r="B35" s="11" t="s">
        <v>545</v>
      </c>
      <c r="C35" s="11" t="s">
        <v>3102</v>
      </c>
      <c r="D35" s="11" t="s">
        <v>575</v>
      </c>
      <c r="E35" s="11" t="s">
        <v>3105</v>
      </c>
      <c r="F35" s="11">
        <v>2</v>
      </c>
      <c r="G35" s="324" t="s">
        <v>19</v>
      </c>
      <c r="H35" s="10">
        <v>1885.3</v>
      </c>
      <c r="I35" s="10">
        <v>1885.3</v>
      </c>
      <c r="J35" s="10"/>
      <c r="K35" s="10" t="s">
        <v>2</v>
      </c>
    </row>
    <row r="36" spans="1:11" ht="25.5">
      <c r="A36" s="325" t="s">
        <v>2363</v>
      </c>
      <c r="B36" s="11" t="s">
        <v>545</v>
      </c>
      <c r="C36" s="11" t="s">
        <v>3102</v>
      </c>
      <c r="D36" s="11" t="s">
        <v>575</v>
      </c>
      <c r="E36" s="11" t="s">
        <v>3105</v>
      </c>
      <c r="F36" s="11">
        <v>263210</v>
      </c>
      <c r="G36" s="324" t="s">
        <v>3106</v>
      </c>
      <c r="H36" s="10">
        <v>1885.3</v>
      </c>
      <c r="I36" s="10">
        <v>1885.3</v>
      </c>
      <c r="J36" s="10"/>
      <c r="K36" s="10" t="s">
        <v>2</v>
      </c>
    </row>
    <row r="37" spans="1:11">
      <c r="A37" s="12" t="s">
        <v>603</v>
      </c>
      <c r="B37" s="14" t="s">
        <v>604</v>
      </c>
      <c r="C37" s="14" t="s">
        <v>19</v>
      </c>
      <c r="D37" s="14" t="s">
        <v>19</v>
      </c>
      <c r="E37" s="14" t="s">
        <v>19</v>
      </c>
      <c r="F37" s="14"/>
      <c r="G37" s="328" t="s">
        <v>19</v>
      </c>
      <c r="H37" s="13">
        <v>952.3</v>
      </c>
      <c r="I37" s="13">
        <v>952.2</v>
      </c>
      <c r="J37" s="13">
        <v>-0.1</v>
      </c>
      <c r="K37" s="10" t="s">
        <v>2</v>
      </c>
    </row>
    <row r="38" spans="1:11">
      <c r="A38" s="329" t="s">
        <v>284</v>
      </c>
      <c r="B38" s="11" t="s">
        <v>604</v>
      </c>
      <c r="C38" s="11" t="s">
        <v>285</v>
      </c>
      <c r="D38" s="11" t="s">
        <v>19</v>
      </c>
      <c r="E38" s="11" t="s">
        <v>19</v>
      </c>
      <c r="F38" s="11"/>
      <c r="G38" s="324" t="s">
        <v>19</v>
      </c>
      <c r="H38" s="10">
        <v>952.3</v>
      </c>
      <c r="I38" s="10">
        <v>952.2</v>
      </c>
      <c r="J38" s="10">
        <v>-0.1</v>
      </c>
      <c r="K38" s="10" t="s">
        <v>2</v>
      </c>
    </row>
    <row r="39" spans="1:11">
      <c r="A39" s="330" t="s">
        <v>1037</v>
      </c>
      <c r="B39" s="11" t="s">
        <v>604</v>
      </c>
      <c r="C39" s="11" t="s">
        <v>1038</v>
      </c>
      <c r="D39" s="11" t="s">
        <v>19</v>
      </c>
      <c r="E39" s="11" t="s">
        <v>19</v>
      </c>
      <c r="F39" s="11"/>
      <c r="G39" s="324" t="s">
        <v>19</v>
      </c>
      <c r="H39" s="10">
        <v>482.8</v>
      </c>
      <c r="I39" s="10">
        <v>482.8</v>
      </c>
      <c r="J39" s="10"/>
      <c r="K39" s="10" t="s">
        <v>2</v>
      </c>
    </row>
    <row r="40" spans="1:11">
      <c r="A40" s="331" t="s">
        <v>1037</v>
      </c>
      <c r="B40" s="11" t="s">
        <v>604</v>
      </c>
      <c r="C40" s="11" t="s">
        <v>3107</v>
      </c>
      <c r="D40" s="11" t="s">
        <v>19</v>
      </c>
      <c r="E40" s="11" t="s">
        <v>19</v>
      </c>
      <c r="F40" s="11"/>
      <c r="G40" s="324" t="s">
        <v>19</v>
      </c>
      <c r="H40" s="10">
        <v>482.8</v>
      </c>
      <c r="I40" s="10">
        <v>482.8</v>
      </c>
      <c r="J40" s="10"/>
      <c r="K40" s="10" t="s">
        <v>2</v>
      </c>
    </row>
    <row r="41" spans="1:11">
      <c r="A41" s="332" t="s">
        <v>3063</v>
      </c>
      <c r="B41" s="11" t="s">
        <v>604</v>
      </c>
      <c r="C41" s="11" t="s">
        <v>3107</v>
      </c>
      <c r="D41" s="11" t="s">
        <v>3064</v>
      </c>
      <c r="E41" s="11" t="s">
        <v>19</v>
      </c>
      <c r="F41" s="11"/>
      <c r="G41" s="324" t="s">
        <v>19</v>
      </c>
      <c r="H41" s="10">
        <v>482.8</v>
      </c>
      <c r="I41" s="10">
        <v>482.8</v>
      </c>
      <c r="J41" s="10"/>
      <c r="K41" s="10" t="s">
        <v>2</v>
      </c>
    </row>
    <row r="42" spans="1:11">
      <c r="A42" s="332" t="s">
        <v>613</v>
      </c>
      <c r="B42" s="11" t="s">
        <v>604</v>
      </c>
      <c r="C42" s="11" t="s">
        <v>3107</v>
      </c>
      <c r="D42" s="11" t="s">
        <v>614</v>
      </c>
      <c r="E42" s="11" t="s">
        <v>19</v>
      </c>
      <c r="F42" s="11"/>
      <c r="G42" s="324" t="s">
        <v>19</v>
      </c>
      <c r="H42" s="10">
        <v>482.8</v>
      </c>
      <c r="I42" s="10">
        <v>482.8</v>
      </c>
      <c r="J42" s="10"/>
      <c r="K42" s="10" t="s">
        <v>2</v>
      </c>
    </row>
    <row r="43" spans="1:11" ht="25.5">
      <c r="A43" s="333" t="s">
        <v>3108</v>
      </c>
      <c r="B43" s="11" t="s">
        <v>604</v>
      </c>
      <c r="C43" s="11" t="s">
        <v>3107</v>
      </c>
      <c r="D43" s="11" t="s">
        <v>614</v>
      </c>
      <c r="E43" s="11" t="s">
        <v>3109</v>
      </c>
      <c r="F43" s="11"/>
      <c r="G43" s="324" t="s">
        <v>19</v>
      </c>
      <c r="H43" s="10">
        <v>482.8</v>
      </c>
      <c r="I43" s="10">
        <v>482.8</v>
      </c>
      <c r="J43" s="10"/>
      <c r="K43" s="10" t="s">
        <v>2</v>
      </c>
    </row>
    <row r="44" spans="1:11">
      <c r="A44" s="323" t="s">
        <v>2600</v>
      </c>
      <c r="B44" s="11" t="s">
        <v>604</v>
      </c>
      <c r="C44" s="11" t="s">
        <v>3107</v>
      </c>
      <c r="D44" s="11" t="s">
        <v>614</v>
      </c>
      <c r="E44" s="11" t="s">
        <v>3109</v>
      </c>
      <c r="F44" s="11">
        <v>3</v>
      </c>
      <c r="G44" s="324" t="s">
        <v>19</v>
      </c>
      <c r="H44" s="10">
        <v>482.8</v>
      </c>
      <c r="I44" s="10">
        <v>482.8</v>
      </c>
      <c r="J44" s="10"/>
      <c r="K44" s="10" t="s">
        <v>2</v>
      </c>
    </row>
    <row r="45" spans="1:11">
      <c r="A45" s="325" t="s">
        <v>2611</v>
      </c>
      <c r="B45" s="11" t="s">
        <v>604</v>
      </c>
      <c r="C45" s="11" t="s">
        <v>3107</v>
      </c>
      <c r="D45" s="11" t="s">
        <v>614</v>
      </c>
      <c r="E45" s="11" t="s">
        <v>3109</v>
      </c>
      <c r="F45" s="11">
        <v>311120</v>
      </c>
      <c r="G45" s="324" t="s">
        <v>3110</v>
      </c>
      <c r="H45" s="10">
        <v>482.8</v>
      </c>
      <c r="I45" s="10">
        <v>482.8</v>
      </c>
      <c r="J45" s="10"/>
      <c r="K45" s="10" t="s">
        <v>2</v>
      </c>
    </row>
    <row r="46" spans="1:11">
      <c r="A46" s="330" t="s">
        <v>1039</v>
      </c>
      <c r="B46" s="11" t="s">
        <v>604</v>
      </c>
      <c r="C46" s="11" t="s">
        <v>1040</v>
      </c>
      <c r="D46" s="11" t="s">
        <v>19</v>
      </c>
      <c r="E46" s="11" t="s">
        <v>19</v>
      </c>
      <c r="F46" s="11"/>
      <c r="G46" s="324" t="s">
        <v>19</v>
      </c>
      <c r="H46" s="10">
        <v>469.5</v>
      </c>
      <c r="I46" s="10">
        <v>469.5</v>
      </c>
      <c r="J46" s="10"/>
      <c r="K46" s="10" t="s">
        <v>2</v>
      </c>
    </row>
    <row r="47" spans="1:11">
      <c r="A47" s="331" t="s">
        <v>1039</v>
      </c>
      <c r="B47" s="11" t="s">
        <v>604</v>
      </c>
      <c r="C47" s="11" t="s">
        <v>3062</v>
      </c>
      <c r="D47" s="11" t="s">
        <v>19</v>
      </c>
      <c r="E47" s="11" t="s">
        <v>19</v>
      </c>
      <c r="F47" s="11"/>
      <c r="G47" s="324" t="s">
        <v>19</v>
      </c>
      <c r="H47" s="10">
        <v>469.5</v>
      </c>
      <c r="I47" s="10">
        <v>469.5</v>
      </c>
      <c r="J47" s="10"/>
      <c r="K47" s="10" t="s">
        <v>2</v>
      </c>
    </row>
    <row r="48" spans="1:11">
      <c r="A48" s="332" t="s">
        <v>3063</v>
      </c>
      <c r="B48" s="11" t="s">
        <v>604</v>
      </c>
      <c r="C48" s="11" t="s">
        <v>3062</v>
      </c>
      <c r="D48" s="11" t="s">
        <v>3064</v>
      </c>
      <c r="E48" s="11" t="s">
        <v>19</v>
      </c>
      <c r="F48" s="11"/>
      <c r="G48" s="324" t="s">
        <v>19</v>
      </c>
      <c r="H48" s="10">
        <v>469.5</v>
      </c>
      <c r="I48" s="10">
        <v>469.5</v>
      </c>
      <c r="J48" s="10"/>
      <c r="K48" s="10" t="s">
        <v>2</v>
      </c>
    </row>
    <row r="49" spans="1:11">
      <c r="A49" s="332" t="s">
        <v>616</v>
      </c>
      <c r="B49" s="11" t="s">
        <v>604</v>
      </c>
      <c r="C49" s="11" t="s">
        <v>3062</v>
      </c>
      <c r="D49" s="11" t="s">
        <v>617</v>
      </c>
      <c r="E49" s="11" t="s">
        <v>19</v>
      </c>
      <c r="F49" s="11"/>
      <c r="G49" s="324" t="s">
        <v>19</v>
      </c>
      <c r="H49" s="10">
        <v>469.5</v>
      </c>
      <c r="I49" s="10">
        <v>469.5</v>
      </c>
      <c r="J49" s="10"/>
      <c r="K49" s="10" t="s">
        <v>2</v>
      </c>
    </row>
    <row r="50" spans="1:11">
      <c r="A50" s="333" t="s">
        <v>3111</v>
      </c>
      <c r="B50" s="11" t="s">
        <v>604</v>
      </c>
      <c r="C50" s="11" t="s">
        <v>3062</v>
      </c>
      <c r="D50" s="11" t="s">
        <v>617</v>
      </c>
      <c r="E50" s="11" t="s">
        <v>3112</v>
      </c>
      <c r="F50" s="11"/>
      <c r="G50" s="324" t="s">
        <v>19</v>
      </c>
      <c r="H50" s="10">
        <v>469.5</v>
      </c>
      <c r="I50" s="10">
        <v>469.5</v>
      </c>
      <c r="J50" s="10"/>
      <c r="K50" s="10" t="s">
        <v>2</v>
      </c>
    </row>
    <row r="51" spans="1:11">
      <c r="A51" s="323" t="s">
        <v>2600</v>
      </c>
      <c r="B51" s="11" t="s">
        <v>604</v>
      </c>
      <c r="C51" s="11" t="s">
        <v>3062</v>
      </c>
      <c r="D51" s="11" t="s">
        <v>617</v>
      </c>
      <c r="E51" s="11" t="s">
        <v>3112</v>
      </c>
      <c r="F51" s="11">
        <v>3</v>
      </c>
      <c r="G51" s="324" t="s">
        <v>19</v>
      </c>
      <c r="H51" s="10">
        <v>469.5</v>
      </c>
      <c r="I51" s="10">
        <v>469.5</v>
      </c>
      <c r="J51" s="10"/>
      <c r="K51" s="10" t="s">
        <v>2</v>
      </c>
    </row>
    <row r="52" spans="1:11">
      <c r="A52" s="325" t="s">
        <v>2611</v>
      </c>
      <c r="B52" s="11" t="s">
        <v>604</v>
      </c>
      <c r="C52" s="11" t="s">
        <v>3062</v>
      </c>
      <c r="D52" s="11" t="s">
        <v>617</v>
      </c>
      <c r="E52" s="11" t="s">
        <v>3112</v>
      </c>
      <c r="F52" s="11">
        <v>311120</v>
      </c>
      <c r="G52" s="324" t="s">
        <v>3113</v>
      </c>
      <c r="H52" s="10">
        <v>469.5</v>
      </c>
      <c r="I52" s="10">
        <v>469.5</v>
      </c>
      <c r="J52" s="10"/>
      <c r="K52" s="10" t="s">
        <v>2</v>
      </c>
    </row>
    <row r="53" spans="1:11">
      <c r="A53" s="12" t="s">
        <v>630</v>
      </c>
      <c r="B53" s="14" t="s">
        <v>631</v>
      </c>
      <c r="C53" s="14" t="s">
        <v>19</v>
      </c>
      <c r="D53" s="14" t="s">
        <v>19</v>
      </c>
      <c r="E53" s="14" t="s">
        <v>19</v>
      </c>
      <c r="F53" s="14"/>
      <c r="G53" s="328" t="s">
        <v>19</v>
      </c>
      <c r="H53" s="13">
        <v>100</v>
      </c>
      <c r="I53" s="13">
        <v>100</v>
      </c>
      <c r="J53" s="13"/>
      <c r="K53" s="10" t="s">
        <v>2</v>
      </c>
    </row>
    <row r="54" spans="1:11">
      <c r="A54" s="329" t="s">
        <v>284</v>
      </c>
      <c r="B54" s="11" t="s">
        <v>631</v>
      </c>
      <c r="C54" s="11" t="s">
        <v>285</v>
      </c>
      <c r="D54" s="11" t="s">
        <v>19</v>
      </c>
      <c r="E54" s="11" t="s">
        <v>19</v>
      </c>
      <c r="F54" s="11"/>
      <c r="G54" s="324" t="s">
        <v>19</v>
      </c>
      <c r="H54" s="10">
        <v>100</v>
      </c>
      <c r="I54" s="10">
        <v>100</v>
      </c>
      <c r="J54" s="10"/>
      <c r="K54" s="10" t="s">
        <v>2</v>
      </c>
    </row>
    <row r="55" spans="1:11" ht="25.5">
      <c r="A55" s="330" t="s">
        <v>1048</v>
      </c>
      <c r="B55" s="11" t="s">
        <v>631</v>
      </c>
      <c r="C55" s="11" t="s">
        <v>1049</v>
      </c>
      <c r="D55" s="11" t="s">
        <v>19</v>
      </c>
      <c r="E55" s="11" t="s">
        <v>19</v>
      </c>
      <c r="F55" s="11"/>
      <c r="G55" s="324" t="s">
        <v>19</v>
      </c>
      <c r="H55" s="10">
        <v>100</v>
      </c>
      <c r="I55" s="10">
        <v>100</v>
      </c>
      <c r="J55" s="10"/>
      <c r="K55" s="10" t="s">
        <v>2</v>
      </c>
    </row>
    <row r="56" spans="1:11">
      <c r="A56" s="331" t="s">
        <v>3114</v>
      </c>
      <c r="B56" s="11" t="s">
        <v>631</v>
      </c>
      <c r="C56" s="11" t="s">
        <v>3115</v>
      </c>
      <c r="D56" s="11" t="s">
        <v>19</v>
      </c>
      <c r="E56" s="11" t="s">
        <v>19</v>
      </c>
      <c r="F56" s="11"/>
      <c r="G56" s="324" t="s">
        <v>19</v>
      </c>
      <c r="H56" s="10">
        <v>100</v>
      </c>
      <c r="I56" s="10">
        <v>100</v>
      </c>
      <c r="J56" s="10"/>
      <c r="K56" s="10" t="s">
        <v>2</v>
      </c>
    </row>
    <row r="57" spans="1:11">
      <c r="A57" s="332" t="s">
        <v>3063</v>
      </c>
      <c r="B57" s="11" t="s">
        <v>631</v>
      </c>
      <c r="C57" s="11" t="s">
        <v>3115</v>
      </c>
      <c r="D57" s="11" t="s">
        <v>3064</v>
      </c>
      <c r="E57" s="11" t="s">
        <v>19</v>
      </c>
      <c r="F57" s="11"/>
      <c r="G57" s="324" t="s">
        <v>19</v>
      </c>
      <c r="H57" s="10">
        <v>100</v>
      </c>
      <c r="I57" s="10">
        <v>100</v>
      </c>
      <c r="J57" s="10"/>
      <c r="K57" s="10" t="s">
        <v>2</v>
      </c>
    </row>
    <row r="58" spans="1:11">
      <c r="A58" s="332" t="s">
        <v>377</v>
      </c>
      <c r="B58" s="11" t="s">
        <v>631</v>
      </c>
      <c r="C58" s="11" t="s">
        <v>3115</v>
      </c>
      <c r="D58" s="11" t="s">
        <v>378</v>
      </c>
      <c r="E58" s="11" t="s">
        <v>19</v>
      </c>
      <c r="F58" s="11"/>
      <c r="G58" s="324" t="s">
        <v>19</v>
      </c>
      <c r="H58" s="10">
        <v>100</v>
      </c>
      <c r="I58" s="10">
        <v>100</v>
      </c>
      <c r="J58" s="10"/>
      <c r="K58" s="10" t="s">
        <v>2</v>
      </c>
    </row>
    <row r="59" spans="1:11" ht="25.5">
      <c r="A59" s="333" t="s">
        <v>3116</v>
      </c>
      <c r="B59" s="11" t="s">
        <v>631</v>
      </c>
      <c r="C59" s="11" t="s">
        <v>3115</v>
      </c>
      <c r="D59" s="11" t="s">
        <v>378</v>
      </c>
      <c r="E59" s="11" t="s">
        <v>3117</v>
      </c>
      <c r="F59" s="11"/>
      <c r="G59" s="324" t="s">
        <v>19</v>
      </c>
      <c r="H59" s="10">
        <v>100</v>
      </c>
      <c r="I59" s="10">
        <v>100</v>
      </c>
      <c r="J59" s="10"/>
      <c r="K59" s="10" t="s">
        <v>2</v>
      </c>
    </row>
    <row r="60" spans="1:11">
      <c r="A60" s="323" t="s">
        <v>2149</v>
      </c>
      <c r="B60" s="11" t="s">
        <v>631</v>
      </c>
      <c r="C60" s="11" t="s">
        <v>3115</v>
      </c>
      <c r="D60" s="11" t="s">
        <v>378</v>
      </c>
      <c r="E60" s="11" t="s">
        <v>3117</v>
      </c>
      <c r="F60" s="11">
        <v>2</v>
      </c>
      <c r="G60" s="324" t="s">
        <v>19</v>
      </c>
      <c r="H60" s="10">
        <v>100</v>
      </c>
      <c r="I60" s="10">
        <v>100</v>
      </c>
      <c r="J60" s="10"/>
      <c r="K60" s="10" t="s">
        <v>2</v>
      </c>
    </row>
    <row r="61" spans="1:11">
      <c r="A61" s="325" t="s">
        <v>2391</v>
      </c>
      <c r="B61" s="11" t="s">
        <v>631</v>
      </c>
      <c r="C61" s="11" t="s">
        <v>3115</v>
      </c>
      <c r="D61" s="11" t="s">
        <v>378</v>
      </c>
      <c r="E61" s="11" t="s">
        <v>3117</v>
      </c>
      <c r="F61" s="11">
        <v>272600</v>
      </c>
      <c r="G61" s="324" t="s">
        <v>3118</v>
      </c>
      <c r="H61" s="10">
        <v>100</v>
      </c>
      <c r="I61" s="10">
        <v>100</v>
      </c>
      <c r="J61" s="10"/>
      <c r="K61" s="10" t="s">
        <v>2</v>
      </c>
    </row>
    <row r="62" spans="1:11">
      <c r="A62" s="12" t="s">
        <v>811</v>
      </c>
      <c r="B62" s="14" t="s">
        <v>812</v>
      </c>
      <c r="C62" s="14" t="s">
        <v>19</v>
      </c>
      <c r="D62" s="14" t="s">
        <v>19</v>
      </c>
      <c r="E62" s="14" t="s">
        <v>19</v>
      </c>
      <c r="F62" s="14"/>
      <c r="G62" s="328" t="s">
        <v>19</v>
      </c>
      <c r="H62" s="13">
        <v>25383</v>
      </c>
      <c r="I62" s="13">
        <v>25382.9</v>
      </c>
      <c r="J62" s="13">
        <v>-0.1</v>
      </c>
      <c r="K62" s="10" t="s">
        <v>2</v>
      </c>
    </row>
    <row r="63" spans="1:11">
      <c r="A63" s="329" t="s">
        <v>244</v>
      </c>
      <c r="B63" s="11" t="s">
        <v>812</v>
      </c>
      <c r="C63" s="11" t="s">
        <v>245</v>
      </c>
      <c r="D63" s="11" t="s">
        <v>19</v>
      </c>
      <c r="E63" s="11" t="s">
        <v>19</v>
      </c>
      <c r="F63" s="11"/>
      <c r="G63" s="324" t="s">
        <v>19</v>
      </c>
      <c r="H63" s="10">
        <v>25383</v>
      </c>
      <c r="I63" s="10">
        <v>25382.9</v>
      </c>
      <c r="J63" s="10">
        <v>-0.1</v>
      </c>
      <c r="K63" s="10" t="s">
        <v>2</v>
      </c>
    </row>
    <row r="64" spans="1:11" ht="25.5">
      <c r="A64" s="330" t="s">
        <v>931</v>
      </c>
      <c r="B64" s="11" t="s">
        <v>812</v>
      </c>
      <c r="C64" s="11" t="s">
        <v>932</v>
      </c>
      <c r="D64" s="11" t="s">
        <v>19</v>
      </c>
      <c r="E64" s="11" t="s">
        <v>19</v>
      </c>
      <c r="F64" s="11"/>
      <c r="G64" s="324" t="s">
        <v>19</v>
      </c>
      <c r="H64" s="10">
        <v>25383</v>
      </c>
      <c r="I64" s="10">
        <v>25382.9</v>
      </c>
      <c r="J64" s="10">
        <v>-0.1</v>
      </c>
      <c r="K64" s="10" t="s">
        <v>2</v>
      </c>
    </row>
    <row r="65" spans="1:11">
      <c r="A65" s="331" t="s">
        <v>3031</v>
      </c>
      <c r="B65" s="11" t="s">
        <v>812</v>
      </c>
      <c r="C65" s="11" t="s">
        <v>3032</v>
      </c>
      <c r="D65" s="11" t="s">
        <v>19</v>
      </c>
      <c r="E65" s="11" t="s">
        <v>19</v>
      </c>
      <c r="F65" s="11"/>
      <c r="G65" s="324" t="s">
        <v>19</v>
      </c>
      <c r="H65" s="10">
        <v>25383</v>
      </c>
      <c r="I65" s="10">
        <v>25382.9</v>
      </c>
      <c r="J65" s="10">
        <v>-0.1</v>
      </c>
      <c r="K65" s="10" t="s">
        <v>2</v>
      </c>
    </row>
    <row r="66" spans="1:11">
      <c r="A66" s="332" t="s">
        <v>3080</v>
      </c>
      <c r="B66" s="11" t="s">
        <v>812</v>
      </c>
      <c r="C66" s="11" t="s">
        <v>3032</v>
      </c>
      <c r="D66" s="11" t="s">
        <v>560</v>
      </c>
      <c r="E66" s="11" t="s">
        <v>19</v>
      </c>
      <c r="F66" s="11"/>
      <c r="G66" s="324" t="s">
        <v>19</v>
      </c>
      <c r="H66" s="10">
        <v>25383</v>
      </c>
      <c r="I66" s="10">
        <v>25382.9</v>
      </c>
      <c r="J66" s="10">
        <v>-0.1</v>
      </c>
      <c r="K66" s="10" t="s">
        <v>2</v>
      </c>
    </row>
    <row r="67" spans="1:11">
      <c r="A67" s="332" t="s">
        <v>817</v>
      </c>
      <c r="B67" s="11" t="s">
        <v>812</v>
      </c>
      <c r="C67" s="11" t="s">
        <v>3032</v>
      </c>
      <c r="D67" s="11" t="s">
        <v>818</v>
      </c>
      <c r="E67" s="11" t="s">
        <v>19</v>
      </c>
      <c r="F67" s="11"/>
      <c r="G67" s="324" t="s">
        <v>19</v>
      </c>
      <c r="H67" s="10">
        <v>25383</v>
      </c>
      <c r="I67" s="10">
        <v>25382.9</v>
      </c>
      <c r="J67" s="10">
        <v>-0.1</v>
      </c>
      <c r="K67" s="10" t="s">
        <v>2</v>
      </c>
    </row>
    <row r="68" spans="1:11">
      <c r="A68" s="333" t="s">
        <v>3119</v>
      </c>
      <c r="B68" s="11" t="s">
        <v>812</v>
      </c>
      <c r="C68" s="11" t="s">
        <v>3032</v>
      </c>
      <c r="D68" s="11" t="s">
        <v>818</v>
      </c>
      <c r="E68" s="11" t="s">
        <v>3120</v>
      </c>
      <c r="F68" s="11"/>
      <c r="G68" s="324" t="s">
        <v>19</v>
      </c>
      <c r="H68" s="10">
        <v>24075.4</v>
      </c>
      <c r="I68" s="10">
        <v>24075.3</v>
      </c>
      <c r="J68" s="10">
        <v>-0.1</v>
      </c>
      <c r="K68" s="10" t="s">
        <v>2</v>
      </c>
    </row>
    <row r="69" spans="1:11">
      <c r="A69" s="323" t="s">
        <v>2149</v>
      </c>
      <c r="B69" s="11" t="s">
        <v>812</v>
      </c>
      <c r="C69" s="11" t="s">
        <v>3032</v>
      </c>
      <c r="D69" s="11" t="s">
        <v>818</v>
      </c>
      <c r="E69" s="11" t="s">
        <v>3120</v>
      </c>
      <c r="F69" s="11">
        <v>2</v>
      </c>
      <c r="G69" s="324" t="s">
        <v>19</v>
      </c>
      <c r="H69" s="10">
        <v>24075.4</v>
      </c>
      <c r="I69" s="10">
        <v>24075.3</v>
      </c>
      <c r="J69" s="10">
        <v>-0.1</v>
      </c>
      <c r="K69" s="10" t="s">
        <v>2</v>
      </c>
    </row>
    <row r="70" spans="1:11" ht="38.25">
      <c r="A70" s="325" t="s">
        <v>2533</v>
      </c>
      <c r="B70" s="11" t="s">
        <v>812</v>
      </c>
      <c r="C70" s="11" t="s">
        <v>3032</v>
      </c>
      <c r="D70" s="11" t="s">
        <v>818</v>
      </c>
      <c r="E70" s="11" t="s">
        <v>3120</v>
      </c>
      <c r="F70" s="11">
        <v>291120</v>
      </c>
      <c r="G70" s="324" t="s">
        <v>3121</v>
      </c>
      <c r="H70" s="10">
        <v>1396.1</v>
      </c>
      <c r="I70" s="10">
        <v>1396</v>
      </c>
      <c r="J70" s="10">
        <v>-0.1</v>
      </c>
      <c r="K70" s="10" t="s">
        <v>2</v>
      </c>
    </row>
    <row r="71" spans="1:11" ht="38.25">
      <c r="A71" s="325" t="s">
        <v>2533</v>
      </c>
      <c r="B71" s="11" t="s">
        <v>812</v>
      </c>
      <c r="C71" s="11" t="s">
        <v>3032</v>
      </c>
      <c r="D71" s="11" t="s">
        <v>818</v>
      </c>
      <c r="E71" s="11" t="s">
        <v>3120</v>
      </c>
      <c r="F71" s="11">
        <v>291120</v>
      </c>
      <c r="G71" s="324" t="s">
        <v>3122</v>
      </c>
      <c r="H71" s="10">
        <v>3857.1</v>
      </c>
      <c r="I71" s="10">
        <v>3857.1</v>
      </c>
      <c r="J71" s="10"/>
      <c r="K71" s="10" t="s">
        <v>2</v>
      </c>
    </row>
    <row r="72" spans="1:11" ht="38.25">
      <c r="A72" s="325" t="s">
        <v>2533</v>
      </c>
      <c r="B72" s="11" t="s">
        <v>812</v>
      </c>
      <c r="C72" s="11" t="s">
        <v>3032</v>
      </c>
      <c r="D72" s="11" t="s">
        <v>818</v>
      </c>
      <c r="E72" s="11" t="s">
        <v>3120</v>
      </c>
      <c r="F72" s="11">
        <v>291120</v>
      </c>
      <c r="G72" s="324" t="s">
        <v>3123</v>
      </c>
      <c r="H72" s="10">
        <v>1320.5</v>
      </c>
      <c r="I72" s="10">
        <v>1320.5</v>
      </c>
      <c r="J72" s="10"/>
      <c r="K72" s="10" t="s">
        <v>2</v>
      </c>
    </row>
    <row r="73" spans="1:11" ht="38.25">
      <c r="A73" s="325" t="s">
        <v>2555</v>
      </c>
      <c r="B73" s="11" t="s">
        <v>812</v>
      </c>
      <c r="C73" s="11" t="s">
        <v>3032</v>
      </c>
      <c r="D73" s="11" t="s">
        <v>818</v>
      </c>
      <c r="E73" s="11" t="s">
        <v>3120</v>
      </c>
      <c r="F73" s="11">
        <v>291220</v>
      </c>
      <c r="G73" s="324" t="s">
        <v>3121</v>
      </c>
      <c r="H73" s="10">
        <v>9117.4</v>
      </c>
      <c r="I73" s="10">
        <v>9117.4</v>
      </c>
      <c r="J73" s="10"/>
      <c r="K73" s="10" t="s">
        <v>2</v>
      </c>
    </row>
    <row r="74" spans="1:11" ht="38.25">
      <c r="A74" s="325" t="s">
        <v>2555</v>
      </c>
      <c r="B74" s="11" t="s">
        <v>812</v>
      </c>
      <c r="C74" s="11" t="s">
        <v>3032</v>
      </c>
      <c r="D74" s="11" t="s">
        <v>818</v>
      </c>
      <c r="E74" s="11" t="s">
        <v>3120</v>
      </c>
      <c r="F74" s="11">
        <v>291220</v>
      </c>
      <c r="G74" s="324" t="s">
        <v>3122</v>
      </c>
      <c r="H74" s="10">
        <v>6099.4</v>
      </c>
      <c r="I74" s="10">
        <v>6099.4</v>
      </c>
      <c r="J74" s="10"/>
      <c r="K74" s="10" t="s">
        <v>2</v>
      </c>
    </row>
    <row r="75" spans="1:11" ht="38.25">
      <c r="A75" s="325" t="s">
        <v>2555</v>
      </c>
      <c r="B75" s="11" t="s">
        <v>812</v>
      </c>
      <c r="C75" s="11" t="s">
        <v>3032</v>
      </c>
      <c r="D75" s="11" t="s">
        <v>818</v>
      </c>
      <c r="E75" s="11" t="s">
        <v>3120</v>
      </c>
      <c r="F75" s="11">
        <v>291220</v>
      </c>
      <c r="G75" s="324" t="s">
        <v>3123</v>
      </c>
      <c r="H75" s="10">
        <v>2284.9</v>
      </c>
      <c r="I75" s="10">
        <v>2284.9</v>
      </c>
      <c r="J75" s="10"/>
      <c r="K75" s="10" t="s">
        <v>2</v>
      </c>
    </row>
    <row r="76" spans="1:11">
      <c r="A76" s="333" t="s">
        <v>3084</v>
      </c>
      <c r="B76" s="11" t="s">
        <v>812</v>
      </c>
      <c r="C76" s="11" t="s">
        <v>3032</v>
      </c>
      <c r="D76" s="11" t="s">
        <v>818</v>
      </c>
      <c r="E76" s="11" t="s">
        <v>3085</v>
      </c>
      <c r="F76" s="11"/>
      <c r="G76" s="324" t="s">
        <v>19</v>
      </c>
      <c r="H76" s="10">
        <v>1307.5999999999999</v>
      </c>
      <c r="I76" s="10">
        <v>1307.5999999999999</v>
      </c>
      <c r="J76" s="10"/>
      <c r="K76" s="10" t="s">
        <v>2</v>
      </c>
    </row>
    <row r="77" spans="1:11">
      <c r="A77" s="323" t="s">
        <v>2149</v>
      </c>
      <c r="B77" s="11" t="s">
        <v>812</v>
      </c>
      <c r="C77" s="11" t="s">
        <v>3032</v>
      </c>
      <c r="D77" s="11" t="s">
        <v>818</v>
      </c>
      <c r="E77" s="11" t="s">
        <v>3085</v>
      </c>
      <c r="F77" s="11">
        <v>2</v>
      </c>
      <c r="G77" s="324" t="s">
        <v>19</v>
      </c>
      <c r="H77" s="10">
        <v>1307.5999999999999</v>
      </c>
      <c r="I77" s="10">
        <v>1307.5999999999999</v>
      </c>
      <c r="J77" s="10"/>
      <c r="K77" s="10" t="s">
        <v>2</v>
      </c>
    </row>
    <row r="78" spans="1:11" ht="51">
      <c r="A78" s="325" t="s">
        <v>2547</v>
      </c>
      <c r="B78" s="11" t="s">
        <v>812</v>
      </c>
      <c r="C78" s="11" t="s">
        <v>3032</v>
      </c>
      <c r="D78" s="11" t="s">
        <v>818</v>
      </c>
      <c r="E78" s="11" t="s">
        <v>3085</v>
      </c>
      <c r="F78" s="11">
        <v>291212</v>
      </c>
      <c r="G78" s="324" t="s">
        <v>3106</v>
      </c>
      <c r="H78" s="10">
        <v>489.6</v>
      </c>
      <c r="I78" s="10">
        <v>489.6</v>
      </c>
      <c r="J78" s="10"/>
      <c r="K78" s="10" t="s">
        <v>2</v>
      </c>
    </row>
    <row r="79" spans="1:11" ht="51">
      <c r="A79" s="325" t="s">
        <v>2547</v>
      </c>
      <c r="B79" s="11" t="s">
        <v>812</v>
      </c>
      <c r="C79" s="11" t="s">
        <v>3032</v>
      </c>
      <c r="D79" s="11" t="s">
        <v>818</v>
      </c>
      <c r="E79" s="11" t="s">
        <v>3085</v>
      </c>
      <c r="F79" s="11">
        <v>291212</v>
      </c>
      <c r="G79" s="324" t="s">
        <v>3124</v>
      </c>
      <c r="H79" s="10">
        <v>818</v>
      </c>
      <c r="I79" s="10">
        <v>818</v>
      </c>
      <c r="J79" s="10"/>
      <c r="K79" s="10" t="s">
        <v>2</v>
      </c>
    </row>
    <row r="82" spans="1:7" ht="15.6" customHeight="1"/>
    <row r="83" spans="1:7" ht="15.6" customHeight="1">
      <c r="A83" s="2" t="s">
        <v>90</v>
      </c>
      <c r="F83" s="334" t="s">
        <v>83</v>
      </c>
    </row>
    <row r="84" spans="1:7" ht="15.6" customHeight="1"/>
    <row r="85" spans="1:7" ht="15.6" customHeight="1"/>
    <row r="86" spans="1:7" ht="15.6" customHeight="1">
      <c r="A86" s="2" t="s">
        <v>84</v>
      </c>
      <c r="C86" s="335"/>
      <c r="D86" s="335"/>
      <c r="F86" s="336" t="s">
        <v>95</v>
      </c>
      <c r="G86" s="336"/>
    </row>
    <row r="87" spans="1:7" ht="15.6" customHeight="1"/>
    <row r="88" spans="1:7" ht="15.6" customHeight="1"/>
    <row r="89" spans="1:7" ht="15.6" customHeight="1">
      <c r="A89" s="2" t="s">
        <v>85</v>
      </c>
      <c r="C89" s="335"/>
      <c r="D89" s="335"/>
      <c r="F89" s="335" t="s">
        <v>86</v>
      </c>
      <c r="G89" s="335"/>
    </row>
    <row r="90" spans="1:7" ht="15.6" customHeight="1"/>
    <row r="91" spans="1:7" ht="15.6" customHeight="1"/>
    <row r="92" spans="1:7" ht="15.6" customHeight="1">
      <c r="A92" s="2" t="s">
        <v>91</v>
      </c>
      <c r="C92" s="335"/>
      <c r="D92" s="335"/>
      <c r="F92" s="336" t="s">
        <v>89</v>
      </c>
      <c r="G92" s="336"/>
    </row>
    <row r="93" spans="1:7" ht="15.6" customHeight="1"/>
    <row r="94" spans="1:7" ht="15.6" customHeight="1"/>
    <row r="95" spans="1:7" ht="15.6" customHeight="1">
      <c r="A95" s="2" t="s">
        <v>92</v>
      </c>
      <c r="C95" s="335"/>
      <c r="D95" s="335"/>
      <c r="F95" s="336" t="s">
        <v>87</v>
      </c>
      <c r="G95" s="336"/>
    </row>
    <row r="96" spans="1:7" ht="15.6" customHeight="1"/>
    <row r="97" spans="1:7" ht="15.6" customHeight="1"/>
    <row r="98" spans="1:7" ht="15.6" customHeight="1">
      <c r="A98" s="2" t="s">
        <v>93</v>
      </c>
      <c r="C98" s="335"/>
      <c r="D98" s="335"/>
      <c r="F98" s="336" t="s">
        <v>88</v>
      </c>
      <c r="G98" s="336"/>
    </row>
  </sheetData>
  <mergeCells count="20">
    <mergeCell ref="C95:D95"/>
    <mergeCell ref="F95:G95"/>
    <mergeCell ref="C98:D98"/>
    <mergeCell ref="F98:G98"/>
    <mergeCell ref="C86:D86"/>
    <mergeCell ref="F86:G86"/>
    <mergeCell ref="C89:D89"/>
    <mergeCell ref="F89:G89"/>
    <mergeCell ref="C92:D92"/>
    <mergeCell ref="F92:G92"/>
    <mergeCell ref="J1:K1"/>
    <mergeCell ref="I2:K2"/>
    <mergeCell ref="A3:K3"/>
    <mergeCell ref="A4:D4"/>
    <mergeCell ref="A5:A6"/>
    <mergeCell ref="B5:F5"/>
    <mergeCell ref="G5:G6"/>
    <mergeCell ref="H5:H6"/>
    <mergeCell ref="I5:I6"/>
    <mergeCell ref="J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5"/>
  <sheetViews>
    <sheetView workbookViewId="0">
      <selection activeCell="A3" sqref="A3:G3"/>
    </sheetView>
  </sheetViews>
  <sheetFormatPr defaultRowHeight="12.75"/>
  <cols>
    <col min="1" max="1" width="60.7109375" style="2" customWidth="1"/>
    <col min="2" max="2" width="6.7109375" style="3" customWidth="1"/>
    <col min="3" max="6" width="15.7109375" style="22" customWidth="1"/>
    <col min="7" max="7" width="6.7109375" style="1" customWidth="1"/>
    <col min="8" max="8" width="15.7109375" customWidth="1"/>
    <col min="9" max="9" width="6.7109375" customWidth="1"/>
  </cols>
  <sheetData>
    <row r="1" spans="1:7">
      <c r="E1" s="34" t="s">
        <v>96</v>
      </c>
      <c r="F1" s="35"/>
      <c r="G1" s="36"/>
    </row>
    <row r="2" spans="1:7" ht="30" customHeight="1">
      <c r="E2" s="34" t="s">
        <v>70</v>
      </c>
      <c r="F2" s="35"/>
      <c r="G2" s="35"/>
    </row>
    <row r="3" spans="1:7" ht="68.25" customHeight="1">
      <c r="A3" s="33" t="s">
        <v>97</v>
      </c>
      <c r="B3" s="33"/>
      <c r="C3" s="33"/>
      <c r="D3" s="33"/>
      <c r="E3" s="33"/>
      <c r="F3" s="33"/>
      <c r="G3" s="33"/>
    </row>
    <row r="4" spans="1:7" ht="16.5" customHeight="1">
      <c r="F4" s="22" t="s">
        <v>71</v>
      </c>
    </row>
    <row r="5" spans="1:7" ht="28.5" customHeight="1">
      <c r="A5" s="37" t="s">
        <v>72</v>
      </c>
      <c r="B5" s="38" t="s">
        <v>73</v>
      </c>
      <c r="C5" s="39" t="s">
        <v>74</v>
      </c>
      <c r="D5" s="39" t="s">
        <v>75</v>
      </c>
      <c r="E5" s="39" t="s">
        <v>76</v>
      </c>
      <c r="F5" s="39" t="s">
        <v>77</v>
      </c>
      <c r="G5" s="39"/>
    </row>
    <row r="6" spans="1:7">
      <c r="A6" s="37"/>
      <c r="B6" s="38"/>
      <c r="C6" s="39"/>
      <c r="D6" s="39"/>
      <c r="E6" s="39"/>
      <c r="F6" s="24" t="s">
        <v>78</v>
      </c>
      <c r="G6" s="23" t="s">
        <v>79</v>
      </c>
    </row>
    <row r="7" spans="1:7" ht="11.1" customHeight="1">
      <c r="A7" s="7">
        <v>1</v>
      </c>
      <c r="B7" s="8" t="s">
        <v>16</v>
      </c>
      <c r="C7" s="8">
        <v>3</v>
      </c>
      <c r="D7" s="8">
        <v>4</v>
      </c>
      <c r="E7" s="8">
        <v>5</v>
      </c>
      <c r="F7" s="8">
        <v>6</v>
      </c>
      <c r="G7" s="8">
        <v>7</v>
      </c>
    </row>
    <row r="8" spans="1:7" ht="15.2" customHeight="1">
      <c r="A8" s="12" t="s">
        <v>98</v>
      </c>
      <c r="B8" s="15" t="s">
        <v>1</v>
      </c>
      <c r="C8" s="13">
        <v>66632000</v>
      </c>
      <c r="D8" s="13">
        <v>67011036.100000001</v>
      </c>
      <c r="E8" s="13">
        <v>66980403.600000001</v>
      </c>
      <c r="F8" s="13">
        <v>-30632.5</v>
      </c>
      <c r="G8" s="14" t="s">
        <v>2</v>
      </c>
    </row>
    <row r="9" spans="1:7" ht="15.2" customHeight="1">
      <c r="A9" s="28" t="s">
        <v>3</v>
      </c>
      <c r="B9" s="29" t="s">
        <v>4</v>
      </c>
      <c r="C9" s="30">
        <v>61098920</v>
      </c>
      <c r="D9" s="30">
        <v>61110620</v>
      </c>
      <c r="E9" s="30">
        <v>60869060</v>
      </c>
      <c r="F9" s="30">
        <v>-241560</v>
      </c>
      <c r="G9" s="31" t="s">
        <v>5</v>
      </c>
    </row>
    <row r="10" spans="1:7" ht="15.2" customHeight="1">
      <c r="A10" s="32" t="s">
        <v>99</v>
      </c>
      <c r="B10" s="15" t="s">
        <v>100</v>
      </c>
      <c r="C10" s="13">
        <v>12113900</v>
      </c>
      <c r="D10" s="13">
        <v>11757000</v>
      </c>
      <c r="E10" s="13">
        <v>11845450.800000001</v>
      </c>
      <c r="F10" s="13">
        <v>88450.8</v>
      </c>
      <c r="G10" s="14" t="s">
        <v>101</v>
      </c>
    </row>
    <row r="11" spans="1:7" ht="15.2" customHeight="1">
      <c r="A11" s="9" t="s">
        <v>102</v>
      </c>
      <c r="B11" s="16" t="s">
        <v>103</v>
      </c>
      <c r="C11" s="10">
        <v>2768900</v>
      </c>
      <c r="D11" s="10">
        <v>3012000</v>
      </c>
      <c r="E11" s="10">
        <v>2973282.3</v>
      </c>
      <c r="F11" s="10">
        <v>-38717.699999999997</v>
      </c>
      <c r="G11" s="11" t="s">
        <v>104</v>
      </c>
    </row>
    <row r="12" spans="1:7" ht="15.2" customHeight="1">
      <c r="A12" s="9" t="s">
        <v>105</v>
      </c>
      <c r="B12" s="16" t="s">
        <v>106</v>
      </c>
      <c r="C12" s="10">
        <v>9345000</v>
      </c>
      <c r="D12" s="10">
        <v>8745000</v>
      </c>
      <c r="E12" s="10">
        <v>8872168.5</v>
      </c>
      <c r="F12" s="10">
        <v>127168.5</v>
      </c>
      <c r="G12" s="11" t="s">
        <v>107</v>
      </c>
    </row>
    <row r="13" spans="1:7" ht="15.2" customHeight="1">
      <c r="A13" s="32" t="s">
        <v>108</v>
      </c>
      <c r="B13" s="15" t="s">
        <v>109</v>
      </c>
      <c r="C13" s="13">
        <v>49100</v>
      </c>
      <c r="D13" s="13">
        <v>40100</v>
      </c>
      <c r="E13" s="13">
        <v>32069.4</v>
      </c>
      <c r="F13" s="13">
        <v>-8030.6</v>
      </c>
      <c r="G13" s="14" t="s">
        <v>110</v>
      </c>
    </row>
    <row r="14" spans="1:7" ht="15.2" customHeight="1">
      <c r="A14" s="9" t="s">
        <v>111</v>
      </c>
      <c r="B14" s="16" t="s">
        <v>112</v>
      </c>
      <c r="C14" s="10">
        <v>7100</v>
      </c>
      <c r="D14" s="10">
        <v>5100</v>
      </c>
      <c r="E14" s="10">
        <v>1297.3</v>
      </c>
      <c r="F14" s="10">
        <v>-3802.7</v>
      </c>
      <c r="G14" s="11" t="s">
        <v>113</v>
      </c>
    </row>
    <row r="15" spans="1:7" ht="15.2" customHeight="1">
      <c r="A15" s="9" t="s">
        <v>114</v>
      </c>
      <c r="B15" s="16" t="s">
        <v>115</v>
      </c>
      <c r="C15" s="10">
        <v>42000</v>
      </c>
      <c r="D15" s="10">
        <v>35000</v>
      </c>
      <c r="E15" s="10">
        <v>30772.1</v>
      </c>
      <c r="F15" s="10">
        <v>-4227.8999999999996</v>
      </c>
      <c r="G15" s="11" t="s">
        <v>116</v>
      </c>
    </row>
    <row r="16" spans="1:7" ht="15.2" customHeight="1">
      <c r="A16" s="32" t="s">
        <v>117</v>
      </c>
      <c r="B16" s="15" t="s">
        <v>118</v>
      </c>
      <c r="C16" s="13">
        <v>46410020</v>
      </c>
      <c r="D16" s="13">
        <v>46754520</v>
      </c>
      <c r="E16" s="13">
        <v>46412924.399999999</v>
      </c>
      <c r="F16" s="13">
        <v>-341595.6</v>
      </c>
      <c r="G16" s="14" t="s">
        <v>119</v>
      </c>
    </row>
    <row r="17" spans="1:7" ht="15.2" customHeight="1">
      <c r="A17" s="9" t="s">
        <v>120</v>
      </c>
      <c r="B17" s="16" t="s">
        <v>121</v>
      </c>
      <c r="C17" s="10">
        <v>34176000</v>
      </c>
      <c r="D17" s="10">
        <v>33388000</v>
      </c>
      <c r="E17" s="10">
        <v>33312908.899999999</v>
      </c>
      <c r="F17" s="10">
        <v>-75091.100000000006</v>
      </c>
      <c r="G17" s="11" t="s">
        <v>122</v>
      </c>
    </row>
    <row r="18" spans="1:7" ht="15.2" customHeight="1">
      <c r="A18" s="9" t="s">
        <v>123</v>
      </c>
      <c r="B18" s="16" t="s">
        <v>124</v>
      </c>
      <c r="C18" s="10">
        <v>10456100</v>
      </c>
      <c r="D18" s="10">
        <v>11739000</v>
      </c>
      <c r="E18" s="10">
        <v>11447434</v>
      </c>
      <c r="F18" s="10">
        <v>-291566</v>
      </c>
      <c r="G18" s="11" t="s">
        <v>17</v>
      </c>
    </row>
    <row r="19" spans="1:7" ht="15.2" customHeight="1">
      <c r="A19" s="9" t="s">
        <v>125</v>
      </c>
      <c r="B19" s="16" t="s">
        <v>126</v>
      </c>
      <c r="C19" s="10">
        <v>8900</v>
      </c>
      <c r="D19" s="10">
        <v>8900</v>
      </c>
      <c r="E19" s="10">
        <v>11950</v>
      </c>
      <c r="F19" s="10">
        <v>3050</v>
      </c>
      <c r="G19" s="11" t="s">
        <v>127</v>
      </c>
    </row>
    <row r="20" spans="1:7" ht="25.5">
      <c r="A20" s="9" t="s">
        <v>128</v>
      </c>
      <c r="B20" s="16" t="s">
        <v>129</v>
      </c>
      <c r="C20" s="10">
        <v>620170</v>
      </c>
      <c r="D20" s="10">
        <v>451770</v>
      </c>
      <c r="E20" s="10">
        <v>417467.3</v>
      </c>
      <c r="F20" s="10">
        <v>-34302.699999999997</v>
      </c>
      <c r="G20" s="11" t="s">
        <v>130</v>
      </c>
    </row>
    <row r="21" spans="1:7" ht="15.2" customHeight="1">
      <c r="A21" s="9" t="s">
        <v>131</v>
      </c>
      <c r="B21" s="16" t="s">
        <v>132</v>
      </c>
      <c r="C21" s="10">
        <v>1148850</v>
      </c>
      <c r="D21" s="10">
        <v>1166850</v>
      </c>
      <c r="E21" s="10">
        <v>1223164.2</v>
      </c>
      <c r="F21" s="10">
        <v>56314.2</v>
      </c>
      <c r="G21" s="11" t="s">
        <v>133</v>
      </c>
    </row>
    <row r="22" spans="1:7" ht="15.2" customHeight="1">
      <c r="A22" s="32" t="s">
        <v>134</v>
      </c>
      <c r="B22" s="15" t="s">
        <v>135</v>
      </c>
      <c r="C22" s="13">
        <v>2525900</v>
      </c>
      <c r="D22" s="13">
        <v>2559000</v>
      </c>
      <c r="E22" s="13">
        <v>2578615.4</v>
      </c>
      <c r="F22" s="13">
        <v>19615.400000000001</v>
      </c>
      <c r="G22" s="14" t="s">
        <v>101</v>
      </c>
    </row>
    <row r="23" spans="1:7" ht="15.2" customHeight="1">
      <c r="A23" s="9" t="s">
        <v>136</v>
      </c>
      <c r="B23" s="16" t="s">
        <v>137</v>
      </c>
      <c r="C23" s="10">
        <v>2478100</v>
      </c>
      <c r="D23" s="10">
        <v>2451100</v>
      </c>
      <c r="E23" s="10">
        <v>2466945.1</v>
      </c>
      <c r="F23" s="10">
        <v>15845.1</v>
      </c>
      <c r="G23" s="11" t="s">
        <v>138</v>
      </c>
    </row>
    <row r="24" spans="1:7" ht="15.2" customHeight="1">
      <c r="A24" s="9" t="s">
        <v>139</v>
      </c>
      <c r="B24" s="16" t="s">
        <v>140</v>
      </c>
      <c r="C24" s="10">
        <v>47800</v>
      </c>
      <c r="D24" s="10">
        <v>107900</v>
      </c>
      <c r="E24" s="10">
        <v>111670.3</v>
      </c>
      <c r="F24" s="10">
        <v>3770.3</v>
      </c>
      <c r="G24" s="11" t="s">
        <v>141</v>
      </c>
    </row>
    <row r="25" spans="1:7" ht="15.2" customHeight="1">
      <c r="A25" s="28" t="s">
        <v>6</v>
      </c>
      <c r="B25" s="29" t="s">
        <v>7</v>
      </c>
      <c r="C25" s="30">
        <v>2395101.2999999998</v>
      </c>
      <c r="D25" s="30">
        <v>2382653.4</v>
      </c>
      <c r="E25" s="30">
        <v>2484699.2000000002</v>
      </c>
      <c r="F25" s="30">
        <v>102045.8</v>
      </c>
      <c r="G25" s="31" t="s">
        <v>8</v>
      </c>
    </row>
    <row r="26" spans="1:7" ht="15.2" customHeight="1">
      <c r="A26" s="32" t="s">
        <v>142</v>
      </c>
      <c r="B26" s="15" t="s">
        <v>143</v>
      </c>
      <c r="C26" s="13">
        <v>5001</v>
      </c>
      <c r="D26" s="13">
        <v>94025.5</v>
      </c>
      <c r="E26" s="13">
        <v>125800.8</v>
      </c>
      <c r="F26" s="13">
        <v>31775.3</v>
      </c>
      <c r="G26" s="14" t="s">
        <v>144</v>
      </c>
    </row>
    <row r="27" spans="1:7" ht="15.2" customHeight="1">
      <c r="A27" s="9" t="s">
        <v>145</v>
      </c>
      <c r="B27" s="16" t="s">
        <v>146</v>
      </c>
      <c r="C27" s="10">
        <v>4961</v>
      </c>
      <c r="D27" s="10">
        <v>45917.2</v>
      </c>
      <c r="E27" s="10">
        <v>23045.3</v>
      </c>
      <c r="F27" s="10">
        <v>-22871.9</v>
      </c>
      <c r="G27" s="11" t="s">
        <v>147</v>
      </c>
    </row>
    <row r="28" spans="1:7" ht="15.2" customHeight="1">
      <c r="A28" s="9" t="s">
        <v>148</v>
      </c>
      <c r="B28" s="16" t="s">
        <v>149</v>
      </c>
      <c r="C28" s="10">
        <v>40</v>
      </c>
      <c r="D28" s="10">
        <v>48108.3</v>
      </c>
      <c r="E28" s="10">
        <v>102755.5</v>
      </c>
      <c r="F28" s="10">
        <v>54647.199999999997</v>
      </c>
      <c r="G28" s="11" t="s">
        <v>33</v>
      </c>
    </row>
    <row r="29" spans="1:7" ht="15.2" customHeight="1">
      <c r="A29" s="32" t="s">
        <v>150</v>
      </c>
      <c r="B29" s="15" t="s">
        <v>151</v>
      </c>
      <c r="C29" s="13">
        <v>2390100.2999999998</v>
      </c>
      <c r="D29" s="13">
        <v>2288627.9</v>
      </c>
      <c r="E29" s="13">
        <v>2358898.4</v>
      </c>
      <c r="F29" s="13">
        <v>70270.5</v>
      </c>
      <c r="G29" s="14" t="s">
        <v>152</v>
      </c>
    </row>
    <row r="30" spans="1:7" ht="15.2" customHeight="1">
      <c r="A30" s="9" t="s">
        <v>153</v>
      </c>
      <c r="B30" s="16" t="s">
        <v>154</v>
      </c>
      <c r="C30" s="10">
        <v>2150072.2999999998</v>
      </c>
      <c r="D30" s="10">
        <v>2087916.1</v>
      </c>
      <c r="E30" s="10">
        <v>2169349.2000000002</v>
      </c>
      <c r="F30" s="10">
        <v>81433.100000000006</v>
      </c>
      <c r="G30" s="11" t="s">
        <v>155</v>
      </c>
    </row>
    <row r="31" spans="1:7" ht="15.2" customHeight="1">
      <c r="A31" s="9" t="s">
        <v>156</v>
      </c>
      <c r="B31" s="16" t="s">
        <v>157</v>
      </c>
      <c r="C31" s="10">
        <v>240028</v>
      </c>
      <c r="D31" s="10">
        <v>200711.8</v>
      </c>
      <c r="E31" s="10">
        <v>189549.2</v>
      </c>
      <c r="F31" s="10">
        <v>-11162.6</v>
      </c>
      <c r="G31" s="11" t="s">
        <v>158</v>
      </c>
    </row>
    <row r="32" spans="1:7" ht="15.2" customHeight="1">
      <c r="A32" s="28" t="s">
        <v>9</v>
      </c>
      <c r="B32" s="29" t="s">
        <v>10</v>
      </c>
      <c r="C32" s="30">
        <v>3119150.2</v>
      </c>
      <c r="D32" s="30">
        <v>3509251.2</v>
      </c>
      <c r="E32" s="30">
        <v>3620779.5</v>
      </c>
      <c r="F32" s="30">
        <v>111528.3</v>
      </c>
      <c r="G32" s="31" t="s">
        <v>11</v>
      </c>
    </row>
    <row r="33" spans="1:7" ht="15.2" customHeight="1">
      <c r="A33" s="32" t="s">
        <v>159</v>
      </c>
      <c r="B33" s="15" t="s">
        <v>160</v>
      </c>
      <c r="C33" s="13">
        <v>823166.6</v>
      </c>
      <c r="D33" s="13">
        <v>938114.3</v>
      </c>
      <c r="E33" s="13">
        <v>935321.8</v>
      </c>
      <c r="F33" s="13">
        <v>-2792.5</v>
      </c>
      <c r="G33" s="14" t="s">
        <v>161</v>
      </c>
    </row>
    <row r="34" spans="1:7" ht="15.2" customHeight="1">
      <c r="A34" s="9" t="s">
        <v>162</v>
      </c>
      <c r="B34" s="16" t="s">
        <v>163</v>
      </c>
      <c r="C34" s="10">
        <v>614467.1</v>
      </c>
      <c r="D34" s="10">
        <v>405896.8</v>
      </c>
      <c r="E34" s="10">
        <v>407020.3</v>
      </c>
      <c r="F34" s="10">
        <v>1123.5</v>
      </c>
      <c r="G34" s="11" t="s">
        <v>164</v>
      </c>
    </row>
    <row r="35" spans="1:7" ht="15.2" customHeight="1">
      <c r="A35" s="9" t="s">
        <v>165</v>
      </c>
      <c r="B35" s="16" t="s">
        <v>166</v>
      </c>
      <c r="C35" s="10">
        <v>181350</v>
      </c>
      <c r="D35" s="10">
        <v>502823</v>
      </c>
      <c r="E35" s="10">
        <v>502915.5</v>
      </c>
      <c r="F35" s="10">
        <v>92.5</v>
      </c>
      <c r="G35" s="11" t="s">
        <v>2</v>
      </c>
    </row>
    <row r="36" spans="1:7" ht="15.2" customHeight="1">
      <c r="A36" s="9" t="s">
        <v>167</v>
      </c>
      <c r="B36" s="16" t="s">
        <v>168</v>
      </c>
      <c r="C36" s="10"/>
      <c r="D36" s="10"/>
      <c r="E36" s="10">
        <v>0.3</v>
      </c>
      <c r="F36" s="10">
        <v>0.3</v>
      </c>
      <c r="G36" s="11" t="s">
        <v>19</v>
      </c>
    </row>
    <row r="37" spans="1:7" ht="15.2" customHeight="1">
      <c r="A37" s="9" t="s">
        <v>169</v>
      </c>
      <c r="B37" s="16" t="s">
        <v>170</v>
      </c>
      <c r="C37" s="10">
        <v>27349.5</v>
      </c>
      <c r="D37" s="10">
        <v>29394.5</v>
      </c>
      <c r="E37" s="10">
        <v>25386.1</v>
      </c>
      <c r="F37" s="10">
        <v>-4008.4</v>
      </c>
      <c r="G37" s="11" t="s">
        <v>171</v>
      </c>
    </row>
    <row r="38" spans="1:7" ht="15.2" customHeight="1">
      <c r="A38" s="32" t="s">
        <v>172</v>
      </c>
      <c r="B38" s="15" t="s">
        <v>173</v>
      </c>
      <c r="C38" s="13">
        <v>1373654.4</v>
      </c>
      <c r="D38" s="13">
        <v>1473681.5</v>
      </c>
      <c r="E38" s="13">
        <v>1622673.2</v>
      </c>
      <c r="F38" s="13">
        <v>148991.70000000001</v>
      </c>
      <c r="G38" s="14" t="s">
        <v>174</v>
      </c>
    </row>
    <row r="39" spans="1:7" ht="15.2" customHeight="1">
      <c r="A39" s="9" t="s">
        <v>175</v>
      </c>
      <c r="B39" s="16" t="s">
        <v>176</v>
      </c>
      <c r="C39" s="10">
        <v>385400</v>
      </c>
      <c r="D39" s="10">
        <v>475087.4</v>
      </c>
      <c r="E39" s="10">
        <v>524240.5</v>
      </c>
      <c r="F39" s="10">
        <v>49153.1</v>
      </c>
      <c r="G39" s="11" t="s">
        <v>177</v>
      </c>
    </row>
    <row r="40" spans="1:7" ht="15.2" customHeight="1">
      <c r="A40" s="9" t="s">
        <v>178</v>
      </c>
      <c r="B40" s="16" t="s">
        <v>179</v>
      </c>
      <c r="C40" s="10">
        <v>988254.4</v>
      </c>
      <c r="D40" s="10">
        <v>998594.1</v>
      </c>
      <c r="E40" s="10">
        <v>1098432.7</v>
      </c>
      <c r="F40" s="10">
        <v>99838.6</v>
      </c>
      <c r="G40" s="11" t="s">
        <v>180</v>
      </c>
    </row>
    <row r="41" spans="1:7" ht="15.2" customHeight="1">
      <c r="A41" s="32" t="s">
        <v>181</v>
      </c>
      <c r="B41" s="15" t="s">
        <v>182</v>
      </c>
      <c r="C41" s="13">
        <v>401230</v>
      </c>
      <c r="D41" s="13">
        <v>391443.4</v>
      </c>
      <c r="E41" s="13">
        <v>442740.9</v>
      </c>
      <c r="F41" s="13">
        <v>51297.5</v>
      </c>
      <c r="G41" s="14" t="s">
        <v>183</v>
      </c>
    </row>
    <row r="42" spans="1:7" ht="15.2" customHeight="1">
      <c r="A42" s="32" t="s">
        <v>184</v>
      </c>
      <c r="B42" s="15" t="s">
        <v>185</v>
      </c>
      <c r="C42" s="13">
        <v>7285</v>
      </c>
      <c r="D42" s="13">
        <v>37147.9</v>
      </c>
      <c r="E42" s="13">
        <v>32453.7</v>
      </c>
      <c r="F42" s="13">
        <v>-4694.2</v>
      </c>
      <c r="G42" s="14" t="s">
        <v>186</v>
      </c>
    </row>
    <row r="43" spans="1:7" ht="15.2" customHeight="1">
      <c r="A43" s="32" t="s">
        <v>187</v>
      </c>
      <c r="B43" s="15" t="s">
        <v>188</v>
      </c>
      <c r="C43" s="13">
        <v>513814.2</v>
      </c>
      <c r="D43" s="13">
        <v>668864.1</v>
      </c>
      <c r="E43" s="13">
        <v>587589.9</v>
      </c>
      <c r="F43" s="13">
        <v>-81274.2</v>
      </c>
      <c r="G43" s="14" t="s">
        <v>189</v>
      </c>
    </row>
    <row r="44" spans="1:7" ht="15.2" customHeight="1">
      <c r="A44" s="28" t="s">
        <v>12</v>
      </c>
      <c r="B44" s="29" t="s">
        <v>13</v>
      </c>
      <c r="C44" s="30">
        <v>18828.5</v>
      </c>
      <c r="D44" s="30">
        <v>8511.5</v>
      </c>
      <c r="E44" s="30">
        <v>5864.9</v>
      </c>
      <c r="F44" s="30">
        <v>-2646.6</v>
      </c>
      <c r="G44" s="31" t="s">
        <v>14</v>
      </c>
    </row>
    <row r="45" spans="1:7" ht="15.2" customHeight="1">
      <c r="A45" s="32" t="s">
        <v>190</v>
      </c>
      <c r="B45" s="15" t="s">
        <v>191</v>
      </c>
      <c r="C45" s="13">
        <v>18828.5</v>
      </c>
      <c r="D45" s="13">
        <v>8511.5</v>
      </c>
      <c r="E45" s="13">
        <v>5864.9</v>
      </c>
      <c r="F45" s="13">
        <v>-2646.6</v>
      </c>
      <c r="G45" s="14" t="s">
        <v>14</v>
      </c>
    </row>
    <row r="46" spans="1:7" ht="15.2" customHeight="1">
      <c r="A46" s="12" t="s">
        <v>30</v>
      </c>
      <c r="B46" s="15" t="s">
        <v>19</v>
      </c>
      <c r="C46" s="13">
        <v>15590000</v>
      </c>
      <c r="D46" s="13">
        <v>15104300</v>
      </c>
      <c r="E46" s="13">
        <v>13089705.699999999</v>
      </c>
      <c r="F46" s="13">
        <v>-2014594.3</v>
      </c>
      <c r="G46" s="14" t="s">
        <v>29</v>
      </c>
    </row>
    <row r="47" spans="1:7" ht="15.2" customHeight="1">
      <c r="A47" s="12" t="s">
        <v>32</v>
      </c>
      <c r="B47" s="15" t="s">
        <v>31</v>
      </c>
      <c r="C47" s="13">
        <v>5723866.4000000004</v>
      </c>
      <c r="D47" s="13">
        <v>-306765.8</v>
      </c>
      <c r="E47" s="13">
        <v>-1162144.6000000001</v>
      </c>
      <c r="F47" s="13">
        <v>-855378.8</v>
      </c>
      <c r="G47" s="14" t="s">
        <v>33</v>
      </c>
    </row>
    <row r="48" spans="1:7" ht="15.2" customHeight="1">
      <c r="A48" s="28" t="s">
        <v>34</v>
      </c>
      <c r="B48" s="29" t="s">
        <v>35</v>
      </c>
      <c r="C48" s="30">
        <v>1416078</v>
      </c>
      <c r="D48" s="30">
        <v>1275022.2</v>
      </c>
      <c r="E48" s="30">
        <v>1318363.2</v>
      </c>
      <c r="F48" s="30">
        <v>43341</v>
      </c>
      <c r="G48" s="31" t="s">
        <v>36</v>
      </c>
    </row>
    <row r="49" spans="1:7" ht="15.2" customHeight="1">
      <c r="A49" s="32" t="s">
        <v>192</v>
      </c>
      <c r="B49" s="15" t="s">
        <v>193</v>
      </c>
      <c r="C49" s="13">
        <v>1216078</v>
      </c>
      <c r="D49" s="13">
        <v>1050022.2</v>
      </c>
      <c r="E49" s="13">
        <v>1105603.3999999999</v>
      </c>
      <c r="F49" s="13">
        <v>55581.2</v>
      </c>
      <c r="G49" s="14" t="s">
        <v>194</v>
      </c>
    </row>
    <row r="50" spans="1:7" ht="15.2" customHeight="1">
      <c r="A50" s="32" t="s">
        <v>195</v>
      </c>
      <c r="B50" s="15" t="s">
        <v>196</v>
      </c>
      <c r="C50" s="13">
        <v>200000</v>
      </c>
      <c r="D50" s="13">
        <v>225000</v>
      </c>
      <c r="E50" s="13">
        <v>212759.8</v>
      </c>
      <c r="F50" s="13">
        <v>-12240.2</v>
      </c>
      <c r="G50" s="14" t="s">
        <v>197</v>
      </c>
    </row>
    <row r="51" spans="1:7" ht="15.2" customHeight="1">
      <c r="A51" s="9" t="s">
        <v>198</v>
      </c>
      <c r="B51" s="16" t="s">
        <v>199</v>
      </c>
      <c r="C51" s="10">
        <v>200000</v>
      </c>
      <c r="D51" s="10">
        <v>75000</v>
      </c>
      <c r="E51" s="10">
        <v>29000</v>
      </c>
      <c r="F51" s="10">
        <v>-46000</v>
      </c>
      <c r="G51" s="11" t="s">
        <v>200</v>
      </c>
    </row>
    <row r="52" spans="1:7" ht="15.2" customHeight="1">
      <c r="A52" s="9" t="s">
        <v>201</v>
      </c>
      <c r="B52" s="16" t="s">
        <v>202</v>
      </c>
      <c r="C52" s="10"/>
      <c r="D52" s="10">
        <v>150000</v>
      </c>
      <c r="E52" s="10">
        <v>183759.8</v>
      </c>
      <c r="F52" s="10">
        <v>33759.800000000003</v>
      </c>
      <c r="G52" s="11" t="s">
        <v>203</v>
      </c>
    </row>
    <row r="53" spans="1:7" ht="15.2" customHeight="1">
      <c r="A53" s="28" t="s">
        <v>37</v>
      </c>
      <c r="B53" s="29" t="s">
        <v>38</v>
      </c>
      <c r="C53" s="30"/>
      <c r="D53" s="30"/>
      <c r="E53" s="30">
        <v>5994.9</v>
      </c>
      <c r="F53" s="30">
        <v>5994.9</v>
      </c>
      <c r="G53" s="31" t="s">
        <v>19</v>
      </c>
    </row>
    <row r="54" spans="1:7" ht="15.2" customHeight="1">
      <c r="A54" s="28" t="s">
        <v>39</v>
      </c>
      <c r="B54" s="29" t="s">
        <v>40</v>
      </c>
      <c r="C54" s="30"/>
      <c r="D54" s="30"/>
      <c r="E54" s="30">
        <v>59.4</v>
      </c>
      <c r="F54" s="30">
        <v>59.4</v>
      </c>
      <c r="G54" s="31" t="s">
        <v>19</v>
      </c>
    </row>
    <row r="55" spans="1:7" ht="15.2" customHeight="1">
      <c r="A55" s="28" t="s">
        <v>41</v>
      </c>
      <c r="B55" s="29" t="s">
        <v>42</v>
      </c>
      <c r="C55" s="30">
        <v>61803.9</v>
      </c>
      <c r="D55" s="30">
        <v>54154.3</v>
      </c>
      <c r="E55" s="30">
        <v>48201.599999999999</v>
      </c>
      <c r="F55" s="30">
        <v>-5952.7</v>
      </c>
      <c r="G55" s="31" t="s">
        <v>43</v>
      </c>
    </row>
    <row r="56" spans="1:7" ht="15.2" customHeight="1">
      <c r="A56" s="32" t="s">
        <v>204</v>
      </c>
      <c r="B56" s="15" t="s">
        <v>205</v>
      </c>
      <c r="C56" s="13">
        <v>61803.9</v>
      </c>
      <c r="D56" s="13">
        <v>54154.3</v>
      </c>
      <c r="E56" s="13">
        <v>48201.599999999999</v>
      </c>
      <c r="F56" s="13">
        <v>-5952.7</v>
      </c>
      <c r="G56" s="14" t="s">
        <v>43</v>
      </c>
    </row>
    <row r="57" spans="1:7" ht="15.2" customHeight="1">
      <c r="A57" s="28" t="s">
        <v>44</v>
      </c>
      <c r="B57" s="29" t="s">
        <v>45</v>
      </c>
      <c r="C57" s="30">
        <v>4335468.2</v>
      </c>
      <c r="D57" s="30">
        <v>-1550050.9</v>
      </c>
      <c r="E57" s="30">
        <v>-2451613.4</v>
      </c>
      <c r="F57" s="30">
        <v>-901562.5</v>
      </c>
      <c r="G57" s="31" t="s">
        <v>46</v>
      </c>
    </row>
    <row r="58" spans="1:7" ht="15.2" customHeight="1">
      <c r="A58" s="32" t="s">
        <v>206</v>
      </c>
      <c r="B58" s="15" t="s">
        <v>207</v>
      </c>
      <c r="C58" s="13">
        <v>4435213.5999999996</v>
      </c>
      <c r="D58" s="13">
        <v>-1338969</v>
      </c>
      <c r="E58" s="13">
        <v>-2468696.4</v>
      </c>
      <c r="F58" s="13">
        <v>-1129727.3999999999</v>
      </c>
      <c r="G58" s="14" t="s">
        <v>208</v>
      </c>
    </row>
    <row r="59" spans="1:7" ht="15.2" customHeight="1">
      <c r="A59" s="32" t="s">
        <v>209</v>
      </c>
      <c r="B59" s="15" t="s">
        <v>210</v>
      </c>
      <c r="C59" s="13">
        <v>-99745.4</v>
      </c>
      <c r="D59" s="13">
        <v>-211081.9</v>
      </c>
      <c r="E59" s="13">
        <v>17083</v>
      </c>
      <c r="F59" s="13">
        <v>228164.9</v>
      </c>
      <c r="G59" s="14" t="s">
        <v>211</v>
      </c>
    </row>
    <row r="60" spans="1:7" ht="15.2" customHeight="1">
      <c r="A60" s="28" t="s">
        <v>47</v>
      </c>
      <c r="B60" s="29" t="s">
        <v>48</v>
      </c>
      <c r="C60" s="30">
        <v>-89483.7</v>
      </c>
      <c r="D60" s="30">
        <v>-85891.4</v>
      </c>
      <c r="E60" s="30">
        <v>-83150.3</v>
      </c>
      <c r="F60" s="30">
        <v>2741.1</v>
      </c>
      <c r="G60" s="31" t="s">
        <v>49</v>
      </c>
    </row>
    <row r="61" spans="1:7" ht="15.2" customHeight="1">
      <c r="A61" s="32" t="s">
        <v>212</v>
      </c>
      <c r="B61" s="15" t="s">
        <v>213</v>
      </c>
      <c r="C61" s="13">
        <v>-89483.7</v>
      </c>
      <c r="D61" s="13">
        <v>-85891.4</v>
      </c>
      <c r="E61" s="13">
        <v>-83150.3</v>
      </c>
      <c r="F61" s="13">
        <v>2741.1</v>
      </c>
      <c r="G61" s="14" t="s">
        <v>49</v>
      </c>
    </row>
    <row r="62" spans="1:7" ht="15.2" customHeight="1">
      <c r="A62" s="9" t="s">
        <v>214</v>
      </c>
      <c r="B62" s="16" t="s">
        <v>215</v>
      </c>
      <c r="C62" s="10">
        <v>-89483.7</v>
      </c>
      <c r="D62" s="10">
        <v>-85891.4</v>
      </c>
      <c r="E62" s="10">
        <v>-83150.3</v>
      </c>
      <c r="F62" s="10">
        <v>2741.1</v>
      </c>
      <c r="G62" s="11" t="s">
        <v>49</v>
      </c>
    </row>
    <row r="63" spans="1:7" ht="15.2" customHeight="1">
      <c r="A63" s="12" t="s">
        <v>50</v>
      </c>
      <c r="B63" s="15" t="s">
        <v>51</v>
      </c>
      <c r="C63" s="13">
        <v>8791655.3000000007</v>
      </c>
      <c r="D63" s="13">
        <v>17025818.699999999</v>
      </c>
      <c r="E63" s="13">
        <v>16948415</v>
      </c>
      <c r="F63" s="13">
        <v>-77403.7</v>
      </c>
      <c r="G63" s="14" t="s">
        <v>52</v>
      </c>
    </row>
    <row r="64" spans="1:7" ht="15.2" customHeight="1">
      <c r="A64" s="28" t="s">
        <v>53</v>
      </c>
      <c r="B64" s="29" t="s">
        <v>54</v>
      </c>
      <c r="C64" s="30">
        <v>4660000</v>
      </c>
      <c r="D64" s="30">
        <v>4610000</v>
      </c>
      <c r="E64" s="30">
        <v>4705432.7</v>
      </c>
      <c r="F64" s="30">
        <v>95432.7</v>
      </c>
      <c r="G64" s="31" t="s">
        <v>55</v>
      </c>
    </row>
    <row r="65" spans="1:7" ht="15.2" customHeight="1">
      <c r="A65" s="32" t="s">
        <v>216</v>
      </c>
      <c r="B65" s="15" t="s">
        <v>217</v>
      </c>
      <c r="C65" s="13">
        <v>4670000</v>
      </c>
      <c r="D65" s="13">
        <v>4620000</v>
      </c>
      <c r="E65" s="13">
        <v>4566728.0999999996</v>
      </c>
      <c r="F65" s="13">
        <v>-53271.9</v>
      </c>
      <c r="G65" s="14" t="s">
        <v>24</v>
      </c>
    </row>
    <row r="66" spans="1:7" ht="15.2" customHeight="1">
      <c r="A66" s="9" t="s">
        <v>218</v>
      </c>
      <c r="B66" s="16" t="s">
        <v>219</v>
      </c>
      <c r="C66" s="10">
        <v>5000000</v>
      </c>
      <c r="D66" s="10">
        <v>4950000</v>
      </c>
      <c r="E66" s="10">
        <v>4896728.2</v>
      </c>
      <c r="F66" s="10">
        <v>-53271.8</v>
      </c>
      <c r="G66" s="11" t="s">
        <v>220</v>
      </c>
    </row>
    <row r="67" spans="1:7" ht="15.2" customHeight="1">
      <c r="A67" s="9" t="s">
        <v>221</v>
      </c>
      <c r="B67" s="16" t="s">
        <v>222</v>
      </c>
      <c r="C67" s="10"/>
      <c r="D67" s="10"/>
      <c r="E67" s="10">
        <v>-0.1</v>
      </c>
      <c r="F67" s="10">
        <v>0.1</v>
      </c>
      <c r="G67" s="11"/>
    </row>
    <row r="68" spans="1:7" ht="15.2" customHeight="1">
      <c r="A68" s="9" t="s">
        <v>223</v>
      </c>
      <c r="B68" s="16" t="s">
        <v>224</v>
      </c>
      <c r="C68" s="10">
        <v>-330000</v>
      </c>
      <c r="D68" s="10">
        <v>-330000</v>
      </c>
      <c r="E68" s="10">
        <v>-330000</v>
      </c>
      <c r="F68" s="10"/>
      <c r="G68" s="11" t="s">
        <v>2</v>
      </c>
    </row>
    <row r="69" spans="1:7" ht="15.2" customHeight="1">
      <c r="A69" s="32" t="s">
        <v>225</v>
      </c>
      <c r="B69" s="15" t="s">
        <v>226</v>
      </c>
      <c r="C69" s="13">
        <v>-10000</v>
      </c>
      <c r="D69" s="13">
        <v>-10000</v>
      </c>
      <c r="E69" s="13">
        <v>-362</v>
      </c>
      <c r="F69" s="13">
        <v>9638</v>
      </c>
      <c r="G69" s="14" t="s">
        <v>227</v>
      </c>
    </row>
    <row r="70" spans="1:7" ht="15.2" customHeight="1">
      <c r="A70" s="9" t="s">
        <v>225</v>
      </c>
      <c r="B70" s="16" t="s">
        <v>228</v>
      </c>
      <c r="C70" s="10">
        <v>-10000</v>
      </c>
      <c r="D70" s="10">
        <v>-10000</v>
      </c>
      <c r="E70" s="10">
        <v>-362</v>
      </c>
      <c r="F70" s="10">
        <v>9638</v>
      </c>
      <c r="G70" s="11" t="s">
        <v>227</v>
      </c>
    </row>
    <row r="71" spans="1:7" ht="15.2" customHeight="1">
      <c r="A71" s="32" t="s">
        <v>229</v>
      </c>
      <c r="B71" s="15" t="s">
        <v>230</v>
      </c>
      <c r="C71" s="13"/>
      <c r="D71" s="13"/>
      <c r="E71" s="13">
        <v>139066.6</v>
      </c>
      <c r="F71" s="13">
        <v>139066.6</v>
      </c>
      <c r="G71" s="14" t="s">
        <v>19</v>
      </c>
    </row>
    <row r="72" spans="1:7" ht="15.2" customHeight="1">
      <c r="A72" s="28" t="s">
        <v>56</v>
      </c>
      <c r="B72" s="29" t="s">
        <v>57</v>
      </c>
      <c r="C72" s="30">
        <v>4131655.3</v>
      </c>
      <c r="D72" s="30">
        <v>12415818.699999999</v>
      </c>
      <c r="E72" s="30">
        <v>12242982.300000001</v>
      </c>
      <c r="F72" s="30">
        <v>-172836.4</v>
      </c>
      <c r="G72" s="31" t="s">
        <v>58</v>
      </c>
    </row>
    <row r="73" spans="1:7" ht="15.2" customHeight="1">
      <c r="A73" s="32" t="s">
        <v>56</v>
      </c>
      <c r="B73" s="15" t="s">
        <v>231</v>
      </c>
      <c r="C73" s="13">
        <v>4131655.3</v>
      </c>
      <c r="D73" s="13">
        <v>12415818.699999999</v>
      </c>
      <c r="E73" s="13">
        <v>12242982.300000001</v>
      </c>
      <c r="F73" s="13">
        <v>-172836.4</v>
      </c>
      <c r="G73" s="14" t="s">
        <v>58</v>
      </c>
    </row>
    <row r="74" spans="1:7" ht="15.2" customHeight="1">
      <c r="A74" s="9" t="s">
        <v>232</v>
      </c>
      <c r="B74" s="16" t="s">
        <v>19</v>
      </c>
      <c r="C74" s="10">
        <v>14900223.6</v>
      </c>
      <c r="D74" s="10">
        <v>18604433.100000001</v>
      </c>
      <c r="E74" s="10">
        <v>18122294.100000001</v>
      </c>
      <c r="F74" s="10">
        <v>-482139</v>
      </c>
      <c r="G74" s="11" t="s">
        <v>233</v>
      </c>
    </row>
    <row r="75" spans="1:7" ht="15.2" customHeight="1">
      <c r="A75" s="9" t="s">
        <v>234</v>
      </c>
      <c r="B75" s="16" t="s">
        <v>19</v>
      </c>
      <c r="C75" s="10">
        <v>-10768568.300000001</v>
      </c>
      <c r="D75" s="10">
        <v>-6188614.4000000004</v>
      </c>
      <c r="E75" s="10">
        <v>-5879311.7999999998</v>
      </c>
      <c r="F75" s="10">
        <v>309302.59999999998</v>
      </c>
      <c r="G75" s="11" t="s">
        <v>235</v>
      </c>
    </row>
    <row r="76" spans="1:7" ht="15.2" customHeight="1">
      <c r="A76" s="12" t="s">
        <v>236</v>
      </c>
      <c r="B76" s="15" t="s">
        <v>60</v>
      </c>
      <c r="C76" s="13">
        <v>1074478.3</v>
      </c>
      <c r="D76" s="13">
        <v>-1614752.9</v>
      </c>
      <c r="E76" s="13">
        <v>-2696564.7</v>
      </c>
      <c r="F76" s="13">
        <v>-1081811.8</v>
      </c>
      <c r="G76" s="14" t="s">
        <v>61</v>
      </c>
    </row>
    <row r="80" spans="1:7" ht="15.75" customHeight="1">
      <c r="A80" s="2" t="s">
        <v>90</v>
      </c>
      <c r="E80" s="22" t="s">
        <v>83</v>
      </c>
    </row>
    <row r="81" spans="1:5" ht="15.75" customHeight="1"/>
    <row r="82" spans="1:5" ht="15.75" customHeight="1"/>
    <row r="83" spans="1:5" ht="15.75" customHeight="1">
      <c r="A83" s="2" t="s">
        <v>84</v>
      </c>
      <c r="E83" s="21" t="s">
        <v>95</v>
      </c>
    </row>
    <row r="84" spans="1:5" ht="15.75" customHeight="1"/>
    <row r="85" spans="1:5" ht="15.75" customHeight="1"/>
    <row r="86" spans="1:5" ht="15.75" customHeight="1">
      <c r="A86" s="2" t="s">
        <v>85</v>
      </c>
      <c r="E86" s="21" t="s">
        <v>86</v>
      </c>
    </row>
    <row r="87" spans="1:5" ht="15.75" customHeight="1"/>
    <row r="88" spans="1:5" ht="15.75" customHeight="1"/>
    <row r="89" spans="1:5" ht="15.75" customHeight="1">
      <c r="A89" s="2" t="s">
        <v>91</v>
      </c>
      <c r="E89" s="21" t="s">
        <v>89</v>
      </c>
    </row>
    <row r="90" spans="1:5" ht="15.75" customHeight="1"/>
    <row r="91" spans="1:5" ht="15.75" customHeight="1"/>
    <row r="92" spans="1:5" ht="15.75" customHeight="1">
      <c r="A92" s="2" t="s">
        <v>92</v>
      </c>
      <c r="E92" s="21" t="s">
        <v>87</v>
      </c>
    </row>
    <row r="93" spans="1:5" ht="15.75" customHeight="1"/>
    <row r="94" spans="1:5" ht="15.75" customHeight="1"/>
    <row r="95" spans="1:5" ht="15.75" customHeight="1">
      <c r="A95" s="2" t="s">
        <v>93</v>
      </c>
      <c r="E95" s="21" t="s">
        <v>88</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workbookViewId="0">
      <selection activeCell="A2" sqref="A2"/>
    </sheetView>
  </sheetViews>
  <sheetFormatPr defaultRowHeight="12.75"/>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0.7109375" style="321" customWidth="1"/>
    <col min="8" max="9" width="15.7109375" style="25" customWidth="1"/>
    <col min="10" max="10" width="13.85546875" style="25" customWidth="1"/>
    <col min="11" max="11" width="7.5703125" style="25" customWidth="1"/>
    <col min="12" max="14" width="9.140625" style="1"/>
  </cols>
  <sheetData>
    <row r="1" spans="1:11">
      <c r="H1" s="123"/>
      <c r="I1" s="123"/>
      <c r="J1" s="104" t="s">
        <v>3125</v>
      </c>
      <c r="K1" s="104"/>
    </row>
    <row r="2" spans="1:11" ht="27.75" customHeight="1">
      <c r="H2" s="123"/>
      <c r="I2" s="124" t="s">
        <v>1166</v>
      </c>
      <c r="J2" s="104"/>
      <c r="K2" s="104"/>
    </row>
    <row r="3" spans="1:11" ht="43.5" customHeight="1">
      <c r="A3" s="33" t="s">
        <v>3126</v>
      </c>
      <c r="B3" s="33"/>
      <c r="C3" s="33"/>
      <c r="D3" s="33"/>
      <c r="E3" s="33"/>
      <c r="F3" s="33"/>
      <c r="G3" s="33"/>
      <c r="H3" s="105"/>
      <c r="I3" s="105"/>
      <c r="J3" s="105"/>
      <c r="K3" s="105"/>
    </row>
    <row r="4" spans="1:11">
      <c r="A4" s="322"/>
      <c r="B4" s="322"/>
      <c r="C4" s="322"/>
      <c r="D4" s="322"/>
      <c r="H4" s="123"/>
      <c r="I4" s="123"/>
      <c r="J4" s="123" t="s">
        <v>71</v>
      </c>
      <c r="K4" s="123"/>
    </row>
    <row r="5" spans="1:11" ht="26.25" customHeight="1">
      <c r="A5" s="37" t="s">
        <v>72</v>
      </c>
      <c r="B5" s="37" t="s">
        <v>239</v>
      </c>
      <c r="C5" s="37"/>
      <c r="D5" s="37"/>
      <c r="E5" s="37"/>
      <c r="F5" s="37"/>
      <c r="G5" s="37" t="s">
        <v>3011</v>
      </c>
      <c r="H5" s="39" t="s">
        <v>3012</v>
      </c>
      <c r="I5" s="39" t="s">
        <v>1061</v>
      </c>
      <c r="J5" s="39" t="s">
        <v>3013</v>
      </c>
      <c r="K5" s="39"/>
    </row>
    <row r="6" spans="1:11" ht="38.25">
      <c r="A6" s="37"/>
      <c r="B6" s="26" t="s">
        <v>3014</v>
      </c>
      <c r="C6" s="26" t="s">
        <v>3015</v>
      </c>
      <c r="D6" s="26" t="s">
        <v>3016</v>
      </c>
      <c r="E6" s="26" t="s">
        <v>3017</v>
      </c>
      <c r="F6" s="26" t="s">
        <v>3018</v>
      </c>
      <c r="G6" s="37"/>
      <c r="H6" s="39"/>
      <c r="I6" s="39"/>
      <c r="J6" s="27" t="s">
        <v>78</v>
      </c>
      <c r="K6" s="27" t="s">
        <v>79</v>
      </c>
    </row>
    <row r="7" spans="1:11" ht="9.9499999999999993" customHeight="1">
      <c r="A7" s="7">
        <v>1</v>
      </c>
      <c r="B7" s="8">
        <v>2</v>
      </c>
      <c r="C7" s="8">
        <v>3</v>
      </c>
      <c r="D7" s="8">
        <v>4</v>
      </c>
      <c r="E7" s="8">
        <v>5</v>
      </c>
      <c r="F7" s="8">
        <v>6</v>
      </c>
      <c r="G7" s="7">
        <v>7</v>
      </c>
      <c r="H7" s="8">
        <v>8</v>
      </c>
      <c r="I7" s="8">
        <v>9</v>
      </c>
      <c r="J7" s="8">
        <v>10</v>
      </c>
      <c r="K7" s="8">
        <v>11</v>
      </c>
    </row>
    <row r="8" spans="1:11" ht="25.5">
      <c r="A8" s="323" t="s">
        <v>242</v>
      </c>
      <c r="B8" s="11" t="s">
        <v>19</v>
      </c>
      <c r="C8" s="11" t="s">
        <v>19</v>
      </c>
      <c r="D8" s="11" t="s">
        <v>19</v>
      </c>
      <c r="E8" s="11" t="s">
        <v>19</v>
      </c>
      <c r="F8" s="11"/>
      <c r="G8" s="324" t="s">
        <v>19</v>
      </c>
      <c r="H8" s="10">
        <v>19600</v>
      </c>
      <c r="I8" s="10">
        <v>17504.599999999999</v>
      </c>
      <c r="J8" s="10">
        <v>-2095.4</v>
      </c>
      <c r="K8" s="10" t="s">
        <v>2350</v>
      </c>
    </row>
    <row r="9" spans="1:11" ht="14.85" customHeight="1">
      <c r="A9" s="323" t="s">
        <v>2149</v>
      </c>
      <c r="B9" s="11" t="s">
        <v>19</v>
      </c>
      <c r="C9" s="11" t="s">
        <v>19</v>
      </c>
      <c r="D9" s="11" t="s">
        <v>19</v>
      </c>
      <c r="E9" s="11" t="s">
        <v>19</v>
      </c>
      <c r="F9" s="11">
        <v>2</v>
      </c>
      <c r="G9" s="324" t="s">
        <v>19</v>
      </c>
      <c r="H9" s="10">
        <v>19018</v>
      </c>
      <c r="I9" s="10">
        <v>16922.599999999999</v>
      </c>
      <c r="J9" s="10">
        <v>-2095.4</v>
      </c>
      <c r="K9" s="10" t="s">
        <v>43</v>
      </c>
    </row>
    <row r="10" spans="1:11" ht="14.85" customHeight="1">
      <c r="A10" s="325" t="s">
        <v>2202</v>
      </c>
      <c r="B10" s="11" t="s">
        <v>19</v>
      </c>
      <c r="C10" s="11" t="s">
        <v>19</v>
      </c>
      <c r="D10" s="11" t="s">
        <v>19</v>
      </c>
      <c r="E10" s="11" t="s">
        <v>19</v>
      </c>
      <c r="F10" s="11">
        <v>222110</v>
      </c>
      <c r="G10" s="324" t="s">
        <v>19</v>
      </c>
      <c r="H10" s="10">
        <v>226.5</v>
      </c>
      <c r="I10" s="10">
        <v>152.5</v>
      </c>
      <c r="J10" s="10">
        <v>-74</v>
      </c>
      <c r="K10" s="10" t="s">
        <v>3127</v>
      </c>
    </row>
    <row r="11" spans="1:11" ht="14.85" customHeight="1">
      <c r="A11" s="325" t="s">
        <v>2206</v>
      </c>
      <c r="B11" s="11" t="s">
        <v>19</v>
      </c>
      <c r="C11" s="11" t="s">
        <v>19</v>
      </c>
      <c r="D11" s="11" t="s">
        <v>19</v>
      </c>
      <c r="E11" s="11" t="s">
        <v>19</v>
      </c>
      <c r="F11" s="11">
        <v>222120</v>
      </c>
      <c r="G11" s="326" t="s">
        <v>19</v>
      </c>
      <c r="H11" s="10">
        <v>330</v>
      </c>
      <c r="I11" s="10">
        <v>240</v>
      </c>
      <c r="J11" s="10">
        <v>-90</v>
      </c>
      <c r="K11" s="10" t="s">
        <v>3128</v>
      </c>
    </row>
    <row r="12" spans="1:11" ht="14.85" customHeight="1">
      <c r="A12" s="325" t="s">
        <v>2209</v>
      </c>
      <c r="B12" s="11" t="s">
        <v>19</v>
      </c>
      <c r="C12" s="11" t="s">
        <v>19</v>
      </c>
      <c r="D12" s="11" t="s">
        <v>19</v>
      </c>
      <c r="E12" s="11" t="s">
        <v>19</v>
      </c>
      <c r="F12" s="11">
        <v>222130</v>
      </c>
      <c r="G12" s="326" t="s">
        <v>19</v>
      </c>
      <c r="H12" s="10">
        <v>769</v>
      </c>
      <c r="I12" s="10">
        <v>666.4</v>
      </c>
      <c r="J12" s="10">
        <v>-102.6</v>
      </c>
      <c r="K12" s="10" t="s">
        <v>29</v>
      </c>
    </row>
    <row r="13" spans="1:11" ht="14.85" customHeight="1">
      <c r="A13" s="325" t="s">
        <v>2213</v>
      </c>
      <c r="B13" s="11" t="s">
        <v>19</v>
      </c>
      <c r="C13" s="11" t="s">
        <v>19</v>
      </c>
      <c r="D13" s="11" t="s">
        <v>19</v>
      </c>
      <c r="E13" s="11" t="s">
        <v>19</v>
      </c>
      <c r="F13" s="11">
        <v>222140</v>
      </c>
      <c r="G13" s="326" t="s">
        <v>19</v>
      </c>
      <c r="H13" s="10">
        <v>22.6</v>
      </c>
      <c r="I13" s="10">
        <v>12.6</v>
      </c>
      <c r="J13" s="10">
        <v>-10</v>
      </c>
      <c r="K13" s="10" t="s">
        <v>3129</v>
      </c>
    </row>
    <row r="14" spans="1:11" ht="14.85" customHeight="1">
      <c r="A14" s="325" t="s">
        <v>2216</v>
      </c>
      <c r="B14" s="11" t="s">
        <v>19</v>
      </c>
      <c r="C14" s="11" t="s">
        <v>19</v>
      </c>
      <c r="D14" s="11" t="s">
        <v>19</v>
      </c>
      <c r="E14" s="11" t="s">
        <v>19</v>
      </c>
      <c r="F14" s="11">
        <v>222190</v>
      </c>
      <c r="G14" s="324" t="s">
        <v>19</v>
      </c>
      <c r="H14" s="10">
        <v>25</v>
      </c>
      <c r="I14" s="10">
        <v>25</v>
      </c>
      <c r="J14" s="10"/>
      <c r="K14" s="10" t="s">
        <v>2</v>
      </c>
    </row>
    <row r="15" spans="1:11" ht="14.85" customHeight="1">
      <c r="A15" s="325" t="s">
        <v>2263</v>
      </c>
      <c r="B15" s="11" t="s">
        <v>19</v>
      </c>
      <c r="C15" s="11" t="s">
        <v>19</v>
      </c>
      <c r="D15" s="11" t="s">
        <v>19</v>
      </c>
      <c r="E15" s="11" t="s">
        <v>19</v>
      </c>
      <c r="F15" s="11">
        <v>222910</v>
      </c>
      <c r="G15" s="324" t="s">
        <v>19</v>
      </c>
      <c r="H15" s="10">
        <v>30</v>
      </c>
      <c r="I15" s="10">
        <v>30</v>
      </c>
      <c r="J15" s="10"/>
      <c r="K15" s="10" t="s">
        <v>2</v>
      </c>
    </row>
    <row r="16" spans="1:11" ht="14.85" customHeight="1">
      <c r="A16" s="325" t="s">
        <v>2266</v>
      </c>
      <c r="B16" s="11" t="s">
        <v>19</v>
      </c>
      <c r="C16" s="11" t="s">
        <v>19</v>
      </c>
      <c r="D16" s="11" t="s">
        <v>19</v>
      </c>
      <c r="E16" s="11" t="s">
        <v>19</v>
      </c>
      <c r="F16" s="11">
        <v>222920</v>
      </c>
      <c r="G16" s="324" t="s">
        <v>19</v>
      </c>
      <c r="H16" s="10">
        <v>140</v>
      </c>
      <c r="I16" s="10">
        <v>140</v>
      </c>
      <c r="J16" s="10"/>
      <c r="K16" s="10" t="s">
        <v>2</v>
      </c>
    </row>
    <row r="17" spans="1:11" ht="38.25">
      <c r="A17" s="325" t="s">
        <v>2526</v>
      </c>
      <c r="B17" s="11" t="s">
        <v>19</v>
      </c>
      <c r="C17" s="11" t="s">
        <v>19</v>
      </c>
      <c r="D17" s="11" t="s">
        <v>19</v>
      </c>
      <c r="E17" s="11" t="s">
        <v>19</v>
      </c>
      <c r="F17" s="11">
        <v>291115</v>
      </c>
      <c r="G17" s="324" t="s">
        <v>19</v>
      </c>
      <c r="H17" s="10">
        <v>4600</v>
      </c>
      <c r="I17" s="10">
        <v>3435.8</v>
      </c>
      <c r="J17" s="10">
        <v>-1164.2</v>
      </c>
      <c r="K17" s="10" t="s">
        <v>2528</v>
      </c>
    </row>
    <row r="18" spans="1:11" ht="38.25">
      <c r="A18" s="325" t="s">
        <v>2533</v>
      </c>
      <c r="B18" s="11" t="s">
        <v>19</v>
      </c>
      <c r="C18" s="11" t="s">
        <v>19</v>
      </c>
      <c r="D18" s="11" t="s">
        <v>19</v>
      </c>
      <c r="E18" s="11" t="s">
        <v>19</v>
      </c>
      <c r="F18" s="11">
        <v>291120</v>
      </c>
      <c r="G18" s="324" t="s">
        <v>19</v>
      </c>
      <c r="H18" s="10">
        <v>4820</v>
      </c>
      <c r="I18" s="10">
        <v>4524.5</v>
      </c>
      <c r="J18" s="10">
        <v>-295.5</v>
      </c>
      <c r="K18" s="10" t="s">
        <v>626</v>
      </c>
    </row>
    <row r="19" spans="1:11" ht="38.25">
      <c r="A19" s="325" t="s">
        <v>2555</v>
      </c>
      <c r="B19" s="11" t="s">
        <v>19</v>
      </c>
      <c r="C19" s="11" t="s">
        <v>19</v>
      </c>
      <c r="D19" s="11" t="s">
        <v>19</v>
      </c>
      <c r="E19" s="11" t="s">
        <v>19</v>
      </c>
      <c r="F19" s="11">
        <v>291220</v>
      </c>
      <c r="G19" s="324" t="s">
        <v>19</v>
      </c>
      <c r="H19" s="10">
        <v>8055</v>
      </c>
      <c r="I19" s="10">
        <v>7695.9</v>
      </c>
      <c r="J19" s="10">
        <v>-359.1</v>
      </c>
      <c r="K19" s="10" t="s">
        <v>676</v>
      </c>
    </row>
    <row r="20" spans="1:11">
      <c r="A20" s="323" t="s">
        <v>2600</v>
      </c>
      <c r="B20" s="11" t="s">
        <v>19</v>
      </c>
      <c r="C20" s="11" t="s">
        <v>19</v>
      </c>
      <c r="D20" s="11" t="s">
        <v>19</v>
      </c>
      <c r="E20" s="11" t="s">
        <v>19</v>
      </c>
      <c r="F20" s="11">
        <v>3</v>
      </c>
      <c r="G20" s="324" t="s">
        <v>19</v>
      </c>
      <c r="H20" s="10">
        <v>582</v>
      </c>
      <c r="I20" s="10">
        <v>582</v>
      </c>
      <c r="J20" s="10"/>
      <c r="K20" s="10" t="s">
        <v>2</v>
      </c>
    </row>
    <row r="21" spans="1:11">
      <c r="A21" s="325" t="s">
        <v>2611</v>
      </c>
      <c r="B21" s="11" t="s">
        <v>19</v>
      </c>
      <c r="C21" s="11" t="s">
        <v>19</v>
      </c>
      <c r="D21" s="11" t="s">
        <v>19</v>
      </c>
      <c r="E21" s="11" t="s">
        <v>19</v>
      </c>
      <c r="F21" s="11">
        <v>311120</v>
      </c>
      <c r="G21" s="324" t="s">
        <v>19</v>
      </c>
      <c r="H21" s="10">
        <v>400</v>
      </c>
      <c r="I21" s="10">
        <v>400</v>
      </c>
      <c r="J21" s="10"/>
      <c r="K21" s="10" t="s">
        <v>2</v>
      </c>
    </row>
    <row r="22" spans="1:11">
      <c r="A22" s="325" t="s">
        <v>2642</v>
      </c>
      <c r="B22" s="11" t="s">
        <v>19</v>
      </c>
      <c r="C22" s="11" t="s">
        <v>19</v>
      </c>
      <c r="D22" s="11" t="s">
        <v>19</v>
      </c>
      <c r="E22" s="11" t="s">
        <v>19</v>
      </c>
      <c r="F22" s="11">
        <v>314110</v>
      </c>
      <c r="G22" s="324" t="s">
        <v>19</v>
      </c>
      <c r="H22" s="10">
        <v>30</v>
      </c>
      <c r="I22" s="10">
        <v>30</v>
      </c>
      <c r="J22" s="10"/>
      <c r="K22" s="10" t="s">
        <v>2</v>
      </c>
    </row>
    <row r="23" spans="1:11" ht="25.5">
      <c r="A23" s="325" t="s">
        <v>2672</v>
      </c>
      <c r="B23" s="11" t="s">
        <v>19</v>
      </c>
      <c r="C23" s="11" t="s">
        <v>19</v>
      </c>
      <c r="D23" s="11" t="s">
        <v>19</v>
      </c>
      <c r="E23" s="11" t="s">
        <v>19</v>
      </c>
      <c r="F23" s="11">
        <v>316110</v>
      </c>
      <c r="G23" s="324" t="s">
        <v>19</v>
      </c>
      <c r="H23" s="10">
        <v>102</v>
      </c>
      <c r="I23" s="10">
        <v>102</v>
      </c>
      <c r="J23" s="10"/>
      <c r="K23" s="10" t="s">
        <v>2</v>
      </c>
    </row>
    <row r="24" spans="1:11">
      <c r="A24" s="325" t="s">
        <v>2750</v>
      </c>
      <c r="B24" s="11" t="s">
        <v>19</v>
      </c>
      <c r="C24" s="11" t="s">
        <v>19</v>
      </c>
      <c r="D24" s="11" t="s">
        <v>19</v>
      </c>
      <c r="E24" s="11" t="s">
        <v>19</v>
      </c>
      <c r="F24" s="11">
        <v>333110</v>
      </c>
      <c r="G24" s="324" t="s">
        <v>19</v>
      </c>
      <c r="H24" s="10">
        <v>40</v>
      </c>
      <c r="I24" s="10">
        <v>40</v>
      </c>
      <c r="J24" s="10"/>
      <c r="K24" s="10" t="s">
        <v>2</v>
      </c>
    </row>
    <row r="25" spans="1:11" ht="25.5">
      <c r="A25" s="325" t="s">
        <v>2776</v>
      </c>
      <c r="B25" s="11" t="s">
        <v>19</v>
      </c>
      <c r="C25" s="11" t="s">
        <v>19</v>
      </c>
      <c r="D25" s="11" t="s">
        <v>19</v>
      </c>
      <c r="E25" s="11" t="s">
        <v>19</v>
      </c>
      <c r="F25" s="11">
        <v>336110</v>
      </c>
      <c r="G25" s="324" t="s">
        <v>19</v>
      </c>
      <c r="H25" s="10">
        <v>10</v>
      </c>
      <c r="I25" s="10">
        <v>10</v>
      </c>
      <c r="J25" s="10"/>
      <c r="K25" s="10" t="s">
        <v>2</v>
      </c>
    </row>
    <row r="26" spans="1:11" ht="14.85" customHeight="1">
      <c r="A26" s="12" t="s">
        <v>302</v>
      </c>
      <c r="B26" s="14" t="s">
        <v>303</v>
      </c>
      <c r="C26" s="14" t="s">
        <v>19</v>
      </c>
      <c r="D26" s="14" t="s">
        <v>19</v>
      </c>
      <c r="E26" s="14" t="s">
        <v>19</v>
      </c>
      <c r="F26" s="14"/>
      <c r="G26" s="328" t="s">
        <v>19</v>
      </c>
      <c r="H26" s="13">
        <v>400</v>
      </c>
      <c r="I26" s="13">
        <v>400</v>
      </c>
      <c r="J26" s="13"/>
      <c r="K26" s="10" t="s">
        <v>2</v>
      </c>
    </row>
    <row r="27" spans="1:11" ht="14.85" customHeight="1">
      <c r="A27" s="329" t="s">
        <v>309</v>
      </c>
      <c r="B27" s="11" t="s">
        <v>303</v>
      </c>
      <c r="C27" s="11" t="s">
        <v>310</v>
      </c>
      <c r="D27" s="11" t="s">
        <v>19</v>
      </c>
      <c r="E27" s="11" t="s">
        <v>19</v>
      </c>
      <c r="F27" s="11"/>
      <c r="G27" s="324" t="s">
        <v>19</v>
      </c>
      <c r="H27" s="10">
        <v>400</v>
      </c>
      <c r="I27" s="10">
        <v>400</v>
      </c>
      <c r="J27" s="10"/>
      <c r="K27" s="10" t="s">
        <v>2</v>
      </c>
    </row>
    <row r="28" spans="1:11" ht="14.85" customHeight="1">
      <c r="A28" s="330" t="s">
        <v>326</v>
      </c>
      <c r="B28" s="11" t="s">
        <v>303</v>
      </c>
      <c r="C28" s="11" t="s">
        <v>949</v>
      </c>
      <c r="D28" s="11" t="s">
        <v>19</v>
      </c>
      <c r="E28" s="11" t="s">
        <v>19</v>
      </c>
      <c r="F28" s="11"/>
      <c r="G28" s="324" t="s">
        <v>19</v>
      </c>
      <c r="H28" s="10">
        <v>400</v>
      </c>
      <c r="I28" s="10">
        <v>400</v>
      </c>
      <c r="J28" s="10"/>
      <c r="K28" s="10" t="s">
        <v>2</v>
      </c>
    </row>
    <row r="29" spans="1:11" ht="14.85" customHeight="1">
      <c r="A29" s="331" t="s">
        <v>326</v>
      </c>
      <c r="B29" s="11" t="s">
        <v>303</v>
      </c>
      <c r="C29" s="11" t="s">
        <v>3130</v>
      </c>
      <c r="D29" s="11" t="s">
        <v>19</v>
      </c>
      <c r="E29" s="11" t="s">
        <v>19</v>
      </c>
      <c r="F29" s="11"/>
      <c r="G29" s="324" t="s">
        <v>19</v>
      </c>
      <c r="H29" s="10">
        <v>400</v>
      </c>
      <c r="I29" s="10">
        <v>400</v>
      </c>
      <c r="J29" s="10"/>
      <c r="K29" s="10" t="s">
        <v>2</v>
      </c>
    </row>
    <row r="30" spans="1:11" ht="14.85" customHeight="1">
      <c r="A30" s="332" t="s">
        <v>326</v>
      </c>
      <c r="B30" s="11" t="s">
        <v>303</v>
      </c>
      <c r="C30" s="11" t="s">
        <v>3130</v>
      </c>
      <c r="D30" s="11" t="s">
        <v>3131</v>
      </c>
      <c r="E30" s="11" t="s">
        <v>19</v>
      </c>
      <c r="F30" s="11"/>
      <c r="G30" s="324" t="s">
        <v>19</v>
      </c>
      <c r="H30" s="10">
        <v>400</v>
      </c>
      <c r="I30" s="10">
        <v>400</v>
      </c>
      <c r="J30" s="10"/>
      <c r="K30" s="10" t="s">
        <v>2</v>
      </c>
    </row>
    <row r="31" spans="1:11" ht="14.85" customHeight="1">
      <c r="A31" s="332" t="s">
        <v>326</v>
      </c>
      <c r="B31" s="11" t="s">
        <v>303</v>
      </c>
      <c r="C31" s="11" t="s">
        <v>3130</v>
      </c>
      <c r="D31" s="11" t="s">
        <v>327</v>
      </c>
      <c r="E31" s="11" t="s">
        <v>19</v>
      </c>
      <c r="F31" s="11"/>
      <c r="G31" s="324" t="s">
        <v>19</v>
      </c>
      <c r="H31" s="10">
        <v>400</v>
      </c>
      <c r="I31" s="10">
        <v>400</v>
      </c>
      <c r="J31" s="10"/>
      <c r="K31" s="10" t="s">
        <v>2</v>
      </c>
    </row>
    <row r="32" spans="1:11" ht="14.85" customHeight="1">
      <c r="A32" s="333" t="s">
        <v>3132</v>
      </c>
      <c r="B32" s="11" t="s">
        <v>303</v>
      </c>
      <c r="C32" s="11" t="s">
        <v>3130</v>
      </c>
      <c r="D32" s="11" t="s">
        <v>327</v>
      </c>
      <c r="E32" s="11" t="s">
        <v>3133</v>
      </c>
      <c r="F32" s="11"/>
      <c r="G32" s="324" t="s">
        <v>19</v>
      </c>
      <c r="H32" s="10">
        <v>400</v>
      </c>
      <c r="I32" s="10">
        <v>400</v>
      </c>
      <c r="J32" s="10"/>
      <c r="K32" s="10" t="s">
        <v>2</v>
      </c>
    </row>
    <row r="33" spans="1:11" ht="14.85" customHeight="1">
      <c r="A33" s="323" t="s">
        <v>2600</v>
      </c>
      <c r="B33" s="11" t="s">
        <v>303</v>
      </c>
      <c r="C33" s="11" t="s">
        <v>3130</v>
      </c>
      <c r="D33" s="11" t="s">
        <v>327</v>
      </c>
      <c r="E33" s="11" t="s">
        <v>3133</v>
      </c>
      <c r="F33" s="11">
        <v>3</v>
      </c>
      <c r="G33" s="324" t="s">
        <v>19</v>
      </c>
      <c r="H33" s="10">
        <v>400</v>
      </c>
      <c r="I33" s="10">
        <v>400</v>
      </c>
      <c r="J33" s="10"/>
      <c r="K33" s="10" t="s">
        <v>2</v>
      </c>
    </row>
    <row r="34" spans="1:11" ht="14.85" customHeight="1">
      <c r="A34" s="325" t="s">
        <v>2611</v>
      </c>
      <c r="B34" s="11" t="s">
        <v>303</v>
      </c>
      <c r="C34" s="11" t="s">
        <v>3130</v>
      </c>
      <c r="D34" s="11" t="s">
        <v>327</v>
      </c>
      <c r="E34" s="11" t="s">
        <v>3133</v>
      </c>
      <c r="F34" s="11">
        <v>311120</v>
      </c>
      <c r="G34" s="324" t="s">
        <v>3134</v>
      </c>
      <c r="H34" s="10">
        <v>400</v>
      </c>
      <c r="I34" s="10">
        <v>400</v>
      </c>
      <c r="J34" s="10"/>
      <c r="K34" s="10" t="s">
        <v>2</v>
      </c>
    </row>
    <row r="35" spans="1:11" ht="14.85" customHeight="1">
      <c r="A35" s="12" t="s">
        <v>388</v>
      </c>
      <c r="B35" s="14" t="s">
        <v>389</v>
      </c>
      <c r="C35" s="14" t="s">
        <v>19</v>
      </c>
      <c r="D35" s="14" t="s">
        <v>19</v>
      </c>
      <c r="E35" s="14" t="s">
        <v>19</v>
      </c>
      <c r="F35" s="14"/>
      <c r="G35" s="328" t="s">
        <v>19</v>
      </c>
      <c r="H35" s="13">
        <v>250</v>
      </c>
      <c r="I35" s="13">
        <v>250</v>
      </c>
      <c r="J35" s="13"/>
      <c r="K35" s="10" t="s">
        <v>2</v>
      </c>
    </row>
    <row r="36" spans="1:11" ht="14.85" customHeight="1">
      <c r="A36" s="329" t="s">
        <v>390</v>
      </c>
      <c r="B36" s="11" t="s">
        <v>389</v>
      </c>
      <c r="C36" s="11" t="s">
        <v>391</v>
      </c>
      <c r="D36" s="11" t="s">
        <v>19</v>
      </c>
      <c r="E36" s="11" t="s">
        <v>19</v>
      </c>
      <c r="F36" s="11"/>
      <c r="G36" s="324" t="s">
        <v>19</v>
      </c>
      <c r="H36" s="10">
        <v>250</v>
      </c>
      <c r="I36" s="10">
        <v>250</v>
      </c>
      <c r="J36" s="10"/>
      <c r="K36" s="10" t="s">
        <v>2</v>
      </c>
    </row>
    <row r="37" spans="1:11" ht="14.85" customHeight="1">
      <c r="A37" s="330" t="s">
        <v>938</v>
      </c>
      <c r="B37" s="11" t="s">
        <v>389</v>
      </c>
      <c r="C37" s="11" t="s">
        <v>939</v>
      </c>
      <c r="D37" s="11" t="s">
        <v>19</v>
      </c>
      <c r="E37" s="11" t="s">
        <v>19</v>
      </c>
      <c r="F37" s="11"/>
      <c r="G37" s="324" t="s">
        <v>19</v>
      </c>
      <c r="H37" s="10">
        <v>250</v>
      </c>
      <c r="I37" s="10">
        <v>250</v>
      </c>
      <c r="J37" s="10"/>
      <c r="K37" s="10" t="s">
        <v>2</v>
      </c>
    </row>
    <row r="38" spans="1:11" ht="14.85" customHeight="1">
      <c r="A38" s="331" t="s">
        <v>938</v>
      </c>
      <c r="B38" s="11" t="s">
        <v>389</v>
      </c>
      <c r="C38" s="11" t="s">
        <v>3135</v>
      </c>
      <c r="D38" s="11" t="s">
        <v>19</v>
      </c>
      <c r="E38" s="11" t="s">
        <v>19</v>
      </c>
      <c r="F38" s="11"/>
      <c r="G38" s="324" t="s">
        <v>19</v>
      </c>
      <c r="H38" s="10">
        <v>250</v>
      </c>
      <c r="I38" s="10">
        <v>250</v>
      </c>
      <c r="J38" s="10"/>
      <c r="K38" s="10" t="s">
        <v>2</v>
      </c>
    </row>
    <row r="39" spans="1:11" ht="14.85" customHeight="1">
      <c r="A39" s="332" t="s">
        <v>3136</v>
      </c>
      <c r="B39" s="11" t="s">
        <v>389</v>
      </c>
      <c r="C39" s="11" t="s">
        <v>3135</v>
      </c>
      <c r="D39" s="11" t="s">
        <v>2603</v>
      </c>
      <c r="E39" s="11" t="s">
        <v>19</v>
      </c>
      <c r="F39" s="11"/>
      <c r="G39" s="324" t="s">
        <v>19</v>
      </c>
      <c r="H39" s="10">
        <v>250</v>
      </c>
      <c r="I39" s="10">
        <v>250</v>
      </c>
      <c r="J39" s="10"/>
      <c r="K39" s="10" t="s">
        <v>2</v>
      </c>
    </row>
    <row r="40" spans="1:11" ht="14.85" customHeight="1">
      <c r="A40" s="332" t="s">
        <v>396</v>
      </c>
      <c r="B40" s="11" t="s">
        <v>389</v>
      </c>
      <c r="C40" s="11" t="s">
        <v>3135</v>
      </c>
      <c r="D40" s="11" t="s">
        <v>397</v>
      </c>
      <c r="E40" s="11" t="s">
        <v>19</v>
      </c>
      <c r="F40" s="11"/>
      <c r="G40" s="324" t="s">
        <v>19</v>
      </c>
      <c r="H40" s="10">
        <v>250</v>
      </c>
      <c r="I40" s="10">
        <v>250</v>
      </c>
      <c r="J40" s="10"/>
      <c r="K40" s="10" t="s">
        <v>2</v>
      </c>
    </row>
    <row r="41" spans="1:11" ht="14.85" customHeight="1">
      <c r="A41" s="333" t="s">
        <v>3137</v>
      </c>
      <c r="B41" s="11" t="s">
        <v>389</v>
      </c>
      <c r="C41" s="11" t="s">
        <v>3135</v>
      </c>
      <c r="D41" s="11" t="s">
        <v>397</v>
      </c>
      <c r="E41" s="11" t="s">
        <v>3138</v>
      </c>
      <c r="F41" s="11"/>
      <c r="G41" s="324" t="s">
        <v>19</v>
      </c>
      <c r="H41" s="10">
        <v>250</v>
      </c>
      <c r="I41" s="10">
        <v>250</v>
      </c>
      <c r="J41" s="10"/>
      <c r="K41" s="10" t="s">
        <v>2</v>
      </c>
    </row>
    <row r="42" spans="1:11">
      <c r="A42" s="323" t="s">
        <v>2149</v>
      </c>
      <c r="B42" s="11" t="s">
        <v>389</v>
      </c>
      <c r="C42" s="11" t="s">
        <v>3135</v>
      </c>
      <c r="D42" s="11" t="s">
        <v>397</v>
      </c>
      <c r="E42" s="11" t="s">
        <v>3138</v>
      </c>
      <c r="F42" s="11">
        <v>2</v>
      </c>
      <c r="G42" s="324" t="s">
        <v>19</v>
      </c>
      <c r="H42" s="10">
        <v>170</v>
      </c>
      <c r="I42" s="10">
        <v>170</v>
      </c>
      <c r="J42" s="10"/>
      <c r="K42" s="10" t="s">
        <v>2</v>
      </c>
    </row>
    <row r="43" spans="1:11">
      <c r="A43" s="325" t="s">
        <v>2263</v>
      </c>
      <c r="B43" s="11" t="s">
        <v>389</v>
      </c>
      <c r="C43" s="11" t="s">
        <v>3135</v>
      </c>
      <c r="D43" s="11" t="s">
        <v>397</v>
      </c>
      <c r="E43" s="11" t="s">
        <v>3138</v>
      </c>
      <c r="F43" s="11">
        <v>222910</v>
      </c>
      <c r="G43" s="324" t="s">
        <v>3134</v>
      </c>
      <c r="H43" s="10">
        <v>30</v>
      </c>
      <c r="I43" s="10">
        <v>30</v>
      </c>
      <c r="J43" s="10"/>
      <c r="K43" s="10" t="s">
        <v>2</v>
      </c>
    </row>
    <row r="44" spans="1:11">
      <c r="A44" s="325" t="s">
        <v>2266</v>
      </c>
      <c r="B44" s="11" t="s">
        <v>389</v>
      </c>
      <c r="C44" s="11" t="s">
        <v>3135</v>
      </c>
      <c r="D44" s="11" t="s">
        <v>397</v>
      </c>
      <c r="E44" s="11" t="s">
        <v>3138</v>
      </c>
      <c r="F44" s="11">
        <v>222920</v>
      </c>
      <c r="G44" s="324" t="s">
        <v>3134</v>
      </c>
      <c r="H44" s="10">
        <v>140</v>
      </c>
      <c r="I44" s="10">
        <v>140</v>
      </c>
      <c r="J44" s="10"/>
      <c r="K44" s="10" t="s">
        <v>2</v>
      </c>
    </row>
    <row r="45" spans="1:11">
      <c r="A45" s="323" t="s">
        <v>2600</v>
      </c>
      <c r="B45" s="11" t="s">
        <v>389</v>
      </c>
      <c r="C45" s="11" t="s">
        <v>3135</v>
      </c>
      <c r="D45" s="11" t="s">
        <v>397</v>
      </c>
      <c r="E45" s="11" t="s">
        <v>3138</v>
      </c>
      <c r="F45" s="11">
        <v>3</v>
      </c>
      <c r="G45" s="324" t="s">
        <v>19</v>
      </c>
      <c r="H45" s="10">
        <v>80</v>
      </c>
      <c r="I45" s="10">
        <v>80</v>
      </c>
      <c r="J45" s="10"/>
      <c r="K45" s="10" t="s">
        <v>2</v>
      </c>
    </row>
    <row r="46" spans="1:11">
      <c r="A46" s="325" t="s">
        <v>2642</v>
      </c>
      <c r="B46" s="11" t="s">
        <v>389</v>
      </c>
      <c r="C46" s="11" t="s">
        <v>3135</v>
      </c>
      <c r="D46" s="11" t="s">
        <v>397</v>
      </c>
      <c r="E46" s="11" t="s">
        <v>3138</v>
      </c>
      <c r="F46" s="11">
        <v>314110</v>
      </c>
      <c r="G46" s="324" t="s">
        <v>3134</v>
      </c>
      <c r="H46" s="10">
        <v>30</v>
      </c>
      <c r="I46" s="10">
        <v>30</v>
      </c>
      <c r="J46" s="10"/>
      <c r="K46" s="10" t="s">
        <v>2</v>
      </c>
    </row>
    <row r="47" spans="1:11">
      <c r="A47" s="325" t="s">
        <v>2750</v>
      </c>
      <c r="B47" s="11" t="s">
        <v>389</v>
      </c>
      <c r="C47" s="11" t="s">
        <v>3135</v>
      </c>
      <c r="D47" s="11" t="s">
        <v>397</v>
      </c>
      <c r="E47" s="11" t="s">
        <v>3138</v>
      </c>
      <c r="F47" s="11">
        <v>333110</v>
      </c>
      <c r="G47" s="324" t="s">
        <v>3134</v>
      </c>
      <c r="H47" s="10">
        <v>40</v>
      </c>
      <c r="I47" s="10">
        <v>40</v>
      </c>
      <c r="J47" s="10"/>
      <c r="K47" s="10" t="s">
        <v>2</v>
      </c>
    </row>
    <row r="48" spans="1:11" ht="25.5">
      <c r="A48" s="325" t="s">
        <v>2776</v>
      </c>
      <c r="B48" s="11" t="s">
        <v>389</v>
      </c>
      <c r="C48" s="11" t="s">
        <v>3135</v>
      </c>
      <c r="D48" s="11" t="s">
        <v>397</v>
      </c>
      <c r="E48" s="11" t="s">
        <v>3138</v>
      </c>
      <c r="F48" s="11">
        <v>336110</v>
      </c>
      <c r="G48" s="324" t="s">
        <v>3134</v>
      </c>
      <c r="H48" s="10">
        <v>10</v>
      </c>
      <c r="I48" s="10">
        <v>10</v>
      </c>
      <c r="J48" s="10"/>
      <c r="K48" s="10" t="s">
        <v>2</v>
      </c>
    </row>
    <row r="49" spans="1:11" ht="14.85" customHeight="1">
      <c r="A49" s="12" t="s">
        <v>544</v>
      </c>
      <c r="B49" s="14" t="s">
        <v>545</v>
      </c>
      <c r="C49" s="14" t="s">
        <v>19</v>
      </c>
      <c r="D49" s="14" t="s">
        <v>19</v>
      </c>
      <c r="E49" s="14" t="s">
        <v>19</v>
      </c>
      <c r="F49" s="14"/>
      <c r="G49" s="328" t="s">
        <v>19</v>
      </c>
      <c r="H49" s="13">
        <v>1475</v>
      </c>
      <c r="I49" s="13">
        <v>1198.4000000000001</v>
      </c>
      <c r="J49" s="13">
        <v>-276.60000000000002</v>
      </c>
      <c r="K49" s="10" t="s">
        <v>2365</v>
      </c>
    </row>
    <row r="50" spans="1:11" ht="14.85" customHeight="1">
      <c r="A50" s="329" t="s">
        <v>369</v>
      </c>
      <c r="B50" s="11" t="s">
        <v>545</v>
      </c>
      <c r="C50" s="11" t="s">
        <v>370</v>
      </c>
      <c r="D50" s="11" t="s">
        <v>19</v>
      </c>
      <c r="E50" s="11" t="s">
        <v>19</v>
      </c>
      <c r="F50" s="11"/>
      <c r="G50" s="324" t="s">
        <v>19</v>
      </c>
      <c r="H50" s="10">
        <v>1475</v>
      </c>
      <c r="I50" s="10">
        <v>1198.4000000000001</v>
      </c>
      <c r="J50" s="10">
        <v>-276.60000000000002</v>
      </c>
      <c r="K50" s="10" t="s">
        <v>2365</v>
      </c>
    </row>
    <row r="51" spans="1:11" ht="14.85" customHeight="1">
      <c r="A51" s="330" t="s">
        <v>1021</v>
      </c>
      <c r="B51" s="11" t="s">
        <v>545</v>
      </c>
      <c r="C51" s="11" t="s">
        <v>1022</v>
      </c>
      <c r="D51" s="11" t="s">
        <v>19</v>
      </c>
      <c r="E51" s="11" t="s">
        <v>19</v>
      </c>
      <c r="F51" s="11"/>
      <c r="G51" s="324" t="s">
        <v>19</v>
      </c>
      <c r="H51" s="10">
        <v>1475</v>
      </c>
      <c r="I51" s="10">
        <v>1198.4000000000001</v>
      </c>
      <c r="J51" s="10">
        <v>-276.60000000000002</v>
      </c>
      <c r="K51" s="10" t="s">
        <v>2365</v>
      </c>
    </row>
    <row r="52" spans="1:11" ht="14.85" customHeight="1">
      <c r="A52" s="331" t="s">
        <v>3139</v>
      </c>
      <c r="B52" s="11" t="s">
        <v>545</v>
      </c>
      <c r="C52" s="11" t="s">
        <v>3140</v>
      </c>
      <c r="D52" s="11" t="s">
        <v>19</v>
      </c>
      <c r="E52" s="11" t="s">
        <v>19</v>
      </c>
      <c r="F52" s="11"/>
      <c r="G52" s="324" t="s">
        <v>19</v>
      </c>
      <c r="H52" s="10">
        <v>455</v>
      </c>
      <c r="I52" s="10">
        <v>455</v>
      </c>
      <c r="J52" s="10"/>
      <c r="K52" s="10" t="s">
        <v>2</v>
      </c>
    </row>
    <row r="53" spans="1:11" ht="14.85" customHeight="1">
      <c r="A53" s="332" t="s">
        <v>369</v>
      </c>
      <c r="B53" s="11" t="s">
        <v>545</v>
      </c>
      <c r="C53" s="11" t="s">
        <v>3140</v>
      </c>
      <c r="D53" s="11" t="s">
        <v>3103</v>
      </c>
      <c r="E53" s="11" t="s">
        <v>19</v>
      </c>
      <c r="F53" s="11"/>
      <c r="G53" s="324" t="s">
        <v>19</v>
      </c>
      <c r="H53" s="10">
        <v>455</v>
      </c>
      <c r="I53" s="10">
        <v>455</v>
      </c>
      <c r="J53" s="10"/>
      <c r="K53" s="10" t="s">
        <v>2</v>
      </c>
    </row>
    <row r="54" spans="1:11" ht="14.85" customHeight="1">
      <c r="A54" s="332" t="s">
        <v>475</v>
      </c>
      <c r="B54" s="11" t="s">
        <v>545</v>
      </c>
      <c r="C54" s="11" t="s">
        <v>3140</v>
      </c>
      <c r="D54" s="11" t="s">
        <v>476</v>
      </c>
      <c r="E54" s="11" t="s">
        <v>19</v>
      </c>
      <c r="F54" s="11"/>
      <c r="G54" s="324" t="s">
        <v>19</v>
      </c>
      <c r="H54" s="10">
        <v>30</v>
      </c>
      <c r="I54" s="10">
        <v>30</v>
      </c>
      <c r="J54" s="10"/>
      <c r="K54" s="10" t="s">
        <v>2</v>
      </c>
    </row>
    <row r="55" spans="1:11" ht="14.85" customHeight="1">
      <c r="A55" s="333" t="s">
        <v>475</v>
      </c>
      <c r="B55" s="11" t="s">
        <v>545</v>
      </c>
      <c r="C55" s="11" t="s">
        <v>3140</v>
      </c>
      <c r="D55" s="11" t="s">
        <v>476</v>
      </c>
      <c r="E55" s="11" t="s">
        <v>3141</v>
      </c>
      <c r="F55" s="11"/>
      <c r="G55" s="324" t="s">
        <v>19</v>
      </c>
      <c r="H55" s="10">
        <v>30</v>
      </c>
      <c r="I55" s="10">
        <v>30</v>
      </c>
      <c r="J55" s="10"/>
      <c r="K55" s="10" t="s">
        <v>2</v>
      </c>
    </row>
    <row r="56" spans="1:11">
      <c r="A56" s="323" t="s">
        <v>2149</v>
      </c>
      <c r="B56" s="11" t="s">
        <v>545</v>
      </c>
      <c r="C56" s="11" t="s">
        <v>3140</v>
      </c>
      <c r="D56" s="11" t="s">
        <v>476</v>
      </c>
      <c r="E56" s="11" t="s">
        <v>3141</v>
      </c>
      <c r="F56" s="11">
        <v>2</v>
      </c>
      <c r="G56" s="324" t="s">
        <v>19</v>
      </c>
      <c r="H56" s="10">
        <v>30</v>
      </c>
      <c r="I56" s="10">
        <v>30</v>
      </c>
      <c r="J56" s="10"/>
      <c r="K56" s="10" t="s">
        <v>2</v>
      </c>
    </row>
    <row r="57" spans="1:11">
      <c r="A57" s="325" t="s">
        <v>2206</v>
      </c>
      <c r="B57" s="11" t="s">
        <v>545</v>
      </c>
      <c r="C57" s="11" t="s">
        <v>3140</v>
      </c>
      <c r="D57" s="11" t="s">
        <v>476</v>
      </c>
      <c r="E57" s="11" t="s">
        <v>3141</v>
      </c>
      <c r="F57" s="11">
        <v>222120</v>
      </c>
      <c r="G57" s="324" t="s">
        <v>3134</v>
      </c>
      <c r="H57" s="10">
        <v>30</v>
      </c>
      <c r="I57" s="10">
        <v>30</v>
      </c>
      <c r="J57" s="10"/>
      <c r="K57" s="10" t="s">
        <v>2</v>
      </c>
    </row>
    <row r="58" spans="1:11" ht="14.85" customHeight="1">
      <c r="A58" s="332" t="s">
        <v>572</v>
      </c>
      <c r="B58" s="11" t="s">
        <v>545</v>
      </c>
      <c r="C58" s="11" t="s">
        <v>3140</v>
      </c>
      <c r="D58" s="11" t="s">
        <v>573</v>
      </c>
      <c r="E58" s="11" t="s">
        <v>19</v>
      </c>
      <c r="F58" s="11"/>
      <c r="G58" s="324" t="s">
        <v>19</v>
      </c>
      <c r="H58" s="10">
        <v>425</v>
      </c>
      <c r="I58" s="10">
        <v>425</v>
      </c>
      <c r="J58" s="10"/>
      <c r="K58" s="10" t="s">
        <v>2</v>
      </c>
    </row>
    <row r="59" spans="1:11" ht="27.75" customHeight="1">
      <c r="A59" s="333" t="s">
        <v>3142</v>
      </c>
      <c r="B59" s="11" t="s">
        <v>545</v>
      </c>
      <c r="C59" s="11" t="s">
        <v>3140</v>
      </c>
      <c r="D59" s="11" t="s">
        <v>573</v>
      </c>
      <c r="E59" s="11" t="s">
        <v>3143</v>
      </c>
      <c r="F59" s="11"/>
      <c r="G59" s="324" t="s">
        <v>19</v>
      </c>
      <c r="H59" s="10">
        <v>425</v>
      </c>
      <c r="I59" s="10">
        <v>425</v>
      </c>
      <c r="J59" s="10"/>
      <c r="K59" s="10" t="s">
        <v>2</v>
      </c>
    </row>
    <row r="60" spans="1:11" ht="14.85" customHeight="1">
      <c r="A60" s="323" t="s">
        <v>2149</v>
      </c>
      <c r="B60" s="11" t="s">
        <v>545</v>
      </c>
      <c r="C60" s="11" t="s">
        <v>3140</v>
      </c>
      <c r="D60" s="11" t="s">
        <v>573</v>
      </c>
      <c r="E60" s="11" t="s">
        <v>3143</v>
      </c>
      <c r="F60" s="11">
        <v>2</v>
      </c>
      <c r="G60" s="324" t="s">
        <v>19</v>
      </c>
      <c r="H60" s="10">
        <v>425</v>
      </c>
      <c r="I60" s="10">
        <v>425</v>
      </c>
      <c r="J60" s="10"/>
      <c r="K60" s="10" t="s">
        <v>2</v>
      </c>
    </row>
    <row r="61" spans="1:11" ht="14.85" customHeight="1">
      <c r="A61" s="325" t="s">
        <v>2209</v>
      </c>
      <c r="B61" s="11" t="s">
        <v>545</v>
      </c>
      <c r="C61" s="11" t="s">
        <v>3140</v>
      </c>
      <c r="D61" s="11" t="s">
        <v>573</v>
      </c>
      <c r="E61" s="11" t="s">
        <v>3143</v>
      </c>
      <c r="F61" s="11">
        <v>222130</v>
      </c>
      <c r="G61" s="324" t="s">
        <v>3134</v>
      </c>
      <c r="H61" s="10">
        <v>400</v>
      </c>
      <c r="I61" s="10">
        <v>400</v>
      </c>
      <c r="J61" s="10"/>
      <c r="K61" s="10" t="s">
        <v>2</v>
      </c>
    </row>
    <row r="62" spans="1:11" ht="14.85" customHeight="1">
      <c r="A62" s="325" t="s">
        <v>2216</v>
      </c>
      <c r="B62" s="11" t="s">
        <v>545</v>
      </c>
      <c r="C62" s="11" t="s">
        <v>3140</v>
      </c>
      <c r="D62" s="11" t="s">
        <v>573</v>
      </c>
      <c r="E62" s="11" t="s">
        <v>3143</v>
      </c>
      <c r="F62" s="11">
        <v>222190</v>
      </c>
      <c r="G62" s="324" t="s">
        <v>3134</v>
      </c>
      <c r="H62" s="10">
        <v>25</v>
      </c>
      <c r="I62" s="10">
        <v>25</v>
      </c>
      <c r="J62" s="10"/>
      <c r="K62" s="10" t="s">
        <v>2</v>
      </c>
    </row>
    <row r="63" spans="1:11" ht="14.85" customHeight="1">
      <c r="A63" s="331" t="s">
        <v>3144</v>
      </c>
      <c r="B63" s="11" t="s">
        <v>545</v>
      </c>
      <c r="C63" s="11" t="s">
        <v>3145</v>
      </c>
      <c r="D63" s="11" t="s">
        <v>19</v>
      </c>
      <c r="E63" s="11" t="s">
        <v>19</v>
      </c>
      <c r="F63" s="11"/>
      <c r="G63" s="324" t="s">
        <v>19</v>
      </c>
      <c r="H63" s="10">
        <v>1020</v>
      </c>
      <c r="I63" s="10">
        <v>743.4</v>
      </c>
      <c r="J63" s="10">
        <v>-276.60000000000002</v>
      </c>
      <c r="K63" s="10" t="s">
        <v>2499</v>
      </c>
    </row>
    <row r="64" spans="1:11" ht="14.85" customHeight="1">
      <c r="A64" s="332" t="s">
        <v>369</v>
      </c>
      <c r="B64" s="11" t="s">
        <v>545</v>
      </c>
      <c r="C64" s="11" t="s">
        <v>3145</v>
      </c>
      <c r="D64" s="11" t="s">
        <v>3103</v>
      </c>
      <c r="E64" s="11" t="s">
        <v>19</v>
      </c>
      <c r="F64" s="11"/>
      <c r="G64" s="324" t="s">
        <v>19</v>
      </c>
      <c r="H64" s="10">
        <v>1020</v>
      </c>
      <c r="I64" s="10">
        <v>743.4</v>
      </c>
      <c r="J64" s="10">
        <v>-276.60000000000002</v>
      </c>
      <c r="K64" s="10" t="s">
        <v>2499</v>
      </c>
    </row>
    <row r="65" spans="1:11" ht="14.85" customHeight="1">
      <c r="A65" s="332" t="s">
        <v>478</v>
      </c>
      <c r="B65" s="11" t="s">
        <v>545</v>
      </c>
      <c r="C65" s="11" t="s">
        <v>3145</v>
      </c>
      <c r="D65" s="11" t="s">
        <v>479</v>
      </c>
      <c r="E65" s="11" t="s">
        <v>19</v>
      </c>
      <c r="F65" s="11"/>
      <c r="G65" s="324" t="s">
        <v>19</v>
      </c>
      <c r="H65" s="10">
        <v>1020</v>
      </c>
      <c r="I65" s="10">
        <v>743.4</v>
      </c>
      <c r="J65" s="10">
        <v>-276.60000000000002</v>
      </c>
      <c r="K65" s="10" t="s">
        <v>2499</v>
      </c>
    </row>
    <row r="66" spans="1:11" ht="14.85" customHeight="1">
      <c r="A66" s="333" t="s">
        <v>478</v>
      </c>
      <c r="B66" s="11" t="s">
        <v>545</v>
      </c>
      <c r="C66" s="11" t="s">
        <v>3145</v>
      </c>
      <c r="D66" s="11" t="s">
        <v>479</v>
      </c>
      <c r="E66" s="11" t="s">
        <v>3146</v>
      </c>
      <c r="F66" s="11"/>
      <c r="G66" s="324" t="s">
        <v>19</v>
      </c>
      <c r="H66" s="10">
        <v>1020</v>
      </c>
      <c r="I66" s="10">
        <v>743.4</v>
      </c>
      <c r="J66" s="10">
        <v>-276.60000000000002</v>
      </c>
      <c r="K66" s="10" t="s">
        <v>2499</v>
      </c>
    </row>
    <row r="67" spans="1:11" ht="14.85" customHeight="1">
      <c r="A67" s="323" t="s">
        <v>2149</v>
      </c>
      <c r="B67" s="11" t="s">
        <v>545</v>
      </c>
      <c r="C67" s="11" t="s">
        <v>3145</v>
      </c>
      <c r="D67" s="11" t="s">
        <v>479</v>
      </c>
      <c r="E67" s="11" t="s">
        <v>3146</v>
      </c>
      <c r="F67" s="11">
        <v>2</v>
      </c>
      <c r="G67" s="324" t="s">
        <v>19</v>
      </c>
      <c r="H67" s="10">
        <v>918</v>
      </c>
      <c r="I67" s="10">
        <v>641.4</v>
      </c>
      <c r="J67" s="10">
        <v>-276.60000000000002</v>
      </c>
      <c r="K67" s="10" t="s">
        <v>3147</v>
      </c>
    </row>
    <row r="68" spans="1:11" ht="14.85" customHeight="1">
      <c r="A68" s="325" t="s">
        <v>2202</v>
      </c>
      <c r="B68" s="11" t="s">
        <v>545</v>
      </c>
      <c r="C68" s="11" t="s">
        <v>3145</v>
      </c>
      <c r="D68" s="11" t="s">
        <v>479</v>
      </c>
      <c r="E68" s="11" t="s">
        <v>3146</v>
      </c>
      <c r="F68" s="11">
        <v>222110</v>
      </c>
      <c r="G68" s="324" t="s">
        <v>3134</v>
      </c>
      <c r="H68" s="10">
        <v>226.5</v>
      </c>
      <c r="I68" s="10">
        <v>152.5</v>
      </c>
      <c r="J68" s="10">
        <v>-74</v>
      </c>
      <c r="K68" s="10" t="s">
        <v>3127</v>
      </c>
    </row>
    <row r="69" spans="1:11" ht="14.85" customHeight="1">
      <c r="A69" s="325" t="s">
        <v>2206</v>
      </c>
      <c r="B69" s="11" t="s">
        <v>545</v>
      </c>
      <c r="C69" s="11" t="s">
        <v>3145</v>
      </c>
      <c r="D69" s="11" t="s">
        <v>479</v>
      </c>
      <c r="E69" s="11" t="s">
        <v>3146</v>
      </c>
      <c r="F69" s="11">
        <v>222120</v>
      </c>
      <c r="G69" s="324" t="s">
        <v>3134</v>
      </c>
      <c r="H69" s="10">
        <v>300</v>
      </c>
      <c r="I69" s="10">
        <v>210</v>
      </c>
      <c r="J69" s="10">
        <v>-90</v>
      </c>
      <c r="K69" s="10" t="s">
        <v>3148</v>
      </c>
    </row>
    <row r="70" spans="1:11" ht="14.85" customHeight="1">
      <c r="A70" s="325" t="s">
        <v>2209</v>
      </c>
      <c r="B70" s="11" t="s">
        <v>545</v>
      </c>
      <c r="C70" s="11" t="s">
        <v>3145</v>
      </c>
      <c r="D70" s="11" t="s">
        <v>479</v>
      </c>
      <c r="E70" s="11" t="s">
        <v>3146</v>
      </c>
      <c r="F70" s="11">
        <v>222130</v>
      </c>
      <c r="G70" s="324" t="s">
        <v>3134</v>
      </c>
      <c r="H70" s="10">
        <v>369</v>
      </c>
      <c r="I70" s="10">
        <v>266.39999999999998</v>
      </c>
      <c r="J70" s="10">
        <v>-102.6</v>
      </c>
      <c r="K70" s="10" t="s">
        <v>3149</v>
      </c>
    </row>
    <row r="71" spans="1:11" ht="14.85" customHeight="1">
      <c r="A71" s="325" t="s">
        <v>2213</v>
      </c>
      <c r="B71" s="11" t="s">
        <v>545</v>
      </c>
      <c r="C71" s="11" t="s">
        <v>3145</v>
      </c>
      <c r="D71" s="11" t="s">
        <v>479</v>
      </c>
      <c r="E71" s="11" t="s">
        <v>3146</v>
      </c>
      <c r="F71" s="11">
        <v>222140</v>
      </c>
      <c r="G71" s="324" t="s">
        <v>3134</v>
      </c>
      <c r="H71" s="10">
        <v>22.6</v>
      </c>
      <c r="I71" s="10">
        <v>12.6</v>
      </c>
      <c r="J71" s="10">
        <v>-10</v>
      </c>
      <c r="K71" s="10" t="s">
        <v>3129</v>
      </c>
    </row>
    <row r="72" spans="1:11" ht="14.85" customHeight="1">
      <c r="A72" s="323" t="s">
        <v>2600</v>
      </c>
      <c r="B72" s="11" t="s">
        <v>545</v>
      </c>
      <c r="C72" s="11" t="s">
        <v>3145</v>
      </c>
      <c r="D72" s="11" t="s">
        <v>479</v>
      </c>
      <c r="E72" s="11" t="s">
        <v>3146</v>
      </c>
      <c r="F72" s="11">
        <v>3</v>
      </c>
      <c r="G72" s="324" t="s">
        <v>19</v>
      </c>
      <c r="H72" s="10">
        <v>102</v>
      </c>
      <c r="I72" s="10">
        <v>102</v>
      </c>
      <c r="J72" s="10"/>
      <c r="K72" s="10" t="s">
        <v>2</v>
      </c>
    </row>
    <row r="73" spans="1:11" ht="25.5">
      <c r="A73" s="325" t="s">
        <v>2672</v>
      </c>
      <c r="B73" s="11" t="s">
        <v>545</v>
      </c>
      <c r="C73" s="11" t="s">
        <v>3145</v>
      </c>
      <c r="D73" s="11" t="s">
        <v>479</v>
      </c>
      <c r="E73" s="11" t="s">
        <v>3146</v>
      </c>
      <c r="F73" s="11">
        <v>316110</v>
      </c>
      <c r="G73" s="324" t="s">
        <v>3134</v>
      </c>
      <c r="H73" s="10">
        <v>102</v>
      </c>
      <c r="I73" s="10">
        <v>102</v>
      </c>
      <c r="J73" s="10"/>
      <c r="K73" s="10" t="s">
        <v>2</v>
      </c>
    </row>
    <row r="74" spans="1:11" ht="15.75" customHeight="1">
      <c r="A74" s="12" t="s">
        <v>811</v>
      </c>
      <c r="B74" s="14" t="s">
        <v>812</v>
      </c>
      <c r="C74" s="14" t="s">
        <v>19</v>
      </c>
      <c r="D74" s="14" t="s">
        <v>19</v>
      </c>
      <c r="E74" s="14" t="s">
        <v>19</v>
      </c>
      <c r="F74" s="14"/>
      <c r="G74" s="328" t="s">
        <v>19</v>
      </c>
      <c r="H74" s="13">
        <v>17475</v>
      </c>
      <c r="I74" s="13">
        <v>15656.2</v>
      </c>
      <c r="J74" s="13">
        <v>-1818.8</v>
      </c>
      <c r="K74" s="10" t="s">
        <v>711</v>
      </c>
    </row>
    <row r="75" spans="1:11" ht="15.75" customHeight="1">
      <c r="A75" s="329" t="s">
        <v>244</v>
      </c>
      <c r="B75" s="11" t="s">
        <v>812</v>
      </c>
      <c r="C75" s="11" t="s">
        <v>245</v>
      </c>
      <c r="D75" s="11" t="s">
        <v>19</v>
      </c>
      <c r="E75" s="11" t="s">
        <v>19</v>
      </c>
      <c r="F75" s="11"/>
      <c r="G75" s="324" t="s">
        <v>19</v>
      </c>
      <c r="H75" s="10">
        <v>17475</v>
      </c>
      <c r="I75" s="10">
        <v>15656.2</v>
      </c>
      <c r="J75" s="10">
        <v>-1818.8</v>
      </c>
      <c r="K75" s="10" t="s">
        <v>711</v>
      </c>
    </row>
    <row r="76" spans="1:11" ht="18" customHeight="1">
      <c r="A76" s="330" t="s">
        <v>931</v>
      </c>
      <c r="B76" s="11" t="s">
        <v>812</v>
      </c>
      <c r="C76" s="11" t="s">
        <v>932</v>
      </c>
      <c r="D76" s="11" t="s">
        <v>19</v>
      </c>
      <c r="E76" s="11" t="s">
        <v>19</v>
      </c>
      <c r="F76" s="11"/>
      <c r="G76" s="324" t="s">
        <v>19</v>
      </c>
      <c r="H76" s="10">
        <v>17475</v>
      </c>
      <c r="I76" s="10">
        <v>15656.2</v>
      </c>
      <c r="J76" s="10">
        <v>-1818.8</v>
      </c>
      <c r="K76" s="10" t="s">
        <v>711</v>
      </c>
    </row>
    <row r="77" spans="1:11" ht="14.85" customHeight="1">
      <c r="A77" s="331" t="s">
        <v>3031</v>
      </c>
      <c r="B77" s="11" t="s">
        <v>812</v>
      </c>
      <c r="C77" s="11" t="s">
        <v>3032</v>
      </c>
      <c r="D77" s="11" t="s">
        <v>19</v>
      </c>
      <c r="E77" s="11" t="s">
        <v>19</v>
      </c>
      <c r="F77" s="11"/>
      <c r="G77" s="324" t="s">
        <v>19</v>
      </c>
      <c r="H77" s="10">
        <v>17475</v>
      </c>
      <c r="I77" s="10">
        <v>15656.2</v>
      </c>
      <c r="J77" s="10">
        <v>-1818.8</v>
      </c>
      <c r="K77" s="10" t="s">
        <v>711</v>
      </c>
    </row>
    <row r="78" spans="1:11" ht="14.85" customHeight="1">
      <c r="A78" s="332" t="s">
        <v>3080</v>
      </c>
      <c r="B78" s="11" t="s">
        <v>812</v>
      </c>
      <c r="C78" s="11" t="s">
        <v>3032</v>
      </c>
      <c r="D78" s="11" t="s">
        <v>560</v>
      </c>
      <c r="E78" s="11" t="s">
        <v>19</v>
      </c>
      <c r="F78" s="11"/>
      <c r="G78" s="324" t="s">
        <v>19</v>
      </c>
      <c r="H78" s="10">
        <v>17475</v>
      </c>
      <c r="I78" s="10">
        <v>15656.2</v>
      </c>
      <c r="J78" s="10">
        <v>-1818.8</v>
      </c>
      <c r="K78" s="10" t="s">
        <v>711</v>
      </c>
    </row>
    <row r="79" spans="1:11" ht="14.85" customHeight="1">
      <c r="A79" s="332" t="s">
        <v>819</v>
      </c>
      <c r="B79" s="11" t="s">
        <v>812</v>
      </c>
      <c r="C79" s="11" t="s">
        <v>3032</v>
      </c>
      <c r="D79" s="11" t="s">
        <v>820</v>
      </c>
      <c r="E79" s="11" t="s">
        <v>19</v>
      </c>
      <c r="F79" s="11"/>
      <c r="G79" s="324" t="s">
        <v>19</v>
      </c>
      <c r="H79" s="10">
        <v>17475</v>
      </c>
      <c r="I79" s="10">
        <v>15656.2</v>
      </c>
      <c r="J79" s="10">
        <v>-1818.8</v>
      </c>
      <c r="K79" s="10" t="s">
        <v>711</v>
      </c>
    </row>
    <row r="80" spans="1:11" ht="14.85" customHeight="1">
      <c r="A80" s="333" t="s">
        <v>3150</v>
      </c>
      <c r="B80" s="11" t="s">
        <v>812</v>
      </c>
      <c r="C80" s="11" t="s">
        <v>3032</v>
      </c>
      <c r="D80" s="11" t="s">
        <v>820</v>
      </c>
      <c r="E80" s="11" t="s">
        <v>3151</v>
      </c>
      <c r="F80" s="11"/>
      <c r="G80" s="324" t="s">
        <v>19</v>
      </c>
      <c r="H80" s="10">
        <v>17475</v>
      </c>
      <c r="I80" s="10">
        <v>15656.2</v>
      </c>
      <c r="J80" s="10">
        <v>-1818.8</v>
      </c>
      <c r="K80" s="10" t="s">
        <v>711</v>
      </c>
    </row>
    <row r="81" spans="1:11">
      <c r="A81" s="323" t="s">
        <v>2149</v>
      </c>
      <c r="B81" s="11" t="s">
        <v>812</v>
      </c>
      <c r="C81" s="11" t="s">
        <v>3032</v>
      </c>
      <c r="D81" s="11" t="s">
        <v>820</v>
      </c>
      <c r="E81" s="11" t="s">
        <v>3151</v>
      </c>
      <c r="F81" s="11">
        <v>2</v>
      </c>
      <c r="G81" s="324" t="s">
        <v>19</v>
      </c>
      <c r="H81" s="10">
        <v>17475</v>
      </c>
      <c r="I81" s="10">
        <v>15656.2</v>
      </c>
      <c r="J81" s="10">
        <v>-1818.8</v>
      </c>
      <c r="K81" s="10" t="s">
        <v>711</v>
      </c>
    </row>
    <row r="82" spans="1:11" ht="38.25">
      <c r="A82" s="325" t="s">
        <v>2526</v>
      </c>
      <c r="B82" s="11" t="s">
        <v>812</v>
      </c>
      <c r="C82" s="11" t="s">
        <v>3032</v>
      </c>
      <c r="D82" s="11" t="s">
        <v>820</v>
      </c>
      <c r="E82" s="11" t="s">
        <v>3151</v>
      </c>
      <c r="F82" s="11">
        <v>291115</v>
      </c>
      <c r="G82" s="324" t="s">
        <v>3134</v>
      </c>
      <c r="H82" s="10">
        <v>4600</v>
      </c>
      <c r="I82" s="10">
        <v>3435.8</v>
      </c>
      <c r="J82" s="10">
        <v>-1164.2</v>
      </c>
      <c r="K82" s="10" t="s">
        <v>2528</v>
      </c>
    </row>
    <row r="83" spans="1:11" ht="38.25">
      <c r="A83" s="325" t="s">
        <v>2533</v>
      </c>
      <c r="B83" s="11" t="s">
        <v>812</v>
      </c>
      <c r="C83" s="11" t="s">
        <v>3032</v>
      </c>
      <c r="D83" s="11" t="s">
        <v>820</v>
      </c>
      <c r="E83" s="11" t="s">
        <v>3151</v>
      </c>
      <c r="F83" s="11">
        <v>291120</v>
      </c>
      <c r="G83" s="324" t="s">
        <v>3134</v>
      </c>
      <c r="H83" s="10">
        <v>4820</v>
      </c>
      <c r="I83" s="10">
        <v>4524.5</v>
      </c>
      <c r="J83" s="10">
        <v>-295.5</v>
      </c>
      <c r="K83" s="10" t="s">
        <v>626</v>
      </c>
    </row>
    <row r="84" spans="1:11" ht="38.25">
      <c r="A84" s="325" t="s">
        <v>2555</v>
      </c>
      <c r="B84" s="11" t="s">
        <v>812</v>
      </c>
      <c r="C84" s="11" t="s">
        <v>3032</v>
      </c>
      <c r="D84" s="11" t="s">
        <v>820</v>
      </c>
      <c r="E84" s="11" t="s">
        <v>3151</v>
      </c>
      <c r="F84" s="11">
        <v>291220</v>
      </c>
      <c r="G84" s="324" t="s">
        <v>3134</v>
      </c>
      <c r="H84" s="10">
        <v>8055</v>
      </c>
      <c r="I84" s="10">
        <v>7695.9</v>
      </c>
      <c r="J84" s="10">
        <v>-359.1</v>
      </c>
      <c r="K84" s="10" t="s">
        <v>676</v>
      </c>
    </row>
    <row r="87" spans="1:11" ht="14.85" customHeight="1"/>
    <row r="88" spans="1:11" ht="14.85" customHeight="1">
      <c r="A88" s="2" t="s">
        <v>3152</v>
      </c>
      <c r="F88" s="334" t="s">
        <v>83</v>
      </c>
    </row>
    <row r="89" spans="1:11" ht="14.85" customHeight="1"/>
    <row r="90" spans="1:11" ht="14.85" customHeight="1"/>
    <row r="91" spans="1:11" ht="14.85" customHeight="1">
      <c r="A91" s="2" t="s">
        <v>3153</v>
      </c>
      <c r="C91" s="335"/>
      <c r="D91" s="335"/>
      <c r="F91" s="336" t="s">
        <v>95</v>
      </c>
      <c r="G91" s="336"/>
    </row>
    <row r="92" spans="1:11" ht="14.85" customHeight="1"/>
    <row r="93" spans="1:11" ht="14.85" customHeight="1"/>
    <row r="94" spans="1:11" ht="14.85" customHeight="1">
      <c r="A94" s="2" t="s">
        <v>3154</v>
      </c>
      <c r="C94" s="335"/>
      <c r="D94" s="335"/>
      <c r="F94" s="335" t="s">
        <v>86</v>
      </c>
      <c r="G94" s="335"/>
    </row>
    <row r="95" spans="1:11" ht="14.85" customHeight="1"/>
    <row r="96" spans="1:11" ht="14.85" customHeight="1"/>
    <row r="97" spans="1:7" ht="14.85" customHeight="1">
      <c r="A97" s="2" t="s">
        <v>3155</v>
      </c>
      <c r="C97" s="335"/>
      <c r="D97" s="335"/>
      <c r="F97" s="336" t="s">
        <v>89</v>
      </c>
      <c r="G97" s="336"/>
    </row>
    <row r="98" spans="1:7" ht="14.85" customHeight="1"/>
    <row r="99" spans="1:7" ht="14.85" customHeight="1"/>
    <row r="100" spans="1:7" ht="14.85" customHeight="1">
      <c r="A100" s="2" t="s">
        <v>3156</v>
      </c>
      <c r="C100" s="335"/>
      <c r="D100" s="335"/>
      <c r="F100" s="336" t="s">
        <v>87</v>
      </c>
      <c r="G100" s="336"/>
    </row>
    <row r="101" spans="1:7" ht="14.85" customHeight="1"/>
    <row r="102" spans="1:7" ht="14.85" customHeight="1"/>
    <row r="103" spans="1:7" ht="14.85" customHeight="1">
      <c r="A103" s="2" t="s">
        <v>3157</v>
      </c>
      <c r="C103" s="335"/>
      <c r="D103" s="335"/>
      <c r="F103" s="336" t="s">
        <v>88</v>
      </c>
      <c r="G103" s="336"/>
    </row>
  </sheetData>
  <mergeCells count="20">
    <mergeCell ref="C100:D100"/>
    <mergeCell ref="F100:G100"/>
    <mergeCell ref="C103:D103"/>
    <mergeCell ref="F103:G103"/>
    <mergeCell ref="C91:D91"/>
    <mergeCell ref="F91:G91"/>
    <mergeCell ref="C94:D94"/>
    <mergeCell ref="F94:G94"/>
    <mergeCell ref="C97:D97"/>
    <mergeCell ref="F97:G97"/>
    <mergeCell ref="J1:K1"/>
    <mergeCell ref="I2:K2"/>
    <mergeCell ref="A3:K3"/>
    <mergeCell ref="A4:D4"/>
    <mergeCell ref="A5:A6"/>
    <mergeCell ref="B5:F5"/>
    <mergeCell ref="G5:G6"/>
    <mergeCell ref="H5:H6"/>
    <mergeCell ref="I5:I6"/>
    <mergeCell ref="J5:K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3"/>
  <sheetViews>
    <sheetView zoomScale="80" zoomScaleNormal="80" workbookViewId="0">
      <selection activeCell="A3" sqref="A3:H3"/>
    </sheetView>
  </sheetViews>
  <sheetFormatPr defaultRowHeight="18.75"/>
  <cols>
    <col min="1" max="1" width="10.42578125" style="451" customWidth="1"/>
    <col min="2" max="2" width="48.42578125" style="448" customWidth="1"/>
    <col min="3" max="3" width="0.42578125" style="448" customWidth="1"/>
    <col min="4" max="4" width="3.5703125" style="452" customWidth="1"/>
    <col min="5" max="5" width="12.7109375" style="452" customWidth="1"/>
    <col min="6" max="6" width="21.7109375" style="455" customWidth="1"/>
    <col min="7" max="7" width="19.85546875" style="456" customWidth="1"/>
    <col min="8" max="8" width="25.28515625" style="456" customWidth="1"/>
  </cols>
  <sheetData>
    <row r="1" spans="1:8" ht="27.75" customHeight="1">
      <c r="A1" s="337" t="s">
        <v>3158</v>
      </c>
      <c r="B1" s="337"/>
      <c r="C1" s="337"/>
      <c r="D1" s="337"/>
      <c r="E1" s="337"/>
      <c r="F1" s="337"/>
      <c r="G1" s="337"/>
      <c r="H1" s="337"/>
    </row>
    <row r="2" spans="1:8" ht="25.5" customHeight="1">
      <c r="A2" s="337" t="s">
        <v>2854</v>
      </c>
      <c r="B2" s="337"/>
      <c r="C2" s="337"/>
      <c r="D2" s="337"/>
      <c r="E2" s="337"/>
      <c r="F2" s="337"/>
      <c r="G2" s="337"/>
      <c r="H2" s="337"/>
    </row>
    <row r="3" spans="1:8" ht="23.25" customHeight="1">
      <c r="A3" s="337" t="s">
        <v>3159</v>
      </c>
      <c r="B3" s="337"/>
      <c r="C3" s="337"/>
      <c r="D3" s="337"/>
      <c r="E3" s="337"/>
      <c r="F3" s="337"/>
      <c r="G3" s="337"/>
      <c r="H3" s="337"/>
    </row>
    <row r="4" spans="1:8" ht="36" customHeight="1">
      <c r="A4" s="338" t="s">
        <v>3160</v>
      </c>
      <c r="B4" s="338"/>
      <c r="C4" s="338"/>
      <c r="D4" s="338"/>
      <c r="E4" s="338"/>
      <c r="F4" s="338"/>
      <c r="G4" s="338"/>
      <c r="H4" s="338"/>
    </row>
    <row r="5" spans="1:8" ht="24.75" customHeight="1">
      <c r="A5" s="339" t="s">
        <v>71</v>
      </c>
      <c r="B5" s="339"/>
      <c r="C5" s="339"/>
      <c r="D5" s="339"/>
      <c r="E5" s="339"/>
      <c r="F5" s="339"/>
      <c r="G5" s="339"/>
      <c r="H5" s="339"/>
    </row>
    <row r="6" spans="1:8" ht="3" customHeight="1" thickBot="1">
      <c r="A6" s="340"/>
      <c r="B6" s="340"/>
      <c r="C6" s="340"/>
      <c r="D6" s="340"/>
      <c r="E6" s="340"/>
      <c r="F6" s="340"/>
      <c r="G6" s="340"/>
      <c r="H6" s="340"/>
    </row>
    <row r="7" spans="1:8" ht="36" customHeight="1">
      <c r="A7" s="341" t="s">
        <v>3161</v>
      </c>
      <c r="B7" s="342" t="s">
        <v>3162</v>
      </c>
      <c r="C7" s="343"/>
      <c r="D7" s="344"/>
      <c r="E7" s="341" t="s">
        <v>3163</v>
      </c>
      <c r="F7" s="341" t="s">
        <v>3164</v>
      </c>
      <c r="G7" s="345" t="s">
        <v>3165</v>
      </c>
      <c r="H7" s="345" t="s">
        <v>3166</v>
      </c>
    </row>
    <row r="8" spans="1:8" ht="36" customHeight="1" thickBot="1">
      <c r="A8" s="346"/>
      <c r="B8" s="347"/>
      <c r="C8" s="348"/>
      <c r="D8" s="349"/>
      <c r="E8" s="346"/>
      <c r="F8" s="346"/>
      <c r="G8" s="350"/>
      <c r="H8" s="350"/>
    </row>
    <row r="9" spans="1:8" ht="20.25" customHeight="1" thickBot="1">
      <c r="A9" s="351" t="s">
        <v>1</v>
      </c>
      <c r="B9" s="352">
        <v>2</v>
      </c>
      <c r="C9" s="353"/>
      <c r="D9" s="354"/>
      <c r="E9" s="355">
        <v>3</v>
      </c>
      <c r="F9" s="356">
        <v>4</v>
      </c>
      <c r="G9" s="357">
        <v>5</v>
      </c>
      <c r="H9" s="357">
        <v>6</v>
      </c>
    </row>
    <row r="10" spans="1:8" ht="36" customHeight="1">
      <c r="A10" s="358" t="s">
        <v>3167</v>
      </c>
      <c r="B10" s="359" t="s">
        <v>2600</v>
      </c>
      <c r="C10" s="359"/>
      <c r="D10" s="359"/>
      <c r="E10" s="360">
        <v>1</v>
      </c>
      <c r="F10" s="361" t="s">
        <v>3168</v>
      </c>
      <c r="G10" s="361" t="s">
        <v>3168</v>
      </c>
      <c r="H10" s="361" t="s">
        <v>3168</v>
      </c>
    </row>
    <row r="11" spans="1:8" ht="36" customHeight="1">
      <c r="A11" s="362" t="s">
        <v>2603</v>
      </c>
      <c r="B11" s="363" t="s">
        <v>3169</v>
      </c>
      <c r="C11" s="363"/>
      <c r="D11" s="363"/>
      <c r="E11" s="364" t="s">
        <v>3170</v>
      </c>
      <c r="F11" s="365" t="s">
        <v>3168</v>
      </c>
      <c r="G11" s="365" t="s">
        <v>3168</v>
      </c>
      <c r="H11" s="365" t="s">
        <v>3168</v>
      </c>
    </row>
    <row r="12" spans="1:8" ht="36" customHeight="1">
      <c r="A12" s="366" t="s">
        <v>2605</v>
      </c>
      <c r="B12" s="367" t="s">
        <v>3171</v>
      </c>
      <c r="C12" s="367"/>
      <c r="D12" s="367"/>
      <c r="E12" s="364" t="s">
        <v>3172</v>
      </c>
      <c r="F12" s="368">
        <v>8468610.4000000004</v>
      </c>
      <c r="G12" s="368">
        <v>10034447.299999999</v>
      </c>
      <c r="H12" s="368">
        <v>10034447.299999999</v>
      </c>
    </row>
    <row r="13" spans="1:8" ht="36" customHeight="1">
      <c r="A13" s="366" t="s">
        <v>2615</v>
      </c>
      <c r="B13" s="367" t="s">
        <v>3173</v>
      </c>
      <c r="C13" s="367"/>
      <c r="D13" s="367"/>
      <c r="E13" s="364" t="s">
        <v>3174</v>
      </c>
      <c r="F13" s="368">
        <v>1392690.9</v>
      </c>
      <c r="G13" s="368">
        <v>1554502.0999999999</v>
      </c>
      <c r="H13" s="368">
        <v>1554502.0999999999</v>
      </c>
    </row>
    <row r="14" spans="1:8" ht="36" customHeight="1">
      <c r="A14" s="366" t="s">
        <v>2627</v>
      </c>
      <c r="B14" s="367" t="s">
        <v>3175</v>
      </c>
      <c r="C14" s="367"/>
      <c r="D14" s="367"/>
      <c r="E14" s="364" t="s">
        <v>3176</v>
      </c>
      <c r="F14" s="368">
        <v>1405787.3</v>
      </c>
      <c r="G14" s="368">
        <v>1490569.6</v>
      </c>
      <c r="H14" s="368">
        <v>1490569.6</v>
      </c>
    </row>
    <row r="15" spans="1:8" ht="36" customHeight="1">
      <c r="A15" s="366" t="s">
        <v>2638</v>
      </c>
      <c r="B15" s="367" t="s">
        <v>3177</v>
      </c>
      <c r="C15" s="367"/>
      <c r="D15" s="367"/>
      <c r="E15" s="364" t="s">
        <v>3178</v>
      </c>
      <c r="F15" s="368">
        <v>6866109.5999999996</v>
      </c>
      <c r="G15" s="368">
        <v>7969829.9000000004</v>
      </c>
      <c r="H15" s="368">
        <v>7969829.9000000004</v>
      </c>
    </row>
    <row r="16" spans="1:8" ht="36" customHeight="1">
      <c r="A16" s="366" t="s">
        <v>2654</v>
      </c>
      <c r="B16" s="369" t="s">
        <v>2653</v>
      </c>
      <c r="C16" s="370"/>
      <c r="D16" s="371"/>
      <c r="E16" s="364" t="s">
        <v>3179</v>
      </c>
      <c r="F16" s="368">
        <v>2703301.9</v>
      </c>
      <c r="G16" s="368">
        <v>3098499.9000000004</v>
      </c>
      <c r="H16" s="368">
        <v>3098499.9000000004</v>
      </c>
    </row>
    <row r="17" spans="1:8" ht="36" customHeight="1">
      <c r="A17" s="366" t="s">
        <v>2669</v>
      </c>
      <c r="B17" s="367" t="s">
        <v>3180</v>
      </c>
      <c r="C17" s="367"/>
      <c r="D17" s="367"/>
      <c r="E17" s="364" t="s">
        <v>3181</v>
      </c>
      <c r="F17" s="368">
        <v>980080</v>
      </c>
      <c r="G17" s="368">
        <v>1074532.3999999999</v>
      </c>
      <c r="H17" s="368">
        <v>1074532.3999999999</v>
      </c>
    </row>
    <row r="18" spans="1:8" ht="36" customHeight="1">
      <c r="A18" s="366" t="s">
        <v>2679</v>
      </c>
      <c r="B18" s="367" t="s">
        <v>2678</v>
      </c>
      <c r="C18" s="367"/>
      <c r="D18" s="367"/>
      <c r="E18" s="364" t="s">
        <v>3182</v>
      </c>
      <c r="F18" s="368">
        <v>1273428.1000000001</v>
      </c>
      <c r="G18" s="368">
        <v>1496087.8</v>
      </c>
      <c r="H18" s="368">
        <v>1496087.8</v>
      </c>
    </row>
    <row r="19" spans="1:8" ht="36" customHeight="1">
      <c r="A19" s="366" t="s">
        <v>2691</v>
      </c>
      <c r="B19" s="367" t="s">
        <v>2690</v>
      </c>
      <c r="C19" s="367"/>
      <c r="D19" s="367"/>
      <c r="E19" s="364" t="s">
        <v>3183</v>
      </c>
      <c r="F19" s="368">
        <v>265971.3</v>
      </c>
      <c r="G19" s="368">
        <v>315622.3</v>
      </c>
      <c r="H19" s="368">
        <v>315622.3</v>
      </c>
    </row>
    <row r="20" spans="1:8" ht="36" customHeight="1">
      <c r="A20" s="366" t="s">
        <v>26</v>
      </c>
      <c r="B20" s="367" t="s">
        <v>3184</v>
      </c>
      <c r="C20" s="367"/>
      <c r="D20" s="367"/>
      <c r="E20" s="364" t="s">
        <v>3185</v>
      </c>
      <c r="F20" s="368">
        <v>4103342.8</v>
      </c>
      <c r="G20" s="368">
        <v>4607559.7</v>
      </c>
      <c r="H20" s="368">
        <v>4607559.7</v>
      </c>
    </row>
    <row r="21" spans="1:8" ht="36" customHeight="1">
      <c r="A21" s="366"/>
      <c r="B21" s="372" t="s">
        <v>3186</v>
      </c>
      <c r="C21" s="372"/>
      <c r="D21" s="372"/>
      <c r="E21" s="364" t="s">
        <v>3187</v>
      </c>
      <c r="F21" s="373">
        <v>27459322.300000004</v>
      </c>
      <c r="G21" s="373">
        <v>31641650.999999996</v>
      </c>
      <c r="H21" s="373">
        <v>31641650.999999996</v>
      </c>
    </row>
    <row r="22" spans="1:8" ht="36" customHeight="1">
      <c r="A22" s="362" t="s">
        <v>3188</v>
      </c>
      <c r="B22" s="363" t="s">
        <v>3189</v>
      </c>
      <c r="C22" s="363"/>
      <c r="D22" s="363"/>
      <c r="E22" s="364" t="s">
        <v>3190</v>
      </c>
      <c r="F22" s="374" t="s">
        <v>3168</v>
      </c>
      <c r="G22" s="374" t="s">
        <v>3168</v>
      </c>
      <c r="H22" s="374" t="s">
        <v>3168</v>
      </c>
    </row>
    <row r="23" spans="1:8" ht="36" customHeight="1">
      <c r="A23" s="364" t="s">
        <v>3191</v>
      </c>
      <c r="B23" s="367" t="s">
        <v>3192</v>
      </c>
      <c r="C23" s="367"/>
      <c r="D23" s="367"/>
      <c r="E23" s="364" t="s">
        <v>3193</v>
      </c>
      <c r="F23" s="368">
        <v>11535957.800000001</v>
      </c>
      <c r="G23" s="368">
        <v>12777970.199999999</v>
      </c>
      <c r="H23" s="368">
        <v>12777970.199999999</v>
      </c>
    </row>
    <row r="24" spans="1:8" ht="36" customHeight="1">
      <c r="A24" s="364" t="s">
        <v>3194</v>
      </c>
      <c r="B24" s="367" t="s">
        <v>2971</v>
      </c>
      <c r="C24" s="367"/>
      <c r="D24" s="367"/>
      <c r="E24" s="364" t="s">
        <v>3195</v>
      </c>
      <c r="F24" s="368">
        <v>912658</v>
      </c>
      <c r="G24" s="368">
        <v>1033585.7</v>
      </c>
      <c r="H24" s="368">
        <v>1033585.7</v>
      </c>
    </row>
    <row r="25" spans="1:8" ht="36" customHeight="1">
      <c r="A25" s="364"/>
      <c r="B25" s="375" t="s">
        <v>3196</v>
      </c>
      <c r="C25" s="375"/>
      <c r="D25" s="375"/>
      <c r="E25" s="364" t="s">
        <v>3197</v>
      </c>
      <c r="F25" s="373">
        <v>12448615.800000001</v>
      </c>
      <c r="G25" s="373">
        <v>13811555.899999999</v>
      </c>
      <c r="H25" s="373">
        <v>13811555.899999999</v>
      </c>
    </row>
    <row r="26" spans="1:8" ht="36" customHeight="1">
      <c r="A26" s="366"/>
      <c r="B26" s="376" t="s">
        <v>3198</v>
      </c>
      <c r="C26" s="376"/>
      <c r="D26" s="376"/>
      <c r="E26" s="364" t="s">
        <v>3199</v>
      </c>
      <c r="F26" s="373">
        <v>15010706.500000004</v>
      </c>
      <c r="G26" s="373">
        <v>17830095.099999998</v>
      </c>
      <c r="H26" s="373">
        <v>17830095.099999998</v>
      </c>
    </row>
    <row r="27" spans="1:8" ht="36" customHeight="1">
      <c r="A27" s="362" t="s">
        <v>3200</v>
      </c>
      <c r="B27" s="377" t="s">
        <v>3201</v>
      </c>
      <c r="C27" s="377"/>
      <c r="D27" s="377"/>
      <c r="E27" s="364" t="s">
        <v>3202</v>
      </c>
      <c r="F27" s="374" t="s">
        <v>3168</v>
      </c>
      <c r="G27" s="374" t="s">
        <v>3168</v>
      </c>
      <c r="H27" s="374" t="s">
        <v>3168</v>
      </c>
    </row>
    <row r="28" spans="1:8" ht="36" customHeight="1">
      <c r="A28" s="366" t="s">
        <v>3203</v>
      </c>
      <c r="B28" s="367" t="s">
        <v>3204</v>
      </c>
      <c r="C28" s="367"/>
      <c r="D28" s="367"/>
      <c r="E28" s="364" t="s">
        <v>3205</v>
      </c>
      <c r="F28" s="368">
        <v>0</v>
      </c>
      <c r="G28" s="368">
        <v>0</v>
      </c>
      <c r="H28" s="368">
        <v>0</v>
      </c>
    </row>
    <row r="29" spans="1:8" ht="36" customHeight="1">
      <c r="A29" s="366" t="s">
        <v>3206</v>
      </c>
      <c r="B29" s="367" t="s">
        <v>3000</v>
      </c>
      <c r="C29" s="367"/>
      <c r="D29" s="367"/>
      <c r="E29" s="364" t="s">
        <v>3207</v>
      </c>
      <c r="F29" s="368">
        <v>0</v>
      </c>
      <c r="G29" s="368">
        <v>0</v>
      </c>
      <c r="H29" s="368">
        <v>0</v>
      </c>
    </row>
    <row r="30" spans="1:8" ht="36" customHeight="1">
      <c r="A30" s="366" t="s">
        <v>3208</v>
      </c>
      <c r="B30" s="367" t="s">
        <v>3209</v>
      </c>
      <c r="C30" s="367"/>
      <c r="D30" s="367"/>
      <c r="E30" s="364" t="s">
        <v>3210</v>
      </c>
      <c r="F30" s="368">
        <v>0</v>
      </c>
      <c r="G30" s="368">
        <v>0</v>
      </c>
      <c r="H30" s="368">
        <v>0</v>
      </c>
    </row>
    <row r="31" spans="1:8" ht="36" customHeight="1">
      <c r="A31" s="366"/>
      <c r="B31" s="378" t="s">
        <v>3211</v>
      </c>
      <c r="C31" s="378"/>
      <c r="D31" s="378"/>
      <c r="E31" s="364" t="s">
        <v>3212</v>
      </c>
      <c r="F31" s="373">
        <v>0</v>
      </c>
      <c r="G31" s="373">
        <v>0</v>
      </c>
      <c r="H31" s="373">
        <v>0</v>
      </c>
    </row>
    <row r="32" spans="1:8" ht="36" customHeight="1">
      <c r="A32" s="362">
        <v>33</v>
      </c>
      <c r="B32" s="363" t="s">
        <v>3213</v>
      </c>
      <c r="C32" s="363"/>
      <c r="D32" s="363"/>
      <c r="E32" s="364" t="s">
        <v>3214</v>
      </c>
      <c r="F32" s="374" t="s">
        <v>3168</v>
      </c>
      <c r="G32" s="374" t="s">
        <v>3168</v>
      </c>
      <c r="H32" s="374" t="s">
        <v>3168</v>
      </c>
    </row>
    <row r="33" spans="1:8" ht="36" customHeight="1">
      <c r="A33" s="366">
        <v>331</v>
      </c>
      <c r="B33" s="367" t="s">
        <v>3215</v>
      </c>
      <c r="C33" s="367"/>
      <c r="D33" s="367"/>
      <c r="E33" s="364" t="s">
        <v>3216</v>
      </c>
      <c r="F33" s="368">
        <v>85360.2</v>
      </c>
      <c r="G33" s="368">
        <v>77161.400000000009</v>
      </c>
      <c r="H33" s="368">
        <v>77161.400000000009</v>
      </c>
    </row>
    <row r="34" spans="1:8" ht="36" customHeight="1">
      <c r="A34" s="366">
        <v>332</v>
      </c>
      <c r="B34" s="367" t="s">
        <v>2734</v>
      </c>
      <c r="C34" s="367"/>
      <c r="D34" s="367"/>
      <c r="E34" s="364" t="s">
        <v>3217</v>
      </c>
      <c r="F34" s="368">
        <v>206726.9</v>
      </c>
      <c r="G34" s="368">
        <v>228431.1</v>
      </c>
      <c r="H34" s="368">
        <v>228431.1</v>
      </c>
    </row>
    <row r="35" spans="1:8" ht="36" customHeight="1">
      <c r="A35" s="366">
        <v>333</v>
      </c>
      <c r="B35" s="367" t="s">
        <v>2746</v>
      </c>
      <c r="C35" s="367"/>
      <c r="D35" s="367"/>
      <c r="E35" s="364" t="s">
        <v>3218</v>
      </c>
      <c r="F35" s="368">
        <v>50275.1</v>
      </c>
      <c r="G35" s="368">
        <v>47492.5</v>
      </c>
      <c r="H35" s="368">
        <v>47492.5</v>
      </c>
    </row>
    <row r="36" spans="1:8" ht="36" customHeight="1">
      <c r="A36" s="366">
        <v>334</v>
      </c>
      <c r="B36" s="367" t="s">
        <v>3219</v>
      </c>
      <c r="C36" s="367"/>
      <c r="D36" s="367"/>
      <c r="E36" s="364" t="s">
        <v>3220</v>
      </c>
      <c r="F36" s="368">
        <v>181945.69999999998</v>
      </c>
      <c r="G36" s="368">
        <v>195164.5</v>
      </c>
      <c r="H36" s="368">
        <v>195164.5</v>
      </c>
    </row>
    <row r="37" spans="1:8" ht="36" customHeight="1">
      <c r="A37" s="366">
        <v>335</v>
      </c>
      <c r="B37" s="367" t="s">
        <v>3221</v>
      </c>
      <c r="C37" s="367"/>
      <c r="D37" s="367"/>
      <c r="E37" s="364" t="s">
        <v>3222</v>
      </c>
      <c r="F37" s="368">
        <v>30626.799999999999</v>
      </c>
      <c r="G37" s="368">
        <v>32587.1</v>
      </c>
      <c r="H37" s="368">
        <v>32587.1</v>
      </c>
    </row>
    <row r="38" spans="1:8" ht="36" customHeight="1">
      <c r="A38" s="366">
        <v>336</v>
      </c>
      <c r="B38" s="367" t="s">
        <v>3223</v>
      </c>
      <c r="C38" s="367"/>
      <c r="D38" s="367"/>
      <c r="E38" s="364" t="s">
        <v>3224</v>
      </c>
      <c r="F38" s="368">
        <v>193545.5</v>
      </c>
      <c r="G38" s="368">
        <v>199435.4</v>
      </c>
      <c r="H38" s="368">
        <v>199435.4</v>
      </c>
    </row>
    <row r="39" spans="1:8" ht="36" customHeight="1">
      <c r="A39" s="366">
        <v>337</v>
      </c>
      <c r="B39" s="367" t="s">
        <v>3225</v>
      </c>
      <c r="C39" s="367"/>
      <c r="D39" s="367"/>
      <c r="E39" s="364" t="s">
        <v>3226</v>
      </c>
      <c r="F39" s="368">
        <v>85027</v>
      </c>
      <c r="G39" s="368">
        <v>90534.5</v>
      </c>
      <c r="H39" s="368">
        <v>90534.5</v>
      </c>
    </row>
    <row r="40" spans="1:8" ht="36" customHeight="1">
      <c r="A40" s="366">
        <v>338</v>
      </c>
      <c r="B40" s="367" t="s">
        <v>3227</v>
      </c>
      <c r="C40" s="367"/>
      <c r="D40" s="367"/>
      <c r="E40" s="364" t="s">
        <v>3228</v>
      </c>
      <c r="F40" s="368">
        <v>757033.6</v>
      </c>
      <c r="G40" s="368">
        <v>812749.5</v>
      </c>
      <c r="H40" s="368">
        <v>812749.5</v>
      </c>
    </row>
    <row r="41" spans="1:8" ht="36" customHeight="1">
      <c r="A41" s="366">
        <v>339</v>
      </c>
      <c r="B41" s="367" t="s">
        <v>2809</v>
      </c>
      <c r="C41" s="367"/>
      <c r="D41" s="367"/>
      <c r="E41" s="364" t="s">
        <v>3229</v>
      </c>
      <c r="F41" s="368">
        <v>2225290.8000000003</v>
      </c>
      <c r="G41" s="368">
        <v>2441091.4000000004</v>
      </c>
      <c r="H41" s="368">
        <v>2441091.4000000004</v>
      </c>
    </row>
    <row r="42" spans="1:8" ht="36" customHeight="1">
      <c r="A42" s="366"/>
      <c r="B42" s="378" t="s">
        <v>3230</v>
      </c>
      <c r="C42" s="378"/>
      <c r="D42" s="378"/>
      <c r="E42" s="364" t="s">
        <v>3231</v>
      </c>
      <c r="F42" s="373">
        <v>3815831.6</v>
      </c>
      <c r="G42" s="373">
        <v>4124647.4000000004</v>
      </c>
      <c r="H42" s="373">
        <v>4124647.4000000004</v>
      </c>
    </row>
    <row r="43" spans="1:8" ht="36" customHeight="1">
      <c r="A43" s="362">
        <v>34</v>
      </c>
      <c r="B43" s="379" t="s">
        <v>3232</v>
      </c>
      <c r="C43" s="379"/>
      <c r="D43" s="379"/>
      <c r="E43" s="364" t="s">
        <v>3233</v>
      </c>
      <c r="F43" s="374" t="s">
        <v>3168</v>
      </c>
      <c r="G43" s="374" t="s">
        <v>3168</v>
      </c>
      <c r="H43" s="374" t="s">
        <v>3168</v>
      </c>
    </row>
    <row r="44" spans="1:8" ht="36" customHeight="1">
      <c r="A44" s="366">
        <v>341</v>
      </c>
      <c r="B44" s="367" t="s">
        <v>3234</v>
      </c>
      <c r="C44" s="367"/>
      <c r="D44" s="367"/>
      <c r="E44" s="364" t="s">
        <v>3235</v>
      </c>
      <c r="F44" s="368">
        <v>32658.799999999999</v>
      </c>
      <c r="G44" s="368">
        <v>38038.9</v>
      </c>
      <c r="H44" s="368">
        <v>38038.9</v>
      </c>
    </row>
    <row r="45" spans="1:8" ht="36" customHeight="1">
      <c r="A45" s="366">
        <v>342</v>
      </c>
      <c r="B45" s="367" t="s">
        <v>3236</v>
      </c>
      <c r="C45" s="367"/>
      <c r="D45" s="367"/>
      <c r="E45" s="364" t="s">
        <v>3237</v>
      </c>
      <c r="F45" s="368">
        <v>79.7</v>
      </c>
      <c r="G45" s="368">
        <v>76.099999999999994</v>
      </c>
      <c r="H45" s="368">
        <v>76.099999999999994</v>
      </c>
    </row>
    <row r="46" spans="1:8" ht="36" customHeight="1">
      <c r="A46" s="366">
        <v>343</v>
      </c>
      <c r="B46" s="367" t="s">
        <v>3238</v>
      </c>
      <c r="C46" s="367"/>
      <c r="D46" s="367"/>
      <c r="E46" s="364" t="s">
        <v>3239</v>
      </c>
      <c r="F46" s="368">
        <v>29086.9</v>
      </c>
      <c r="G46" s="368">
        <v>33236.400000000001</v>
      </c>
      <c r="H46" s="368">
        <v>33236.400000000001</v>
      </c>
    </row>
    <row r="47" spans="1:8" ht="36" customHeight="1">
      <c r="A47" s="366">
        <v>344</v>
      </c>
      <c r="B47" s="367" t="s">
        <v>3240</v>
      </c>
      <c r="C47" s="367"/>
      <c r="D47" s="367"/>
      <c r="E47" s="364" t="s">
        <v>3241</v>
      </c>
      <c r="F47" s="368">
        <v>6537.1</v>
      </c>
      <c r="G47" s="368">
        <v>5406.8</v>
      </c>
      <c r="H47" s="368">
        <v>5406.8</v>
      </c>
    </row>
    <row r="48" spans="1:8" ht="36" customHeight="1">
      <c r="A48" s="366">
        <v>345</v>
      </c>
      <c r="B48" s="367" t="s">
        <v>3242</v>
      </c>
      <c r="C48" s="367"/>
      <c r="D48" s="367"/>
      <c r="E48" s="364" t="s">
        <v>3243</v>
      </c>
      <c r="F48" s="368">
        <v>0</v>
      </c>
      <c r="G48" s="368">
        <v>0</v>
      </c>
      <c r="H48" s="368">
        <v>0</v>
      </c>
    </row>
    <row r="49" spans="1:8" ht="55.5" customHeight="1">
      <c r="A49" s="366"/>
      <c r="B49" s="378" t="s">
        <v>3244</v>
      </c>
      <c r="C49" s="378"/>
      <c r="D49" s="378"/>
      <c r="E49" s="364" t="s">
        <v>3245</v>
      </c>
      <c r="F49" s="373">
        <v>68362.5</v>
      </c>
      <c r="G49" s="373">
        <v>76758.2</v>
      </c>
      <c r="H49" s="373">
        <v>76758.2</v>
      </c>
    </row>
    <row r="50" spans="1:8" ht="36" customHeight="1">
      <c r="A50" s="362">
        <v>35</v>
      </c>
      <c r="B50" s="363" t="s">
        <v>3246</v>
      </c>
      <c r="C50" s="363"/>
      <c r="D50" s="363"/>
      <c r="E50" s="364" t="s">
        <v>3247</v>
      </c>
      <c r="F50" s="374" t="s">
        <v>3168</v>
      </c>
      <c r="G50" s="374"/>
      <c r="H50" s="374" t="s">
        <v>3168</v>
      </c>
    </row>
    <row r="51" spans="1:8" ht="36" customHeight="1">
      <c r="A51" s="366">
        <v>351</v>
      </c>
      <c r="B51" s="367" t="s">
        <v>3248</v>
      </c>
      <c r="C51" s="367"/>
      <c r="D51" s="367"/>
      <c r="E51" s="364" t="s">
        <v>3249</v>
      </c>
      <c r="F51" s="368">
        <v>1411.7</v>
      </c>
      <c r="G51" s="368">
        <v>1663.9</v>
      </c>
      <c r="H51" s="368">
        <v>1663.9</v>
      </c>
    </row>
    <row r="52" spans="1:8" ht="36" customHeight="1">
      <c r="A52" s="366"/>
      <c r="B52" s="378" t="s">
        <v>3250</v>
      </c>
      <c r="C52" s="378"/>
      <c r="D52" s="378"/>
      <c r="E52" s="364" t="s">
        <v>3251</v>
      </c>
      <c r="F52" s="373">
        <v>1411.7</v>
      </c>
      <c r="G52" s="373">
        <v>1663.9</v>
      </c>
      <c r="H52" s="373">
        <v>1663.9</v>
      </c>
    </row>
    <row r="53" spans="1:8" ht="36" customHeight="1">
      <c r="A53" s="362">
        <v>36</v>
      </c>
      <c r="B53" s="363" t="s">
        <v>3252</v>
      </c>
      <c r="C53" s="363"/>
      <c r="D53" s="363"/>
      <c r="E53" s="364" t="s">
        <v>3253</v>
      </c>
      <c r="F53" s="374" t="s">
        <v>3168</v>
      </c>
      <c r="G53" s="374" t="s">
        <v>3168</v>
      </c>
      <c r="H53" s="374" t="s">
        <v>3168</v>
      </c>
    </row>
    <row r="54" spans="1:8" ht="36" customHeight="1">
      <c r="A54" s="366">
        <v>361</v>
      </c>
      <c r="B54" s="367" t="s">
        <v>3254</v>
      </c>
      <c r="C54" s="367"/>
      <c r="D54" s="367"/>
      <c r="E54" s="364" t="s">
        <v>3255</v>
      </c>
      <c r="F54" s="368">
        <v>1263.5</v>
      </c>
      <c r="G54" s="368">
        <v>1263.5</v>
      </c>
      <c r="H54" s="368">
        <v>1263.5</v>
      </c>
    </row>
    <row r="55" spans="1:8" ht="36" customHeight="1">
      <c r="A55" s="366">
        <v>362</v>
      </c>
      <c r="B55" s="367" t="s">
        <v>3256</v>
      </c>
      <c r="C55" s="367"/>
      <c r="D55" s="367"/>
      <c r="E55" s="364" t="s">
        <v>3257</v>
      </c>
      <c r="F55" s="368">
        <v>0</v>
      </c>
      <c r="G55" s="368">
        <v>0</v>
      </c>
      <c r="H55" s="368">
        <v>0</v>
      </c>
    </row>
    <row r="56" spans="1:8" ht="36" customHeight="1">
      <c r="A56" s="366">
        <v>363</v>
      </c>
      <c r="B56" s="367" t="s">
        <v>3258</v>
      </c>
      <c r="C56" s="367"/>
      <c r="D56" s="367"/>
      <c r="E56" s="364" t="s">
        <v>3259</v>
      </c>
      <c r="F56" s="368">
        <v>1056069.1000000001</v>
      </c>
      <c r="G56" s="368">
        <v>1120873.3</v>
      </c>
      <c r="H56" s="368">
        <v>1120873.3</v>
      </c>
    </row>
    <row r="57" spans="1:8" ht="36" customHeight="1">
      <c r="A57" s="366">
        <v>364</v>
      </c>
      <c r="B57" s="367" t="s">
        <v>3260</v>
      </c>
      <c r="C57" s="367"/>
      <c r="D57" s="367"/>
      <c r="E57" s="364" t="s">
        <v>3261</v>
      </c>
      <c r="F57" s="368">
        <v>274</v>
      </c>
      <c r="G57" s="368">
        <v>274</v>
      </c>
      <c r="H57" s="368">
        <v>274</v>
      </c>
    </row>
    <row r="58" spans="1:8" ht="36" customHeight="1">
      <c r="A58" s="366"/>
      <c r="B58" s="378" t="s">
        <v>3262</v>
      </c>
      <c r="C58" s="378"/>
      <c r="D58" s="378"/>
      <c r="E58" s="364" t="s">
        <v>3263</v>
      </c>
      <c r="F58" s="373">
        <v>1057606.6000000001</v>
      </c>
      <c r="G58" s="373">
        <v>1122410.8</v>
      </c>
      <c r="H58" s="373">
        <v>1122410.8</v>
      </c>
    </row>
    <row r="59" spans="1:8" ht="36" customHeight="1">
      <c r="A59" s="362">
        <v>37</v>
      </c>
      <c r="B59" s="363" t="s">
        <v>3264</v>
      </c>
      <c r="C59" s="363"/>
      <c r="D59" s="363"/>
      <c r="E59" s="364" t="s">
        <v>3265</v>
      </c>
      <c r="F59" s="374" t="s">
        <v>3168</v>
      </c>
      <c r="G59" s="374" t="s">
        <v>3168</v>
      </c>
      <c r="H59" s="374" t="s">
        <v>3168</v>
      </c>
    </row>
    <row r="60" spans="1:8" ht="36" customHeight="1">
      <c r="A60" s="366">
        <v>371</v>
      </c>
      <c r="B60" s="367" t="s">
        <v>3266</v>
      </c>
      <c r="C60" s="367"/>
      <c r="D60" s="367"/>
      <c r="E60" s="364" t="s">
        <v>3267</v>
      </c>
      <c r="F60" s="368">
        <v>6774241.5</v>
      </c>
      <c r="G60" s="368">
        <v>10185430.399999999</v>
      </c>
      <c r="H60" s="368">
        <v>10185430.399999999</v>
      </c>
    </row>
    <row r="61" spans="1:8" ht="36" customHeight="1">
      <c r="A61" s="366">
        <v>372</v>
      </c>
      <c r="B61" s="367" t="s">
        <v>3268</v>
      </c>
      <c r="C61" s="367"/>
      <c r="D61" s="367"/>
      <c r="E61" s="364" t="s">
        <v>3269</v>
      </c>
      <c r="F61" s="368">
        <v>0</v>
      </c>
      <c r="G61" s="368">
        <v>0</v>
      </c>
      <c r="H61" s="368">
        <v>0</v>
      </c>
    </row>
    <row r="62" spans="1:8" ht="36" customHeight="1">
      <c r="A62" s="366"/>
      <c r="B62" s="380" t="s">
        <v>3270</v>
      </c>
      <c r="C62" s="380"/>
      <c r="D62" s="380"/>
      <c r="E62" s="364" t="s">
        <v>3271</v>
      </c>
      <c r="F62" s="373">
        <v>6774241.5</v>
      </c>
      <c r="G62" s="373">
        <v>10185430.399999999</v>
      </c>
      <c r="H62" s="373">
        <v>10185430.399999999</v>
      </c>
    </row>
    <row r="63" spans="1:8" ht="36" customHeight="1">
      <c r="A63" s="366"/>
      <c r="B63" s="380" t="s">
        <v>3272</v>
      </c>
      <c r="C63" s="380"/>
      <c r="D63" s="380"/>
      <c r="E63" s="364" t="s">
        <v>16</v>
      </c>
      <c r="F63" s="373">
        <v>26728160.400000006</v>
      </c>
      <c r="G63" s="373">
        <v>33341005.799999997</v>
      </c>
      <c r="H63" s="373">
        <v>33341005.799999997</v>
      </c>
    </row>
    <row r="64" spans="1:8" ht="36" customHeight="1">
      <c r="A64" s="381" t="s">
        <v>31</v>
      </c>
      <c r="B64" s="382" t="s">
        <v>3273</v>
      </c>
      <c r="C64" s="382"/>
      <c r="D64" s="382"/>
      <c r="E64" s="364" t="s">
        <v>2601</v>
      </c>
      <c r="F64" s="374" t="s">
        <v>3168</v>
      </c>
      <c r="G64" s="374" t="s">
        <v>3168</v>
      </c>
      <c r="H64" s="374" t="s">
        <v>3168</v>
      </c>
    </row>
    <row r="65" spans="1:8" ht="36" customHeight="1">
      <c r="A65" s="362" t="s">
        <v>35</v>
      </c>
      <c r="B65" s="363" t="s">
        <v>3274</v>
      </c>
      <c r="C65" s="363"/>
      <c r="D65" s="363"/>
      <c r="E65" s="364" t="s">
        <v>3275</v>
      </c>
      <c r="F65" s="374" t="s">
        <v>3168</v>
      </c>
      <c r="G65" s="374" t="s">
        <v>3168</v>
      </c>
      <c r="H65" s="374" t="s">
        <v>3168</v>
      </c>
    </row>
    <row r="66" spans="1:8" ht="36" customHeight="1">
      <c r="A66" s="366">
        <v>413</v>
      </c>
      <c r="B66" s="367" t="s">
        <v>3276</v>
      </c>
      <c r="C66" s="367"/>
      <c r="D66" s="367"/>
      <c r="E66" s="364" t="s">
        <v>3277</v>
      </c>
      <c r="F66" s="368">
        <v>0</v>
      </c>
      <c r="G66" s="368">
        <v>0</v>
      </c>
      <c r="H66" s="368">
        <v>0</v>
      </c>
    </row>
    <row r="67" spans="1:8" ht="36" customHeight="1">
      <c r="A67" s="366">
        <v>414</v>
      </c>
      <c r="B67" s="367" t="s">
        <v>3278</v>
      </c>
      <c r="C67" s="367"/>
      <c r="D67" s="367"/>
      <c r="E67" s="364" t="s">
        <v>3279</v>
      </c>
      <c r="F67" s="368">
        <v>0</v>
      </c>
      <c r="G67" s="368">
        <v>0</v>
      </c>
      <c r="H67" s="368">
        <v>0</v>
      </c>
    </row>
    <row r="68" spans="1:8" ht="36" customHeight="1">
      <c r="A68" s="366">
        <v>415</v>
      </c>
      <c r="B68" s="367" t="s">
        <v>3280</v>
      </c>
      <c r="C68" s="367"/>
      <c r="D68" s="367"/>
      <c r="E68" s="364" t="s">
        <v>3281</v>
      </c>
      <c r="F68" s="368">
        <v>29827029.399999999</v>
      </c>
      <c r="G68" s="368">
        <v>27146101.700000003</v>
      </c>
      <c r="H68" s="368">
        <v>28251705.100000001</v>
      </c>
    </row>
    <row r="69" spans="1:8" ht="36" customHeight="1">
      <c r="A69" s="366">
        <v>418</v>
      </c>
      <c r="B69" s="367" t="s">
        <v>3282</v>
      </c>
      <c r="C69" s="367"/>
      <c r="D69" s="367"/>
      <c r="E69" s="364" t="s">
        <v>3283</v>
      </c>
      <c r="F69" s="368">
        <v>0</v>
      </c>
      <c r="G69" s="368">
        <v>-212759.8</v>
      </c>
      <c r="H69" s="368">
        <v>0</v>
      </c>
    </row>
    <row r="70" spans="1:8" ht="36" customHeight="1">
      <c r="A70" s="366" t="s">
        <v>3284</v>
      </c>
      <c r="B70" s="367" t="s">
        <v>3285</v>
      </c>
      <c r="C70" s="367"/>
      <c r="D70" s="367"/>
      <c r="E70" s="364" t="s">
        <v>3286</v>
      </c>
      <c r="F70" s="368">
        <v>2034692</v>
      </c>
      <c r="G70" s="368">
        <v>2070585</v>
      </c>
      <c r="H70" s="368">
        <v>2070585</v>
      </c>
    </row>
    <row r="71" spans="1:8" ht="36" customHeight="1">
      <c r="A71" s="366"/>
      <c r="B71" s="378" t="s">
        <v>3287</v>
      </c>
      <c r="C71" s="378"/>
      <c r="D71" s="378"/>
      <c r="E71" s="364" t="s">
        <v>3288</v>
      </c>
      <c r="F71" s="373">
        <v>31861721.399999999</v>
      </c>
      <c r="G71" s="373">
        <v>29003926.900000002</v>
      </c>
      <c r="H71" s="373">
        <v>30322290.100000001</v>
      </c>
    </row>
    <row r="72" spans="1:8" ht="36" customHeight="1">
      <c r="A72" s="362">
        <v>42</v>
      </c>
      <c r="B72" s="383" t="s">
        <v>3289</v>
      </c>
      <c r="C72" s="384"/>
      <c r="D72" s="385"/>
      <c r="E72" s="364" t="s">
        <v>3290</v>
      </c>
      <c r="F72" s="374" t="s">
        <v>3168</v>
      </c>
      <c r="G72" s="374" t="s">
        <v>3168</v>
      </c>
      <c r="H72" s="374" t="s">
        <v>3168</v>
      </c>
    </row>
    <row r="73" spans="1:8" ht="36" customHeight="1">
      <c r="A73" s="366">
        <v>421</v>
      </c>
      <c r="B73" s="386" t="s">
        <v>3291</v>
      </c>
      <c r="C73" s="387"/>
      <c r="D73" s="388"/>
      <c r="E73" s="364" t="s">
        <v>3292</v>
      </c>
      <c r="F73" s="374"/>
      <c r="G73" s="374">
        <v>-645955.60000000009</v>
      </c>
      <c r="H73" s="374"/>
    </row>
    <row r="74" spans="1:8" ht="36" customHeight="1">
      <c r="A74" s="366">
        <v>422</v>
      </c>
      <c r="B74" s="386" t="s">
        <v>3293</v>
      </c>
      <c r="C74" s="387"/>
      <c r="D74" s="388"/>
      <c r="E74" s="364" t="s">
        <v>3294</v>
      </c>
      <c r="F74" s="374"/>
      <c r="G74" s="374">
        <v>639960.69999999995</v>
      </c>
      <c r="H74" s="374"/>
    </row>
    <row r="75" spans="1:8" ht="36" customHeight="1">
      <c r="A75" s="366">
        <v>423</v>
      </c>
      <c r="B75" s="389" t="s">
        <v>3295</v>
      </c>
      <c r="C75" s="390"/>
      <c r="D75" s="391"/>
      <c r="E75" s="364" t="s">
        <v>3296</v>
      </c>
      <c r="F75" s="374"/>
      <c r="G75" s="368">
        <v>0</v>
      </c>
      <c r="H75" s="374"/>
    </row>
    <row r="76" spans="1:8" ht="36" customHeight="1">
      <c r="A76" s="366">
        <v>424</v>
      </c>
      <c r="B76" s="392" t="s">
        <v>3297</v>
      </c>
      <c r="C76" s="393"/>
      <c r="D76" s="394"/>
      <c r="E76" s="364" t="s">
        <v>3298</v>
      </c>
      <c r="F76" s="374"/>
      <c r="G76" s="368">
        <v>0</v>
      </c>
      <c r="H76" s="374"/>
    </row>
    <row r="77" spans="1:8" ht="36" customHeight="1">
      <c r="A77" s="366"/>
      <c r="B77" s="378" t="s">
        <v>3299</v>
      </c>
      <c r="C77" s="378"/>
      <c r="D77" s="378"/>
      <c r="E77" s="364" t="s">
        <v>3300</v>
      </c>
      <c r="F77" s="373">
        <v>0</v>
      </c>
      <c r="G77" s="373">
        <v>-5994.9000000001397</v>
      </c>
      <c r="H77" s="373">
        <v>0</v>
      </c>
    </row>
    <row r="78" spans="1:8" ht="36" customHeight="1">
      <c r="A78" s="362">
        <v>43</v>
      </c>
      <c r="B78" s="377" t="s">
        <v>3301</v>
      </c>
      <c r="C78" s="377"/>
      <c r="D78" s="377"/>
      <c r="E78" s="364" t="s">
        <v>3302</v>
      </c>
      <c r="F78" s="374" t="s">
        <v>3168</v>
      </c>
      <c r="G78" s="374" t="s">
        <v>3168</v>
      </c>
      <c r="H78" s="374" t="s">
        <v>3168</v>
      </c>
    </row>
    <row r="79" spans="1:8" ht="36" customHeight="1">
      <c r="A79" s="366">
        <v>431</v>
      </c>
      <c r="B79" s="367" t="s">
        <v>3303</v>
      </c>
      <c r="C79" s="367"/>
      <c r="D79" s="367"/>
      <c r="E79" s="364" t="s">
        <v>3304</v>
      </c>
      <c r="F79" s="395">
        <v>3606582.9</v>
      </c>
      <c r="G79" s="395">
        <v>6324860.2999999998</v>
      </c>
      <c r="H79" s="395">
        <v>6324860.2999999998</v>
      </c>
    </row>
    <row r="80" spans="1:8" ht="36" customHeight="1">
      <c r="A80" s="366">
        <v>432</v>
      </c>
      <c r="B80" s="367" t="s">
        <v>3305</v>
      </c>
      <c r="C80" s="367"/>
      <c r="D80" s="367"/>
      <c r="E80" s="364" t="s">
        <v>3306</v>
      </c>
      <c r="F80" s="395">
        <v>290043.8</v>
      </c>
      <c r="G80" s="395">
        <v>358135.5</v>
      </c>
      <c r="H80" s="395">
        <v>358135.5</v>
      </c>
    </row>
    <row r="81" spans="1:8" ht="36" customHeight="1">
      <c r="A81" s="366">
        <v>433</v>
      </c>
      <c r="B81" s="367" t="s">
        <v>3307</v>
      </c>
      <c r="C81" s="367"/>
      <c r="D81" s="367"/>
      <c r="E81" s="364" t="s">
        <v>3308</v>
      </c>
      <c r="F81" s="395">
        <v>0</v>
      </c>
      <c r="G81" s="395">
        <v>0</v>
      </c>
      <c r="H81" s="395">
        <v>0</v>
      </c>
    </row>
    <row r="82" spans="1:8" ht="36" customHeight="1">
      <c r="A82" s="366">
        <v>434</v>
      </c>
      <c r="B82" s="369" t="s">
        <v>3309</v>
      </c>
      <c r="C82" s="370"/>
      <c r="D82" s="371"/>
      <c r="E82" s="364" t="s">
        <v>3310</v>
      </c>
      <c r="F82" s="395">
        <v>517.29999999999995</v>
      </c>
      <c r="G82" s="395">
        <v>215.6</v>
      </c>
      <c r="H82" s="395">
        <v>215.6</v>
      </c>
    </row>
    <row r="83" spans="1:8" ht="36" customHeight="1">
      <c r="A83" s="366">
        <v>435</v>
      </c>
      <c r="B83" s="367" t="s">
        <v>3311</v>
      </c>
      <c r="C83" s="367"/>
      <c r="D83" s="367"/>
      <c r="E83" s="364" t="s">
        <v>3312</v>
      </c>
      <c r="F83" s="395">
        <v>0</v>
      </c>
      <c r="G83" s="395">
        <v>0</v>
      </c>
      <c r="H83" s="395">
        <v>0</v>
      </c>
    </row>
    <row r="84" spans="1:8" ht="36" customHeight="1">
      <c r="A84" s="366">
        <v>436</v>
      </c>
      <c r="B84" s="369" t="s">
        <v>3313</v>
      </c>
      <c r="C84" s="370"/>
      <c r="D84" s="371"/>
      <c r="E84" s="364" t="s">
        <v>3314</v>
      </c>
      <c r="F84" s="395">
        <v>0</v>
      </c>
      <c r="G84" s="395">
        <v>0</v>
      </c>
      <c r="H84" s="395">
        <v>0</v>
      </c>
    </row>
    <row r="85" spans="1:8" ht="36" customHeight="1">
      <c r="A85" s="366">
        <v>439</v>
      </c>
      <c r="B85" s="369" t="s">
        <v>3315</v>
      </c>
      <c r="C85" s="370"/>
      <c r="D85" s="371"/>
      <c r="E85" s="364" t="s">
        <v>3316</v>
      </c>
      <c r="F85" s="395">
        <v>4061.1</v>
      </c>
      <c r="G85" s="395">
        <v>3584.8</v>
      </c>
      <c r="H85" s="395">
        <v>3584.8</v>
      </c>
    </row>
    <row r="86" spans="1:8" ht="36" customHeight="1">
      <c r="A86" s="366"/>
      <c r="B86" s="378" t="s">
        <v>3317</v>
      </c>
      <c r="C86" s="378"/>
      <c r="D86" s="378"/>
      <c r="E86" s="364" t="s">
        <v>3318</v>
      </c>
      <c r="F86" s="373">
        <v>3901205.0999999996</v>
      </c>
      <c r="G86" s="373">
        <v>6686796.1999999993</v>
      </c>
      <c r="H86" s="373">
        <v>6686796.1999999993</v>
      </c>
    </row>
    <row r="87" spans="1:8" ht="36" customHeight="1">
      <c r="A87" s="362">
        <v>44</v>
      </c>
      <c r="B87" s="396" t="s">
        <v>3319</v>
      </c>
      <c r="C87" s="397"/>
      <c r="D87" s="398"/>
      <c r="E87" s="364" t="s">
        <v>3320</v>
      </c>
      <c r="F87" s="374" t="s">
        <v>3168</v>
      </c>
      <c r="G87" s="374" t="s">
        <v>3168</v>
      </c>
      <c r="H87" s="374" t="s">
        <v>3168</v>
      </c>
    </row>
    <row r="88" spans="1:8" ht="36" customHeight="1">
      <c r="A88" s="362">
        <v>441</v>
      </c>
      <c r="B88" s="399" t="s">
        <v>3321</v>
      </c>
      <c r="C88" s="399"/>
      <c r="D88" s="399"/>
      <c r="E88" s="364" t="s">
        <v>3322</v>
      </c>
      <c r="F88" s="368"/>
      <c r="G88" s="368">
        <v>0</v>
      </c>
      <c r="H88" s="368"/>
    </row>
    <row r="89" spans="1:8" ht="36" customHeight="1">
      <c r="A89" s="362">
        <v>442</v>
      </c>
      <c r="B89" s="399" t="s">
        <v>3323</v>
      </c>
      <c r="C89" s="399"/>
      <c r="D89" s="399"/>
      <c r="E89" s="364" t="s">
        <v>3324</v>
      </c>
      <c r="F89" s="368"/>
      <c r="G89" s="368">
        <v>0</v>
      </c>
      <c r="H89" s="368"/>
    </row>
    <row r="90" spans="1:8" ht="36" customHeight="1">
      <c r="A90" s="362">
        <v>443</v>
      </c>
      <c r="B90" s="367" t="s">
        <v>3325</v>
      </c>
      <c r="C90" s="367"/>
      <c r="D90" s="367"/>
      <c r="E90" s="364" t="s">
        <v>3326</v>
      </c>
      <c r="F90" s="368"/>
      <c r="G90" s="368">
        <v>0</v>
      </c>
      <c r="H90" s="368"/>
    </row>
    <row r="91" spans="1:8" ht="36" customHeight="1">
      <c r="A91" s="362">
        <v>444</v>
      </c>
      <c r="B91" s="367" t="s">
        <v>3327</v>
      </c>
      <c r="C91" s="367"/>
      <c r="D91" s="367"/>
      <c r="E91" s="364" t="s">
        <v>3328</v>
      </c>
      <c r="F91" s="368"/>
      <c r="G91" s="368">
        <v>0</v>
      </c>
      <c r="H91" s="368"/>
    </row>
    <row r="92" spans="1:8" ht="36" customHeight="1">
      <c r="A92" s="362"/>
      <c r="B92" s="378" t="s">
        <v>3329</v>
      </c>
      <c r="C92" s="378"/>
      <c r="D92" s="378"/>
      <c r="E92" s="364" t="s">
        <v>3330</v>
      </c>
      <c r="F92" s="373">
        <v>0</v>
      </c>
      <c r="G92" s="373">
        <v>0</v>
      </c>
      <c r="H92" s="373">
        <v>0</v>
      </c>
    </row>
    <row r="93" spans="1:8" ht="36" customHeight="1">
      <c r="A93" s="362">
        <v>45</v>
      </c>
      <c r="B93" s="378" t="s">
        <v>3331</v>
      </c>
      <c r="C93" s="378"/>
      <c r="D93" s="378"/>
      <c r="E93" s="364" t="s">
        <v>3332</v>
      </c>
      <c r="F93" s="374" t="s">
        <v>3168</v>
      </c>
      <c r="G93" s="374" t="s">
        <v>3168</v>
      </c>
      <c r="H93" s="374" t="s">
        <v>3168</v>
      </c>
    </row>
    <row r="94" spans="1:8" ht="36" customHeight="1">
      <c r="A94" s="362">
        <v>451</v>
      </c>
      <c r="B94" s="369" t="s">
        <v>3333</v>
      </c>
      <c r="C94" s="370"/>
      <c r="D94" s="371"/>
      <c r="E94" s="364" t="s">
        <v>3334</v>
      </c>
      <c r="F94" s="368"/>
      <c r="G94" s="368">
        <v>-59.4</v>
      </c>
      <c r="H94" s="368"/>
    </row>
    <row r="95" spans="1:8" ht="36" customHeight="1">
      <c r="A95" s="362">
        <v>452</v>
      </c>
      <c r="B95" s="369" t="s">
        <v>3335</v>
      </c>
      <c r="C95" s="370"/>
      <c r="D95" s="371"/>
      <c r="E95" s="364" t="s">
        <v>3336</v>
      </c>
      <c r="F95" s="368"/>
      <c r="G95" s="368">
        <v>0</v>
      </c>
      <c r="H95" s="368"/>
    </row>
    <row r="96" spans="1:8" ht="36" customHeight="1">
      <c r="A96" s="362"/>
      <c r="B96" s="378" t="s">
        <v>3337</v>
      </c>
      <c r="C96" s="378"/>
      <c r="D96" s="378"/>
      <c r="E96" s="364" t="s">
        <v>3338</v>
      </c>
      <c r="F96" s="373">
        <v>0</v>
      </c>
      <c r="G96" s="373">
        <v>-59.4</v>
      </c>
      <c r="H96" s="373">
        <v>0</v>
      </c>
    </row>
    <row r="97" spans="1:8" ht="36" customHeight="1">
      <c r="A97" s="362">
        <v>46</v>
      </c>
      <c r="B97" s="378" t="s">
        <v>3339</v>
      </c>
      <c r="C97" s="378"/>
      <c r="D97" s="378"/>
      <c r="E97" s="364" t="s">
        <v>3340</v>
      </c>
      <c r="F97" s="374" t="s">
        <v>3168</v>
      </c>
      <c r="G97" s="374" t="s">
        <v>3168</v>
      </c>
      <c r="H97" s="374" t="s">
        <v>3168</v>
      </c>
    </row>
    <row r="98" spans="1:8" ht="36" customHeight="1">
      <c r="A98" s="362">
        <v>461</v>
      </c>
      <c r="B98" s="367" t="s">
        <v>3341</v>
      </c>
      <c r="C98" s="367"/>
      <c r="D98" s="367"/>
      <c r="E98" s="364" t="s">
        <v>3342</v>
      </c>
      <c r="F98" s="368"/>
      <c r="G98" s="368">
        <v>-48201.599999999999</v>
      </c>
      <c r="H98" s="368"/>
    </row>
    <row r="99" spans="1:8" ht="36" customHeight="1">
      <c r="A99" s="362">
        <v>463</v>
      </c>
      <c r="B99" s="367" t="s">
        <v>3343</v>
      </c>
      <c r="C99" s="367"/>
      <c r="D99" s="367"/>
      <c r="E99" s="364" t="s">
        <v>3344</v>
      </c>
      <c r="F99" s="368"/>
      <c r="G99" s="368">
        <v>0</v>
      </c>
      <c r="H99" s="368"/>
    </row>
    <row r="100" spans="1:8" ht="36" customHeight="1">
      <c r="A100" s="362">
        <v>464</v>
      </c>
      <c r="B100" s="367" t="s">
        <v>3345</v>
      </c>
      <c r="C100" s="367"/>
      <c r="D100" s="367"/>
      <c r="E100" s="364" t="s">
        <v>3346</v>
      </c>
      <c r="F100" s="368"/>
      <c r="G100" s="368">
        <v>0</v>
      </c>
      <c r="H100" s="368"/>
    </row>
    <row r="101" spans="1:8" ht="36" customHeight="1">
      <c r="A101" s="362"/>
      <c r="B101" s="376" t="s">
        <v>3347</v>
      </c>
      <c r="C101" s="376"/>
      <c r="D101" s="376"/>
      <c r="E101" s="364" t="s">
        <v>3348</v>
      </c>
      <c r="F101" s="373">
        <v>0</v>
      </c>
      <c r="G101" s="373">
        <v>-48201.599999999999</v>
      </c>
      <c r="H101" s="373">
        <v>0</v>
      </c>
    </row>
    <row r="102" spans="1:8" ht="36" customHeight="1">
      <c r="A102" s="362">
        <v>47</v>
      </c>
      <c r="B102" s="376" t="s">
        <v>3349</v>
      </c>
      <c r="C102" s="376"/>
      <c r="D102" s="376"/>
      <c r="E102" s="364" t="s">
        <v>3350</v>
      </c>
      <c r="F102" s="374" t="s">
        <v>3168</v>
      </c>
      <c r="G102" s="374" t="s">
        <v>3168</v>
      </c>
      <c r="H102" s="374" t="s">
        <v>3168</v>
      </c>
    </row>
    <row r="103" spans="1:8" ht="36" customHeight="1">
      <c r="A103" s="362">
        <v>471</v>
      </c>
      <c r="B103" s="369" t="s">
        <v>3351</v>
      </c>
      <c r="C103" s="370"/>
      <c r="D103" s="371"/>
      <c r="E103" s="364" t="s">
        <v>3352</v>
      </c>
      <c r="F103" s="368"/>
      <c r="G103" s="368">
        <v>2468696.4000000004</v>
      </c>
      <c r="H103" s="368"/>
    </row>
    <row r="104" spans="1:8" ht="36" customHeight="1">
      <c r="A104" s="362">
        <v>472</v>
      </c>
      <c r="B104" s="367" t="s">
        <v>3353</v>
      </c>
      <c r="C104" s="367"/>
      <c r="D104" s="367"/>
      <c r="E104" s="364" t="s">
        <v>3354</v>
      </c>
      <c r="F104" s="368"/>
      <c r="G104" s="368">
        <v>-17083</v>
      </c>
      <c r="H104" s="368"/>
    </row>
    <row r="105" spans="1:8" ht="36" customHeight="1">
      <c r="A105" s="366"/>
      <c r="B105" s="378" t="s">
        <v>3355</v>
      </c>
      <c r="C105" s="378"/>
      <c r="D105" s="378"/>
      <c r="E105" s="364" t="s">
        <v>3356</v>
      </c>
      <c r="F105" s="373">
        <v>0</v>
      </c>
      <c r="G105" s="373">
        <v>2451613.4000000004</v>
      </c>
      <c r="H105" s="373">
        <v>0</v>
      </c>
    </row>
    <row r="106" spans="1:8" ht="36" customHeight="1">
      <c r="A106" s="362">
        <v>48</v>
      </c>
      <c r="B106" s="382" t="s">
        <v>3357</v>
      </c>
      <c r="C106" s="382"/>
      <c r="D106" s="382"/>
      <c r="E106" s="364" t="s">
        <v>3358</v>
      </c>
      <c r="F106" s="374" t="s">
        <v>3168</v>
      </c>
      <c r="G106" s="374" t="s">
        <v>3168</v>
      </c>
      <c r="H106" s="374" t="s">
        <v>3168</v>
      </c>
    </row>
    <row r="107" spans="1:8" ht="36" customHeight="1">
      <c r="A107" s="366">
        <v>483</v>
      </c>
      <c r="B107" s="367" t="s">
        <v>3359</v>
      </c>
      <c r="C107" s="367"/>
      <c r="D107" s="367"/>
      <c r="E107" s="364" t="s">
        <v>3360</v>
      </c>
      <c r="F107" s="368">
        <v>0</v>
      </c>
      <c r="G107" s="368">
        <v>0</v>
      </c>
      <c r="H107" s="368">
        <v>0</v>
      </c>
    </row>
    <row r="108" spans="1:8" ht="36" customHeight="1">
      <c r="A108" s="366">
        <v>484</v>
      </c>
      <c r="B108" s="367" t="s">
        <v>3361</v>
      </c>
      <c r="C108" s="367"/>
      <c r="D108" s="367"/>
      <c r="E108" s="364" t="s">
        <v>3362</v>
      </c>
      <c r="F108" s="368">
        <v>0</v>
      </c>
      <c r="G108" s="368">
        <v>0</v>
      </c>
      <c r="H108" s="368">
        <v>0</v>
      </c>
    </row>
    <row r="109" spans="1:8" ht="36" customHeight="1">
      <c r="A109" s="366">
        <v>485</v>
      </c>
      <c r="B109" s="367" t="s">
        <v>3363</v>
      </c>
      <c r="C109" s="367"/>
      <c r="D109" s="367"/>
      <c r="E109" s="364" t="s">
        <v>3364</v>
      </c>
      <c r="F109" s="368">
        <v>1451.9</v>
      </c>
      <c r="G109" s="368">
        <v>84602.2</v>
      </c>
      <c r="H109" s="368">
        <v>1451.9</v>
      </c>
    </row>
    <row r="110" spans="1:8" ht="36" customHeight="1">
      <c r="A110" s="366">
        <v>488</v>
      </c>
      <c r="B110" s="367" t="s">
        <v>3365</v>
      </c>
      <c r="C110" s="367"/>
      <c r="D110" s="367"/>
      <c r="E110" s="364" t="s">
        <v>3366</v>
      </c>
      <c r="F110" s="368">
        <v>0</v>
      </c>
      <c r="G110" s="368">
        <v>0</v>
      </c>
      <c r="H110" s="368">
        <v>0</v>
      </c>
    </row>
    <row r="111" spans="1:8" ht="36" customHeight="1">
      <c r="A111" s="366"/>
      <c r="B111" s="378" t="s">
        <v>3367</v>
      </c>
      <c r="C111" s="378"/>
      <c r="D111" s="378"/>
      <c r="E111" s="364" t="s">
        <v>3368</v>
      </c>
      <c r="F111" s="373">
        <v>1451.9</v>
      </c>
      <c r="G111" s="373">
        <v>84602.2</v>
      </c>
      <c r="H111" s="373">
        <v>1451.9</v>
      </c>
    </row>
    <row r="112" spans="1:8" ht="36" customHeight="1">
      <c r="A112" s="362">
        <v>49</v>
      </c>
      <c r="B112" s="378" t="s">
        <v>3369</v>
      </c>
      <c r="C112" s="378"/>
      <c r="D112" s="378"/>
      <c r="E112" s="364" t="s">
        <v>3370</v>
      </c>
      <c r="F112" s="374" t="s">
        <v>3168</v>
      </c>
      <c r="G112" s="374" t="s">
        <v>3168</v>
      </c>
      <c r="H112" s="374" t="s">
        <v>3168</v>
      </c>
    </row>
    <row r="113" spans="1:8" ht="36" customHeight="1">
      <c r="A113" s="362">
        <v>495</v>
      </c>
      <c r="B113" s="367" t="s">
        <v>3371</v>
      </c>
      <c r="C113" s="367"/>
      <c r="D113" s="367"/>
      <c r="E113" s="364" t="s">
        <v>3372</v>
      </c>
      <c r="F113" s="368"/>
      <c r="G113" s="368"/>
      <c r="H113" s="368"/>
    </row>
    <row r="114" spans="1:8" ht="36" customHeight="1">
      <c r="A114" s="400"/>
      <c r="B114" s="378" t="s">
        <v>3373</v>
      </c>
      <c r="C114" s="378"/>
      <c r="D114" s="378"/>
      <c r="E114" s="364" t="s">
        <v>3374</v>
      </c>
      <c r="F114" s="373">
        <v>0</v>
      </c>
      <c r="G114" s="373">
        <v>0</v>
      </c>
      <c r="H114" s="373">
        <v>0</v>
      </c>
    </row>
    <row r="115" spans="1:8" ht="36" customHeight="1">
      <c r="A115" s="400"/>
      <c r="B115" s="380" t="s">
        <v>3375</v>
      </c>
      <c r="C115" s="380"/>
      <c r="D115" s="380"/>
      <c r="E115" s="364" t="s">
        <v>31</v>
      </c>
      <c r="F115" s="373">
        <v>35764378.399999999</v>
      </c>
      <c r="G115" s="373">
        <v>38172682.800000004</v>
      </c>
      <c r="H115" s="373">
        <v>37010538.199999996</v>
      </c>
    </row>
    <row r="116" spans="1:8" ht="36" customHeight="1">
      <c r="A116" s="401" t="s">
        <v>3376</v>
      </c>
      <c r="B116" s="401"/>
      <c r="C116" s="401"/>
      <c r="D116" s="401"/>
      <c r="E116" s="364" t="s">
        <v>51</v>
      </c>
      <c r="F116" s="373">
        <v>62492538.800000004</v>
      </c>
      <c r="G116" s="373">
        <v>71513688.599999994</v>
      </c>
      <c r="H116" s="373">
        <v>70351544</v>
      </c>
    </row>
    <row r="117" spans="1:8" ht="36" customHeight="1">
      <c r="A117" s="362" t="s">
        <v>51</v>
      </c>
      <c r="B117" s="382" t="s">
        <v>50</v>
      </c>
      <c r="C117" s="382"/>
      <c r="D117" s="382"/>
      <c r="E117" s="364" t="s">
        <v>3377</v>
      </c>
      <c r="F117" s="374" t="s">
        <v>3168</v>
      </c>
      <c r="G117" s="374" t="s">
        <v>3168</v>
      </c>
      <c r="H117" s="374" t="s">
        <v>3168</v>
      </c>
    </row>
    <row r="118" spans="1:8" ht="36" customHeight="1">
      <c r="A118" s="362" t="s">
        <v>54</v>
      </c>
      <c r="B118" s="363" t="s">
        <v>3378</v>
      </c>
      <c r="C118" s="363"/>
      <c r="D118" s="363"/>
      <c r="E118" s="364" t="s">
        <v>3379</v>
      </c>
      <c r="F118" s="374" t="s">
        <v>3168</v>
      </c>
      <c r="G118" s="374" t="s">
        <v>3168</v>
      </c>
      <c r="H118" s="374" t="s">
        <v>3168</v>
      </c>
    </row>
    <row r="119" spans="1:8" ht="36" customHeight="1">
      <c r="A119" s="366" t="s">
        <v>217</v>
      </c>
      <c r="B119" s="367" t="s">
        <v>3380</v>
      </c>
      <c r="C119" s="367"/>
      <c r="D119" s="367"/>
      <c r="E119" s="364" t="s">
        <v>3381</v>
      </c>
      <c r="F119" s="402">
        <v>0</v>
      </c>
      <c r="G119" s="368">
        <v>4566728.0999999996</v>
      </c>
      <c r="H119" s="402">
        <v>0</v>
      </c>
    </row>
    <row r="120" spans="1:8" ht="36" customHeight="1">
      <c r="A120" s="366" t="s">
        <v>226</v>
      </c>
      <c r="B120" s="403" t="s">
        <v>3278</v>
      </c>
      <c r="C120" s="403"/>
      <c r="D120" s="403"/>
      <c r="E120" s="364" t="s">
        <v>3382</v>
      </c>
      <c r="F120" s="402">
        <v>0</v>
      </c>
      <c r="G120" s="368">
        <v>-362</v>
      </c>
      <c r="H120" s="402">
        <v>0</v>
      </c>
    </row>
    <row r="121" spans="1:8" ht="36" customHeight="1">
      <c r="A121" s="366">
        <v>515</v>
      </c>
      <c r="B121" s="404" t="s">
        <v>3383</v>
      </c>
      <c r="C121" s="405"/>
      <c r="D121" s="406"/>
      <c r="E121" s="364" t="s">
        <v>3384</v>
      </c>
      <c r="F121" s="402">
        <v>0</v>
      </c>
      <c r="G121" s="368">
        <v>0</v>
      </c>
      <c r="H121" s="402">
        <v>0</v>
      </c>
    </row>
    <row r="122" spans="1:8" ht="36" customHeight="1">
      <c r="A122" s="366" t="s">
        <v>230</v>
      </c>
      <c r="B122" s="403" t="s">
        <v>229</v>
      </c>
      <c r="C122" s="403"/>
      <c r="D122" s="403"/>
      <c r="E122" s="364" t="s">
        <v>3385</v>
      </c>
      <c r="F122" s="368">
        <v>493045</v>
      </c>
      <c r="G122" s="368">
        <v>719856.9</v>
      </c>
      <c r="H122" s="368">
        <v>580790.30000000005</v>
      </c>
    </row>
    <row r="123" spans="1:8" ht="36" customHeight="1">
      <c r="A123" s="366" t="s">
        <v>3386</v>
      </c>
      <c r="B123" s="403" t="s">
        <v>3387</v>
      </c>
      <c r="C123" s="403"/>
      <c r="D123" s="403"/>
      <c r="E123" s="364" t="s">
        <v>3388</v>
      </c>
      <c r="F123" s="368">
        <v>1384829.5999999999</v>
      </c>
      <c r="G123" s="368">
        <v>1280050.8</v>
      </c>
      <c r="H123" s="368">
        <v>1280050.8</v>
      </c>
    </row>
    <row r="124" spans="1:8" ht="36" customHeight="1">
      <c r="A124" s="366"/>
      <c r="B124" s="378" t="s">
        <v>3389</v>
      </c>
      <c r="C124" s="378"/>
      <c r="D124" s="378"/>
      <c r="E124" s="364" t="s">
        <v>3390</v>
      </c>
      <c r="F124" s="407">
        <v>1877874.5999999999</v>
      </c>
      <c r="G124" s="407">
        <v>6566273.7999999998</v>
      </c>
      <c r="H124" s="407">
        <v>1860841.1</v>
      </c>
    </row>
    <row r="125" spans="1:8" ht="36" customHeight="1">
      <c r="A125" s="362">
        <v>54</v>
      </c>
      <c r="B125" s="382" t="s">
        <v>3391</v>
      </c>
      <c r="C125" s="382"/>
      <c r="D125" s="382"/>
      <c r="E125" s="364" t="s">
        <v>3392</v>
      </c>
      <c r="F125" s="374" t="s">
        <v>3168</v>
      </c>
      <c r="G125" s="374" t="s">
        <v>3168</v>
      </c>
      <c r="H125" s="374" t="s">
        <v>3168</v>
      </c>
    </row>
    <row r="126" spans="1:8" ht="36" customHeight="1">
      <c r="A126" s="362">
        <v>541</v>
      </c>
      <c r="B126" s="367" t="s">
        <v>3393</v>
      </c>
      <c r="C126" s="367"/>
      <c r="D126" s="367"/>
      <c r="E126" s="364" t="s">
        <v>3394</v>
      </c>
      <c r="F126" s="368"/>
      <c r="G126" s="368">
        <v>0</v>
      </c>
      <c r="H126" s="368"/>
    </row>
    <row r="127" spans="1:8" ht="36" customHeight="1">
      <c r="A127" s="362">
        <v>542</v>
      </c>
      <c r="B127" s="367" t="s">
        <v>3395</v>
      </c>
      <c r="C127" s="367"/>
      <c r="D127" s="367"/>
      <c r="E127" s="364" t="s">
        <v>3396</v>
      </c>
      <c r="F127" s="368"/>
      <c r="G127" s="368">
        <v>0</v>
      </c>
      <c r="H127" s="368"/>
    </row>
    <row r="128" spans="1:8" ht="36" customHeight="1">
      <c r="A128" s="362">
        <v>543</v>
      </c>
      <c r="B128" s="367" t="s">
        <v>3397</v>
      </c>
      <c r="C128" s="367"/>
      <c r="D128" s="367"/>
      <c r="E128" s="364" t="s">
        <v>3398</v>
      </c>
      <c r="F128" s="368"/>
      <c r="G128" s="368">
        <v>0</v>
      </c>
      <c r="H128" s="368"/>
    </row>
    <row r="129" spans="1:8" ht="36" customHeight="1">
      <c r="A129" s="362">
        <v>544</v>
      </c>
      <c r="B129" s="408" t="s">
        <v>3399</v>
      </c>
      <c r="C129" s="408"/>
      <c r="D129" s="408"/>
      <c r="E129" s="364" t="s">
        <v>3400</v>
      </c>
      <c r="F129" s="368"/>
      <c r="G129" s="368">
        <v>0</v>
      </c>
      <c r="H129" s="368"/>
    </row>
    <row r="130" spans="1:8" ht="36" customHeight="1">
      <c r="A130" s="362"/>
      <c r="B130" s="378" t="s">
        <v>3401</v>
      </c>
      <c r="C130" s="378"/>
      <c r="D130" s="378"/>
      <c r="E130" s="364" t="s">
        <v>3402</v>
      </c>
      <c r="F130" s="373">
        <v>0</v>
      </c>
      <c r="G130" s="373">
        <v>0</v>
      </c>
      <c r="H130" s="373">
        <v>0</v>
      </c>
    </row>
    <row r="131" spans="1:8" ht="36" customHeight="1">
      <c r="A131" s="362">
        <v>55</v>
      </c>
      <c r="B131" s="409" t="s">
        <v>3403</v>
      </c>
      <c r="C131" s="409"/>
      <c r="D131" s="409"/>
      <c r="E131" s="364" t="s">
        <v>3404</v>
      </c>
      <c r="F131" s="374" t="s">
        <v>3168</v>
      </c>
      <c r="G131" s="374" t="s">
        <v>3168</v>
      </c>
      <c r="H131" s="374" t="s">
        <v>3168</v>
      </c>
    </row>
    <row r="132" spans="1:8" ht="36" customHeight="1">
      <c r="A132" s="362">
        <v>551</v>
      </c>
      <c r="B132" s="367" t="s">
        <v>3405</v>
      </c>
      <c r="C132" s="367"/>
      <c r="D132" s="367"/>
      <c r="E132" s="364" t="s">
        <v>3406</v>
      </c>
      <c r="F132" s="368"/>
      <c r="G132" s="368">
        <v>0</v>
      </c>
      <c r="H132" s="368"/>
    </row>
    <row r="133" spans="1:8" ht="36" customHeight="1">
      <c r="A133" s="362">
        <v>552</v>
      </c>
      <c r="B133" s="367" t="s">
        <v>3407</v>
      </c>
      <c r="C133" s="367"/>
      <c r="D133" s="367"/>
      <c r="E133" s="364" t="s">
        <v>3408</v>
      </c>
      <c r="F133" s="368"/>
      <c r="G133" s="368">
        <v>0</v>
      </c>
      <c r="H133" s="368"/>
    </row>
    <row r="134" spans="1:8" ht="36" customHeight="1">
      <c r="A134" s="362">
        <v>553</v>
      </c>
      <c r="B134" s="367" t="s">
        <v>3409</v>
      </c>
      <c r="C134" s="367"/>
      <c r="D134" s="367"/>
      <c r="E134" s="364" t="s">
        <v>3410</v>
      </c>
      <c r="F134" s="368"/>
      <c r="G134" s="368">
        <v>0</v>
      </c>
      <c r="H134" s="368"/>
    </row>
    <row r="135" spans="1:8" ht="36" customHeight="1">
      <c r="A135" s="362">
        <v>554</v>
      </c>
      <c r="B135" s="367" t="s">
        <v>3411</v>
      </c>
      <c r="C135" s="367"/>
      <c r="D135" s="367"/>
      <c r="E135" s="364" t="s">
        <v>3412</v>
      </c>
      <c r="F135" s="368"/>
      <c r="G135" s="368">
        <v>0</v>
      </c>
      <c r="H135" s="368"/>
    </row>
    <row r="136" spans="1:8" ht="36" customHeight="1">
      <c r="A136" s="362">
        <v>555</v>
      </c>
      <c r="B136" s="367" t="s">
        <v>3413</v>
      </c>
      <c r="C136" s="367"/>
      <c r="D136" s="367"/>
      <c r="E136" s="364" t="s">
        <v>3414</v>
      </c>
      <c r="F136" s="368"/>
      <c r="G136" s="368">
        <v>0</v>
      </c>
      <c r="H136" s="368"/>
    </row>
    <row r="137" spans="1:8" ht="36" customHeight="1">
      <c r="A137" s="362"/>
      <c r="B137" s="409" t="s">
        <v>3415</v>
      </c>
      <c r="C137" s="409"/>
      <c r="D137" s="409"/>
      <c r="E137" s="364" t="s">
        <v>3416</v>
      </c>
      <c r="F137" s="373">
        <v>0</v>
      </c>
      <c r="G137" s="373">
        <v>0</v>
      </c>
      <c r="H137" s="373">
        <v>0</v>
      </c>
    </row>
    <row r="138" spans="1:8" ht="36" customHeight="1">
      <c r="A138" s="362">
        <v>56</v>
      </c>
      <c r="B138" s="378" t="s">
        <v>3339</v>
      </c>
      <c r="C138" s="378"/>
      <c r="D138" s="378"/>
      <c r="E138" s="364" t="s">
        <v>3417</v>
      </c>
      <c r="F138" s="374" t="s">
        <v>3168</v>
      </c>
      <c r="G138" s="374" t="s">
        <v>3168</v>
      </c>
      <c r="H138" s="374" t="s">
        <v>3168</v>
      </c>
    </row>
    <row r="139" spans="1:8" ht="36" customHeight="1">
      <c r="A139" s="362">
        <v>561</v>
      </c>
      <c r="B139" s="367" t="s">
        <v>3341</v>
      </c>
      <c r="C139" s="367"/>
      <c r="D139" s="367"/>
      <c r="E139" s="364" t="s">
        <v>3418</v>
      </c>
      <c r="F139" s="368"/>
      <c r="G139" s="368">
        <v>0</v>
      </c>
      <c r="H139" s="368"/>
    </row>
    <row r="140" spans="1:8" ht="36" customHeight="1">
      <c r="A140" s="362">
        <v>563</v>
      </c>
      <c r="B140" s="367" t="s">
        <v>3343</v>
      </c>
      <c r="C140" s="367"/>
      <c r="D140" s="367"/>
      <c r="E140" s="364" t="s">
        <v>3419</v>
      </c>
      <c r="F140" s="368"/>
      <c r="G140" s="368">
        <v>0</v>
      </c>
      <c r="H140" s="368"/>
    </row>
    <row r="141" spans="1:8" ht="36" customHeight="1">
      <c r="A141" s="362">
        <v>564</v>
      </c>
      <c r="B141" s="367" t="s">
        <v>3345</v>
      </c>
      <c r="C141" s="367"/>
      <c r="D141" s="367"/>
      <c r="E141" s="364" t="s">
        <v>3420</v>
      </c>
      <c r="F141" s="368"/>
      <c r="G141" s="368">
        <v>0</v>
      </c>
      <c r="H141" s="368"/>
    </row>
    <row r="142" spans="1:8" ht="36" customHeight="1">
      <c r="A142" s="362"/>
      <c r="B142" s="378" t="s">
        <v>3421</v>
      </c>
      <c r="C142" s="378"/>
      <c r="D142" s="378"/>
      <c r="E142" s="364" t="s">
        <v>3422</v>
      </c>
      <c r="F142" s="373">
        <v>0</v>
      </c>
      <c r="G142" s="373">
        <v>0</v>
      </c>
      <c r="H142" s="373">
        <v>0</v>
      </c>
    </row>
    <row r="143" spans="1:8" ht="36" customHeight="1">
      <c r="A143" s="362">
        <v>57</v>
      </c>
      <c r="B143" s="378" t="s">
        <v>3423</v>
      </c>
      <c r="C143" s="378"/>
      <c r="D143" s="378"/>
      <c r="E143" s="364" t="s">
        <v>3424</v>
      </c>
      <c r="F143" s="374" t="s">
        <v>3168</v>
      </c>
      <c r="G143" s="374" t="s">
        <v>3168</v>
      </c>
      <c r="H143" s="374" t="s">
        <v>3168</v>
      </c>
    </row>
    <row r="144" spans="1:8" ht="36" customHeight="1">
      <c r="A144" s="362">
        <v>571</v>
      </c>
      <c r="B144" s="367" t="s">
        <v>3425</v>
      </c>
      <c r="C144" s="367"/>
      <c r="D144" s="367"/>
      <c r="E144" s="364" t="s">
        <v>3426</v>
      </c>
      <c r="F144" s="368"/>
      <c r="G144" s="368">
        <v>0</v>
      </c>
      <c r="H144" s="368"/>
    </row>
    <row r="145" spans="1:8" ht="36" customHeight="1">
      <c r="A145" s="362">
        <v>572</v>
      </c>
      <c r="B145" s="367" t="s">
        <v>3353</v>
      </c>
      <c r="C145" s="367"/>
      <c r="D145" s="367"/>
      <c r="E145" s="364" t="s">
        <v>3427</v>
      </c>
      <c r="F145" s="368"/>
      <c r="G145" s="368">
        <v>0</v>
      </c>
      <c r="H145" s="368"/>
    </row>
    <row r="146" spans="1:8" ht="36" customHeight="1">
      <c r="A146" s="366"/>
      <c r="B146" s="410" t="s">
        <v>3428</v>
      </c>
      <c r="C146" s="410"/>
      <c r="D146" s="410"/>
      <c r="E146" s="364" t="s">
        <v>3429</v>
      </c>
      <c r="F146" s="373">
        <v>0</v>
      </c>
      <c r="G146" s="373">
        <v>0</v>
      </c>
      <c r="H146" s="373">
        <v>0</v>
      </c>
    </row>
    <row r="147" spans="1:8" ht="36" customHeight="1">
      <c r="A147" s="362">
        <v>58</v>
      </c>
      <c r="B147" s="382" t="s">
        <v>3430</v>
      </c>
      <c r="C147" s="382"/>
      <c r="D147" s="382"/>
      <c r="E147" s="364" t="s">
        <v>3431</v>
      </c>
      <c r="F147" s="368" t="s">
        <v>3168</v>
      </c>
      <c r="G147" s="368" t="s">
        <v>3168</v>
      </c>
      <c r="H147" s="368" t="s">
        <v>3168</v>
      </c>
    </row>
    <row r="148" spans="1:8" ht="36" customHeight="1">
      <c r="A148" s="366">
        <v>583</v>
      </c>
      <c r="B148" s="367" t="s">
        <v>3432</v>
      </c>
      <c r="C148" s="367"/>
      <c r="D148" s="367"/>
      <c r="E148" s="364" t="s">
        <v>3433</v>
      </c>
      <c r="F148" s="368">
        <v>0</v>
      </c>
      <c r="G148" s="368">
        <v>0</v>
      </c>
      <c r="H148" s="368">
        <v>0</v>
      </c>
    </row>
    <row r="149" spans="1:8" ht="36" customHeight="1">
      <c r="A149" s="366">
        <v>584</v>
      </c>
      <c r="B149" s="367" t="s">
        <v>3361</v>
      </c>
      <c r="C149" s="367"/>
      <c r="D149" s="367"/>
      <c r="E149" s="364" t="s">
        <v>3434</v>
      </c>
      <c r="F149" s="368">
        <v>0</v>
      </c>
      <c r="G149" s="368">
        <v>0</v>
      </c>
      <c r="H149" s="368">
        <v>0</v>
      </c>
    </row>
    <row r="150" spans="1:8" ht="36" customHeight="1">
      <c r="A150" s="366">
        <v>588</v>
      </c>
      <c r="B150" s="367" t="s">
        <v>3435</v>
      </c>
      <c r="C150" s="367"/>
      <c r="D150" s="367"/>
      <c r="E150" s="364" t="s">
        <v>3436</v>
      </c>
      <c r="F150" s="368">
        <v>0</v>
      </c>
      <c r="G150" s="368">
        <v>0</v>
      </c>
      <c r="H150" s="368">
        <v>0</v>
      </c>
    </row>
    <row r="151" spans="1:8" ht="36" customHeight="1">
      <c r="A151" s="366"/>
      <c r="B151" s="410" t="s">
        <v>3437</v>
      </c>
      <c r="C151" s="410"/>
      <c r="D151" s="410"/>
      <c r="E151" s="364" t="s">
        <v>3438</v>
      </c>
      <c r="F151" s="373">
        <v>0</v>
      </c>
      <c r="G151" s="373">
        <v>0</v>
      </c>
      <c r="H151" s="373">
        <v>0</v>
      </c>
    </row>
    <row r="152" spans="1:8" ht="36" customHeight="1">
      <c r="A152" s="362">
        <v>59</v>
      </c>
      <c r="B152" s="378" t="s">
        <v>3439</v>
      </c>
      <c r="C152" s="378"/>
      <c r="D152" s="378"/>
      <c r="E152" s="364" t="s">
        <v>3440</v>
      </c>
      <c r="F152" s="368" t="s">
        <v>3168</v>
      </c>
      <c r="G152" s="368" t="s">
        <v>3168</v>
      </c>
      <c r="H152" s="368" t="s">
        <v>3168</v>
      </c>
    </row>
    <row r="153" spans="1:8" ht="36" customHeight="1">
      <c r="A153" s="362">
        <v>595</v>
      </c>
      <c r="B153" s="411" t="s">
        <v>3441</v>
      </c>
      <c r="C153" s="411"/>
      <c r="D153" s="411"/>
      <c r="E153" s="364" t="s">
        <v>3442</v>
      </c>
      <c r="F153" s="368">
        <v>0</v>
      </c>
      <c r="G153" s="368">
        <v>12242982.300000001</v>
      </c>
      <c r="H153" s="368">
        <v>0</v>
      </c>
    </row>
    <row r="154" spans="1:8" ht="36" customHeight="1">
      <c r="A154" s="366"/>
      <c r="B154" s="378" t="s">
        <v>3443</v>
      </c>
      <c r="C154" s="378"/>
      <c r="D154" s="378"/>
      <c r="E154" s="364" t="s">
        <v>3444</v>
      </c>
      <c r="F154" s="373">
        <v>0</v>
      </c>
      <c r="G154" s="373">
        <v>12242982.300000001</v>
      </c>
      <c r="H154" s="373">
        <v>0</v>
      </c>
    </row>
    <row r="155" spans="1:8" ht="36" customHeight="1">
      <c r="A155" s="366"/>
      <c r="B155" s="380" t="s">
        <v>3445</v>
      </c>
      <c r="C155" s="380"/>
      <c r="D155" s="380"/>
      <c r="E155" s="364" t="s">
        <v>3446</v>
      </c>
      <c r="F155" s="373">
        <v>1877874.5999999999</v>
      </c>
      <c r="G155" s="373">
        <v>18809256.100000001</v>
      </c>
      <c r="H155" s="373">
        <v>1860841.1</v>
      </c>
    </row>
    <row r="156" spans="1:8" ht="36" customHeight="1">
      <c r="A156" s="362" t="s">
        <v>3377</v>
      </c>
      <c r="B156" s="382" t="s">
        <v>3447</v>
      </c>
      <c r="C156" s="382"/>
      <c r="D156" s="382"/>
      <c r="E156" s="364" t="s">
        <v>3448</v>
      </c>
      <c r="F156" s="374"/>
      <c r="G156" s="374"/>
      <c r="H156" s="374"/>
    </row>
    <row r="157" spans="1:8" ht="36" customHeight="1">
      <c r="A157" s="362" t="s">
        <v>3449</v>
      </c>
      <c r="B157" s="382" t="s">
        <v>3450</v>
      </c>
      <c r="C157" s="382"/>
      <c r="D157" s="382"/>
      <c r="E157" s="364" t="s">
        <v>3451</v>
      </c>
      <c r="F157" s="374"/>
      <c r="G157" s="374"/>
      <c r="H157" s="374"/>
    </row>
    <row r="158" spans="1:8" ht="36" customHeight="1">
      <c r="A158" s="366" t="s">
        <v>3452</v>
      </c>
      <c r="B158" s="367" t="s">
        <v>3453</v>
      </c>
      <c r="C158" s="367"/>
      <c r="D158" s="367"/>
      <c r="E158" s="364" t="s">
        <v>3454</v>
      </c>
      <c r="F158" s="373"/>
      <c r="G158" s="368"/>
      <c r="H158" s="373"/>
    </row>
    <row r="159" spans="1:8" ht="36" customHeight="1">
      <c r="A159" s="366" t="s">
        <v>3455</v>
      </c>
      <c r="B159" s="367" t="s">
        <v>3456</v>
      </c>
      <c r="C159" s="367"/>
      <c r="D159" s="367"/>
      <c r="E159" s="364" t="s">
        <v>3457</v>
      </c>
      <c r="F159" s="373"/>
      <c r="G159" s="368"/>
      <c r="H159" s="373"/>
    </row>
    <row r="160" spans="1:8" ht="36" customHeight="1">
      <c r="A160" s="366" t="s">
        <v>3458</v>
      </c>
      <c r="B160" s="367" t="s">
        <v>3459</v>
      </c>
      <c r="C160" s="367"/>
      <c r="D160" s="367"/>
      <c r="E160" s="364" t="s">
        <v>3460</v>
      </c>
      <c r="F160" s="373"/>
      <c r="G160" s="368"/>
      <c r="H160" s="373"/>
    </row>
    <row r="161" spans="1:8" ht="36" customHeight="1">
      <c r="A161" s="366">
        <v>614</v>
      </c>
      <c r="B161" s="367" t="s">
        <v>3461</v>
      </c>
      <c r="C161" s="367"/>
      <c r="D161" s="367"/>
      <c r="E161" s="364" t="s">
        <v>3462</v>
      </c>
      <c r="F161" s="373"/>
      <c r="G161" s="368"/>
      <c r="H161" s="373"/>
    </row>
    <row r="162" spans="1:8" ht="36" customHeight="1">
      <c r="A162" s="366">
        <v>615</v>
      </c>
      <c r="B162" s="367" t="s">
        <v>3463</v>
      </c>
      <c r="C162" s="367"/>
      <c r="D162" s="367"/>
      <c r="E162" s="364" t="s">
        <v>3464</v>
      </c>
      <c r="F162" s="373"/>
      <c r="G162" s="368"/>
      <c r="H162" s="373"/>
    </row>
    <row r="163" spans="1:8" ht="36" customHeight="1">
      <c r="A163" s="366">
        <v>616</v>
      </c>
      <c r="B163" s="367" t="s">
        <v>3465</v>
      </c>
      <c r="C163" s="367"/>
      <c r="D163" s="367"/>
      <c r="E163" s="364" t="s">
        <v>3466</v>
      </c>
      <c r="F163" s="368"/>
      <c r="G163" s="368"/>
      <c r="H163" s="368"/>
    </row>
    <row r="164" spans="1:8" ht="36" customHeight="1">
      <c r="A164" s="366">
        <v>619</v>
      </c>
      <c r="B164" s="367" t="s">
        <v>3467</v>
      </c>
      <c r="C164" s="367"/>
      <c r="D164" s="367"/>
      <c r="E164" s="364" t="s">
        <v>3468</v>
      </c>
      <c r="F164" s="373"/>
      <c r="G164" s="368"/>
      <c r="H164" s="373"/>
    </row>
    <row r="165" spans="1:8" ht="36" customHeight="1">
      <c r="A165" s="366"/>
      <c r="B165" s="378" t="s">
        <v>3469</v>
      </c>
      <c r="C165" s="378"/>
      <c r="D165" s="378"/>
      <c r="E165" s="364" t="s">
        <v>3470</v>
      </c>
      <c r="F165" s="373">
        <v>0</v>
      </c>
      <c r="G165" s="373">
        <v>0</v>
      </c>
      <c r="H165" s="373">
        <v>0</v>
      </c>
    </row>
    <row r="166" spans="1:8" ht="36" customHeight="1">
      <c r="A166" s="362">
        <v>62</v>
      </c>
      <c r="B166" s="382" t="s">
        <v>3471</v>
      </c>
      <c r="C166" s="382"/>
      <c r="D166" s="382"/>
      <c r="E166" s="364" t="s">
        <v>3472</v>
      </c>
      <c r="F166" s="373"/>
      <c r="G166" s="368"/>
      <c r="H166" s="373"/>
    </row>
    <row r="167" spans="1:8" ht="36" customHeight="1">
      <c r="A167" s="362" t="s">
        <v>3473</v>
      </c>
      <c r="B167" s="382" t="s">
        <v>3474</v>
      </c>
      <c r="C167" s="382"/>
      <c r="D167" s="382"/>
      <c r="E167" s="364" t="s">
        <v>3475</v>
      </c>
      <c r="F167" s="373"/>
      <c r="G167" s="368"/>
      <c r="H167" s="373"/>
    </row>
    <row r="168" spans="1:8" ht="36" customHeight="1">
      <c r="A168" s="362"/>
      <c r="B168" s="382" t="s">
        <v>3476</v>
      </c>
      <c r="C168" s="382"/>
      <c r="D168" s="382"/>
      <c r="E168" s="364" t="s">
        <v>60</v>
      </c>
      <c r="F168" s="368"/>
      <c r="G168" s="368"/>
      <c r="H168" s="368"/>
    </row>
    <row r="169" spans="1:8" ht="36" customHeight="1">
      <c r="A169" s="362">
        <v>7</v>
      </c>
      <c r="B169" s="382" t="s">
        <v>3477</v>
      </c>
      <c r="C169" s="382"/>
      <c r="D169" s="382"/>
      <c r="E169" s="364" t="s">
        <v>285</v>
      </c>
      <c r="F169" s="374"/>
      <c r="G169" s="374"/>
      <c r="H169" s="374"/>
    </row>
    <row r="170" spans="1:8" ht="36" customHeight="1">
      <c r="A170" s="362">
        <v>71</v>
      </c>
      <c r="B170" s="382" t="s">
        <v>3478</v>
      </c>
      <c r="C170" s="382"/>
      <c r="D170" s="382"/>
      <c r="E170" s="364" t="s">
        <v>3479</v>
      </c>
      <c r="F170" s="374"/>
      <c r="G170" s="374"/>
      <c r="H170" s="374"/>
    </row>
    <row r="171" spans="1:8" ht="36" customHeight="1">
      <c r="A171" s="366">
        <v>711</v>
      </c>
      <c r="B171" s="403" t="s">
        <v>3480</v>
      </c>
      <c r="C171" s="403"/>
      <c r="D171" s="403"/>
      <c r="E171" s="364" t="s">
        <v>3481</v>
      </c>
      <c r="F171" s="402">
        <v>0</v>
      </c>
      <c r="G171" s="368">
        <v>-11116143.6</v>
      </c>
      <c r="H171" s="402">
        <v>0</v>
      </c>
    </row>
    <row r="172" spans="1:8" ht="36" customHeight="1">
      <c r="A172" s="366">
        <v>712</v>
      </c>
      <c r="B172" s="403" t="s">
        <v>3482</v>
      </c>
      <c r="C172" s="403"/>
      <c r="D172" s="403"/>
      <c r="E172" s="364" t="s">
        <v>3483</v>
      </c>
      <c r="F172" s="368">
        <v>2807400.7</v>
      </c>
      <c r="G172" s="368">
        <v>2807400.7</v>
      </c>
      <c r="H172" s="368">
        <v>5240341.8</v>
      </c>
    </row>
    <row r="173" spans="1:8" ht="36" customHeight="1">
      <c r="A173" s="366">
        <v>713</v>
      </c>
      <c r="B173" s="403" t="s">
        <v>3484</v>
      </c>
      <c r="C173" s="403"/>
      <c r="D173" s="403"/>
      <c r="E173" s="364" t="s">
        <v>3485</v>
      </c>
      <c r="F173" s="368">
        <v>0</v>
      </c>
      <c r="G173" s="368">
        <v>287432.09999999998</v>
      </c>
      <c r="H173" s="368">
        <v>0</v>
      </c>
    </row>
    <row r="174" spans="1:8" ht="36" customHeight="1">
      <c r="A174" s="366">
        <v>714</v>
      </c>
      <c r="B174" s="403" t="s">
        <v>3486</v>
      </c>
      <c r="C174" s="403"/>
      <c r="D174" s="403"/>
      <c r="E174" s="364" t="s">
        <v>3487</v>
      </c>
      <c r="F174" s="368">
        <v>0</v>
      </c>
      <c r="G174" s="368">
        <v>0</v>
      </c>
      <c r="H174" s="368">
        <v>0</v>
      </c>
    </row>
    <row r="175" spans="1:8" ht="36" customHeight="1">
      <c r="A175" s="366">
        <v>715</v>
      </c>
      <c r="B175" s="403" t="s">
        <v>3488</v>
      </c>
      <c r="C175" s="403"/>
      <c r="D175" s="403"/>
      <c r="E175" s="364" t="s">
        <v>3489</v>
      </c>
      <c r="F175" s="368">
        <v>0</v>
      </c>
      <c r="G175" s="368">
        <v>0</v>
      </c>
      <c r="H175" s="368">
        <v>0</v>
      </c>
    </row>
    <row r="176" spans="1:8" ht="36" customHeight="1">
      <c r="A176" s="366"/>
      <c r="B176" s="382" t="s">
        <v>3490</v>
      </c>
      <c r="C176" s="382"/>
      <c r="D176" s="382"/>
      <c r="E176" s="364" t="s">
        <v>3491</v>
      </c>
      <c r="F176" s="373">
        <v>2807400.7</v>
      </c>
      <c r="G176" s="373">
        <v>-8021310.7999999998</v>
      </c>
      <c r="H176" s="373">
        <v>5240341.8</v>
      </c>
    </row>
    <row r="177" spans="1:8" ht="36" customHeight="1">
      <c r="A177" s="362">
        <v>72</v>
      </c>
      <c r="B177" s="382" t="s">
        <v>3492</v>
      </c>
      <c r="C177" s="382"/>
      <c r="D177" s="382"/>
      <c r="E177" s="364" t="s">
        <v>3493</v>
      </c>
      <c r="F177" s="374" t="s">
        <v>3168</v>
      </c>
      <c r="G177" s="374" t="s">
        <v>3168</v>
      </c>
      <c r="H177" s="374" t="s">
        <v>3168</v>
      </c>
    </row>
    <row r="178" spans="1:8" ht="36" customHeight="1">
      <c r="A178" s="366">
        <v>721</v>
      </c>
      <c r="B178" s="403" t="s">
        <v>3494</v>
      </c>
      <c r="C178" s="403"/>
      <c r="D178" s="403"/>
      <c r="E178" s="364" t="s">
        <v>3495</v>
      </c>
      <c r="F178" s="373"/>
      <c r="G178" s="368">
        <v>5442864.7000000002</v>
      </c>
      <c r="H178" s="368"/>
    </row>
    <row r="179" spans="1:8" ht="36" customHeight="1">
      <c r="A179" s="366">
        <v>722</v>
      </c>
      <c r="B179" s="403" t="s">
        <v>3496</v>
      </c>
      <c r="C179" s="403"/>
      <c r="D179" s="403"/>
      <c r="E179" s="364" t="s">
        <v>3497</v>
      </c>
      <c r="F179" s="368">
        <v>57807263.5</v>
      </c>
      <c r="G179" s="368">
        <v>57807263.5</v>
      </c>
      <c r="H179" s="368">
        <v>63250361.100000001</v>
      </c>
    </row>
    <row r="180" spans="1:8" ht="36" customHeight="1">
      <c r="A180" s="366">
        <v>723</v>
      </c>
      <c r="B180" s="403" t="s">
        <v>3498</v>
      </c>
      <c r="C180" s="403"/>
      <c r="D180" s="403"/>
      <c r="E180" s="364" t="s">
        <v>3499</v>
      </c>
      <c r="F180" s="368">
        <v>0</v>
      </c>
      <c r="G180" s="368">
        <v>-2003261.6</v>
      </c>
      <c r="H180" s="368">
        <v>0</v>
      </c>
    </row>
    <row r="181" spans="1:8" ht="36" customHeight="1">
      <c r="A181" s="366">
        <v>724</v>
      </c>
      <c r="B181" s="404" t="s">
        <v>3500</v>
      </c>
      <c r="C181" s="405"/>
      <c r="D181" s="406"/>
      <c r="E181" s="364" t="s">
        <v>3501</v>
      </c>
      <c r="F181" s="368"/>
      <c r="G181" s="374">
        <v>-521123.3</v>
      </c>
      <c r="H181" s="368"/>
    </row>
    <row r="182" spans="1:8" ht="36" customHeight="1">
      <c r="A182" s="400"/>
      <c r="B182" s="382" t="s">
        <v>3502</v>
      </c>
      <c r="C182" s="382"/>
      <c r="D182" s="382"/>
      <c r="E182" s="364" t="s">
        <v>3503</v>
      </c>
      <c r="F182" s="373">
        <v>57807263.5</v>
      </c>
      <c r="G182" s="373">
        <v>60725743.300000004</v>
      </c>
      <c r="H182" s="373">
        <v>63250361.100000001</v>
      </c>
    </row>
    <row r="183" spans="1:8" ht="36" customHeight="1">
      <c r="A183" s="400"/>
      <c r="B183" s="412" t="s">
        <v>3504</v>
      </c>
      <c r="C183" s="413"/>
      <c r="D183" s="414"/>
      <c r="E183" s="364" t="s">
        <v>4</v>
      </c>
      <c r="F183" s="373">
        <v>60614664.200000003</v>
      </c>
      <c r="G183" s="373">
        <v>52704432.500000007</v>
      </c>
      <c r="H183" s="373">
        <v>68490702.900000006</v>
      </c>
    </row>
    <row r="184" spans="1:8" ht="36" customHeight="1">
      <c r="A184" s="415"/>
      <c r="B184" s="396" t="s">
        <v>3505</v>
      </c>
      <c r="C184" s="397"/>
      <c r="D184" s="398"/>
      <c r="E184" s="364" t="s">
        <v>3506</v>
      </c>
      <c r="F184" s="373">
        <v>62492538.800000004</v>
      </c>
      <c r="G184" s="373">
        <v>71513688.600000009</v>
      </c>
      <c r="H184" s="373">
        <v>70351544</v>
      </c>
    </row>
    <row r="185" spans="1:8" ht="36" customHeight="1">
      <c r="A185" s="416" t="s">
        <v>3507</v>
      </c>
      <c r="B185" s="416"/>
      <c r="C185" s="416"/>
      <c r="D185" s="416"/>
      <c r="E185" s="417"/>
      <c r="F185" s="418"/>
      <c r="G185" s="419"/>
      <c r="H185" s="418"/>
    </row>
    <row r="186" spans="1:8" ht="36" customHeight="1">
      <c r="A186" s="420"/>
      <c r="B186" s="421"/>
      <c r="C186" s="421"/>
      <c r="D186" s="421"/>
      <c r="E186" s="417"/>
      <c r="F186" s="422"/>
      <c r="G186" s="422"/>
      <c r="H186" s="422"/>
    </row>
    <row r="187" spans="1:8" ht="36" customHeight="1">
      <c r="A187" s="423">
        <v>8</v>
      </c>
      <c r="B187" s="382" t="s">
        <v>3508</v>
      </c>
      <c r="C187" s="382"/>
      <c r="D187" s="382"/>
      <c r="E187" s="364" t="s">
        <v>7</v>
      </c>
      <c r="F187" s="374"/>
      <c r="G187" s="374"/>
      <c r="H187" s="374"/>
    </row>
    <row r="188" spans="1:8" ht="36" customHeight="1">
      <c r="A188" s="424">
        <v>811110</v>
      </c>
      <c r="B188" s="425" t="s">
        <v>3509</v>
      </c>
      <c r="C188" s="425"/>
      <c r="D188" s="425"/>
      <c r="E188" s="364" t="s">
        <v>3510</v>
      </c>
      <c r="F188" s="426">
        <v>0</v>
      </c>
      <c r="G188" s="426">
        <v>0</v>
      </c>
      <c r="H188" s="426">
        <v>0</v>
      </c>
    </row>
    <row r="189" spans="1:8" ht="36" customHeight="1">
      <c r="A189" s="424">
        <v>811120</v>
      </c>
      <c r="B189" s="425" t="s">
        <v>3511</v>
      </c>
      <c r="C189" s="425"/>
      <c r="D189" s="425"/>
      <c r="E189" s="364" t="s">
        <v>3512</v>
      </c>
      <c r="F189" s="426">
        <v>0</v>
      </c>
      <c r="G189" s="426">
        <v>0</v>
      </c>
      <c r="H189" s="426">
        <v>0</v>
      </c>
    </row>
    <row r="190" spans="1:8" ht="36" customHeight="1">
      <c r="A190" s="424">
        <v>811130</v>
      </c>
      <c r="B190" s="425" t="s">
        <v>3513</v>
      </c>
      <c r="C190" s="425"/>
      <c r="D190" s="425"/>
      <c r="E190" s="364" t="s">
        <v>3514</v>
      </c>
      <c r="F190" s="426">
        <v>98225</v>
      </c>
      <c r="G190" s="426">
        <v>0</v>
      </c>
      <c r="H190" s="426">
        <v>0</v>
      </c>
    </row>
    <row r="191" spans="1:8" ht="36" customHeight="1">
      <c r="A191" s="424">
        <v>811140</v>
      </c>
      <c r="B191" s="425" t="s">
        <v>3515</v>
      </c>
      <c r="C191" s="425"/>
      <c r="D191" s="425"/>
      <c r="E191" s="364" t="s">
        <v>3516</v>
      </c>
      <c r="F191" s="426">
        <v>11640350</v>
      </c>
      <c r="G191" s="426">
        <v>11611350</v>
      </c>
      <c r="H191" s="426">
        <v>11611350</v>
      </c>
    </row>
    <row r="192" spans="1:8" ht="36" customHeight="1">
      <c r="A192" s="424">
        <v>811210</v>
      </c>
      <c r="B192" s="425" t="s">
        <v>3517</v>
      </c>
      <c r="C192" s="425"/>
      <c r="D192" s="425"/>
      <c r="E192" s="364" t="s">
        <v>3518</v>
      </c>
      <c r="F192" s="426">
        <v>4349.2</v>
      </c>
      <c r="G192" s="426">
        <v>3146.3</v>
      </c>
      <c r="H192" s="426">
        <v>3146.3</v>
      </c>
    </row>
    <row r="193" spans="1:8" ht="36" customHeight="1">
      <c r="A193" s="424">
        <v>811220</v>
      </c>
      <c r="B193" s="425" t="s">
        <v>3519</v>
      </c>
      <c r="C193" s="425"/>
      <c r="D193" s="425"/>
      <c r="E193" s="364" t="s">
        <v>3520</v>
      </c>
      <c r="F193" s="426">
        <v>70361.2</v>
      </c>
      <c r="G193" s="426">
        <v>72765.399999999994</v>
      </c>
      <c r="H193" s="426">
        <v>72765.399999999994</v>
      </c>
    </row>
    <row r="194" spans="1:8" ht="36" customHeight="1">
      <c r="A194" s="424">
        <v>811310</v>
      </c>
      <c r="B194" s="425" t="s">
        <v>3521</v>
      </c>
      <c r="C194" s="425"/>
      <c r="D194" s="425"/>
      <c r="E194" s="364" t="s">
        <v>3522</v>
      </c>
      <c r="F194" s="426">
        <v>460900.2</v>
      </c>
      <c r="G194" s="426">
        <v>408090.2</v>
      </c>
      <c r="H194" s="426">
        <v>408090.2</v>
      </c>
    </row>
    <row r="195" spans="1:8" ht="36" customHeight="1">
      <c r="A195" s="424">
        <v>811320</v>
      </c>
      <c r="B195" s="425" t="s">
        <v>3523</v>
      </c>
      <c r="C195" s="425"/>
      <c r="D195" s="425"/>
      <c r="E195" s="364" t="s">
        <v>3524</v>
      </c>
      <c r="F195" s="426">
        <v>4413278</v>
      </c>
      <c r="G195" s="426">
        <v>6872039.4000000004</v>
      </c>
      <c r="H195" s="426">
        <v>6872039.4000000004</v>
      </c>
    </row>
    <row r="196" spans="1:8" ht="36" customHeight="1">
      <c r="A196" s="424">
        <v>811330</v>
      </c>
      <c r="B196" s="425" t="s">
        <v>3525</v>
      </c>
      <c r="C196" s="425"/>
      <c r="D196" s="425"/>
      <c r="E196" s="364" t="s">
        <v>3526</v>
      </c>
      <c r="F196" s="426">
        <v>5417508.2999999998</v>
      </c>
      <c r="G196" s="426">
        <v>5225062.0999999996</v>
      </c>
      <c r="H196" s="426">
        <v>5225062.0999999996</v>
      </c>
    </row>
    <row r="197" spans="1:8" ht="36" customHeight="1">
      <c r="A197" s="424">
        <v>811410</v>
      </c>
      <c r="B197" s="425" t="s">
        <v>3527</v>
      </c>
      <c r="C197" s="425"/>
      <c r="D197" s="425"/>
      <c r="E197" s="364" t="s">
        <v>3528</v>
      </c>
      <c r="F197" s="426">
        <v>16821.900000000001</v>
      </c>
      <c r="G197" s="426">
        <v>11114.6</v>
      </c>
      <c r="H197" s="426">
        <v>11114.6</v>
      </c>
    </row>
    <row r="198" spans="1:8" ht="36" customHeight="1">
      <c r="A198" s="424">
        <v>811420</v>
      </c>
      <c r="B198" s="425" t="s">
        <v>3529</v>
      </c>
      <c r="C198" s="425"/>
      <c r="D198" s="425"/>
      <c r="E198" s="364" t="s">
        <v>3530</v>
      </c>
      <c r="F198" s="426">
        <v>1715788.0999999999</v>
      </c>
      <c r="G198" s="426">
        <v>2167044.9</v>
      </c>
      <c r="H198" s="426">
        <v>2167044.9</v>
      </c>
    </row>
    <row r="199" spans="1:8" ht="36" customHeight="1">
      <c r="A199" s="424">
        <v>811430</v>
      </c>
      <c r="B199" s="425" t="s">
        <v>3531</v>
      </c>
      <c r="C199" s="425"/>
      <c r="D199" s="425"/>
      <c r="E199" s="364" t="s">
        <v>3532</v>
      </c>
      <c r="F199" s="426">
        <v>14015.9</v>
      </c>
      <c r="G199" s="426">
        <v>14172</v>
      </c>
      <c r="H199" s="426">
        <v>14172</v>
      </c>
    </row>
    <row r="200" spans="1:8" ht="36" customHeight="1">
      <c r="A200" s="424">
        <v>811440</v>
      </c>
      <c r="B200" s="427" t="s">
        <v>3533</v>
      </c>
      <c r="C200" s="428"/>
      <c r="D200" s="429"/>
      <c r="E200" s="364" t="s">
        <v>3534</v>
      </c>
      <c r="F200" s="426"/>
      <c r="G200" s="426"/>
      <c r="H200" s="426"/>
    </row>
    <row r="201" spans="1:8" ht="36" customHeight="1">
      <c r="A201" s="424">
        <v>811460</v>
      </c>
      <c r="B201" s="425" t="s">
        <v>3535</v>
      </c>
      <c r="C201" s="425"/>
      <c r="D201" s="425"/>
      <c r="E201" s="364" t="s">
        <v>3536</v>
      </c>
      <c r="F201" s="426">
        <v>325843.20000000001</v>
      </c>
      <c r="G201" s="426">
        <v>433280</v>
      </c>
      <c r="H201" s="426">
        <v>433280</v>
      </c>
    </row>
    <row r="202" spans="1:8" ht="36" customHeight="1">
      <c r="A202" s="424">
        <v>812110</v>
      </c>
      <c r="B202" s="425" t="s">
        <v>3537</v>
      </c>
      <c r="C202" s="425"/>
      <c r="D202" s="425"/>
      <c r="E202" s="364" t="s">
        <v>3538</v>
      </c>
      <c r="F202" s="426">
        <v>24408585.600000001</v>
      </c>
      <c r="G202" s="426">
        <v>30470457.800000001</v>
      </c>
      <c r="H202" s="426">
        <v>30470457.800000001</v>
      </c>
    </row>
    <row r="203" spans="1:8" ht="36" customHeight="1">
      <c r="A203" s="424">
        <v>812120</v>
      </c>
      <c r="B203" s="425" t="s">
        <v>3539</v>
      </c>
      <c r="C203" s="425"/>
      <c r="D203" s="425"/>
      <c r="E203" s="364" t="s">
        <v>3540</v>
      </c>
      <c r="F203" s="426">
        <v>2063391.9</v>
      </c>
      <c r="G203" s="426">
        <v>2069523.3</v>
      </c>
      <c r="H203" s="426">
        <v>2069523.3</v>
      </c>
    </row>
    <row r="204" spans="1:8" ht="36" customHeight="1">
      <c r="A204" s="424">
        <v>812130</v>
      </c>
      <c r="B204" s="425" t="s">
        <v>3541</v>
      </c>
      <c r="C204" s="425"/>
      <c r="D204" s="425"/>
      <c r="E204" s="364" t="s">
        <v>3542</v>
      </c>
      <c r="F204" s="426">
        <v>11751200</v>
      </c>
      <c r="G204" s="426">
        <v>11421200</v>
      </c>
      <c r="H204" s="426">
        <v>11421200</v>
      </c>
    </row>
    <row r="205" spans="1:8" ht="36" customHeight="1">
      <c r="A205" s="424">
        <v>812211</v>
      </c>
      <c r="B205" s="425" t="s">
        <v>3543</v>
      </c>
      <c r="C205" s="425"/>
      <c r="D205" s="425"/>
      <c r="E205" s="364" t="s">
        <v>3544</v>
      </c>
      <c r="F205" s="426">
        <v>0</v>
      </c>
      <c r="G205" s="426">
        <v>0</v>
      </c>
      <c r="H205" s="426">
        <v>0</v>
      </c>
    </row>
    <row r="206" spans="1:8" ht="36" customHeight="1">
      <c r="A206" s="424">
        <v>812212</v>
      </c>
      <c r="B206" s="425" t="s">
        <v>3545</v>
      </c>
      <c r="C206" s="425"/>
      <c r="D206" s="425"/>
      <c r="E206" s="364" t="s">
        <v>3546</v>
      </c>
      <c r="F206" s="426">
        <v>0</v>
      </c>
      <c r="G206" s="426">
        <v>0</v>
      </c>
      <c r="H206" s="426">
        <v>0</v>
      </c>
    </row>
    <row r="207" spans="1:8" ht="36" customHeight="1">
      <c r="A207" s="424">
        <v>812213</v>
      </c>
      <c r="B207" s="425" t="s">
        <v>3547</v>
      </c>
      <c r="C207" s="425"/>
      <c r="D207" s="425"/>
      <c r="E207" s="364" t="s">
        <v>3548</v>
      </c>
      <c r="F207" s="426">
        <v>0</v>
      </c>
      <c r="G207" s="426">
        <v>0</v>
      </c>
      <c r="H207" s="426">
        <v>0</v>
      </c>
    </row>
    <row r="208" spans="1:8" ht="36" customHeight="1">
      <c r="A208" s="424">
        <v>812221</v>
      </c>
      <c r="B208" s="425" t="s">
        <v>3549</v>
      </c>
      <c r="C208" s="425"/>
      <c r="D208" s="425"/>
      <c r="E208" s="364" t="s">
        <v>3550</v>
      </c>
      <c r="F208" s="426">
        <v>5920331.9000000004</v>
      </c>
      <c r="G208" s="426">
        <v>7740049.0999999996</v>
      </c>
      <c r="H208" s="426">
        <v>7740049.0999999996</v>
      </c>
    </row>
    <row r="209" spans="1:8" ht="36" customHeight="1">
      <c r="A209" s="424">
        <v>812222</v>
      </c>
      <c r="B209" s="425" t="s">
        <v>3551</v>
      </c>
      <c r="C209" s="425"/>
      <c r="D209" s="425"/>
      <c r="E209" s="364" t="s">
        <v>3552</v>
      </c>
      <c r="F209" s="426">
        <v>58416655.799999997</v>
      </c>
      <c r="G209" s="426">
        <v>69692751.799999997</v>
      </c>
      <c r="H209" s="426">
        <v>69692751.799999997</v>
      </c>
    </row>
    <row r="210" spans="1:8" ht="36" customHeight="1">
      <c r="A210" s="424">
        <v>812223</v>
      </c>
      <c r="B210" s="425" t="s">
        <v>3553</v>
      </c>
      <c r="C210" s="425"/>
      <c r="D210" s="425"/>
      <c r="E210" s="364" t="s">
        <v>3554</v>
      </c>
      <c r="F210" s="426">
        <v>0</v>
      </c>
      <c r="G210" s="426">
        <v>0</v>
      </c>
      <c r="H210" s="426">
        <v>0</v>
      </c>
    </row>
    <row r="211" spans="1:8" ht="36" customHeight="1">
      <c r="A211" s="424">
        <v>812229</v>
      </c>
      <c r="B211" s="425" t="s">
        <v>3555</v>
      </c>
      <c r="C211" s="425"/>
      <c r="D211" s="425"/>
      <c r="E211" s="364" t="s">
        <v>3556</v>
      </c>
      <c r="F211" s="426">
        <v>0</v>
      </c>
      <c r="G211" s="426">
        <v>0</v>
      </c>
      <c r="H211" s="426">
        <v>0</v>
      </c>
    </row>
    <row r="212" spans="1:8" ht="36" customHeight="1">
      <c r="A212" s="424">
        <v>812330</v>
      </c>
      <c r="B212" s="425" t="s">
        <v>3557</v>
      </c>
      <c r="C212" s="425"/>
      <c r="D212" s="425"/>
      <c r="E212" s="364" t="s">
        <v>3558</v>
      </c>
      <c r="F212" s="426">
        <v>7691.1</v>
      </c>
      <c r="G212" s="426">
        <v>1680.3</v>
      </c>
      <c r="H212" s="426">
        <v>1680.3</v>
      </c>
    </row>
    <row r="213" spans="1:8" ht="36" customHeight="1">
      <c r="A213" s="424">
        <v>812410</v>
      </c>
      <c r="B213" s="425" t="s">
        <v>3559</v>
      </c>
      <c r="C213" s="425"/>
      <c r="D213" s="425"/>
      <c r="E213" s="364" t="s">
        <v>3560</v>
      </c>
      <c r="F213" s="430">
        <v>8.8000000000000007</v>
      </c>
      <c r="G213" s="426">
        <v>14331.8</v>
      </c>
      <c r="H213" s="426">
        <v>14331.8</v>
      </c>
    </row>
    <row r="214" spans="1:8" ht="36" customHeight="1">
      <c r="A214" s="424">
        <v>812420</v>
      </c>
      <c r="B214" s="425" t="s">
        <v>3561</v>
      </c>
      <c r="C214" s="425"/>
      <c r="D214" s="425"/>
      <c r="E214" s="364" t="s">
        <v>3562</v>
      </c>
      <c r="F214" s="426">
        <v>1388.7</v>
      </c>
      <c r="G214" s="426">
        <v>1427.8</v>
      </c>
      <c r="H214" s="426">
        <v>1427.8</v>
      </c>
    </row>
    <row r="215" spans="1:8" ht="36" customHeight="1">
      <c r="A215" s="424">
        <v>812430</v>
      </c>
      <c r="B215" s="425" t="s">
        <v>3563</v>
      </c>
      <c r="C215" s="425"/>
      <c r="D215" s="425"/>
      <c r="E215" s="364" t="s">
        <v>3564</v>
      </c>
      <c r="F215" s="426">
        <v>0</v>
      </c>
      <c r="G215" s="426">
        <v>0</v>
      </c>
      <c r="H215" s="426">
        <v>0</v>
      </c>
    </row>
    <row r="216" spans="1:8" ht="36" customHeight="1">
      <c r="A216" s="424">
        <v>812440</v>
      </c>
      <c r="B216" s="425" t="s">
        <v>3565</v>
      </c>
      <c r="C216" s="425"/>
      <c r="D216" s="425"/>
      <c r="E216" s="364" t="s">
        <v>3566</v>
      </c>
      <c r="F216" s="426">
        <v>0</v>
      </c>
      <c r="G216" s="426">
        <v>0</v>
      </c>
      <c r="H216" s="426">
        <v>0</v>
      </c>
    </row>
    <row r="217" spans="1:8" ht="36" customHeight="1">
      <c r="A217" s="424">
        <v>812450</v>
      </c>
      <c r="B217" s="425" t="s">
        <v>3567</v>
      </c>
      <c r="C217" s="425"/>
      <c r="D217" s="425"/>
      <c r="E217" s="364" t="s">
        <v>3568</v>
      </c>
      <c r="F217" s="426">
        <v>145114.70000000001</v>
      </c>
      <c r="G217" s="426">
        <v>132687.5</v>
      </c>
      <c r="H217" s="426">
        <v>132687.5</v>
      </c>
    </row>
    <row r="218" spans="1:8" ht="36" customHeight="1">
      <c r="A218" s="424">
        <v>812460</v>
      </c>
      <c r="B218" s="425" t="s">
        <v>3569</v>
      </c>
      <c r="C218" s="425"/>
      <c r="D218" s="425"/>
      <c r="E218" s="364" t="s">
        <v>3570</v>
      </c>
      <c r="F218" s="426">
        <v>6182647.2000000002</v>
      </c>
      <c r="G218" s="426">
        <v>6563739.0999999996</v>
      </c>
      <c r="H218" s="426">
        <v>6563739.0999999996</v>
      </c>
    </row>
    <row r="219" spans="1:8" ht="36" customHeight="1">
      <c r="A219" s="424">
        <v>812490</v>
      </c>
      <c r="B219" s="425" t="s">
        <v>3571</v>
      </c>
      <c r="C219" s="425"/>
      <c r="D219" s="425"/>
      <c r="E219" s="364" t="s">
        <v>3572</v>
      </c>
      <c r="F219" s="426">
        <v>515923.3</v>
      </c>
      <c r="G219" s="426">
        <v>635586.5</v>
      </c>
      <c r="H219" s="426">
        <v>635586.5</v>
      </c>
    </row>
    <row r="220" spans="1:8" ht="36" customHeight="1">
      <c r="A220" s="424">
        <v>821100</v>
      </c>
      <c r="B220" s="425" t="s">
        <v>3573</v>
      </c>
      <c r="C220" s="425"/>
      <c r="D220" s="425"/>
      <c r="E220" s="364" t="s">
        <v>3574</v>
      </c>
      <c r="F220" s="426">
        <v>0</v>
      </c>
      <c r="G220" s="426">
        <v>0</v>
      </c>
      <c r="H220" s="426">
        <v>0</v>
      </c>
    </row>
    <row r="221" spans="1:8" ht="36" customHeight="1">
      <c r="A221" s="424">
        <v>821200</v>
      </c>
      <c r="B221" s="425" t="s">
        <v>3575</v>
      </c>
      <c r="C221" s="425"/>
      <c r="D221" s="425"/>
      <c r="E221" s="364" t="s">
        <v>3576</v>
      </c>
      <c r="F221" s="426">
        <v>1166.9000000000001</v>
      </c>
      <c r="G221" s="426">
        <v>0</v>
      </c>
      <c r="H221" s="426">
        <v>0</v>
      </c>
    </row>
    <row r="222" spans="1:8" ht="36" customHeight="1">
      <c r="A222" s="424">
        <v>821300</v>
      </c>
      <c r="B222" s="425" t="s">
        <v>3577</v>
      </c>
      <c r="C222" s="425"/>
      <c r="D222" s="425"/>
      <c r="E222" s="364" t="s">
        <v>3578</v>
      </c>
      <c r="F222" s="426">
        <v>0</v>
      </c>
      <c r="G222" s="426">
        <v>0</v>
      </c>
      <c r="H222" s="426">
        <v>0</v>
      </c>
    </row>
    <row r="223" spans="1:8" ht="36" customHeight="1">
      <c r="A223" s="424">
        <v>821400</v>
      </c>
      <c r="B223" s="425" t="s">
        <v>3579</v>
      </c>
      <c r="C223" s="425"/>
      <c r="D223" s="425"/>
      <c r="E223" s="364" t="s">
        <v>3580</v>
      </c>
      <c r="F223" s="426">
        <v>0</v>
      </c>
      <c r="G223" s="426">
        <v>0</v>
      </c>
      <c r="H223" s="426">
        <v>0</v>
      </c>
    </row>
    <row r="224" spans="1:8" ht="36" customHeight="1">
      <c r="A224" s="424">
        <v>821500</v>
      </c>
      <c r="B224" s="425" t="s">
        <v>3581</v>
      </c>
      <c r="C224" s="425"/>
      <c r="D224" s="425"/>
      <c r="E224" s="364" t="s">
        <v>3582</v>
      </c>
      <c r="F224" s="426">
        <v>0</v>
      </c>
      <c r="G224" s="426">
        <v>0</v>
      </c>
      <c r="H224" s="426">
        <v>0</v>
      </c>
    </row>
    <row r="225" spans="1:8" ht="36" customHeight="1">
      <c r="A225" s="424">
        <v>822100</v>
      </c>
      <c r="B225" s="425" t="s">
        <v>3583</v>
      </c>
      <c r="C225" s="425"/>
      <c r="D225" s="425"/>
      <c r="E225" s="364" t="s">
        <v>3584</v>
      </c>
      <c r="F225" s="426">
        <v>472891.4</v>
      </c>
      <c r="G225" s="426">
        <v>840215.6</v>
      </c>
      <c r="H225" s="426">
        <v>840215.6</v>
      </c>
    </row>
    <row r="226" spans="1:8" ht="36" customHeight="1">
      <c r="A226" s="424">
        <v>822210</v>
      </c>
      <c r="B226" s="425" t="s">
        <v>3585</v>
      </c>
      <c r="C226" s="425"/>
      <c r="D226" s="425"/>
      <c r="E226" s="364" t="s">
        <v>3586</v>
      </c>
      <c r="F226" s="426">
        <v>63086.8</v>
      </c>
      <c r="G226" s="426">
        <v>69364.599999999991</v>
      </c>
      <c r="H226" s="426">
        <v>69364.599999999991</v>
      </c>
    </row>
    <row r="227" spans="1:8" ht="36" customHeight="1">
      <c r="A227" s="424">
        <v>822220</v>
      </c>
      <c r="B227" s="425" t="s">
        <v>3587</v>
      </c>
      <c r="C227" s="425"/>
      <c r="D227" s="425"/>
      <c r="E227" s="364" t="s">
        <v>3588</v>
      </c>
      <c r="F227" s="426">
        <v>1.6</v>
      </c>
      <c r="G227" s="426">
        <v>4.7</v>
      </c>
      <c r="H227" s="426">
        <v>4.7</v>
      </c>
    </row>
    <row r="228" spans="1:8" ht="36" customHeight="1">
      <c r="A228" s="424">
        <v>822230</v>
      </c>
      <c r="B228" s="425" t="s">
        <v>3589</v>
      </c>
      <c r="C228" s="425"/>
      <c r="D228" s="425"/>
      <c r="E228" s="364" t="s">
        <v>3590</v>
      </c>
      <c r="F228" s="426">
        <v>28.8</v>
      </c>
      <c r="G228" s="426">
        <v>56.9</v>
      </c>
      <c r="H228" s="426">
        <v>56.9</v>
      </c>
    </row>
    <row r="229" spans="1:8" ht="36" customHeight="1">
      <c r="A229" s="424">
        <v>822300</v>
      </c>
      <c r="B229" s="425" t="s">
        <v>3591</v>
      </c>
      <c r="C229" s="425"/>
      <c r="D229" s="425"/>
      <c r="E229" s="364" t="s">
        <v>3592</v>
      </c>
      <c r="F229" s="426">
        <v>4300.1000000000004</v>
      </c>
      <c r="G229" s="426">
        <v>4218.1000000000004</v>
      </c>
      <c r="H229" s="426">
        <v>4218.1000000000004</v>
      </c>
    </row>
    <row r="230" spans="1:8" ht="36" customHeight="1">
      <c r="A230" s="424">
        <v>822410</v>
      </c>
      <c r="B230" s="425" t="s">
        <v>3593</v>
      </c>
      <c r="C230" s="425"/>
      <c r="D230" s="425"/>
      <c r="E230" s="364" t="s">
        <v>3594</v>
      </c>
      <c r="F230" s="426">
        <v>878.1</v>
      </c>
      <c r="G230" s="426">
        <v>505</v>
      </c>
      <c r="H230" s="426">
        <v>505</v>
      </c>
    </row>
    <row r="231" spans="1:8" ht="36" customHeight="1">
      <c r="A231" s="424">
        <v>822420</v>
      </c>
      <c r="B231" s="425" t="s">
        <v>3595</v>
      </c>
      <c r="C231" s="425"/>
      <c r="D231" s="425"/>
      <c r="E231" s="364" t="s">
        <v>3596</v>
      </c>
      <c r="F231" s="426">
        <v>64164.7</v>
      </c>
      <c r="G231" s="426">
        <v>71424.899999999994</v>
      </c>
      <c r="H231" s="426">
        <v>71424.899999999994</v>
      </c>
    </row>
    <row r="232" spans="1:8" ht="36" customHeight="1">
      <c r="A232" s="424">
        <v>822430</v>
      </c>
      <c r="B232" s="425" t="s">
        <v>3597</v>
      </c>
      <c r="C232" s="425"/>
      <c r="D232" s="425"/>
      <c r="E232" s="364" t="s">
        <v>3598</v>
      </c>
      <c r="F232" s="426">
        <v>0</v>
      </c>
      <c r="G232" s="426">
        <v>0</v>
      </c>
      <c r="H232" s="426">
        <v>0</v>
      </c>
    </row>
    <row r="233" spans="1:8" ht="36" customHeight="1">
      <c r="A233" s="424">
        <v>822490</v>
      </c>
      <c r="B233" s="425" t="s">
        <v>3599</v>
      </c>
      <c r="C233" s="425"/>
      <c r="D233" s="425"/>
      <c r="E233" s="364" t="s">
        <v>3600</v>
      </c>
      <c r="F233" s="426">
        <v>55083.199999999997</v>
      </c>
      <c r="G233" s="426">
        <v>208712.3</v>
      </c>
      <c r="H233" s="426">
        <v>208712.3</v>
      </c>
    </row>
    <row r="234" spans="1:8" ht="36" customHeight="1">
      <c r="A234" s="424">
        <v>822510</v>
      </c>
      <c r="B234" s="425" t="s">
        <v>3601</v>
      </c>
      <c r="C234" s="425"/>
      <c r="D234" s="425"/>
      <c r="E234" s="364" t="s">
        <v>3602</v>
      </c>
      <c r="F234" s="426">
        <v>9682.4</v>
      </c>
      <c r="G234" s="426">
        <v>55795.4</v>
      </c>
      <c r="H234" s="426">
        <v>55795.4</v>
      </c>
    </row>
    <row r="235" spans="1:8" ht="36" customHeight="1">
      <c r="A235" s="424">
        <v>822520</v>
      </c>
      <c r="B235" s="425" t="s">
        <v>3603</v>
      </c>
      <c r="C235" s="425"/>
      <c r="D235" s="425"/>
      <c r="E235" s="364" t="s">
        <v>3604</v>
      </c>
      <c r="F235" s="426">
        <v>0</v>
      </c>
      <c r="G235" s="426">
        <v>0</v>
      </c>
      <c r="H235" s="426">
        <v>0</v>
      </c>
    </row>
    <row r="236" spans="1:8" ht="36" customHeight="1">
      <c r="A236" s="424">
        <v>822530</v>
      </c>
      <c r="B236" s="425" t="s">
        <v>3605</v>
      </c>
      <c r="C236" s="425"/>
      <c r="D236" s="425"/>
      <c r="E236" s="364" t="s">
        <v>3606</v>
      </c>
      <c r="F236" s="426">
        <v>0</v>
      </c>
      <c r="G236" s="426">
        <v>0</v>
      </c>
      <c r="H236" s="426">
        <v>0</v>
      </c>
    </row>
    <row r="237" spans="1:8" ht="36" customHeight="1">
      <c r="A237" s="424">
        <v>822610</v>
      </c>
      <c r="B237" s="425" t="s">
        <v>3607</v>
      </c>
      <c r="C237" s="425"/>
      <c r="D237" s="425"/>
      <c r="E237" s="364" t="s">
        <v>3608</v>
      </c>
      <c r="F237" s="426">
        <v>0</v>
      </c>
      <c r="G237" s="426">
        <v>0</v>
      </c>
      <c r="H237" s="426">
        <v>0</v>
      </c>
    </row>
    <row r="238" spans="1:8" ht="36" customHeight="1">
      <c r="A238" s="424">
        <v>822710</v>
      </c>
      <c r="B238" s="425" t="s">
        <v>3609</v>
      </c>
      <c r="C238" s="425"/>
      <c r="D238" s="425"/>
      <c r="E238" s="364" t="s">
        <v>3610</v>
      </c>
      <c r="F238" s="426">
        <v>171009.2</v>
      </c>
      <c r="G238" s="426">
        <v>172926.8</v>
      </c>
      <c r="H238" s="426">
        <v>172926.8</v>
      </c>
    </row>
    <row r="239" spans="1:8" ht="36" customHeight="1">
      <c r="A239" s="431">
        <v>822790</v>
      </c>
      <c r="B239" s="427" t="s">
        <v>3611</v>
      </c>
      <c r="C239" s="428"/>
      <c r="D239" s="429"/>
      <c r="E239" s="432" t="s">
        <v>3612</v>
      </c>
      <c r="F239" s="426">
        <v>0</v>
      </c>
      <c r="G239" s="426">
        <v>67927.7</v>
      </c>
      <c r="H239" s="426">
        <v>67927.7</v>
      </c>
    </row>
    <row r="240" spans="1:8" ht="36" customHeight="1">
      <c r="A240" s="431">
        <v>822900</v>
      </c>
      <c r="B240" s="433" t="s">
        <v>3613</v>
      </c>
      <c r="C240" s="433"/>
      <c r="D240" s="433"/>
      <c r="E240" s="432" t="s">
        <v>3614</v>
      </c>
      <c r="F240" s="426">
        <v>2218255.6</v>
      </c>
      <c r="G240" s="426">
        <v>1337601</v>
      </c>
      <c r="H240" s="426">
        <v>1337601</v>
      </c>
    </row>
    <row r="241" spans="1:8" ht="36" customHeight="1">
      <c r="A241" s="424"/>
      <c r="B241" s="434" t="s">
        <v>3615</v>
      </c>
      <c r="C241" s="434"/>
      <c r="D241" s="434"/>
      <c r="E241" s="435" t="s">
        <v>3616</v>
      </c>
      <c r="F241" s="436">
        <v>136650928.79999995</v>
      </c>
      <c r="G241" s="436">
        <v>158390252.90000001</v>
      </c>
      <c r="H241" s="436">
        <v>158390252.90000001</v>
      </c>
    </row>
    <row r="242" spans="1:8" ht="36" customHeight="1">
      <c r="A242" s="437"/>
      <c r="B242" s="438"/>
      <c r="C242" s="438"/>
      <c r="D242" s="438"/>
      <c r="E242" s="439"/>
      <c r="F242" s="440"/>
      <c r="G242" s="440"/>
      <c r="H242" s="440"/>
    </row>
    <row r="243" spans="1:8" ht="52.5" customHeight="1">
      <c r="A243" s="441"/>
      <c r="B243" s="442" t="s">
        <v>2071</v>
      </c>
      <c r="C243" s="442"/>
      <c r="D243" s="442"/>
      <c r="E243" s="442"/>
      <c r="F243" s="443"/>
      <c r="G243" s="444" t="s">
        <v>83</v>
      </c>
      <c r="H243" s="445"/>
    </row>
    <row r="244" spans="1:8" ht="53.25" customHeight="1">
      <c r="A244" s="441"/>
      <c r="B244" s="446" t="s">
        <v>2073</v>
      </c>
      <c r="C244" s="446"/>
      <c r="D244" s="446"/>
      <c r="E244" s="446"/>
      <c r="F244" s="447"/>
      <c r="G244" s="444" t="s">
        <v>86</v>
      </c>
      <c r="H244" s="448"/>
    </row>
    <row r="245" spans="1:8" ht="52.5" customHeight="1">
      <c r="A245" s="441"/>
      <c r="B245" s="446" t="s">
        <v>2075</v>
      </c>
      <c r="C245" s="446"/>
      <c r="D245" s="446"/>
      <c r="E245" s="446"/>
      <c r="F245" s="445"/>
      <c r="G245" s="444" t="s">
        <v>87</v>
      </c>
      <c r="H245" s="449"/>
    </row>
    <row r="246" spans="1:8" ht="52.5" customHeight="1">
      <c r="A246" s="441"/>
      <c r="B246" s="446" t="s">
        <v>3617</v>
      </c>
      <c r="C246" s="446"/>
      <c r="D246" s="446"/>
      <c r="E246" s="446"/>
      <c r="F246" s="443"/>
      <c r="G246" s="447" t="s">
        <v>3618</v>
      </c>
      <c r="H246" s="450"/>
    </row>
    <row r="247" spans="1:8" ht="48.75" customHeight="1">
      <c r="A247" s="441"/>
      <c r="B247" s="446" t="s">
        <v>2078</v>
      </c>
      <c r="C247" s="446"/>
      <c r="D247" s="446"/>
      <c r="E247" s="446"/>
      <c r="F247" s="443"/>
      <c r="G247" s="447" t="s">
        <v>88</v>
      </c>
      <c r="H247" s="450"/>
    </row>
    <row r="248" spans="1:8" ht="36" customHeight="1">
      <c r="F248" s="453"/>
      <c r="G248" s="453"/>
      <c r="H248" s="453"/>
    </row>
    <row r="249" spans="1:8" s="454" customFormat="1" ht="36" customHeight="1">
      <c r="A249" s="451"/>
      <c r="B249" s="448"/>
      <c r="C249" s="448"/>
      <c r="D249" s="452"/>
      <c r="E249" s="452"/>
      <c r="F249" s="453"/>
      <c r="G249" s="453"/>
      <c r="H249" s="453"/>
    </row>
    <row r="250" spans="1:8" s="454" customFormat="1" ht="36" customHeight="1">
      <c r="A250" s="451"/>
      <c r="B250" s="448"/>
      <c r="C250" s="448"/>
      <c r="D250" s="452"/>
      <c r="E250" s="452"/>
      <c r="F250" s="453"/>
      <c r="G250" s="453"/>
      <c r="H250" s="453"/>
    </row>
    <row r="251" spans="1:8" s="454" customFormat="1" ht="36" customHeight="1">
      <c r="A251" s="451"/>
      <c r="B251" s="448"/>
      <c r="C251" s="448"/>
      <c r="D251" s="452"/>
      <c r="E251" s="452"/>
      <c r="F251" s="453"/>
      <c r="G251" s="453"/>
      <c r="H251" s="453"/>
    </row>
    <row r="252" spans="1:8" s="454" customFormat="1" ht="36" customHeight="1">
      <c r="A252" s="451"/>
      <c r="B252" s="448"/>
      <c r="C252" s="448"/>
      <c r="D252" s="452"/>
      <c r="E252" s="452"/>
      <c r="F252" s="453"/>
      <c r="G252" s="453"/>
      <c r="H252" s="453"/>
    </row>
    <row r="253" spans="1:8" s="454" customFormat="1" ht="36" customHeight="1">
      <c r="A253" s="451"/>
      <c r="B253" s="448"/>
      <c r="C253" s="448"/>
      <c r="D253" s="452"/>
      <c r="E253" s="452"/>
      <c r="F253" s="453"/>
      <c r="G253" s="453"/>
      <c r="H253" s="453"/>
    </row>
  </sheetData>
  <mergeCells count="249">
    <mergeCell ref="B243:E243"/>
    <mergeCell ref="B244:E244"/>
    <mergeCell ref="B245:E245"/>
    <mergeCell ref="B246:E246"/>
    <mergeCell ref="B247:E247"/>
    <mergeCell ref="B236:D236"/>
    <mergeCell ref="B237:D237"/>
    <mergeCell ref="B238:D238"/>
    <mergeCell ref="B239:D239"/>
    <mergeCell ref="B240:D240"/>
    <mergeCell ref="B241:D241"/>
    <mergeCell ref="B230:D230"/>
    <mergeCell ref="B231:D231"/>
    <mergeCell ref="B232:D232"/>
    <mergeCell ref="B233:D233"/>
    <mergeCell ref="B234:D234"/>
    <mergeCell ref="B235:D235"/>
    <mergeCell ref="B224:D224"/>
    <mergeCell ref="B225:D225"/>
    <mergeCell ref="B226:D226"/>
    <mergeCell ref="B227:D227"/>
    <mergeCell ref="B228:D228"/>
    <mergeCell ref="B229:D229"/>
    <mergeCell ref="B218:D218"/>
    <mergeCell ref="B219:D219"/>
    <mergeCell ref="B220:D220"/>
    <mergeCell ref="B221:D221"/>
    <mergeCell ref="B222:D222"/>
    <mergeCell ref="B223:D223"/>
    <mergeCell ref="B212:D212"/>
    <mergeCell ref="B213:D213"/>
    <mergeCell ref="B214:D214"/>
    <mergeCell ref="B215:D215"/>
    <mergeCell ref="B216:D216"/>
    <mergeCell ref="B217:D217"/>
    <mergeCell ref="B206:D206"/>
    <mergeCell ref="B207:D207"/>
    <mergeCell ref="B208:D208"/>
    <mergeCell ref="B209:D209"/>
    <mergeCell ref="B210:D210"/>
    <mergeCell ref="B211:D211"/>
    <mergeCell ref="B200:D200"/>
    <mergeCell ref="B201:D201"/>
    <mergeCell ref="B202:D202"/>
    <mergeCell ref="B203:D203"/>
    <mergeCell ref="B204:D204"/>
    <mergeCell ref="B205:D205"/>
    <mergeCell ref="B194:D194"/>
    <mergeCell ref="B195:D195"/>
    <mergeCell ref="B196:D196"/>
    <mergeCell ref="B197:D197"/>
    <mergeCell ref="B198:D198"/>
    <mergeCell ref="B199:D199"/>
    <mergeCell ref="B188:D188"/>
    <mergeCell ref="B189:D189"/>
    <mergeCell ref="B190:D190"/>
    <mergeCell ref="B191:D191"/>
    <mergeCell ref="B192:D192"/>
    <mergeCell ref="B193:D193"/>
    <mergeCell ref="B182:D182"/>
    <mergeCell ref="B183:D183"/>
    <mergeCell ref="B184:D184"/>
    <mergeCell ref="A185:D185"/>
    <mergeCell ref="B186:D186"/>
    <mergeCell ref="B187:D187"/>
    <mergeCell ref="B176:D176"/>
    <mergeCell ref="B177:D177"/>
    <mergeCell ref="B178:D178"/>
    <mergeCell ref="B179:D179"/>
    <mergeCell ref="B180:D180"/>
    <mergeCell ref="B181:D181"/>
    <mergeCell ref="B170:D170"/>
    <mergeCell ref="B171:D171"/>
    <mergeCell ref="B172:D172"/>
    <mergeCell ref="B173:D173"/>
    <mergeCell ref="B174:D174"/>
    <mergeCell ref="B175:D175"/>
    <mergeCell ref="B164:D164"/>
    <mergeCell ref="B165:D165"/>
    <mergeCell ref="B166:D166"/>
    <mergeCell ref="B167:D167"/>
    <mergeCell ref="B168:D168"/>
    <mergeCell ref="B169:D169"/>
    <mergeCell ref="B158:D158"/>
    <mergeCell ref="B159:D159"/>
    <mergeCell ref="B160:D160"/>
    <mergeCell ref="B161:D161"/>
    <mergeCell ref="B162:D162"/>
    <mergeCell ref="B163:D163"/>
    <mergeCell ref="B152:D152"/>
    <mergeCell ref="B153:D153"/>
    <mergeCell ref="B154:D154"/>
    <mergeCell ref="B155:D155"/>
    <mergeCell ref="B156:D156"/>
    <mergeCell ref="B157:D157"/>
    <mergeCell ref="B146:D146"/>
    <mergeCell ref="B147:D147"/>
    <mergeCell ref="B148:D148"/>
    <mergeCell ref="B149:D149"/>
    <mergeCell ref="B150:D150"/>
    <mergeCell ref="B151:D151"/>
    <mergeCell ref="B140:D140"/>
    <mergeCell ref="B141:D141"/>
    <mergeCell ref="B142:D142"/>
    <mergeCell ref="B143:D143"/>
    <mergeCell ref="B144:D144"/>
    <mergeCell ref="B145:D145"/>
    <mergeCell ref="B134:D134"/>
    <mergeCell ref="B135:D135"/>
    <mergeCell ref="B136:D136"/>
    <mergeCell ref="B137:D137"/>
    <mergeCell ref="B138:D138"/>
    <mergeCell ref="B139:D139"/>
    <mergeCell ref="B128:D128"/>
    <mergeCell ref="B129:D129"/>
    <mergeCell ref="B130:D130"/>
    <mergeCell ref="B131:D131"/>
    <mergeCell ref="B132:D132"/>
    <mergeCell ref="B133:D133"/>
    <mergeCell ref="B122:D122"/>
    <mergeCell ref="B123:D123"/>
    <mergeCell ref="B124:D124"/>
    <mergeCell ref="B125:D125"/>
    <mergeCell ref="B126:D126"/>
    <mergeCell ref="B127:D127"/>
    <mergeCell ref="A116:D116"/>
    <mergeCell ref="B117:D117"/>
    <mergeCell ref="B118:D118"/>
    <mergeCell ref="B119:D119"/>
    <mergeCell ref="B120:D120"/>
    <mergeCell ref="B121:D121"/>
    <mergeCell ref="B110:D110"/>
    <mergeCell ref="B111:D111"/>
    <mergeCell ref="B112:D112"/>
    <mergeCell ref="B113:D113"/>
    <mergeCell ref="B114:D114"/>
    <mergeCell ref="B115:D115"/>
    <mergeCell ref="B104:D104"/>
    <mergeCell ref="B105:D105"/>
    <mergeCell ref="B106:D106"/>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2:D32"/>
    <mergeCell ref="B33:D33"/>
    <mergeCell ref="B34:D34"/>
    <mergeCell ref="B35:D35"/>
    <mergeCell ref="B36:D36"/>
    <mergeCell ref="B37:D37"/>
    <mergeCell ref="B26:D26"/>
    <mergeCell ref="B27:D27"/>
    <mergeCell ref="B28:D28"/>
    <mergeCell ref="B29:D29"/>
    <mergeCell ref="B30:D30"/>
    <mergeCell ref="B31:D31"/>
    <mergeCell ref="B20:D20"/>
    <mergeCell ref="B21:D21"/>
    <mergeCell ref="B22:D22"/>
    <mergeCell ref="B23:D23"/>
    <mergeCell ref="B24:D24"/>
    <mergeCell ref="B25:D25"/>
    <mergeCell ref="B14:D14"/>
    <mergeCell ref="B15:D15"/>
    <mergeCell ref="B16:D16"/>
    <mergeCell ref="B17:D17"/>
    <mergeCell ref="B18:D18"/>
    <mergeCell ref="B19:D19"/>
    <mergeCell ref="H7:H8"/>
    <mergeCell ref="B9:D9"/>
    <mergeCell ref="B10:D10"/>
    <mergeCell ref="B11:D11"/>
    <mergeCell ref="B12:D12"/>
    <mergeCell ref="B13:D13"/>
    <mergeCell ref="A1:H1"/>
    <mergeCell ref="A2:H2"/>
    <mergeCell ref="A3:H3"/>
    <mergeCell ref="A4:H4"/>
    <mergeCell ref="A5:H6"/>
    <mergeCell ref="A7:A8"/>
    <mergeCell ref="B7:D8"/>
    <mergeCell ref="E7:E8"/>
    <mergeCell ref="F7:F8"/>
    <mergeCell ref="G7:G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3"/>
  <sheetViews>
    <sheetView zoomScale="80" zoomScaleNormal="80" workbookViewId="0">
      <selection sqref="A1:XFD1048576"/>
    </sheetView>
  </sheetViews>
  <sheetFormatPr defaultColWidth="9.28515625" defaultRowHeight="15.75" outlineLevelRow="1" outlineLevelCol="4"/>
  <cols>
    <col min="1" max="1" width="87.7109375" style="496" customWidth="1"/>
    <col min="2" max="2" width="13.7109375" style="565" customWidth="1"/>
    <col min="3" max="4" width="13.7109375" style="565" customWidth="1" outlineLevel="2"/>
    <col min="5" max="5" width="14.28515625" style="565" customWidth="1" outlineLevel="2"/>
    <col min="6" max="7" width="13.7109375" style="565" customWidth="1" outlineLevel="2"/>
    <col min="8" max="8" width="14.5703125" style="565" customWidth="1" outlineLevel="4"/>
    <col min="9" max="9" width="13.7109375" style="565" customWidth="1" outlineLevel="4"/>
    <col min="10" max="13" width="13.7109375" style="565" customWidth="1" outlineLevel="2"/>
    <col min="14" max="14" width="14.7109375" style="565" customWidth="1" outlineLevel="2"/>
    <col min="15" max="15" width="13.7109375" style="565" customWidth="1" outlineLevel="1"/>
    <col min="16" max="16" width="15.7109375" style="565" customWidth="1" outlineLevel="4"/>
    <col min="17" max="17" width="17" style="565" customWidth="1" outlineLevel="1"/>
    <col min="18" max="18" width="12.5703125" style="565" customWidth="1" outlineLevel="1"/>
    <col min="19" max="21" width="13.7109375" style="565" customWidth="1" outlineLevel="1"/>
    <col min="22" max="27" width="13.7109375" style="565" customWidth="1"/>
    <col min="28" max="28" width="14.28515625" style="565" customWidth="1"/>
    <col min="29" max="29" width="13.7109375" style="565" customWidth="1"/>
    <col min="30" max="30" width="11.7109375" style="565" customWidth="1"/>
    <col min="31" max="31" width="11.42578125" style="565" customWidth="1"/>
    <col min="32" max="32" width="11.7109375" style="565" customWidth="1"/>
    <col min="33" max="33" width="10.7109375" style="565" customWidth="1"/>
    <col min="34" max="35" width="13.7109375" style="565" customWidth="1"/>
    <col min="36" max="16384" width="9.28515625" style="496"/>
  </cols>
  <sheetData>
    <row r="1" spans="1:35" s="457" customFormat="1" ht="14.25" customHeight="1">
      <c r="B1" s="458"/>
      <c r="C1" s="458"/>
      <c r="D1" s="458"/>
      <c r="E1" s="458"/>
      <c r="F1" s="458"/>
      <c r="G1" s="458"/>
      <c r="H1" s="458"/>
      <c r="I1" s="458"/>
      <c r="J1" s="458"/>
      <c r="K1" s="458"/>
      <c r="L1" s="458"/>
      <c r="M1" s="458"/>
      <c r="N1" s="458"/>
      <c r="O1" s="458"/>
      <c r="P1" s="459" t="s">
        <v>3619</v>
      </c>
      <c r="Q1" s="459"/>
      <c r="R1" s="458"/>
      <c r="S1" s="458"/>
      <c r="T1" s="458"/>
      <c r="U1" s="458"/>
      <c r="X1" s="458"/>
      <c r="Y1" s="458"/>
      <c r="Z1" s="458"/>
      <c r="AA1" s="458"/>
      <c r="AB1" s="458"/>
      <c r="AC1" s="458"/>
      <c r="AD1" s="458"/>
      <c r="AE1" s="458"/>
      <c r="AF1" s="458"/>
      <c r="AG1" s="458"/>
      <c r="AH1" s="458"/>
      <c r="AI1" s="458"/>
    </row>
    <row r="2" spans="1:35" s="457" customFormat="1" ht="12.75" customHeight="1">
      <c r="B2" s="458"/>
      <c r="C2" s="458"/>
      <c r="D2" s="458"/>
      <c r="E2" s="458"/>
      <c r="F2" s="458"/>
      <c r="G2" s="458"/>
      <c r="H2" s="458"/>
      <c r="I2" s="458"/>
      <c r="J2" s="458"/>
      <c r="K2" s="458"/>
      <c r="L2" s="458"/>
      <c r="M2" s="458"/>
      <c r="N2" s="458"/>
      <c r="O2" s="458"/>
      <c r="P2" s="460" t="s">
        <v>3620</v>
      </c>
      <c r="Q2" s="460"/>
      <c r="R2" s="458"/>
      <c r="S2" s="458"/>
      <c r="T2" s="458"/>
      <c r="U2" s="458"/>
      <c r="X2" s="458"/>
      <c r="Y2" s="458"/>
      <c r="Z2" s="458"/>
      <c r="AA2" s="458"/>
      <c r="AB2" s="458"/>
      <c r="AC2" s="458"/>
      <c r="AD2" s="458"/>
      <c r="AE2" s="458"/>
      <c r="AF2" s="458"/>
      <c r="AG2" s="458"/>
      <c r="AH2" s="458"/>
      <c r="AI2" s="458"/>
    </row>
    <row r="3" spans="1:35" s="457" customFormat="1" ht="12.75" customHeight="1">
      <c r="B3" s="458"/>
      <c r="C3" s="458"/>
      <c r="D3" s="458"/>
      <c r="E3" s="458"/>
      <c r="F3" s="458"/>
      <c r="G3" s="458"/>
      <c r="H3" s="458"/>
      <c r="I3" s="458"/>
      <c r="J3" s="458"/>
      <c r="K3" s="458"/>
      <c r="L3" s="458"/>
      <c r="M3" s="458"/>
      <c r="N3" s="458"/>
      <c r="O3" s="458"/>
      <c r="P3" s="460" t="s">
        <v>3621</v>
      </c>
      <c r="Q3" s="460"/>
      <c r="R3" s="458"/>
      <c r="S3" s="458"/>
      <c r="T3" s="458"/>
      <c r="U3" s="458"/>
      <c r="X3" s="458"/>
      <c r="Y3" s="458"/>
      <c r="Z3" s="458"/>
      <c r="AA3" s="458"/>
      <c r="AB3" s="458"/>
      <c r="AC3" s="458"/>
      <c r="AD3" s="458"/>
      <c r="AE3" s="458"/>
      <c r="AF3" s="458"/>
      <c r="AG3" s="458"/>
      <c r="AH3" s="458"/>
      <c r="AI3" s="458"/>
    </row>
    <row r="4" spans="1:35" s="457" customFormat="1" ht="14.25" customHeight="1">
      <c r="B4" s="458"/>
      <c r="C4" s="458"/>
      <c r="D4" s="458"/>
      <c r="E4" s="458"/>
      <c r="F4" s="458"/>
      <c r="G4" s="458"/>
      <c r="H4" s="458"/>
      <c r="I4" s="458"/>
      <c r="J4" s="458"/>
      <c r="K4" s="458"/>
      <c r="L4" s="458"/>
      <c r="M4" s="458"/>
      <c r="N4" s="458"/>
      <c r="O4" s="458"/>
      <c r="P4" s="460" t="s">
        <v>3622</v>
      </c>
      <c r="Q4" s="460"/>
      <c r="R4" s="458"/>
      <c r="S4" s="458"/>
      <c r="T4" s="458"/>
      <c r="U4" s="458"/>
      <c r="X4" s="458"/>
      <c r="Y4" s="458"/>
      <c r="Z4" s="458"/>
      <c r="AA4" s="458"/>
      <c r="AB4" s="458"/>
      <c r="AC4" s="458"/>
      <c r="AD4" s="458"/>
      <c r="AE4" s="458"/>
      <c r="AF4" s="458"/>
      <c r="AG4" s="458"/>
      <c r="AH4" s="458"/>
      <c r="AI4" s="458"/>
    </row>
    <row r="5" spans="1:35" s="457" customFormat="1" ht="34.5" customHeight="1">
      <c r="A5" s="461" t="s">
        <v>3623</v>
      </c>
      <c r="B5" s="461"/>
      <c r="C5" s="461"/>
      <c r="D5" s="461"/>
      <c r="E5" s="461"/>
      <c r="F5" s="461"/>
      <c r="G5" s="461"/>
      <c r="H5" s="461"/>
      <c r="I5" s="461"/>
      <c r="J5" s="461"/>
      <c r="K5" s="461"/>
      <c r="L5" s="461"/>
      <c r="M5" s="461"/>
      <c r="N5" s="461"/>
      <c r="O5" s="461"/>
      <c r="P5" s="461"/>
      <c r="Q5" s="461"/>
      <c r="R5" s="461"/>
      <c r="S5" s="461"/>
      <c r="T5" s="461"/>
      <c r="U5" s="461"/>
      <c r="V5" s="461"/>
      <c r="W5" s="461"/>
    </row>
    <row r="6" spans="1:35" s="457" customFormat="1" ht="15" customHeight="1">
      <c r="A6" s="462" t="s">
        <v>19</v>
      </c>
    </row>
    <row r="7" spans="1:35" s="457" customFormat="1" ht="15" customHeight="1" thickBot="1">
      <c r="A7" s="462"/>
      <c r="Q7" s="463" t="s">
        <v>3624</v>
      </c>
    </row>
    <row r="8" spans="1:35" s="457" customFormat="1" ht="15" customHeight="1" thickBot="1">
      <c r="A8" s="464"/>
      <c r="B8" s="465"/>
      <c r="C8" s="466"/>
      <c r="D8" s="466"/>
      <c r="E8" s="466"/>
      <c r="F8" s="466"/>
      <c r="G8" s="466"/>
      <c r="H8" s="466"/>
      <c r="I8" s="467"/>
      <c r="J8" s="465"/>
      <c r="K8" s="466"/>
      <c r="L8" s="466"/>
      <c r="M8" s="466"/>
      <c r="N8" s="466"/>
      <c r="O8" s="466"/>
      <c r="P8" s="466"/>
      <c r="Q8" s="467"/>
      <c r="R8" s="468"/>
      <c r="S8" s="469" t="s">
        <v>1222</v>
      </c>
      <c r="T8" s="469"/>
      <c r="U8" s="469"/>
      <c r="V8" s="469"/>
      <c r="W8" s="469"/>
      <c r="X8" s="469"/>
      <c r="Y8" s="469"/>
      <c r="Z8" s="469"/>
      <c r="AA8" s="469"/>
      <c r="AB8" s="469"/>
      <c r="AC8" s="470"/>
      <c r="AD8" s="465"/>
      <c r="AE8" s="466"/>
      <c r="AF8" s="466"/>
      <c r="AG8" s="466"/>
      <c r="AH8" s="466"/>
      <c r="AI8" s="467"/>
    </row>
    <row r="9" spans="1:35" s="482" customFormat="1" ht="16.5" customHeight="1" thickBot="1">
      <c r="A9" s="471" t="s">
        <v>3162</v>
      </c>
      <c r="B9" s="472" t="s">
        <v>1221</v>
      </c>
      <c r="C9" s="473"/>
      <c r="D9" s="473"/>
      <c r="E9" s="473"/>
      <c r="F9" s="473"/>
      <c r="G9" s="473"/>
      <c r="H9" s="473"/>
      <c r="I9" s="474"/>
      <c r="J9" s="475" t="s">
        <v>1061</v>
      </c>
      <c r="K9" s="476"/>
      <c r="L9" s="476"/>
      <c r="M9" s="476"/>
      <c r="N9" s="476"/>
      <c r="O9" s="476"/>
      <c r="P9" s="476"/>
      <c r="Q9" s="477"/>
      <c r="R9" s="478" t="s">
        <v>3625</v>
      </c>
      <c r="S9" s="478"/>
      <c r="T9" s="478"/>
      <c r="U9" s="478"/>
      <c r="V9" s="478"/>
      <c r="W9" s="478"/>
      <c r="X9" s="478" t="s">
        <v>3626</v>
      </c>
      <c r="Y9" s="478"/>
      <c r="Z9" s="478"/>
      <c r="AA9" s="478"/>
      <c r="AB9" s="478"/>
      <c r="AC9" s="478"/>
      <c r="AD9" s="479" t="s">
        <v>3627</v>
      </c>
      <c r="AE9" s="480"/>
      <c r="AF9" s="480"/>
      <c r="AG9" s="480"/>
      <c r="AH9" s="480"/>
      <c r="AI9" s="481"/>
    </row>
    <row r="10" spans="1:35" ht="16.5" customHeight="1">
      <c r="A10" s="471"/>
      <c r="B10" s="483" t="s">
        <v>3628</v>
      </c>
      <c r="C10" s="484" t="s">
        <v>3629</v>
      </c>
      <c r="D10" s="484" t="s">
        <v>3630</v>
      </c>
      <c r="E10" s="485" t="s">
        <v>3631</v>
      </c>
      <c r="F10" s="486" t="s">
        <v>3632</v>
      </c>
      <c r="G10" s="487" t="s">
        <v>3633</v>
      </c>
      <c r="H10" s="488" t="s">
        <v>3631</v>
      </c>
      <c r="I10" s="489" t="s">
        <v>3634</v>
      </c>
      <c r="J10" s="490" t="s">
        <v>3628</v>
      </c>
      <c r="K10" s="484" t="s">
        <v>3629</v>
      </c>
      <c r="L10" s="484" t="s">
        <v>3630</v>
      </c>
      <c r="M10" s="484" t="s">
        <v>3631</v>
      </c>
      <c r="N10" s="486" t="s">
        <v>3632</v>
      </c>
      <c r="O10" s="487" t="s">
        <v>3633</v>
      </c>
      <c r="P10" s="491" t="s">
        <v>3631</v>
      </c>
      <c r="Q10" s="489" t="s">
        <v>3634</v>
      </c>
      <c r="R10" s="492" t="s">
        <v>3628</v>
      </c>
      <c r="S10" s="484" t="s">
        <v>3629</v>
      </c>
      <c r="T10" s="484" t="s">
        <v>3630</v>
      </c>
      <c r="U10" s="487" t="s">
        <v>3632</v>
      </c>
      <c r="V10" s="487" t="s">
        <v>3633</v>
      </c>
      <c r="W10" s="493" t="s">
        <v>3635</v>
      </c>
      <c r="X10" s="492" t="s">
        <v>3628</v>
      </c>
      <c r="Y10" s="484" t="s">
        <v>3629</v>
      </c>
      <c r="Z10" s="484" t="s">
        <v>3636</v>
      </c>
      <c r="AA10" s="487" t="s">
        <v>3632</v>
      </c>
      <c r="AB10" s="487" t="s">
        <v>3637</v>
      </c>
      <c r="AC10" s="494" t="s">
        <v>3635</v>
      </c>
      <c r="AD10" s="492" t="s">
        <v>3628</v>
      </c>
      <c r="AE10" s="495" t="s">
        <v>3629</v>
      </c>
      <c r="AF10" s="495" t="s">
        <v>3636</v>
      </c>
      <c r="AG10" s="486" t="s">
        <v>3632</v>
      </c>
      <c r="AH10" s="486" t="s">
        <v>3637</v>
      </c>
      <c r="AI10" s="489" t="s">
        <v>3635</v>
      </c>
    </row>
    <row r="11" spans="1:35" ht="15.75" customHeight="1">
      <c r="A11" s="471"/>
      <c r="B11" s="483"/>
      <c r="C11" s="484"/>
      <c r="D11" s="484"/>
      <c r="E11" s="485"/>
      <c r="F11" s="486"/>
      <c r="G11" s="487"/>
      <c r="H11" s="497"/>
      <c r="I11" s="489"/>
      <c r="J11" s="490"/>
      <c r="K11" s="484"/>
      <c r="L11" s="484"/>
      <c r="M11" s="484"/>
      <c r="N11" s="486"/>
      <c r="O11" s="487"/>
      <c r="P11" s="498"/>
      <c r="Q11" s="489"/>
      <c r="R11" s="492"/>
      <c r="S11" s="484"/>
      <c r="T11" s="484"/>
      <c r="U11" s="487"/>
      <c r="V11" s="487"/>
      <c r="W11" s="493"/>
      <c r="X11" s="492"/>
      <c r="Y11" s="484"/>
      <c r="Z11" s="484"/>
      <c r="AA11" s="487"/>
      <c r="AB11" s="487"/>
      <c r="AC11" s="493"/>
      <c r="AD11" s="492"/>
      <c r="AE11" s="495"/>
      <c r="AF11" s="495"/>
      <c r="AG11" s="486"/>
      <c r="AH11" s="486"/>
      <c r="AI11" s="489"/>
    </row>
    <row r="12" spans="1:35" ht="15" customHeight="1">
      <c r="A12" s="471"/>
      <c r="B12" s="483"/>
      <c r="C12" s="484"/>
      <c r="D12" s="484"/>
      <c r="E12" s="485"/>
      <c r="F12" s="486"/>
      <c r="G12" s="487"/>
      <c r="H12" s="497"/>
      <c r="I12" s="489"/>
      <c r="J12" s="490"/>
      <c r="K12" s="484"/>
      <c r="L12" s="484"/>
      <c r="M12" s="484"/>
      <c r="N12" s="486"/>
      <c r="O12" s="487"/>
      <c r="P12" s="498"/>
      <c r="Q12" s="489"/>
      <c r="R12" s="492"/>
      <c r="S12" s="484"/>
      <c r="T12" s="484"/>
      <c r="U12" s="487"/>
      <c r="V12" s="487"/>
      <c r="W12" s="493"/>
      <c r="X12" s="492"/>
      <c r="Y12" s="484"/>
      <c r="Z12" s="484"/>
      <c r="AA12" s="487"/>
      <c r="AB12" s="487"/>
      <c r="AC12" s="493"/>
      <c r="AD12" s="492"/>
      <c r="AE12" s="495"/>
      <c r="AF12" s="495"/>
      <c r="AG12" s="486"/>
      <c r="AH12" s="486"/>
      <c r="AI12" s="489"/>
    </row>
    <row r="13" spans="1:35" ht="32.25" customHeight="1" thickBot="1">
      <c r="A13" s="499"/>
      <c r="B13" s="500"/>
      <c r="C13" s="501"/>
      <c r="D13" s="501"/>
      <c r="E13" s="502"/>
      <c r="F13" s="503"/>
      <c r="G13" s="504"/>
      <c r="H13" s="505"/>
      <c r="I13" s="506"/>
      <c r="J13" s="507"/>
      <c r="K13" s="501"/>
      <c r="L13" s="501"/>
      <c r="M13" s="501"/>
      <c r="N13" s="503"/>
      <c r="O13" s="504"/>
      <c r="P13" s="508"/>
      <c r="Q13" s="506"/>
      <c r="R13" s="509"/>
      <c r="S13" s="501"/>
      <c r="T13" s="501"/>
      <c r="U13" s="504"/>
      <c r="V13" s="504"/>
      <c r="W13" s="510"/>
      <c r="X13" s="509"/>
      <c r="Y13" s="501"/>
      <c r="Z13" s="501"/>
      <c r="AA13" s="504"/>
      <c r="AB13" s="504"/>
      <c r="AC13" s="510"/>
      <c r="AD13" s="509"/>
      <c r="AE13" s="511"/>
      <c r="AF13" s="511"/>
      <c r="AG13" s="503"/>
      <c r="AH13" s="503"/>
      <c r="AI13" s="506"/>
    </row>
    <row r="14" spans="1:35" s="517" customFormat="1" ht="23.25" customHeight="1" thickBot="1">
      <c r="A14" s="512" t="s">
        <v>3638</v>
      </c>
      <c r="B14" s="513">
        <v>1</v>
      </c>
      <c r="C14" s="514">
        <v>2</v>
      </c>
      <c r="D14" s="514">
        <v>3</v>
      </c>
      <c r="E14" s="514">
        <v>4</v>
      </c>
      <c r="F14" s="515" t="s">
        <v>3639</v>
      </c>
      <c r="G14" s="514">
        <v>6</v>
      </c>
      <c r="H14" s="514">
        <v>7</v>
      </c>
      <c r="I14" s="516" t="s">
        <v>3640</v>
      </c>
      <c r="J14" s="513">
        <v>9</v>
      </c>
      <c r="K14" s="514">
        <v>10</v>
      </c>
      <c r="L14" s="514">
        <v>11</v>
      </c>
      <c r="M14" s="514">
        <v>12</v>
      </c>
      <c r="N14" s="514" t="s">
        <v>3641</v>
      </c>
      <c r="O14" s="514">
        <v>14</v>
      </c>
      <c r="P14" s="514">
        <v>15</v>
      </c>
      <c r="Q14" s="516" t="s">
        <v>3642</v>
      </c>
      <c r="R14" s="513">
        <v>17</v>
      </c>
      <c r="S14" s="514">
        <v>18</v>
      </c>
      <c r="T14" s="514">
        <v>19</v>
      </c>
      <c r="U14" s="515" t="s">
        <v>3643</v>
      </c>
      <c r="V14" s="514">
        <v>21</v>
      </c>
      <c r="W14" s="516" t="s">
        <v>3644</v>
      </c>
      <c r="X14" s="513">
        <v>23</v>
      </c>
      <c r="Y14" s="514">
        <v>24</v>
      </c>
      <c r="Z14" s="514">
        <v>25</v>
      </c>
      <c r="AA14" s="515" t="s">
        <v>3645</v>
      </c>
      <c r="AB14" s="515">
        <v>27</v>
      </c>
      <c r="AC14" s="516" t="s">
        <v>3646</v>
      </c>
      <c r="AD14" s="513">
        <v>29</v>
      </c>
      <c r="AE14" s="514">
        <v>30</v>
      </c>
      <c r="AF14" s="514">
        <v>31</v>
      </c>
      <c r="AG14" s="515" t="s">
        <v>3647</v>
      </c>
      <c r="AH14" s="514">
        <v>33</v>
      </c>
      <c r="AI14" s="516" t="s">
        <v>3648</v>
      </c>
    </row>
    <row r="15" spans="1:35" s="526" customFormat="1" ht="18" customHeight="1" thickBot="1">
      <c r="A15" s="518" t="s">
        <v>2867</v>
      </c>
      <c r="B15" s="519">
        <v>67011</v>
      </c>
      <c r="C15" s="520">
        <v>43044.2</v>
      </c>
      <c r="D15" s="520">
        <v>15971.199999999999</v>
      </c>
      <c r="E15" s="520">
        <v>-24562.699999999997</v>
      </c>
      <c r="F15" s="520">
        <v>101463.7</v>
      </c>
      <c r="G15" s="520">
        <v>28255.3</v>
      </c>
      <c r="H15" s="520">
        <v>-19779.7</v>
      </c>
      <c r="I15" s="521">
        <v>109939.3</v>
      </c>
      <c r="J15" s="519">
        <v>66980.399999999994</v>
      </c>
      <c r="K15" s="520">
        <v>42846.1</v>
      </c>
      <c r="L15" s="520">
        <v>15928.8</v>
      </c>
      <c r="M15" s="520">
        <v>-24271.5</v>
      </c>
      <c r="N15" s="520">
        <v>101483.8</v>
      </c>
      <c r="O15" s="520">
        <v>28397.699999999997</v>
      </c>
      <c r="P15" s="520">
        <v>-19543</v>
      </c>
      <c r="Q15" s="521">
        <v>110338.5</v>
      </c>
      <c r="R15" s="519">
        <v>-30.600000000005821</v>
      </c>
      <c r="S15" s="522">
        <v>-198.09999999999854</v>
      </c>
      <c r="T15" s="522">
        <v>-42.399999999999636</v>
      </c>
      <c r="U15" s="522">
        <v>20.100000000005821</v>
      </c>
      <c r="V15" s="522">
        <v>142.39999999999782</v>
      </c>
      <c r="W15" s="520">
        <v>399.19999999999709</v>
      </c>
      <c r="X15" s="522">
        <v>99.954335855307335</v>
      </c>
      <c r="Y15" s="523">
        <v>99.539775393665124</v>
      </c>
      <c r="Z15" s="522">
        <v>99.734522139851734</v>
      </c>
      <c r="AA15" s="524">
        <v>100.01981004043812</v>
      </c>
      <c r="AB15" s="520">
        <v>100.50397624516461</v>
      </c>
      <c r="AC15" s="521">
        <v>100.36310946131184</v>
      </c>
      <c r="AD15" s="525">
        <v>20.685731933292153</v>
      </c>
      <c r="AE15" s="525">
        <v>13.232273008029646</v>
      </c>
      <c r="AF15" s="525">
        <v>4.9193329215565162</v>
      </c>
      <c r="AG15" s="522">
        <v>31.341507103150096</v>
      </c>
      <c r="AH15" s="522">
        <v>8.770135886349598</v>
      </c>
      <c r="AI15" s="521">
        <v>34.076127239036438</v>
      </c>
    </row>
    <row r="16" spans="1:35" s="534" customFormat="1" ht="21.75" customHeight="1">
      <c r="A16" s="527" t="s">
        <v>3649</v>
      </c>
      <c r="B16" s="528">
        <v>61110.600000000006</v>
      </c>
      <c r="C16" s="529">
        <v>0</v>
      </c>
      <c r="D16" s="529">
        <v>0</v>
      </c>
      <c r="E16" s="529"/>
      <c r="F16" s="530">
        <v>61110.600000000006</v>
      </c>
      <c r="G16" s="529">
        <v>7137.9</v>
      </c>
      <c r="H16" s="529"/>
      <c r="I16" s="531">
        <v>68248.5</v>
      </c>
      <c r="J16" s="528">
        <v>60869</v>
      </c>
      <c r="K16" s="529">
        <v>0</v>
      </c>
      <c r="L16" s="529">
        <v>0</v>
      </c>
      <c r="M16" s="529"/>
      <c r="N16" s="529">
        <v>60869</v>
      </c>
      <c r="O16" s="529">
        <v>7612.3</v>
      </c>
      <c r="P16" s="529"/>
      <c r="Q16" s="531">
        <v>68481.3</v>
      </c>
      <c r="R16" s="532">
        <v>-241.60000000000582</v>
      </c>
      <c r="S16" s="530">
        <v>0</v>
      </c>
      <c r="T16" s="530">
        <v>0</v>
      </c>
      <c r="U16" s="530">
        <v>-241.60000000000582</v>
      </c>
      <c r="V16" s="530">
        <v>474.40000000000055</v>
      </c>
      <c r="W16" s="529">
        <v>232.80000000000291</v>
      </c>
      <c r="X16" s="530">
        <v>99.604651238901269</v>
      </c>
      <c r="Y16" s="533"/>
      <c r="Z16" s="530"/>
      <c r="AA16" s="530">
        <v>99.604651238901269</v>
      </c>
      <c r="AB16" s="530">
        <v>106.6462124714552</v>
      </c>
      <c r="AC16" s="530">
        <v>100.34110639794282</v>
      </c>
      <c r="AD16" s="530">
        <v>18.798332303891289</v>
      </c>
      <c r="AE16" s="530">
        <v>0</v>
      </c>
      <c r="AF16" s="530">
        <v>0</v>
      </c>
      <c r="AG16" s="530">
        <v>18.798332303891289</v>
      </c>
      <c r="AH16" s="530">
        <v>2.3509264978381719</v>
      </c>
      <c r="AI16" s="530">
        <v>21.149258801729466</v>
      </c>
    </row>
    <row r="17" spans="1:35" s="541" customFormat="1" ht="15.75" customHeight="1">
      <c r="A17" s="535" t="s">
        <v>99</v>
      </c>
      <c r="B17" s="536">
        <v>11757</v>
      </c>
      <c r="C17" s="537">
        <v>0</v>
      </c>
      <c r="D17" s="537">
        <v>0</v>
      </c>
      <c r="E17" s="537"/>
      <c r="F17" s="533">
        <v>11757</v>
      </c>
      <c r="G17" s="538">
        <v>5471.3</v>
      </c>
      <c r="H17" s="537"/>
      <c r="I17" s="539">
        <v>17228.3</v>
      </c>
      <c r="J17" s="536">
        <v>11845.400000000001</v>
      </c>
      <c r="K17" s="538">
        <v>0</v>
      </c>
      <c r="L17" s="538">
        <v>0</v>
      </c>
      <c r="M17" s="538"/>
      <c r="N17" s="538">
        <v>11845.400000000001</v>
      </c>
      <c r="O17" s="538">
        <v>5889.3</v>
      </c>
      <c r="P17" s="537"/>
      <c r="Q17" s="539">
        <v>17734.7</v>
      </c>
      <c r="R17" s="540">
        <v>88.400000000001455</v>
      </c>
      <c r="S17" s="533">
        <v>0</v>
      </c>
      <c r="T17" s="533">
        <v>0</v>
      </c>
      <c r="U17" s="533">
        <v>88.400000000001455</v>
      </c>
      <c r="V17" s="533">
        <v>418</v>
      </c>
      <c r="W17" s="538">
        <v>506.40000000000146</v>
      </c>
      <c r="X17" s="533">
        <v>100.7518924895807</v>
      </c>
      <c r="Y17" s="533"/>
      <c r="Z17" s="533"/>
      <c r="AA17" s="533">
        <v>100.7518924895807</v>
      </c>
      <c r="AB17" s="533">
        <v>107.63986621095536</v>
      </c>
      <c r="AC17" s="533">
        <v>102.93934979075128</v>
      </c>
      <c r="AD17" s="533">
        <v>3.6582458307597285</v>
      </c>
      <c r="AE17" s="533">
        <v>0</v>
      </c>
      <c r="AF17" s="533">
        <v>0</v>
      </c>
      <c r="AG17" s="533">
        <v>3.6582458307597285</v>
      </c>
      <c r="AH17" s="533">
        <v>1.8188079061148856</v>
      </c>
      <c r="AI17" s="533">
        <v>5.4770537368746135</v>
      </c>
    </row>
    <row r="18" spans="1:35" s="541" customFormat="1" ht="15.75" customHeight="1">
      <c r="A18" s="542" t="s">
        <v>3650</v>
      </c>
      <c r="B18" s="543"/>
      <c r="C18" s="537"/>
      <c r="D18" s="537"/>
      <c r="E18" s="537"/>
      <c r="F18" s="533">
        <v>0</v>
      </c>
      <c r="G18" s="537"/>
      <c r="H18" s="537"/>
      <c r="I18" s="539">
        <v>0</v>
      </c>
      <c r="J18" s="543"/>
      <c r="K18" s="537"/>
      <c r="L18" s="537"/>
      <c r="M18" s="537"/>
      <c r="N18" s="537">
        <v>0</v>
      </c>
      <c r="O18" s="537"/>
      <c r="P18" s="537"/>
      <c r="Q18" s="539">
        <v>0</v>
      </c>
      <c r="R18" s="540">
        <v>0</v>
      </c>
      <c r="S18" s="533">
        <v>0</v>
      </c>
      <c r="T18" s="533">
        <v>0</v>
      </c>
      <c r="U18" s="533">
        <v>0</v>
      </c>
      <c r="V18" s="533">
        <v>0</v>
      </c>
      <c r="W18" s="538">
        <v>0</v>
      </c>
      <c r="X18" s="533"/>
      <c r="Y18" s="533"/>
      <c r="Z18" s="533"/>
      <c r="AA18" s="533"/>
      <c r="AB18" s="533"/>
      <c r="AC18" s="533"/>
      <c r="AD18" s="533">
        <v>0</v>
      </c>
      <c r="AE18" s="533">
        <v>0</v>
      </c>
      <c r="AF18" s="533">
        <v>0</v>
      </c>
      <c r="AG18" s="533"/>
      <c r="AH18" s="533"/>
      <c r="AI18" s="533"/>
    </row>
    <row r="19" spans="1:35" s="550" customFormat="1" ht="15.75" customHeight="1">
      <c r="A19" s="544" t="s">
        <v>3651</v>
      </c>
      <c r="B19" s="545">
        <v>3012</v>
      </c>
      <c r="C19" s="546"/>
      <c r="D19" s="546"/>
      <c r="E19" s="546"/>
      <c r="F19" s="547">
        <v>3012</v>
      </c>
      <c r="G19" s="546">
        <v>5270.8</v>
      </c>
      <c r="H19" s="546"/>
      <c r="I19" s="548">
        <v>8282.7999999999993</v>
      </c>
      <c r="J19" s="545">
        <v>2973.3</v>
      </c>
      <c r="K19" s="546"/>
      <c r="L19" s="546"/>
      <c r="M19" s="546"/>
      <c r="N19" s="546">
        <v>2973.3</v>
      </c>
      <c r="O19" s="546">
        <v>5696.5</v>
      </c>
      <c r="P19" s="546"/>
      <c r="Q19" s="548">
        <v>8669.7999999999993</v>
      </c>
      <c r="R19" s="549">
        <v>-38.699999999999818</v>
      </c>
      <c r="S19" s="547">
        <v>0</v>
      </c>
      <c r="T19" s="547">
        <v>0</v>
      </c>
      <c r="U19" s="547">
        <v>-38.699999999999818</v>
      </c>
      <c r="V19" s="547">
        <v>425.69999999999982</v>
      </c>
      <c r="W19" s="546">
        <v>387</v>
      </c>
      <c r="X19" s="547">
        <v>98.715139442231077</v>
      </c>
      <c r="Y19" s="533"/>
      <c r="Z19" s="547"/>
      <c r="AA19" s="547">
        <v>98.715139442231077</v>
      </c>
      <c r="AB19" s="547">
        <v>108.07657281627077</v>
      </c>
      <c r="AC19" s="547">
        <v>104.67233302747863</v>
      </c>
      <c r="AD19" s="547">
        <v>0.91825200741198276</v>
      </c>
      <c r="AE19" s="547">
        <v>0</v>
      </c>
      <c r="AF19" s="547">
        <v>0</v>
      </c>
      <c r="AG19" s="547">
        <v>0.91825200741198276</v>
      </c>
      <c r="AH19" s="547">
        <v>1.7592649783817174</v>
      </c>
      <c r="AI19" s="547">
        <v>2.6775169857936998</v>
      </c>
    </row>
    <row r="20" spans="1:35" s="550" customFormat="1" ht="15.75" customHeight="1">
      <c r="A20" s="551" t="s">
        <v>3652</v>
      </c>
      <c r="B20" s="545">
        <v>8745</v>
      </c>
      <c r="C20" s="546"/>
      <c r="D20" s="546"/>
      <c r="E20" s="546"/>
      <c r="F20" s="547">
        <v>8745</v>
      </c>
      <c r="G20" s="546">
        <v>200.5</v>
      </c>
      <c r="H20" s="546"/>
      <c r="I20" s="548">
        <v>8945.5</v>
      </c>
      <c r="J20" s="545">
        <v>8872.1</v>
      </c>
      <c r="K20" s="546"/>
      <c r="L20" s="546"/>
      <c r="M20" s="546"/>
      <c r="N20" s="546">
        <v>8872.1</v>
      </c>
      <c r="O20" s="546">
        <v>192.8</v>
      </c>
      <c r="P20" s="546"/>
      <c r="Q20" s="548">
        <v>9064.9</v>
      </c>
      <c r="R20" s="549">
        <v>127.10000000000036</v>
      </c>
      <c r="S20" s="547">
        <v>0</v>
      </c>
      <c r="T20" s="547">
        <v>0</v>
      </c>
      <c r="U20" s="547">
        <v>127.10000000000036</v>
      </c>
      <c r="V20" s="547">
        <v>-7.6999999999999886</v>
      </c>
      <c r="W20" s="546">
        <v>119.39999999999964</v>
      </c>
      <c r="X20" s="547">
        <v>101.45340194396799</v>
      </c>
      <c r="Y20" s="533"/>
      <c r="Z20" s="547"/>
      <c r="AA20" s="547">
        <v>101.45340194396799</v>
      </c>
      <c r="AB20" s="547">
        <v>96.159600997506246</v>
      </c>
      <c r="AC20" s="547">
        <v>101.3347493152982</v>
      </c>
      <c r="AD20" s="547">
        <v>2.7399938233477457</v>
      </c>
      <c r="AE20" s="547">
        <v>0</v>
      </c>
      <c r="AF20" s="547">
        <v>0</v>
      </c>
      <c r="AG20" s="547">
        <v>2.7399938233477457</v>
      </c>
      <c r="AH20" s="547">
        <v>5.9542927733168625E-2</v>
      </c>
      <c r="AI20" s="547">
        <v>2.7995367510809142</v>
      </c>
    </row>
    <row r="21" spans="1:35" s="550" customFormat="1" ht="15.75" customHeight="1">
      <c r="A21" s="552" t="s">
        <v>108</v>
      </c>
      <c r="B21" s="536">
        <v>40.1</v>
      </c>
      <c r="C21" s="546">
        <v>0</v>
      </c>
      <c r="D21" s="546">
        <v>0</v>
      </c>
      <c r="E21" s="546"/>
      <c r="F21" s="533">
        <v>40.1</v>
      </c>
      <c r="G21" s="538">
        <v>785.69999999999993</v>
      </c>
      <c r="H21" s="546"/>
      <c r="I21" s="539">
        <v>825.8</v>
      </c>
      <c r="J21" s="536">
        <v>32.1</v>
      </c>
      <c r="K21" s="553">
        <v>0</v>
      </c>
      <c r="L21" s="553">
        <v>0</v>
      </c>
      <c r="M21" s="553"/>
      <c r="N21" s="553">
        <v>32.1</v>
      </c>
      <c r="O21" s="538">
        <v>803.9</v>
      </c>
      <c r="P21" s="546"/>
      <c r="Q21" s="539">
        <v>836</v>
      </c>
      <c r="R21" s="540">
        <v>-8</v>
      </c>
      <c r="S21" s="533">
        <v>0</v>
      </c>
      <c r="T21" s="533">
        <v>0</v>
      </c>
      <c r="U21" s="533">
        <v>-8</v>
      </c>
      <c r="V21" s="533">
        <v>18.200000000000045</v>
      </c>
      <c r="W21" s="538">
        <v>10.200000000000045</v>
      </c>
      <c r="X21" s="533">
        <v>80.049875311720697</v>
      </c>
      <c r="Y21" s="533"/>
      <c r="Z21" s="533"/>
      <c r="AA21" s="533">
        <v>80.049875311720697</v>
      </c>
      <c r="AB21" s="533">
        <v>102.31640575283187</v>
      </c>
      <c r="AC21" s="533">
        <v>101.2351658997336</v>
      </c>
      <c r="AD21" s="547">
        <v>0</v>
      </c>
      <c r="AE21" s="547">
        <v>0</v>
      </c>
      <c r="AF21" s="547">
        <v>0</v>
      </c>
      <c r="AG21" s="547">
        <v>0</v>
      </c>
      <c r="AH21" s="554">
        <v>0.2482705373687461</v>
      </c>
      <c r="AI21" s="533">
        <v>0.25818406423718343</v>
      </c>
    </row>
    <row r="22" spans="1:35" s="550" customFormat="1" ht="15.75" customHeight="1">
      <c r="A22" s="544" t="s">
        <v>3653</v>
      </c>
      <c r="B22" s="545"/>
      <c r="C22" s="546"/>
      <c r="D22" s="546"/>
      <c r="E22" s="546"/>
      <c r="F22" s="533">
        <v>0</v>
      </c>
      <c r="G22" s="546">
        <v>240.8</v>
      </c>
      <c r="H22" s="546"/>
      <c r="I22" s="548">
        <v>240.8</v>
      </c>
      <c r="J22" s="545"/>
      <c r="K22" s="546"/>
      <c r="L22" s="546"/>
      <c r="M22" s="546"/>
      <c r="N22" s="546">
        <v>0</v>
      </c>
      <c r="O22" s="546">
        <v>247.9</v>
      </c>
      <c r="P22" s="546"/>
      <c r="Q22" s="548">
        <v>247.9</v>
      </c>
      <c r="R22" s="549">
        <v>0</v>
      </c>
      <c r="S22" s="547">
        <v>0</v>
      </c>
      <c r="T22" s="547">
        <v>0</v>
      </c>
      <c r="U22" s="547">
        <v>0</v>
      </c>
      <c r="V22" s="547">
        <v>7.0999999999999943</v>
      </c>
      <c r="W22" s="546">
        <v>7.0999999999999943</v>
      </c>
      <c r="X22" s="547"/>
      <c r="Y22" s="533"/>
      <c r="Z22" s="547"/>
      <c r="AA22" s="547"/>
      <c r="AB22" s="547">
        <v>102.9485049833887</v>
      </c>
      <c r="AC22" s="547">
        <v>102.9485049833887</v>
      </c>
      <c r="AD22" s="547">
        <v>0</v>
      </c>
      <c r="AE22" s="547">
        <v>0</v>
      </c>
      <c r="AF22" s="547">
        <v>0</v>
      </c>
      <c r="AG22" s="547">
        <v>0</v>
      </c>
      <c r="AH22" s="547">
        <v>7.6559604694255712E-2</v>
      </c>
      <c r="AI22" s="547">
        <v>7.6559604694255712E-2</v>
      </c>
    </row>
    <row r="23" spans="1:35" s="550" customFormat="1" ht="15.75" customHeight="1">
      <c r="A23" s="544" t="s">
        <v>3654</v>
      </c>
      <c r="B23" s="545"/>
      <c r="C23" s="546"/>
      <c r="D23" s="546"/>
      <c r="E23" s="546"/>
      <c r="F23" s="533">
        <v>0</v>
      </c>
      <c r="G23" s="546">
        <v>541.5</v>
      </c>
      <c r="H23" s="546"/>
      <c r="I23" s="548">
        <v>541.5</v>
      </c>
      <c r="J23" s="545"/>
      <c r="K23" s="546"/>
      <c r="L23" s="546"/>
      <c r="M23" s="546"/>
      <c r="N23" s="546">
        <v>0</v>
      </c>
      <c r="O23" s="546">
        <v>553.4</v>
      </c>
      <c r="P23" s="546"/>
      <c r="Q23" s="548">
        <v>553.4</v>
      </c>
      <c r="R23" s="549">
        <v>0</v>
      </c>
      <c r="S23" s="547">
        <v>0</v>
      </c>
      <c r="T23" s="547">
        <v>0</v>
      </c>
      <c r="U23" s="547">
        <v>0</v>
      </c>
      <c r="V23" s="547">
        <v>11.899999999999977</v>
      </c>
      <c r="W23" s="546">
        <v>11.899999999999977</v>
      </c>
      <c r="X23" s="547"/>
      <c r="Y23" s="533"/>
      <c r="Z23" s="547"/>
      <c r="AA23" s="547"/>
      <c r="AB23" s="547">
        <v>102.19759926131118</v>
      </c>
      <c r="AC23" s="547">
        <v>102.19759926131118</v>
      </c>
      <c r="AD23" s="547">
        <v>0</v>
      </c>
      <c r="AE23" s="547">
        <v>0</v>
      </c>
      <c r="AF23" s="547">
        <v>0</v>
      </c>
      <c r="AG23" s="547">
        <v>0</v>
      </c>
      <c r="AH23" s="547">
        <v>0.17090796788140827</v>
      </c>
      <c r="AI23" s="547">
        <v>0.17090796788140827</v>
      </c>
    </row>
    <row r="24" spans="1:35" s="550" customFormat="1" ht="15.75" customHeight="1">
      <c r="A24" s="544" t="s">
        <v>3655</v>
      </c>
      <c r="B24" s="545">
        <v>5.0999999999999996</v>
      </c>
      <c r="C24" s="546"/>
      <c r="D24" s="546"/>
      <c r="E24" s="546"/>
      <c r="F24" s="547">
        <v>5.0999999999999996</v>
      </c>
      <c r="G24" s="546">
        <v>3.4</v>
      </c>
      <c r="H24" s="546"/>
      <c r="I24" s="548">
        <v>8.5</v>
      </c>
      <c r="J24" s="545">
        <v>1.3</v>
      </c>
      <c r="K24" s="546"/>
      <c r="L24" s="546"/>
      <c r="M24" s="546"/>
      <c r="N24" s="546">
        <v>1.3</v>
      </c>
      <c r="O24" s="546">
        <v>2.6</v>
      </c>
      <c r="P24" s="546"/>
      <c r="Q24" s="548">
        <v>3.9000000000000004</v>
      </c>
      <c r="R24" s="549">
        <v>-3.8</v>
      </c>
      <c r="S24" s="547">
        <v>0</v>
      </c>
      <c r="T24" s="547">
        <v>0</v>
      </c>
      <c r="U24" s="547">
        <v>-3.8</v>
      </c>
      <c r="V24" s="547">
        <v>-0.79999999999999982</v>
      </c>
      <c r="W24" s="546">
        <v>-4.5999999999999996</v>
      </c>
      <c r="X24" s="547">
        <v>25.490196078431378</v>
      </c>
      <c r="Y24" s="533"/>
      <c r="Z24" s="547"/>
      <c r="AA24" s="547">
        <v>25.490196078431378</v>
      </c>
      <c r="AB24" s="547" t="s">
        <v>3656</v>
      </c>
      <c r="AC24" s="547">
        <v>45.882352941176471</v>
      </c>
      <c r="AD24" s="547">
        <v>0</v>
      </c>
      <c r="AE24" s="547">
        <v>0</v>
      </c>
      <c r="AF24" s="547">
        <v>0</v>
      </c>
      <c r="AG24" s="547">
        <v>0</v>
      </c>
      <c r="AH24" s="547">
        <v>0</v>
      </c>
      <c r="AI24" s="547">
        <v>0</v>
      </c>
    </row>
    <row r="25" spans="1:35" s="550" customFormat="1" ht="15.75" customHeight="1">
      <c r="A25" s="544" t="s">
        <v>3657</v>
      </c>
      <c r="B25" s="545">
        <v>35</v>
      </c>
      <c r="C25" s="546"/>
      <c r="D25" s="546"/>
      <c r="E25" s="546"/>
      <c r="F25" s="547">
        <v>35</v>
      </c>
      <c r="G25" s="546"/>
      <c r="H25" s="546"/>
      <c r="I25" s="548">
        <v>35</v>
      </c>
      <c r="J25" s="545">
        <v>30.8</v>
      </c>
      <c r="K25" s="546"/>
      <c r="L25" s="546"/>
      <c r="M25" s="546"/>
      <c r="N25" s="546">
        <v>30.8</v>
      </c>
      <c r="O25" s="546"/>
      <c r="P25" s="546"/>
      <c r="Q25" s="548">
        <v>30.8</v>
      </c>
      <c r="R25" s="549">
        <v>-4.1999999999999993</v>
      </c>
      <c r="S25" s="547">
        <v>0</v>
      </c>
      <c r="T25" s="547">
        <v>0</v>
      </c>
      <c r="U25" s="547">
        <v>-4.1999999999999993</v>
      </c>
      <c r="V25" s="547">
        <v>0</v>
      </c>
      <c r="W25" s="546">
        <v>-4.1999999999999993</v>
      </c>
      <c r="X25" s="547">
        <v>88</v>
      </c>
      <c r="Y25" s="533"/>
      <c r="Z25" s="547"/>
      <c r="AA25" s="547">
        <v>88</v>
      </c>
      <c r="AB25" s="547"/>
      <c r="AC25" s="547">
        <v>88</v>
      </c>
      <c r="AD25" s="547">
        <v>0</v>
      </c>
      <c r="AE25" s="547">
        <v>0</v>
      </c>
      <c r="AF25" s="547">
        <v>0</v>
      </c>
      <c r="AG25" s="547">
        <v>0</v>
      </c>
      <c r="AH25" s="547">
        <v>0</v>
      </c>
      <c r="AI25" s="547">
        <v>0</v>
      </c>
    </row>
    <row r="26" spans="1:35" s="550" customFormat="1" ht="15.75" customHeight="1">
      <c r="A26" s="552" t="s">
        <v>3658</v>
      </c>
      <c r="B26" s="536">
        <v>46754.500000000007</v>
      </c>
      <c r="C26" s="546">
        <v>0</v>
      </c>
      <c r="D26" s="546">
        <v>0</v>
      </c>
      <c r="E26" s="546"/>
      <c r="F26" s="533">
        <v>46754.500000000007</v>
      </c>
      <c r="G26" s="538">
        <v>880.90000000000009</v>
      </c>
      <c r="H26" s="546"/>
      <c r="I26" s="539">
        <v>47635.400000000009</v>
      </c>
      <c r="J26" s="536">
        <v>46412.9</v>
      </c>
      <c r="K26" s="553">
        <v>0</v>
      </c>
      <c r="L26" s="553">
        <v>0</v>
      </c>
      <c r="M26" s="553"/>
      <c r="N26" s="553">
        <v>46412.9</v>
      </c>
      <c r="O26" s="553">
        <v>919.1</v>
      </c>
      <c r="P26" s="553"/>
      <c r="Q26" s="539">
        <v>47332</v>
      </c>
      <c r="R26" s="540">
        <v>-341.60000000000582</v>
      </c>
      <c r="S26" s="533">
        <v>0</v>
      </c>
      <c r="T26" s="533">
        <v>0</v>
      </c>
      <c r="U26" s="533">
        <v>-341.60000000000582</v>
      </c>
      <c r="V26" s="533">
        <v>38.199999999999932</v>
      </c>
      <c r="W26" s="538">
        <v>-303.40000000000873</v>
      </c>
      <c r="X26" s="533">
        <v>99.269375140360808</v>
      </c>
      <c r="Y26" s="533"/>
      <c r="Z26" s="533"/>
      <c r="AA26" s="533">
        <v>99.269375140360808</v>
      </c>
      <c r="AB26" s="533">
        <v>104.33647406061981</v>
      </c>
      <c r="AC26" s="533">
        <v>99.363078718767966</v>
      </c>
      <c r="AD26" s="533">
        <v>14.333817171093269</v>
      </c>
      <c r="AE26" s="533">
        <v>0</v>
      </c>
      <c r="AF26" s="533">
        <v>0</v>
      </c>
      <c r="AG26" s="533">
        <v>14.333817171093269</v>
      </c>
      <c r="AH26" s="533">
        <v>0.28384805435453986</v>
      </c>
      <c r="AI26" s="533">
        <v>14.617665225447807</v>
      </c>
    </row>
    <row r="27" spans="1:35" s="550" customFormat="1" ht="15.75" customHeight="1">
      <c r="A27" s="555" t="s">
        <v>3659</v>
      </c>
      <c r="B27" s="545">
        <v>33388</v>
      </c>
      <c r="C27" s="546">
        <v>0</v>
      </c>
      <c r="D27" s="546">
        <v>0</v>
      </c>
      <c r="E27" s="546"/>
      <c r="F27" s="547">
        <v>33388</v>
      </c>
      <c r="G27" s="546">
        <v>106.5</v>
      </c>
      <c r="H27" s="546"/>
      <c r="I27" s="548">
        <v>33494.5</v>
      </c>
      <c r="J27" s="545">
        <v>33312.9</v>
      </c>
      <c r="K27" s="546">
        <v>0</v>
      </c>
      <c r="L27" s="546">
        <v>0</v>
      </c>
      <c r="M27" s="546"/>
      <c r="N27" s="546">
        <v>33312.9</v>
      </c>
      <c r="O27" s="546">
        <v>97.2</v>
      </c>
      <c r="P27" s="546"/>
      <c r="Q27" s="548">
        <v>33410.1</v>
      </c>
      <c r="R27" s="540">
        <v>-75.099999999998545</v>
      </c>
      <c r="S27" s="533">
        <v>0</v>
      </c>
      <c r="T27" s="533">
        <v>0</v>
      </c>
      <c r="U27" s="533">
        <v>-75.099999999998545</v>
      </c>
      <c r="V27" s="533">
        <v>-9.2999999999999972</v>
      </c>
      <c r="W27" s="546">
        <v>-84.400000000001455</v>
      </c>
      <c r="X27" s="547">
        <v>99.775068887025284</v>
      </c>
      <c r="Y27" s="533"/>
      <c r="Z27" s="547"/>
      <c r="AA27" s="547">
        <v>99.775068887025284</v>
      </c>
      <c r="AB27" s="547">
        <v>91.267605633802816</v>
      </c>
      <c r="AC27" s="547">
        <v>99.748018331367831</v>
      </c>
      <c r="AD27" s="547">
        <v>10.288109944410131</v>
      </c>
      <c r="AE27" s="547">
        <v>0</v>
      </c>
      <c r="AF27" s="547">
        <v>0</v>
      </c>
      <c r="AG27" s="547">
        <v>10.288109944410131</v>
      </c>
      <c r="AH27" s="547">
        <v>0</v>
      </c>
      <c r="AI27" s="547">
        <v>10.318128474366892</v>
      </c>
    </row>
    <row r="28" spans="1:35" s="550" customFormat="1" ht="15.75" customHeight="1">
      <c r="A28" s="556" t="s">
        <v>3660</v>
      </c>
      <c r="B28" s="545"/>
      <c r="C28" s="546"/>
      <c r="D28" s="546"/>
      <c r="E28" s="546"/>
      <c r="F28" s="533">
        <v>0</v>
      </c>
      <c r="G28" s="546"/>
      <c r="H28" s="546"/>
      <c r="I28" s="539">
        <v>0</v>
      </c>
      <c r="J28" s="545"/>
      <c r="K28" s="546"/>
      <c r="L28" s="546"/>
      <c r="M28" s="546"/>
      <c r="N28" s="546">
        <v>0</v>
      </c>
      <c r="O28" s="546"/>
      <c r="P28" s="546"/>
      <c r="Q28" s="539">
        <v>0</v>
      </c>
      <c r="R28" s="540">
        <v>0</v>
      </c>
      <c r="S28" s="533">
        <v>0</v>
      </c>
      <c r="T28" s="533">
        <v>0</v>
      </c>
      <c r="U28" s="533">
        <v>0</v>
      </c>
      <c r="V28" s="533">
        <v>0</v>
      </c>
      <c r="W28" s="538">
        <v>0</v>
      </c>
      <c r="X28" s="533"/>
      <c r="Y28" s="533"/>
      <c r="Z28" s="533"/>
      <c r="AA28" s="533"/>
      <c r="AB28" s="533"/>
      <c r="AC28" s="533"/>
      <c r="AD28" s="533"/>
      <c r="AE28" s="530"/>
      <c r="AF28" s="530"/>
      <c r="AG28" s="533"/>
      <c r="AH28" s="547"/>
      <c r="AI28" s="533"/>
    </row>
    <row r="29" spans="1:35" s="550" customFormat="1" ht="15.75" customHeight="1">
      <c r="A29" s="557" t="s">
        <v>3661</v>
      </c>
      <c r="B29" s="543">
        <v>12807</v>
      </c>
      <c r="C29" s="546"/>
      <c r="D29" s="546"/>
      <c r="E29" s="546"/>
      <c r="F29" s="558">
        <v>12807</v>
      </c>
      <c r="G29" s="537">
        <v>142</v>
      </c>
      <c r="H29" s="546"/>
      <c r="I29" s="559">
        <v>12949</v>
      </c>
      <c r="J29" s="543">
        <v>12543.5</v>
      </c>
      <c r="K29" s="546"/>
      <c r="L29" s="546"/>
      <c r="M29" s="546"/>
      <c r="N29" s="546">
        <v>12543.5</v>
      </c>
      <c r="O29" s="537">
        <v>126.2</v>
      </c>
      <c r="P29" s="546"/>
      <c r="Q29" s="559">
        <v>12669.7</v>
      </c>
      <c r="R29" s="560">
        <v>-263.5</v>
      </c>
      <c r="S29" s="558">
        <v>0</v>
      </c>
      <c r="T29" s="558">
        <v>0</v>
      </c>
      <c r="U29" s="558">
        <v>-263.5</v>
      </c>
      <c r="V29" s="558">
        <v>-15.799999999999997</v>
      </c>
      <c r="W29" s="537">
        <v>-279.29999999999927</v>
      </c>
      <c r="X29" s="558">
        <v>97.94253142812525</v>
      </c>
      <c r="Y29" s="533"/>
      <c r="Z29" s="558"/>
      <c r="AA29" s="558">
        <v>97.94253142812525</v>
      </c>
      <c r="AB29" s="558">
        <v>88.873239436619727</v>
      </c>
      <c r="AC29" s="558">
        <v>97.843076685458342</v>
      </c>
      <c r="AD29" s="558">
        <v>3.8738418777022852</v>
      </c>
      <c r="AE29" s="558">
        <v>0</v>
      </c>
      <c r="AF29" s="558">
        <v>0</v>
      </c>
      <c r="AG29" s="558">
        <v>3.8738418777022852</v>
      </c>
      <c r="AH29" s="547">
        <v>0</v>
      </c>
      <c r="AI29" s="558">
        <v>3.9128165534280424</v>
      </c>
    </row>
    <row r="30" spans="1:35" s="550" customFormat="1" ht="15.75" customHeight="1">
      <c r="A30" s="557" t="s">
        <v>3662</v>
      </c>
      <c r="B30" s="543">
        <v>25398</v>
      </c>
      <c r="C30" s="546"/>
      <c r="D30" s="546"/>
      <c r="E30" s="546"/>
      <c r="F30" s="558">
        <v>25398</v>
      </c>
      <c r="G30" s="546"/>
      <c r="H30" s="546"/>
      <c r="I30" s="559">
        <v>25398</v>
      </c>
      <c r="J30" s="543">
        <v>25449.8</v>
      </c>
      <c r="K30" s="546"/>
      <c r="L30" s="546"/>
      <c r="M30" s="546"/>
      <c r="N30" s="546">
        <v>25449.8</v>
      </c>
      <c r="O30" s="546"/>
      <c r="P30" s="546"/>
      <c r="Q30" s="559">
        <v>25449.8</v>
      </c>
      <c r="R30" s="560">
        <v>51.799999999999272</v>
      </c>
      <c r="S30" s="558">
        <v>0</v>
      </c>
      <c r="T30" s="558">
        <v>0</v>
      </c>
      <c r="U30" s="558">
        <v>51.799999999999272</v>
      </c>
      <c r="V30" s="558">
        <v>0</v>
      </c>
      <c r="W30" s="537">
        <v>51.799999999999272</v>
      </c>
      <c r="X30" s="558">
        <v>100.20395306717064</v>
      </c>
      <c r="Y30" s="533"/>
      <c r="Z30" s="558"/>
      <c r="AA30" s="558">
        <v>100.20395306717064</v>
      </c>
      <c r="AB30" s="558"/>
      <c r="AC30" s="558">
        <v>100.20395306717064</v>
      </c>
      <c r="AD30" s="558">
        <v>7.8597282273008027</v>
      </c>
      <c r="AE30" s="558">
        <v>0</v>
      </c>
      <c r="AF30" s="558">
        <v>0</v>
      </c>
      <c r="AG30" s="558">
        <v>7.8597282273008027</v>
      </c>
      <c r="AH30" s="547">
        <v>0</v>
      </c>
      <c r="AI30" s="558">
        <v>7.8597282273008027</v>
      </c>
    </row>
    <row r="31" spans="1:35" s="550" customFormat="1" ht="15.75" customHeight="1">
      <c r="A31" s="557" t="s">
        <v>3663</v>
      </c>
      <c r="B31" s="543">
        <v>-4817</v>
      </c>
      <c r="C31" s="546"/>
      <c r="D31" s="546"/>
      <c r="E31" s="546"/>
      <c r="F31" s="558">
        <v>-4817</v>
      </c>
      <c r="G31" s="546">
        <v>-35.5</v>
      </c>
      <c r="H31" s="546"/>
      <c r="I31" s="559">
        <v>-4852.5</v>
      </c>
      <c r="J31" s="543">
        <v>-4680.3999999999996</v>
      </c>
      <c r="K31" s="546"/>
      <c r="L31" s="546"/>
      <c r="M31" s="546"/>
      <c r="N31" s="546">
        <v>-4680.3999999999996</v>
      </c>
      <c r="O31" s="546">
        <v>-29</v>
      </c>
      <c r="P31" s="546"/>
      <c r="Q31" s="559">
        <v>-4709.3999999999996</v>
      </c>
      <c r="R31" s="560">
        <v>136.60000000000036</v>
      </c>
      <c r="S31" s="558">
        <v>0</v>
      </c>
      <c r="T31" s="558">
        <v>0</v>
      </c>
      <c r="U31" s="558">
        <v>136.60000000000036</v>
      </c>
      <c r="V31" s="558">
        <v>6.5</v>
      </c>
      <c r="W31" s="537">
        <v>143.10000000000036</v>
      </c>
      <c r="X31" s="558">
        <v>97.164210089267172</v>
      </c>
      <c r="Y31" s="533"/>
      <c r="Z31" s="558"/>
      <c r="AA31" s="558">
        <v>97.164210089267172</v>
      </c>
      <c r="AB31" s="558"/>
      <c r="AC31" s="558">
        <v>97.051004636785152</v>
      </c>
      <c r="AD31" s="547">
        <v>0</v>
      </c>
      <c r="AE31" s="547">
        <v>0</v>
      </c>
      <c r="AF31" s="547">
        <v>0</v>
      </c>
      <c r="AG31" s="558">
        <v>-1.4454601605929585</v>
      </c>
      <c r="AH31" s="547">
        <v>0</v>
      </c>
      <c r="AI31" s="558">
        <v>-1.4544163063619517</v>
      </c>
    </row>
    <row r="32" spans="1:35" s="550" customFormat="1" ht="15.75" customHeight="1">
      <c r="A32" s="555" t="s">
        <v>3664</v>
      </c>
      <c r="B32" s="545">
        <v>11739</v>
      </c>
      <c r="C32" s="546">
        <v>0</v>
      </c>
      <c r="D32" s="546">
        <v>0</v>
      </c>
      <c r="E32" s="546"/>
      <c r="F32" s="547">
        <v>11739</v>
      </c>
      <c r="G32" s="546">
        <v>0.2</v>
      </c>
      <c r="H32" s="546"/>
      <c r="I32" s="559">
        <v>11739.2</v>
      </c>
      <c r="J32" s="545">
        <v>11447.4</v>
      </c>
      <c r="K32" s="546">
        <v>0</v>
      </c>
      <c r="L32" s="546">
        <v>0</v>
      </c>
      <c r="M32" s="546"/>
      <c r="N32" s="546">
        <v>11447.4</v>
      </c>
      <c r="O32" s="546">
        <v>0.2</v>
      </c>
      <c r="P32" s="546"/>
      <c r="Q32" s="548">
        <v>11447.6</v>
      </c>
      <c r="R32" s="549">
        <v>-291.60000000000036</v>
      </c>
      <c r="S32" s="547">
        <v>0</v>
      </c>
      <c r="T32" s="547">
        <v>0</v>
      </c>
      <c r="U32" s="547">
        <v>-291.60000000000036</v>
      </c>
      <c r="V32" s="547">
        <v>0</v>
      </c>
      <c r="W32" s="546">
        <v>-291.60000000000036</v>
      </c>
      <c r="X32" s="547">
        <v>97.515972399693325</v>
      </c>
      <c r="Y32" s="533"/>
      <c r="Z32" s="547"/>
      <c r="AA32" s="547">
        <v>97.515972399693325</v>
      </c>
      <c r="AB32" s="558">
        <v>100</v>
      </c>
      <c r="AC32" s="547">
        <v>97.516014719912775</v>
      </c>
      <c r="AD32" s="547">
        <v>3.5353304508956143</v>
      </c>
      <c r="AE32" s="547">
        <v>0</v>
      </c>
      <c r="AF32" s="547">
        <v>0</v>
      </c>
      <c r="AG32" s="547">
        <v>3.5353304508956143</v>
      </c>
      <c r="AH32" s="547">
        <v>0</v>
      </c>
      <c r="AI32" s="547">
        <v>3.5353922174181598</v>
      </c>
    </row>
    <row r="33" spans="1:35" s="550" customFormat="1" ht="15.75" customHeight="1">
      <c r="A33" s="556" t="s">
        <v>3660</v>
      </c>
      <c r="B33" s="545"/>
      <c r="C33" s="546"/>
      <c r="D33" s="546"/>
      <c r="E33" s="546"/>
      <c r="F33" s="533">
        <v>0</v>
      </c>
      <c r="G33" s="546"/>
      <c r="H33" s="546"/>
      <c r="I33" s="539">
        <v>0</v>
      </c>
      <c r="J33" s="545"/>
      <c r="K33" s="546"/>
      <c r="L33" s="546"/>
      <c r="M33" s="546"/>
      <c r="N33" s="546">
        <v>0</v>
      </c>
      <c r="O33" s="546"/>
      <c r="P33" s="546"/>
      <c r="Q33" s="539">
        <v>0</v>
      </c>
      <c r="R33" s="540">
        <v>0</v>
      </c>
      <c r="S33" s="533">
        <v>0</v>
      </c>
      <c r="T33" s="533">
        <v>0</v>
      </c>
      <c r="U33" s="533">
        <v>0</v>
      </c>
      <c r="V33" s="533">
        <v>0</v>
      </c>
      <c r="W33" s="538">
        <v>0</v>
      </c>
      <c r="X33" s="533"/>
      <c r="Y33" s="533"/>
      <c r="Z33" s="533"/>
      <c r="AA33" s="533"/>
      <c r="AB33" s="558"/>
      <c r="AC33" s="533"/>
      <c r="AD33" s="533"/>
      <c r="AE33" s="530"/>
      <c r="AF33" s="530"/>
      <c r="AG33" s="533"/>
      <c r="AH33" s="547">
        <v>0</v>
      </c>
      <c r="AI33" s="533"/>
    </row>
    <row r="34" spans="1:35" s="550" customFormat="1" ht="15.75" customHeight="1">
      <c r="A34" s="557" t="s">
        <v>3665</v>
      </c>
      <c r="B34" s="543">
        <v>1285.9000000000001</v>
      </c>
      <c r="C34" s="546"/>
      <c r="D34" s="546"/>
      <c r="E34" s="546"/>
      <c r="F34" s="558">
        <v>1285.9000000000001</v>
      </c>
      <c r="G34" s="546">
        <v>0.2</v>
      </c>
      <c r="H34" s="546"/>
      <c r="I34" s="559">
        <v>1286.1000000000001</v>
      </c>
      <c r="J34" s="543">
        <v>1205.7</v>
      </c>
      <c r="K34" s="546"/>
      <c r="L34" s="546"/>
      <c r="M34" s="546"/>
      <c r="N34" s="546">
        <v>1205.7</v>
      </c>
      <c r="O34" s="546">
        <v>0.2</v>
      </c>
      <c r="P34" s="546"/>
      <c r="Q34" s="559">
        <v>1205.9000000000001</v>
      </c>
      <c r="R34" s="560">
        <v>-80.200000000000045</v>
      </c>
      <c r="S34" s="558">
        <v>0</v>
      </c>
      <c r="T34" s="558">
        <v>0</v>
      </c>
      <c r="U34" s="558">
        <v>-80.200000000000045</v>
      </c>
      <c r="V34" s="558">
        <v>0</v>
      </c>
      <c r="W34" s="537">
        <v>-80.200000000000045</v>
      </c>
      <c r="X34" s="558">
        <v>93.763123104440467</v>
      </c>
      <c r="Y34" s="533"/>
      <c r="Z34" s="558"/>
      <c r="AA34" s="558">
        <v>93.763123104440467</v>
      </c>
      <c r="AB34" s="558">
        <v>100</v>
      </c>
      <c r="AC34" s="558">
        <v>93.764092994323917</v>
      </c>
      <c r="AD34" s="558">
        <v>0.37235948116121065</v>
      </c>
      <c r="AE34" s="558">
        <v>0</v>
      </c>
      <c r="AF34" s="558">
        <v>0</v>
      </c>
      <c r="AG34" s="558">
        <v>0.37235948116121065</v>
      </c>
      <c r="AH34" s="547">
        <v>0</v>
      </c>
      <c r="AI34" s="558">
        <v>0.37242124768375545</v>
      </c>
    </row>
    <row r="35" spans="1:35" s="550" customFormat="1" ht="15.75" customHeight="1">
      <c r="A35" s="557" t="s">
        <v>3666</v>
      </c>
      <c r="B35" s="543">
        <v>10484.1</v>
      </c>
      <c r="C35" s="546"/>
      <c r="D35" s="546"/>
      <c r="E35" s="546"/>
      <c r="F35" s="558">
        <v>10484.1</v>
      </c>
      <c r="G35" s="546"/>
      <c r="H35" s="546"/>
      <c r="I35" s="559">
        <v>10484.1</v>
      </c>
      <c r="J35" s="543">
        <v>10265.9</v>
      </c>
      <c r="K35" s="546"/>
      <c r="L35" s="546"/>
      <c r="M35" s="546"/>
      <c r="N35" s="546">
        <v>10265.9</v>
      </c>
      <c r="O35" s="546"/>
      <c r="P35" s="546"/>
      <c r="Q35" s="559">
        <v>10265.9</v>
      </c>
      <c r="R35" s="560">
        <v>-218.20000000000073</v>
      </c>
      <c r="S35" s="558">
        <v>0</v>
      </c>
      <c r="T35" s="558">
        <v>0</v>
      </c>
      <c r="U35" s="558">
        <v>-218.20000000000073</v>
      </c>
      <c r="V35" s="558">
        <v>0</v>
      </c>
      <c r="W35" s="537">
        <v>-218.20000000000073</v>
      </c>
      <c r="X35" s="558">
        <v>97.918753159546355</v>
      </c>
      <c r="Y35" s="533"/>
      <c r="Z35" s="558"/>
      <c r="AA35" s="558">
        <v>97.918753159546355</v>
      </c>
      <c r="AB35" s="558"/>
      <c r="AC35" s="558">
        <v>97.918753159546355</v>
      </c>
      <c r="AD35" s="558">
        <v>3.1704447189623224</v>
      </c>
      <c r="AE35" s="558">
        <v>0</v>
      </c>
      <c r="AF35" s="558">
        <v>0</v>
      </c>
      <c r="AG35" s="558">
        <v>3.1704447189623224</v>
      </c>
      <c r="AH35" s="547">
        <v>0</v>
      </c>
      <c r="AI35" s="558">
        <v>3.1704447189623224</v>
      </c>
    </row>
    <row r="36" spans="1:35" s="550" customFormat="1" ht="15.75" customHeight="1">
      <c r="A36" s="557" t="s">
        <v>3667</v>
      </c>
      <c r="B36" s="543">
        <v>-31</v>
      </c>
      <c r="C36" s="546"/>
      <c r="D36" s="546"/>
      <c r="E36" s="546"/>
      <c r="F36" s="558">
        <v>-31</v>
      </c>
      <c r="G36" s="546"/>
      <c r="H36" s="546"/>
      <c r="I36" s="559">
        <v>-31</v>
      </c>
      <c r="J36" s="543">
        <v>-24.2</v>
      </c>
      <c r="K36" s="546"/>
      <c r="L36" s="546"/>
      <c r="M36" s="546"/>
      <c r="N36" s="546">
        <v>-24.2</v>
      </c>
      <c r="O36" s="546"/>
      <c r="P36" s="546"/>
      <c r="Q36" s="559">
        <v>-24.2</v>
      </c>
      <c r="R36" s="560">
        <v>6.8000000000000007</v>
      </c>
      <c r="S36" s="558">
        <v>0</v>
      </c>
      <c r="T36" s="558">
        <v>0</v>
      </c>
      <c r="U36" s="558">
        <v>6.8000000000000007</v>
      </c>
      <c r="V36" s="558">
        <v>0</v>
      </c>
      <c r="W36" s="537">
        <v>6.8000000000000007</v>
      </c>
      <c r="X36" s="558">
        <v>78.064516129032256</v>
      </c>
      <c r="Y36" s="533"/>
      <c r="Z36" s="558"/>
      <c r="AA36" s="558">
        <v>78.064516129032256</v>
      </c>
      <c r="AB36" s="558"/>
      <c r="AC36" s="558">
        <v>78.064516129032256</v>
      </c>
      <c r="AD36" s="558">
        <v>0</v>
      </c>
      <c r="AE36" s="558">
        <v>0</v>
      </c>
      <c r="AF36" s="558">
        <v>0</v>
      </c>
      <c r="AG36" s="547">
        <v>0</v>
      </c>
      <c r="AH36" s="547">
        <v>0</v>
      </c>
      <c r="AI36" s="547">
        <v>0</v>
      </c>
    </row>
    <row r="37" spans="1:35" s="550" customFormat="1" ht="15.75" customHeight="1">
      <c r="A37" s="555" t="s">
        <v>3668</v>
      </c>
      <c r="B37" s="545">
        <v>8.9</v>
      </c>
      <c r="C37" s="546"/>
      <c r="D37" s="546"/>
      <c r="E37" s="546"/>
      <c r="F37" s="547">
        <v>8.9</v>
      </c>
      <c r="G37" s="546">
        <v>722.5</v>
      </c>
      <c r="H37" s="546"/>
      <c r="I37" s="548">
        <v>731.4</v>
      </c>
      <c r="J37" s="545">
        <v>11.9</v>
      </c>
      <c r="K37" s="546"/>
      <c r="L37" s="546"/>
      <c r="M37" s="546"/>
      <c r="N37" s="546">
        <v>11.9</v>
      </c>
      <c r="O37" s="546">
        <v>762.9</v>
      </c>
      <c r="P37" s="546"/>
      <c r="Q37" s="548">
        <v>774.8</v>
      </c>
      <c r="R37" s="549">
        <v>3</v>
      </c>
      <c r="S37" s="547">
        <v>0</v>
      </c>
      <c r="T37" s="547">
        <v>0</v>
      </c>
      <c r="U37" s="547">
        <v>3</v>
      </c>
      <c r="V37" s="547">
        <v>40.399999999999977</v>
      </c>
      <c r="W37" s="546">
        <v>43.399999999999977</v>
      </c>
      <c r="X37" s="547">
        <v>133.70786516853931</v>
      </c>
      <c r="Y37" s="533"/>
      <c r="Z37" s="547"/>
      <c r="AA37" s="547">
        <v>133.70786516853931</v>
      </c>
      <c r="AB37" s="547">
        <v>105.59169550173011</v>
      </c>
      <c r="AC37" s="547">
        <v>105.93382554006014</v>
      </c>
      <c r="AD37" s="547">
        <v>0</v>
      </c>
      <c r="AE37" s="547">
        <v>0</v>
      </c>
      <c r="AF37" s="547">
        <v>0</v>
      </c>
      <c r="AG37" s="547">
        <v>0</v>
      </c>
      <c r="AH37" s="547">
        <v>0.23560840024706609</v>
      </c>
      <c r="AI37" s="547">
        <v>0.23928350833848056</v>
      </c>
    </row>
    <row r="38" spans="1:35" s="550" customFormat="1" ht="29.25" customHeight="1">
      <c r="A38" s="555" t="s">
        <v>3669</v>
      </c>
      <c r="B38" s="545">
        <v>451.8</v>
      </c>
      <c r="C38" s="546"/>
      <c r="D38" s="546"/>
      <c r="E38" s="546"/>
      <c r="F38" s="547">
        <v>451.8</v>
      </c>
      <c r="G38" s="546">
        <v>15.6</v>
      </c>
      <c r="H38" s="546"/>
      <c r="I38" s="548">
        <v>467.40000000000003</v>
      </c>
      <c r="J38" s="545">
        <v>417.5</v>
      </c>
      <c r="K38" s="546"/>
      <c r="L38" s="546"/>
      <c r="M38" s="546"/>
      <c r="N38" s="546">
        <v>417.5</v>
      </c>
      <c r="O38" s="546">
        <v>15.2</v>
      </c>
      <c r="P38" s="546"/>
      <c r="Q38" s="548">
        <v>432.7</v>
      </c>
      <c r="R38" s="549">
        <v>-34.300000000000011</v>
      </c>
      <c r="S38" s="547">
        <v>0</v>
      </c>
      <c r="T38" s="547">
        <v>0</v>
      </c>
      <c r="U38" s="547">
        <v>-34.300000000000011</v>
      </c>
      <c r="V38" s="547">
        <v>-0.40000000000000036</v>
      </c>
      <c r="W38" s="546">
        <v>-34.700000000000045</v>
      </c>
      <c r="X38" s="547">
        <v>92.408145196989821</v>
      </c>
      <c r="Y38" s="533"/>
      <c r="Z38" s="547"/>
      <c r="AA38" s="547">
        <v>92.408145196989821</v>
      </c>
      <c r="AB38" s="547">
        <v>97.435897435897431</v>
      </c>
      <c r="AC38" s="547">
        <v>92.575952075310227</v>
      </c>
      <c r="AD38" s="561">
        <v>0.12893761581222976</v>
      </c>
      <c r="AE38" s="561">
        <v>0</v>
      </c>
      <c r="AF38" s="561">
        <v>0</v>
      </c>
      <c r="AG38" s="561">
        <v>0.12893761581222976</v>
      </c>
      <c r="AH38" s="547">
        <v>0</v>
      </c>
      <c r="AI38" s="547">
        <v>0.13363187152563311</v>
      </c>
    </row>
    <row r="39" spans="1:35" s="550" customFormat="1" ht="15.75" customHeight="1">
      <c r="A39" s="544" t="s">
        <v>3670</v>
      </c>
      <c r="B39" s="545">
        <v>1166.8</v>
      </c>
      <c r="C39" s="546"/>
      <c r="D39" s="546"/>
      <c r="E39" s="546"/>
      <c r="F39" s="547">
        <v>1166.8</v>
      </c>
      <c r="G39" s="546">
        <v>36.1</v>
      </c>
      <c r="H39" s="546"/>
      <c r="I39" s="548">
        <v>1202.8999999999999</v>
      </c>
      <c r="J39" s="545">
        <v>1223.2</v>
      </c>
      <c r="K39" s="546"/>
      <c r="L39" s="546"/>
      <c r="M39" s="546"/>
      <c r="N39" s="546">
        <v>1223.2</v>
      </c>
      <c r="O39" s="546">
        <v>43.6</v>
      </c>
      <c r="P39" s="546"/>
      <c r="Q39" s="548">
        <v>1266.8</v>
      </c>
      <c r="R39" s="549">
        <v>56.400000000000091</v>
      </c>
      <c r="S39" s="547">
        <v>0</v>
      </c>
      <c r="T39" s="547">
        <v>0</v>
      </c>
      <c r="U39" s="547">
        <v>56.400000000000091</v>
      </c>
      <c r="V39" s="547">
        <v>7.5</v>
      </c>
      <c r="W39" s="546">
        <v>63.900000000000091</v>
      </c>
      <c r="X39" s="547">
        <v>104.83373328762428</v>
      </c>
      <c r="Y39" s="533"/>
      <c r="Z39" s="547"/>
      <c r="AA39" s="547">
        <v>104.83373328762428</v>
      </c>
      <c r="AB39" s="547">
        <v>120.77562326869807</v>
      </c>
      <c r="AC39" s="547">
        <v>105.31216227450328</v>
      </c>
      <c r="AD39" s="561">
        <v>0.37776405188387896</v>
      </c>
      <c r="AE39" s="561">
        <v>0</v>
      </c>
      <c r="AF39" s="561">
        <v>0</v>
      </c>
      <c r="AG39" s="561">
        <v>0.37776405188387896</v>
      </c>
      <c r="AH39" s="547">
        <v>0</v>
      </c>
      <c r="AI39" s="547">
        <v>0.39122915379864115</v>
      </c>
    </row>
    <row r="40" spans="1:35" s="550" customFormat="1" ht="15.75" customHeight="1">
      <c r="A40" s="552" t="s">
        <v>3671</v>
      </c>
      <c r="B40" s="536">
        <v>2559</v>
      </c>
      <c r="C40" s="546">
        <v>0</v>
      </c>
      <c r="D40" s="546">
        <v>0</v>
      </c>
      <c r="E40" s="546"/>
      <c r="F40" s="533">
        <v>2559</v>
      </c>
      <c r="G40" s="546">
        <v>0</v>
      </c>
      <c r="H40" s="546"/>
      <c r="I40" s="539">
        <v>2559</v>
      </c>
      <c r="J40" s="536">
        <v>2578.6</v>
      </c>
      <c r="K40" s="546">
        <v>0</v>
      </c>
      <c r="L40" s="546">
        <v>0</v>
      </c>
      <c r="M40" s="546"/>
      <c r="N40" s="553">
        <v>2578.6</v>
      </c>
      <c r="O40" s="553">
        <v>0</v>
      </c>
      <c r="P40" s="553"/>
      <c r="Q40" s="539">
        <v>2578.6</v>
      </c>
      <c r="R40" s="540">
        <v>19.599999999999909</v>
      </c>
      <c r="S40" s="533">
        <v>0</v>
      </c>
      <c r="T40" s="533">
        <v>0</v>
      </c>
      <c r="U40" s="533">
        <v>19.599999999999909</v>
      </c>
      <c r="V40" s="533">
        <v>0</v>
      </c>
      <c r="W40" s="538">
        <v>19.599999999999909</v>
      </c>
      <c r="X40" s="533">
        <v>100.76592418913637</v>
      </c>
      <c r="Y40" s="533"/>
      <c r="Z40" s="533"/>
      <c r="AA40" s="533">
        <v>100.76592418913637</v>
      </c>
      <c r="AB40" s="533"/>
      <c r="AC40" s="533">
        <v>100.76592418913637</v>
      </c>
      <c r="AD40" s="533">
        <v>0.796355775169858</v>
      </c>
      <c r="AE40" s="533">
        <v>0</v>
      </c>
      <c r="AF40" s="533">
        <v>0</v>
      </c>
      <c r="AG40" s="533">
        <v>0.796355775169858</v>
      </c>
      <c r="AH40" s="533">
        <v>0</v>
      </c>
      <c r="AI40" s="533">
        <v>0.796355775169858</v>
      </c>
    </row>
    <row r="41" spans="1:35" s="550" customFormat="1" ht="15.75" customHeight="1">
      <c r="A41" s="555" t="s">
        <v>3672</v>
      </c>
      <c r="B41" s="545">
        <v>2451.1</v>
      </c>
      <c r="C41" s="546"/>
      <c r="D41" s="546"/>
      <c r="E41" s="546"/>
      <c r="F41" s="547">
        <v>2451.1</v>
      </c>
      <c r="G41" s="546"/>
      <c r="H41" s="546"/>
      <c r="I41" s="548">
        <v>2451.1</v>
      </c>
      <c r="J41" s="545">
        <v>2466.9</v>
      </c>
      <c r="K41" s="546"/>
      <c r="L41" s="546"/>
      <c r="M41" s="546"/>
      <c r="N41" s="546">
        <v>2466.9</v>
      </c>
      <c r="O41" s="546"/>
      <c r="P41" s="546"/>
      <c r="Q41" s="548">
        <v>2466.9</v>
      </c>
      <c r="R41" s="549">
        <v>15.800000000000182</v>
      </c>
      <c r="S41" s="547">
        <v>0</v>
      </c>
      <c r="T41" s="547">
        <v>0</v>
      </c>
      <c r="U41" s="547">
        <v>15.800000000000182</v>
      </c>
      <c r="V41" s="547">
        <v>0</v>
      </c>
      <c r="W41" s="546">
        <v>15.800000000000182</v>
      </c>
      <c r="X41" s="547">
        <v>100.6446085431031</v>
      </c>
      <c r="Y41" s="533"/>
      <c r="Z41" s="547"/>
      <c r="AA41" s="547">
        <v>100.6446085431031</v>
      </c>
      <c r="AB41" s="547"/>
      <c r="AC41" s="547">
        <v>100.6446085431031</v>
      </c>
      <c r="AD41" s="547">
        <v>0.7618591723285979</v>
      </c>
      <c r="AE41" s="547">
        <v>0</v>
      </c>
      <c r="AF41" s="547">
        <v>0</v>
      </c>
      <c r="AG41" s="547">
        <v>0.7618591723285979</v>
      </c>
      <c r="AH41" s="547">
        <v>0</v>
      </c>
      <c r="AI41" s="547">
        <v>0.7618591723285979</v>
      </c>
    </row>
    <row r="42" spans="1:35" s="550" customFormat="1" ht="15.75" customHeight="1">
      <c r="A42" s="544" t="s">
        <v>3673</v>
      </c>
      <c r="B42" s="545">
        <v>107.9</v>
      </c>
      <c r="C42" s="546"/>
      <c r="D42" s="546"/>
      <c r="E42" s="546"/>
      <c r="F42" s="547">
        <v>107.9</v>
      </c>
      <c r="G42" s="546"/>
      <c r="H42" s="546"/>
      <c r="I42" s="548">
        <v>107.9</v>
      </c>
      <c r="J42" s="545">
        <v>111.7</v>
      </c>
      <c r="K42" s="546"/>
      <c r="L42" s="546"/>
      <c r="M42" s="546"/>
      <c r="N42" s="546">
        <v>111.7</v>
      </c>
      <c r="O42" s="546"/>
      <c r="P42" s="546"/>
      <c r="Q42" s="548">
        <v>111.7</v>
      </c>
      <c r="R42" s="549">
        <v>3.7999999999999972</v>
      </c>
      <c r="S42" s="547">
        <v>0</v>
      </c>
      <c r="T42" s="547">
        <v>0</v>
      </c>
      <c r="U42" s="547">
        <v>3.7999999999999972</v>
      </c>
      <c r="V42" s="547">
        <v>0</v>
      </c>
      <c r="W42" s="546">
        <v>3.7999999999999972</v>
      </c>
      <c r="X42" s="547">
        <v>103.52177942539389</v>
      </c>
      <c r="Y42" s="533"/>
      <c r="Z42" s="547"/>
      <c r="AA42" s="547">
        <v>103.52177942539389</v>
      </c>
      <c r="AB42" s="547"/>
      <c r="AC42" s="547">
        <v>103.52177942539389</v>
      </c>
      <c r="AD42" s="547">
        <v>3.4496602841260042E-2</v>
      </c>
      <c r="AE42" s="547">
        <v>0</v>
      </c>
      <c r="AF42" s="547">
        <v>0</v>
      </c>
      <c r="AG42" s="547">
        <v>3.4496602841260042E-2</v>
      </c>
      <c r="AH42" s="547">
        <v>0</v>
      </c>
      <c r="AI42" s="547">
        <v>3.4496602841260042E-2</v>
      </c>
    </row>
    <row r="43" spans="1:35" s="565" customFormat="1" ht="15.75" customHeight="1">
      <c r="A43" s="562" t="s">
        <v>3674</v>
      </c>
      <c r="B43" s="543">
        <v>0</v>
      </c>
      <c r="C43" s="553">
        <v>24817.8</v>
      </c>
      <c r="D43" s="553">
        <v>8736.5</v>
      </c>
      <c r="E43" s="546"/>
      <c r="F43" s="563">
        <v>33554.300000000003</v>
      </c>
      <c r="G43" s="537">
        <v>0</v>
      </c>
      <c r="H43" s="537"/>
      <c r="I43" s="564">
        <v>33554.300000000003</v>
      </c>
      <c r="J43" s="543">
        <v>0</v>
      </c>
      <c r="K43" s="553">
        <v>24879.200000000001</v>
      </c>
      <c r="L43" s="553">
        <v>8685</v>
      </c>
      <c r="M43" s="553"/>
      <c r="N43" s="553">
        <v>33564.199999999997</v>
      </c>
      <c r="O43" s="553">
        <v>0</v>
      </c>
      <c r="P43" s="553"/>
      <c r="Q43" s="564">
        <v>33564.199999999997</v>
      </c>
      <c r="R43" s="540">
        <v>0</v>
      </c>
      <c r="S43" s="533">
        <v>61.400000000001455</v>
      </c>
      <c r="T43" s="533">
        <v>-51.5</v>
      </c>
      <c r="U43" s="533">
        <v>9.8999999999941792</v>
      </c>
      <c r="V43" s="533">
        <v>0</v>
      </c>
      <c r="W43" s="538">
        <v>9.8999999999941792</v>
      </c>
      <c r="X43" s="563"/>
      <c r="Y43" s="563">
        <v>100.24740307360041</v>
      </c>
      <c r="Z43" s="563">
        <v>99.410519086590739</v>
      </c>
      <c r="AA43" s="563">
        <v>100.02950441523141</v>
      </c>
      <c r="AB43" s="563"/>
      <c r="AC43" s="563">
        <v>100.02950441523141</v>
      </c>
      <c r="AD43" s="547">
        <v>0</v>
      </c>
      <c r="AE43" s="533">
        <v>7.6835083384805438</v>
      </c>
      <c r="AF43" s="533">
        <v>2.6822112415071033</v>
      </c>
      <c r="AG43" s="533">
        <v>10.365719579987646</v>
      </c>
      <c r="AH43" s="533">
        <v>0</v>
      </c>
      <c r="AI43" s="533">
        <v>10.365719579987646</v>
      </c>
    </row>
    <row r="44" spans="1:35" s="565" customFormat="1" ht="15.75" customHeight="1">
      <c r="A44" s="557" t="s">
        <v>3675</v>
      </c>
      <c r="B44" s="543"/>
      <c r="C44" s="537">
        <v>24817.8</v>
      </c>
      <c r="D44" s="537"/>
      <c r="E44" s="537"/>
      <c r="F44" s="558">
        <v>24817.8</v>
      </c>
      <c r="G44" s="537"/>
      <c r="H44" s="537"/>
      <c r="I44" s="559">
        <v>24817.8</v>
      </c>
      <c r="J44" s="543"/>
      <c r="K44" s="537">
        <v>24879.200000000001</v>
      </c>
      <c r="L44" s="537"/>
      <c r="M44" s="537"/>
      <c r="N44" s="537">
        <v>24879.200000000001</v>
      </c>
      <c r="O44" s="537"/>
      <c r="P44" s="537"/>
      <c r="Q44" s="559">
        <v>24879.200000000001</v>
      </c>
      <c r="R44" s="560">
        <v>0</v>
      </c>
      <c r="S44" s="558">
        <v>61.400000000001455</v>
      </c>
      <c r="T44" s="558">
        <v>0</v>
      </c>
      <c r="U44" s="558">
        <v>61.400000000001455</v>
      </c>
      <c r="V44" s="558">
        <v>0</v>
      </c>
      <c r="W44" s="537">
        <v>61.400000000001455</v>
      </c>
      <c r="X44" s="558"/>
      <c r="Y44" s="558">
        <v>100.24740307360041</v>
      </c>
      <c r="Z44" s="558"/>
      <c r="AA44" s="558">
        <v>100.24740307360041</v>
      </c>
      <c r="AB44" s="558"/>
      <c r="AC44" s="558">
        <v>100.24740307360041</v>
      </c>
      <c r="AD44" s="547">
        <v>0</v>
      </c>
      <c r="AE44" s="558">
        <v>7.6835083384805438</v>
      </c>
      <c r="AF44" s="558">
        <v>0</v>
      </c>
      <c r="AG44" s="558">
        <v>7.6835083384805438</v>
      </c>
      <c r="AH44" s="558">
        <v>0</v>
      </c>
      <c r="AI44" s="558">
        <v>7.6835083384805438</v>
      </c>
    </row>
    <row r="45" spans="1:35" s="565" customFormat="1" ht="15.75" customHeight="1">
      <c r="A45" s="557" t="s">
        <v>3676</v>
      </c>
      <c r="B45" s="543"/>
      <c r="C45" s="537"/>
      <c r="D45" s="537">
        <v>8736.5</v>
      </c>
      <c r="E45" s="537"/>
      <c r="F45" s="558">
        <v>8736.5</v>
      </c>
      <c r="G45" s="537"/>
      <c r="H45" s="537"/>
      <c r="I45" s="559">
        <v>8736.5</v>
      </c>
      <c r="J45" s="543"/>
      <c r="K45" s="537"/>
      <c r="L45" s="537">
        <v>8685</v>
      </c>
      <c r="M45" s="537"/>
      <c r="N45" s="537">
        <v>8685</v>
      </c>
      <c r="O45" s="537"/>
      <c r="P45" s="537"/>
      <c r="Q45" s="559">
        <v>8685</v>
      </c>
      <c r="R45" s="560">
        <v>0</v>
      </c>
      <c r="S45" s="558">
        <v>0</v>
      </c>
      <c r="T45" s="558">
        <v>-51.5</v>
      </c>
      <c r="U45" s="558">
        <v>-51.5</v>
      </c>
      <c r="V45" s="558">
        <v>0</v>
      </c>
      <c r="W45" s="537">
        <v>-51.5</v>
      </c>
      <c r="X45" s="558"/>
      <c r="Y45" s="533"/>
      <c r="Z45" s="558">
        <v>99.410519086590739</v>
      </c>
      <c r="AA45" s="558">
        <v>99.410519086590739</v>
      </c>
      <c r="AB45" s="558"/>
      <c r="AC45" s="558">
        <v>99.410519086590739</v>
      </c>
      <c r="AD45" s="558">
        <v>0</v>
      </c>
      <c r="AE45" s="558">
        <v>0</v>
      </c>
      <c r="AF45" s="558">
        <v>2.6822112415071033</v>
      </c>
      <c r="AG45" s="558">
        <v>2.6822112415071033</v>
      </c>
      <c r="AH45" s="558">
        <v>0</v>
      </c>
      <c r="AI45" s="558">
        <v>2.6822112415071033</v>
      </c>
    </row>
    <row r="46" spans="1:35" s="565" customFormat="1" ht="15.75" customHeight="1">
      <c r="A46" s="562" t="s">
        <v>3677</v>
      </c>
      <c r="B46" s="566">
        <v>2382.6</v>
      </c>
      <c r="C46" s="546">
        <v>0</v>
      </c>
      <c r="D46" s="553">
        <v>0</v>
      </c>
      <c r="E46" s="546"/>
      <c r="F46" s="563">
        <v>2382.6</v>
      </c>
      <c r="G46" s="553">
        <v>177.2</v>
      </c>
      <c r="H46" s="537"/>
      <c r="I46" s="564">
        <v>2559.7999999999997</v>
      </c>
      <c r="J46" s="566">
        <v>2484.7000000000003</v>
      </c>
      <c r="K46" s="553">
        <v>0</v>
      </c>
      <c r="L46" s="553">
        <v>0</v>
      </c>
      <c r="M46" s="553"/>
      <c r="N46" s="553">
        <v>2484.7000000000003</v>
      </c>
      <c r="O46" s="553">
        <v>107.6</v>
      </c>
      <c r="P46" s="537"/>
      <c r="Q46" s="564">
        <v>2592.3000000000002</v>
      </c>
      <c r="R46" s="567">
        <v>102.10000000000036</v>
      </c>
      <c r="S46" s="563">
        <v>0</v>
      </c>
      <c r="T46" s="563">
        <v>0</v>
      </c>
      <c r="U46" s="563">
        <v>102.10000000000036</v>
      </c>
      <c r="V46" s="563">
        <v>-69.599999999999994</v>
      </c>
      <c r="W46" s="553">
        <v>32.500000000000455</v>
      </c>
      <c r="X46" s="563">
        <v>104.2852346176446</v>
      </c>
      <c r="Y46" s="533"/>
      <c r="Z46" s="563"/>
      <c r="AA46" s="563">
        <v>104.2852346176446</v>
      </c>
      <c r="AB46" s="563">
        <v>60.722347629796836</v>
      </c>
      <c r="AC46" s="563">
        <v>101.26963043987813</v>
      </c>
      <c r="AD46" s="554">
        <v>0.7673563928350835</v>
      </c>
      <c r="AE46" s="554">
        <v>0</v>
      </c>
      <c r="AF46" s="547">
        <v>0</v>
      </c>
      <c r="AG46" s="533">
        <v>0.7673563928350835</v>
      </c>
      <c r="AH46" s="547">
        <v>0</v>
      </c>
      <c r="AI46" s="533">
        <v>0.80058678196417554</v>
      </c>
    </row>
    <row r="47" spans="1:35" s="565" customFormat="1" ht="15.75" customHeight="1">
      <c r="A47" s="557" t="s">
        <v>3678</v>
      </c>
      <c r="B47" s="543">
        <v>94</v>
      </c>
      <c r="C47" s="537"/>
      <c r="D47" s="537"/>
      <c r="E47" s="537"/>
      <c r="F47" s="558">
        <v>94</v>
      </c>
      <c r="G47" s="537">
        <v>14.6</v>
      </c>
      <c r="H47" s="537"/>
      <c r="I47" s="559">
        <v>108.6</v>
      </c>
      <c r="J47" s="543">
        <v>125.8</v>
      </c>
      <c r="K47" s="537"/>
      <c r="L47" s="537"/>
      <c r="M47" s="537"/>
      <c r="N47" s="537">
        <v>125.8</v>
      </c>
      <c r="O47" s="537">
        <v>15</v>
      </c>
      <c r="P47" s="537"/>
      <c r="Q47" s="559">
        <v>140.80000000000001</v>
      </c>
      <c r="R47" s="560">
        <v>31.799999999999997</v>
      </c>
      <c r="S47" s="558">
        <v>0</v>
      </c>
      <c r="T47" s="558">
        <v>0</v>
      </c>
      <c r="U47" s="558">
        <v>31.799999999999997</v>
      </c>
      <c r="V47" s="558">
        <v>0.40000000000000036</v>
      </c>
      <c r="W47" s="537">
        <v>32.200000000000017</v>
      </c>
      <c r="X47" s="558">
        <v>133.82978723404256</v>
      </c>
      <c r="Y47" s="533"/>
      <c r="Z47" s="558"/>
      <c r="AA47" s="558">
        <v>133.82978723404256</v>
      </c>
      <c r="AB47" s="558">
        <v>102.73972602739727</v>
      </c>
      <c r="AC47" s="558">
        <v>129.65009208103135</v>
      </c>
      <c r="AD47" s="547">
        <v>0</v>
      </c>
      <c r="AE47" s="547">
        <v>0</v>
      </c>
      <c r="AF47" s="547">
        <v>0</v>
      </c>
      <c r="AG47" s="547">
        <v>0</v>
      </c>
      <c r="AH47" s="547">
        <v>0</v>
      </c>
      <c r="AI47" s="558">
        <v>0</v>
      </c>
    </row>
    <row r="48" spans="1:35" s="565" customFormat="1" ht="15.75" customHeight="1">
      <c r="A48" s="557" t="s">
        <v>3679</v>
      </c>
      <c r="B48" s="543">
        <v>2288.6</v>
      </c>
      <c r="C48" s="537"/>
      <c r="D48" s="537"/>
      <c r="E48" s="537"/>
      <c r="F48" s="558">
        <v>2288.6</v>
      </c>
      <c r="G48" s="537">
        <v>162.6</v>
      </c>
      <c r="H48" s="537"/>
      <c r="I48" s="559">
        <v>2451.1999999999998</v>
      </c>
      <c r="J48" s="543">
        <v>2358.9</v>
      </c>
      <c r="K48" s="537"/>
      <c r="L48" s="537"/>
      <c r="M48" s="537"/>
      <c r="N48" s="537">
        <v>2358.9</v>
      </c>
      <c r="O48" s="537">
        <v>92.6</v>
      </c>
      <c r="P48" s="537"/>
      <c r="Q48" s="559">
        <v>2451.5</v>
      </c>
      <c r="R48" s="560">
        <v>70.300000000000182</v>
      </c>
      <c r="S48" s="558">
        <v>0</v>
      </c>
      <c r="T48" s="558">
        <v>0</v>
      </c>
      <c r="U48" s="558">
        <v>70.300000000000182</v>
      </c>
      <c r="V48" s="558">
        <v>-70</v>
      </c>
      <c r="W48" s="537">
        <v>0.3000000000001819</v>
      </c>
      <c r="X48" s="558">
        <v>103.07174691951413</v>
      </c>
      <c r="Y48" s="533"/>
      <c r="Z48" s="558"/>
      <c r="AA48" s="558">
        <v>103.07174691951413</v>
      </c>
      <c r="AB48" s="558">
        <v>56.949569495694952</v>
      </c>
      <c r="AC48" s="558">
        <v>100.01223890339426</v>
      </c>
      <c r="AD48" s="558">
        <v>0.72850525015441636</v>
      </c>
      <c r="AE48" s="558">
        <v>0</v>
      </c>
      <c r="AF48" s="558">
        <v>0</v>
      </c>
      <c r="AG48" s="558">
        <v>0.72850525015441636</v>
      </c>
      <c r="AH48" s="558">
        <v>0</v>
      </c>
      <c r="AI48" s="558">
        <v>0.75710315009264983</v>
      </c>
    </row>
    <row r="49" spans="1:35" s="565" customFormat="1" ht="15.75" customHeight="1">
      <c r="A49" s="562" t="s">
        <v>2879</v>
      </c>
      <c r="B49" s="566">
        <v>3509.3</v>
      </c>
      <c r="C49" s="553">
        <v>663.1</v>
      </c>
      <c r="D49" s="553">
        <v>235.3</v>
      </c>
      <c r="E49" s="553"/>
      <c r="F49" s="563">
        <v>4407.7000000000007</v>
      </c>
      <c r="G49" s="553">
        <v>1174.4999999999998</v>
      </c>
      <c r="H49" s="538">
        <v>-5.5</v>
      </c>
      <c r="I49" s="564">
        <v>5576.7000000000007</v>
      </c>
      <c r="J49" s="566">
        <v>3620.7999999999997</v>
      </c>
      <c r="K49" s="553">
        <v>694.8</v>
      </c>
      <c r="L49" s="553">
        <v>244.4</v>
      </c>
      <c r="M49" s="553"/>
      <c r="N49" s="553">
        <v>4559.9999999999991</v>
      </c>
      <c r="O49" s="553">
        <v>1146.1999999999998</v>
      </c>
      <c r="P49" s="537">
        <v>-5.5</v>
      </c>
      <c r="Q49" s="564">
        <v>5700.6999999999989</v>
      </c>
      <c r="R49" s="567">
        <v>111.49999999999955</v>
      </c>
      <c r="S49" s="563">
        <v>31.699999999999932</v>
      </c>
      <c r="T49" s="563">
        <v>9.0999999999999943</v>
      </c>
      <c r="U49" s="563">
        <v>152.29999999999836</v>
      </c>
      <c r="V49" s="563">
        <v>-28.299999999999955</v>
      </c>
      <c r="W49" s="553">
        <v>123.99999999999818</v>
      </c>
      <c r="X49" s="563">
        <v>103.177271820591</v>
      </c>
      <c r="Y49" s="533">
        <v>104.78057608203891</v>
      </c>
      <c r="Z49" s="563">
        <v>103.86740331491713</v>
      </c>
      <c r="AA49" s="563">
        <v>103.45531683190777</v>
      </c>
      <c r="AB49" s="563">
        <v>97.590464027245645</v>
      </c>
      <c r="AC49" s="563">
        <v>102.22353721735074</v>
      </c>
      <c r="AD49" s="554">
        <v>1.1182211241507101</v>
      </c>
      <c r="AE49" s="554">
        <v>0.21457689932056823</v>
      </c>
      <c r="AF49" s="558">
        <v>7.5478690549722047E-2</v>
      </c>
      <c r="AG49" s="533">
        <v>1.4082767140210002</v>
      </c>
      <c r="AH49" s="533">
        <v>0.3539839407041383</v>
      </c>
      <c r="AI49" s="533">
        <v>1.760562075355157</v>
      </c>
    </row>
    <row r="50" spans="1:35" s="565" customFormat="1" ht="15.75" customHeight="1">
      <c r="A50" s="542" t="s">
        <v>3680</v>
      </c>
      <c r="B50" s="543">
        <v>938.1</v>
      </c>
      <c r="C50" s="537">
        <v>6</v>
      </c>
      <c r="D50" s="537">
        <v>11</v>
      </c>
      <c r="E50" s="537"/>
      <c r="F50" s="558">
        <v>955.1</v>
      </c>
      <c r="G50" s="537">
        <v>259.7</v>
      </c>
      <c r="H50" s="537">
        <v>-5.5</v>
      </c>
      <c r="I50" s="559">
        <v>1209.3</v>
      </c>
      <c r="J50" s="543">
        <v>935.3</v>
      </c>
      <c r="K50" s="537">
        <v>7.2</v>
      </c>
      <c r="L50" s="537">
        <v>12.2</v>
      </c>
      <c r="M50" s="537"/>
      <c r="N50" s="537">
        <v>954.7</v>
      </c>
      <c r="O50" s="537">
        <v>224.20000000000002</v>
      </c>
      <c r="P50" s="537">
        <v>-5.5</v>
      </c>
      <c r="Q50" s="559">
        <v>1173.4000000000001</v>
      </c>
      <c r="R50" s="560">
        <v>-2.8000000000000682</v>
      </c>
      <c r="S50" s="558">
        <v>1.2000000000000002</v>
      </c>
      <c r="T50" s="558">
        <v>1.1999999999999993</v>
      </c>
      <c r="U50" s="558">
        <v>-0.39999999999997726</v>
      </c>
      <c r="V50" s="558">
        <v>-35.499999999999972</v>
      </c>
      <c r="W50" s="537">
        <v>-35.899999999999864</v>
      </c>
      <c r="X50" s="558">
        <v>99.701524357744361</v>
      </c>
      <c r="Y50" s="558">
        <v>120</v>
      </c>
      <c r="Z50" s="558">
        <v>110.90909090909091</v>
      </c>
      <c r="AA50" s="558">
        <v>99.95811956863156</v>
      </c>
      <c r="AB50" s="558">
        <v>86.33038120908742</v>
      </c>
      <c r="AC50" s="558">
        <v>97.031340444885487</v>
      </c>
      <c r="AD50" s="568">
        <v>0.28885114268066708</v>
      </c>
      <c r="AE50" s="547">
        <v>0</v>
      </c>
      <c r="AF50" s="547">
        <v>0</v>
      </c>
      <c r="AG50" s="558">
        <v>0.29484249536751084</v>
      </c>
      <c r="AH50" s="558">
        <v>6.9240271772699202E-2</v>
      </c>
      <c r="AI50" s="558">
        <v>0.36238418777022857</v>
      </c>
    </row>
    <row r="51" spans="1:35" s="550" customFormat="1" ht="15.75" customHeight="1">
      <c r="A51" s="555" t="s">
        <v>3681</v>
      </c>
      <c r="B51" s="545">
        <v>405.9</v>
      </c>
      <c r="C51" s="546">
        <v>6</v>
      </c>
      <c r="D51" s="546">
        <v>11</v>
      </c>
      <c r="E51" s="546"/>
      <c r="F51" s="547">
        <v>422.9</v>
      </c>
      <c r="G51" s="546">
        <v>6.8</v>
      </c>
      <c r="H51" s="546">
        <v>-5.5</v>
      </c>
      <c r="I51" s="548">
        <v>424.2</v>
      </c>
      <c r="J51" s="545">
        <v>407</v>
      </c>
      <c r="K51" s="546">
        <v>7.2</v>
      </c>
      <c r="L51" s="546">
        <v>12.2</v>
      </c>
      <c r="M51" s="546">
        <v>0</v>
      </c>
      <c r="N51" s="546">
        <v>426.4</v>
      </c>
      <c r="O51" s="546">
        <v>3</v>
      </c>
      <c r="P51" s="546">
        <v>-5.5</v>
      </c>
      <c r="Q51" s="548">
        <v>423.9</v>
      </c>
      <c r="R51" s="549">
        <v>1.1000000000000227</v>
      </c>
      <c r="S51" s="547">
        <v>1.2000000000000002</v>
      </c>
      <c r="T51" s="547">
        <v>1.1999999999999993</v>
      </c>
      <c r="U51" s="547">
        <v>3.5</v>
      </c>
      <c r="V51" s="547">
        <v>-3.8</v>
      </c>
      <c r="W51" s="546">
        <v>-0.30000000000001137</v>
      </c>
      <c r="X51" s="547">
        <v>100.27100271002712</v>
      </c>
      <c r="Y51" s="547">
        <v>120</v>
      </c>
      <c r="Z51" s="547">
        <v>110.90909090909091</v>
      </c>
      <c r="AA51" s="547">
        <v>100.82761882241664</v>
      </c>
      <c r="AB51" s="547">
        <v>44.117647058823529</v>
      </c>
      <c r="AC51" s="547">
        <v>99.929278642149924</v>
      </c>
      <c r="AD51" s="547">
        <v>0.12569487337862878</v>
      </c>
      <c r="AE51" s="547">
        <v>0</v>
      </c>
      <c r="AF51" s="547">
        <v>0</v>
      </c>
      <c r="AG51" s="547">
        <v>0.13168622606547251</v>
      </c>
      <c r="AH51" s="547">
        <v>0</v>
      </c>
      <c r="AI51" s="547">
        <v>0.13091414453366274</v>
      </c>
    </row>
    <row r="52" spans="1:35" s="550" customFormat="1" ht="15.75" customHeight="1">
      <c r="A52" s="556" t="s">
        <v>3660</v>
      </c>
      <c r="B52" s="545"/>
      <c r="C52" s="546"/>
      <c r="D52" s="546"/>
      <c r="E52" s="546"/>
      <c r="F52" s="547">
        <v>0</v>
      </c>
      <c r="G52" s="546"/>
      <c r="H52" s="546"/>
      <c r="I52" s="548">
        <v>0</v>
      </c>
      <c r="J52" s="545"/>
      <c r="K52" s="546"/>
      <c r="L52" s="546"/>
      <c r="M52" s="546"/>
      <c r="N52" s="546">
        <v>0</v>
      </c>
      <c r="O52" s="546"/>
      <c r="P52" s="546">
        <v>0</v>
      </c>
      <c r="Q52" s="548">
        <v>0</v>
      </c>
      <c r="R52" s="549">
        <v>0</v>
      </c>
      <c r="S52" s="547">
        <v>0</v>
      </c>
      <c r="T52" s="547">
        <v>0</v>
      </c>
      <c r="U52" s="547">
        <v>0</v>
      </c>
      <c r="V52" s="547">
        <v>0</v>
      </c>
      <c r="W52" s="546">
        <v>0</v>
      </c>
      <c r="X52" s="547"/>
      <c r="Y52" s="547"/>
      <c r="Z52" s="547"/>
      <c r="AA52" s="547"/>
      <c r="AB52" s="547"/>
      <c r="AC52" s="547"/>
      <c r="AD52" s="547"/>
      <c r="AE52" s="547">
        <v>0</v>
      </c>
      <c r="AF52" s="547">
        <v>0</v>
      </c>
      <c r="AG52" s="547">
        <v>0</v>
      </c>
      <c r="AH52" s="547">
        <v>0</v>
      </c>
      <c r="AI52" s="547">
        <v>0</v>
      </c>
    </row>
    <row r="53" spans="1:35" s="550" customFormat="1" ht="15.75" customHeight="1">
      <c r="A53" s="555" t="s">
        <v>3682</v>
      </c>
      <c r="B53" s="545">
        <v>5.5</v>
      </c>
      <c r="C53" s="546"/>
      <c r="D53" s="546"/>
      <c r="E53" s="546"/>
      <c r="F53" s="547">
        <v>5.5</v>
      </c>
      <c r="G53" s="546"/>
      <c r="H53" s="546">
        <v>-5.5</v>
      </c>
      <c r="I53" s="548">
        <v>0</v>
      </c>
      <c r="J53" s="545">
        <v>5.5</v>
      </c>
      <c r="K53" s="546"/>
      <c r="L53" s="546"/>
      <c r="M53" s="546"/>
      <c r="N53" s="546">
        <v>5.5</v>
      </c>
      <c r="O53" s="546"/>
      <c r="P53" s="546">
        <v>-5.5</v>
      </c>
      <c r="Q53" s="548">
        <v>0</v>
      </c>
      <c r="R53" s="549">
        <v>0</v>
      </c>
      <c r="S53" s="547">
        <v>0</v>
      </c>
      <c r="T53" s="547">
        <v>0</v>
      </c>
      <c r="U53" s="547">
        <v>0</v>
      </c>
      <c r="V53" s="547">
        <v>0</v>
      </c>
      <c r="W53" s="546">
        <v>0</v>
      </c>
      <c r="X53" s="547">
        <v>100</v>
      </c>
      <c r="Y53" s="547"/>
      <c r="Z53" s="547"/>
      <c r="AA53" s="547">
        <v>100</v>
      </c>
      <c r="AB53" s="547"/>
      <c r="AC53" s="547"/>
      <c r="AD53" s="547">
        <v>0</v>
      </c>
      <c r="AE53" s="547">
        <v>0</v>
      </c>
      <c r="AF53" s="547">
        <v>0</v>
      </c>
      <c r="AG53" s="547">
        <v>0</v>
      </c>
      <c r="AH53" s="547">
        <v>0</v>
      </c>
      <c r="AI53" s="547">
        <v>0</v>
      </c>
    </row>
    <row r="54" spans="1:35" ht="15.75" customHeight="1">
      <c r="A54" s="555" t="s">
        <v>3683</v>
      </c>
      <c r="B54" s="545">
        <v>502.8</v>
      </c>
      <c r="C54" s="537"/>
      <c r="D54" s="537"/>
      <c r="E54" s="537"/>
      <c r="F54" s="547">
        <v>502.8</v>
      </c>
      <c r="G54" s="546">
        <v>24.8</v>
      </c>
      <c r="H54" s="537"/>
      <c r="I54" s="548">
        <v>527.6</v>
      </c>
      <c r="J54" s="545">
        <v>502.9</v>
      </c>
      <c r="K54" s="537"/>
      <c r="L54" s="537"/>
      <c r="M54" s="537"/>
      <c r="N54" s="537">
        <v>502.9</v>
      </c>
      <c r="O54" s="546">
        <v>25.9</v>
      </c>
      <c r="P54" s="537"/>
      <c r="Q54" s="548">
        <v>528.79999999999995</v>
      </c>
      <c r="R54" s="549">
        <v>9.9999999999965894E-2</v>
      </c>
      <c r="S54" s="547">
        <v>0</v>
      </c>
      <c r="T54" s="547">
        <v>0</v>
      </c>
      <c r="U54" s="547">
        <v>9.9999999999965894E-2</v>
      </c>
      <c r="V54" s="547">
        <v>1.0999999999999979</v>
      </c>
      <c r="W54" s="546">
        <v>1.1999999999999318</v>
      </c>
      <c r="X54" s="547">
        <v>100.01988862370723</v>
      </c>
      <c r="Y54" s="547"/>
      <c r="Z54" s="547"/>
      <c r="AA54" s="547">
        <v>100.01988862370723</v>
      </c>
      <c r="AB54" s="547">
        <v>104.43548387096773</v>
      </c>
      <c r="AC54" s="547">
        <v>100.22744503411674</v>
      </c>
      <c r="AD54" s="547">
        <v>0.15531192093885116</v>
      </c>
      <c r="AE54" s="547">
        <v>0</v>
      </c>
      <c r="AF54" s="547">
        <v>0</v>
      </c>
      <c r="AG54" s="547">
        <v>0.15531192093885116</v>
      </c>
      <c r="AH54" s="547">
        <v>0</v>
      </c>
      <c r="AI54" s="547">
        <v>0.16331068560840023</v>
      </c>
    </row>
    <row r="55" spans="1:35" ht="15.75" customHeight="1">
      <c r="A55" s="555" t="s">
        <v>3684</v>
      </c>
      <c r="B55" s="545">
        <v>29.4</v>
      </c>
      <c r="C55" s="537"/>
      <c r="D55" s="537"/>
      <c r="E55" s="537"/>
      <c r="F55" s="547">
        <v>29.4</v>
      </c>
      <c r="G55" s="546">
        <v>228.1</v>
      </c>
      <c r="H55" s="537"/>
      <c r="I55" s="548">
        <v>257.5</v>
      </c>
      <c r="J55" s="545">
        <v>25.4</v>
      </c>
      <c r="K55" s="537"/>
      <c r="L55" s="537"/>
      <c r="M55" s="537"/>
      <c r="N55" s="537">
        <v>25.4</v>
      </c>
      <c r="O55" s="537">
        <v>195.3</v>
      </c>
      <c r="P55" s="537"/>
      <c r="Q55" s="548">
        <v>220.70000000000002</v>
      </c>
      <c r="R55" s="549">
        <v>-4</v>
      </c>
      <c r="S55" s="547">
        <v>0</v>
      </c>
      <c r="T55" s="547">
        <v>0</v>
      </c>
      <c r="U55" s="547">
        <v>-4</v>
      </c>
      <c r="V55" s="547">
        <v>-32.799999999999983</v>
      </c>
      <c r="W55" s="546">
        <v>-36.799999999999983</v>
      </c>
      <c r="X55" s="547">
        <v>86.394557823129247</v>
      </c>
      <c r="Y55" s="533"/>
      <c r="Z55" s="547"/>
      <c r="AA55" s="547">
        <v>86.394557823129247</v>
      </c>
      <c r="AB55" s="547">
        <v>85.620341955282768</v>
      </c>
      <c r="AC55" s="547">
        <v>85.708737864077676</v>
      </c>
      <c r="AD55" s="547">
        <v>0</v>
      </c>
      <c r="AE55" s="547">
        <v>0</v>
      </c>
      <c r="AF55" s="547">
        <v>0</v>
      </c>
      <c r="AG55" s="547">
        <v>0</v>
      </c>
      <c r="AH55" s="547">
        <v>6.0315009264978389E-2</v>
      </c>
      <c r="AI55" s="547">
        <v>6.8159357628165537E-2</v>
      </c>
    </row>
    <row r="56" spans="1:35" ht="15.75" customHeight="1">
      <c r="A56" s="542" t="s">
        <v>3685</v>
      </c>
      <c r="B56" s="543">
        <v>1473.7</v>
      </c>
      <c r="C56" s="537">
        <v>0.3</v>
      </c>
      <c r="D56" s="537">
        <v>0</v>
      </c>
      <c r="E56" s="537"/>
      <c r="F56" s="558">
        <v>1474</v>
      </c>
      <c r="G56" s="537">
        <v>783.9</v>
      </c>
      <c r="H56" s="537"/>
      <c r="I56" s="559">
        <v>2257.9</v>
      </c>
      <c r="J56" s="543">
        <v>1622.7</v>
      </c>
      <c r="K56" s="537">
        <v>0.3</v>
      </c>
      <c r="L56" s="537">
        <v>0</v>
      </c>
      <c r="M56" s="537"/>
      <c r="N56" s="537">
        <v>1623</v>
      </c>
      <c r="O56" s="537">
        <v>804.9</v>
      </c>
      <c r="P56" s="537"/>
      <c r="Q56" s="559">
        <v>2427.9</v>
      </c>
      <c r="R56" s="560">
        <v>149</v>
      </c>
      <c r="S56" s="558">
        <v>0</v>
      </c>
      <c r="T56" s="558">
        <v>0</v>
      </c>
      <c r="U56" s="558">
        <v>149</v>
      </c>
      <c r="V56" s="558">
        <v>21</v>
      </c>
      <c r="W56" s="537">
        <v>170</v>
      </c>
      <c r="X56" s="558">
        <v>110.11060595779331</v>
      </c>
      <c r="Y56" s="558">
        <v>100</v>
      </c>
      <c r="Z56" s="558"/>
      <c r="AA56" s="558">
        <v>110.10854816824967</v>
      </c>
      <c r="AB56" s="558">
        <v>102.67891312667432</v>
      </c>
      <c r="AC56" s="558">
        <v>107.52911997874131</v>
      </c>
      <c r="AD56" s="568">
        <v>0.50114268066707846</v>
      </c>
      <c r="AE56" s="547">
        <v>0</v>
      </c>
      <c r="AF56" s="547">
        <v>0</v>
      </c>
      <c r="AG56" s="558">
        <v>0.50123533045089563</v>
      </c>
      <c r="AH56" s="558">
        <v>0.24857936998147007</v>
      </c>
      <c r="AI56" s="558">
        <v>0.74981470043236575</v>
      </c>
    </row>
    <row r="57" spans="1:35" ht="15.75" customHeight="1">
      <c r="A57" s="555" t="s">
        <v>3686</v>
      </c>
      <c r="B57" s="545">
        <v>475.1</v>
      </c>
      <c r="C57" s="537">
        <v>0.3</v>
      </c>
      <c r="D57" s="537"/>
      <c r="E57" s="537"/>
      <c r="F57" s="558">
        <v>475.40000000000003</v>
      </c>
      <c r="G57" s="537">
        <v>183.6</v>
      </c>
      <c r="H57" s="537"/>
      <c r="I57" s="548">
        <v>659</v>
      </c>
      <c r="J57" s="545">
        <v>524.29999999999995</v>
      </c>
      <c r="K57" s="537">
        <v>0.3</v>
      </c>
      <c r="L57" s="537"/>
      <c r="M57" s="537"/>
      <c r="N57" s="537">
        <v>524.59999999999991</v>
      </c>
      <c r="O57" s="546">
        <v>274.5</v>
      </c>
      <c r="P57" s="537"/>
      <c r="Q57" s="548">
        <v>799.09999999999991</v>
      </c>
      <c r="R57" s="549">
        <v>49.199999999999932</v>
      </c>
      <c r="S57" s="547">
        <v>0</v>
      </c>
      <c r="T57" s="547">
        <v>0</v>
      </c>
      <c r="U57" s="547">
        <v>49.199999999999875</v>
      </c>
      <c r="V57" s="547">
        <v>90.9</v>
      </c>
      <c r="W57" s="546">
        <v>140.09999999999991</v>
      </c>
      <c r="X57" s="547">
        <v>110.35571458640285</v>
      </c>
      <c r="Y57" s="547">
        <v>100</v>
      </c>
      <c r="Z57" s="547"/>
      <c r="AA57" s="547">
        <v>110.34917963819939</v>
      </c>
      <c r="AB57" s="547">
        <v>149.50980392156862</v>
      </c>
      <c r="AC57" s="547">
        <v>121.25948406676781</v>
      </c>
      <c r="AD57" s="547">
        <v>0.16192093885114267</v>
      </c>
      <c r="AE57" s="547">
        <v>0</v>
      </c>
      <c r="AF57" s="547">
        <v>0</v>
      </c>
      <c r="AG57" s="547">
        <v>0.16201358863495982</v>
      </c>
      <c r="AH57" s="547">
        <v>8.4774552192711544E-2</v>
      </c>
      <c r="AI57" s="547">
        <v>0.24678814082767137</v>
      </c>
    </row>
    <row r="58" spans="1:35" s="550" customFormat="1" ht="15.75" customHeight="1">
      <c r="A58" s="555" t="s">
        <v>3687</v>
      </c>
      <c r="B58" s="545">
        <v>998.6</v>
      </c>
      <c r="C58" s="546"/>
      <c r="D58" s="546"/>
      <c r="E58" s="546"/>
      <c r="F58" s="558">
        <v>998.6</v>
      </c>
      <c r="G58" s="546">
        <v>600.29999999999995</v>
      </c>
      <c r="H58" s="546"/>
      <c r="I58" s="548">
        <v>1598.9</v>
      </c>
      <c r="J58" s="545">
        <v>1098.4000000000001</v>
      </c>
      <c r="K58" s="546"/>
      <c r="L58" s="546"/>
      <c r="M58" s="546"/>
      <c r="N58" s="546">
        <v>1098.4000000000001</v>
      </c>
      <c r="O58" s="546">
        <v>530.4</v>
      </c>
      <c r="P58" s="546"/>
      <c r="Q58" s="548">
        <v>1628.8000000000002</v>
      </c>
      <c r="R58" s="549">
        <v>99.800000000000068</v>
      </c>
      <c r="S58" s="547">
        <v>0</v>
      </c>
      <c r="T58" s="547">
        <v>0</v>
      </c>
      <c r="U58" s="547">
        <v>99.800000000000068</v>
      </c>
      <c r="V58" s="547">
        <v>-69.899999999999977</v>
      </c>
      <c r="W58" s="546">
        <v>29.900000000000091</v>
      </c>
      <c r="X58" s="547">
        <v>109.99399158822352</v>
      </c>
      <c r="Y58" s="533"/>
      <c r="Z58" s="547"/>
      <c r="AA58" s="547">
        <v>109.99399158822352</v>
      </c>
      <c r="AB58" s="547">
        <v>88.35582208895552</v>
      </c>
      <c r="AC58" s="547">
        <v>101.87003564950905</v>
      </c>
      <c r="AD58" s="547">
        <v>0.33922174181593578</v>
      </c>
      <c r="AE58" s="547">
        <v>0</v>
      </c>
      <c r="AF58" s="547">
        <v>0</v>
      </c>
      <c r="AG58" s="547">
        <v>0.33922174181593578</v>
      </c>
      <c r="AH58" s="547">
        <v>0.16380481778875849</v>
      </c>
      <c r="AI58" s="547">
        <v>0.50302655960469433</v>
      </c>
    </row>
    <row r="59" spans="1:35" ht="15.75" customHeight="1">
      <c r="A59" s="557" t="s">
        <v>3688</v>
      </c>
      <c r="B59" s="543">
        <v>391.4</v>
      </c>
      <c r="C59" s="537">
        <v>0.8</v>
      </c>
      <c r="D59" s="537">
        <v>0.2</v>
      </c>
      <c r="E59" s="537"/>
      <c r="F59" s="558">
        <v>392.4</v>
      </c>
      <c r="G59" s="537">
        <v>3.1</v>
      </c>
      <c r="H59" s="537"/>
      <c r="I59" s="559">
        <v>395.5</v>
      </c>
      <c r="J59" s="543">
        <v>442.7</v>
      </c>
      <c r="K59" s="537">
        <v>0.8</v>
      </c>
      <c r="L59" s="537">
        <v>0.3</v>
      </c>
      <c r="M59" s="537"/>
      <c r="N59" s="537">
        <v>443.8</v>
      </c>
      <c r="O59" s="537">
        <v>3.3</v>
      </c>
      <c r="P59" s="537"/>
      <c r="Q59" s="559">
        <v>447.1</v>
      </c>
      <c r="R59" s="560">
        <v>51.300000000000011</v>
      </c>
      <c r="S59" s="558">
        <v>0</v>
      </c>
      <c r="T59" s="558">
        <v>9.9999999999999978E-2</v>
      </c>
      <c r="U59" s="558">
        <v>51.400000000000034</v>
      </c>
      <c r="V59" s="558">
        <v>0.19999999999999973</v>
      </c>
      <c r="W59" s="537">
        <v>51.600000000000023</v>
      </c>
      <c r="X59" s="558">
        <v>113.10679611650485</v>
      </c>
      <c r="Y59" s="558">
        <v>100</v>
      </c>
      <c r="Z59" s="558">
        <v>149.99999999999997</v>
      </c>
      <c r="AA59" s="558">
        <v>113.09887869520898</v>
      </c>
      <c r="AB59" s="558">
        <v>106.45161290322579</v>
      </c>
      <c r="AC59" s="558">
        <v>113.04677623261693</v>
      </c>
      <c r="AD59" s="558">
        <v>0.13672019765287213</v>
      </c>
      <c r="AE59" s="547">
        <v>0</v>
      </c>
      <c r="AF59" s="547">
        <v>0</v>
      </c>
      <c r="AG59" s="558">
        <v>0.13705991352686844</v>
      </c>
      <c r="AH59" s="558">
        <v>0</v>
      </c>
      <c r="AI59" s="558">
        <v>0.13807906114885735</v>
      </c>
    </row>
    <row r="60" spans="1:35" ht="15.75" customHeight="1">
      <c r="A60" s="557" t="s">
        <v>3689</v>
      </c>
      <c r="B60" s="543">
        <v>37.200000000000003</v>
      </c>
      <c r="C60" s="537"/>
      <c r="D60" s="537">
        <v>32.200000000000003</v>
      </c>
      <c r="E60" s="537"/>
      <c r="F60" s="558">
        <v>69.400000000000006</v>
      </c>
      <c r="G60" s="537">
        <v>107.5</v>
      </c>
      <c r="H60" s="537"/>
      <c r="I60" s="559">
        <v>176.9</v>
      </c>
      <c r="J60" s="543">
        <v>32.5</v>
      </c>
      <c r="K60" s="537"/>
      <c r="L60" s="537">
        <v>36.6</v>
      </c>
      <c r="M60" s="537"/>
      <c r="N60" s="537">
        <v>69.099999999999994</v>
      </c>
      <c r="O60" s="537">
        <v>90.5</v>
      </c>
      <c r="P60" s="537"/>
      <c r="Q60" s="559">
        <v>159.6</v>
      </c>
      <c r="R60" s="560">
        <v>-4.7000000000000028</v>
      </c>
      <c r="S60" s="558">
        <v>0</v>
      </c>
      <c r="T60" s="558">
        <v>4.3999999999999986</v>
      </c>
      <c r="U60" s="558">
        <v>-0.30000000000001137</v>
      </c>
      <c r="V60" s="558">
        <v>-17</v>
      </c>
      <c r="W60" s="537">
        <v>-17.300000000000011</v>
      </c>
      <c r="X60" s="558">
        <v>87.365591397849457</v>
      </c>
      <c r="Y60" s="558"/>
      <c r="Z60" s="558">
        <v>113.66459627329193</v>
      </c>
      <c r="AA60" s="558">
        <v>99.567723342939459</v>
      </c>
      <c r="AB60" s="558">
        <v>84.186046511627907</v>
      </c>
      <c r="AC60" s="558">
        <v>90.220463538722441</v>
      </c>
      <c r="AD60" s="558">
        <v>0</v>
      </c>
      <c r="AE60" s="558">
        <v>0</v>
      </c>
      <c r="AF60" s="558">
        <v>0</v>
      </c>
      <c r="AG60" s="558">
        <v>0</v>
      </c>
      <c r="AH60" s="558">
        <v>0</v>
      </c>
      <c r="AI60" s="547">
        <v>0</v>
      </c>
    </row>
    <row r="61" spans="1:35" ht="15.75" customHeight="1">
      <c r="A61" s="557" t="s">
        <v>3690</v>
      </c>
      <c r="B61" s="543">
        <v>668.9</v>
      </c>
      <c r="C61" s="537">
        <v>656</v>
      </c>
      <c r="D61" s="537">
        <v>191.9</v>
      </c>
      <c r="E61" s="537"/>
      <c r="F61" s="558">
        <v>1516.8000000000002</v>
      </c>
      <c r="G61" s="537">
        <v>20.3</v>
      </c>
      <c r="H61" s="537"/>
      <c r="I61" s="559">
        <v>1537.1000000000001</v>
      </c>
      <c r="J61" s="543">
        <v>587.6</v>
      </c>
      <c r="K61" s="537">
        <v>686.5</v>
      </c>
      <c r="L61" s="537">
        <v>195.3</v>
      </c>
      <c r="M61" s="537"/>
      <c r="N61" s="537">
        <v>1469.3999999999999</v>
      </c>
      <c r="O61" s="537">
        <v>23.3</v>
      </c>
      <c r="P61" s="537"/>
      <c r="Q61" s="559">
        <v>1492.6999999999998</v>
      </c>
      <c r="R61" s="560">
        <v>-81.299999999999955</v>
      </c>
      <c r="S61" s="558">
        <v>30.5</v>
      </c>
      <c r="T61" s="558">
        <v>3.4000000000000057</v>
      </c>
      <c r="U61" s="558">
        <v>-47.400000000000318</v>
      </c>
      <c r="V61" s="558">
        <v>3</v>
      </c>
      <c r="W61" s="537">
        <v>-44.400000000000318</v>
      </c>
      <c r="X61" s="558">
        <v>87.845716848557345</v>
      </c>
      <c r="Y61" s="558">
        <v>104.64939024390243</v>
      </c>
      <c r="Z61" s="558">
        <v>101.77175612298073</v>
      </c>
      <c r="AA61" s="558">
        <v>96.874999999999972</v>
      </c>
      <c r="AB61" s="558">
        <v>114.77832512315271</v>
      </c>
      <c r="AC61" s="558">
        <v>97.111443627610413</v>
      </c>
      <c r="AD61" s="558">
        <v>0.18147004323656579</v>
      </c>
      <c r="AE61" s="558">
        <v>0.21201358863495984</v>
      </c>
      <c r="AF61" s="558">
        <v>6.0315009264978389E-2</v>
      </c>
      <c r="AG61" s="558">
        <v>0.45379864113650403</v>
      </c>
      <c r="AH61" s="558">
        <v>0</v>
      </c>
      <c r="AI61" s="558">
        <v>0.46099444101297093</v>
      </c>
    </row>
    <row r="62" spans="1:35" s="534" customFormat="1" ht="15.75" customHeight="1">
      <c r="A62" s="562" t="s">
        <v>3691</v>
      </c>
      <c r="B62" s="566">
        <v>8.5</v>
      </c>
      <c r="C62" s="553">
        <v>17563.3</v>
      </c>
      <c r="D62" s="553">
        <v>6999.4</v>
      </c>
      <c r="E62" s="553">
        <v>-24562.699999999997</v>
      </c>
      <c r="F62" s="563">
        <v>8.5</v>
      </c>
      <c r="G62" s="553">
        <v>19765.7</v>
      </c>
      <c r="H62" s="553">
        <v>-19774.2</v>
      </c>
      <c r="I62" s="539">
        <v>0</v>
      </c>
      <c r="J62" s="566">
        <v>5.9</v>
      </c>
      <c r="K62" s="553">
        <v>17272.099999999999</v>
      </c>
      <c r="L62" s="553">
        <v>6999.4</v>
      </c>
      <c r="M62" s="553">
        <v>-24271.5</v>
      </c>
      <c r="N62" s="553">
        <v>5.9000000000014552</v>
      </c>
      <c r="O62" s="553">
        <v>19531.599999999999</v>
      </c>
      <c r="P62" s="553">
        <v>-19537.5</v>
      </c>
      <c r="Q62" s="539">
        <v>0</v>
      </c>
      <c r="R62" s="567">
        <v>-2.5999999999999996</v>
      </c>
      <c r="S62" s="563">
        <v>-291.20000000000073</v>
      </c>
      <c r="T62" s="563">
        <v>0</v>
      </c>
      <c r="U62" s="563">
        <v>-2.5999999999985448</v>
      </c>
      <c r="V62" s="563">
        <v>-234.10000000000218</v>
      </c>
      <c r="W62" s="553">
        <v>0</v>
      </c>
      <c r="X62" s="563">
        <v>69.411764705882362</v>
      </c>
      <c r="Y62" s="533">
        <v>98.341997232866248</v>
      </c>
      <c r="Z62" s="563">
        <v>100</v>
      </c>
      <c r="AA62" s="563">
        <v>69.411764705899472</v>
      </c>
      <c r="AB62" s="563">
        <v>98.815625047430643</v>
      </c>
      <c r="AC62" s="563"/>
      <c r="AD62" s="533">
        <v>0</v>
      </c>
      <c r="AE62" s="533">
        <v>5.3341877702285361</v>
      </c>
      <c r="AF62" s="533">
        <v>2.1616429894996911</v>
      </c>
      <c r="AG62" s="558">
        <v>0</v>
      </c>
      <c r="AH62" s="558">
        <v>6.0319950586781959</v>
      </c>
      <c r="AI62" s="533">
        <v>0</v>
      </c>
    </row>
    <row r="63" spans="1:35" s="565" customFormat="1" ht="21.75" customHeight="1">
      <c r="A63" s="557" t="s">
        <v>3692</v>
      </c>
      <c r="B63" s="543">
        <v>8.5</v>
      </c>
      <c r="C63" s="537"/>
      <c r="D63" s="537"/>
      <c r="E63" s="537"/>
      <c r="F63" s="558">
        <v>8.5</v>
      </c>
      <c r="G63" s="537">
        <v>19765.7</v>
      </c>
      <c r="H63" s="537">
        <v>-19774.2</v>
      </c>
      <c r="I63" s="539">
        <v>0</v>
      </c>
      <c r="J63" s="543">
        <v>5.9</v>
      </c>
      <c r="K63" s="537"/>
      <c r="L63" s="537"/>
      <c r="M63" s="537"/>
      <c r="N63" s="537">
        <v>5.9</v>
      </c>
      <c r="O63" s="537">
        <v>19531.599999999999</v>
      </c>
      <c r="P63" s="537">
        <v>-19537.5</v>
      </c>
      <c r="Q63" s="539">
        <v>0</v>
      </c>
      <c r="R63" s="560">
        <v>-2.5999999999999996</v>
      </c>
      <c r="S63" s="558">
        <v>0</v>
      </c>
      <c r="T63" s="558">
        <v>0</v>
      </c>
      <c r="U63" s="558">
        <v>-2.5999999999999996</v>
      </c>
      <c r="V63" s="558">
        <v>-234.10000000000218</v>
      </c>
      <c r="W63" s="537">
        <v>0</v>
      </c>
      <c r="X63" s="558">
        <v>69.411764705882362</v>
      </c>
      <c r="Y63" s="533"/>
      <c r="Z63" s="558"/>
      <c r="AA63" s="558">
        <v>69.411764705882362</v>
      </c>
      <c r="AB63" s="558">
        <v>98.815625047430643</v>
      </c>
      <c r="AC63" s="558"/>
      <c r="AD63" s="533">
        <v>0</v>
      </c>
      <c r="AE63" s="533">
        <v>0</v>
      </c>
      <c r="AF63" s="533">
        <v>0</v>
      </c>
      <c r="AG63" s="558">
        <v>0</v>
      </c>
      <c r="AH63" s="558">
        <v>6.0319950586781959</v>
      </c>
      <c r="AI63" s="533">
        <v>0</v>
      </c>
    </row>
    <row r="64" spans="1:35" s="565" customFormat="1" hidden="1">
      <c r="A64" s="557" t="s">
        <v>3693</v>
      </c>
      <c r="B64" s="543"/>
      <c r="C64" s="537"/>
      <c r="D64" s="537"/>
      <c r="E64" s="537"/>
      <c r="F64" s="533">
        <v>0</v>
      </c>
      <c r="G64" s="537"/>
      <c r="H64" s="537"/>
      <c r="I64" s="539">
        <v>0</v>
      </c>
      <c r="J64" s="543"/>
      <c r="K64" s="537"/>
      <c r="L64" s="537"/>
      <c r="M64" s="537"/>
      <c r="N64" s="537">
        <v>0</v>
      </c>
      <c r="O64" s="537"/>
      <c r="P64" s="537">
        <v>0</v>
      </c>
      <c r="Q64" s="539">
        <v>0</v>
      </c>
      <c r="R64" s="560">
        <v>0</v>
      </c>
      <c r="S64" s="558">
        <v>0</v>
      </c>
      <c r="T64" s="558">
        <v>0</v>
      </c>
      <c r="U64" s="558">
        <v>0</v>
      </c>
      <c r="V64" s="558">
        <v>0</v>
      </c>
      <c r="W64" s="537">
        <v>0</v>
      </c>
      <c r="X64" s="558" t="e">
        <v>#DIV/0!</v>
      </c>
      <c r="Y64" s="533" t="e">
        <v>#DIV/0!</v>
      </c>
      <c r="Z64" s="558"/>
      <c r="AA64" s="558" t="e">
        <v>#DIV/0!</v>
      </c>
      <c r="AB64" s="558" t="e">
        <v>#DIV/0!</v>
      </c>
      <c r="AC64" s="558"/>
      <c r="AD64" s="533">
        <v>0</v>
      </c>
      <c r="AE64" s="533">
        <v>0</v>
      </c>
      <c r="AF64" s="533">
        <v>0</v>
      </c>
      <c r="AG64" s="558">
        <v>0</v>
      </c>
      <c r="AH64" s="558">
        <v>0</v>
      </c>
      <c r="AI64" s="533">
        <v>0</v>
      </c>
    </row>
    <row r="65" spans="1:35" s="565" customFormat="1" ht="34.5" hidden="1" customHeight="1">
      <c r="A65" s="557" t="s">
        <v>3694</v>
      </c>
      <c r="B65" s="543"/>
      <c r="C65" s="537"/>
      <c r="D65" s="537"/>
      <c r="E65" s="537"/>
      <c r="F65" s="533">
        <v>0</v>
      </c>
      <c r="G65" s="537"/>
      <c r="H65" s="537"/>
      <c r="I65" s="539">
        <v>0</v>
      </c>
      <c r="J65" s="543"/>
      <c r="K65" s="537"/>
      <c r="L65" s="537"/>
      <c r="M65" s="537"/>
      <c r="N65" s="537">
        <v>0</v>
      </c>
      <c r="O65" s="537"/>
      <c r="P65" s="537">
        <v>0</v>
      </c>
      <c r="Q65" s="539">
        <v>0</v>
      </c>
      <c r="R65" s="560">
        <v>0</v>
      </c>
      <c r="S65" s="558">
        <v>0</v>
      </c>
      <c r="T65" s="558">
        <v>0</v>
      </c>
      <c r="U65" s="558">
        <v>0</v>
      </c>
      <c r="V65" s="558">
        <v>0</v>
      </c>
      <c r="W65" s="537">
        <v>0</v>
      </c>
      <c r="X65" s="558" t="e">
        <v>#DIV/0!</v>
      </c>
      <c r="Y65" s="533" t="e">
        <v>#DIV/0!</v>
      </c>
      <c r="Z65" s="558"/>
      <c r="AA65" s="558" t="e">
        <v>#DIV/0!</v>
      </c>
      <c r="AB65" s="558" t="e">
        <v>#DIV/0!</v>
      </c>
      <c r="AC65" s="558"/>
      <c r="AD65" s="533">
        <v>0</v>
      </c>
      <c r="AE65" s="533">
        <v>0</v>
      </c>
      <c r="AF65" s="533">
        <v>0</v>
      </c>
      <c r="AG65" s="558">
        <v>0</v>
      </c>
      <c r="AH65" s="558">
        <v>0</v>
      </c>
      <c r="AI65" s="533">
        <v>0</v>
      </c>
    </row>
    <row r="66" spans="1:35" s="565" customFormat="1" ht="17.25" customHeight="1">
      <c r="A66" s="557" t="s">
        <v>3695</v>
      </c>
      <c r="B66" s="543"/>
      <c r="C66" s="537">
        <v>17563.3</v>
      </c>
      <c r="D66" s="537"/>
      <c r="E66" s="537">
        <v>-17563.3</v>
      </c>
      <c r="F66" s="533">
        <v>0</v>
      </c>
      <c r="G66" s="537"/>
      <c r="H66" s="537"/>
      <c r="I66" s="539">
        <v>0</v>
      </c>
      <c r="J66" s="543"/>
      <c r="K66" s="537">
        <v>17272.099999999999</v>
      </c>
      <c r="L66" s="537"/>
      <c r="M66" s="537">
        <v>-17272.099999999999</v>
      </c>
      <c r="N66" s="537">
        <v>0</v>
      </c>
      <c r="O66" s="537"/>
      <c r="P66" s="537"/>
      <c r="Q66" s="539">
        <v>0</v>
      </c>
      <c r="R66" s="560">
        <v>0</v>
      </c>
      <c r="S66" s="558">
        <v>-291.20000000000073</v>
      </c>
      <c r="T66" s="558">
        <v>0</v>
      </c>
      <c r="U66" s="558">
        <v>0</v>
      </c>
      <c r="V66" s="558">
        <v>0</v>
      </c>
      <c r="W66" s="537">
        <v>0</v>
      </c>
      <c r="X66" s="558"/>
      <c r="Y66" s="558">
        <v>98.341997232866248</v>
      </c>
      <c r="Z66" s="558"/>
      <c r="AA66" s="558"/>
      <c r="AB66" s="558"/>
      <c r="AC66" s="558"/>
      <c r="AD66" s="533">
        <v>0</v>
      </c>
      <c r="AE66" s="558">
        <v>5.3341877702285361</v>
      </c>
      <c r="AF66" s="558">
        <v>0</v>
      </c>
      <c r="AG66" s="558">
        <v>0</v>
      </c>
      <c r="AH66" s="558">
        <v>0</v>
      </c>
      <c r="AI66" s="533">
        <v>0</v>
      </c>
    </row>
    <row r="67" spans="1:35" s="565" customFormat="1" ht="17.25" customHeight="1" thickBot="1">
      <c r="A67" s="569" t="s">
        <v>3696</v>
      </c>
      <c r="B67" s="570"/>
      <c r="C67" s="571"/>
      <c r="D67" s="571">
        <v>6999.4</v>
      </c>
      <c r="E67" s="571">
        <v>-6999.4</v>
      </c>
      <c r="F67" s="572">
        <v>0</v>
      </c>
      <c r="G67" s="571"/>
      <c r="H67" s="571"/>
      <c r="I67" s="573">
        <v>0</v>
      </c>
      <c r="J67" s="570"/>
      <c r="K67" s="571"/>
      <c r="L67" s="571">
        <v>6999.4</v>
      </c>
      <c r="M67" s="571">
        <v>-6999.4</v>
      </c>
      <c r="N67" s="571">
        <v>0</v>
      </c>
      <c r="O67" s="571"/>
      <c r="P67" s="571"/>
      <c r="Q67" s="573">
        <v>0</v>
      </c>
      <c r="R67" s="574">
        <v>0</v>
      </c>
      <c r="S67" s="575">
        <v>0</v>
      </c>
      <c r="T67" s="575">
        <v>0</v>
      </c>
      <c r="U67" s="575">
        <v>0</v>
      </c>
      <c r="V67" s="575">
        <v>0</v>
      </c>
      <c r="W67" s="571">
        <v>0</v>
      </c>
      <c r="X67" s="558"/>
      <c r="Y67" s="533"/>
      <c r="Z67" s="575">
        <v>100</v>
      </c>
      <c r="AA67" s="575"/>
      <c r="AB67" s="575"/>
      <c r="AC67" s="575"/>
      <c r="AD67" s="533">
        <v>0</v>
      </c>
      <c r="AE67" s="547">
        <v>0</v>
      </c>
      <c r="AF67" s="558">
        <v>2.1616429894996911</v>
      </c>
      <c r="AG67" s="558">
        <v>0</v>
      </c>
      <c r="AH67" s="558">
        <v>0</v>
      </c>
      <c r="AI67" s="533">
        <v>0</v>
      </c>
    </row>
    <row r="68" spans="1:35" s="526" customFormat="1" ht="19.5" customHeight="1" thickBot="1">
      <c r="A68" s="576" t="s">
        <v>3697</v>
      </c>
      <c r="B68" s="519">
        <v>82115.3</v>
      </c>
      <c r="C68" s="520">
        <v>43044.2</v>
      </c>
      <c r="D68" s="520">
        <v>15971.2</v>
      </c>
      <c r="E68" s="520">
        <v>-24562.699999999997</v>
      </c>
      <c r="F68" s="522">
        <v>116568.00000000001</v>
      </c>
      <c r="G68" s="520">
        <v>30562</v>
      </c>
      <c r="H68" s="520">
        <v>-19779.7</v>
      </c>
      <c r="I68" s="577">
        <v>127350.3</v>
      </c>
      <c r="J68" s="519">
        <v>80070.100000000006</v>
      </c>
      <c r="K68" s="520">
        <v>42722.6</v>
      </c>
      <c r="L68" s="520">
        <v>15849.9</v>
      </c>
      <c r="M68" s="520">
        <v>-24271.5</v>
      </c>
      <c r="N68" s="520">
        <v>114371.1</v>
      </c>
      <c r="O68" s="520">
        <v>28134.5</v>
      </c>
      <c r="P68" s="520">
        <v>-19542.999999999996</v>
      </c>
      <c r="Q68" s="521">
        <v>122962.6</v>
      </c>
      <c r="R68" s="525">
        <v>-2045.1999999999971</v>
      </c>
      <c r="S68" s="522">
        <v>-321.59999999999854</v>
      </c>
      <c r="T68" s="522">
        <v>-121.30000000000109</v>
      </c>
      <c r="U68" s="522">
        <v>-2196.9000000000087</v>
      </c>
      <c r="V68" s="522">
        <v>-2427.5</v>
      </c>
      <c r="W68" s="578">
        <v>-4387.6999999999971</v>
      </c>
      <c r="X68" s="579">
        <v>97.509355747345509</v>
      </c>
      <c r="Y68" s="580">
        <v>99.252861012633531</v>
      </c>
      <c r="Z68" s="579">
        <v>99.24050791424564</v>
      </c>
      <c r="AA68" s="579">
        <v>98.115348980852374</v>
      </c>
      <c r="AB68" s="579">
        <v>92.057129768994173</v>
      </c>
      <c r="AC68" s="579">
        <v>96.55462138683616</v>
      </c>
      <c r="AD68" s="579">
        <v>24.728258184064238</v>
      </c>
      <c r="AE68" s="579">
        <v>13.194132180358245</v>
      </c>
      <c r="AF68" s="579">
        <v>4.8949660284125995</v>
      </c>
      <c r="AG68" s="579">
        <v>35.321525633106859</v>
      </c>
      <c r="AH68" s="579">
        <v>8.6888511426806669</v>
      </c>
      <c r="AI68" s="579">
        <v>37.974861025324273</v>
      </c>
    </row>
    <row r="69" spans="1:35" s="482" customFormat="1" ht="15.75" customHeight="1">
      <c r="A69" s="581" t="s">
        <v>3698</v>
      </c>
      <c r="B69" s="582">
        <v>11891.6</v>
      </c>
      <c r="C69" s="583"/>
      <c r="D69" s="583"/>
      <c r="E69" s="583"/>
      <c r="F69" s="584">
        <v>11891.6</v>
      </c>
      <c r="G69" s="583">
        <v>927.3</v>
      </c>
      <c r="H69" s="585">
        <v>-2855.2999999999997</v>
      </c>
      <c r="I69" s="586">
        <v>9963.6</v>
      </c>
      <c r="J69" s="582">
        <v>11446.3</v>
      </c>
      <c r="K69" s="583"/>
      <c r="L69" s="583"/>
      <c r="M69" s="583"/>
      <c r="N69" s="583">
        <v>11446.3</v>
      </c>
      <c r="O69" s="583">
        <v>2520</v>
      </c>
      <c r="P69" s="585">
        <v>-2852.6</v>
      </c>
      <c r="Q69" s="586">
        <v>11113.699999999999</v>
      </c>
      <c r="R69" s="587">
        <v>-445.30000000000109</v>
      </c>
      <c r="S69" s="584">
        <v>0</v>
      </c>
      <c r="T69" s="584">
        <v>0</v>
      </c>
      <c r="U69" s="584">
        <v>-445.30000000000109</v>
      </c>
      <c r="V69" s="584">
        <v>1592.7</v>
      </c>
      <c r="W69" s="583">
        <v>1150.0999999999985</v>
      </c>
      <c r="X69" s="584">
        <v>96.255339903797633</v>
      </c>
      <c r="Y69" s="588"/>
      <c r="Z69" s="584"/>
      <c r="AA69" s="584">
        <v>96.255339903797633</v>
      </c>
      <c r="AB69" s="584">
        <v>271.75671303785185</v>
      </c>
      <c r="AC69" s="584">
        <v>111.54301658035246</v>
      </c>
      <c r="AD69" s="584">
        <v>3.5349907350216183</v>
      </c>
      <c r="AE69" s="584">
        <v>0</v>
      </c>
      <c r="AF69" s="584">
        <v>0</v>
      </c>
      <c r="AG69" s="584">
        <v>3.5349907350216183</v>
      </c>
      <c r="AH69" s="584">
        <v>0.77825818406423719</v>
      </c>
      <c r="AI69" s="584">
        <v>3.4322730080296475</v>
      </c>
    </row>
    <row r="70" spans="1:35" s="482" customFormat="1" ht="19.5" customHeight="1">
      <c r="A70" s="556" t="s">
        <v>3699</v>
      </c>
      <c r="B70" s="589">
        <v>2849.7</v>
      </c>
      <c r="C70" s="583"/>
      <c r="D70" s="583"/>
      <c r="E70" s="583"/>
      <c r="F70" s="547">
        <v>2849.7</v>
      </c>
      <c r="G70" s="585">
        <v>0.1</v>
      </c>
      <c r="H70" s="585">
        <v>-2849.7999999999997</v>
      </c>
      <c r="I70" s="590">
        <v>0</v>
      </c>
      <c r="J70" s="589">
        <v>2847</v>
      </c>
      <c r="K70" s="583"/>
      <c r="L70" s="583"/>
      <c r="M70" s="583"/>
      <c r="N70" s="585">
        <v>2847</v>
      </c>
      <c r="O70" s="585">
        <v>0.1</v>
      </c>
      <c r="P70" s="585">
        <v>-2847.1</v>
      </c>
      <c r="Q70" s="539">
        <v>0</v>
      </c>
      <c r="R70" s="549">
        <v>-2.6999999999998181</v>
      </c>
      <c r="S70" s="547">
        <v>0</v>
      </c>
      <c r="T70" s="547">
        <v>0</v>
      </c>
      <c r="U70" s="547">
        <v>-2.6999999999998181</v>
      </c>
      <c r="V70" s="547">
        <v>0</v>
      </c>
      <c r="W70" s="546">
        <v>0</v>
      </c>
      <c r="X70" s="547">
        <v>99.905253184545757</v>
      </c>
      <c r="Y70" s="591"/>
      <c r="Z70" s="547"/>
      <c r="AA70" s="547">
        <v>99.905253184545757</v>
      </c>
      <c r="AB70" s="592">
        <v>100</v>
      </c>
      <c r="AC70" s="584">
        <v>0</v>
      </c>
      <c r="AD70" s="547">
        <v>0.87924644842495359</v>
      </c>
      <c r="AE70" s="547">
        <v>0</v>
      </c>
      <c r="AF70" s="547">
        <v>0</v>
      </c>
      <c r="AG70" s="547">
        <v>0.87924644842495359</v>
      </c>
      <c r="AH70" s="558">
        <v>0</v>
      </c>
      <c r="AI70" s="547">
        <v>0</v>
      </c>
    </row>
    <row r="71" spans="1:35" s="482" customFormat="1" ht="16.5" customHeight="1">
      <c r="A71" s="555" t="s">
        <v>3700</v>
      </c>
      <c r="B71" s="589"/>
      <c r="C71" s="583"/>
      <c r="D71" s="583"/>
      <c r="E71" s="583"/>
      <c r="F71" s="547"/>
      <c r="G71" s="585">
        <v>5.5</v>
      </c>
      <c r="H71" s="585">
        <v>-5.5</v>
      </c>
      <c r="I71" s="539">
        <v>0</v>
      </c>
      <c r="J71" s="589"/>
      <c r="K71" s="583"/>
      <c r="L71" s="583"/>
      <c r="M71" s="583"/>
      <c r="N71" s="585"/>
      <c r="O71" s="593">
        <v>5.5</v>
      </c>
      <c r="P71" s="585">
        <v>-5.5</v>
      </c>
      <c r="Q71" s="539"/>
      <c r="R71" s="549">
        <v>0</v>
      </c>
      <c r="S71" s="547">
        <v>0</v>
      </c>
      <c r="T71" s="547">
        <v>0</v>
      </c>
      <c r="U71" s="547">
        <v>0</v>
      </c>
      <c r="V71" s="547">
        <v>0</v>
      </c>
      <c r="W71" s="546">
        <v>0</v>
      </c>
      <c r="X71" s="547">
        <v>0</v>
      </c>
      <c r="Y71" s="591"/>
      <c r="Z71" s="547"/>
      <c r="AA71" s="547">
        <v>0</v>
      </c>
      <c r="AB71" s="594">
        <v>100</v>
      </c>
      <c r="AC71" s="594">
        <v>0</v>
      </c>
      <c r="AD71" s="547">
        <v>0</v>
      </c>
      <c r="AE71" s="547">
        <v>0</v>
      </c>
      <c r="AF71" s="547">
        <v>0</v>
      </c>
      <c r="AG71" s="547">
        <v>0</v>
      </c>
      <c r="AH71" s="558">
        <v>0</v>
      </c>
      <c r="AI71" s="547">
        <v>0</v>
      </c>
    </row>
    <row r="72" spans="1:35" s="482" customFormat="1">
      <c r="A72" s="595" t="s">
        <v>3701</v>
      </c>
      <c r="B72" s="536">
        <v>1763.4</v>
      </c>
      <c r="C72" s="538"/>
      <c r="D72" s="538"/>
      <c r="E72" s="538"/>
      <c r="F72" s="533">
        <v>1763.4</v>
      </c>
      <c r="G72" s="538">
        <v>22.2</v>
      </c>
      <c r="H72" s="538"/>
      <c r="I72" s="539">
        <v>1785.6000000000001</v>
      </c>
      <c r="J72" s="536">
        <v>1757.9</v>
      </c>
      <c r="K72" s="538"/>
      <c r="L72" s="538"/>
      <c r="M72" s="538"/>
      <c r="N72" s="538">
        <v>1757.9</v>
      </c>
      <c r="O72" s="538">
        <v>20.3</v>
      </c>
      <c r="P72" s="538"/>
      <c r="Q72" s="539">
        <v>1778.2</v>
      </c>
      <c r="R72" s="540">
        <v>-5.5</v>
      </c>
      <c r="S72" s="533">
        <v>0</v>
      </c>
      <c r="T72" s="533">
        <v>0</v>
      </c>
      <c r="U72" s="533">
        <v>-5.5</v>
      </c>
      <c r="V72" s="533">
        <v>-1.8999999999999986</v>
      </c>
      <c r="W72" s="538">
        <v>-7.4000000000000909</v>
      </c>
      <c r="X72" s="533">
        <v>99.68810252920494</v>
      </c>
      <c r="Y72" s="596"/>
      <c r="Z72" s="533"/>
      <c r="AA72" s="533">
        <v>99.68810252920494</v>
      </c>
      <c r="AB72" s="533">
        <v>91.441441441441455</v>
      </c>
      <c r="AC72" s="533">
        <v>99.585573476702507</v>
      </c>
      <c r="AD72" s="584">
        <v>0.54289684990735021</v>
      </c>
      <c r="AE72" s="584">
        <v>0</v>
      </c>
      <c r="AF72" s="584">
        <v>0</v>
      </c>
      <c r="AG72" s="584">
        <v>0.54289684990735021</v>
      </c>
      <c r="AH72" s="594">
        <v>0</v>
      </c>
      <c r="AI72" s="584">
        <v>0.54916615194564544</v>
      </c>
    </row>
    <row r="73" spans="1:35" s="482" customFormat="1">
      <c r="A73" s="595" t="s">
        <v>3702</v>
      </c>
      <c r="B73" s="536">
        <v>7187</v>
      </c>
      <c r="C73" s="538"/>
      <c r="D73" s="538"/>
      <c r="E73" s="538"/>
      <c r="F73" s="533">
        <v>7187</v>
      </c>
      <c r="G73" s="538">
        <v>32.5</v>
      </c>
      <c r="H73" s="538"/>
      <c r="I73" s="539">
        <v>7219.5</v>
      </c>
      <c r="J73" s="536">
        <v>7105.3</v>
      </c>
      <c r="K73" s="538"/>
      <c r="L73" s="538"/>
      <c r="M73" s="538"/>
      <c r="N73" s="538">
        <v>7105.3</v>
      </c>
      <c r="O73" s="538">
        <v>29.8</v>
      </c>
      <c r="P73" s="538"/>
      <c r="Q73" s="539">
        <v>7135.1</v>
      </c>
      <c r="R73" s="540">
        <v>-81.699999999999818</v>
      </c>
      <c r="S73" s="533">
        <v>0</v>
      </c>
      <c r="T73" s="533">
        <v>0</v>
      </c>
      <c r="U73" s="533">
        <v>-81.699999999999818</v>
      </c>
      <c r="V73" s="533">
        <v>-2.6999999999999993</v>
      </c>
      <c r="W73" s="538">
        <v>-84.399999999999636</v>
      </c>
      <c r="X73" s="533">
        <v>98.863225267844726</v>
      </c>
      <c r="Y73" s="596"/>
      <c r="Z73" s="533"/>
      <c r="AA73" s="533">
        <v>98.863225267844726</v>
      </c>
      <c r="AB73" s="533">
        <v>91.692307692307693</v>
      </c>
      <c r="AC73" s="533">
        <v>98.830943971189143</v>
      </c>
      <c r="AD73" s="584">
        <v>2.1943483631871525</v>
      </c>
      <c r="AE73" s="584">
        <v>0</v>
      </c>
      <c r="AF73" s="584">
        <v>0</v>
      </c>
      <c r="AG73" s="584">
        <v>2.1943483631871525</v>
      </c>
      <c r="AH73" s="594">
        <v>0</v>
      </c>
      <c r="AI73" s="584">
        <v>2.2035515750463248</v>
      </c>
    </row>
    <row r="74" spans="1:35" s="482" customFormat="1">
      <c r="A74" s="595" t="s">
        <v>3703</v>
      </c>
      <c r="B74" s="536">
        <v>9305.2000000000007</v>
      </c>
      <c r="C74" s="538"/>
      <c r="D74" s="538"/>
      <c r="E74" s="538"/>
      <c r="F74" s="533">
        <v>9305.2000000000007</v>
      </c>
      <c r="G74" s="538">
        <v>4327.1000000000004</v>
      </c>
      <c r="H74" s="546">
        <v>-965.7</v>
      </c>
      <c r="I74" s="539">
        <v>12666.6</v>
      </c>
      <c r="J74" s="536">
        <v>8669.5</v>
      </c>
      <c r="K74" s="538"/>
      <c r="L74" s="538"/>
      <c r="M74" s="538"/>
      <c r="N74" s="538">
        <v>8669.5</v>
      </c>
      <c r="O74" s="538">
        <v>3591.5</v>
      </c>
      <c r="P74" s="546">
        <v>-960.1</v>
      </c>
      <c r="Q74" s="539">
        <v>11300.9</v>
      </c>
      <c r="R74" s="540">
        <v>-635.70000000000073</v>
      </c>
      <c r="S74" s="533">
        <v>0</v>
      </c>
      <c r="T74" s="533">
        <v>0</v>
      </c>
      <c r="U74" s="533">
        <v>-635.70000000000073</v>
      </c>
      <c r="V74" s="533">
        <v>-735.60000000000036</v>
      </c>
      <c r="W74" s="538">
        <v>-1365.7000000000007</v>
      </c>
      <c r="X74" s="533">
        <v>93.168335984180885</v>
      </c>
      <c r="Y74" s="596"/>
      <c r="Z74" s="533"/>
      <c r="AA74" s="533">
        <v>93.168335984180885</v>
      </c>
      <c r="AB74" s="533">
        <v>83.000161771163121</v>
      </c>
      <c r="AC74" s="533">
        <v>89.218101147900768</v>
      </c>
      <c r="AD74" s="584">
        <v>2.6774243360098824</v>
      </c>
      <c r="AE74" s="584">
        <v>0</v>
      </c>
      <c r="AF74" s="584">
        <v>0</v>
      </c>
      <c r="AG74" s="584">
        <v>2.6774243360098824</v>
      </c>
      <c r="AH74" s="584">
        <v>1.1091723285978998</v>
      </c>
      <c r="AI74" s="584">
        <v>3.4900864731315622</v>
      </c>
    </row>
    <row r="75" spans="1:35" s="482" customFormat="1">
      <c r="A75" s="556" t="s">
        <v>3699</v>
      </c>
      <c r="B75" s="545">
        <v>965.7</v>
      </c>
      <c r="C75" s="538"/>
      <c r="D75" s="538"/>
      <c r="E75" s="538"/>
      <c r="F75" s="547">
        <v>965.7</v>
      </c>
      <c r="G75" s="597"/>
      <c r="H75" s="546">
        <v>-965.7</v>
      </c>
      <c r="I75" s="590">
        <v>0</v>
      </c>
      <c r="J75" s="545">
        <v>960.1</v>
      </c>
      <c r="K75" s="538"/>
      <c r="L75" s="538"/>
      <c r="M75" s="538"/>
      <c r="N75" s="546">
        <v>960.1</v>
      </c>
      <c r="O75" s="597"/>
      <c r="P75" s="546">
        <v>-960.1</v>
      </c>
      <c r="Q75" s="590">
        <v>0</v>
      </c>
      <c r="R75" s="549">
        <v>-5.6000000000000227</v>
      </c>
      <c r="S75" s="533">
        <v>0</v>
      </c>
      <c r="T75" s="533">
        <v>0</v>
      </c>
      <c r="U75" s="533">
        <v>-5.6000000000000227</v>
      </c>
      <c r="V75" s="547">
        <v>0</v>
      </c>
      <c r="W75" s="546">
        <v>0</v>
      </c>
      <c r="X75" s="547">
        <v>99.420109764937351</v>
      </c>
      <c r="Y75" s="598"/>
      <c r="Z75" s="547"/>
      <c r="AA75" s="547">
        <v>99.420109764937351</v>
      </c>
      <c r="AB75" s="547"/>
      <c r="AC75" s="547"/>
      <c r="AD75" s="561">
        <v>0.29651019147621993</v>
      </c>
      <c r="AE75" s="561">
        <v>0</v>
      </c>
      <c r="AF75" s="561">
        <v>0</v>
      </c>
      <c r="AG75" s="547">
        <v>0.29651019147621993</v>
      </c>
      <c r="AH75" s="594">
        <v>0</v>
      </c>
      <c r="AI75" s="547">
        <v>0</v>
      </c>
    </row>
    <row r="76" spans="1:35" s="482" customFormat="1" ht="18.75" customHeight="1">
      <c r="A76" s="595" t="s">
        <v>3704</v>
      </c>
      <c r="B76" s="536">
        <v>583.9</v>
      </c>
      <c r="C76" s="538"/>
      <c r="D76" s="538"/>
      <c r="E76" s="538"/>
      <c r="F76" s="533">
        <v>583.9</v>
      </c>
      <c r="G76" s="538">
        <v>160</v>
      </c>
      <c r="H76" s="546">
        <v>-162</v>
      </c>
      <c r="I76" s="539">
        <v>581.9</v>
      </c>
      <c r="J76" s="536">
        <v>518.4</v>
      </c>
      <c r="K76" s="538"/>
      <c r="L76" s="538"/>
      <c r="M76" s="538"/>
      <c r="N76" s="538">
        <v>518.4</v>
      </c>
      <c r="O76" s="538">
        <v>129.1</v>
      </c>
      <c r="P76" s="546">
        <v>-138.80000000000001</v>
      </c>
      <c r="Q76" s="539">
        <v>508.7</v>
      </c>
      <c r="R76" s="540">
        <v>-65.5</v>
      </c>
      <c r="S76" s="533">
        <v>0</v>
      </c>
      <c r="T76" s="533">
        <v>0</v>
      </c>
      <c r="U76" s="533">
        <v>-65.5</v>
      </c>
      <c r="V76" s="533">
        <v>-30.900000000000006</v>
      </c>
      <c r="W76" s="538">
        <v>-73.199999999999989</v>
      </c>
      <c r="X76" s="533">
        <v>88.782325740709027</v>
      </c>
      <c r="Y76" s="596"/>
      <c r="Z76" s="533"/>
      <c r="AA76" s="533">
        <v>88.782325740709027</v>
      </c>
      <c r="AB76" s="533">
        <v>80.6875</v>
      </c>
      <c r="AC76" s="533">
        <v>87.420518989517106</v>
      </c>
      <c r="AD76" s="533">
        <v>0.16009882643607165</v>
      </c>
      <c r="AE76" s="533">
        <v>0</v>
      </c>
      <c r="AF76" s="533">
        <v>0</v>
      </c>
      <c r="AG76" s="584">
        <v>0.16009882643607165</v>
      </c>
      <c r="AH76" s="594">
        <v>0</v>
      </c>
      <c r="AI76" s="584">
        <v>0.15710315009264977</v>
      </c>
    </row>
    <row r="77" spans="1:35" s="599" customFormat="1" ht="15.75" customHeight="1">
      <c r="A77" s="556" t="s">
        <v>3699</v>
      </c>
      <c r="B77" s="545">
        <v>162</v>
      </c>
      <c r="C77" s="546"/>
      <c r="D77" s="546"/>
      <c r="E77" s="546"/>
      <c r="F77" s="547">
        <v>162</v>
      </c>
      <c r="G77" s="546"/>
      <c r="H77" s="546">
        <v>-162</v>
      </c>
      <c r="I77" s="539">
        <v>0</v>
      </c>
      <c r="J77" s="545">
        <v>138.80000000000001</v>
      </c>
      <c r="K77" s="546"/>
      <c r="L77" s="546"/>
      <c r="M77" s="546"/>
      <c r="N77" s="546">
        <v>138.80000000000001</v>
      </c>
      <c r="O77" s="546"/>
      <c r="P77" s="546">
        <v>-138.80000000000001</v>
      </c>
      <c r="Q77" s="539">
        <v>0</v>
      </c>
      <c r="R77" s="549">
        <v>-23.199999999999989</v>
      </c>
      <c r="S77" s="547">
        <v>0</v>
      </c>
      <c r="T77" s="547">
        <v>0</v>
      </c>
      <c r="U77" s="547">
        <v>-23.199999999999989</v>
      </c>
      <c r="V77" s="547">
        <v>0</v>
      </c>
      <c r="W77" s="546">
        <v>0</v>
      </c>
      <c r="X77" s="547">
        <v>85.679012345679013</v>
      </c>
      <c r="Y77" s="598"/>
      <c r="Z77" s="547"/>
      <c r="AA77" s="547">
        <v>85.679012345679013</v>
      </c>
      <c r="AB77" s="547"/>
      <c r="AC77" s="547"/>
      <c r="AD77" s="547">
        <v>0</v>
      </c>
      <c r="AE77" s="547">
        <v>0</v>
      </c>
      <c r="AF77" s="547">
        <v>0</v>
      </c>
      <c r="AG77" s="547">
        <v>0</v>
      </c>
      <c r="AH77" s="547">
        <v>0</v>
      </c>
      <c r="AI77" s="547">
        <v>0</v>
      </c>
    </row>
    <row r="78" spans="1:35" s="482" customFormat="1">
      <c r="A78" s="595" t="s">
        <v>3705</v>
      </c>
      <c r="B78" s="536">
        <v>622</v>
      </c>
      <c r="C78" s="538"/>
      <c r="D78" s="538"/>
      <c r="E78" s="538"/>
      <c r="F78" s="533">
        <v>622</v>
      </c>
      <c r="G78" s="538">
        <v>4781.3</v>
      </c>
      <c r="H78" s="546">
        <v>-248.6</v>
      </c>
      <c r="I78" s="539">
        <v>5154.7</v>
      </c>
      <c r="J78" s="536">
        <v>600.5</v>
      </c>
      <c r="K78" s="538"/>
      <c r="L78" s="538"/>
      <c r="M78" s="538"/>
      <c r="N78" s="538">
        <v>600.5</v>
      </c>
      <c r="O78" s="538">
        <v>2810</v>
      </c>
      <c r="P78" s="546">
        <v>-241.9</v>
      </c>
      <c r="Q78" s="539">
        <v>3168.6</v>
      </c>
      <c r="R78" s="540">
        <v>-21.5</v>
      </c>
      <c r="S78" s="533">
        <v>0</v>
      </c>
      <c r="T78" s="533">
        <v>0</v>
      </c>
      <c r="U78" s="533">
        <v>-21.5</v>
      </c>
      <c r="V78" s="533">
        <v>-1971.3000000000002</v>
      </c>
      <c r="W78" s="538">
        <v>-1986.1</v>
      </c>
      <c r="X78" s="533">
        <v>96.543408360128609</v>
      </c>
      <c r="Y78" s="596"/>
      <c r="Z78" s="533"/>
      <c r="AA78" s="533">
        <v>96.543408360128609</v>
      </c>
      <c r="AB78" s="533">
        <v>58.770627235270744</v>
      </c>
      <c r="AC78" s="533">
        <v>61.470114652647098</v>
      </c>
      <c r="AD78" s="533">
        <v>0.18545398394070414</v>
      </c>
      <c r="AE78" s="533">
        <v>0</v>
      </c>
      <c r="AF78" s="533">
        <v>0</v>
      </c>
      <c r="AG78" s="584">
        <v>0.18545398394070414</v>
      </c>
      <c r="AH78" s="584">
        <v>0.86781964175416926</v>
      </c>
      <c r="AI78" s="584">
        <v>0.978567016676961</v>
      </c>
    </row>
    <row r="79" spans="1:35" ht="15.75" customHeight="1">
      <c r="A79" s="556" t="s">
        <v>3699</v>
      </c>
      <c r="B79" s="545">
        <v>241.4</v>
      </c>
      <c r="C79" s="537"/>
      <c r="D79" s="537"/>
      <c r="E79" s="537"/>
      <c r="F79" s="547">
        <v>241.4</v>
      </c>
      <c r="G79" s="546">
        <v>7.2</v>
      </c>
      <c r="H79" s="546">
        <v>-248.6</v>
      </c>
      <c r="I79" s="590">
        <v>0</v>
      </c>
      <c r="J79" s="545">
        <v>237</v>
      </c>
      <c r="K79" s="537"/>
      <c r="L79" s="537"/>
      <c r="M79" s="537"/>
      <c r="N79" s="546">
        <v>237</v>
      </c>
      <c r="O79" s="546">
        <v>4.9000000000000004</v>
      </c>
      <c r="P79" s="546">
        <v>-241.9</v>
      </c>
      <c r="Q79" s="590">
        <v>0</v>
      </c>
      <c r="R79" s="549">
        <v>-4.4000000000000057</v>
      </c>
      <c r="S79" s="547">
        <v>0</v>
      </c>
      <c r="T79" s="547">
        <v>0</v>
      </c>
      <c r="U79" s="547">
        <v>-4.4000000000000057</v>
      </c>
      <c r="V79" s="547">
        <v>-2.2999999999999998</v>
      </c>
      <c r="W79" s="546">
        <v>0</v>
      </c>
      <c r="X79" s="547">
        <v>98.177299088649534</v>
      </c>
      <c r="Y79" s="598"/>
      <c r="Z79" s="547"/>
      <c r="AA79" s="547">
        <v>98.177299088649534</v>
      </c>
      <c r="AB79" s="547">
        <v>68.055555555555557</v>
      </c>
      <c r="AC79" s="547"/>
      <c r="AD79" s="547">
        <v>7.3193329215565164E-2</v>
      </c>
      <c r="AE79" s="547">
        <v>0</v>
      </c>
      <c r="AF79" s="547">
        <v>0</v>
      </c>
      <c r="AG79" s="547">
        <v>7.3193329215565164E-2</v>
      </c>
      <c r="AH79" s="594">
        <v>0</v>
      </c>
      <c r="AI79" s="547">
        <v>0</v>
      </c>
    </row>
    <row r="80" spans="1:35" s="482" customFormat="1" ht="20.25" customHeight="1">
      <c r="A80" s="581" t="s">
        <v>3706</v>
      </c>
      <c r="B80" s="582">
        <v>9254</v>
      </c>
      <c r="C80" s="583"/>
      <c r="D80" s="583">
        <v>15971.2</v>
      </c>
      <c r="E80" s="583">
        <v>-6999.4</v>
      </c>
      <c r="F80" s="584">
        <v>18225.800000000003</v>
      </c>
      <c r="G80" s="583">
        <v>122.8</v>
      </c>
      <c r="H80" s="583"/>
      <c r="I80" s="586">
        <v>18348.600000000002</v>
      </c>
      <c r="J80" s="582">
        <v>9140.2000000000007</v>
      </c>
      <c r="K80" s="583"/>
      <c r="L80" s="583">
        <v>15849.9</v>
      </c>
      <c r="M80" s="583">
        <v>-6999.4</v>
      </c>
      <c r="N80" s="583">
        <v>17990.699999999997</v>
      </c>
      <c r="O80" s="583">
        <v>86.5</v>
      </c>
      <c r="P80" s="583"/>
      <c r="Q80" s="586">
        <v>18077.199999999997</v>
      </c>
      <c r="R80" s="587">
        <v>-113.79999999999927</v>
      </c>
      <c r="S80" s="584">
        <v>0</v>
      </c>
      <c r="T80" s="584">
        <v>-121.30000000000109</v>
      </c>
      <c r="U80" s="584">
        <v>-235.10000000000582</v>
      </c>
      <c r="V80" s="584">
        <v>-36.299999999999997</v>
      </c>
      <c r="W80" s="583">
        <v>-271.40000000000509</v>
      </c>
      <c r="X80" s="584">
        <v>98.770261508536862</v>
      </c>
      <c r="Y80" s="588"/>
      <c r="Z80" s="584">
        <v>99.24050791424564</v>
      </c>
      <c r="AA80" s="584">
        <v>98.710070339847874</v>
      </c>
      <c r="AB80" s="584">
        <v>70.439739413680783</v>
      </c>
      <c r="AC80" s="584">
        <v>98.520868077128483</v>
      </c>
      <c r="AD80" s="584">
        <v>2.8227918468190243</v>
      </c>
      <c r="AE80" s="584">
        <v>0</v>
      </c>
      <c r="AF80" s="584">
        <v>4.8949660284125995</v>
      </c>
      <c r="AG80" s="584">
        <v>5.5561148857319322</v>
      </c>
      <c r="AH80" s="547">
        <v>0</v>
      </c>
      <c r="AI80" s="584">
        <v>5.5828289067325505</v>
      </c>
    </row>
    <row r="81" spans="1:35" s="482" customFormat="1" ht="20.25" customHeight="1">
      <c r="A81" s="556" t="s">
        <v>3707</v>
      </c>
      <c r="B81" s="545">
        <v>6999.4</v>
      </c>
      <c r="C81" s="538"/>
      <c r="D81" s="538"/>
      <c r="E81" s="546">
        <v>-6999.4</v>
      </c>
      <c r="F81" s="533">
        <v>0</v>
      </c>
      <c r="G81" s="538"/>
      <c r="H81" s="538"/>
      <c r="I81" s="539">
        <v>0</v>
      </c>
      <c r="J81" s="545">
        <v>6999.4</v>
      </c>
      <c r="K81" s="538"/>
      <c r="L81" s="538"/>
      <c r="M81" s="597">
        <v>-6999.4</v>
      </c>
      <c r="N81" s="538">
        <v>0</v>
      </c>
      <c r="O81" s="538"/>
      <c r="P81" s="538"/>
      <c r="Q81" s="539">
        <v>0</v>
      </c>
      <c r="R81" s="540">
        <v>0</v>
      </c>
      <c r="S81" s="533">
        <v>0</v>
      </c>
      <c r="T81" s="533">
        <v>0</v>
      </c>
      <c r="U81" s="533">
        <v>0</v>
      </c>
      <c r="V81" s="533">
        <v>0</v>
      </c>
      <c r="W81" s="583">
        <v>0</v>
      </c>
      <c r="X81" s="547">
        <v>100</v>
      </c>
      <c r="Y81" s="598"/>
      <c r="Z81" s="547"/>
      <c r="AA81" s="547"/>
      <c r="AB81" s="547"/>
      <c r="AC81" s="584"/>
      <c r="AD81" s="547">
        <v>2.1616429894996911</v>
      </c>
      <c r="AE81" s="547">
        <v>0</v>
      </c>
      <c r="AF81" s="547">
        <v>0</v>
      </c>
      <c r="AG81" s="547">
        <v>0</v>
      </c>
      <c r="AH81" s="594">
        <v>0</v>
      </c>
      <c r="AI81" s="547">
        <v>0</v>
      </c>
    </row>
    <row r="82" spans="1:35" s="482" customFormat="1" ht="20.25" customHeight="1">
      <c r="A82" s="556" t="s">
        <v>3708</v>
      </c>
      <c r="B82" s="545">
        <v>1.3</v>
      </c>
      <c r="C82" s="538"/>
      <c r="D82" s="538"/>
      <c r="E82" s="546"/>
      <c r="F82" s="547">
        <v>1.3</v>
      </c>
      <c r="G82" s="538"/>
      <c r="H82" s="538"/>
      <c r="I82" s="548">
        <v>1.3</v>
      </c>
      <c r="J82" s="545">
        <v>1.3</v>
      </c>
      <c r="K82" s="538"/>
      <c r="L82" s="538"/>
      <c r="M82" s="597"/>
      <c r="N82" s="546">
        <v>1.3</v>
      </c>
      <c r="O82" s="538"/>
      <c r="P82" s="538"/>
      <c r="Q82" s="548">
        <v>1.3</v>
      </c>
      <c r="R82" s="549">
        <v>0</v>
      </c>
      <c r="S82" s="533"/>
      <c r="T82" s="533"/>
      <c r="U82" s="547">
        <v>0</v>
      </c>
      <c r="V82" s="533"/>
      <c r="W82" s="585">
        <v>0</v>
      </c>
      <c r="X82" s="547">
        <v>100</v>
      </c>
      <c r="Y82" s="598"/>
      <c r="Z82" s="547"/>
      <c r="AA82" s="547"/>
      <c r="AB82" s="547"/>
      <c r="AC82" s="592">
        <v>100</v>
      </c>
      <c r="AD82" s="547"/>
      <c r="AE82" s="547"/>
      <c r="AF82" s="547"/>
      <c r="AG82" s="592"/>
      <c r="AH82" s="594"/>
      <c r="AI82" s="592"/>
    </row>
    <row r="83" spans="1:35" s="482" customFormat="1" ht="18" customHeight="1">
      <c r="A83" s="595" t="s">
        <v>3709</v>
      </c>
      <c r="B83" s="536">
        <v>1536.9</v>
      </c>
      <c r="C83" s="538"/>
      <c r="D83" s="538"/>
      <c r="E83" s="538"/>
      <c r="F83" s="533">
        <v>1536.9</v>
      </c>
      <c r="G83" s="538">
        <v>2482.9</v>
      </c>
      <c r="H83" s="537">
        <v>-384.8</v>
      </c>
      <c r="I83" s="539">
        <v>3635</v>
      </c>
      <c r="J83" s="536">
        <v>1513.4</v>
      </c>
      <c r="K83" s="538"/>
      <c r="L83" s="538"/>
      <c r="M83" s="538"/>
      <c r="N83" s="538">
        <v>1513.4</v>
      </c>
      <c r="O83" s="538">
        <v>2108.8000000000002</v>
      </c>
      <c r="P83" s="546">
        <v>-379.3</v>
      </c>
      <c r="Q83" s="539">
        <v>3242.9</v>
      </c>
      <c r="R83" s="540">
        <v>-23.5</v>
      </c>
      <c r="S83" s="533">
        <v>0</v>
      </c>
      <c r="T83" s="533">
        <v>0</v>
      </c>
      <c r="U83" s="533">
        <v>-23.5</v>
      </c>
      <c r="V83" s="533">
        <v>-374.09999999999991</v>
      </c>
      <c r="W83" s="538">
        <v>-392.09999999999991</v>
      </c>
      <c r="X83" s="533">
        <v>98.470948012232412</v>
      </c>
      <c r="Y83" s="596"/>
      <c r="Z83" s="533"/>
      <c r="AA83" s="533">
        <v>98.470948012232412</v>
      </c>
      <c r="AB83" s="533">
        <v>84.932941318619356</v>
      </c>
      <c r="AC83" s="533">
        <v>89.213204951856952</v>
      </c>
      <c r="AD83" s="533">
        <v>0.46738727609635577</v>
      </c>
      <c r="AE83" s="533">
        <v>0</v>
      </c>
      <c r="AF83" s="533">
        <v>0</v>
      </c>
      <c r="AG83" s="584">
        <v>0.46738727609635577</v>
      </c>
      <c r="AH83" s="584">
        <v>0.65126621371216808</v>
      </c>
      <c r="AI83" s="584">
        <v>1.0015132798023472</v>
      </c>
    </row>
    <row r="84" spans="1:35">
      <c r="A84" s="556" t="s">
        <v>3699</v>
      </c>
      <c r="B84" s="545">
        <v>384.8</v>
      </c>
      <c r="C84" s="537"/>
      <c r="D84" s="537"/>
      <c r="E84" s="537"/>
      <c r="F84" s="547">
        <v>384.8</v>
      </c>
      <c r="G84" s="537"/>
      <c r="H84" s="537">
        <v>-384.8</v>
      </c>
      <c r="I84" s="539">
        <v>0</v>
      </c>
      <c r="J84" s="545">
        <v>379.3</v>
      </c>
      <c r="K84" s="537"/>
      <c r="L84" s="537"/>
      <c r="M84" s="537"/>
      <c r="N84" s="546">
        <v>379.3</v>
      </c>
      <c r="O84" s="537"/>
      <c r="P84" s="546">
        <v>-379.3</v>
      </c>
      <c r="Q84" s="539">
        <v>0</v>
      </c>
      <c r="R84" s="549">
        <v>-5.5</v>
      </c>
      <c r="S84" s="533">
        <v>0</v>
      </c>
      <c r="T84" s="533">
        <v>0</v>
      </c>
      <c r="U84" s="547">
        <v>-5.5</v>
      </c>
      <c r="V84" s="533">
        <v>0</v>
      </c>
      <c r="W84" s="546">
        <v>0</v>
      </c>
      <c r="X84" s="547">
        <v>98.570686070686079</v>
      </c>
      <c r="Y84" s="598"/>
      <c r="Z84" s="547"/>
      <c r="AA84" s="547">
        <v>98.570686070686079</v>
      </c>
      <c r="AB84" s="547">
        <v>0</v>
      </c>
      <c r="AC84" s="547"/>
      <c r="AD84" s="547">
        <v>0.11714021000617666</v>
      </c>
      <c r="AE84" s="547">
        <v>0</v>
      </c>
      <c r="AF84" s="547">
        <v>0</v>
      </c>
      <c r="AG84" s="547">
        <v>0.11714021000617666</v>
      </c>
      <c r="AH84" s="594">
        <v>0</v>
      </c>
      <c r="AI84" s="547">
        <v>0</v>
      </c>
    </row>
    <row r="85" spans="1:35" s="482" customFormat="1" ht="20.25" customHeight="1">
      <c r="A85" s="595" t="s">
        <v>3710</v>
      </c>
      <c r="B85" s="536">
        <v>18695.3</v>
      </c>
      <c r="C85" s="538"/>
      <c r="D85" s="538"/>
      <c r="E85" s="538"/>
      <c r="F85" s="533">
        <v>18695.3</v>
      </c>
      <c r="G85" s="538">
        <v>16581.5</v>
      </c>
      <c r="H85" s="546">
        <v>-14893.6</v>
      </c>
      <c r="I85" s="539">
        <v>20383.200000000004</v>
      </c>
      <c r="J85" s="536">
        <v>18461.7</v>
      </c>
      <c r="K85" s="538"/>
      <c r="L85" s="538"/>
      <c r="M85" s="538"/>
      <c r="N85" s="538">
        <v>18461.7</v>
      </c>
      <c r="O85" s="538">
        <v>15896.3</v>
      </c>
      <c r="P85" s="537">
        <v>-14727.199999999999</v>
      </c>
      <c r="Q85" s="539">
        <v>19630.800000000003</v>
      </c>
      <c r="R85" s="540">
        <v>-233.59999999999854</v>
      </c>
      <c r="S85" s="533">
        <v>0</v>
      </c>
      <c r="T85" s="533">
        <v>0</v>
      </c>
      <c r="U85" s="533">
        <v>-233.59999999999854</v>
      </c>
      <c r="V85" s="533">
        <v>-685.20000000000073</v>
      </c>
      <c r="W85" s="538">
        <v>-752.40000000000146</v>
      </c>
      <c r="X85" s="533">
        <v>98.750488090589613</v>
      </c>
      <c r="Y85" s="596"/>
      <c r="Z85" s="533"/>
      <c r="AA85" s="533">
        <v>98.750488090589613</v>
      </c>
      <c r="AB85" s="533">
        <v>95.867683864547843</v>
      </c>
      <c r="AC85" s="533">
        <v>96.30872483221475</v>
      </c>
      <c r="AD85" s="533">
        <v>5.7015750463248924</v>
      </c>
      <c r="AE85" s="533">
        <v>0</v>
      </c>
      <c r="AF85" s="533">
        <v>0</v>
      </c>
      <c r="AG85" s="584">
        <v>5.7015750463248924</v>
      </c>
      <c r="AH85" s="584">
        <v>4.9092958616429891</v>
      </c>
      <c r="AI85" s="584">
        <v>6.0626312538604088</v>
      </c>
    </row>
    <row r="86" spans="1:35" ht="15.75" customHeight="1">
      <c r="A86" s="556" t="s">
        <v>3699</v>
      </c>
      <c r="B86" s="545">
        <v>14892.4</v>
      </c>
      <c r="C86" s="537"/>
      <c r="D86" s="537"/>
      <c r="E86" s="537"/>
      <c r="F86" s="547">
        <v>14892.4</v>
      </c>
      <c r="G86" s="546">
        <v>1.2</v>
      </c>
      <c r="H86" s="546">
        <v>-14893.6</v>
      </c>
      <c r="I86" s="590">
        <v>0</v>
      </c>
      <c r="J86" s="545">
        <v>14726.3</v>
      </c>
      <c r="K86" s="537"/>
      <c r="L86" s="537"/>
      <c r="M86" s="537"/>
      <c r="N86" s="546">
        <v>14726.3</v>
      </c>
      <c r="O86" s="546">
        <v>0.9</v>
      </c>
      <c r="P86" s="537">
        <v>-14727.199999999999</v>
      </c>
      <c r="Q86" s="590">
        <v>0</v>
      </c>
      <c r="R86" s="549">
        <v>-166.10000000000036</v>
      </c>
      <c r="S86" s="547">
        <v>0</v>
      </c>
      <c r="T86" s="547">
        <v>0</v>
      </c>
      <c r="U86" s="547">
        <v>-166.10000000000036</v>
      </c>
      <c r="V86" s="547">
        <v>-0.29999999999999993</v>
      </c>
      <c r="W86" s="546">
        <v>0</v>
      </c>
      <c r="X86" s="547">
        <v>98.884666004136335</v>
      </c>
      <c r="Y86" s="598"/>
      <c r="Z86" s="547"/>
      <c r="AA86" s="547">
        <v>98.884666004136335</v>
      </c>
      <c r="AB86" s="547">
        <v>75</v>
      </c>
      <c r="AC86" s="547"/>
      <c r="AD86" s="547">
        <v>4.5479617047560223</v>
      </c>
      <c r="AE86" s="547">
        <v>0</v>
      </c>
      <c r="AF86" s="547">
        <v>0</v>
      </c>
      <c r="AG86" s="547">
        <v>4.5479617047560223</v>
      </c>
      <c r="AH86" s="594">
        <v>0</v>
      </c>
      <c r="AI86" s="547">
        <v>0</v>
      </c>
    </row>
    <row r="87" spans="1:35" s="482" customFormat="1" ht="20.25" customHeight="1">
      <c r="A87" s="595" t="s">
        <v>3711</v>
      </c>
      <c r="B87" s="536">
        <v>21277.3</v>
      </c>
      <c r="C87" s="538">
        <v>43044.2</v>
      </c>
      <c r="D87" s="538"/>
      <c r="E87" s="538">
        <v>-17563.3</v>
      </c>
      <c r="F87" s="533">
        <v>46758.2</v>
      </c>
      <c r="G87" s="538">
        <v>1124.4000000000001</v>
      </c>
      <c r="H87" s="546">
        <v>-269.7</v>
      </c>
      <c r="I87" s="539">
        <v>47612.9</v>
      </c>
      <c r="J87" s="536">
        <v>20858.2</v>
      </c>
      <c r="K87" s="538">
        <v>42722.6</v>
      </c>
      <c r="L87" s="538"/>
      <c r="M87" s="538">
        <v>-17272.099999999999</v>
      </c>
      <c r="N87" s="538">
        <v>46308.700000000004</v>
      </c>
      <c r="O87" s="538">
        <v>942.2</v>
      </c>
      <c r="P87" s="546">
        <v>-243.1</v>
      </c>
      <c r="Q87" s="539">
        <v>47007.8</v>
      </c>
      <c r="R87" s="540">
        <v>-419.09999999999854</v>
      </c>
      <c r="S87" s="533">
        <v>-321.59999999999854</v>
      </c>
      <c r="T87" s="533">
        <v>0</v>
      </c>
      <c r="U87" s="533">
        <v>-449.49999999999272</v>
      </c>
      <c r="V87" s="533">
        <v>-182.20000000000005</v>
      </c>
      <c r="W87" s="538">
        <v>-605.09999999999854</v>
      </c>
      <c r="X87" s="533">
        <v>98.03029519722898</v>
      </c>
      <c r="Y87" s="596">
        <v>99.252861012633531</v>
      </c>
      <c r="Z87" s="533"/>
      <c r="AA87" s="533">
        <v>99.038671291880362</v>
      </c>
      <c r="AB87" s="533">
        <v>83.795802205620774</v>
      </c>
      <c r="AC87" s="533">
        <v>98.729125930157593</v>
      </c>
      <c r="AD87" s="533">
        <v>6.4416924027177274</v>
      </c>
      <c r="AE87" s="533">
        <v>13.194132180358245</v>
      </c>
      <c r="AF87" s="533">
        <v>0</v>
      </c>
      <c r="AG87" s="584">
        <v>14.301636812847438</v>
      </c>
      <c r="AH87" s="584">
        <v>0.29098208770846201</v>
      </c>
      <c r="AI87" s="584">
        <v>14.51754169240272</v>
      </c>
    </row>
    <row r="88" spans="1:35" ht="18" customHeight="1">
      <c r="A88" s="556" t="s">
        <v>3699</v>
      </c>
      <c r="B88" s="545">
        <v>269.7</v>
      </c>
      <c r="C88" s="537"/>
      <c r="D88" s="537"/>
      <c r="E88" s="537"/>
      <c r="F88" s="547">
        <v>269.7</v>
      </c>
      <c r="G88" s="537"/>
      <c r="H88" s="546">
        <v>-269.7</v>
      </c>
      <c r="I88" s="539">
        <v>0</v>
      </c>
      <c r="J88" s="545">
        <v>243.1</v>
      </c>
      <c r="K88" s="537"/>
      <c r="L88" s="537"/>
      <c r="M88" s="537"/>
      <c r="N88" s="546">
        <v>243.1</v>
      </c>
      <c r="O88" s="537"/>
      <c r="P88" s="546">
        <v>-243.1</v>
      </c>
      <c r="Q88" s="539">
        <v>0</v>
      </c>
      <c r="R88" s="549">
        <v>-26.599999999999994</v>
      </c>
      <c r="S88" s="547">
        <v>0</v>
      </c>
      <c r="T88" s="547">
        <v>0</v>
      </c>
      <c r="U88" s="547">
        <v>-26.599999999999994</v>
      </c>
      <c r="V88" s="547">
        <v>0</v>
      </c>
      <c r="W88" s="546">
        <v>0</v>
      </c>
      <c r="X88" s="547">
        <v>90.137189469781248</v>
      </c>
      <c r="Y88" s="598"/>
      <c r="Z88" s="547"/>
      <c r="AA88" s="547">
        <v>90.137189469781248</v>
      </c>
      <c r="AB88" s="547"/>
      <c r="AC88" s="547"/>
      <c r="AD88" s="547">
        <v>7.5077208153180974E-2</v>
      </c>
      <c r="AE88" s="547">
        <v>0</v>
      </c>
      <c r="AF88" s="547">
        <v>0</v>
      </c>
      <c r="AG88" s="547">
        <v>7.5077208153180974E-2</v>
      </c>
      <c r="AH88" s="594">
        <v>0</v>
      </c>
      <c r="AI88" s="547">
        <v>0</v>
      </c>
    </row>
    <row r="89" spans="1:35" s="599" customFormat="1" ht="20.25" customHeight="1" thickBot="1">
      <c r="A89" s="600" t="s">
        <v>3712</v>
      </c>
      <c r="B89" s="601">
        <v>17563.3</v>
      </c>
      <c r="C89" s="602"/>
      <c r="D89" s="602"/>
      <c r="E89" s="602">
        <v>-17563.3</v>
      </c>
      <c r="F89" s="572">
        <v>0</v>
      </c>
      <c r="G89" s="602"/>
      <c r="H89" s="602"/>
      <c r="I89" s="573">
        <v>0</v>
      </c>
      <c r="J89" s="601">
        <v>17272.099999999999</v>
      </c>
      <c r="K89" s="602"/>
      <c r="L89" s="602"/>
      <c r="M89" s="602">
        <v>-17272.099999999999</v>
      </c>
      <c r="N89" s="602">
        <v>0</v>
      </c>
      <c r="O89" s="602"/>
      <c r="P89" s="602"/>
      <c r="Q89" s="573">
        <v>0</v>
      </c>
      <c r="R89" s="603">
        <v>-291.20000000000073</v>
      </c>
      <c r="S89" s="604">
        <v>0</v>
      </c>
      <c r="T89" s="604">
        <v>0</v>
      </c>
      <c r="U89" s="604">
        <v>0</v>
      </c>
      <c r="V89" s="604">
        <v>0</v>
      </c>
      <c r="W89" s="602">
        <v>0</v>
      </c>
      <c r="X89" s="604">
        <v>98.341997232866248</v>
      </c>
      <c r="Y89" s="605"/>
      <c r="Z89" s="604"/>
      <c r="AA89" s="604"/>
      <c r="AB89" s="604"/>
      <c r="AC89" s="604"/>
      <c r="AD89" s="547">
        <v>5.3341877702285361</v>
      </c>
      <c r="AE89" s="547">
        <v>0</v>
      </c>
      <c r="AF89" s="547">
        <v>0</v>
      </c>
      <c r="AG89" s="547">
        <v>0</v>
      </c>
      <c r="AH89" s="606">
        <v>0</v>
      </c>
      <c r="AI89" s="547">
        <v>0</v>
      </c>
    </row>
    <row r="90" spans="1:35" s="526" customFormat="1" ht="21.75" customHeight="1" thickBot="1">
      <c r="A90" s="518" t="s">
        <v>3713</v>
      </c>
      <c r="B90" s="519">
        <v>-15104.300000000003</v>
      </c>
      <c r="C90" s="520">
        <v>0</v>
      </c>
      <c r="D90" s="520">
        <v>0</v>
      </c>
      <c r="E90" s="520"/>
      <c r="F90" s="522">
        <v>-15104.300000000003</v>
      </c>
      <c r="G90" s="520">
        <v>-2306.7000000000007</v>
      </c>
      <c r="H90" s="520">
        <v>0</v>
      </c>
      <c r="I90" s="521">
        <v>-17411.000000000004</v>
      </c>
      <c r="J90" s="519">
        <v>-13089.700000000012</v>
      </c>
      <c r="K90" s="520">
        <v>123.5</v>
      </c>
      <c r="L90" s="520">
        <v>78.899999999999636</v>
      </c>
      <c r="M90" s="520">
        <v>0</v>
      </c>
      <c r="N90" s="520">
        <v>-12887.300000000012</v>
      </c>
      <c r="O90" s="520">
        <v>263.19999999999709</v>
      </c>
      <c r="P90" s="520"/>
      <c r="Q90" s="521">
        <v>-12624.100000000015</v>
      </c>
      <c r="R90" s="525">
        <v>2014.5999999999913</v>
      </c>
      <c r="S90" s="522">
        <v>123.5</v>
      </c>
      <c r="T90" s="522">
        <v>78.899999999999636</v>
      </c>
      <c r="U90" s="522">
        <v>2216.9999999999909</v>
      </c>
      <c r="V90" s="522">
        <v>2569.8999999999978</v>
      </c>
      <c r="W90" s="520">
        <v>4786.8999999999887</v>
      </c>
      <c r="X90" s="522">
        <v>86.662076362360452</v>
      </c>
      <c r="Y90" s="524"/>
      <c r="Z90" s="522"/>
      <c r="AA90" s="522">
        <v>85.322060605258159</v>
      </c>
      <c r="AB90" s="522">
        <v>111.4</v>
      </c>
      <c r="AC90" s="522">
        <v>72.506461432427855</v>
      </c>
      <c r="AD90" s="522">
        <v>-4.0425262507720845</v>
      </c>
      <c r="AE90" s="522">
        <v>0</v>
      </c>
      <c r="AF90" s="522">
        <v>0</v>
      </c>
      <c r="AG90" s="520">
        <v>-3.9800185299567672</v>
      </c>
      <c r="AH90" s="607">
        <v>8.1284743668930542E-2</v>
      </c>
      <c r="AI90" s="608">
        <v>-3.8987337862878362</v>
      </c>
    </row>
    <row r="91" spans="1:35" s="616" customFormat="1" ht="19.149999999999999" customHeight="1" thickBot="1">
      <c r="A91" s="609" t="s">
        <v>3714</v>
      </c>
      <c r="B91" s="610">
        <v>15104.300000000003</v>
      </c>
      <c r="C91" s="611">
        <v>0</v>
      </c>
      <c r="D91" s="611">
        <v>0</v>
      </c>
      <c r="E91" s="611"/>
      <c r="F91" s="612">
        <v>15104.300000000003</v>
      </c>
      <c r="G91" s="611">
        <v>2306.7000000000007</v>
      </c>
      <c r="H91" s="611">
        <v>0</v>
      </c>
      <c r="I91" s="613">
        <v>17411.000000000004</v>
      </c>
      <c r="J91" s="610">
        <v>13089.700000000012</v>
      </c>
      <c r="K91" s="611">
        <v>-123.5</v>
      </c>
      <c r="L91" s="611">
        <v>-78.899999999999636</v>
      </c>
      <c r="M91" s="611"/>
      <c r="N91" s="611">
        <v>12887.300000000012</v>
      </c>
      <c r="O91" s="611">
        <v>-263.19999999999709</v>
      </c>
      <c r="P91" s="611"/>
      <c r="Q91" s="613">
        <v>12624.100000000015</v>
      </c>
      <c r="R91" s="614">
        <v>-2014.5999999999913</v>
      </c>
      <c r="S91" s="612">
        <v>-123.5</v>
      </c>
      <c r="T91" s="612">
        <v>-78.899999999999636</v>
      </c>
      <c r="U91" s="612">
        <v>-2216.9999999999909</v>
      </c>
      <c r="V91" s="612">
        <v>-2569.8999999999978</v>
      </c>
      <c r="W91" s="611">
        <v>-4786.8999999999887</v>
      </c>
      <c r="X91" s="612">
        <v>86.662076362360452</v>
      </c>
      <c r="Y91" s="615"/>
      <c r="Z91" s="522"/>
      <c r="AA91" s="612">
        <v>85.322060605258159</v>
      </c>
      <c r="AB91" s="612">
        <v>11.4</v>
      </c>
      <c r="AC91" s="612">
        <v>72.506461432427855</v>
      </c>
      <c r="AD91" s="522">
        <v>4.0425262507720845</v>
      </c>
      <c r="AE91" s="522">
        <v>0</v>
      </c>
      <c r="AF91" s="522">
        <v>0</v>
      </c>
      <c r="AG91" s="522">
        <v>3.9800185299567672</v>
      </c>
      <c r="AH91" s="594">
        <v>0</v>
      </c>
      <c r="AI91" s="521">
        <v>3.8987337862878362</v>
      </c>
    </row>
    <row r="92" spans="1:35" s="618" customFormat="1" ht="20.25" customHeight="1" thickBot="1">
      <c r="A92" s="617" t="s">
        <v>3715</v>
      </c>
      <c r="B92" s="519">
        <v>-306.79999999999995</v>
      </c>
      <c r="C92" s="520">
        <v>-79.900000000000006</v>
      </c>
      <c r="D92" s="520">
        <v>0</v>
      </c>
      <c r="E92" s="520"/>
      <c r="F92" s="522">
        <v>-386.69999999999993</v>
      </c>
      <c r="G92" s="520">
        <v>-13.3</v>
      </c>
      <c r="H92" s="520">
        <v>-54.1</v>
      </c>
      <c r="I92" s="521">
        <v>-454.09999999999997</v>
      </c>
      <c r="J92" s="519">
        <v>-1162.0999999999999</v>
      </c>
      <c r="K92" s="520">
        <v>-79.900000000000006</v>
      </c>
      <c r="L92" s="520">
        <v>0</v>
      </c>
      <c r="M92" s="520"/>
      <c r="N92" s="520">
        <v>-1242</v>
      </c>
      <c r="O92" s="520">
        <v>19.5</v>
      </c>
      <c r="P92" s="520">
        <v>-48.2</v>
      </c>
      <c r="Q92" s="521">
        <v>-1270.7</v>
      </c>
      <c r="R92" s="525">
        <v>-855.3</v>
      </c>
      <c r="S92" s="522">
        <v>0</v>
      </c>
      <c r="T92" s="522">
        <v>0</v>
      </c>
      <c r="U92" s="522">
        <v>-855.30000000000007</v>
      </c>
      <c r="V92" s="522">
        <v>32.799999999999997</v>
      </c>
      <c r="W92" s="520">
        <v>-816.60000000000014</v>
      </c>
      <c r="X92" s="522" t="s">
        <v>3656</v>
      </c>
      <c r="Y92" s="524">
        <v>100</v>
      </c>
      <c r="Z92" s="522"/>
      <c r="AA92" s="522" t="s">
        <v>3656</v>
      </c>
      <c r="AB92" s="522" t="s">
        <v>3656</v>
      </c>
      <c r="AC92" s="522" t="s">
        <v>3656</v>
      </c>
      <c r="AD92" s="522">
        <v>-0.3588943792464484</v>
      </c>
      <c r="AE92" s="522">
        <v>0</v>
      </c>
      <c r="AF92" s="522">
        <v>0</v>
      </c>
      <c r="AG92" s="522">
        <v>-0.38357010500308836</v>
      </c>
      <c r="AH92" s="522">
        <v>0</v>
      </c>
      <c r="AI92" s="521">
        <v>-0.39243360098826441</v>
      </c>
    </row>
    <row r="93" spans="1:35" s="621" customFormat="1" ht="15" customHeight="1" outlineLevel="1" thickBot="1">
      <c r="A93" s="619" t="s">
        <v>3716</v>
      </c>
      <c r="B93" s="532">
        <v>1275</v>
      </c>
      <c r="C93" s="529">
        <v>-79.900000000000006</v>
      </c>
      <c r="D93" s="529">
        <v>0</v>
      </c>
      <c r="E93" s="529"/>
      <c r="F93" s="530">
        <v>1195.0999999999999</v>
      </c>
      <c r="G93" s="529">
        <v>-31.3</v>
      </c>
      <c r="H93" s="529"/>
      <c r="I93" s="531">
        <v>1163.8</v>
      </c>
      <c r="J93" s="528">
        <v>1318.3999999999999</v>
      </c>
      <c r="K93" s="529">
        <v>-79.900000000000006</v>
      </c>
      <c r="L93" s="529">
        <v>0</v>
      </c>
      <c r="M93" s="529"/>
      <c r="N93" s="529">
        <v>1238.4999999999998</v>
      </c>
      <c r="O93" s="529">
        <v>12.3</v>
      </c>
      <c r="P93" s="529"/>
      <c r="Q93" s="531">
        <v>1250.7999999999997</v>
      </c>
      <c r="R93" s="532">
        <v>43.399999999999864</v>
      </c>
      <c r="S93" s="530">
        <v>0</v>
      </c>
      <c r="T93" s="530">
        <v>0</v>
      </c>
      <c r="U93" s="530">
        <v>43.399999999999864</v>
      </c>
      <c r="V93" s="530">
        <v>43.6</v>
      </c>
      <c r="W93" s="529">
        <v>86.999999999999773</v>
      </c>
      <c r="X93" s="530">
        <v>103.40392156862744</v>
      </c>
      <c r="Y93" s="620">
        <v>100</v>
      </c>
      <c r="Z93" s="530"/>
      <c r="AA93" s="530">
        <v>103.63149527236213</v>
      </c>
      <c r="AB93" s="530">
        <v>168.4</v>
      </c>
      <c r="AC93" s="530">
        <v>107.47551125622958</v>
      </c>
      <c r="AD93" s="530">
        <v>0.40716491661519455</v>
      </c>
      <c r="AE93" s="579">
        <v>0</v>
      </c>
      <c r="AF93" s="530">
        <v>0</v>
      </c>
      <c r="AG93" s="530">
        <v>0.3824891908585546</v>
      </c>
      <c r="AH93" s="530">
        <v>0</v>
      </c>
      <c r="AI93" s="531">
        <v>0.38628783199505862</v>
      </c>
    </row>
    <row r="94" spans="1:35" ht="15" customHeight="1" outlineLevel="1">
      <c r="A94" s="622" t="s">
        <v>3717</v>
      </c>
      <c r="B94" s="543">
        <v>1050</v>
      </c>
      <c r="C94" s="537"/>
      <c r="D94" s="537"/>
      <c r="E94" s="537"/>
      <c r="F94" s="558">
        <v>1050</v>
      </c>
      <c r="G94" s="537">
        <v>-31.3</v>
      </c>
      <c r="H94" s="537"/>
      <c r="I94" s="559">
        <v>1018.7</v>
      </c>
      <c r="J94" s="543">
        <v>1105.5999999999999</v>
      </c>
      <c r="K94" s="537"/>
      <c r="L94" s="537"/>
      <c r="M94" s="537"/>
      <c r="N94" s="537">
        <v>1105.5999999999999</v>
      </c>
      <c r="O94" s="537">
        <v>3</v>
      </c>
      <c r="P94" s="537"/>
      <c r="Q94" s="559">
        <v>1108.5999999999999</v>
      </c>
      <c r="R94" s="560">
        <v>55.599999999999909</v>
      </c>
      <c r="S94" s="558">
        <v>0</v>
      </c>
      <c r="T94" s="558">
        <v>0</v>
      </c>
      <c r="U94" s="558">
        <v>55.599999999999909</v>
      </c>
      <c r="V94" s="558">
        <v>34.299999999999997</v>
      </c>
      <c r="W94" s="537">
        <v>89.899999999999864</v>
      </c>
      <c r="X94" s="558">
        <v>105.29523809523809</v>
      </c>
      <c r="Y94" s="623"/>
      <c r="Z94" s="558"/>
      <c r="AA94" s="558">
        <v>105.29523809523809</v>
      </c>
      <c r="AB94" s="558" t="s">
        <v>3656</v>
      </c>
      <c r="AC94" s="558">
        <v>108.82497300481005</v>
      </c>
      <c r="AD94" s="533">
        <v>0.34144533662754784</v>
      </c>
      <c r="AE94" s="533">
        <v>0</v>
      </c>
      <c r="AF94" s="533">
        <v>0</v>
      </c>
      <c r="AG94" s="563">
        <v>0.34144533662754784</v>
      </c>
      <c r="AH94" s="563">
        <v>0</v>
      </c>
      <c r="AI94" s="530">
        <v>0.34237183446571956</v>
      </c>
    </row>
    <row r="95" spans="1:35" ht="16.149999999999999" customHeight="1">
      <c r="A95" s="622" t="s">
        <v>3718</v>
      </c>
      <c r="B95" s="543">
        <v>225</v>
      </c>
      <c r="C95" s="537">
        <v>-79.900000000000006</v>
      </c>
      <c r="D95" s="537"/>
      <c r="E95" s="537"/>
      <c r="F95" s="558">
        <v>145.1</v>
      </c>
      <c r="G95" s="537"/>
      <c r="H95" s="537"/>
      <c r="I95" s="559">
        <v>145.1</v>
      </c>
      <c r="J95" s="543">
        <v>212.8</v>
      </c>
      <c r="K95" s="537">
        <v>-79.900000000000006</v>
      </c>
      <c r="L95" s="537"/>
      <c r="M95" s="537"/>
      <c r="N95" s="537">
        <v>132.9</v>
      </c>
      <c r="O95" s="537">
        <v>9.3000000000000007</v>
      </c>
      <c r="P95" s="537"/>
      <c r="Q95" s="559">
        <v>142.20000000000002</v>
      </c>
      <c r="R95" s="560">
        <v>-12.199999999999989</v>
      </c>
      <c r="S95" s="558">
        <v>0</v>
      </c>
      <c r="T95" s="558">
        <v>0</v>
      </c>
      <c r="U95" s="558">
        <v>-12.199999999999989</v>
      </c>
      <c r="V95" s="558">
        <v>9.3000000000000007</v>
      </c>
      <c r="W95" s="537">
        <v>-2.8999999999999773</v>
      </c>
      <c r="X95" s="558">
        <v>94.577777777777783</v>
      </c>
      <c r="Y95" s="623">
        <v>100</v>
      </c>
      <c r="Z95" s="558"/>
      <c r="AA95" s="558">
        <v>91.592005513439005</v>
      </c>
      <c r="AB95" s="558"/>
      <c r="AC95" s="558">
        <v>98.001378359751911</v>
      </c>
      <c r="AD95" s="558">
        <v>6.5719579987646701E-2</v>
      </c>
      <c r="AE95" s="533">
        <v>0</v>
      </c>
      <c r="AF95" s="558">
        <v>0</v>
      </c>
      <c r="AG95" s="563">
        <v>0</v>
      </c>
      <c r="AH95" s="563">
        <v>0</v>
      </c>
      <c r="AI95" s="530">
        <v>0</v>
      </c>
    </row>
    <row r="96" spans="1:35" s="626" customFormat="1" ht="16.5" customHeight="1">
      <c r="A96" s="624" t="s">
        <v>3719</v>
      </c>
      <c r="B96" s="566">
        <v>0</v>
      </c>
      <c r="C96" s="553">
        <v>0</v>
      </c>
      <c r="D96" s="553">
        <v>0</v>
      </c>
      <c r="E96" s="553"/>
      <c r="F96" s="533">
        <v>0</v>
      </c>
      <c r="G96" s="553">
        <v>0</v>
      </c>
      <c r="H96" s="553"/>
      <c r="I96" s="539">
        <v>0</v>
      </c>
      <c r="J96" s="566">
        <v>6</v>
      </c>
      <c r="K96" s="553">
        <v>0</v>
      </c>
      <c r="L96" s="553">
        <v>0</v>
      </c>
      <c r="M96" s="553">
        <v>0</v>
      </c>
      <c r="N96" s="553">
        <v>6</v>
      </c>
      <c r="O96" s="553">
        <v>0</v>
      </c>
      <c r="P96" s="553"/>
      <c r="Q96" s="564">
        <v>6</v>
      </c>
      <c r="R96" s="567">
        <v>6</v>
      </c>
      <c r="S96" s="563">
        <v>0</v>
      </c>
      <c r="T96" s="563">
        <v>0</v>
      </c>
      <c r="U96" s="563">
        <v>6</v>
      </c>
      <c r="V96" s="563">
        <v>0</v>
      </c>
      <c r="W96" s="553">
        <v>6</v>
      </c>
      <c r="X96" s="533"/>
      <c r="Y96" s="625"/>
      <c r="Z96" s="533"/>
      <c r="AA96" s="533"/>
      <c r="AB96" s="533"/>
      <c r="AC96" s="533"/>
      <c r="AD96" s="533">
        <v>0</v>
      </c>
      <c r="AE96" s="533">
        <v>0</v>
      </c>
      <c r="AF96" s="533">
        <v>0</v>
      </c>
      <c r="AG96" s="563">
        <v>0</v>
      </c>
      <c r="AH96" s="563">
        <v>0</v>
      </c>
      <c r="AI96" s="530">
        <v>0</v>
      </c>
    </row>
    <row r="97" spans="1:35" ht="15" customHeight="1">
      <c r="A97" s="622" t="s">
        <v>3720</v>
      </c>
      <c r="B97" s="543"/>
      <c r="C97" s="537"/>
      <c r="D97" s="537"/>
      <c r="E97" s="537"/>
      <c r="F97" s="533">
        <v>0</v>
      </c>
      <c r="G97" s="537"/>
      <c r="H97" s="537"/>
      <c r="I97" s="539">
        <v>0</v>
      </c>
      <c r="J97" s="543">
        <v>646</v>
      </c>
      <c r="K97" s="537"/>
      <c r="L97" s="537"/>
      <c r="M97" s="537"/>
      <c r="N97" s="537">
        <v>646</v>
      </c>
      <c r="O97" s="537"/>
      <c r="P97" s="537"/>
      <c r="Q97" s="559">
        <v>646</v>
      </c>
      <c r="R97" s="560">
        <v>646</v>
      </c>
      <c r="S97" s="558">
        <v>0</v>
      </c>
      <c r="T97" s="558">
        <v>0</v>
      </c>
      <c r="U97" s="558">
        <v>646</v>
      </c>
      <c r="V97" s="558">
        <v>0</v>
      </c>
      <c r="W97" s="537">
        <v>646</v>
      </c>
      <c r="X97" s="558"/>
      <c r="Y97" s="623"/>
      <c r="Z97" s="558"/>
      <c r="AA97" s="558"/>
      <c r="AB97" s="558"/>
      <c r="AC97" s="558"/>
      <c r="AD97" s="558">
        <v>0.19950586781964175</v>
      </c>
      <c r="AE97" s="558">
        <v>0</v>
      </c>
      <c r="AF97" s="558">
        <v>0</v>
      </c>
      <c r="AG97" s="558">
        <v>0.19950586781964175</v>
      </c>
      <c r="AH97" s="563">
        <v>0</v>
      </c>
      <c r="AI97" s="559">
        <v>0.19950586781964175</v>
      </c>
    </row>
    <row r="98" spans="1:35" ht="16.5" customHeight="1">
      <c r="A98" s="622" t="s">
        <v>3721</v>
      </c>
      <c r="B98" s="543"/>
      <c r="C98" s="537"/>
      <c r="D98" s="537"/>
      <c r="E98" s="537"/>
      <c r="F98" s="533">
        <v>0</v>
      </c>
      <c r="G98" s="537"/>
      <c r="H98" s="537"/>
      <c r="I98" s="539">
        <v>0</v>
      </c>
      <c r="J98" s="543">
        <v>-640</v>
      </c>
      <c r="K98" s="537"/>
      <c r="L98" s="537"/>
      <c r="M98" s="537"/>
      <c r="N98" s="537">
        <v>-640</v>
      </c>
      <c r="O98" s="537"/>
      <c r="P98" s="537"/>
      <c r="Q98" s="559">
        <v>-640</v>
      </c>
      <c r="R98" s="560">
        <v>-640</v>
      </c>
      <c r="S98" s="558">
        <v>0</v>
      </c>
      <c r="T98" s="558">
        <v>0</v>
      </c>
      <c r="U98" s="558">
        <v>-640</v>
      </c>
      <c r="V98" s="558">
        <v>0</v>
      </c>
      <c r="W98" s="537">
        <v>-640</v>
      </c>
      <c r="X98" s="558"/>
      <c r="Y98" s="623"/>
      <c r="Z98" s="558"/>
      <c r="AA98" s="558"/>
      <c r="AB98" s="558"/>
      <c r="AC98" s="558"/>
      <c r="AD98" s="558">
        <v>-0.19765287214329832</v>
      </c>
      <c r="AE98" s="558">
        <v>0</v>
      </c>
      <c r="AF98" s="558">
        <v>0</v>
      </c>
      <c r="AG98" s="558">
        <v>-0.19765287214329832</v>
      </c>
      <c r="AH98" s="563">
        <v>0</v>
      </c>
      <c r="AI98" s="559">
        <v>-0.19765287214329832</v>
      </c>
    </row>
    <row r="99" spans="1:35" s="626" customFormat="1">
      <c r="A99" s="624" t="s">
        <v>3722</v>
      </c>
      <c r="B99" s="566">
        <v>0</v>
      </c>
      <c r="C99" s="553">
        <v>0</v>
      </c>
      <c r="D99" s="553">
        <v>0</v>
      </c>
      <c r="E99" s="553"/>
      <c r="F99" s="563">
        <v>0</v>
      </c>
      <c r="G99" s="553">
        <v>0</v>
      </c>
      <c r="H99" s="553"/>
      <c r="I99" s="564">
        <v>0</v>
      </c>
      <c r="J99" s="566">
        <v>0</v>
      </c>
      <c r="K99" s="553">
        <v>0</v>
      </c>
      <c r="L99" s="553">
        <v>0</v>
      </c>
      <c r="M99" s="553"/>
      <c r="N99" s="538">
        <v>0</v>
      </c>
      <c r="O99" s="553">
        <v>0</v>
      </c>
      <c r="P99" s="553">
        <v>0</v>
      </c>
      <c r="Q99" s="559">
        <v>0</v>
      </c>
      <c r="R99" s="540">
        <v>0</v>
      </c>
      <c r="S99" s="563">
        <v>0</v>
      </c>
      <c r="T99" s="563">
        <v>0</v>
      </c>
      <c r="U99" s="533">
        <v>0</v>
      </c>
      <c r="V99" s="563">
        <v>0</v>
      </c>
      <c r="W99" s="553">
        <v>0</v>
      </c>
      <c r="X99" s="547">
        <v>0</v>
      </c>
      <c r="Y99" s="625"/>
      <c r="Z99" s="563"/>
      <c r="AA99" s="563">
        <v>0</v>
      </c>
      <c r="AB99" s="563"/>
      <c r="AC99" s="530">
        <v>0</v>
      </c>
      <c r="AD99" s="563">
        <v>0</v>
      </c>
      <c r="AE99" s="563">
        <v>0</v>
      </c>
      <c r="AF99" s="563">
        <v>0</v>
      </c>
      <c r="AG99" s="558">
        <v>0</v>
      </c>
      <c r="AH99" s="558">
        <v>0</v>
      </c>
      <c r="AI99" s="559">
        <v>0</v>
      </c>
    </row>
    <row r="100" spans="1:35" s="626" customFormat="1" hidden="1">
      <c r="A100" s="622" t="s">
        <v>3723</v>
      </c>
      <c r="B100" s="566"/>
      <c r="C100" s="553"/>
      <c r="D100" s="553"/>
      <c r="E100" s="553"/>
      <c r="F100" s="563"/>
      <c r="G100" s="553"/>
      <c r="H100" s="553"/>
      <c r="I100" s="564"/>
      <c r="J100" s="543">
        <v>0</v>
      </c>
      <c r="K100" s="553"/>
      <c r="L100" s="553"/>
      <c r="M100" s="553"/>
      <c r="N100" s="537">
        <v>0</v>
      </c>
      <c r="O100" s="553"/>
      <c r="P100" s="537">
        <v>0</v>
      </c>
      <c r="Q100" s="559">
        <v>0</v>
      </c>
      <c r="R100" s="540">
        <v>0</v>
      </c>
      <c r="S100" s="563"/>
      <c r="T100" s="563"/>
      <c r="U100" s="533">
        <v>0</v>
      </c>
      <c r="V100" s="563"/>
      <c r="W100" s="553"/>
      <c r="X100" s="547"/>
      <c r="Y100" s="625"/>
      <c r="Z100" s="563"/>
      <c r="AA100" s="563"/>
      <c r="AB100" s="563"/>
      <c r="AC100" s="530"/>
      <c r="AD100" s="563">
        <v>0</v>
      </c>
      <c r="AE100" s="563">
        <v>0</v>
      </c>
      <c r="AF100" s="563">
        <v>0</v>
      </c>
      <c r="AG100" s="558">
        <v>0</v>
      </c>
      <c r="AH100" s="558">
        <v>0</v>
      </c>
      <c r="AI100" s="559">
        <v>0</v>
      </c>
    </row>
    <row r="101" spans="1:35" s="626" customFormat="1" hidden="1">
      <c r="A101" s="627" t="s">
        <v>3724</v>
      </c>
      <c r="B101" s="566"/>
      <c r="C101" s="553"/>
      <c r="D101" s="553"/>
      <c r="E101" s="553"/>
      <c r="F101" s="563"/>
      <c r="G101" s="553"/>
      <c r="H101" s="553"/>
      <c r="I101" s="564"/>
      <c r="J101" s="545"/>
      <c r="K101" s="553"/>
      <c r="L101" s="553"/>
      <c r="M101" s="553"/>
      <c r="N101" s="546">
        <v>0</v>
      </c>
      <c r="O101" s="553"/>
      <c r="P101" s="546">
        <v>0</v>
      </c>
      <c r="Q101" s="548">
        <v>0</v>
      </c>
      <c r="R101" s="549">
        <v>0</v>
      </c>
      <c r="S101" s="563"/>
      <c r="T101" s="563"/>
      <c r="U101" s="547">
        <v>0</v>
      </c>
      <c r="V101" s="563"/>
      <c r="W101" s="553"/>
      <c r="X101" s="547"/>
      <c r="Y101" s="625"/>
      <c r="Z101" s="563"/>
      <c r="AA101" s="563"/>
      <c r="AB101" s="563"/>
      <c r="AC101" s="530"/>
      <c r="AD101" s="547">
        <v>0</v>
      </c>
      <c r="AE101" s="547">
        <v>0</v>
      </c>
      <c r="AF101" s="547">
        <v>0</v>
      </c>
      <c r="AG101" s="558">
        <v>0</v>
      </c>
      <c r="AH101" s="558">
        <v>0</v>
      </c>
      <c r="AI101" s="559">
        <v>0</v>
      </c>
    </row>
    <row r="102" spans="1:35" s="626" customFormat="1" hidden="1">
      <c r="A102" s="627" t="s">
        <v>3725</v>
      </c>
      <c r="B102" s="566"/>
      <c r="C102" s="553"/>
      <c r="D102" s="553"/>
      <c r="E102" s="553"/>
      <c r="F102" s="563"/>
      <c r="G102" s="553"/>
      <c r="H102" s="553"/>
      <c r="I102" s="564"/>
      <c r="J102" s="545"/>
      <c r="K102" s="553"/>
      <c r="L102" s="553"/>
      <c r="M102" s="553"/>
      <c r="N102" s="546">
        <v>0</v>
      </c>
      <c r="O102" s="553"/>
      <c r="P102" s="546">
        <v>0</v>
      </c>
      <c r="Q102" s="548">
        <v>0</v>
      </c>
      <c r="R102" s="549">
        <v>0</v>
      </c>
      <c r="S102" s="563"/>
      <c r="T102" s="563"/>
      <c r="U102" s="547">
        <v>0</v>
      </c>
      <c r="V102" s="563"/>
      <c r="W102" s="553"/>
      <c r="X102" s="547"/>
      <c r="Y102" s="625"/>
      <c r="Z102" s="563"/>
      <c r="AA102" s="563"/>
      <c r="AB102" s="563"/>
      <c r="AC102" s="530"/>
      <c r="AD102" s="547">
        <v>0</v>
      </c>
      <c r="AE102" s="547">
        <v>0</v>
      </c>
      <c r="AF102" s="547">
        <v>0</v>
      </c>
      <c r="AG102" s="558">
        <v>0</v>
      </c>
      <c r="AH102" s="558">
        <v>0</v>
      </c>
      <c r="AI102" s="559">
        <v>0</v>
      </c>
    </row>
    <row r="103" spans="1:35" s="628" customFormat="1" hidden="1">
      <c r="A103" s="627" t="s">
        <v>3726</v>
      </c>
      <c r="B103" s="566"/>
      <c r="C103" s="553"/>
      <c r="D103" s="553"/>
      <c r="E103" s="553"/>
      <c r="F103" s="563"/>
      <c r="G103" s="553"/>
      <c r="H103" s="553"/>
      <c r="I103" s="564"/>
      <c r="J103" s="545"/>
      <c r="K103" s="553"/>
      <c r="L103" s="553"/>
      <c r="M103" s="546"/>
      <c r="N103" s="546">
        <v>0</v>
      </c>
      <c r="O103" s="553"/>
      <c r="P103" s="546">
        <v>0</v>
      </c>
      <c r="Q103" s="548">
        <v>0</v>
      </c>
      <c r="R103" s="549">
        <v>0</v>
      </c>
      <c r="S103" s="563"/>
      <c r="T103" s="563"/>
      <c r="U103" s="547">
        <v>0</v>
      </c>
      <c r="V103" s="563"/>
      <c r="W103" s="553"/>
      <c r="X103" s="547"/>
      <c r="Y103" s="625"/>
      <c r="Z103" s="563"/>
      <c r="AA103" s="563"/>
      <c r="AB103" s="563"/>
      <c r="AC103" s="530"/>
      <c r="AD103" s="547">
        <v>0</v>
      </c>
      <c r="AE103" s="547">
        <v>0</v>
      </c>
      <c r="AF103" s="547">
        <v>0</v>
      </c>
      <c r="AG103" s="558">
        <v>0</v>
      </c>
      <c r="AH103" s="558">
        <v>0</v>
      </c>
      <c r="AI103" s="559">
        <v>0</v>
      </c>
    </row>
    <row r="104" spans="1:35" s="628" customFormat="1" hidden="1">
      <c r="A104" s="627" t="s">
        <v>3727</v>
      </c>
      <c r="B104" s="566"/>
      <c r="C104" s="553"/>
      <c r="D104" s="553"/>
      <c r="E104" s="553"/>
      <c r="F104" s="563"/>
      <c r="G104" s="553"/>
      <c r="H104" s="553"/>
      <c r="I104" s="564"/>
      <c r="J104" s="545"/>
      <c r="K104" s="553"/>
      <c r="L104" s="553"/>
      <c r="M104" s="546"/>
      <c r="N104" s="546">
        <v>0</v>
      </c>
      <c r="O104" s="553"/>
      <c r="P104" s="546">
        <v>0</v>
      </c>
      <c r="Q104" s="548">
        <v>0</v>
      </c>
      <c r="R104" s="549">
        <v>0</v>
      </c>
      <c r="S104" s="563"/>
      <c r="T104" s="563"/>
      <c r="U104" s="547">
        <v>0</v>
      </c>
      <c r="V104" s="563"/>
      <c r="W104" s="553"/>
      <c r="X104" s="547"/>
      <c r="Y104" s="625"/>
      <c r="Z104" s="563"/>
      <c r="AA104" s="563"/>
      <c r="AB104" s="563"/>
      <c r="AC104" s="530"/>
      <c r="AD104" s="533">
        <v>0</v>
      </c>
      <c r="AE104" s="533">
        <v>0</v>
      </c>
      <c r="AF104" s="533">
        <v>0</v>
      </c>
      <c r="AG104" s="558">
        <v>0</v>
      </c>
      <c r="AH104" s="558">
        <v>0</v>
      </c>
      <c r="AI104" s="559">
        <v>0</v>
      </c>
    </row>
    <row r="105" spans="1:35">
      <c r="A105" s="622" t="s">
        <v>3728</v>
      </c>
      <c r="B105" s="560"/>
      <c r="C105" s="537"/>
      <c r="D105" s="537"/>
      <c r="E105" s="537"/>
      <c r="F105" s="558">
        <v>0</v>
      </c>
      <c r="G105" s="537"/>
      <c r="H105" s="537"/>
      <c r="I105" s="559">
        <v>0</v>
      </c>
      <c r="J105" s="543">
        <v>0</v>
      </c>
      <c r="K105" s="537"/>
      <c r="L105" s="537"/>
      <c r="M105" s="537"/>
      <c r="N105" s="537">
        <v>0</v>
      </c>
      <c r="O105" s="537"/>
      <c r="P105" s="537"/>
      <c r="Q105" s="559">
        <v>0</v>
      </c>
      <c r="R105" s="540">
        <v>0</v>
      </c>
      <c r="S105" s="558">
        <v>0</v>
      </c>
      <c r="T105" s="558">
        <v>0</v>
      </c>
      <c r="U105" s="533">
        <v>0</v>
      </c>
      <c r="V105" s="558">
        <v>0</v>
      </c>
      <c r="W105" s="537">
        <v>0</v>
      </c>
      <c r="X105" s="547">
        <v>0</v>
      </c>
      <c r="Y105" s="623"/>
      <c r="Z105" s="558"/>
      <c r="AA105" s="558">
        <v>0</v>
      </c>
      <c r="AB105" s="558"/>
      <c r="AC105" s="629">
        <v>0</v>
      </c>
      <c r="AD105" s="563">
        <v>0</v>
      </c>
      <c r="AE105" s="563">
        <v>0</v>
      </c>
      <c r="AF105" s="563">
        <v>0</v>
      </c>
      <c r="AG105" s="558">
        <v>0</v>
      </c>
      <c r="AH105" s="558">
        <v>0</v>
      </c>
      <c r="AI105" s="559">
        <v>0</v>
      </c>
    </row>
    <row r="106" spans="1:35" ht="15" customHeight="1">
      <c r="A106" s="627" t="s">
        <v>3729</v>
      </c>
      <c r="B106" s="543"/>
      <c r="C106" s="537"/>
      <c r="D106" s="537"/>
      <c r="E106" s="537"/>
      <c r="F106" s="558"/>
      <c r="G106" s="537"/>
      <c r="H106" s="537"/>
      <c r="I106" s="559"/>
      <c r="J106" s="545">
        <v>-500</v>
      </c>
      <c r="K106" s="537"/>
      <c r="L106" s="537"/>
      <c r="M106" s="546">
        <v>500</v>
      </c>
      <c r="N106" s="537">
        <v>0</v>
      </c>
      <c r="O106" s="537"/>
      <c r="P106" s="537"/>
      <c r="Q106" s="559">
        <v>0</v>
      </c>
      <c r="R106" s="549">
        <v>-500</v>
      </c>
      <c r="S106" s="558"/>
      <c r="T106" s="558"/>
      <c r="U106" s="533">
        <v>0</v>
      </c>
      <c r="V106" s="558">
        <v>0</v>
      </c>
      <c r="W106" s="537"/>
      <c r="X106" s="547"/>
      <c r="Y106" s="623"/>
      <c r="Z106" s="558"/>
      <c r="AA106" s="558"/>
      <c r="AB106" s="558"/>
      <c r="AC106" s="629"/>
      <c r="AD106" s="547">
        <v>-0.15441630636195181</v>
      </c>
      <c r="AE106" s="547">
        <v>0</v>
      </c>
      <c r="AF106" s="547">
        <v>0</v>
      </c>
      <c r="AG106" s="558">
        <v>0</v>
      </c>
      <c r="AH106" s="558">
        <v>0</v>
      </c>
      <c r="AI106" s="559">
        <v>0</v>
      </c>
    </row>
    <row r="107" spans="1:35">
      <c r="A107" s="627" t="s">
        <v>3730</v>
      </c>
      <c r="B107" s="543"/>
      <c r="C107" s="537"/>
      <c r="D107" s="537"/>
      <c r="E107" s="537"/>
      <c r="F107" s="558"/>
      <c r="G107" s="537"/>
      <c r="H107" s="537"/>
      <c r="I107" s="559"/>
      <c r="J107" s="545">
        <v>500</v>
      </c>
      <c r="K107" s="537"/>
      <c r="L107" s="537"/>
      <c r="M107" s="546">
        <v>-500</v>
      </c>
      <c r="N107" s="537">
        <v>0</v>
      </c>
      <c r="O107" s="537"/>
      <c r="P107" s="537"/>
      <c r="Q107" s="559">
        <v>0</v>
      </c>
      <c r="R107" s="549">
        <v>500</v>
      </c>
      <c r="S107" s="558"/>
      <c r="T107" s="558"/>
      <c r="U107" s="533">
        <v>0</v>
      </c>
      <c r="V107" s="558">
        <v>0</v>
      </c>
      <c r="W107" s="537"/>
      <c r="X107" s="547"/>
      <c r="Y107" s="623"/>
      <c r="Z107" s="558"/>
      <c r="AA107" s="558"/>
      <c r="AB107" s="558"/>
      <c r="AC107" s="629"/>
      <c r="AD107" s="547">
        <v>0.15441630636195181</v>
      </c>
      <c r="AE107" s="547">
        <v>0</v>
      </c>
      <c r="AF107" s="547">
        <v>0</v>
      </c>
      <c r="AG107" s="558">
        <v>0</v>
      </c>
      <c r="AH107" s="558">
        <v>0</v>
      </c>
      <c r="AI107" s="559">
        <v>0</v>
      </c>
    </row>
    <row r="108" spans="1:35" s="626" customFormat="1" outlineLevel="1">
      <c r="A108" s="624" t="s">
        <v>3731</v>
      </c>
      <c r="B108" s="566">
        <v>0</v>
      </c>
      <c r="C108" s="553">
        <v>0</v>
      </c>
      <c r="D108" s="553">
        <v>0</v>
      </c>
      <c r="E108" s="553"/>
      <c r="F108" s="558">
        <v>0</v>
      </c>
      <c r="G108" s="553">
        <v>0</v>
      </c>
      <c r="H108" s="553"/>
      <c r="I108" s="559">
        <v>0</v>
      </c>
      <c r="J108" s="566">
        <v>0</v>
      </c>
      <c r="K108" s="553">
        <v>0</v>
      </c>
      <c r="L108" s="553">
        <v>0</v>
      </c>
      <c r="M108" s="553">
        <v>0</v>
      </c>
      <c r="N108" s="553">
        <v>0</v>
      </c>
      <c r="O108" s="553">
        <v>0</v>
      </c>
      <c r="P108" s="553"/>
      <c r="Q108" s="564">
        <v>0</v>
      </c>
      <c r="R108" s="630">
        <v>0</v>
      </c>
      <c r="S108" s="533">
        <v>0</v>
      </c>
      <c r="T108" s="533">
        <v>0</v>
      </c>
      <c r="U108" s="533">
        <v>0</v>
      </c>
      <c r="V108" s="533">
        <v>0</v>
      </c>
      <c r="W108" s="538">
        <v>0</v>
      </c>
      <c r="X108" s="547">
        <v>0</v>
      </c>
      <c r="Y108" s="598"/>
      <c r="Z108" s="558"/>
      <c r="AA108" s="558"/>
      <c r="AB108" s="558"/>
      <c r="AC108" s="558"/>
      <c r="AD108" s="533">
        <v>0</v>
      </c>
      <c r="AE108" s="533">
        <v>0</v>
      </c>
      <c r="AF108" s="533">
        <v>0</v>
      </c>
      <c r="AG108" s="558">
        <v>0</v>
      </c>
      <c r="AH108" s="558">
        <v>0</v>
      </c>
      <c r="AI108" s="530">
        <v>0</v>
      </c>
    </row>
    <row r="109" spans="1:35" ht="16.5" customHeight="1" outlineLevel="1">
      <c r="A109" s="622" t="s">
        <v>3333</v>
      </c>
      <c r="B109" s="543"/>
      <c r="C109" s="537"/>
      <c r="D109" s="537"/>
      <c r="E109" s="537"/>
      <c r="F109" s="558">
        <v>0</v>
      </c>
      <c r="G109" s="537"/>
      <c r="H109" s="537"/>
      <c r="I109" s="559">
        <v>0</v>
      </c>
      <c r="J109" s="543"/>
      <c r="K109" s="537"/>
      <c r="L109" s="537"/>
      <c r="M109" s="537"/>
      <c r="N109" s="537">
        <v>0</v>
      </c>
      <c r="O109" s="537"/>
      <c r="P109" s="537"/>
      <c r="Q109" s="559">
        <v>0</v>
      </c>
      <c r="R109" s="631">
        <v>0</v>
      </c>
      <c r="S109" s="533">
        <v>0</v>
      </c>
      <c r="T109" s="533">
        <v>0</v>
      </c>
      <c r="U109" s="558">
        <v>0</v>
      </c>
      <c r="V109" s="558">
        <v>0</v>
      </c>
      <c r="W109" s="537">
        <v>0</v>
      </c>
      <c r="X109" s="547">
        <v>0</v>
      </c>
      <c r="Y109" s="623"/>
      <c r="Z109" s="533"/>
      <c r="AA109" s="533"/>
      <c r="AB109" s="533"/>
      <c r="AC109" s="533"/>
      <c r="AD109" s="558">
        <v>0</v>
      </c>
      <c r="AE109" s="558">
        <v>0</v>
      </c>
      <c r="AF109" s="558">
        <v>0</v>
      </c>
      <c r="AG109" s="558">
        <v>0</v>
      </c>
      <c r="AH109" s="558">
        <v>0</v>
      </c>
      <c r="AI109" s="530">
        <v>0</v>
      </c>
    </row>
    <row r="110" spans="1:35" outlineLevel="1">
      <c r="A110" s="622" t="s">
        <v>3732</v>
      </c>
      <c r="B110" s="543"/>
      <c r="C110" s="537"/>
      <c r="D110" s="537"/>
      <c r="E110" s="537"/>
      <c r="F110" s="558">
        <v>0</v>
      </c>
      <c r="G110" s="537"/>
      <c r="H110" s="537"/>
      <c r="I110" s="559">
        <v>0</v>
      </c>
      <c r="J110" s="543"/>
      <c r="K110" s="537"/>
      <c r="L110" s="537"/>
      <c r="M110" s="537"/>
      <c r="N110" s="537">
        <v>0</v>
      </c>
      <c r="O110" s="537"/>
      <c r="P110" s="537"/>
      <c r="Q110" s="559">
        <v>0</v>
      </c>
      <c r="R110" s="540">
        <v>0</v>
      </c>
      <c r="S110" s="533">
        <v>0</v>
      </c>
      <c r="T110" s="533">
        <v>0</v>
      </c>
      <c r="U110" s="533">
        <v>0</v>
      </c>
      <c r="V110" s="533">
        <v>0</v>
      </c>
      <c r="W110" s="538">
        <v>0</v>
      </c>
      <c r="X110" s="547">
        <v>0</v>
      </c>
      <c r="Y110" s="623"/>
      <c r="Z110" s="533"/>
      <c r="AA110" s="533"/>
      <c r="AB110" s="533"/>
      <c r="AC110" s="533"/>
      <c r="AD110" s="558">
        <v>0</v>
      </c>
      <c r="AE110" s="558">
        <v>0</v>
      </c>
      <c r="AF110" s="558">
        <v>0</v>
      </c>
      <c r="AG110" s="558">
        <v>0</v>
      </c>
      <c r="AH110" s="558">
        <v>0</v>
      </c>
      <c r="AI110" s="530">
        <v>0</v>
      </c>
    </row>
    <row r="111" spans="1:35">
      <c r="A111" s="624" t="s">
        <v>3733</v>
      </c>
      <c r="B111" s="566">
        <v>54.1</v>
      </c>
      <c r="C111" s="537"/>
      <c r="D111" s="537"/>
      <c r="E111" s="537"/>
      <c r="F111" s="563">
        <v>54.1</v>
      </c>
      <c r="G111" s="537"/>
      <c r="H111" s="537">
        <v>-54.1</v>
      </c>
      <c r="I111" s="564">
        <v>0</v>
      </c>
      <c r="J111" s="566">
        <v>48.2</v>
      </c>
      <c r="K111" s="537"/>
      <c r="L111" s="537"/>
      <c r="M111" s="537"/>
      <c r="N111" s="553">
        <v>48.2</v>
      </c>
      <c r="O111" s="537"/>
      <c r="P111" s="553">
        <v>-48.2</v>
      </c>
      <c r="Q111" s="564">
        <v>0</v>
      </c>
      <c r="R111" s="540">
        <v>-5.8999999999999986</v>
      </c>
      <c r="S111" s="533"/>
      <c r="T111" s="533"/>
      <c r="U111" s="563">
        <v>-5.8999999999999986</v>
      </c>
      <c r="V111" s="533"/>
      <c r="W111" s="538"/>
      <c r="X111" s="563">
        <v>89.094269870609992</v>
      </c>
      <c r="Y111" s="623"/>
      <c r="Z111" s="533"/>
      <c r="AA111" s="563">
        <v>89.094269870609992</v>
      </c>
      <c r="AB111" s="533"/>
      <c r="AC111" s="533"/>
      <c r="AD111" s="533">
        <v>0</v>
      </c>
      <c r="AE111" s="533">
        <v>0</v>
      </c>
      <c r="AF111" s="533">
        <v>0</v>
      </c>
      <c r="AG111" s="558">
        <v>0</v>
      </c>
      <c r="AH111" s="558">
        <v>0</v>
      </c>
      <c r="AI111" s="530">
        <v>0</v>
      </c>
    </row>
    <row r="112" spans="1:35">
      <c r="A112" s="622" t="s">
        <v>3341</v>
      </c>
      <c r="B112" s="543">
        <v>54.1</v>
      </c>
      <c r="C112" s="537"/>
      <c r="D112" s="537"/>
      <c r="E112" s="537"/>
      <c r="F112" s="558">
        <v>54.1</v>
      </c>
      <c r="G112" s="537"/>
      <c r="H112" s="537">
        <v>-54.1</v>
      </c>
      <c r="I112" s="559">
        <v>0</v>
      </c>
      <c r="J112" s="543">
        <v>48.2</v>
      </c>
      <c r="K112" s="537"/>
      <c r="L112" s="537"/>
      <c r="M112" s="537"/>
      <c r="N112" s="537">
        <v>48.2</v>
      </c>
      <c r="O112" s="537"/>
      <c r="P112" s="537">
        <v>-48.2</v>
      </c>
      <c r="Q112" s="564">
        <v>0</v>
      </c>
      <c r="R112" s="560">
        <v>-5.8999999999999986</v>
      </c>
      <c r="S112" s="533"/>
      <c r="T112" s="533"/>
      <c r="U112" s="558">
        <v>-5.8999999999999986</v>
      </c>
      <c r="V112" s="533"/>
      <c r="W112" s="538"/>
      <c r="X112" s="558">
        <v>89.094269870609992</v>
      </c>
      <c r="Y112" s="623"/>
      <c r="Z112" s="533"/>
      <c r="AA112" s="558">
        <v>89.094269870609992</v>
      </c>
      <c r="AB112" s="533"/>
      <c r="AC112" s="533"/>
      <c r="AD112" s="533">
        <v>0</v>
      </c>
      <c r="AE112" s="533">
        <v>0</v>
      </c>
      <c r="AF112" s="533">
        <v>0</v>
      </c>
      <c r="AG112" s="558">
        <v>0</v>
      </c>
      <c r="AH112" s="558">
        <v>0</v>
      </c>
      <c r="AI112" s="530">
        <v>0</v>
      </c>
    </row>
    <row r="113" spans="1:35" s="626" customFormat="1">
      <c r="A113" s="624" t="s">
        <v>3734</v>
      </c>
      <c r="B113" s="566">
        <v>-1550</v>
      </c>
      <c r="C113" s="553">
        <v>0</v>
      </c>
      <c r="D113" s="553">
        <v>0</v>
      </c>
      <c r="E113" s="553"/>
      <c r="F113" s="563">
        <v>-1550</v>
      </c>
      <c r="G113" s="553">
        <v>18</v>
      </c>
      <c r="H113" s="553"/>
      <c r="I113" s="564">
        <v>-1532</v>
      </c>
      <c r="J113" s="566">
        <v>-2451.6</v>
      </c>
      <c r="K113" s="553">
        <v>0</v>
      </c>
      <c r="L113" s="553">
        <v>0</v>
      </c>
      <c r="M113" s="553">
        <v>0</v>
      </c>
      <c r="N113" s="553">
        <v>-2451.6</v>
      </c>
      <c r="O113" s="553">
        <v>7.2</v>
      </c>
      <c r="P113" s="553"/>
      <c r="Q113" s="564">
        <v>-2444.4</v>
      </c>
      <c r="R113" s="567">
        <v>-901.59999999999991</v>
      </c>
      <c r="S113" s="563">
        <v>0</v>
      </c>
      <c r="T113" s="563">
        <v>0</v>
      </c>
      <c r="U113" s="563">
        <v>-901.59999999999991</v>
      </c>
      <c r="V113" s="563">
        <v>-10.8</v>
      </c>
      <c r="W113" s="553">
        <v>-912.40000000000009</v>
      </c>
      <c r="X113" s="563">
        <v>158.16774193548386</v>
      </c>
      <c r="Y113" s="625"/>
      <c r="Z113" s="563"/>
      <c r="AA113" s="563">
        <v>158.16774193548386</v>
      </c>
      <c r="AB113" s="563">
        <v>40</v>
      </c>
      <c r="AC113" s="563">
        <v>159.55613577023499</v>
      </c>
      <c r="AD113" s="563">
        <v>-0.75713403335392215</v>
      </c>
      <c r="AE113" s="563">
        <v>0</v>
      </c>
      <c r="AF113" s="563">
        <v>0</v>
      </c>
      <c r="AG113" s="563">
        <v>-0.75713403335392215</v>
      </c>
      <c r="AH113" s="563">
        <v>0</v>
      </c>
      <c r="AI113" s="564">
        <v>-0.7549104385423101</v>
      </c>
    </row>
    <row r="114" spans="1:35">
      <c r="A114" s="622" t="s">
        <v>3351</v>
      </c>
      <c r="B114" s="543">
        <v>-1339</v>
      </c>
      <c r="C114" s="537"/>
      <c r="D114" s="537"/>
      <c r="E114" s="537"/>
      <c r="F114" s="558">
        <v>-1339</v>
      </c>
      <c r="G114" s="537">
        <v>18</v>
      </c>
      <c r="H114" s="537"/>
      <c r="I114" s="559">
        <v>-1321</v>
      </c>
      <c r="J114" s="543">
        <v>-2468.6999999999998</v>
      </c>
      <c r="K114" s="537"/>
      <c r="L114" s="537"/>
      <c r="M114" s="537"/>
      <c r="N114" s="537">
        <v>-2468.6999999999998</v>
      </c>
      <c r="O114" s="537">
        <v>7.2</v>
      </c>
      <c r="P114" s="537"/>
      <c r="Q114" s="559">
        <v>-2461.5</v>
      </c>
      <c r="R114" s="560">
        <v>-1129.6999999999998</v>
      </c>
      <c r="S114" s="558">
        <v>0</v>
      </c>
      <c r="T114" s="558">
        <v>0</v>
      </c>
      <c r="U114" s="558">
        <v>-1129.6999999999998</v>
      </c>
      <c r="V114" s="558">
        <v>-10.8</v>
      </c>
      <c r="W114" s="537">
        <v>-1140.5</v>
      </c>
      <c r="X114" s="558">
        <v>184.36893203883494</v>
      </c>
      <c r="Y114" s="623"/>
      <c r="Z114" s="558"/>
      <c r="AA114" s="558">
        <v>184.36893203883494</v>
      </c>
      <c r="AB114" s="558">
        <v>40</v>
      </c>
      <c r="AC114" s="558">
        <v>186.33610900832701</v>
      </c>
      <c r="AD114" s="558">
        <v>-0.76241507103150086</v>
      </c>
      <c r="AE114" s="558">
        <v>0</v>
      </c>
      <c r="AF114" s="558">
        <v>0</v>
      </c>
      <c r="AG114" s="558">
        <v>0</v>
      </c>
      <c r="AH114" s="558">
        <v>0</v>
      </c>
      <c r="AI114" s="530">
        <v>0</v>
      </c>
    </row>
    <row r="115" spans="1:35">
      <c r="A115" s="622" t="s">
        <v>3735</v>
      </c>
      <c r="B115" s="543">
        <v>-211</v>
      </c>
      <c r="C115" s="537"/>
      <c r="D115" s="537"/>
      <c r="E115" s="537"/>
      <c r="F115" s="558">
        <v>-211</v>
      </c>
      <c r="G115" s="537"/>
      <c r="H115" s="537"/>
      <c r="I115" s="559">
        <v>-211</v>
      </c>
      <c r="J115" s="543">
        <v>17.100000000000001</v>
      </c>
      <c r="K115" s="537"/>
      <c r="L115" s="537"/>
      <c r="M115" s="537"/>
      <c r="N115" s="537">
        <v>17.100000000000001</v>
      </c>
      <c r="O115" s="537"/>
      <c r="P115" s="537"/>
      <c r="Q115" s="559">
        <v>17.100000000000001</v>
      </c>
      <c r="R115" s="560">
        <v>228.1</v>
      </c>
      <c r="S115" s="558">
        <v>0</v>
      </c>
      <c r="T115" s="558">
        <v>0</v>
      </c>
      <c r="U115" s="558">
        <v>228.1</v>
      </c>
      <c r="V115" s="558">
        <v>0</v>
      </c>
      <c r="W115" s="537">
        <v>228.1</v>
      </c>
      <c r="X115" s="558">
        <v>108.1</v>
      </c>
      <c r="Y115" s="623"/>
      <c r="Z115" s="558"/>
      <c r="AA115" s="558">
        <v>108.1</v>
      </c>
      <c r="AB115" s="558"/>
      <c r="AC115" s="558">
        <v>129.30000000000001</v>
      </c>
      <c r="AD115" s="533">
        <v>0</v>
      </c>
      <c r="AE115" s="558">
        <v>0</v>
      </c>
      <c r="AF115" s="558">
        <v>0</v>
      </c>
      <c r="AG115" s="558">
        <v>0</v>
      </c>
      <c r="AH115" s="558">
        <v>0</v>
      </c>
      <c r="AI115" s="530">
        <v>0</v>
      </c>
    </row>
    <row r="116" spans="1:35" s="626" customFormat="1" ht="15.75" customHeight="1">
      <c r="A116" s="632" t="s">
        <v>3736</v>
      </c>
      <c r="B116" s="566">
        <v>-85.9</v>
      </c>
      <c r="C116" s="553">
        <v>0</v>
      </c>
      <c r="D116" s="553">
        <v>0</v>
      </c>
      <c r="E116" s="553"/>
      <c r="F116" s="563">
        <v>-85.9</v>
      </c>
      <c r="G116" s="553">
        <v>0</v>
      </c>
      <c r="H116" s="553"/>
      <c r="I116" s="564">
        <v>-85.9</v>
      </c>
      <c r="J116" s="566">
        <v>-83.1</v>
      </c>
      <c r="K116" s="553">
        <v>0</v>
      </c>
      <c r="L116" s="553">
        <v>0</v>
      </c>
      <c r="M116" s="553"/>
      <c r="N116" s="553">
        <v>-83.1</v>
      </c>
      <c r="O116" s="553">
        <v>0</v>
      </c>
      <c r="P116" s="553"/>
      <c r="Q116" s="564">
        <v>-83.1</v>
      </c>
      <c r="R116" s="567">
        <v>2.8000000000000114</v>
      </c>
      <c r="S116" s="563">
        <v>0</v>
      </c>
      <c r="T116" s="563">
        <v>0</v>
      </c>
      <c r="U116" s="563">
        <v>2.8000000000000114</v>
      </c>
      <c r="V116" s="563">
        <v>0</v>
      </c>
      <c r="W116" s="553">
        <v>2.8000000000000114</v>
      </c>
      <c r="X116" s="563">
        <v>96.740395809080312</v>
      </c>
      <c r="Y116" s="625"/>
      <c r="Z116" s="563"/>
      <c r="AA116" s="563">
        <v>96.740395809080312</v>
      </c>
      <c r="AB116" s="563"/>
      <c r="AC116" s="563">
        <v>96.740395809080312</v>
      </c>
      <c r="AD116" s="533">
        <v>0</v>
      </c>
      <c r="AE116" s="533">
        <v>0</v>
      </c>
      <c r="AF116" s="533">
        <v>0</v>
      </c>
      <c r="AG116" s="563">
        <v>0</v>
      </c>
      <c r="AH116" s="563">
        <v>0</v>
      </c>
      <c r="AI116" s="633">
        <v>0</v>
      </c>
    </row>
    <row r="117" spans="1:35" ht="16.5" customHeight="1">
      <c r="A117" s="622" t="s">
        <v>3737</v>
      </c>
      <c r="B117" s="543">
        <v>-85.9</v>
      </c>
      <c r="C117" s="537"/>
      <c r="D117" s="537"/>
      <c r="E117" s="537"/>
      <c r="F117" s="558">
        <v>-85.9</v>
      </c>
      <c r="G117" s="537"/>
      <c r="H117" s="537"/>
      <c r="I117" s="559">
        <v>-85.9</v>
      </c>
      <c r="J117" s="543">
        <v>-83.1</v>
      </c>
      <c r="K117" s="537"/>
      <c r="L117" s="537"/>
      <c r="M117" s="537"/>
      <c r="N117" s="537">
        <v>-83.1</v>
      </c>
      <c r="O117" s="537"/>
      <c r="P117" s="537"/>
      <c r="Q117" s="559">
        <v>-83.1</v>
      </c>
      <c r="R117" s="560">
        <v>2.8000000000000114</v>
      </c>
      <c r="S117" s="558">
        <v>0</v>
      </c>
      <c r="T117" s="558">
        <v>0</v>
      </c>
      <c r="U117" s="558">
        <v>2.8000000000000114</v>
      </c>
      <c r="V117" s="558">
        <v>0</v>
      </c>
      <c r="W117" s="537">
        <v>2.8000000000000114</v>
      </c>
      <c r="X117" s="558">
        <v>96.740395809080312</v>
      </c>
      <c r="Y117" s="623"/>
      <c r="Z117" s="558"/>
      <c r="AA117" s="558">
        <v>96.740395809080312</v>
      </c>
      <c r="AB117" s="558"/>
      <c r="AC117" s="558">
        <v>96.740395809080312</v>
      </c>
      <c r="AD117" s="547">
        <v>0</v>
      </c>
      <c r="AE117" s="547">
        <v>0</v>
      </c>
      <c r="AF117" s="547">
        <v>0</v>
      </c>
      <c r="AG117" s="558">
        <v>0</v>
      </c>
      <c r="AH117" s="563">
        <v>0</v>
      </c>
      <c r="AI117" s="633">
        <v>0</v>
      </c>
    </row>
    <row r="118" spans="1:35" s="626" customFormat="1" ht="21.75" customHeight="1">
      <c r="A118" s="535" t="s">
        <v>3738</v>
      </c>
      <c r="B118" s="566">
        <v>17025.800000000003</v>
      </c>
      <c r="C118" s="553">
        <v>0</v>
      </c>
      <c r="D118" s="553">
        <v>0</v>
      </c>
      <c r="E118" s="553"/>
      <c r="F118" s="563">
        <v>17025.800000000003</v>
      </c>
      <c r="G118" s="553">
        <v>571.99999999999989</v>
      </c>
      <c r="H118" s="553">
        <v>54.1</v>
      </c>
      <c r="I118" s="564">
        <v>17651.900000000001</v>
      </c>
      <c r="J118" s="566">
        <v>16948.400000000001</v>
      </c>
      <c r="K118" s="553">
        <v>0.3</v>
      </c>
      <c r="L118" s="553">
        <v>0</v>
      </c>
      <c r="M118" s="553"/>
      <c r="N118" s="553">
        <v>16948.7</v>
      </c>
      <c r="O118" s="553">
        <v>90.899999999999991</v>
      </c>
      <c r="P118" s="553">
        <v>48.2</v>
      </c>
      <c r="Q118" s="539">
        <v>17087.800000000003</v>
      </c>
      <c r="R118" s="540">
        <v>-77.400000000001455</v>
      </c>
      <c r="S118" s="533">
        <v>0.3</v>
      </c>
      <c r="T118" s="533">
        <v>0</v>
      </c>
      <c r="U118" s="533">
        <v>-77.100000000002183</v>
      </c>
      <c r="V118" s="533">
        <v>-481.09999999999991</v>
      </c>
      <c r="W118" s="538">
        <v>-564.09999999999854</v>
      </c>
      <c r="X118" s="533">
        <v>99.545395811063202</v>
      </c>
      <c r="Y118" s="625"/>
      <c r="Z118" s="533"/>
      <c r="AA118" s="533">
        <v>99.547157842803259</v>
      </c>
      <c r="AB118" s="533">
        <v>15.891608391608395</v>
      </c>
      <c r="AC118" s="533">
        <v>96.804310017618505</v>
      </c>
      <c r="AD118" s="533">
        <v>5.2342186534898092</v>
      </c>
      <c r="AE118" s="533">
        <v>0</v>
      </c>
      <c r="AF118" s="533">
        <v>0</v>
      </c>
      <c r="AG118" s="533">
        <v>5.2343113032736266</v>
      </c>
      <c r="AH118" s="547">
        <v>0</v>
      </c>
      <c r="AI118" s="539">
        <v>5.2772699197035218</v>
      </c>
    </row>
    <row r="119" spans="1:35" s="626" customFormat="1" ht="16.5" customHeight="1">
      <c r="A119" s="634" t="s">
        <v>53</v>
      </c>
      <c r="B119" s="566">
        <v>4610</v>
      </c>
      <c r="C119" s="553"/>
      <c r="D119" s="553"/>
      <c r="E119" s="553"/>
      <c r="F119" s="563">
        <v>4610</v>
      </c>
      <c r="G119" s="553">
        <v>-0.5</v>
      </c>
      <c r="H119" s="553"/>
      <c r="I119" s="564">
        <v>4609.5</v>
      </c>
      <c r="J119" s="566">
        <v>4705.4000000000005</v>
      </c>
      <c r="K119" s="553">
        <v>0.3</v>
      </c>
      <c r="L119" s="553"/>
      <c r="M119" s="553"/>
      <c r="N119" s="553">
        <v>4705.7000000000007</v>
      </c>
      <c r="O119" s="553">
        <v>-0.5</v>
      </c>
      <c r="P119" s="553"/>
      <c r="Q119" s="564">
        <v>4705.2000000000007</v>
      </c>
      <c r="R119" s="567">
        <v>95.400000000000546</v>
      </c>
      <c r="S119" s="563">
        <v>0.3</v>
      </c>
      <c r="T119" s="563">
        <v>0</v>
      </c>
      <c r="U119" s="563">
        <v>95.700000000000728</v>
      </c>
      <c r="V119" s="563">
        <v>0</v>
      </c>
      <c r="W119" s="553">
        <v>95.700000000000728</v>
      </c>
      <c r="X119" s="563">
        <v>102.06941431670282</v>
      </c>
      <c r="Y119" s="625"/>
      <c r="Z119" s="563"/>
      <c r="AA119" s="563">
        <v>102.07592190889372</v>
      </c>
      <c r="AB119" s="563">
        <v>100</v>
      </c>
      <c r="AC119" s="563">
        <v>102.07614708753663</v>
      </c>
      <c r="AD119" s="563">
        <v>1.4531809759110563</v>
      </c>
      <c r="AE119" s="533">
        <v>0</v>
      </c>
      <c r="AF119" s="533">
        <v>0</v>
      </c>
      <c r="AG119" s="563">
        <v>1.4532736256948735</v>
      </c>
      <c r="AH119" s="530">
        <v>0</v>
      </c>
      <c r="AI119" s="564">
        <v>1.4531192093885117</v>
      </c>
    </row>
    <row r="120" spans="1:35" ht="15" customHeight="1">
      <c r="A120" s="622" t="s">
        <v>3739</v>
      </c>
      <c r="B120" s="543">
        <v>4620</v>
      </c>
      <c r="C120" s="537"/>
      <c r="D120" s="537"/>
      <c r="E120" s="537"/>
      <c r="F120" s="558">
        <v>4620</v>
      </c>
      <c r="G120" s="537"/>
      <c r="H120" s="537"/>
      <c r="I120" s="559">
        <v>4620</v>
      </c>
      <c r="J120" s="543">
        <v>4566.7</v>
      </c>
      <c r="K120" s="537"/>
      <c r="L120" s="537"/>
      <c r="M120" s="537"/>
      <c r="N120" s="537">
        <v>4566.7</v>
      </c>
      <c r="O120" s="537"/>
      <c r="P120" s="537"/>
      <c r="Q120" s="559">
        <v>4566.7</v>
      </c>
      <c r="R120" s="560">
        <v>-53.300000000000182</v>
      </c>
      <c r="S120" s="558">
        <v>0</v>
      </c>
      <c r="T120" s="558">
        <v>0</v>
      </c>
      <c r="U120" s="558">
        <v>-53.300000000000182</v>
      </c>
      <c r="V120" s="558">
        <v>0</v>
      </c>
      <c r="W120" s="537">
        <v>-53.300000000000182</v>
      </c>
      <c r="X120" s="558">
        <v>98.84632034632034</v>
      </c>
      <c r="Y120" s="623"/>
      <c r="Z120" s="558"/>
      <c r="AA120" s="558">
        <v>98.84632034632034</v>
      </c>
      <c r="AB120" s="533"/>
      <c r="AC120" s="558">
        <v>98.84632034632034</v>
      </c>
      <c r="AD120" s="558">
        <v>1.4103458925262506</v>
      </c>
      <c r="AE120" s="558">
        <v>0</v>
      </c>
      <c r="AF120" s="558">
        <v>0</v>
      </c>
      <c r="AG120" s="558">
        <v>1.4103458925262506</v>
      </c>
      <c r="AH120" s="530">
        <v>0</v>
      </c>
      <c r="AI120" s="559">
        <v>1.4103458925262506</v>
      </c>
    </row>
    <row r="121" spans="1:35" ht="15" customHeight="1">
      <c r="A121" s="622" t="s">
        <v>3740</v>
      </c>
      <c r="B121" s="543">
        <v>-10</v>
      </c>
      <c r="C121" s="537"/>
      <c r="D121" s="537"/>
      <c r="E121" s="537"/>
      <c r="F121" s="558">
        <v>-10</v>
      </c>
      <c r="G121" s="537"/>
      <c r="H121" s="537"/>
      <c r="I121" s="559">
        <v>-10</v>
      </c>
      <c r="J121" s="543">
        <v>-0.4</v>
      </c>
      <c r="K121" s="537"/>
      <c r="L121" s="537"/>
      <c r="M121" s="537"/>
      <c r="N121" s="537">
        <v>-0.4</v>
      </c>
      <c r="O121" s="537"/>
      <c r="P121" s="537"/>
      <c r="Q121" s="559">
        <v>-0.4</v>
      </c>
      <c r="R121" s="560">
        <v>9.6</v>
      </c>
      <c r="S121" s="558"/>
      <c r="T121" s="558"/>
      <c r="U121" s="558">
        <v>9.6</v>
      </c>
      <c r="V121" s="558">
        <v>0</v>
      </c>
      <c r="W121" s="537">
        <v>9.6</v>
      </c>
      <c r="X121" s="558">
        <v>4</v>
      </c>
      <c r="Y121" s="623"/>
      <c r="Z121" s="558"/>
      <c r="AA121" s="558">
        <v>4</v>
      </c>
      <c r="AB121" s="533"/>
      <c r="AC121" s="558">
        <v>4</v>
      </c>
      <c r="AD121" s="558">
        <v>0</v>
      </c>
      <c r="AE121" s="558">
        <v>0</v>
      </c>
      <c r="AF121" s="558">
        <v>0</v>
      </c>
      <c r="AG121" s="558">
        <v>0</v>
      </c>
      <c r="AH121" s="558">
        <v>0</v>
      </c>
      <c r="AI121" s="633">
        <v>0</v>
      </c>
    </row>
    <row r="122" spans="1:35" ht="15" customHeight="1">
      <c r="A122" s="622" t="s">
        <v>3741</v>
      </c>
      <c r="B122" s="543"/>
      <c r="C122" s="537"/>
      <c r="D122" s="537"/>
      <c r="E122" s="537"/>
      <c r="F122" s="558"/>
      <c r="G122" s="537">
        <v>-0.5</v>
      </c>
      <c r="H122" s="537"/>
      <c r="I122" s="559">
        <v>-0.5</v>
      </c>
      <c r="J122" s="543"/>
      <c r="K122" s="537"/>
      <c r="L122" s="537"/>
      <c r="M122" s="537"/>
      <c r="N122" s="537">
        <v>0</v>
      </c>
      <c r="O122" s="537">
        <v>-0.5</v>
      </c>
      <c r="P122" s="537"/>
      <c r="Q122" s="559">
        <v>-0.5</v>
      </c>
      <c r="R122" s="560"/>
      <c r="S122" s="558"/>
      <c r="T122" s="558"/>
      <c r="U122" s="558"/>
      <c r="V122" s="558">
        <v>0</v>
      </c>
      <c r="W122" s="537"/>
      <c r="X122" s="558"/>
      <c r="Y122" s="623"/>
      <c r="Z122" s="558"/>
      <c r="AA122" s="558"/>
      <c r="AB122" s="558">
        <v>100</v>
      </c>
      <c r="AC122" s="558">
        <v>100</v>
      </c>
      <c r="AD122" s="558">
        <v>0</v>
      </c>
      <c r="AE122" s="558">
        <v>0</v>
      </c>
      <c r="AF122" s="558">
        <v>0</v>
      </c>
      <c r="AG122" s="558">
        <v>0</v>
      </c>
      <c r="AH122" s="558">
        <v>0</v>
      </c>
      <c r="AI122" s="633">
        <v>0</v>
      </c>
    </row>
    <row r="123" spans="1:35" ht="15.75" customHeight="1">
      <c r="A123" s="622" t="s">
        <v>229</v>
      </c>
      <c r="B123" s="560"/>
      <c r="C123" s="558"/>
      <c r="D123" s="558"/>
      <c r="E123" s="558"/>
      <c r="F123" s="533">
        <v>0</v>
      </c>
      <c r="G123" s="558"/>
      <c r="H123" s="558"/>
      <c r="I123" s="539">
        <v>0</v>
      </c>
      <c r="J123" s="560">
        <v>139.1</v>
      </c>
      <c r="K123" s="558">
        <v>0.3</v>
      </c>
      <c r="L123" s="558"/>
      <c r="M123" s="558"/>
      <c r="N123" s="558">
        <v>139.4</v>
      </c>
      <c r="O123" s="558"/>
      <c r="P123" s="558"/>
      <c r="Q123" s="559">
        <v>139.4</v>
      </c>
      <c r="R123" s="560">
        <v>139.1</v>
      </c>
      <c r="S123" s="558">
        <v>0.3</v>
      </c>
      <c r="T123" s="558">
        <v>0</v>
      </c>
      <c r="U123" s="558">
        <v>139.4</v>
      </c>
      <c r="V123" s="558">
        <v>0</v>
      </c>
      <c r="W123" s="537">
        <v>139.4</v>
      </c>
      <c r="X123" s="558"/>
      <c r="Y123" s="635"/>
      <c r="Z123" s="558"/>
      <c r="AA123" s="558"/>
      <c r="AB123" s="558"/>
      <c r="AC123" s="558"/>
      <c r="AD123" s="558">
        <v>0</v>
      </c>
      <c r="AE123" s="558">
        <v>0</v>
      </c>
      <c r="AF123" s="558">
        <v>0</v>
      </c>
      <c r="AG123" s="558">
        <v>0</v>
      </c>
      <c r="AH123" s="558">
        <v>0</v>
      </c>
      <c r="AI123" s="633">
        <v>0</v>
      </c>
    </row>
    <row r="124" spans="1:35" s="626" customFormat="1">
      <c r="A124" s="636" t="s">
        <v>3742</v>
      </c>
      <c r="B124" s="528">
        <v>0</v>
      </c>
      <c r="C124" s="529"/>
      <c r="D124" s="529"/>
      <c r="E124" s="529"/>
      <c r="F124" s="563">
        <v>0</v>
      </c>
      <c r="G124" s="529">
        <v>0</v>
      </c>
      <c r="H124" s="529"/>
      <c r="I124" s="564">
        <v>0</v>
      </c>
      <c r="J124" s="528">
        <v>0</v>
      </c>
      <c r="K124" s="529"/>
      <c r="L124" s="529"/>
      <c r="M124" s="529"/>
      <c r="N124" s="529">
        <v>0</v>
      </c>
      <c r="O124" s="529">
        <v>0</v>
      </c>
      <c r="P124" s="529">
        <v>0</v>
      </c>
      <c r="Q124" s="564">
        <v>0</v>
      </c>
      <c r="R124" s="567">
        <v>0</v>
      </c>
      <c r="S124" s="563">
        <v>0</v>
      </c>
      <c r="T124" s="563">
        <v>0</v>
      </c>
      <c r="U124" s="563">
        <v>0</v>
      </c>
      <c r="V124" s="563">
        <v>0</v>
      </c>
      <c r="W124" s="553">
        <v>0</v>
      </c>
      <c r="X124" s="563">
        <v>0</v>
      </c>
      <c r="Y124" s="620"/>
      <c r="Z124" s="563"/>
      <c r="AA124" s="563">
        <v>0</v>
      </c>
      <c r="AB124" s="563"/>
      <c r="AC124" s="530">
        <v>0</v>
      </c>
      <c r="AD124" s="533">
        <v>0</v>
      </c>
      <c r="AE124" s="533">
        <v>0</v>
      </c>
      <c r="AF124" s="533">
        <v>0</v>
      </c>
      <c r="AG124" s="558">
        <v>0</v>
      </c>
      <c r="AH124" s="558">
        <v>0</v>
      </c>
      <c r="AI124" s="633">
        <v>0</v>
      </c>
    </row>
    <row r="125" spans="1:35" s="626" customFormat="1" hidden="1">
      <c r="A125" s="622" t="s">
        <v>3743</v>
      </c>
      <c r="B125" s="528"/>
      <c r="C125" s="529"/>
      <c r="D125" s="529"/>
      <c r="E125" s="529"/>
      <c r="F125" s="563"/>
      <c r="G125" s="529"/>
      <c r="H125" s="529"/>
      <c r="I125" s="564"/>
      <c r="J125" s="528"/>
      <c r="K125" s="529"/>
      <c r="L125" s="529"/>
      <c r="M125" s="529"/>
      <c r="N125" s="529"/>
      <c r="O125" s="637">
        <v>0</v>
      </c>
      <c r="P125" s="637">
        <v>0</v>
      </c>
      <c r="Q125" s="564"/>
      <c r="R125" s="567"/>
      <c r="S125" s="563"/>
      <c r="T125" s="563"/>
      <c r="U125" s="563"/>
      <c r="V125" s="558">
        <v>0</v>
      </c>
      <c r="W125" s="553"/>
      <c r="X125" s="563"/>
      <c r="Y125" s="620"/>
      <c r="Z125" s="563"/>
      <c r="AA125" s="563"/>
      <c r="AB125" s="563"/>
      <c r="AC125" s="530"/>
      <c r="AD125" s="533">
        <v>0</v>
      </c>
      <c r="AE125" s="533">
        <v>0</v>
      </c>
      <c r="AF125" s="533">
        <v>0</v>
      </c>
      <c r="AG125" s="558">
        <v>0</v>
      </c>
      <c r="AH125" s="558">
        <v>0</v>
      </c>
      <c r="AI125" s="633">
        <v>0</v>
      </c>
    </row>
    <row r="126" spans="1:35" s="626" customFormat="1" hidden="1">
      <c r="A126" s="627" t="s">
        <v>3744</v>
      </c>
      <c r="B126" s="528"/>
      <c r="C126" s="529"/>
      <c r="D126" s="529"/>
      <c r="E126" s="529"/>
      <c r="F126" s="563"/>
      <c r="G126" s="529"/>
      <c r="H126" s="529"/>
      <c r="I126" s="564"/>
      <c r="J126" s="528"/>
      <c r="K126" s="529"/>
      <c r="L126" s="529"/>
      <c r="M126" s="529"/>
      <c r="N126" s="529"/>
      <c r="O126" s="585"/>
      <c r="P126" s="585">
        <v>0</v>
      </c>
      <c r="Q126" s="564"/>
      <c r="R126" s="567"/>
      <c r="S126" s="563"/>
      <c r="T126" s="563"/>
      <c r="U126" s="563"/>
      <c r="V126" s="547">
        <v>0</v>
      </c>
      <c r="W126" s="553"/>
      <c r="X126" s="563"/>
      <c r="Y126" s="620"/>
      <c r="Z126" s="563"/>
      <c r="AA126" s="563"/>
      <c r="AB126" s="563"/>
      <c r="AC126" s="530"/>
      <c r="AD126" s="533">
        <v>0</v>
      </c>
      <c r="AE126" s="533">
        <v>0</v>
      </c>
      <c r="AF126" s="533">
        <v>0</v>
      </c>
      <c r="AG126" s="558">
        <v>0</v>
      </c>
      <c r="AH126" s="558">
        <v>0</v>
      </c>
      <c r="AI126" s="633">
        <v>0</v>
      </c>
    </row>
    <row r="127" spans="1:35" s="626" customFormat="1" hidden="1">
      <c r="A127" s="627" t="s">
        <v>3745</v>
      </c>
      <c r="B127" s="528"/>
      <c r="C127" s="529"/>
      <c r="D127" s="529"/>
      <c r="E127" s="529"/>
      <c r="F127" s="563"/>
      <c r="G127" s="529"/>
      <c r="H127" s="529"/>
      <c r="I127" s="564"/>
      <c r="J127" s="528"/>
      <c r="K127" s="529"/>
      <c r="L127" s="529"/>
      <c r="M127" s="529"/>
      <c r="N127" s="529"/>
      <c r="O127" s="585"/>
      <c r="P127" s="585">
        <v>0</v>
      </c>
      <c r="Q127" s="564"/>
      <c r="R127" s="567"/>
      <c r="S127" s="563"/>
      <c r="T127" s="563"/>
      <c r="U127" s="563"/>
      <c r="V127" s="547">
        <v>0</v>
      </c>
      <c r="W127" s="553"/>
      <c r="X127" s="563"/>
      <c r="Y127" s="620"/>
      <c r="Z127" s="563"/>
      <c r="AA127" s="563"/>
      <c r="AB127" s="563"/>
      <c r="AC127" s="530"/>
      <c r="AD127" s="533">
        <v>0</v>
      </c>
      <c r="AE127" s="533">
        <v>0</v>
      </c>
      <c r="AF127" s="533">
        <v>0</v>
      </c>
      <c r="AG127" s="558">
        <v>0</v>
      </c>
      <c r="AH127" s="558">
        <v>0</v>
      </c>
      <c r="AI127" s="633">
        <v>0</v>
      </c>
    </row>
    <row r="128" spans="1:35" s="626" customFormat="1" hidden="1">
      <c r="A128" s="627" t="s">
        <v>3746</v>
      </c>
      <c r="B128" s="528"/>
      <c r="C128" s="529"/>
      <c r="D128" s="529"/>
      <c r="E128" s="529"/>
      <c r="F128" s="563"/>
      <c r="G128" s="529"/>
      <c r="H128" s="529"/>
      <c r="I128" s="564"/>
      <c r="J128" s="528"/>
      <c r="K128" s="529"/>
      <c r="L128" s="529"/>
      <c r="M128" s="529"/>
      <c r="N128" s="529"/>
      <c r="O128" s="585"/>
      <c r="P128" s="585"/>
      <c r="Q128" s="539">
        <v>0</v>
      </c>
      <c r="R128" s="567"/>
      <c r="S128" s="563"/>
      <c r="T128" s="563"/>
      <c r="U128" s="563"/>
      <c r="V128" s="547">
        <v>0</v>
      </c>
      <c r="W128" s="553"/>
      <c r="X128" s="563"/>
      <c r="Y128" s="620"/>
      <c r="Z128" s="563"/>
      <c r="AA128" s="563"/>
      <c r="AB128" s="563"/>
      <c r="AC128" s="530"/>
      <c r="AD128" s="533">
        <v>0</v>
      </c>
      <c r="AE128" s="533">
        <v>0</v>
      </c>
      <c r="AF128" s="533">
        <v>0</v>
      </c>
      <c r="AG128" s="558">
        <v>0</v>
      </c>
      <c r="AH128" s="558">
        <v>0</v>
      </c>
      <c r="AI128" s="633">
        <v>0</v>
      </c>
    </row>
    <row r="129" spans="1:35" s="626" customFormat="1" hidden="1">
      <c r="A129" s="627" t="s">
        <v>3747</v>
      </c>
      <c r="B129" s="528"/>
      <c r="C129" s="529"/>
      <c r="D129" s="529"/>
      <c r="E129" s="529"/>
      <c r="F129" s="563"/>
      <c r="G129" s="529"/>
      <c r="H129" s="529"/>
      <c r="I129" s="564"/>
      <c r="J129" s="528"/>
      <c r="K129" s="529"/>
      <c r="L129" s="529"/>
      <c r="M129" s="529"/>
      <c r="N129" s="529"/>
      <c r="O129" s="585"/>
      <c r="P129" s="585"/>
      <c r="Q129" s="539">
        <v>0</v>
      </c>
      <c r="R129" s="567"/>
      <c r="S129" s="563"/>
      <c r="T129" s="563"/>
      <c r="U129" s="563"/>
      <c r="V129" s="547">
        <v>0</v>
      </c>
      <c r="W129" s="553"/>
      <c r="X129" s="563"/>
      <c r="Y129" s="620"/>
      <c r="Z129" s="563"/>
      <c r="AA129" s="563"/>
      <c r="AB129" s="563"/>
      <c r="AC129" s="530"/>
      <c r="AD129" s="533">
        <v>0</v>
      </c>
      <c r="AE129" s="533">
        <v>0</v>
      </c>
      <c r="AF129" s="533">
        <v>0</v>
      </c>
      <c r="AG129" s="558">
        <v>0</v>
      </c>
      <c r="AH129" s="558">
        <v>0</v>
      </c>
      <c r="AI129" s="633">
        <v>0</v>
      </c>
    </row>
    <row r="130" spans="1:35">
      <c r="A130" s="622" t="s">
        <v>3748</v>
      </c>
      <c r="B130" s="543"/>
      <c r="C130" s="537"/>
      <c r="D130" s="537"/>
      <c r="E130" s="537"/>
      <c r="F130" s="558">
        <v>0</v>
      </c>
      <c r="G130" s="537"/>
      <c r="H130" s="537"/>
      <c r="I130" s="559">
        <v>0</v>
      </c>
      <c r="J130" s="543"/>
      <c r="K130" s="537"/>
      <c r="L130" s="537"/>
      <c r="M130" s="537"/>
      <c r="N130" s="537">
        <v>0</v>
      </c>
      <c r="O130" s="537"/>
      <c r="P130" s="537"/>
      <c r="Q130" s="559">
        <v>0</v>
      </c>
      <c r="R130" s="560">
        <v>0</v>
      </c>
      <c r="S130" s="558">
        <v>0</v>
      </c>
      <c r="T130" s="558">
        <v>0</v>
      </c>
      <c r="U130" s="558">
        <v>0</v>
      </c>
      <c r="V130" s="558">
        <v>0</v>
      </c>
      <c r="W130" s="537">
        <v>0</v>
      </c>
      <c r="X130" s="547">
        <v>0</v>
      </c>
      <c r="Y130" s="623"/>
      <c r="Z130" s="558"/>
      <c r="AA130" s="558">
        <v>0</v>
      </c>
      <c r="AB130" s="558"/>
      <c r="AC130" s="629">
        <v>0</v>
      </c>
      <c r="AD130" s="533">
        <v>0</v>
      </c>
      <c r="AE130" s="533">
        <v>0</v>
      </c>
      <c r="AF130" s="533">
        <v>0</v>
      </c>
      <c r="AG130" s="558">
        <v>0</v>
      </c>
      <c r="AH130" s="558">
        <v>0</v>
      </c>
      <c r="AI130" s="633">
        <v>0</v>
      </c>
    </row>
    <row r="131" spans="1:35" ht="16.5" customHeight="1">
      <c r="A131" s="627" t="s">
        <v>3749</v>
      </c>
      <c r="B131" s="543"/>
      <c r="C131" s="537"/>
      <c r="D131" s="537"/>
      <c r="E131" s="537"/>
      <c r="F131" s="558"/>
      <c r="G131" s="537"/>
      <c r="H131" s="537"/>
      <c r="I131" s="559"/>
      <c r="J131" s="545"/>
      <c r="K131" s="537">
        <v>500</v>
      </c>
      <c r="L131" s="537"/>
      <c r="M131" s="546">
        <v>-500</v>
      </c>
      <c r="N131" s="546">
        <v>0</v>
      </c>
      <c r="O131" s="537"/>
      <c r="P131" s="537"/>
      <c r="Q131" s="559"/>
      <c r="R131" s="549">
        <v>0</v>
      </c>
      <c r="S131" s="547">
        <v>500</v>
      </c>
      <c r="T131" s="558"/>
      <c r="U131" s="558">
        <v>0</v>
      </c>
      <c r="V131" s="558"/>
      <c r="W131" s="537"/>
      <c r="X131" s="547"/>
      <c r="Y131" s="623"/>
      <c r="Z131" s="558"/>
      <c r="AA131" s="558"/>
      <c r="AB131" s="558"/>
      <c r="AC131" s="629"/>
      <c r="AD131" s="547">
        <v>0</v>
      </c>
      <c r="AE131" s="547">
        <v>0.15441630636195181</v>
      </c>
      <c r="AF131" s="547">
        <v>0</v>
      </c>
      <c r="AG131" s="558">
        <v>0</v>
      </c>
      <c r="AH131" s="558">
        <v>0</v>
      </c>
      <c r="AI131" s="633">
        <v>0</v>
      </c>
    </row>
    <row r="132" spans="1:35" ht="16.5" customHeight="1">
      <c r="A132" s="627" t="s">
        <v>3750</v>
      </c>
      <c r="B132" s="543"/>
      <c r="C132" s="537"/>
      <c r="D132" s="537"/>
      <c r="E132" s="537"/>
      <c r="F132" s="558"/>
      <c r="G132" s="537"/>
      <c r="H132" s="537"/>
      <c r="I132" s="559"/>
      <c r="J132" s="545"/>
      <c r="K132" s="537">
        <v>-500</v>
      </c>
      <c r="L132" s="537"/>
      <c r="M132" s="546">
        <v>500</v>
      </c>
      <c r="N132" s="546">
        <v>0</v>
      </c>
      <c r="O132" s="537"/>
      <c r="P132" s="537"/>
      <c r="Q132" s="559"/>
      <c r="R132" s="549">
        <v>0</v>
      </c>
      <c r="S132" s="547">
        <v>-500</v>
      </c>
      <c r="T132" s="558"/>
      <c r="U132" s="558">
        <v>0</v>
      </c>
      <c r="V132" s="558"/>
      <c r="W132" s="537"/>
      <c r="X132" s="547"/>
      <c r="Y132" s="623"/>
      <c r="Z132" s="558"/>
      <c r="AA132" s="558"/>
      <c r="AB132" s="558"/>
      <c r="AC132" s="629"/>
      <c r="AD132" s="547">
        <v>0</v>
      </c>
      <c r="AE132" s="547">
        <v>-0.15441630636195181</v>
      </c>
      <c r="AF132" s="547">
        <v>0</v>
      </c>
      <c r="AG132" s="558">
        <v>0</v>
      </c>
      <c r="AH132" s="558">
        <v>0</v>
      </c>
      <c r="AI132" s="633">
        <v>0</v>
      </c>
    </row>
    <row r="133" spans="1:35" s="626" customFormat="1" ht="18" customHeight="1">
      <c r="A133" s="624" t="s">
        <v>3751</v>
      </c>
      <c r="B133" s="566">
        <v>0</v>
      </c>
      <c r="C133" s="553"/>
      <c r="D133" s="553"/>
      <c r="E133" s="553"/>
      <c r="F133" s="563">
        <v>0</v>
      </c>
      <c r="G133" s="553">
        <v>623.79999999999995</v>
      </c>
      <c r="H133" s="553"/>
      <c r="I133" s="564">
        <v>623.79999999999995</v>
      </c>
      <c r="J133" s="566">
        <v>0</v>
      </c>
      <c r="K133" s="553"/>
      <c r="L133" s="553"/>
      <c r="M133" s="553">
        <v>0</v>
      </c>
      <c r="N133" s="553">
        <v>0</v>
      </c>
      <c r="O133" s="553">
        <v>168.5</v>
      </c>
      <c r="P133" s="553"/>
      <c r="Q133" s="564">
        <v>168.5</v>
      </c>
      <c r="R133" s="567">
        <v>0</v>
      </c>
      <c r="S133" s="563">
        <v>0</v>
      </c>
      <c r="T133" s="563">
        <v>0</v>
      </c>
      <c r="U133" s="563">
        <v>0</v>
      </c>
      <c r="V133" s="563">
        <v>-455.29999999999995</v>
      </c>
      <c r="W133" s="553">
        <v>-455.29999999999995</v>
      </c>
      <c r="X133" s="563">
        <v>0</v>
      </c>
      <c r="Y133" s="625"/>
      <c r="Z133" s="563"/>
      <c r="AA133" s="547">
        <v>0</v>
      </c>
      <c r="AB133" s="563">
        <v>27.011862776530943</v>
      </c>
      <c r="AC133" s="563">
        <v>27.011862776530943</v>
      </c>
      <c r="AD133" s="563">
        <v>0</v>
      </c>
      <c r="AE133" s="563">
        <v>0</v>
      </c>
      <c r="AF133" s="563">
        <v>0</v>
      </c>
      <c r="AG133" s="558">
        <v>0</v>
      </c>
      <c r="AH133" s="533">
        <v>5.2038295243977767E-2</v>
      </c>
      <c r="AI133" s="564">
        <v>5.2038295243977767E-2</v>
      </c>
    </row>
    <row r="134" spans="1:35" ht="16.5" customHeight="1">
      <c r="A134" s="638" t="s">
        <v>3752</v>
      </c>
      <c r="B134" s="543"/>
      <c r="C134" s="537"/>
      <c r="D134" s="537"/>
      <c r="E134" s="537"/>
      <c r="F134" s="558">
        <v>0</v>
      </c>
      <c r="G134" s="537"/>
      <c r="H134" s="537"/>
      <c r="I134" s="559">
        <v>0</v>
      </c>
      <c r="J134" s="543"/>
      <c r="K134" s="537"/>
      <c r="L134" s="537"/>
      <c r="M134" s="537"/>
      <c r="N134" s="537">
        <v>0</v>
      </c>
      <c r="O134" s="537"/>
      <c r="P134" s="537"/>
      <c r="Q134" s="559">
        <v>0</v>
      </c>
      <c r="R134" s="560">
        <v>0</v>
      </c>
      <c r="S134" s="558">
        <v>0</v>
      </c>
      <c r="T134" s="558">
        <v>0</v>
      </c>
      <c r="U134" s="558">
        <v>0</v>
      </c>
      <c r="V134" s="558">
        <v>0</v>
      </c>
      <c r="W134" s="537">
        <v>0</v>
      </c>
      <c r="X134" s="558">
        <v>0</v>
      </c>
      <c r="Y134" s="623"/>
      <c r="Z134" s="558"/>
      <c r="AA134" s="558">
        <v>0</v>
      </c>
      <c r="AB134" s="558"/>
      <c r="AC134" s="629">
        <v>0</v>
      </c>
      <c r="AD134" s="558">
        <v>0</v>
      </c>
      <c r="AE134" s="558">
        <v>0</v>
      </c>
      <c r="AF134" s="558">
        <v>0</v>
      </c>
      <c r="AG134" s="558">
        <v>0</v>
      </c>
      <c r="AH134" s="558">
        <v>0</v>
      </c>
      <c r="AI134" s="564">
        <v>0</v>
      </c>
    </row>
    <row r="135" spans="1:35" ht="16.5" customHeight="1">
      <c r="A135" s="639" t="s">
        <v>3753</v>
      </c>
      <c r="B135" s="543"/>
      <c r="C135" s="537"/>
      <c r="D135" s="537"/>
      <c r="E135" s="537"/>
      <c r="F135" s="558"/>
      <c r="G135" s="537"/>
      <c r="H135" s="537"/>
      <c r="I135" s="559"/>
      <c r="J135" s="545">
        <v>5570</v>
      </c>
      <c r="K135" s="546"/>
      <c r="L135" s="546"/>
      <c r="M135" s="546"/>
      <c r="N135" s="546">
        <v>5570</v>
      </c>
      <c r="O135" s="546"/>
      <c r="P135" s="546"/>
      <c r="Q135" s="548">
        <v>5570</v>
      </c>
      <c r="R135" s="549">
        <v>5570</v>
      </c>
      <c r="S135" s="558"/>
      <c r="T135" s="558"/>
      <c r="U135" s="547">
        <v>5570</v>
      </c>
      <c r="V135" s="558">
        <v>0</v>
      </c>
      <c r="W135" s="546">
        <v>5570</v>
      </c>
      <c r="X135" s="558">
        <v>0</v>
      </c>
      <c r="Y135" s="623"/>
      <c r="Z135" s="558"/>
      <c r="AA135" s="558">
        <v>0</v>
      </c>
      <c r="AB135" s="558"/>
      <c r="AC135" s="629">
        <v>0</v>
      </c>
      <c r="AD135" s="547">
        <v>1.7201976528721432</v>
      </c>
      <c r="AE135" s="547">
        <v>0</v>
      </c>
      <c r="AF135" s="547">
        <v>0</v>
      </c>
      <c r="AG135" s="547">
        <v>1.7201976528721432</v>
      </c>
      <c r="AH135" s="558">
        <v>0</v>
      </c>
      <c r="AI135" s="548">
        <v>1.7201976528721432</v>
      </c>
    </row>
    <row r="136" spans="1:35" ht="16.5" customHeight="1">
      <c r="A136" s="639" t="s">
        <v>3754</v>
      </c>
      <c r="B136" s="543"/>
      <c r="C136" s="537"/>
      <c r="D136" s="537"/>
      <c r="E136" s="537"/>
      <c r="F136" s="558"/>
      <c r="G136" s="537"/>
      <c r="H136" s="537"/>
      <c r="I136" s="559"/>
      <c r="J136" s="545">
        <v>-5570</v>
      </c>
      <c r="K136" s="546"/>
      <c r="L136" s="546"/>
      <c r="M136" s="546"/>
      <c r="N136" s="546">
        <v>-5570</v>
      </c>
      <c r="O136" s="546"/>
      <c r="P136" s="546"/>
      <c r="Q136" s="548">
        <v>-5570</v>
      </c>
      <c r="R136" s="549">
        <v>-5570</v>
      </c>
      <c r="S136" s="558"/>
      <c r="T136" s="558"/>
      <c r="U136" s="547">
        <v>-5570</v>
      </c>
      <c r="V136" s="558">
        <v>0</v>
      </c>
      <c r="W136" s="546">
        <v>-5570</v>
      </c>
      <c r="X136" s="558">
        <v>0</v>
      </c>
      <c r="Y136" s="623"/>
      <c r="Z136" s="558"/>
      <c r="AA136" s="558">
        <v>0</v>
      </c>
      <c r="AB136" s="558"/>
      <c r="AC136" s="629">
        <v>0</v>
      </c>
      <c r="AD136" s="547">
        <v>-1.7201976528721432</v>
      </c>
      <c r="AE136" s="547">
        <v>0</v>
      </c>
      <c r="AF136" s="547">
        <v>0</v>
      </c>
      <c r="AG136" s="547">
        <v>-1.7201976528721432</v>
      </c>
      <c r="AH136" s="558">
        <v>0</v>
      </c>
      <c r="AI136" s="548">
        <v>-1.7201976528721432</v>
      </c>
    </row>
    <row r="137" spans="1:35" ht="15" customHeight="1">
      <c r="A137" s="638" t="s">
        <v>3755</v>
      </c>
      <c r="B137" s="543"/>
      <c r="C137" s="537"/>
      <c r="D137" s="537"/>
      <c r="E137" s="537"/>
      <c r="F137" s="558">
        <v>0</v>
      </c>
      <c r="G137" s="537">
        <v>625</v>
      </c>
      <c r="H137" s="537"/>
      <c r="I137" s="559">
        <v>625</v>
      </c>
      <c r="J137" s="543"/>
      <c r="K137" s="537"/>
      <c r="L137" s="537"/>
      <c r="M137" s="537"/>
      <c r="N137" s="537">
        <v>0</v>
      </c>
      <c r="O137" s="537">
        <v>169.7</v>
      </c>
      <c r="P137" s="537"/>
      <c r="Q137" s="559">
        <v>169.7</v>
      </c>
      <c r="R137" s="560">
        <v>0</v>
      </c>
      <c r="S137" s="558">
        <v>0</v>
      </c>
      <c r="T137" s="558">
        <v>0</v>
      </c>
      <c r="U137" s="558">
        <v>0</v>
      </c>
      <c r="V137" s="558">
        <v>-455.3</v>
      </c>
      <c r="W137" s="537">
        <v>-455.3</v>
      </c>
      <c r="X137" s="558">
        <v>0</v>
      </c>
      <c r="Y137" s="623"/>
      <c r="Z137" s="558"/>
      <c r="AA137" s="558">
        <v>0</v>
      </c>
      <c r="AB137" s="558">
        <v>27.151999999999997</v>
      </c>
      <c r="AC137" s="558">
        <v>27.151999999999997</v>
      </c>
      <c r="AD137" s="558">
        <v>0</v>
      </c>
      <c r="AE137" s="558">
        <v>0</v>
      </c>
      <c r="AF137" s="558">
        <v>0</v>
      </c>
      <c r="AG137" s="547">
        <v>0</v>
      </c>
      <c r="AH137" s="558">
        <v>5.2408894379246444E-2</v>
      </c>
      <c r="AI137" s="559">
        <v>5.2408894379246444E-2</v>
      </c>
    </row>
    <row r="138" spans="1:35" ht="15" customHeight="1">
      <c r="A138" s="639" t="s">
        <v>3756</v>
      </c>
      <c r="B138" s="543"/>
      <c r="C138" s="537"/>
      <c r="D138" s="537"/>
      <c r="E138" s="537"/>
      <c r="F138" s="558"/>
      <c r="G138" s="546">
        <v>832</v>
      </c>
      <c r="H138" s="537"/>
      <c r="I138" s="548">
        <v>832</v>
      </c>
      <c r="J138" s="543"/>
      <c r="K138" s="537"/>
      <c r="L138" s="537"/>
      <c r="M138" s="537"/>
      <c r="N138" s="537"/>
      <c r="O138" s="546">
        <v>376.5</v>
      </c>
      <c r="P138" s="537"/>
      <c r="Q138" s="548">
        <v>376.5</v>
      </c>
      <c r="R138" s="560"/>
      <c r="S138" s="558"/>
      <c r="T138" s="558"/>
      <c r="U138" s="558"/>
      <c r="V138" s="547">
        <v>-455.5</v>
      </c>
      <c r="W138" s="546">
        <v>-455.5</v>
      </c>
      <c r="X138" s="558">
        <v>0</v>
      </c>
      <c r="Y138" s="623"/>
      <c r="Z138" s="558"/>
      <c r="AA138" s="558"/>
      <c r="AB138" s="547">
        <v>45.252403846153847</v>
      </c>
      <c r="AC138" s="547">
        <v>45.252403846153847</v>
      </c>
      <c r="AD138" s="558">
        <v>0</v>
      </c>
      <c r="AE138" s="558">
        <v>0</v>
      </c>
      <c r="AF138" s="558">
        <v>0</v>
      </c>
      <c r="AG138" s="547">
        <v>0</v>
      </c>
      <c r="AH138" s="592">
        <v>0.11627547869054972</v>
      </c>
      <c r="AI138" s="548">
        <v>0.11627547869054972</v>
      </c>
    </row>
    <row r="139" spans="1:35" ht="15" customHeight="1">
      <c r="A139" s="639" t="s">
        <v>3757</v>
      </c>
      <c r="B139" s="543"/>
      <c r="C139" s="537"/>
      <c r="D139" s="537"/>
      <c r="E139" s="537"/>
      <c r="F139" s="558"/>
      <c r="G139" s="546">
        <v>-207</v>
      </c>
      <c r="H139" s="537"/>
      <c r="I139" s="548">
        <v>-207</v>
      </c>
      <c r="J139" s="543"/>
      <c r="K139" s="537"/>
      <c r="L139" s="537"/>
      <c r="M139" s="537"/>
      <c r="N139" s="537"/>
      <c r="O139" s="546">
        <v>-206.8</v>
      </c>
      <c r="P139" s="537"/>
      <c r="Q139" s="548">
        <v>-206.8</v>
      </c>
      <c r="R139" s="560"/>
      <c r="S139" s="558"/>
      <c r="T139" s="558"/>
      <c r="U139" s="558"/>
      <c r="V139" s="547">
        <v>0.19999999999998863</v>
      </c>
      <c r="W139" s="546">
        <v>0.19999999999998863</v>
      </c>
      <c r="X139" s="558">
        <v>0</v>
      </c>
      <c r="Y139" s="623"/>
      <c r="Z139" s="558"/>
      <c r="AA139" s="558"/>
      <c r="AB139" s="547">
        <v>99.903381642512073</v>
      </c>
      <c r="AC139" s="547">
        <v>99.903381642512073</v>
      </c>
      <c r="AD139" s="558">
        <v>0</v>
      </c>
      <c r="AE139" s="558">
        <v>0</v>
      </c>
      <c r="AF139" s="558">
        <v>0</v>
      </c>
      <c r="AG139" s="547">
        <v>0</v>
      </c>
      <c r="AH139" s="592">
        <v>0</v>
      </c>
      <c r="AI139" s="548">
        <v>0</v>
      </c>
    </row>
    <row r="140" spans="1:35" ht="14.25" customHeight="1">
      <c r="A140" s="638" t="s">
        <v>3758</v>
      </c>
      <c r="B140" s="543"/>
      <c r="C140" s="537"/>
      <c r="D140" s="537"/>
      <c r="E140" s="537"/>
      <c r="F140" s="533"/>
      <c r="G140" s="537">
        <v>-1.2</v>
      </c>
      <c r="H140" s="537"/>
      <c r="I140" s="548">
        <v>-1.2</v>
      </c>
      <c r="J140" s="543"/>
      <c r="K140" s="537"/>
      <c r="L140" s="537"/>
      <c r="M140" s="537"/>
      <c r="N140" s="537"/>
      <c r="O140" s="537">
        <v>-1.2</v>
      </c>
      <c r="P140" s="537"/>
      <c r="Q140" s="559">
        <v>-1.2</v>
      </c>
      <c r="R140" s="540"/>
      <c r="S140" s="533"/>
      <c r="T140" s="533"/>
      <c r="U140" s="533"/>
      <c r="V140" s="558">
        <v>0</v>
      </c>
      <c r="W140" s="546">
        <v>0</v>
      </c>
      <c r="X140" s="558">
        <v>0</v>
      </c>
      <c r="Y140" s="623"/>
      <c r="Z140" s="533"/>
      <c r="AA140" s="558"/>
      <c r="AB140" s="558">
        <v>100</v>
      </c>
      <c r="AC140" s="558">
        <v>100</v>
      </c>
      <c r="AD140" s="558">
        <v>0</v>
      </c>
      <c r="AE140" s="558">
        <v>0</v>
      </c>
      <c r="AF140" s="558">
        <v>0</v>
      </c>
      <c r="AG140" s="547">
        <v>0</v>
      </c>
      <c r="AH140" s="592">
        <v>0</v>
      </c>
      <c r="AI140" s="633">
        <v>0</v>
      </c>
    </row>
    <row r="141" spans="1:35" ht="15" customHeight="1">
      <c r="A141" s="636" t="s">
        <v>3759</v>
      </c>
      <c r="B141" s="543"/>
      <c r="C141" s="537"/>
      <c r="D141" s="537"/>
      <c r="E141" s="537"/>
      <c r="F141" s="533"/>
      <c r="G141" s="553">
        <v>-54.1</v>
      </c>
      <c r="H141" s="537">
        <v>54.1</v>
      </c>
      <c r="I141" s="548"/>
      <c r="J141" s="543">
        <v>0</v>
      </c>
      <c r="K141" s="537"/>
      <c r="L141" s="537"/>
      <c r="M141" s="537"/>
      <c r="N141" s="537"/>
      <c r="O141" s="553">
        <v>-48.2</v>
      </c>
      <c r="P141" s="537">
        <v>48.2</v>
      </c>
      <c r="Q141" s="564">
        <v>0</v>
      </c>
      <c r="R141" s="540"/>
      <c r="S141" s="533"/>
      <c r="T141" s="533"/>
      <c r="U141" s="533"/>
      <c r="V141" s="563">
        <v>5.8999999999999986</v>
      </c>
      <c r="W141" s="546">
        <v>0</v>
      </c>
      <c r="X141" s="558">
        <v>0</v>
      </c>
      <c r="Y141" s="598"/>
      <c r="Z141" s="563"/>
      <c r="AA141" s="563"/>
      <c r="AB141" s="563">
        <v>89.094269870609992</v>
      </c>
      <c r="AC141" s="563"/>
      <c r="AD141" s="558">
        <v>0</v>
      </c>
      <c r="AE141" s="558">
        <v>0</v>
      </c>
      <c r="AF141" s="558">
        <v>0</v>
      </c>
      <c r="AG141" s="547">
        <v>0</v>
      </c>
      <c r="AH141" s="592">
        <v>0</v>
      </c>
      <c r="AI141" s="633">
        <v>0</v>
      </c>
    </row>
    <row r="142" spans="1:35" ht="15" customHeight="1">
      <c r="A142" s="638" t="s">
        <v>3760</v>
      </c>
      <c r="B142" s="543"/>
      <c r="C142" s="537"/>
      <c r="D142" s="537"/>
      <c r="E142" s="537"/>
      <c r="F142" s="533"/>
      <c r="G142" s="537">
        <v>-54.1</v>
      </c>
      <c r="H142" s="537">
        <v>54.1</v>
      </c>
      <c r="I142" s="548"/>
      <c r="J142" s="543"/>
      <c r="K142" s="537"/>
      <c r="L142" s="537"/>
      <c r="M142" s="537"/>
      <c r="N142" s="537"/>
      <c r="O142" s="537">
        <v>-48.2</v>
      </c>
      <c r="P142" s="537">
        <v>48.2</v>
      </c>
      <c r="Q142" s="559">
        <v>0</v>
      </c>
      <c r="R142" s="540"/>
      <c r="S142" s="533"/>
      <c r="T142" s="533"/>
      <c r="U142" s="533"/>
      <c r="V142" s="558">
        <v>5.8999999999999986</v>
      </c>
      <c r="W142" s="546">
        <v>0</v>
      </c>
      <c r="X142" s="558">
        <v>0</v>
      </c>
      <c r="Y142" s="623"/>
      <c r="Z142" s="533"/>
      <c r="AA142" s="533"/>
      <c r="AB142" s="558">
        <v>89.094269870609992</v>
      </c>
      <c r="AC142" s="533"/>
      <c r="AD142" s="558">
        <v>0</v>
      </c>
      <c r="AE142" s="558">
        <v>0</v>
      </c>
      <c r="AF142" s="558">
        <v>0</v>
      </c>
      <c r="AG142" s="547">
        <v>0</v>
      </c>
      <c r="AH142" s="629">
        <v>0</v>
      </c>
      <c r="AI142" s="633">
        <v>0</v>
      </c>
    </row>
    <row r="143" spans="1:35" ht="15" customHeight="1">
      <c r="A143" s="640" t="s">
        <v>3761</v>
      </c>
      <c r="B143" s="543"/>
      <c r="C143" s="537"/>
      <c r="D143" s="537"/>
      <c r="E143" s="537"/>
      <c r="F143" s="533"/>
      <c r="G143" s="553">
        <v>-50</v>
      </c>
      <c r="H143" s="537"/>
      <c r="I143" s="564">
        <v>-50</v>
      </c>
      <c r="J143" s="543"/>
      <c r="K143" s="537"/>
      <c r="L143" s="537"/>
      <c r="M143" s="537"/>
      <c r="N143" s="537"/>
      <c r="O143" s="537"/>
      <c r="P143" s="537"/>
      <c r="Q143" s="559"/>
      <c r="R143" s="540"/>
      <c r="S143" s="533"/>
      <c r="T143" s="533"/>
      <c r="U143" s="533"/>
      <c r="V143" s="563">
        <v>50</v>
      </c>
      <c r="W143" s="553">
        <v>50</v>
      </c>
      <c r="X143" s="558">
        <v>0</v>
      </c>
      <c r="Y143" s="623"/>
      <c r="Z143" s="533"/>
      <c r="AA143" s="533"/>
      <c r="AB143" s="558"/>
      <c r="AC143" s="533"/>
      <c r="AD143" s="558"/>
      <c r="AE143" s="558"/>
      <c r="AF143" s="558"/>
      <c r="AG143" s="547"/>
      <c r="AH143" s="629"/>
      <c r="AI143" s="633"/>
    </row>
    <row r="144" spans="1:35" ht="15" customHeight="1">
      <c r="A144" s="638" t="s">
        <v>3762</v>
      </c>
      <c r="B144" s="543"/>
      <c r="C144" s="537"/>
      <c r="D144" s="537"/>
      <c r="E144" s="537"/>
      <c r="F144" s="533"/>
      <c r="G144" s="537">
        <v>-50</v>
      </c>
      <c r="H144" s="537"/>
      <c r="I144" s="548">
        <v>-50</v>
      </c>
      <c r="J144" s="543"/>
      <c r="K144" s="537"/>
      <c r="L144" s="537"/>
      <c r="M144" s="537"/>
      <c r="N144" s="537"/>
      <c r="O144" s="537"/>
      <c r="P144" s="537"/>
      <c r="Q144" s="559"/>
      <c r="R144" s="540"/>
      <c r="S144" s="533"/>
      <c r="T144" s="533"/>
      <c r="U144" s="533"/>
      <c r="V144" s="558">
        <v>50</v>
      </c>
      <c r="W144" s="537">
        <v>50</v>
      </c>
      <c r="X144" s="558">
        <v>0</v>
      </c>
      <c r="Y144" s="623"/>
      <c r="Z144" s="533"/>
      <c r="AA144" s="533"/>
      <c r="AB144" s="558"/>
      <c r="AC144" s="533"/>
      <c r="AD144" s="558"/>
      <c r="AE144" s="558"/>
      <c r="AF144" s="558"/>
      <c r="AG144" s="547"/>
      <c r="AH144" s="629"/>
      <c r="AI144" s="633"/>
    </row>
    <row r="145" spans="1:35" s="626" customFormat="1" ht="16.5" customHeight="1">
      <c r="A145" s="636" t="s">
        <v>3763</v>
      </c>
      <c r="B145" s="566">
        <v>12415.800000000001</v>
      </c>
      <c r="C145" s="553"/>
      <c r="D145" s="553"/>
      <c r="E145" s="553"/>
      <c r="F145" s="563">
        <v>12415.800000000001</v>
      </c>
      <c r="G145" s="553">
        <v>52.799999999999983</v>
      </c>
      <c r="H145" s="553"/>
      <c r="I145" s="564">
        <v>12468.6</v>
      </c>
      <c r="J145" s="566">
        <v>12243</v>
      </c>
      <c r="K145" s="553"/>
      <c r="L145" s="553"/>
      <c r="M145" s="553">
        <v>0</v>
      </c>
      <c r="N145" s="553">
        <v>12243</v>
      </c>
      <c r="O145" s="553">
        <v>-28.900000000000006</v>
      </c>
      <c r="P145" s="553"/>
      <c r="Q145" s="564">
        <v>12214.1</v>
      </c>
      <c r="R145" s="567">
        <v>-172.80000000000109</v>
      </c>
      <c r="S145" s="563">
        <v>0</v>
      </c>
      <c r="T145" s="563">
        <v>0</v>
      </c>
      <c r="U145" s="563">
        <v>-172.80000000000109</v>
      </c>
      <c r="V145" s="563">
        <v>-81.699999999999989</v>
      </c>
      <c r="W145" s="553">
        <v>-254.5</v>
      </c>
      <c r="X145" s="563">
        <v>98.608225003624412</v>
      </c>
      <c r="Y145" s="625"/>
      <c r="Z145" s="563"/>
      <c r="AA145" s="563">
        <v>98.608225003624412</v>
      </c>
      <c r="AB145" s="563">
        <v>54.7</v>
      </c>
      <c r="AC145" s="563">
        <v>97.958872688192741</v>
      </c>
      <c r="AD145" s="533">
        <v>3.7810376775787526</v>
      </c>
      <c r="AE145" s="533">
        <v>0</v>
      </c>
      <c r="AF145" s="533">
        <v>0</v>
      </c>
      <c r="AG145" s="563">
        <v>3.7810376775787526</v>
      </c>
      <c r="AH145" s="547">
        <v>0</v>
      </c>
      <c r="AI145" s="564">
        <v>3.7721124150710312</v>
      </c>
    </row>
    <row r="146" spans="1:35" ht="16.5" customHeight="1">
      <c r="A146" s="638" t="s">
        <v>3764</v>
      </c>
      <c r="B146" s="543">
        <v>18604.400000000001</v>
      </c>
      <c r="C146" s="537"/>
      <c r="D146" s="537"/>
      <c r="E146" s="537"/>
      <c r="F146" s="558">
        <v>18604.400000000001</v>
      </c>
      <c r="G146" s="537">
        <v>213.6</v>
      </c>
      <c r="H146" s="537"/>
      <c r="I146" s="559">
        <v>18818</v>
      </c>
      <c r="J146" s="543">
        <v>18122.3</v>
      </c>
      <c r="K146" s="537"/>
      <c r="L146" s="537"/>
      <c r="M146" s="537"/>
      <c r="N146" s="537">
        <v>18122.3</v>
      </c>
      <c r="O146" s="537">
        <v>116</v>
      </c>
      <c r="P146" s="537"/>
      <c r="Q146" s="559">
        <v>18238.3</v>
      </c>
      <c r="R146" s="560">
        <v>-482.10000000000218</v>
      </c>
      <c r="S146" s="558">
        <v>0</v>
      </c>
      <c r="T146" s="558">
        <v>0</v>
      </c>
      <c r="U146" s="558">
        <v>-482.10000000000218</v>
      </c>
      <c r="V146" s="558">
        <v>-97.6</v>
      </c>
      <c r="W146" s="537">
        <v>-579.70000000000073</v>
      </c>
      <c r="X146" s="558">
        <v>97.408677517146472</v>
      </c>
      <c r="Y146" s="623"/>
      <c r="Z146" s="558"/>
      <c r="AA146" s="558">
        <v>97.408677517146472</v>
      </c>
      <c r="AB146" s="558">
        <v>54.307116104868911</v>
      </c>
      <c r="AC146" s="558">
        <v>96.91943883515782</v>
      </c>
      <c r="AD146" s="558">
        <v>5.5967572575663986</v>
      </c>
      <c r="AE146" s="558">
        <v>0</v>
      </c>
      <c r="AF146" s="558">
        <v>0</v>
      </c>
      <c r="AG146" s="558">
        <v>5.5967572575663986</v>
      </c>
      <c r="AH146" s="547">
        <v>0</v>
      </c>
      <c r="AI146" s="559">
        <v>5.6325818406423718</v>
      </c>
    </row>
    <row r="147" spans="1:35" ht="18" customHeight="1" thickBot="1">
      <c r="A147" s="641" t="s">
        <v>3765</v>
      </c>
      <c r="B147" s="543">
        <v>-6188.6</v>
      </c>
      <c r="C147" s="537"/>
      <c r="D147" s="537"/>
      <c r="E147" s="537"/>
      <c r="F147" s="558">
        <v>-6188.6</v>
      </c>
      <c r="G147" s="537">
        <v>-160.80000000000001</v>
      </c>
      <c r="H147" s="537"/>
      <c r="I147" s="559">
        <v>-6349.4000000000005</v>
      </c>
      <c r="J147" s="543">
        <v>-5879.3</v>
      </c>
      <c r="K147" s="537"/>
      <c r="L147" s="537"/>
      <c r="M147" s="537"/>
      <c r="N147" s="537">
        <v>-5879.3</v>
      </c>
      <c r="O147" s="537">
        <v>-144.9</v>
      </c>
      <c r="P147" s="537"/>
      <c r="Q147" s="559">
        <v>-6024.2</v>
      </c>
      <c r="R147" s="560">
        <v>309.30000000000018</v>
      </c>
      <c r="S147" s="558">
        <v>0</v>
      </c>
      <c r="T147" s="558">
        <v>0</v>
      </c>
      <c r="U147" s="558">
        <v>309.30000000000018</v>
      </c>
      <c r="V147" s="558">
        <v>15.900000000000006</v>
      </c>
      <c r="W147" s="537">
        <v>325.20000000000073</v>
      </c>
      <c r="X147" s="575">
        <v>95.00210063665449</v>
      </c>
      <c r="Y147" s="623"/>
      <c r="Z147" s="558"/>
      <c r="AA147" s="558">
        <v>95.00210063665449</v>
      </c>
      <c r="AB147" s="558">
        <v>90.111940298507463</v>
      </c>
      <c r="AC147" s="575">
        <v>94.87825621318548</v>
      </c>
      <c r="AD147" s="558">
        <v>-1.8157195799876469</v>
      </c>
      <c r="AE147" s="575">
        <v>0</v>
      </c>
      <c r="AF147" s="575">
        <v>0</v>
      </c>
      <c r="AG147" s="558">
        <v>-1.8157195799876469</v>
      </c>
      <c r="AH147" s="592">
        <v>0</v>
      </c>
      <c r="AI147" s="559">
        <v>-1.8604694255713403</v>
      </c>
    </row>
    <row r="148" spans="1:35" s="618" customFormat="1" ht="18.75" customHeight="1" thickBot="1">
      <c r="A148" s="617" t="s">
        <v>3766</v>
      </c>
      <c r="B148" s="519">
        <v>-1614.7000000000007</v>
      </c>
      <c r="C148" s="520">
        <v>79.900000000000006</v>
      </c>
      <c r="D148" s="520">
        <v>0</v>
      </c>
      <c r="E148" s="520"/>
      <c r="F148" s="522">
        <v>-1534.8000000000006</v>
      </c>
      <c r="G148" s="520">
        <v>1748.0000000000009</v>
      </c>
      <c r="H148" s="520"/>
      <c r="I148" s="521">
        <v>213.20000000000027</v>
      </c>
      <c r="J148" s="519">
        <v>-2696.5999999999894</v>
      </c>
      <c r="K148" s="520">
        <v>-43.899999999999991</v>
      </c>
      <c r="L148" s="520">
        <v>-78.899999999999636</v>
      </c>
      <c r="M148" s="520"/>
      <c r="N148" s="520">
        <v>-2819.3999999999892</v>
      </c>
      <c r="O148" s="520">
        <v>-373.59999999999707</v>
      </c>
      <c r="P148" s="520"/>
      <c r="Q148" s="521">
        <v>-3192.9999999999864</v>
      </c>
      <c r="R148" s="525">
        <v>-1081.8999999999887</v>
      </c>
      <c r="S148" s="522">
        <v>-123.8</v>
      </c>
      <c r="T148" s="522">
        <v>-78.899999999999636</v>
      </c>
      <c r="U148" s="522">
        <v>-1284.5999999999885</v>
      </c>
      <c r="V148" s="522">
        <v>-2121.5999999999981</v>
      </c>
      <c r="W148" s="520">
        <v>-3406.1999999999866</v>
      </c>
      <c r="X148" s="642">
        <v>167.00315848145092</v>
      </c>
      <c r="Y148" s="643">
        <v>54.9</v>
      </c>
      <c r="Z148" s="522"/>
      <c r="AA148" s="522">
        <v>183.69820172009304</v>
      </c>
      <c r="AB148" s="522">
        <v>21.4</v>
      </c>
      <c r="AC148" s="644" t="s">
        <v>3656</v>
      </c>
      <c r="AD148" s="524">
        <v>-0.83279802347127529</v>
      </c>
      <c r="AE148" s="645">
        <v>0</v>
      </c>
      <c r="AF148" s="644">
        <v>0</v>
      </c>
      <c r="AG148" s="524">
        <v>-0.87072266831377065</v>
      </c>
      <c r="AH148" s="644">
        <v>0</v>
      </c>
      <c r="AI148" s="608">
        <v>-0.98610253242742019</v>
      </c>
    </row>
    <row r="149" spans="1:35" s="653" customFormat="1" ht="20.25" customHeight="1" thickBot="1">
      <c r="A149" s="646" t="s">
        <v>3767</v>
      </c>
      <c r="B149" s="647">
        <v>3403.6</v>
      </c>
      <c r="C149" s="648">
        <v>79.900000000000006</v>
      </c>
      <c r="D149" s="648">
        <v>2145.3000000000002</v>
      </c>
      <c r="E149" s="648"/>
      <c r="F149" s="572">
        <v>5628.8</v>
      </c>
      <c r="G149" s="648">
        <v>1923.5</v>
      </c>
      <c r="H149" s="648"/>
      <c r="I149" s="573">
        <v>7552.3</v>
      </c>
      <c r="J149" s="647">
        <v>3403.6</v>
      </c>
      <c r="K149" s="648">
        <v>79.900000000000006</v>
      </c>
      <c r="L149" s="648">
        <v>2145.3000000000002</v>
      </c>
      <c r="M149" s="648"/>
      <c r="N149" s="648">
        <v>5628.8</v>
      </c>
      <c r="O149" s="648">
        <v>1993.8</v>
      </c>
      <c r="P149" s="648"/>
      <c r="Q149" s="573">
        <v>7622.6</v>
      </c>
      <c r="R149" s="649">
        <v>0</v>
      </c>
      <c r="S149" s="572">
        <v>0</v>
      </c>
      <c r="T149" s="572">
        <v>0</v>
      </c>
      <c r="U149" s="572">
        <v>0</v>
      </c>
      <c r="V149" s="572">
        <v>70.299999999999955</v>
      </c>
      <c r="W149" s="650">
        <v>70.300000000000182</v>
      </c>
      <c r="X149" s="644">
        <v>100</v>
      </c>
      <c r="Y149" s="651">
        <v>100</v>
      </c>
      <c r="Z149" s="651">
        <v>100</v>
      </c>
      <c r="AA149" s="650">
        <v>100</v>
      </c>
      <c r="AB149" s="644">
        <v>103.65479594489213</v>
      </c>
      <c r="AC149" s="652">
        <v>100.93084225997377</v>
      </c>
      <c r="AD149" s="572">
        <v>1.0511426806670785</v>
      </c>
      <c r="AE149" s="592">
        <v>0</v>
      </c>
      <c r="AF149" s="612">
        <v>0.66253860407659049</v>
      </c>
      <c r="AG149" s="572">
        <v>1.738357010500309</v>
      </c>
      <c r="AH149" s="572">
        <v>0.61575046324891902</v>
      </c>
      <c r="AI149" s="573">
        <v>2.3541074737492282</v>
      </c>
    </row>
    <row r="150" spans="1:35" s="653" customFormat="1" ht="20.25" customHeight="1" thickBot="1">
      <c r="A150" s="617" t="s">
        <v>3768</v>
      </c>
      <c r="B150" s="525"/>
      <c r="C150" s="522"/>
      <c r="D150" s="522"/>
      <c r="E150" s="522"/>
      <c r="F150" s="522">
        <v>0</v>
      </c>
      <c r="G150" s="522">
        <v>5.9</v>
      </c>
      <c r="H150" s="522"/>
      <c r="I150" s="521">
        <v>5.9</v>
      </c>
      <c r="J150" s="525">
        <v>2</v>
      </c>
      <c r="K150" s="522"/>
      <c r="L150" s="522"/>
      <c r="M150" s="522"/>
      <c r="N150" s="522">
        <v>2</v>
      </c>
      <c r="O150" s="522">
        <v>-2.4</v>
      </c>
      <c r="P150" s="522"/>
      <c r="Q150" s="521">
        <v>-0.39999999999999991</v>
      </c>
      <c r="R150" s="525">
        <v>2</v>
      </c>
      <c r="S150" s="522">
        <v>0</v>
      </c>
      <c r="T150" s="522">
        <v>0</v>
      </c>
      <c r="U150" s="522">
        <v>2</v>
      </c>
      <c r="V150" s="522">
        <v>-8.3000000000000007</v>
      </c>
      <c r="W150" s="520">
        <v>-6.3000000000000007</v>
      </c>
      <c r="X150" s="644"/>
      <c r="Y150" s="643"/>
      <c r="Z150" s="520"/>
      <c r="AA150" s="644"/>
      <c r="AB150" s="644">
        <v>39</v>
      </c>
      <c r="AC150" s="644">
        <v>5.0999999999999996</v>
      </c>
      <c r="AD150" s="643">
        <v>0</v>
      </c>
      <c r="AE150" s="522">
        <v>0</v>
      </c>
      <c r="AF150" s="522">
        <v>0</v>
      </c>
      <c r="AG150" s="522">
        <v>0</v>
      </c>
      <c r="AH150" s="522">
        <v>0</v>
      </c>
      <c r="AI150" s="522">
        <v>0</v>
      </c>
    </row>
    <row r="151" spans="1:35" s="653" customFormat="1" ht="19.5" customHeight="1" thickBot="1">
      <c r="A151" s="654" t="s">
        <v>3769</v>
      </c>
      <c r="B151" s="525">
        <v>-5018.3000000000011</v>
      </c>
      <c r="C151" s="522">
        <v>0</v>
      </c>
      <c r="D151" s="522">
        <v>-2145.3000000000002</v>
      </c>
      <c r="E151" s="522"/>
      <c r="F151" s="522">
        <v>-7163.6000000000013</v>
      </c>
      <c r="G151" s="522">
        <v>-181.3999999999991</v>
      </c>
      <c r="H151" s="522"/>
      <c r="I151" s="521">
        <v>-7345</v>
      </c>
      <c r="J151" s="525">
        <v>-6102.1999999999898</v>
      </c>
      <c r="K151" s="522">
        <v>-123.8</v>
      </c>
      <c r="L151" s="522">
        <v>-2224.1999999999998</v>
      </c>
      <c r="M151" s="522"/>
      <c r="N151" s="522">
        <v>-8450.1999999999898</v>
      </c>
      <c r="O151" s="522">
        <v>-2364.9999999999968</v>
      </c>
      <c r="P151" s="522"/>
      <c r="Q151" s="521">
        <v>-10815.199999999986</v>
      </c>
      <c r="R151" s="525">
        <v>-1083.8999999999887</v>
      </c>
      <c r="S151" s="522">
        <v>-123.8</v>
      </c>
      <c r="T151" s="522">
        <v>-78.899999999999636</v>
      </c>
      <c r="U151" s="522">
        <v>-1286.5999999999885</v>
      </c>
      <c r="V151" s="522">
        <v>-2183.5999999999976</v>
      </c>
      <c r="W151" s="520">
        <v>-3470.1999999999862</v>
      </c>
      <c r="X151" s="655">
        <v>121.5989478508656</v>
      </c>
      <c r="Y151" s="524"/>
      <c r="Z151" s="644">
        <v>103.67780729967835</v>
      </c>
      <c r="AA151" s="644">
        <v>117.96024345301228</v>
      </c>
      <c r="AB151" s="644" t="s">
        <v>3656</v>
      </c>
      <c r="AC151" s="644">
        <v>147.24574540503724</v>
      </c>
      <c r="AD151" s="643">
        <v>-1.8845583693638017</v>
      </c>
      <c r="AE151" s="522">
        <v>0</v>
      </c>
      <c r="AF151" s="522">
        <v>-0.68690549722050642</v>
      </c>
      <c r="AG151" s="522">
        <v>-2.6096973440395277</v>
      </c>
      <c r="AH151" s="522">
        <v>-0.73038912909203113</v>
      </c>
      <c r="AI151" s="521">
        <v>-3.3400864731315587</v>
      </c>
    </row>
    <row r="152" spans="1:35" s="565" customFormat="1" ht="6.75" customHeight="1">
      <c r="E152" s="457"/>
      <c r="F152" s="457"/>
      <c r="G152" s="457"/>
      <c r="H152" s="457"/>
      <c r="I152" s="457"/>
      <c r="J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row>
    <row r="153" spans="1:35" s="565" customFormat="1" ht="15.75" customHeight="1">
      <c r="A153" s="656" t="s">
        <v>3770</v>
      </c>
      <c r="B153" s="656"/>
      <c r="C153" s="656"/>
      <c r="D153" s="656"/>
      <c r="E153" s="457"/>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57"/>
    </row>
    <row r="154" spans="1:35" s="565" customFormat="1" ht="15.75" customHeight="1" outlineLevel="1">
      <c r="A154" s="657"/>
      <c r="B154" s="457"/>
      <c r="C154" s="457"/>
      <c r="D154" s="457"/>
      <c r="E154" s="457"/>
      <c r="F154" s="457"/>
      <c r="G154" s="457"/>
      <c r="H154" s="457"/>
      <c r="I154" s="457"/>
      <c r="J154" s="457"/>
      <c r="K154" s="457"/>
      <c r="L154" s="457"/>
      <c r="M154" s="457"/>
      <c r="N154" s="457"/>
      <c r="O154" s="457"/>
      <c r="P154" s="457"/>
      <c r="Q154" s="457"/>
      <c r="R154" s="457"/>
      <c r="S154" s="457"/>
      <c r="T154" s="457"/>
      <c r="AB154" s="457"/>
      <c r="AC154" s="457"/>
      <c r="AD154" s="457"/>
      <c r="AE154" s="457"/>
      <c r="AF154" s="457"/>
      <c r="AG154" s="457"/>
      <c r="AH154" s="457"/>
      <c r="AI154" s="457"/>
    </row>
    <row r="155" spans="1:35" s="565" customFormat="1" ht="41.1" customHeight="1">
      <c r="A155" s="657"/>
      <c r="L155" s="457"/>
      <c r="R155" s="658" t="s">
        <v>3771</v>
      </c>
      <c r="S155" s="658"/>
      <c r="T155" s="659"/>
      <c r="U155" s="659"/>
      <c r="V155" s="659"/>
      <c r="W155" s="660"/>
      <c r="X155" s="660"/>
      <c r="Y155" s="661" t="s">
        <v>3772</v>
      </c>
      <c r="Z155" s="661"/>
      <c r="AA155" s="661"/>
      <c r="AB155" s="658" t="s">
        <v>83</v>
      </c>
      <c r="AC155" s="662"/>
      <c r="AD155" s="663"/>
      <c r="AE155" s="663"/>
      <c r="AF155" s="663"/>
      <c r="AI155" s="457"/>
    </row>
    <row r="156" spans="1:35" s="565" customFormat="1" ht="41.1" customHeight="1">
      <c r="A156" s="657"/>
      <c r="L156" s="457"/>
      <c r="R156" s="658" t="s">
        <v>3773</v>
      </c>
      <c r="S156" s="664"/>
      <c r="T156" s="658"/>
      <c r="U156" s="658"/>
      <c r="V156" s="658"/>
      <c r="W156" s="665"/>
      <c r="X156" s="666"/>
      <c r="Y156" s="661"/>
      <c r="Z156" s="661"/>
      <c r="AA156" s="661"/>
      <c r="AB156" s="661" t="s">
        <v>95</v>
      </c>
      <c r="AC156" s="659"/>
      <c r="AD156" s="659"/>
    </row>
    <row r="157" spans="1:35" s="565" customFormat="1" ht="41.1" customHeight="1">
      <c r="A157" s="657"/>
      <c r="L157" s="457"/>
      <c r="R157" s="667" t="s">
        <v>2073</v>
      </c>
      <c r="S157" s="667"/>
      <c r="T157" s="658"/>
      <c r="U157" s="658"/>
      <c r="V157" s="658"/>
      <c r="W157" s="665"/>
      <c r="X157" s="666"/>
      <c r="Y157" s="661"/>
      <c r="Z157" s="661"/>
      <c r="AA157" s="661"/>
      <c r="AB157" s="661" t="s">
        <v>86</v>
      </c>
      <c r="AC157" s="659"/>
      <c r="AD157" s="659"/>
    </row>
    <row r="158" spans="1:35" s="565" customFormat="1" ht="41.1" customHeight="1">
      <c r="A158" s="657"/>
      <c r="L158" s="457"/>
      <c r="R158" s="658" t="s">
        <v>3774</v>
      </c>
      <c r="S158" s="664"/>
      <c r="T158" s="658"/>
      <c r="U158" s="658"/>
      <c r="V158" s="658"/>
      <c r="W158" s="665"/>
      <c r="X158" s="666"/>
      <c r="Y158" s="661"/>
      <c r="Z158" s="661"/>
      <c r="AA158" s="661"/>
      <c r="AB158" s="661" t="s">
        <v>89</v>
      </c>
      <c r="AC158" s="659"/>
      <c r="AD158" s="659"/>
    </row>
    <row r="159" spans="1:35" s="565" customFormat="1" ht="41.1" customHeight="1">
      <c r="A159" s="657"/>
      <c r="L159" s="457"/>
      <c r="R159" s="658" t="s">
        <v>3775</v>
      </c>
      <c r="S159" s="664"/>
      <c r="T159" s="658"/>
      <c r="U159" s="658"/>
      <c r="V159" s="658"/>
      <c r="W159" s="665"/>
      <c r="X159" s="666"/>
      <c r="Y159" s="661" t="s">
        <v>3772</v>
      </c>
      <c r="Z159" s="661"/>
      <c r="AA159" s="661"/>
      <c r="AB159" s="661" t="s">
        <v>87</v>
      </c>
      <c r="AC159" s="659"/>
      <c r="AD159" s="659"/>
    </row>
    <row r="160" spans="1:35" s="565" customFormat="1" ht="41.1" customHeight="1">
      <c r="A160" s="657"/>
      <c r="B160" s="660"/>
      <c r="C160" s="660"/>
      <c r="D160" s="660"/>
      <c r="E160" s="660"/>
      <c r="F160" s="660"/>
      <c r="G160" s="660"/>
      <c r="H160" s="668"/>
      <c r="I160" s="668"/>
      <c r="J160" s="668"/>
      <c r="M160" s="660"/>
      <c r="N160" s="660"/>
      <c r="O160" s="457"/>
      <c r="P160" s="668"/>
      <c r="Q160" s="457"/>
      <c r="R160" s="658" t="s">
        <v>3776</v>
      </c>
      <c r="S160" s="669"/>
      <c r="T160" s="669"/>
      <c r="U160" s="670"/>
      <c r="V160" s="670"/>
      <c r="W160" s="670"/>
      <c r="X160" s="670"/>
      <c r="Y160" s="670"/>
      <c r="Z160" s="670"/>
      <c r="AA160" s="670"/>
      <c r="AB160" s="658" t="s">
        <v>88</v>
      </c>
      <c r="AC160" s="669"/>
      <c r="AD160" s="457"/>
      <c r="AE160" s="457"/>
      <c r="AF160" s="457"/>
      <c r="AG160" s="457"/>
      <c r="AH160" s="457"/>
      <c r="AI160" s="457"/>
    </row>
    <row r="161" spans="2:35">
      <c r="B161" s="496"/>
      <c r="C161" s="496"/>
      <c r="D161" s="496"/>
      <c r="E161" s="496"/>
      <c r="F161" s="496"/>
      <c r="G161" s="496"/>
      <c r="H161" s="496"/>
      <c r="I161" s="496"/>
      <c r="J161" s="496"/>
      <c r="K161" s="496"/>
      <c r="L161" s="496"/>
      <c r="M161" s="496"/>
      <c r="N161" s="496"/>
      <c r="O161" s="496"/>
      <c r="P161" s="496"/>
      <c r="Q161" s="496"/>
      <c r="R161" s="496"/>
      <c r="S161" s="496"/>
      <c r="T161" s="496"/>
      <c r="U161" s="496"/>
      <c r="V161" s="496"/>
      <c r="W161" s="496"/>
      <c r="X161" s="496"/>
      <c r="Y161" s="496"/>
      <c r="Z161" s="496"/>
      <c r="AA161" s="496"/>
      <c r="AB161" s="496"/>
      <c r="AC161" s="496"/>
      <c r="AD161" s="496"/>
      <c r="AE161" s="496"/>
      <c r="AF161" s="496"/>
      <c r="AG161" s="496"/>
      <c r="AH161" s="496"/>
      <c r="AI161" s="496"/>
    </row>
    <row r="162" spans="2:35">
      <c r="B162" s="496"/>
      <c r="C162" s="496"/>
      <c r="D162" s="496"/>
      <c r="E162" s="496"/>
      <c r="F162" s="496"/>
      <c r="G162" s="496"/>
      <c r="H162" s="496"/>
      <c r="I162" s="496"/>
      <c r="J162" s="496"/>
      <c r="K162" s="496"/>
      <c r="L162" s="496"/>
      <c r="M162" s="496"/>
      <c r="N162" s="496"/>
      <c r="O162" s="496"/>
      <c r="P162" s="496"/>
      <c r="Q162" s="496"/>
      <c r="R162" s="496"/>
      <c r="S162" s="496"/>
      <c r="T162" s="496"/>
      <c r="U162" s="496"/>
      <c r="V162" s="496"/>
      <c r="W162" s="496"/>
      <c r="X162" s="496"/>
      <c r="Y162" s="496"/>
      <c r="Z162" s="496"/>
      <c r="AA162" s="496"/>
      <c r="AB162" s="496"/>
      <c r="AC162" s="496"/>
      <c r="AD162" s="496"/>
      <c r="AE162" s="496"/>
      <c r="AF162" s="496"/>
      <c r="AG162" s="496"/>
      <c r="AH162" s="496"/>
      <c r="AI162" s="496"/>
    </row>
    <row r="163" spans="2:35">
      <c r="B163" s="496"/>
      <c r="C163" s="496"/>
      <c r="D163" s="496"/>
      <c r="E163" s="496"/>
      <c r="F163" s="496"/>
      <c r="G163" s="496"/>
      <c r="H163" s="496"/>
      <c r="I163" s="496"/>
      <c r="J163" s="496"/>
      <c r="K163" s="496"/>
      <c r="L163" s="496"/>
      <c r="M163" s="496"/>
      <c r="N163" s="496"/>
      <c r="O163" s="496"/>
      <c r="P163" s="496"/>
      <c r="Q163" s="496"/>
      <c r="R163" s="496"/>
      <c r="S163" s="496"/>
      <c r="T163" s="496"/>
      <c r="U163" s="496"/>
      <c r="V163" s="496"/>
      <c r="W163" s="496"/>
      <c r="X163" s="496"/>
      <c r="Y163" s="496"/>
      <c r="Z163" s="496"/>
      <c r="AA163" s="496"/>
      <c r="AB163" s="496"/>
      <c r="AC163" s="496"/>
      <c r="AD163" s="496"/>
      <c r="AE163" s="496"/>
      <c r="AF163" s="496"/>
      <c r="AG163" s="496"/>
      <c r="AH163" s="496"/>
      <c r="AI163" s="496"/>
    </row>
  </sheetData>
  <mergeCells count="51">
    <mergeCell ref="A153:D153"/>
    <mergeCell ref="W155:X155"/>
    <mergeCell ref="R157:S157"/>
    <mergeCell ref="B160:G160"/>
    <mergeCell ref="M160:N160"/>
    <mergeCell ref="AD10:AD13"/>
    <mergeCell ref="AE10:AE13"/>
    <mergeCell ref="AF10:AF13"/>
    <mergeCell ref="AG10:AG13"/>
    <mergeCell ref="AH10:AH13"/>
    <mergeCell ref="AI10:AI13"/>
    <mergeCell ref="X10:X13"/>
    <mergeCell ref="Y10:Y13"/>
    <mergeCell ref="Z10:Z13"/>
    <mergeCell ref="AA10:AA13"/>
    <mergeCell ref="AB10:AB13"/>
    <mergeCell ref="AC10:AC13"/>
    <mergeCell ref="R10:R13"/>
    <mergeCell ref="S10:S13"/>
    <mergeCell ref="T10:T13"/>
    <mergeCell ref="U10:U13"/>
    <mergeCell ref="V10:V13"/>
    <mergeCell ref="W10:W13"/>
    <mergeCell ref="L10:L13"/>
    <mergeCell ref="M10:M13"/>
    <mergeCell ref="N10:N13"/>
    <mergeCell ref="O10:O13"/>
    <mergeCell ref="P10:P13"/>
    <mergeCell ref="Q10:Q13"/>
    <mergeCell ref="F10:F13"/>
    <mergeCell ref="G10:G13"/>
    <mergeCell ref="H10:H13"/>
    <mergeCell ref="I10:I13"/>
    <mergeCell ref="J10:J13"/>
    <mergeCell ref="K10:K13"/>
    <mergeCell ref="A9:A13"/>
    <mergeCell ref="B9:I9"/>
    <mergeCell ref="J9:Q9"/>
    <mergeCell ref="R9:W9"/>
    <mergeCell ref="X9:AC9"/>
    <mergeCell ref="AD9:AI9"/>
    <mergeCell ref="B10:B13"/>
    <mergeCell ref="C10:C13"/>
    <mergeCell ref="D10:D13"/>
    <mergeCell ref="E10:E13"/>
    <mergeCell ref="P1:Q1"/>
    <mergeCell ref="P2:Q2"/>
    <mergeCell ref="P3:Q3"/>
    <mergeCell ref="P4:Q4"/>
    <mergeCell ref="A5:W5"/>
    <mergeCell ref="S8:AB8"/>
  </mergeCells>
  <dataValidations count="1">
    <dataValidation errorStyle="warning" operator="equal" allowBlank="1" showInputMessage="1" showErrorMessage="1" errorTitle="                 ESTI SIGUR?" error="Daca da selecteaza YES" sqref="R155:S155 K149:K151 B90:B92 B94:B104 A151 B149:D151 A149 B87:E89 M160 B160 I10:J10 H10:H13 G10 B10 A5:A14 O10 Q10:R10 AE10:AF13 AH10:AI10 AB10:AD10 V10:X10 Y10:Z13 S10:T13 B1:U4 X1:IV5 W155:X155 AE14:AG21 J87:O148 B108:B148 C90:E148 R156:R159 O160:T65536 AB160:AI65536 U161:AA65536 B161:G65536 H160:J65536 K161:N65536 P10:P148 M14:O86 U14:AA153 Q14:T148 J14:J86 E14:E86 B14:B86 C10:D86 K10:L86 AB14:AD155 F14:I153 AG22:AG154 AH14:AH154 AI14:AI155 AE22:AF155 AJ6:IV65536 A153:A65536 L149:L159 M149:T154 E149:E153 J149:J153 B154:K154"/>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4"/>
  <sheetViews>
    <sheetView workbookViewId="0">
      <selection activeCell="A4" sqref="A4:I4"/>
    </sheetView>
  </sheetViews>
  <sheetFormatPr defaultRowHeight="12.75"/>
  <cols>
    <col min="1" max="1" width="66.42578125" style="2" customWidth="1"/>
    <col min="2" max="2" width="9.140625" style="1" customWidth="1"/>
    <col min="3" max="3" width="9.140625" style="1"/>
    <col min="4" max="4" width="7.5703125" style="1" customWidth="1"/>
    <col min="5" max="5" width="12.140625" style="1" customWidth="1"/>
    <col min="6" max="6" width="12.42578125" style="1" customWidth="1"/>
    <col min="7" max="7" width="13.85546875" customWidth="1"/>
    <col min="8" max="8" width="11.85546875" customWidth="1"/>
    <col min="9" max="9" width="9" customWidth="1"/>
  </cols>
  <sheetData>
    <row r="1" spans="1:9">
      <c r="H1" s="671" t="s">
        <v>3777</v>
      </c>
      <c r="I1" s="671"/>
    </row>
    <row r="2" spans="1:9" ht="15.75">
      <c r="F2" s="672" t="s">
        <v>2854</v>
      </c>
      <c r="G2" s="673"/>
      <c r="H2" s="673"/>
      <c r="I2" s="673"/>
    </row>
    <row r="3" spans="1:9">
      <c r="G3" s="674" t="s">
        <v>3778</v>
      </c>
      <c r="H3" s="674"/>
      <c r="I3" s="674"/>
    </row>
    <row r="4" spans="1:9" ht="15.75">
      <c r="A4" s="675" t="s">
        <v>2856</v>
      </c>
      <c r="B4" s="675"/>
      <c r="C4" s="675"/>
      <c r="D4" s="675"/>
      <c r="E4" s="675"/>
      <c r="F4" s="675"/>
      <c r="G4" s="675"/>
      <c r="H4" s="675"/>
      <c r="I4" s="675"/>
    </row>
    <row r="5" spans="1:9" ht="15.75">
      <c r="A5" s="675" t="s">
        <v>3779</v>
      </c>
      <c r="B5" s="675"/>
      <c r="C5" s="675"/>
      <c r="D5" s="675"/>
      <c r="E5" s="675"/>
      <c r="F5" s="675"/>
      <c r="G5" s="675"/>
      <c r="H5" s="675"/>
      <c r="I5" s="675"/>
    </row>
    <row r="6" spans="1:9" ht="15.75">
      <c r="A6" s="675" t="s">
        <v>3780</v>
      </c>
      <c r="B6" s="675"/>
      <c r="C6" s="675"/>
      <c r="D6" s="675"/>
      <c r="E6" s="675"/>
      <c r="F6" s="675"/>
      <c r="G6" s="675"/>
      <c r="H6" s="675"/>
      <c r="I6" s="675"/>
    </row>
    <row r="7" spans="1:9">
      <c r="H7" s="676" t="s">
        <v>71</v>
      </c>
    </row>
    <row r="8" spans="1:9">
      <c r="A8" s="677" t="s">
        <v>72</v>
      </c>
      <c r="B8" s="677" t="s">
        <v>239</v>
      </c>
      <c r="C8" s="677"/>
      <c r="D8" s="26"/>
      <c r="E8" s="678" t="s">
        <v>74</v>
      </c>
      <c r="F8" s="678" t="s">
        <v>75</v>
      </c>
      <c r="G8" s="678" t="s">
        <v>1061</v>
      </c>
      <c r="H8" s="679" t="s">
        <v>77</v>
      </c>
      <c r="I8" s="679"/>
    </row>
    <row r="9" spans="1:9" ht="29.25" customHeight="1">
      <c r="A9" s="677"/>
      <c r="B9" s="26" t="s">
        <v>3014</v>
      </c>
      <c r="C9" s="26" t="s">
        <v>3017</v>
      </c>
      <c r="D9" s="26" t="s">
        <v>3018</v>
      </c>
      <c r="E9" s="680"/>
      <c r="F9" s="680"/>
      <c r="G9" s="680"/>
      <c r="H9" s="681" t="s">
        <v>78</v>
      </c>
      <c r="I9" s="26" t="s">
        <v>79</v>
      </c>
    </row>
    <row r="10" spans="1:9">
      <c r="A10" s="7">
        <v>1</v>
      </c>
      <c r="B10" s="8">
        <v>2</v>
      </c>
      <c r="C10" s="8" t="s">
        <v>2601</v>
      </c>
      <c r="D10" s="8" t="s">
        <v>31</v>
      </c>
      <c r="E10" s="8" t="s">
        <v>51</v>
      </c>
      <c r="F10" s="8" t="s">
        <v>3377</v>
      </c>
      <c r="G10" s="8" t="s">
        <v>3446</v>
      </c>
      <c r="H10" s="8" t="s">
        <v>3448</v>
      </c>
      <c r="I10" s="8" t="s">
        <v>60</v>
      </c>
    </row>
    <row r="11" spans="1:9" ht="18.75" customHeight="1">
      <c r="A11" s="682" t="s">
        <v>242</v>
      </c>
      <c r="B11" s="683" t="s">
        <v>19</v>
      </c>
      <c r="C11" s="683" t="s">
        <v>19</v>
      </c>
      <c r="D11" s="683" t="s">
        <v>80</v>
      </c>
      <c r="E11" s="683">
        <v>3610977.2</v>
      </c>
      <c r="F11" s="683">
        <v>3662027.6</v>
      </c>
      <c r="G11" s="683">
        <v>3125790.06</v>
      </c>
      <c r="H11" s="683">
        <v>-536237.54</v>
      </c>
      <c r="I11" s="684" t="s">
        <v>564</v>
      </c>
    </row>
    <row r="12" spans="1:9" ht="18.75" customHeight="1">
      <c r="A12" s="685" t="s">
        <v>240</v>
      </c>
      <c r="B12" s="110" t="s">
        <v>241</v>
      </c>
      <c r="C12" s="110" t="s">
        <v>19</v>
      </c>
      <c r="D12" s="110" t="s">
        <v>80</v>
      </c>
      <c r="E12" s="109"/>
      <c r="F12" s="109">
        <v>2996.8</v>
      </c>
      <c r="G12" s="109">
        <v>2996.75</v>
      </c>
      <c r="H12" s="686">
        <v>-0.05</v>
      </c>
      <c r="I12" s="687" t="s">
        <v>2</v>
      </c>
    </row>
    <row r="13" spans="1:9" ht="31.5" customHeight="1">
      <c r="A13" s="685" t="s">
        <v>3781</v>
      </c>
      <c r="B13" s="110" t="s">
        <v>241</v>
      </c>
      <c r="C13" s="110" t="s">
        <v>3782</v>
      </c>
      <c r="D13" s="110" t="s">
        <v>80</v>
      </c>
      <c r="E13" s="109"/>
      <c r="F13" s="109">
        <v>2996.8</v>
      </c>
      <c r="G13" s="109">
        <v>2996.75</v>
      </c>
      <c r="H13" s="686">
        <v>-0.05</v>
      </c>
      <c r="I13" s="687" t="s">
        <v>2</v>
      </c>
    </row>
    <row r="14" spans="1:9" ht="18.75" customHeight="1">
      <c r="A14" s="688" t="s">
        <v>2149</v>
      </c>
      <c r="B14" s="327" t="s">
        <v>241</v>
      </c>
      <c r="C14" s="327" t="s">
        <v>3782</v>
      </c>
      <c r="D14" s="327" t="s">
        <v>16</v>
      </c>
      <c r="E14" s="686"/>
      <c r="F14" s="686">
        <v>377.94</v>
      </c>
      <c r="G14" s="686">
        <v>377.94</v>
      </c>
      <c r="H14" s="686"/>
      <c r="I14" s="687" t="s">
        <v>2</v>
      </c>
    </row>
    <row r="15" spans="1:9" ht="18.75" customHeight="1">
      <c r="A15" s="688" t="s">
        <v>2196</v>
      </c>
      <c r="B15" s="327" t="s">
        <v>241</v>
      </c>
      <c r="C15" s="327" t="s">
        <v>3782</v>
      </c>
      <c r="D15" s="327" t="s">
        <v>2197</v>
      </c>
      <c r="E15" s="686"/>
      <c r="F15" s="686">
        <v>377.94</v>
      </c>
      <c r="G15" s="686">
        <v>377.94</v>
      </c>
      <c r="H15" s="686"/>
      <c r="I15" s="687" t="s">
        <v>2</v>
      </c>
    </row>
    <row r="16" spans="1:9" ht="18.75" customHeight="1">
      <c r="A16" s="688" t="s">
        <v>2600</v>
      </c>
      <c r="B16" s="327" t="s">
        <v>241</v>
      </c>
      <c r="C16" s="327" t="s">
        <v>3782</v>
      </c>
      <c r="D16" s="327" t="s">
        <v>2601</v>
      </c>
      <c r="E16" s="686"/>
      <c r="F16" s="686">
        <v>2618.86</v>
      </c>
      <c r="G16" s="686">
        <v>2618.8000000000002</v>
      </c>
      <c r="H16" s="686">
        <v>-0.06</v>
      </c>
      <c r="I16" s="687" t="s">
        <v>2</v>
      </c>
    </row>
    <row r="17" spans="1:9" ht="18.75" customHeight="1">
      <c r="A17" s="688" t="s">
        <v>2602</v>
      </c>
      <c r="B17" s="327" t="s">
        <v>241</v>
      </c>
      <c r="C17" s="327" t="s">
        <v>3782</v>
      </c>
      <c r="D17" s="327" t="s">
        <v>2603</v>
      </c>
      <c r="E17" s="686"/>
      <c r="F17" s="686">
        <v>2618.86</v>
      </c>
      <c r="G17" s="686">
        <v>2618.8000000000002</v>
      </c>
      <c r="H17" s="686">
        <v>-0.06</v>
      </c>
      <c r="I17" s="687" t="s">
        <v>2</v>
      </c>
    </row>
    <row r="18" spans="1:9" ht="18.75" customHeight="1">
      <c r="A18" s="685" t="s">
        <v>264</v>
      </c>
      <c r="B18" s="110" t="s">
        <v>252</v>
      </c>
      <c r="C18" s="110" t="s">
        <v>19</v>
      </c>
      <c r="D18" s="110" t="s">
        <v>80</v>
      </c>
      <c r="E18" s="109">
        <v>267398.90000000002</v>
      </c>
      <c r="F18" s="109">
        <v>158527.29999999999</v>
      </c>
      <c r="G18" s="109">
        <v>135062.93</v>
      </c>
      <c r="H18" s="686">
        <v>-23464.37</v>
      </c>
      <c r="I18" s="687" t="s">
        <v>909</v>
      </c>
    </row>
    <row r="19" spans="1:9" ht="19.5" customHeight="1">
      <c r="A19" s="685" t="s">
        <v>3783</v>
      </c>
      <c r="B19" s="110" t="s">
        <v>252</v>
      </c>
      <c r="C19" s="110" t="s">
        <v>3784</v>
      </c>
      <c r="D19" s="110" t="s">
        <v>80</v>
      </c>
      <c r="E19" s="109">
        <v>128430.39999999999</v>
      </c>
      <c r="F19" s="109">
        <v>106430.39999999999</v>
      </c>
      <c r="G19" s="109">
        <v>83944.54</v>
      </c>
      <c r="H19" s="686">
        <v>-22485.86</v>
      </c>
      <c r="I19" s="687" t="s">
        <v>3785</v>
      </c>
    </row>
    <row r="20" spans="1:9" ht="18.75" customHeight="1">
      <c r="A20" s="688" t="s">
        <v>2149</v>
      </c>
      <c r="B20" s="327" t="s">
        <v>252</v>
      </c>
      <c r="C20" s="327" t="s">
        <v>3784</v>
      </c>
      <c r="D20" s="327" t="s">
        <v>16</v>
      </c>
      <c r="E20" s="686">
        <v>46755.1</v>
      </c>
      <c r="F20" s="686">
        <v>34755.1</v>
      </c>
      <c r="G20" s="686">
        <v>26204.55</v>
      </c>
      <c r="H20" s="686">
        <v>-8550.5499999999993</v>
      </c>
      <c r="I20" s="687" t="s">
        <v>3786</v>
      </c>
    </row>
    <row r="21" spans="1:9" ht="18.75" customHeight="1">
      <c r="A21" s="688" t="s">
        <v>2196</v>
      </c>
      <c r="B21" s="327" t="s">
        <v>252</v>
      </c>
      <c r="C21" s="327" t="s">
        <v>3784</v>
      </c>
      <c r="D21" s="327" t="s">
        <v>2197</v>
      </c>
      <c r="E21" s="686">
        <v>22892.6</v>
      </c>
      <c r="F21" s="686">
        <v>12892.6</v>
      </c>
      <c r="G21" s="686">
        <v>9554.7800000000007</v>
      </c>
      <c r="H21" s="686">
        <v>-3337.82</v>
      </c>
      <c r="I21" s="687" t="s">
        <v>3787</v>
      </c>
    </row>
    <row r="22" spans="1:9" ht="18.75" customHeight="1">
      <c r="A22" s="688" t="s">
        <v>2421</v>
      </c>
      <c r="B22" s="327" t="s">
        <v>252</v>
      </c>
      <c r="C22" s="327" t="s">
        <v>3784</v>
      </c>
      <c r="D22" s="327" t="s">
        <v>2422</v>
      </c>
      <c r="E22" s="686">
        <v>23862.5</v>
      </c>
      <c r="F22" s="686">
        <v>21862.5</v>
      </c>
      <c r="G22" s="686">
        <v>16649.77</v>
      </c>
      <c r="H22" s="686">
        <v>-5212.7299999999996</v>
      </c>
      <c r="I22" s="687" t="s">
        <v>3788</v>
      </c>
    </row>
    <row r="23" spans="1:9" ht="18.75" customHeight="1">
      <c r="A23" s="688" t="s">
        <v>2600</v>
      </c>
      <c r="B23" s="327" t="s">
        <v>252</v>
      </c>
      <c r="C23" s="327" t="s">
        <v>3784</v>
      </c>
      <c r="D23" s="327" t="s">
        <v>2601</v>
      </c>
      <c r="E23" s="686">
        <v>81675.3</v>
      </c>
      <c r="F23" s="686">
        <v>71675.3</v>
      </c>
      <c r="G23" s="686">
        <v>57739.98</v>
      </c>
      <c r="H23" s="686">
        <v>-13935.32</v>
      </c>
      <c r="I23" s="687" t="s">
        <v>856</v>
      </c>
    </row>
    <row r="24" spans="1:9" ht="18.75" customHeight="1">
      <c r="A24" s="688" t="s">
        <v>2602</v>
      </c>
      <c r="B24" s="327" t="s">
        <v>252</v>
      </c>
      <c r="C24" s="327" t="s">
        <v>3784</v>
      </c>
      <c r="D24" s="327" t="s">
        <v>2603</v>
      </c>
      <c r="E24" s="686">
        <v>81516.2</v>
      </c>
      <c r="F24" s="686">
        <v>71266.2</v>
      </c>
      <c r="G24" s="686">
        <v>57361.3</v>
      </c>
      <c r="H24" s="686">
        <v>-13904.9</v>
      </c>
      <c r="I24" s="687" t="s">
        <v>888</v>
      </c>
    </row>
    <row r="25" spans="1:9" ht="18.75" customHeight="1">
      <c r="A25" s="688" t="s">
        <v>2720</v>
      </c>
      <c r="B25" s="327" t="s">
        <v>252</v>
      </c>
      <c r="C25" s="327" t="s">
        <v>3784</v>
      </c>
      <c r="D25" s="327" t="s">
        <v>2721</v>
      </c>
      <c r="E25" s="686">
        <v>159.1</v>
      </c>
      <c r="F25" s="686">
        <v>409.1</v>
      </c>
      <c r="G25" s="686">
        <v>378.69</v>
      </c>
      <c r="H25" s="686">
        <v>-30.41</v>
      </c>
      <c r="I25" s="687" t="s">
        <v>2423</v>
      </c>
    </row>
    <row r="26" spans="1:9" ht="27.75" customHeight="1">
      <c r="A26" s="685" t="s">
        <v>3789</v>
      </c>
      <c r="B26" s="110" t="s">
        <v>252</v>
      </c>
      <c r="C26" s="110" t="s">
        <v>3790</v>
      </c>
      <c r="D26" s="110" t="s">
        <v>80</v>
      </c>
      <c r="E26" s="109">
        <v>135</v>
      </c>
      <c r="F26" s="109"/>
      <c r="G26" s="109"/>
      <c r="H26" s="686"/>
      <c r="I26" s="687" t="s">
        <v>19</v>
      </c>
    </row>
    <row r="27" spans="1:9" ht="18.75" customHeight="1">
      <c r="A27" s="688" t="s">
        <v>2149</v>
      </c>
      <c r="B27" s="327" t="s">
        <v>252</v>
      </c>
      <c r="C27" s="327" t="s">
        <v>3790</v>
      </c>
      <c r="D27" s="327" t="s">
        <v>16</v>
      </c>
      <c r="E27" s="686">
        <v>135</v>
      </c>
      <c r="F27" s="686"/>
      <c r="G27" s="686"/>
      <c r="H27" s="686"/>
      <c r="I27" s="687" t="s">
        <v>19</v>
      </c>
    </row>
    <row r="28" spans="1:9" ht="18.75" customHeight="1">
      <c r="A28" s="688" t="s">
        <v>2421</v>
      </c>
      <c r="B28" s="327" t="s">
        <v>252</v>
      </c>
      <c r="C28" s="327" t="s">
        <v>3790</v>
      </c>
      <c r="D28" s="327" t="s">
        <v>2422</v>
      </c>
      <c r="E28" s="686">
        <v>135</v>
      </c>
      <c r="F28" s="686"/>
      <c r="G28" s="686"/>
      <c r="H28" s="686"/>
      <c r="I28" s="687" t="s">
        <v>19</v>
      </c>
    </row>
    <row r="29" spans="1:9" ht="32.25" customHeight="1">
      <c r="A29" s="685" t="s">
        <v>3791</v>
      </c>
      <c r="B29" s="110" t="s">
        <v>252</v>
      </c>
      <c r="C29" s="110" t="s">
        <v>3792</v>
      </c>
      <c r="D29" s="110" t="s">
        <v>80</v>
      </c>
      <c r="E29" s="109">
        <v>1672</v>
      </c>
      <c r="F29" s="109">
        <v>1672</v>
      </c>
      <c r="G29" s="109">
        <v>1295.8499999999999</v>
      </c>
      <c r="H29" s="686">
        <v>-376.15</v>
      </c>
      <c r="I29" s="687" t="s">
        <v>3793</v>
      </c>
    </row>
    <row r="30" spans="1:9" ht="18.75" customHeight="1">
      <c r="A30" s="688" t="s">
        <v>2149</v>
      </c>
      <c r="B30" s="327" t="s">
        <v>252</v>
      </c>
      <c r="C30" s="327" t="s">
        <v>3792</v>
      </c>
      <c r="D30" s="327" t="s">
        <v>16</v>
      </c>
      <c r="E30" s="686">
        <v>1489.3</v>
      </c>
      <c r="F30" s="686">
        <v>1651.7</v>
      </c>
      <c r="G30" s="686">
        <v>1289.06</v>
      </c>
      <c r="H30" s="686">
        <v>-362.64</v>
      </c>
      <c r="I30" s="687" t="s">
        <v>3794</v>
      </c>
    </row>
    <row r="31" spans="1:9" ht="18.75" customHeight="1">
      <c r="A31" s="688" t="s">
        <v>20</v>
      </c>
      <c r="B31" s="327" t="s">
        <v>252</v>
      </c>
      <c r="C31" s="327" t="s">
        <v>3792</v>
      </c>
      <c r="D31" s="327" t="s">
        <v>21</v>
      </c>
      <c r="E31" s="686"/>
      <c r="F31" s="686">
        <v>312</v>
      </c>
      <c r="G31" s="686">
        <v>290.19</v>
      </c>
      <c r="H31" s="686">
        <v>-21.81</v>
      </c>
      <c r="I31" s="687" t="s">
        <v>410</v>
      </c>
    </row>
    <row r="32" spans="1:9" ht="18.75" customHeight="1">
      <c r="A32" s="688" t="s">
        <v>2196</v>
      </c>
      <c r="B32" s="327" t="s">
        <v>252</v>
      </c>
      <c r="C32" s="327" t="s">
        <v>3792</v>
      </c>
      <c r="D32" s="327" t="s">
        <v>2197</v>
      </c>
      <c r="E32" s="686">
        <v>935.1</v>
      </c>
      <c r="F32" s="686">
        <v>860.4</v>
      </c>
      <c r="G32" s="686">
        <v>519.59</v>
      </c>
      <c r="H32" s="686">
        <v>-340.81</v>
      </c>
      <c r="I32" s="687" t="s">
        <v>3795</v>
      </c>
    </row>
    <row r="33" spans="1:9" ht="18.75" customHeight="1">
      <c r="A33" s="688" t="s">
        <v>2421</v>
      </c>
      <c r="B33" s="327" t="s">
        <v>252</v>
      </c>
      <c r="C33" s="327" t="s">
        <v>3792</v>
      </c>
      <c r="D33" s="327" t="s">
        <v>2422</v>
      </c>
      <c r="E33" s="686">
        <v>554.20000000000005</v>
      </c>
      <c r="F33" s="686">
        <v>479.3</v>
      </c>
      <c r="G33" s="686">
        <v>479.29</v>
      </c>
      <c r="H33" s="686">
        <v>-0.01</v>
      </c>
      <c r="I33" s="687" t="s">
        <v>2</v>
      </c>
    </row>
    <row r="34" spans="1:9" ht="18.75" customHeight="1">
      <c r="A34" s="688" t="s">
        <v>2600</v>
      </c>
      <c r="B34" s="327" t="s">
        <v>252</v>
      </c>
      <c r="C34" s="327" t="s">
        <v>3792</v>
      </c>
      <c r="D34" s="327" t="s">
        <v>2601</v>
      </c>
      <c r="E34" s="686">
        <v>182.7</v>
      </c>
      <c r="F34" s="686">
        <v>20.3</v>
      </c>
      <c r="G34" s="686">
        <v>6.78</v>
      </c>
      <c r="H34" s="686">
        <v>-13.52</v>
      </c>
      <c r="I34" s="687" t="s">
        <v>3796</v>
      </c>
    </row>
    <row r="35" spans="1:9" ht="18.75" customHeight="1">
      <c r="A35" s="688" t="s">
        <v>2720</v>
      </c>
      <c r="B35" s="327" t="s">
        <v>252</v>
      </c>
      <c r="C35" s="327" t="s">
        <v>3792</v>
      </c>
      <c r="D35" s="327" t="s">
        <v>2721</v>
      </c>
      <c r="E35" s="686">
        <v>182.7</v>
      </c>
      <c r="F35" s="686">
        <v>20.3</v>
      </c>
      <c r="G35" s="686">
        <v>6.78</v>
      </c>
      <c r="H35" s="686">
        <v>-13.52</v>
      </c>
      <c r="I35" s="687" t="s">
        <v>3796</v>
      </c>
    </row>
    <row r="36" spans="1:9" ht="18.75" customHeight="1">
      <c r="A36" s="685" t="s">
        <v>3797</v>
      </c>
      <c r="B36" s="110" t="s">
        <v>252</v>
      </c>
      <c r="C36" s="110" t="s">
        <v>3798</v>
      </c>
      <c r="D36" s="110" t="s">
        <v>80</v>
      </c>
      <c r="E36" s="109">
        <v>134709.6</v>
      </c>
      <c r="F36" s="109">
        <v>48585.9</v>
      </c>
      <c r="G36" s="109">
        <v>48585.279999999999</v>
      </c>
      <c r="H36" s="686">
        <v>-0.62</v>
      </c>
      <c r="I36" s="687" t="s">
        <v>2</v>
      </c>
    </row>
    <row r="37" spans="1:9" ht="18.75" customHeight="1">
      <c r="A37" s="688" t="s">
        <v>2149</v>
      </c>
      <c r="B37" s="327" t="s">
        <v>252</v>
      </c>
      <c r="C37" s="327" t="s">
        <v>3798</v>
      </c>
      <c r="D37" s="327" t="s">
        <v>16</v>
      </c>
      <c r="E37" s="686">
        <v>88409.600000000006</v>
      </c>
      <c r="F37" s="686">
        <v>45858.2</v>
      </c>
      <c r="G37" s="686">
        <v>45857.89</v>
      </c>
      <c r="H37" s="686">
        <v>-0.31</v>
      </c>
      <c r="I37" s="687" t="s">
        <v>2</v>
      </c>
    </row>
    <row r="38" spans="1:9" ht="18.75" customHeight="1">
      <c r="A38" s="688" t="s">
        <v>2196</v>
      </c>
      <c r="B38" s="327" t="s">
        <v>252</v>
      </c>
      <c r="C38" s="327" t="s">
        <v>3798</v>
      </c>
      <c r="D38" s="327" t="s">
        <v>2197</v>
      </c>
      <c r="E38" s="686">
        <v>19350.400000000001</v>
      </c>
      <c r="F38" s="686">
        <v>6939.8</v>
      </c>
      <c r="G38" s="686">
        <v>6939.6</v>
      </c>
      <c r="H38" s="686">
        <v>-0.2</v>
      </c>
      <c r="I38" s="687" t="s">
        <v>2</v>
      </c>
    </row>
    <row r="39" spans="1:9" ht="18.75" customHeight="1">
      <c r="A39" s="688" t="s">
        <v>2421</v>
      </c>
      <c r="B39" s="327" t="s">
        <v>252</v>
      </c>
      <c r="C39" s="327" t="s">
        <v>3798</v>
      </c>
      <c r="D39" s="327" t="s">
        <v>2422</v>
      </c>
      <c r="E39" s="686">
        <v>69059.199999999997</v>
      </c>
      <c r="F39" s="686">
        <v>38918.400000000001</v>
      </c>
      <c r="G39" s="686">
        <v>38918.300000000003</v>
      </c>
      <c r="H39" s="686">
        <v>-0.1</v>
      </c>
      <c r="I39" s="687" t="s">
        <v>2</v>
      </c>
    </row>
    <row r="40" spans="1:9" ht="18.75" customHeight="1">
      <c r="A40" s="688" t="s">
        <v>2600</v>
      </c>
      <c r="B40" s="327" t="s">
        <v>252</v>
      </c>
      <c r="C40" s="327" t="s">
        <v>3798</v>
      </c>
      <c r="D40" s="327" t="s">
        <v>2601</v>
      </c>
      <c r="E40" s="686">
        <v>46300</v>
      </c>
      <c r="F40" s="686">
        <v>2727.7</v>
      </c>
      <c r="G40" s="686">
        <v>2727.39</v>
      </c>
      <c r="H40" s="686">
        <v>-0.31</v>
      </c>
      <c r="I40" s="687" t="s">
        <v>2</v>
      </c>
    </row>
    <row r="41" spans="1:9" ht="18.75" customHeight="1">
      <c r="A41" s="688" t="s">
        <v>2602</v>
      </c>
      <c r="B41" s="327" t="s">
        <v>252</v>
      </c>
      <c r="C41" s="327" t="s">
        <v>3798</v>
      </c>
      <c r="D41" s="327" t="s">
        <v>2603</v>
      </c>
      <c r="E41" s="686">
        <v>12500</v>
      </c>
      <c r="F41" s="686">
        <v>2636.4</v>
      </c>
      <c r="G41" s="686">
        <v>2636.21</v>
      </c>
      <c r="H41" s="686">
        <v>-0.19</v>
      </c>
      <c r="I41" s="687" t="s">
        <v>2</v>
      </c>
    </row>
    <row r="42" spans="1:9" ht="18.75" customHeight="1">
      <c r="A42" s="688" t="s">
        <v>2720</v>
      </c>
      <c r="B42" s="327" t="s">
        <v>252</v>
      </c>
      <c r="C42" s="327" t="s">
        <v>3798</v>
      </c>
      <c r="D42" s="327" t="s">
        <v>2721</v>
      </c>
      <c r="E42" s="686">
        <v>33800</v>
      </c>
      <c r="F42" s="686">
        <v>91.3</v>
      </c>
      <c r="G42" s="686">
        <v>91.18</v>
      </c>
      <c r="H42" s="686">
        <v>-0.12</v>
      </c>
      <c r="I42" s="687" t="s">
        <v>330</v>
      </c>
    </row>
    <row r="43" spans="1:9" ht="33" customHeight="1">
      <c r="A43" s="685" t="s">
        <v>3799</v>
      </c>
      <c r="B43" s="110" t="s">
        <v>252</v>
      </c>
      <c r="C43" s="110" t="s">
        <v>3800</v>
      </c>
      <c r="D43" s="110" t="s">
        <v>80</v>
      </c>
      <c r="E43" s="109">
        <v>756.9</v>
      </c>
      <c r="F43" s="109"/>
      <c r="G43" s="109"/>
      <c r="H43" s="686"/>
      <c r="I43" s="687" t="s">
        <v>19</v>
      </c>
    </row>
    <row r="44" spans="1:9" ht="18.75" customHeight="1">
      <c r="A44" s="688" t="s">
        <v>2149</v>
      </c>
      <c r="B44" s="327" t="s">
        <v>252</v>
      </c>
      <c r="C44" s="327" t="s">
        <v>3800</v>
      </c>
      <c r="D44" s="327" t="s">
        <v>16</v>
      </c>
      <c r="E44" s="686">
        <v>740.9</v>
      </c>
      <c r="F44" s="686"/>
      <c r="G44" s="686"/>
      <c r="H44" s="686"/>
      <c r="I44" s="687" t="s">
        <v>19</v>
      </c>
    </row>
    <row r="45" spans="1:9" ht="18.75" customHeight="1">
      <c r="A45" s="688" t="s">
        <v>2196</v>
      </c>
      <c r="B45" s="327" t="s">
        <v>252</v>
      </c>
      <c r="C45" s="327" t="s">
        <v>3800</v>
      </c>
      <c r="D45" s="327" t="s">
        <v>2197</v>
      </c>
      <c r="E45" s="686">
        <v>303.5</v>
      </c>
      <c r="F45" s="686"/>
      <c r="G45" s="686"/>
      <c r="H45" s="686"/>
      <c r="I45" s="687" t="s">
        <v>19</v>
      </c>
    </row>
    <row r="46" spans="1:9" ht="18.75" customHeight="1">
      <c r="A46" s="688" t="s">
        <v>2421</v>
      </c>
      <c r="B46" s="327" t="s">
        <v>252</v>
      </c>
      <c r="C46" s="327" t="s">
        <v>3800</v>
      </c>
      <c r="D46" s="327" t="s">
        <v>2422</v>
      </c>
      <c r="E46" s="686">
        <v>437.4</v>
      </c>
      <c r="F46" s="686"/>
      <c r="G46" s="686"/>
      <c r="H46" s="686"/>
      <c r="I46" s="687" t="s">
        <v>19</v>
      </c>
    </row>
    <row r="47" spans="1:9" ht="18.75" customHeight="1">
      <c r="A47" s="688" t="s">
        <v>2600</v>
      </c>
      <c r="B47" s="327" t="s">
        <v>252</v>
      </c>
      <c r="C47" s="327" t="s">
        <v>3800</v>
      </c>
      <c r="D47" s="327" t="s">
        <v>2601</v>
      </c>
      <c r="E47" s="686">
        <v>16</v>
      </c>
      <c r="F47" s="686"/>
      <c r="G47" s="686"/>
      <c r="H47" s="686"/>
      <c r="I47" s="687" t="s">
        <v>19</v>
      </c>
    </row>
    <row r="48" spans="1:9" ht="18.75" customHeight="1">
      <c r="A48" s="688" t="s">
        <v>2720</v>
      </c>
      <c r="B48" s="327" t="s">
        <v>252</v>
      </c>
      <c r="C48" s="327" t="s">
        <v>3800</v>
      </c>
      <c r="D48" s="327" t="s">
        <v>2721</v>
      </c>
      <c r="E48" s="686">
        <v>16</v>
      </c>
      <c r="F48" s="686"/>
      <c r="G48" s="686"/>
      <c r="H48" s="686"/>
      <c r="I48" s="687" t="s">
        <v>19</v>
      </c>
    </row>
    <row r="49" spans="1:9" ht="45.75" customHeight="1">
      <c r="A49" s="685" t="s">
        <v>3801</v>
      </c>
      <c r="B49" s="110" t="s">
        <v>252</v>
      </c>
      <c r="C49" s="110" t="s">
        <v>3802</v>
      </c>
      <c r="D49" s="110" t="s">
        <v>80</v>
      </c>
      <c r="E49" s="109">
        <v>1695</v>
      </c>
      <c r="F49" s="109">
        <v>1695</v>
      </c>
      <c r="G49" s="109">
        <v>1093.26</v>
      </c>
      <c r="H49" s="686">
        <v>-601.74</v>
      </c>
      <c r="I49" s="687" t="s">
        <v>3803</v>
      </c>
    </row>
    <row r="50" spans="1:9" ht="18.75" customHeight="1">
      <c r="A50" s="688" t="s">
        <v>2149</v>
      </c>
      <c r="B50" s="327" t="s">
        <v>252</v>
      </c>
      <c r="C50" s="327" t="s">
        <v>3802</v>
      </c>
      <c r="D50" s="327" t="s">
        <v>16</v>
      </c>
      <c r="E50" s="686">
        <v>1695</v>
      </c>
      <c r="F50" s="686">
        <v>1561.3</v>
      </c>
      <c r="G50" s="686">
        <v>959.59</v>
      </c>
      <c r="H50" s="686">
        <v>-601.71</v>
      </c>
      <c r="I50" s="687" t="s">
        <v>3804</v>
      </c>
    </row>
    <row r="51" spans="1:9" ht="18.75" customHeight="1">
      <c r="A51" s="688" t="s">
        <v>20</v>
      </c>
      <c r="B51" s="327" t="s">
        <v>252</v>
      </c>
      <c r="C51" s="327" t="s">
        <v>3802</v>
      </c>
      <c r="D51" s="327" t="s">
        <v>21</v>
      </c>
      <c r="E51" s="686"/>
      <c r="F51" s="686">
        <v>309.60000000000002</v>
      </c>
      <c r="G51" s="686">
        <v>258</v>
      </c>
      <c r="H51" s="686">
        <v>-51.6</v>
      </c>
      <c r="I51" s="687" t="s">
        <v>3805</v>
      </c>
    </row>
    <row r="52" spans="1:9" ht="18.75" customHeight="1">
      <c r="A52" s="688" t="s">
        <v>2196</v>
      </c>
      <c r="B52" s="327" t="s">
        <v>252</v>
      </c>
      <c r="C52" s="327" t="s">
        <v>3802</v>
      </c>
      <c r="D52" s="327" t="s">
        <v>2197</v>
      </c>
      <c r="E52" s="686">
        <v>1695</v>
      </c>
      <c r="F52" s="686">
        <v>730.5</v>
      </c>
      <c r="G52" s="686">
        <v>260.39</v>
      </c>
      <c r="H52" s="686">
        <v>-470.11</v>
      </c>
      <c r="I52" s="687" t="s">
        <v>3806</v>
      </c>
    </row>
    <row r="53" spans="1:9" ht="18.75" customHeight="1">
      <c r="A53" s="688" t="s">
        <v>2421</v>
      </c>
      <c r="B53" s="327" t="s">
        <v>252</v>
      </c>
      <c r="C53" s="327" t="s">
        <v>3802</v>
      </c>
      <c r="D53" s="327" t="s">
        <v>2422</v>
      </c>
      <c r="E53" s="686"/>
      <c r="F53" s="686">
        <v>521.20000000000005</v>
      </c>
      <c r="G53" s="686">
        <v>441.2</v>
      </c>
      <c r="H53" s="686">
        <v>-80</v>
      </c>
      <c r="I53" s="687" t="s">
        <v>1155</v>
      </c>
    </row>
    <row r="54" spans="1:9" ht="18.75" customHeight="1">
      <c r="A54" s="688" t="s">
        <v>2600</v>
      </c>
      <c r="B54" s="327" t="s">
        <v>252</v>
      </c>
      <c r="C54" s="327" t="s">
        <v>3802</v>
      </c>
      <c r="D54" s="327" t="s">
        <v>2601</v>
      </c>
      <c r="E54" s="686"/>
      <c r="F54" s="686">
        <v>133.69999999999999</v>
      </c>
      <c r="G54" s="686">
        <v>133.68</v>
      </c>
      <c r="H54" s="686">
        <v>-0.02</v>
      </c>
      <c r="I54" s="687" t="s">
        <v>2</v>
      </c>
    </row>
    <row r="55" spans="1:9" ht="18.75" customHeight="1">
      <c r="A55" s="688" t="s">
        <v>2720</v>
      </c>
      <c r="B55" s="327" t="s">
        <v>252</v>
      </c>
      <c r="C55" s="327" t="s">
        <v>3802</v>
      </c>
      <c r="D55" s="327" t="s">
        <v>2721</v>
      </c>
      <c r="E55" s="686"/>
      <c r="F55" s="686">
        <v>133.69999999999999</v>
      </c>
      <c r="G55" s="686">
        <v>133.68</v>
      </c>
      <c r="H55" s="686">
        <v>-0.02</v>
      </c>
      <c r="I55" s="687" t="s">
        <v>2</v>
      </c>
    </row>
    <row r="56" spans="1:9" ht="31.5" customHeight="1">
      <c r="A56" s="685" t="s">
        <v>3807</v>
      </c>
      <c r="B56" s="110" t="s">
        <v>252</v>
      </c>
      <c r="C56" s="110" t="s">
        <v>3808</v>
      </c>
      <c r="D56" s="110" t="s">
        <v>80</v>
      </c>
      <c r="E56" s="109"/>
      <c r="F56" s="109">
        <v>144</v>
      </c>
      <c r="G56" s="109">
        <v>144</v>
      </c>
      <c r="H56" s="686"/>
      <c r="I56" s="687" t="s">
        <v>2</v>
      </c>
    </row>
    <row r="57" spans="1:9" ht="18.75" customHeight="1">
      <c r="A57" s="688" t="s">
        <v>2149</v>
      </c>
      <c r="B57" s="327" t="s">
        <v>252</v>
      </c>
      <c r="C57" s="327" t="s">
        <v>3808</v>
      </c>
      <c r="D57" s="327" t="s">
        <v>16</v>
      </c>
      <c r="E57" s="686"/>
      <c r="F57" s="686">
        <v>144</v>
      </c>
      <c r="G57" s="686">
        <v>144</v>
      </c>
      <c r="H57" s="686"/>
      <c r="I57" s="687" t="s">
        <v>2</v>
      </c>
    </row>
    <row r="58" spans="1:9" ht="18.75" customHeight="1">
      <c r="A58" s="688" t="s">
        <v>20</v>
      </c>
      <c r="B58" s="327" t="s">
        <v>252</v>
      </c>
      <c r="C58" s="327" t="s">
        <v>3808</v>
      </c>
      <c r="D58" s="327" t="s">
        <v>21</v>
      </c>
      <c r="E58" s="686"/>
      <c r="F58" s="686">
        <v>144</v>
      </c>
      <c r="G58" s="686">
        <v>144</v>
      </c>
      <c r="H58" s="686"/>
      <c r="I58" s="687" t="s">
        <v>2</v>
      </c>
    </row>
    <row r="59" spans="1:9" ht="18.75" customHeight="1">
      <c r="A59" s="685" t="s">
        <v>288</v>
      </c>
      <c r="B59" s="110" t="s">
        <v>289</v>
      </c>
      <c r="C59" s="110" t="s">
        <v>19</v>
      </c>
      <c r="D59" s="110" t="s">
        <v>80</v>
      </c>
      <c r="E59" s="109">
        <v>13422</v>
      </c>
      <c r="F59" s="109">
        <v>5034.7</v>
      </c>
      <c r="G59" s="109">
        <v>3879.5</v>
      </c>
      <c r="H59" s="686">
        <v>-1155.2</v>
      </c>
      <c r="I59" s="687" t="s">
        <v>571</v>
      </c>
    </row>
    <row r="60" spans="1:9" ht="19.5" customHeight="1">
      <c r="A60" s="685" t="s">
        <v>3809</v>
      </c>
      <c r="B60" s="110" t="s">
        <v>289</v>
      </c>
      <c r="C60" s="110" t="s">
        <v>3810</v>
      </c>
      <c r="D60" s="110" t="s">
        <v>80</v>
      </c>
      <c r="E60" s="109"/>
      <c r="F60" s="109">
        <v>86.4</v>
      </c>
      <c r="G60" s="109">
        <v>86.37</v>
      </c>
      <c r="H60" s="686">
        <v>-0.03</v>
      </c>
      <c r="I60" s="687" t="s">
        <v>2</v>
      </c>
    </row>
    <row r="61" spans="1:9" ht="18.75" customHeight="1">
      <c r="A61" s="688" t="s">
        <v>2149</v>
      </c>
      <c r="B61" s="327" t="s">
        <v>289</v>
      </c>
      <c r="C61" s="327" t="s">
        <v>3810</v>
      </c>
      <c r="D61" s="327" t="s">
        <v>16</v>
      </c>
      <c r="E61" s="686"/>
      <c r="F61" s="686">
        <v>86.4</v>
      </c>
      <c r="G61" s="686">
        <v>86.37</v>
      </c>
      <c r="H61" s="686">
        <v>-0.03</v>
      </c>
      <c r="I61" s="687" t="s">
        <v>2</v>
      </c>
    </row>
    <row r="62" spans="1:9" ht="18.75" customHeight="1">
      <c r="A62" s="688" t="s">
        <v>2196</v>
      </c>
      <c r="B62" s="327" t="s">
        <v>289</v>
      </c>
      <c r="C62" s="327" t="s">
        <v>3810</v>
      </c>
      <c r="D62" s="327" t="s">
        <v>2197</v>
      </c>
      <c r="E62" s="686"/>
      <c r="F62" s="686">
        <v>86.4</v>
      </c>
      <c r="G62" s="686">
        <v>86.37</v>
      </c>
      <c r="H62" s="686">
        <v>-0.03</v>
      </c>
      <c r="I62" s="687" t="s">
        <v>2</v>
      </c>
    </row>
    <row r="63" spans="1:9" ht="43.5" customHeight="1">
      <c r="A63" s="685" t="s">
        <v>3811</v>
      </c>
      <c r="B63" s="110" t="s">
        <v>289</v>
      </c>
      <c r="C63" s="110" t="s">
        <v>3812</v>
      </c>
      <c r="D63" s="110" t="s">
        <v>80</v>
      </c>
      <c r="E63" s="109">
        <v>3920</v>
      </c>
      <c r="F63" s="109">
        <v>1921.5</v>
      </c>
      <c r="G63" s="109">
        <v>1916.94</v>
      </c>
      <c r="H63" s="686">
        <v>-4.5599999999999996</v>
      </c>
      <c r="I63" s="687" t="s">
        <v>122</v>
      </c>
    </row>
    <row r="64" spans="1:9" ht="18.75" customHeight="1">
      <c r="A64" s="688" t="s">
        <v>2149</v>
      </c>
      <c r="B64" s="327" t="s">
        <v>289</v>
      </c>
      <c r="C64" s="327" t="s">
        <v>3812</v>
      </c>
      <c r="D64" s="327" t="s">
        <v>16</v>
      </c>
      <c r="E64" s="686">
        <v>3813.3</v>
      </c>
      <c r="F64" s="686">
        <v>1920.1</v>
      </c>
      <c r="G64" s="686">
        <v>1918.86</v>
      </c>
      <c r="H64" s="686">
        <v>-1.24</v>
      </c>
      <c r="I64" s="687" t="s">
        <v>330</v>
      </c>
    </row>
    <row r="65" spans="1:9" ht="15.75" customHeight="1">
      <c r="A65" s="688" t="s">
        <v>2196</v>
      </c>
      <c r="B65" s="327" t="s">
        <v>289</v>
      </c>
      <c r="C65" s="327" t="s">
        <v>3812</v>
      </c>
      <c r="D65" s="327" t="s">
        <v>2197</v>
      </c>
      <c r="E65" s="686">
        <v>2336.3000000000002</v>
      </c>
      <c r="F65" s="686">
        <v>335.1</v>
      </c>
      <c r="G65" s="686">
        <v>334.33</v>
      </c>
      <c r="H65" s="686">
        <v>-0.77</v>
      </c>
      <c r="I65" s="687" t="s">
        <v>122</v>
      </c>
    </row>
    <row r="66" spans="1:9" ht="17.25" customHeight="1">
      <c r="A66" s="688" t="s">
        <v>2421</v>
      </c>
      <c r="B66" s="327" t="s">
        <v>289</v>
      </c>
      <c r="C66" s="327" t="s">
        <v>3812</v>
      </c>
      <c r="D66" s="327" t="s">
        <v>2422</v>
      </c>
      <c r="E66" s="686">
        <v>1477</v>
      </c>
      <c r="F66" s="686">
        <v>1585</v>
      </c>
      <c r="G66" s="686">
        <v>1584.53</v>
      </c>
      <c r="H66" s="686">
        <v>-0.47</v>
      </c>
      <c r="I66" s="687" t="s">
        <v>2</v>
      </c>
    </row>
    <row r="67" spans="1:9" ht="18.75" customHeight="1">
      <c r="A67" s="688" t="s">
        <v>2600</v>
      </c>
      <c r="B67" s="327" t="s">
        <v>289</v>
      </c>
      <c r="C67" s="327" t="s">
        <v>3812</v>
      </c>
      <c r="D67" s="327" t="s">
        <v>2601</v>
      </c>
      <c r="E67" s="686">
        <v>106.7</v>
      </c>
      <c r="F67" s="686">
        <v>1.4</v>
      </c>
      <c r="G67" s="686">
        <v>-1.92</v>
      </c>
      <c r="H67" s="686">
        <v>-3.32</v>
      </c>
      <c r="I67" s="687" t="s">
        <v>3813</v>
      </c>
    </row>
    <row r="68" spans="1:9" ht="18.75" customHeight="1">
      <c r="A68" s="688" t="s">
        <v>2602</v>
      </c>
      <c r="B68" s="327" t="s">
        <v>289</v>
      </c>
      <c r="C68" s="327" t="s">
        <v>3812</v>
      </c>
      <c r="D68" s="327" t="s">
        <v>2603</v>
      </c>
      <c r="E68" s="686">
        <v>7.2</v>
      </c>
      <c r="F68" s="686"/>
      <c r="G68" s="686"/>
      <c r="H68" s="686"/>
      <c r="I68" s="687" t="s">
        <v>19</v>
      </c>
    </row>
    <row r="69" spans="1:9" ht="18.75" customHeight="1">
      <c r="A69" s="688" t="s">
        <v>2720</v>
      </c>
      <c r="B69" s="327" t="s">
        <v>289</v>
      </c>
      <c r="C69" s="327" t="s">
        <v>3812</v>
      </c>
      <c r="D69" s="327" t="s">
        <v>2721</v>
      </c>
      <c r="E69" s="686">
        <v>99.5</v>
      </c>
      <c r="F69" s="686">
        <v>1.4</v>
      </c>
      <c r="G69" s="686">
        <v>-1.92</v>
      </c>
      <c r="H69" s="686">
        <v>-3.32</v>
      </c>
      <c r="I69" s="687" t="s">
        <v>3813</v>
      </c>
    </row>
    <row r="70" spans="1:9" ht="18.75" customHeight="1">
      <c r="A70" s="685" t="s">
        <v>3814</v>
      </c>
      <c r="B70" s="110" t="s">
        <v>289</v>
      </c>
      <c r="C70" s="110" t="s">
        <v>3815</v>
      </c>
      <c r="D70" s="110" t="s">
        <v>80</v>
      </c>
      <c r="E70" s="109">
        <v>537</v>
      </c>
      <c r="F70" s="109">
        <v>197.9</v>
      </c>
      <c r="G70" s="109">
        <v>130.66</v>
      </c>
      <c r="H70" s="686">
        <v>-67.239999999999995</v>
      </c>
      <c r="I70" s="687" t="s">
        <v>3816</v>
      </c>
    </row>
    <row r="71" spans="1:9" ht="18.75" customHeight="1">
      <c r="A71" s="688" t="s">
        <v>2149</v>
      </c>
      <c r="B71" s="327" t="s">
        <v>289</v>
      </c>
      <c r="C71" s="327" t="s">
        <v>3815</v>
      </c>
      <c r="D71" s="327" t="s">
        <v>16</v>
      </c>
      <c r="E71" s="686">
        <v>525</v>
      </c>
      <c r="F71" s="686">
        <v>197.9</v>
      </c>
      <c r="G71" s="686">
        <v>130.66</v>
      </c>
      <c r="H71" s="686">
        <v>-67.239999999999995</v>
      </c>
      <c r="I71" s="687" t="s">
        <v>3816</v>
      </c>
    </row>
    <row r="72" spans="1:9" ht="18.75" customHeight="1">
      <c r="A72" s="688" t="s">
        <v>20</v>
      </c>
      <c r="B72" s="327" t="s">
        <v>289</v>
      </c>
      <c r="C72" s="327" t="s">
        <v>3815</v>
      </c>
      <c r="D72" s="327" t="s">
        <v>21</v>
      </c>
      <c r="E72" s="686"/>
      <c r="F72" s="686">
        <v>116.1</v>
      </c>
      <c r="G72" s="686">
        <v>104.39</v>
      </c>
      <c r="H72" s="686">
        <v>-11.71</v>
      </c>
      <c r="I72" s="687" t="s">
        <v>1047</v>
      </c>
    </row>
    <row r="73" spans="1:9" ht="18.75" customHeight="1">
      <c r="A73" s="688" t="s">
        <v>2196</v>
      </c>
      <c r="B73" s="327" t="s">
        <v>289</v>
      </c>
      <c r="C73" s="327" t="s">
        <v>3815</v>
      </c>
      <c r="D73" s="327" t="s">
        <v>2197</v>
      </c>
      <c r="E73" s="686">
        <v>375</v>
      </c>
      <c r="F73" s="686">
        <v>81.8</v>
      </c>
      <c r="G73" s="686">
        <v>26.27</v>
      </c>
      <c r="H73" s="686">
        <v>-55.53</v>
      </c>
      <c r="I73" s="687" t="s">
        <v>451</v>
      </c>
    </row>
    <row r="74" spans="1:9" ht="18.75" customHeight="1">
      <c r="A74" s="688" t="s">
        <v>2421</v>
      </c>
      <c r="B74" s="327" t="s">
        <v>289</v>
      </c>
      <c r="C74" s="327" t="s">
        <v>3815</v>
      </c>
      <c r="D74" s="327" t="s">
        <v>2422</v>
      </c>
      <c r="E74" s="686">
        <v>150</v>
      </c>
      <c r="F74" s="686"/>
      <c r="G74" s="686"/>
      <c r="H74" s="686"/>
      <c r="I74" s="687" t="s">
        <v>19</v>
      </c>
    </row>
    <row r="75" spans="1:9" ht="17.25" customHeight="1">
      <c r="A75" s="688" t="s">
        <v>2600</v>
      </c>
      <c r="B75" s="327" t="s">
        <v>289</v>
      </c>
      <c r="C75" s="327" t="s">
        <v>3815</v>
      </c>
      <c r="D75" s="327" t="s">
        <v>2601</v>
      </c>
      <c r="E75" s="686">
        <v>12</v>
      </c>
      <c r="F75" s="686"/>
      <c r="G75" s="686"/>
      <c r="H75" s="686"/>
      <c r="I75" s="687" t="s">
        <v>19</v>
      </c>
    </row>
    <row r="76" spans="1:9" ht="15" customHeight="1">
      <c r="A76" s="688" t="s">
        <v>2720</v>
      </c>
      <c r="B76" s="327" t="s">
        <v>289</v>
      </c>
      <c r="C76" s="327" t="s">
        <v>3815</v>
      </c>
      <c r="D76" s="327" t="s">
        <v>2721</v>
      </c>
      <c r="E76" s="686">
        <v>12</v>
      </c>
      <c r="F76" s="686"/>
      <c r="G76" s="686"/>
      <c r="H76" s="686"/>
      <c r="I76" s="687" t="s">
        <v>19</v>
      </c>
    </row>
    <row r="77" spans="1:9" ht="30" customHeight="1">
      <c r="A77" s="685" t="s">
        <v>3817</v>
      </c>
      <c r="B77" s="110" t="s">
        <v>289</v>
      </c>
      <c r="C77" s="110" t="s">
        <v>3818</v>
      </c>
      <c r="D77" s="110" t="s">
        <v>80</v>
      </c>
      <c r="E77" s="109">
        <v>881</v>
      </c>
      <c r="F77" s="109">
        <v>881</v>
      </c>
      <c r="G77" s="109">
        <v>533.70000000000005</v>
      </c>
      <c r="H77" s="686">
        <v>-347.3</v>
      </c>
      <c r="I77" s="687" t="s">
        <v>3819</v>
      </c>
    </row>
    <row r="78" spans="1:9" ht="18.75" customHeight="1">
      <c r="A78" s="688" t="s">
        <v>2149</v>
      </c>
      <c r="B78" s="327" t="s">
        <v>289</v>
      </c>
      <c r="C78" s="327" t="s">
        <v>3818</v>
      </c>
      <c r="D78" s="327" t="s">
        <v>16</v>
      </c>
      <c r="E78" s="686">
        <v>339.6</v>
      </c>
      <c r="F78" s="686">
        <v>330.9</v>
      </c>
      <c r="G78" s="686">
        <v>273.02999999999997</v>
      </c>
      <c r="H78" s="686">
        <v>-57.87</v>
      </c>
      <c r="I78" s="687" t="s">
        <v>3820</v>
      </c>
    </row>
    <row r="79" spans="1:9" ht="18.75" customHeight="1">
      <c r="A79" s="688" t="s">
        <v>20</v>
      </c>
      <c r="B79" s="327" t="s">
        <v>289</v>
      </c>
      <c r="C79" s="327" t="s">
        <v>3818</v>
      </c>
      <c r="D79" s="327" t="s">
        <v>21</v>
      </c>
      <c r="E79" s="686">
        <v>233.2</v>
      </c>
      <c r="F79" s="686">
        <v>233.2</v>
      </c>
      <c r="G79" s="686">
        <v>203.09</v>
      </c>
      <c r="H79" s="686">
        <v>-30.11</v>
      </c>
      <c r="I79" s="687" t="s">
        <v>585</v>
      </c>
    </row>
    <row r="80" spans="1:9" ht="18.75" customHeight="1">
      <c r="A80" s="688" t="s">
        <v>2196</v>
      </c>
      <c r="B80" s="327" t="s">
        <v>289</v>
      </c>
      <c r="C80" s="327" t="s">
        <v>3818</v>
      </c>
      <c r="D80" s="327" t="s">
        <v>2197</v>
      </c>
      <c r="E80" s="686">
        <v>106.4</v>
      </c>
      <c r="F80" s="686">
        <v>97.7</v>
      </c>
      <c r="G80" s="686">
        <v>69.95</v>
      </c>
      <c r="H80" s="686">
        <v>-27.75</v>
      </c>
      <c r="I80" s="687" t="s">
        <v>3821</v>
      </c>
    </row>
    <row r="81" spans="1:9" ht="18.75" customHeight="1">
      <c r="A81" s="688" t="s">
        <v>2600</v>
      </c>
      <c r="B81" s="327" t="s">
        <v>289</v>
      </c>
      <c r="C81" s="327" t="s">
        <v>3818</v>
      </c>
      <c r="D81" s="327" t="s">
        <v>2601</v>
      </c>
      <c r="E81" s="686">
        <v>541.4</v>
      </c>
      <c r="F81" s="686">
        <v>550.1</v>
      </c>
      <c r="G81" s="686">
        <v>260.66000000000003</v>
      </c>
      <c r="H81" s="686">
        <v>-289.44</v>
      </c>
      <c r="I81" s="687" t="s">
        <v>3822</v>
      </c>
    </row>
    <row r="82" spans="1:9" ht="18.75" customHeight="1">
      <c r="A82" s="688" t="s">
        <v>2602</v>
      </c>
      <c r="B82" s="327" t="s">
        <v>289</v>
      </c>
      <c r="C82" s="327" t="s">
        <v>3818</v>
      </c>
      <c r="D82" s="327" t="s">
        <v>2603</v>
      </c>
      <c r="E82" s="686">
        <v>499.7</v>
      </c>
      <c r="F82" s="686">
        <v>506.9</v>
      </c>
      <c r="G82" s="686">
        <v>240.48</v>
      </c>
      <c r="H82" s="686">
        <v>-266.42</v>
      </c>
      <c r="I82" s="687" t="s">
        <v>3822</v>
      </c>
    </row>
    <row r="83" spans="1:9" ht="18.75" customHeight="1">
      <c r="A83" s="688" t="s">
        <v>2720</v>
      </c>
      <c r="B83" s="327" t="s">
        <v>289</v>
      </c>
      <c r="C83" s="327" t="s">
        <v>3818</v>
      </c>
      <c r="D83" s="327" t="s">
        <v>2721</v>
      </c>
      <c r="E83" s="686">
        <v>41.7</v>
      </c>
      <c r="F83" s="686">
        <v>43.2</v>
      </c>
      <c r="G83" s="686">
        <v>20.18</v>
      </c>
      <c r="H83" s="686">
        <v>-23.02</v>
      </c>
      <c r="I83" s="687" t="s">
        <v>3823</v>
      </c>
    </row>
    <row r="84" spans="1:9" ht="31.5" customHeight="1">
      <c r="A84" s="685" t="s">
        <v>3824</v>
      </c>
      <c r="B84" s="110" t="s">
        <v>289</v>
      </c>
      <c r="C84" s="110" t="s">
        <v>1168</v>
      </c>
      <c r="D84" s="110" t="s">
        <v>80</v>
      </c>
      <c r="E84" s="109">
        <v>8084</v>
      </c>
      <c r="F84" s="109">
        <v>907.1</v>
      </c>
      <c r="G84" s="109">
        <v>659.48</v>
      </c>
      <c r="H84" s="686">
        <v>-247.62</v>
      </c>
      <c r="I84" s="687" t="s">
        <v>3128</v>
      </c>
    </row>
    <row r="85" spans="1:9" ht="17.25" customHeight="1">
      <c r="A85" s="688" t="s">
        <v>2149</v>
      </c>
      <c r="B85" s="327" t="s">
        <v>289</v>
      </c>
      <c r="C85" s="327" t="s">
        <v>1168</v>
      </c>
      <c r="D85" s="327" t="s">
        <v>16</v>
      </c>
      <c r="E85" s="686">
        <v>6032.5</v>
      </c>
      <c r="F85" s="686">
        <v>707.2</v>
      </c>
      <c r="G85" s="686">
        <v>511.15</v>
      </c>
      <c r="H85" s="686">
        <v>-196.05</v>
      </c>
      <c r="I85" s="687" t="s">
        <v>3825</v>
      </c>
    </row>
    <row r="86" spans="1:9" ht="18.75" customHeight="1">
      <c r="A86" s="688" t="s">
        <v>20</v>
      </c>
      <c r="B86" s="327" t="s">
        <v>289</v>
      </c>
      <c r="C86" s="327" t="s">
        <v>1168</v>
      </c>
      <c r="D86" s="327" t="s">
        <v>21</v>
      </c>
      <c r="E86" s="686">
        <v>623.70000000000005</v>
      </c>
      <c r="F86" s="686">
        <v>193.5</v>
      </c>
      <c r="G86" s="686"/>
      <c r="H86" s="686">
        <v>-193.5</v>
      </c>
      <c r="I86" s="687" t="s">
        <v>19</v>
      </c>
    </row>
    <row r="87" spans="1:9" ht="18.75" customHeight="1">
      <c r="A87" s="688" t="s">
        <v>2196</v>
      </c>
      <c r="B87" s="327" t="s">
        <v>289</v>
      </c>
      <c r="C87" s="327" t="s">
        <v>1168</v>
      </c>
      <c r="D87" s="327" t="s">
        <v>2197</v>
      </c>
      <c r="E87" s="686">
        <v>5408.8</v>
      </c>
      <c r="F87" s="686">
        <v>513.70000000000005</v>
      </c>
      <c r="G87" s="686">
        <v>511.15</v>
      </c>
      <c r="H87" s="686">
        <v>-2.5499999999999998</v>
      </c>
      <c r="I87" s="687" t="s">
        <v>52</v>
      </c>
    </row>
    <row r="88" spans="1:9" ht="18.75" customHeight="1">
      <c r="A88" s="688" t="s">
        <v>2600</v>
      </c>
      <c r="B88" s="327" t="s">
        <v>289</v>
      </c>
      <c r="C88" s="327" t="s">
        <v>1168</v>
      </c>
      <c r="D88" s="327" t="s">
        <v>2601</v>
      </c>
      <c r="E88" s="686">
        <v>2051.5</v>
      </c>
      <c r="F88" s="686">
        <v>199.9</v>
      </c>
      <c r="G88" s="686">
        <v>148.33000000000001</v>
      </c>
      <c r="H88" s="686">
        <v>-51.57</v>
      </c>
      <c r="I88" s="687" t="s">
        <v>3826</v>
      </c>
    </row>
    <row r="89" spans="1:9" ht="18.75" customHeight="1">
      <c r="A89" s="688" t="s">
        <v>2602</v>
      </c>
      <c r="B89" s="327" t="s">
        <v>289</v>
      </c>
      <c r="C89" s="327" t="s">
        <v>1168</v>
      </c>
      <c r="D89" s="327" t="s">
        <v>2603</v>
      </c>
      <c r="E89" s="686">
        <v>2000</v>
      </c>
      <c r="F89" s="686">
        <v>148.4</v>
      </c>
      <c r="G89" s="686">
        <v>148.33000000000001</v>
      </c>
      <c r="H89" s="686">
        <v>-7.0000000000000007E-2</v>
      </c>
      <c r="I89" s="687" t="s">
        <v>2</v>
      </c>
    </row>
    <row r="90" spans="1:9" ht="18.75" customHeight="1">
      <c r="A90" s="688" t="s">
        <v>2720</v>
      </c>
      <c r="B90" s="327" t="s">
        <v>289</v>
      </c>
      <c r="C90" s="327" t="s">
        <v>1168</v>
      </c>
      <c r="D90" s="327" t="s">
        <v>2721</v>
      </c>
      <c r="E90" s="686">
        <v>51.5</v>
      </c>
      <c r="F90" s="686">
        <v>51.5</v>
      </c>
      <c r="G90" s="686"/>
      <c r="H90" s="686">
        <v>-51.5</v>
      </c>
      <c r="I90" s="687" t="s">
        <v>19</v>
      </c>
    </row>
    <row r="91" spans="1:9" ht="30.75" customHeight="1">
      <c r="A91" s="685" t="s">
        <v>3827</v>
      </c>
      <c r="B91" s="110" t="s">
        <v>289</v>
      </c>
      <c r="C91" s="110" t="s">
        <v>3828</v>
      </c>
      <c r="D91" s="110" t="s">
        <v>80</v>
      </c>
      <c r="E91" s="109"/>
      <c r="F91" s="109">
        <v>340.8</v>
      </c>
      <c r="G91" s="109">
        <v>221.8</v>
      </c>
      <c r="H91" s="686">
        <v>-119</v>
      </c>
      <c r="I91" s="687" t="s">
        <v>3829</v>
      </c>
    </row>
    <row r="92" spans="1:9" ht="18.75" customHeight="1">
      <c r="A92" s="688" t="s">
        <v>2149</v>
      </c>
      <c r="B92" s="327" t="s">
        <v>289</v>
      </c>
      <c r="C92" s="327" t="s">
        <v>3828</v>
      </c>
      <c r="D92" s="327" t="s">
        <v>16</v>
      </c>
      <c r="E92" s="686"/>
      <c r="F92" s="686">
        <v>340.8</v>
      </c>
      <c r="G92" s="686">
        <v>221.8</v>
      </c>
      <c r="H92" s="686">
        <v>-119</v>
      </c>
      <c r="I92" s="687" t="s">
        <v>3829</v>
      </c>
    </row>
    <row r="93" spans="1:9" ht="18.75" customHeight="1">
      <c r="A93" s="688" t="s">
        <v>2196</v>
      </c>
      <c r="B93" s="327" t="s">
        <v>289</v>
      </c>
      <c r="C93" s="327" t="s">
        <v>3828</v>
      </c>
      <c r="D93" s="327" t="s">
        <v>2197</v>
      </c>
      <c r="E93" s="686"/>
      <c r="F93" s="686">
        <v>340.8</v>
      </c>
      <c r="G93" s="686">
        <v>221.8</v>
      </c>
      <c r="H93" s="686">
        <v>-119</v>
      </c>
      <c r="I93" s="687" t="s">
        <v>3829</v>
      </c>
    </row>
    <row r="94" spans="1:9" ht="31.5" customHeight="1">
      <c r="A94" s="685" t="s">
        <v>3830</v>
      </c>
      <c r="B94" s="110" t="s">
        <v>289</v>
      </c>
      <c r="C94" s="110" t="s">
        <v>3831</v>
      </c>
      <c r="D94" s="110" t="s">
        <v>80</v>
      </c>
      <c r="E94" s="109"/>
      <c r="F94" s="109">
        <v>700</v>
      </c>
      <c r="G94" s="109">
        <v>330.56</v>
      </c>
      <c r="H94" s="686">
        <v>-369.44</v>
      </c>
      <c r="I94" s="687" t="s">
        <v>3832</v>
      </c>
    </row>
    <row r="95" spans="1:9" ht="18.75" customHeight="1">
      <c r="A95" s="688" t="s">
        <v>2149</v>
      </c>
      <c r="B95" s="327" t="s">
        <v>289</v>
      </c>
      <c r="C95" s="327" t="s">
        <v>3831</v>
      </c>
      <c r="D95" s="327" t="s">
        <v>16</v>
      </c>
      <c r="E95" s="686"/>
      <c r="F95" s="686">
        <v>700</v>
      </c>
      <c r="G95" s="686">
        <v>330.56</v>
      </c>
      <c r="H95" s="686">
        <v>-369.44</v>
      </c>
      <c r="I95" s="687" t="s">
        <v>3832</v>
      </c>
    </row>
    <row r="96" spans="1:9" ht="18.75" customHeight="1">
      <c r="A96" s="688" t="s">
        <v>2196</v>
      </c>
      <c r="B96" s="327" t="s">
        <v>289</v>
      </c>
      <c r="C96" s="327" t="s">
        <v>3831</v>
      </c>
      <c r="D96" s="327" t="s">
        <v>2197</v>
      </c>
      <c r="E96" s="686"/>
      <c r="F96" s="686">
        <v>700</v>
      </c>
      <c r="G96" s="686">
        <v>330.56</v>
      </c>
      <c r="H96" s="686">
        <v>-369.44</v>
      </c>
      <c r="I96" s="687" t="s">
        <v>3832</v>
      </c>
    </row>
    <row r="97" spans="1:9" ht="18.75" customHeight="1">
      <c r="A97" s="685" t="s">
        <v>302</v>
      </c>
      <c r="B97" s="110" t="s">
        <v>303</v>
      </c>
      <c r="C97" s="110" t="s">
        <v>19</v>
      </c>
      <c r="D97" s="110" t="s">
        <v>80</v>
      </c>
      <c r="E97" s="109">
        <v>15225.5</v>
      </c>
      <c r="F97" s="109">
        <v>3351.7</v>
      </c>
      <c r="G97" s="109">
        <v>3304.1</v>
      </c>
      <c r="H97" s="686">
        <v>-47.6</v>
      </c>
      <c r="I97" s="687" t="s">
        <v>58</v>
      </c>
    </row>
    <row r="98" spans="1:9" ht="43.5" customHeight="1">
      <c r="A98" s="685" t="s">
        <v>3833</v>
      </c>
      <c r="B98" s="110" t="s">
        <v>303</v>
      </c>
      <c r="C98" s="110" t="s">
        <v>3834</v>
      </c>
      <c r="D98" s="110" t="s">
        <v>80</v>
      </c>
      <c r="E98" s="109">
        <v>1267</v>
      </c>
      <c r="F98" s="109">
        <v>1267</v>
      </c>
      <c r="G98" s="109">
        <v>1266.94</v>
      </c>
      <c r="H98" s="686">
        <v>-0.06</v>
      </c>
      <c r="I98" s="687" t="s">
        <v>2</v>
      </c>
    </row>
    <row r="99" spans="1:9" ht="18.75" customHeight="1">
      <c r="A99" s="688" t="s">
        <v>2149</v>
      </c>
      <c r="B99" s="327" t="s">
        <v>303</v>
      </c>
      <c r="C99" s="327" t="s">
        <v>3834</v>
      </c>
      <c r="D99" s="327" t="s">
        <v>16</v>
      </c>
      <c r="E99" s="686">
        <v>1099.5999999999999</v>
      </c>
      <c r="F99" s="686">
        <v>1099.5999999999999</v>
      </c>
      <c r="G99" s="686">
        <v>1099.5899999999999</v>
      </c>
      <c r="H99" s="686">
        <v>-0.01</v>
      </c>
      <c r="I99" s="687" t="s">
        <v>2</v>
      </c>
    </row>
    <row r="100" spans="1:9" ht="18.75" customHeight="1">
      <c r="A100" s="688" t="s">
        <v>20</v>
      </c>
      <c r="B100" s="327" t="s">
        <v>303</v>
      </c>
      <c r="C100" s="327" t="s">
        <v>3834</v>
      </c>
      <c r="D100" s="327" t="s">
        <v>21</v>
      </c>
      <c r="E100" s="686">
        <v>1089.5999999999999</v>
      </c>
      <c r="F100" s="686">
        <v>1089.5999999999999</v>
      </c>
      <c r="G100" s="686">
        <v>1089.5899999999999</v>
      </c>
      <c r="H100" s="686">
        <v>-0.01</v>
      </c>
      <c r="I100" s="687" t="s">
        <v>2</v>
      </c>
    </row>
    <row r="101" spans="1:9" ht="18.75" customHeight="1">
      <c r="A101" s="688" t="s">
        <v>2196</v>
      </c>
      <c r="B101" s="327" t="s">
        <v>303</v>
      </c>
      <c r="C101" s="327" t="s">
        <v>3834</v>
      </c>
      <c r="D101" s="327" t="s">
        <v>2197</v>
      </c>
      <c r="E101" s="686">
        <v>10</v>
      </c>
      <c r="F101" s="686">
        <v>10</v>
      </c>
      <c r="G101" s="686">
        <v>10</v>
      </c>
      <c r="H101" s="686"/>
      <c r="I101" s="687" t="s">
        <v>2</v>
      </c>
    </row>
    <row r="102" spans="1:9" ht="18.75" customHeight="1">
      <c r="A102" s="688" t="s">
        <v>2600</v>
      </c>
      <c r="B102" s="327" t="s">
        <v>303</v>
      </c>
      <c r="C102" s="327" t="s">
        <v>3834</v>
      </c>
      <c r="D102" s="327" t="s">
        <v>2601</v>
      </c>
      <c r="E102" s="686">
        <v>167.4</v>
      </c>
      <c r="F102" s="686">
        <v>167.4</v>
      </c>
      <c r="G102" s="686">
        <v>167.35</v>
      </c>
      <c r="H102" s="686">
        <v>-0.05</v>
      </c>
      <c r="I102" s="687" t="s">
        <v>2</v>
      </c>
    </row>
    <row r="103" spans="1:9" ht="18.75" customHeight="1">
      <c r="A103" s="688" t="s">
        <v>2720</v>
      </c>
      <c r="B103" s="327" t="s">
        <v>303</v>
      </c>
      <c r="C103" s="327" t="s">
        <v>3834</v>
      </c>
      <c r="D103" s="327" t="s">
        <v>2721</v>
      </c>
      <c r="E103" s="686">
        <v>167.4</v>
      </c>
      <c r="F103" s="686">
        <v>167.4</v>
      </c>
      <c r="G103" s="686">
        <v>167.35</v>
      </c>
      <c r="H103" s="686">
        <v>-0.05</v>
      </c>
      <c r="I103" s="687" t="s">
        <v>2</v>
      </c>
    </row>
    <row r="104" spans="1:9" ht="28.5" customHeight="1">
      <c r="A104" s="685" t="s">
        <v>3835</v>
      </c>
      <c r="B104" s="110" t="s">
        <v>303</v>
      </c>
      <c r="C104" s="110" t="s">
        <v>1170</v>
      </c>
      <c r="D104" s="110" t="s">
        <v>80</v>
      </c>
      <c r="E104" s="109">
        <v>12033</v>
      </c>
      <c r="F104" s="109"/>
      <c r="G104" s="109"/>
      <c r="H104" s="686"/>
      <c r="I104" s="687" t="s">
        <v>19</v>
      </c>
    </row>
    <row r="105" spans="1:9" ht="18.75" customHeight="1">
      <c r="A105" s="688" t="s">
        <v>2149</v>
      </c>
      <c r="B105" s="327" t="s">
        <v>303</v>
      </c>
      <c r="C105" s="327" t="s">
        <v>1170</v>
      </c>
      <c r="D105" s="327" t="s">
        <v>16</v>
      </c>
      <c r="E105" s="686">
        <v>2033</v>
      </c>
      <c r="F105" s="686"/>
      <c r="G105" s="686"/>
      <c r="H105" s="686"/>
      <c r="I105" s="687" t="s">
        <v>19</v>
      </c>
    </row>
    <row r="106" spans="1:9" ht="18.75" customHeight="1">
      <c r="A106" s="688" t="s">
        <v>2421</v>
      </c>
      <c r="B106" s="327" t="s">
        <v>303</v>
      </c>
      <c r="C106" s="327" t="s">
        <v>1170</v>
      </c>
      <c r="D106" s="327" t="s">
        <v>2422</v>
      </c>
      <c r="E106" s="686">
        <v>2033</v>
      </c>
      <c r="F106" s="686"/>
      <c r="G106" s="686"/>
      <c r="H106" s="686"/>
      <c r="I106" s="687" t="s">
        <v>19</v>
      </c>
    </row>
    <row r="107" spans="1:9" ht="18.75" customHeight="1">
      <c r="A107" s="688" t="s">
        <v>2600</v>
      </c>
      <c r="B107" s="327" t="s">
        <v>303</v>
      </c>
      <c r="C107" s="327" t="s">
        <v>1170</v>
      </c>
      <c r="D107" s="327" t="s">
        <v>2601</v>
      </c>
      <c r="E107" s="686">
        <v>10000</v>
      </c>
      <c r="F107" s="686"/>
      <c r="G107" s="686"/>
      <c r="H107" s="686"/>
      <c r="I107" s="687" t="s">
        <v>19</v>
      </c>
    </row>
    <row r="108" spans="1:9" ht="18.75" customHeight="1">
      <c r="A108" s="688" t="s">
        <v>2602</v>
      </c>
      <c r="B108" s="327" t="s">
        <v>303</v>
      </c>
      <c r="C108" s="327" t="s">
        <v>1170</v>
      </c>
      <c r="D108" s="327" t="s">
        <v>2603</v>
      </c>
      <c r="E108" s="686">
        <v>10000</v>
      </c>
      <c r="F108" s="686"/>
      <c r="G108" s="686"/>
      <c r="H108" s="686"/>
      <c r="I108" s="687" t="s">
        <v>19</v>
      </c>
    </row>
    <row r="109" spans="1:9" ht="40.5" customHeight="1">
      <c r="A109" s="685" t="s">
        <v>3836</v>
      </c>
      <c r="B109" s="110" t="s">
        <v>303</v>
      </c>
      <c r="C109" s="110" t="s">
        <v>3837</v>
      </c>
      <c r="D109" s="110" t="s">
        <v>80</v>
      </c>
      <c r="E109" s="109">
        <v>747.6</v>
      </c>
      <c r="F109" s="109">
        <v>747.6</v>
      </c>
      <c r="G109" s="109">
        <v>730.42</v>
      </c>
      <c r="H109" s="686">
        <v>-17.18</v>
      </c>
      <c r="I109" s="687" t="s">
        <v>403</v>
      </c>
    </row>
    <row r="110" spans="1:9" ht="18.75" customHeight="1">
      <c r="A110" s="688" t="s">
        <v>2149</v>
      </c>
      <c r="B110" s="327" t="s">
        <v>303</v>
      </c>
      <c r="C110" s="327" t="s">
        <v>3837</v>
      </c>
      <c r="D110" s="327" t="s">
        <v>16</v>
      </c>
      <c r="E110" s="686">
        <v>747.6</v>
      </c>
      <c r="F110" s="686">
        <v>747.6</v>
      </c>
      <c r="G110" s="686">
        <v>730.42</v>
      </c>
      <c r="H110" s="686">
        <v>-17.18</v>
      </c>
      <c r="I110" s="687" t="s">
        <v>403</v>
      </c>
    </row>
    <row r="111" spans="1:9" ht="18.75" customHeight="1">
      <c r="A111" s="688" t="s">
        <v>20</v>
      </c>
      <c r="B111" s="327" t="s">
        <v>303</v>
      </c>
      <c r="C111" s="327" t="s">
        <v>3837</v>
      </c>
      <c r="D111" s="327" t="s">
        <v>21</v>
      </c>
      <c r="E111" s="686">
        <v>747.6</v>
      </c>
      <c r="F111" s="686">
        <v>747.6</v>
      </c>
      <c r="G111" s="686">
        <v>730.42</v>
      </c>
      <c r="H111" s="686">
        <v>-17.18</v>
      </c>
      <c r="I111" s="687" t="s">
        <v>403</v>
      </c>
    </row>
    <row r="112" spans="1:9" ht="29.25" customHeight="1">
      <c r="A112" s="685" t="s">
        <v>3838</v>
      </c>
      <c r="B112" s="110" t="s">
        <v>303</v>
      </c>
      <c r="C112" s="110" t="s">
        <v>3839</v>
      </c>
      <c r="D112" s="110" t="s">
        <v>80</v>
      </c>
      <c r="E112" s="109">
        <v>201.4</v>
      </c>
      <c r="F112" s="109">
        <v>247.6</v>
      </c>
      <c r="G112" s="109">
        <v>217.26</v>
      </c>
      <c r="H112" s="686">
        <v>-30.34</v>
      </c>
      <c r="I112" s="687" t="s">
        <v>3840</v>
      </c>
    </row>
    <row r="113" spans="1:9" ht="18.75" customHeight="1">
      <c r="A113" s="688" t="s">
        <v>2149</v>
      </c>
      <c r="B113" s="327" t="s">
        <v>303</v>
      </c>
      <c r="C113" s="327" t="s">
        <v>3839</v>
      </c>
      <c r="D113" s="327" t="s">
        <v>16</v>
      </c>
      <c r="E113" s="686">
        <v>201.4</v>
      </c>
      <c r="F113" s="686">
        <v>247.6</v>
      </c>
      <c r="G113" s="686">
        <v>217.26</v>
      </c>
      <c r="H113" s="686">
        <v>-30.34</v>
      </c>
      <c r="I113" s="687" t="s">
        <v>3840</v>
      </c>
    </row>
    <row r="114" spans="1:9" ht="18.75" customHeight="1">
      <c r="A114" s="688" t="s">
        <v>20</v>
      </c>
      <c r="B114" s="327" t="s">
        <v>303</v>
      </c>
      <c r="C114" s="327" t="s">
        <v>3839</v>
      </c>
      <c r="D114" s="327" t="s">
        <v>21</v>
      </c>
      <c r="E114" s="686">
        <v>184.3</v>
      </c>
      <c r="F114" s="686">
        <v>140</v>
      </c>
      <c r="G114" s="686">
        <v>128.63</v>
      </c>
      <c r="H114" s="686">
        <v>-11.37</v>
      </c>
      <c r="I114" s="687" t="s">
        <v>520</v>
      </c>
    </row>
    <row r="115" spans="1:9" ht="18.75" customHeight="1">
      <c r="A115" s="688" t="s">
        <v>2196</v>
      </c>
      <c r="B115" s="327" t="s">
        <v>303</v>
      </c>
      <c r="C115" s="327" t="s">
        <v>3839</v>
      </c>
      <c r="D115" s="327" t="s">
        <v>2197</v>
      </c>
      <c r="E115" s="686">
        <v>17.100000000000001</v>
      </c>
      <c r="F115" s="686">
        <v>107.6</v>
      </c>
      <c r="G115" s="686">
        <v>88.63</v>
      </c>
      <c r="H115" s="686">
        <v>-18.97</v>
      </c>
      <c r="I115" s="687" t="s">
        <v>3841</v>
      </c>
    </row>
    <row r="116" spans="1:9" ht="33" customHeight="1">
      <c r="A116" s="685" t="s">
        <v>3842</v>
      </c>
      <c r="B116" s="110" t="s">
        <v>303</v>
      </c>
      <c r="C116" s="110" t="s">
        <v>3843</v>
      </c>
      <c r="D116" s="110" t="s">
        <v>80</v>
      </c>
      <c r="E116" s="109">
        <v>976.5</v>
      </c>
      <c r="F116" s="109">
        <v>1089.5</v>
      </c>
      <c r="G116" s="109">
        <v>1089.48</v>
      </c>
      <c r="H116" s="686">
        <v>-0.02</v>
      </c>
      <c r="I116" s="687" t="s">
        <v>2</v>
      </c>
    </row>
    <row r="117" spans="1:9" ht="18.75" customHeight="1">
      <c r="A117" s="688" t="s">
        <v>2149</v>
      </c>
      <c r="B117" s="327" t="s">
        <v>303</v>
      </c>
      <c r="C117" s="327" t="s">
        <v>3843</v>
      </c>
      <c r="D117" s="327" t="s">
        <v>16</v>
      </c>
      <c r="E117" s="686">
        <v>511.5</v>
      </c>
      <c r="F117" s="686">
        <v>639.72</v>
      </c>
      <c r="G117" s="686">
        <v>639.70000000000005</v>
      </c>
      <c r="H117" s="686">
        <v>-0.02</v>
      </c>
      <c r="I117" s="687" t="s">
        <v>2</v>
      </c>
    </row>
    <row r="118" spans="1:9" ht="18.75" customHeight="1">
      <c r="A118" s="688" t="s">
        <v>20</v>
      </c>
      <c r="B118" s="327" t="s">
        <v>303</v>
      </c>
      <c r="C118" s="327" t="s">
        <v>3843</v>
      </c>
      <c r="D118" s="327" t="s">
        <v>21</v>
      </c>
      <c r="E118" s="686">
        <v>296.7</v>
      </c>
      <c r="F118" s="686">
        <v>381.87</v>
      </c>
      <c r="G118" s="686">
        <v>381.86</v>
      </c>
      <c r="H118" s="686">
        <v>-0.01</v>
      </c>
      <c r="I118" s="687" t="s">
        <v>2</v>
      </c>
    </row>
    <row r="119" spans="1:9" ht="18.75" customHeight="1">
      <c r="A119" s="688" t="s">
        <v>2196</v>
      </c>
      <c r="B119" s="327" t="s">
        <v>303</v>
      </c>
      <c r="C119" s="327" t="s">
        <v>3843</v>
      </c>
      <c r="D119" s="327" t="s">
        <v>2197</v>
      </c>
      <c r="E119" s="686">
        <v>214.8</v>
      </c>
      <c r="F119" s="686">
        <v>257.85000000000002</v>
      </c>
      <c r="G119" s="686">
        <v>257.85000000000002</v>
      </c>
      <c r="H119" s="686"/>
      <c r="I119" s="687" t="s">
        <v>2</v>
      </c>
    </row>
    <row r="120" spans="1:9" ht="18.75" customHeight="1">
      <c r="A120" s="688" t="s">
        <v>2600</v>
      </c>
      <c r="B120" s="327" t="s">
        <v>303</v>
      </c>
      <c r="C120" s="327" t="s">
        <v>3843</v>
      </c>
      <c r="D120" s="327" t="s">
        <v>2601</v>
      </c>
      <c r="E120" s="686">
        <v>465</v>
      </c>
      <c r="F120" s="686">
        <v>449.78</v>
      </c>
      <c r="G120" s="686">
        <v>449.78</v>
      </c>
      <c r="H120" s="686"/>
      <c r="I120" s="687" t="s">
        <v>2</v>
      </c>
    </row>
    <row r="121" spans="1:9" ht="18.75" customHeight="1">
      <c r="A121" s="688" t="s">
        <v>2602</v>
      </c>
      <c r="B121" s="327" t="s">
        <v>303</v>
      </c>
      <c r="C121" s="327" t="s">
        <v>3843</v>
      </c>
      <c r="D121" s="327" t="s">
        <v>2603</v>
      </c>
      <c r="E121" s="686">
        <v>441</v>
      </c>
      <c r="F121" s="686">
        <v>429.78</v>
      </c>
      <c r="G121" s="686">
        <v>429.78</v>
      </c>
      <c r="H121" s="686"/>
      <c r="I121" s="687" t="s">
        <v>2</v>
      </c>
    </row>
    <row r="122" spans="1:9" ht="18.75" customHeight="1">
      <c r="A122" s="688" t="s">
        <v>2720</v>
      </c>
      <c r="B122" s="327" t="s">
        <v>303</v>
      </c>
      <c r="C122" s="327" t="s">
        <v>3843</v>
      </c>
      <c r="D122" s="327" t="s">
        <v>2721</v>
      </c>
      <c r="E122" s="686">
        <v>24</v>
      </c>
      <c r="F122" s="686">
        <v>20</v>
      </c>
      <c r="G122" s="686">
        <v>20</v>
      </c>
      <c r="H122" s="686"/>
      <c r="I122" s="687" t="s">
        <v>2</v>
      </c>
    </row>
    <row r="123" spans="1:9" ht="18.75" customHeight="1">
      <c r="A123" s="685" t="s">
        <v>328</v>
      </c>
      <c r="B123" s="110" t="s">
        <v>329</v>
      </c>
      <c r="C123" s="110" t="s">
        <v>19</v>
      </c>
      <c r="D123" s="110" t="s">
        <v>80</v>
      </c>
      <c r="E123" s="109">
        <v>19619.5</v>
      </c>
      <c r="F123" s="109">
        <v>84045.1</v>
      </c>
      <c r="G123" s="109">
        <v>54761.85</v>
      </c>
      <c r="H123" s="686">
        <v>-29283.25</v>
      </c>
      <c r="I123" s="687" t="s">
        <v>911</v>
      </c>
    </row>
    <row r="124" spans="1:9" ht="20.25" customHeight="1">
      <c r="A124" s="685" t="s">
        <v>3844</v>
      </c>
      <c r="B124" s="110" t="s">
        <v>329</v>
      </c>
      <c r="C124" s="110" t="s">
        <v>3845</v>
      </c>
      <c r="D124" s="110" t="s">
        <v>80</v>
      </c>
      <c r="E124" s="109">
        <v>558.5</v>
      </c>
      <c r="F124" s="109">
        <v>1968</v>
      </c>
      <c r="G124" s="109">
        <v>216.25</v>
      </c>
      <c r="H124" s="686">
        <v>-1751.75</v>
      </c>
      <c r="I124" s="687" t="s">
        <v>3846</v>
      </c>
    </row>
    <row r="125" spans="1:9" ht="18.75" customHeight="1">
      <c r="A125" s="688" t="s">
        <v>2149</v>
      </c>
      <c r="B125" s="327" t="s">
        <v>329</v>
      </c>
      <c r="C125" s="327" t="s">
        <v>3845</v>
      </c>
      <c r="D125" s="327" t="s">
        <v>16</v>
      </c>
      <c r="E125" s="686">
        <v>558.5</v>
      </c>
      <c r="F125" s="686">
        <v>1633.9</v>
      </c>
      <c r="G125" s="686">
        <v>212.95</v>
      </c>
      <c r="H125" s="686">
        <v>-1420.95</v>
      </c>
      <c r="I125" s="687" t="s">
        <v>3847</v>
      </c>
    </row>
    <row r="126" spans="1:9" ht="18.75" customHeight="1">
      <c r="A126" s="688" t="s">
        <v>20</v>
      </c>
      <c r="B126" s="327" t="s">
        <v>329</v>
      </c>
      <c r="C126" s="327" t="s">
        <v>3845</v>
      </c>
      <c r="D126" s="327" t="s">
        <v>21</v>
      </c>
      <c r="E126" s="686"/>
      <c r="F126" s="686">
        <v>272.7</v>
      </c>
      <c r="G126" s="686">
        <v>171.94</v>
      </c>
      <c r="H126" s="686">
        <v>-100.76</v>
      </c>
      <c r="I126" s="687" t="s">
        <v>3848</v>
      </c>
    </row>
    <row r="127" spans="1:9" ht="18.75" customHeight="1">
      <c r="A127" s="688" t="s">
        <v>2196</v>
      </c>
      <c r="B127" s="327" t="s">
        <v>329</v>
      </c>
      <c r="C127" s="327" t="s">
        <v>3845</v>
      </c>
      <c r="D127" s="327" t="s">
        <v>2197</v>
      </c>
      <c r="E127" s="686"/>
      <c r="F127" s="686">
        <v>802.7</v>
      </c>
      <c r="G127" s="686">
        <v>41.01</v>
      </c>
      <c r="H127" s="686">
        <v>-761.69</v>
      </c>
      <c r="I127" s="687" t="s">
        <v>3849</v>
      </c>
    </row>
    <row r="128" spans="1:9" ht="18.75" customHeight="1">
      <c r="A128" s="688" t="s">
        <v>2421</v>
      </c>
      <c r="B128" s="327" t="s">
        <v>329</v>
      </c>
      <c r="C128" s="327" t="s">
        <v>3845</v>
      </c>
      <c r="D128" s="327" t="s">
        <v>2422</v>
      </c>
      <c r="E128" s="686">
        <v>558.5</v>
      </c>
      <c r="F128" s="686">
        <v>558.5</v>
      </c>
      <c r="G128" s="686"/>
      <c r="H128" s="686">
        <v>-558.5</v>
      </c>
      <c r="I128" s="687" t="s">
        <v>19</v>
      </c>
    </row>
    <row r="129" spans="1:9" ht="18.75" customHeight="1">
      <c r="A129" s="688" t="s">
        <v>2600</v>
      </c>
      <c r="B129" s="327" t="s">
        <v>329</v>
      </c>
      <c r="C129" s="327" t="s">
        <v>3845</v>
      </c>
      <c r="D129" s="327" t="s">
        <v>2601</v>
      </c>
      <c r="E129" s="686"/>
      <c r="F129" s="686">
        <v>334.1</v>
      </c>
      <c r="G129" s="686">
        <v>3.3</v>
      </c>
      <c r="H129" s="686">
        <v>-330.8</v>
      </c>
      <c r="I129" s="687" t="s">
        <v>3850</v>
      </c>
    </row>
    <row r="130" spans="1:9" ht="18.75" customHeight="1">
      <c r="A130" s="688" t="s">
        <v>2602</v>
      </c>
      <c r="B130" s="327" t="s">
        <v>329</v>
      </c>
      <c r="C130" s="327" t="s">
        <v>3845</v>
      </c>
      <c r="D130" s="327" t="s">
        <v>2603</v>
      </c>
      <c r="E130" s="686"/>
      <c r="F130" s="686">
        <v>20.100000000000001</v>
      </c>
      <c r="G130" s="686"/>
      <c r="H130" s="686">
        <v>-20.100000000000001</v>
      </c>
      <c r="I130" s="687" t="s">
        <v>19</v>
      </c>
    </row>
    <row r="131" spans="1:9" ht="18.75" customHeight="1">
      <c r="A131" s="688" t="s">
        <v>2720</v>
      </c>
      <c r="B131" s="327" t="s">
        <v>329</v>
      </c>
      <c r="C131" s="327" t="s">
        <v>3845</v>
      </c>
      <c r="D131" s="327" t="s">
        <v>2721</v>
      </c>
      <c r="E131" s="686"/>
      <c r="F131" s="686">
        <v>314</v>
      </c>
      <c r="G131" s="686">
        <v>3.3</v>
      </c>
      <c r="H131" s="686">
        <v>-310.7</v>
      </c>
      <c r="I131" s="687" t="s">
        <v>3851</v>
      </c>
    </row>
    <row r="132" spans="1:9" ht="31.5" customHeight="1">
      <c r="A132" s="685" t="s">
        <v>3852</v>
      </c>
      <c r="B132" s="110" t="s">
        <v>329</v>
      </c>
      <c r="C132" s="110" t="s">
        <v>3853</v>
      </c>
      <c r="D132" s="110" t="s">
        <v>80</v>
      </c>
      <c r="E132" s="109">
        <v>1295</v>
      </c>
      <c r="F132" s="109">
        <v>2067.6999999999998</v>
      </c>
      <c r="G132" s="109">
        <v>609.47</v>
      </c>
      <c r="H132" s="686">
        <v>-1458.23</v>
      </c>
      <c r="I132" s="687" t="s">
        <v>3854</v>
      </c>
    </row>
    <row r="133" spans="1:9" ht="18.75" customHeight="1">
      <c r="A133" s="688" t="s">
        <v>2149</v>
      </c>
      <c r="B133" s="327" t="s">
        <v>329</v>
      </c>
      <c r="C133" s="327" t="s">
        <v>3853</v>
      </c>
      <c r="D133" s="327" t="s">
        <v>16</v>
      </c>
      <c r="E133" s="686">
        <v>561.20000000000005</v>
      </c>
      <c r="F133" s="686">
        <v>1230.4000000000001</v>
      </c>
      <c r="G133" s="686">
        <v>605.66999999999996</v>
      </c>
      <c r="H133" s="686">
        <v>-624.73</v>
      </c>
      <c r="I133" s="687" t="s">
        <v>3855</v>
      </c>
    </row>
    <row r="134" spans="1:9" ht="18.75" customHeight="1">
      <c r="A134" s="688" t="s">
        <v>20</v>
      </c>
      <c r="B134" s="327" t="s">
        <v>329</v>
      </c>
      <c r="C134" s="327" t="s">
        <v>3853</v>
      </c>
      <c r="D134" s="327" t="s">
        <v>21</v>
      </c>
      <c r="E134" s="686"/>
      <c r="F134" s="686">
        <v>476.8</v>
      </c>
      <c r="G134" s="686">
        <v>160.82</v>
      </c>
      <c r="H134" s="686">
        <v>-315.98</v>
      </c>
      <c r="I134" s="687" t="s">
        <v>3856</v>
      </c>
    </row>
    <row r="135" spans="1:9" ht="18.75" customHeight="1">
      <c r="A135" s="688" t="s">
        <v>2196</v>
      </c>
      <c r="B135" s="327" t="s">
        <v>329</v>
      </c>
      <c r="C135" s="327" t="s">
        <v>3853</v>
      </c>
      <c r="D135" s="327" t="s">
        <v>2197</v>
      </c>
      <c r="E135" s="686">
        <v>561.20000000000005</v>
      </c>
      <c r="F135" s="686">
        <v>753.6</v>
      </c>
      <c r="G135" s="686">
        <v>444.85</v>
      </c>
      <c r="H135" s="686">
        <v>-308.75</v>
      </c>
      <c r="I135" s="687" t="s">
        <v>3857</v>
      </c>
    </row>
    <row r="136" spans="1:9" ht="18.75" customHeight="1">
      <c r="A136" s="688" t="s">
        <v>2600</v>
      </c>
      <c r="B136" s="327" t="s">
        <v>329</v>
      </c>
      <c r="C136" s="327" t="s">
        <v>3853</v>
      </c>
      <c r="D136" s="327" t="s">
        <v>2601</v>
      </c>
      <c r="E136" s="686">
        <v>733.8</v>
      </c>
      <c r="F136" s="686">
        <v>837.3</v>
      </c>
      <c r="G136" s="686">
        <v>3.8</v>
      </c>
      <c r="H136" s="686">
        <v>-833.5</v>
      </c>
      <c r="I136" s="687" t="s">
        <v>3858</v>
      </c>
    </row>
    <row r="137" spans="1:9" ht="18.75" customHeight="1">
      <c r="A137" s="688" t="s">
        <v>2602</v>
      </c>
      <c r="B137" s="327" t="s">
        <v>329</v>
      </c>
      <c r="C137" s="327" t="s">
        <v>3853</v>
      </c>
      <c r="D137" s="327" t="s">
        <v>2603</v>
      </c>
      <c r="E137" s="686">
        <v>733.8</v>
      </c>
      <c r="F137" s="686">
        <v>783.5</v>
      </c>
      <c r="G137" s="686"/>
      <c r="H137" s="686">
        <v>-783.5</v>
      </c>
      <c r="I137" s="687" t="s">
        <v>19</v>
      </c>
    </row>
    <row r="138" spans="1:9" ht="18.75" customHeight="1">
      <c r="A138" s="688" t="s">
        <v>2720</v>
      </c>
      <c r="B138" s="327" t="s">
        <v>329</v>
      </c>
      <c r="C138" s="327" t="s">
        <v>3853</v>
      </c>
      <c r="D138" s="327" t="s">
        <v>2721</v>
      </c>
      <c r="E138" s="686"/>
      <c r="F138" s="686">
        <v>53.8</v>
      </c>
      <c r="G138" s="686">
        <v>3.8</v>
      </c>
      <c r="H138" s="686">
        <v>-50</v>
      </c>
      <c r="I138" s="687" t="s">
        <v>3859</v>
      </c>
    </row>
    <row r="139" spans="1:9" ht="34.5" customHeight="1">
      <c r="A139" s="685" t="s">
        <v>3860</v>
      </c>
      <c r="B139" s="110" t="s">
        <v>329</v>
      </c>
      <c r="C139" s="110" t="s">
        <v>3861</v>
      </c>
      <c r="D139" s="110" t="s">
        <v>80</v>
      </c>
      <c r="E139" s="109">
        <v>2594.5</v>
      </c>
      <c r="F139" s="109"/>
      <c r="G139" s="109"/>
      <c r="H139" s="686"/>
      <c r="I139" s="687" t="s">
        <v>19</v>
      </c>
    </row>
    <row r="140" spans="1:9" ht="15.75" customHeight="1">
      <c r="A140" s="688" t="s">
        <v>2600</v>
      </c>
      <c r="B140" s="327" t="s">
        <v>329</v>
      </c>
      <c r="C140" s="327" t="s">
        <v>3861</v>
      </c>
      <c r="D140" s="327" t="s">
        <v>2601</v>
      </c>
      <c r="E140" s="686">
        <v>2594.5</v>
      </c>
      <c r="F140" s="686"/>
      <c r="G140" s="686"/>
      <c r="H140" s="686"/>
      <c r="I140" s="687" t="s">
        <v>19</v>
      </c>
    </row>
    <row r="141" spans="1:9" ht="18.75" customHeight="1">
      <c r="A141" s="688" t="s">
        <v>2602</v>
      </c>
      <c r="B141" s="327" t="s">
        <v>329</v>
      </c>
      <c r="C141" s="327" t="s">
        <v>3861</v>
      </c>
      <c r="D141" s="327" t="s">
        <v>2603</v>
      </c>
      <c r="E141" s="686">
        <v>2594.5</v>
      </c>
      <c r="F141" s="686"/>
      <c r="G141" s="686"/>
      <c r="H141" s="686"/>
      <c r="I141" s="687" t="s">
        <v>19</v>
      </c>
    </row>
    <row r="142" spans="1:9" ht="23.25" customHeight="1">
      <c r="A142" s="685" t="s">
        <v>3862</v>
      </c>
      <c r="B142" s="110" t="s">
        <v>329</v>
      </c>
      <c r="C142" s="110" t="s">
        <v>3863</v>
      </c>
      <c r="D142" s="110" t="s">
        <v>80</v>
      </c>
      <c r="E142" s="109"/>
      <c r="F142" s="109">
        <v>40600</v>
      </c>
      <c r="G142" s="109">
        <v>33441.870000000003</v>
      </c>
      <c r="H142" s="686">
        <v>-7158.13</v>
      </c>
      <c r="I142" s="687" t="s">
        <v>3841</v>
      </c>
    </row>
    <row r="143" spans="1:9" ht="18.75" customHeight="1">
      <c r="A143" s="688" t="s">
        <v>2149</v>
      </c>
      <c r="B143" s="327" t="s">
        <v>329</v>
      </c>
      <c r="C143" s="327" t="s">
        <v>3863</v>
      </c>
      <c r="D143" s="327" t="s">
        <v>16</v>
      </c>
      <c r="E143" s="686"/>
      <c r="F143" s="686">
        <v>40600</v>
      </c>
      <c r="G143" s="686">
        <v>33441.870000000003</v>
      </c>
      <c r="H143" s="686">
        <v>-7158.13</v>
      </c>
      <c r="I143" s="687" t="s">
        <v>3841</v>
      </c>
    </row>
    <row r="144" spans="1:9" ht="18.75" customHeight="1">
      <c r="A144" s="688" t="s">
        <v>2421</v>
      </c>
      <c r="B144" s="327" t="s">
        <v>329</v>
      </c>
      <c r="C144" s="327" t="s">
        <v>3863</v>
      </c>
      <c r="D144" s="327" t="s">
        <v>2422</v>
      </c>
      <c r="E144" s="686"/>
      <c r="F144" s="686">
        <v>40600</v>
      </c>
      <c r="G144" s="686">
        <v>33441.870000000003</v>
      </c>
      <c r="H144" s="686">
        <v>-7158.13</v>
      </c>
      <c r="I144" s="687" t="s">
        <v>3841</v>
      </c>
    </row>
    <row r="145" spans="1:9" ht="30" customHeight="1">
      <c r="A145" s="685" t="s">
        <v>3799</v>
      </c>
      <c r="B145" s="110" t="s">
        <v>329</v>
      </c>
      <c r="C145" s="110" t="s">
        <v>3800</v>
      </c>
      <c r="D145" s="110" t="s">
        <v>80</v>
      </c>
      <c r="E145" s="109"/>
      <c r="F145" s="109">
        <v>140.4</v>
      </c>
      <c r="G145" s="109"/>
      <c r="H145" s="686">
        <v>-140.4</v>
      </c>
      <c r="I145" s="687" t="s">
        <v>19</v>
      </c>
    </row>
    <row r="146" spans="1:9" ht="18.75" customHeight="1">
      <c r="A146" s="688" t="s">
        <v>2149</v>
      </c>
      <c r="B146" s="327" t="s">
        <v>329</v>
      </c>
      <c r="C146" s="327" t="s">
        <v>3800</v>
      </c>
      <c r="D146" s="327" t="s">
        <v>16</v>
      </c>
      <c r="E146" s="686"/>
      <c r="F146" s="686">
        <v>131.30000000000001</v>
      </c>
      <c r="G146" s="686"/>
      <c r="H146" s="686">
        <v>-131.30000000000001</v>
      </c>
      <c r="I146" s="687" t="s">
        <v>19</v>
      </c>
    </row>
    <row r="147" spans="1:9" ht="18.75" customHeight="1">
      <c r="A147" s="688" t="s">
        <v>20</v>
      </c>
      <c r="B147" s="327" t="s">
        <v>329</v>
      </c>
      <c r="C147" s="327" t="s">
        <v>3800</v>
      </c>
      <c r="D147" s="327" t="s">
        <v>21</v>
      </c>
      <c r="E147" s="686"/>
      <c r="F147" s="686">
        <v>21.9</v>
      </c>
      <c r="G147" s="686"/>
      <c r="H147" s="686">
        <v>-21.9</v>
      </c>
      <c r="I147" s="687" t="s">
        <v>19</v>
      </c>
    </row>
    <row r="148" spans="1:9" ht="18.75" customHeight="1">
      <c r="A148" s="688" t="s">
        <v>2196</v>
      </c>
      <c r="B148" s="327" t="s">
        <v>329</v>
      </c>
      <c r="C148" s="327" t="s">
        <v>3800</v>
      </c>
      <c r="D148" s="327" t="s">
        <v>2197</v>
      </c>
      <c r="E148" s="686"/>
      <c r="F148" s="686">
        <v>109.4</v>
      </c>
      <c r="G148" s="686"/>
      <c r="H148" s="686">
        <v>-109.4</v>
      </c>
      <c r="I148" s="687" t="s">
        <v>19</v>
      </c>
    </row>
    <row r="149" spans="1:9" ht="18.75" customHeight="1">
      <c r="A149" s="688" t="s">
        <v>2600</v>
      </c>
      <c r="B149" s="327" t="s">
        <v>329</v>
      </c>
      <c r="C149" s="327" t="s">
        <v>3800</v>
      </c>
      <c r="D149" s="327" t="s">
        <v>2601</v>
      </c>
      <c r="E149" s="686"/>
      <c r="F149" s="686">
        <v>9.1</v>
      </c>
      <c r="G149" s="686"/>
      <c r="H149" s="686">
        <v>-9.1</v>
      </c>
      <c r="I149" s="687" t="s">
        <v>19</v>
      </c>
    </row>
    <row r="150" spans="1:9" ht="18.75" customHeight="1">
      <c r="A150" s="688" t="s">
        <v>2720</v>
      </c>
      <c r="B150" s="327" t="s">
        <v>329</v>
      </c>
      <c r="C150" s="327" t="s">
        <v>3800</v>
      </c>
      <c r="D150" s="327" t="s">
        <v>2721</v>
      </c>
      <c r="E150" s="686"/>
      <c r="F150" s="686">
        <v>9.1</v>
      </c>
      <c r="G150" s="686"/>
      <c r="H150" s="686">
        <v>-9.1</v>
      </c>
      <c r="I150" s="687" t="s">
        <v>19</v>
      </c>
    </row>
    <row r="151" spans="1:9" ht="21.75" customHeight="1">
      <c r="A151" s="685" t="s">
        <v>3864</v>
      </c>
      <c r="B151" s="110" t="s">
        <v>329</v>
      </c>
      <c r="C151" s="110" t="s">
        <v>3865</v>
      </c>
      <c r="D151" s="110" t="s">
        <v>80</v>
      </c>
      <c r="E151" s="109">
        <v>314.8</v>
      </c>
      <c r="F151" s="109">
        <v>314.8</v>
      </c>
      <c r="G151" s="109">
        <v>208.14</v>
      </c>
      <c r="H151" s="686">
        <v>-106.66</v>
      </c>
      <c r="I151" s="687" t="s">
        <v>3866</v>
      </c>
    </row>
    <row r="152" spans="1:9" ht="18.75" customHeight="1">
      <c r="A152" s="688" t="s">
        <v>2149</v>
      </c>
      <c r="B152" s="327" t="s">
        <v>329</v>
      </c>
      <c r="C152" s="327" t="s">
        <v>3865</v>
      </c>
      <c r="D152" s="327" t="s">
        <v>16</v>
      </c>
      <c r="E152" s="686">
        <v>314.8</v>
      </c>
      <c r="F152" s="686">
        <v>314.8</v>
      </c>
      <c r="G152" s="686">
        <v>208.14</v>
      </c>
      <c r="H152" s="686">
        <v>-106.66</v>
      </c>
      <c r="I152" s="687" t="s">
        <v>3866</v>
      </c>
    </row>
    <row r="153" spans="1:9" ht="18.75" customHeight="1">
      <c r="A153" s="688" t="s">
        <v>20</v>
      </c>
      <c r="B153" s="327" t="s">
        <v>329</v>
      </c>
      <c r="C153" s="327" t="s">
        <v>3865</v>
      </c>
      <c r="D153" s="327" t="s">
        <v>21</v>
      </c>
      <c r="E153" s="686">
        <v>228.6</v>
      </c>
      <c r="F153" s="686">
        <v>228.6</v>
      </c>
      <c r="G153" s="686">
        <v>208.14</v>
      </c>
      <c r="H153" s="686">
        <v>-20.46</v>
      </c>
      <c r="I153" s="687" t="s">
        <v>3867</v>
      </c>
    </row>
    <row r="154" spans="1:9" ht="18.75" customHeight="1">
      <c r="A154" s="688" t="s">
        <v>2196</v>
      </c>
      <c r="B154" s="327" t="s">
        <v>329</v>
      </c>
      <c r="C154" s="327" t="s">
        <v>3865</v>
      </c>
      <c r="D154" s="327" t="s">
        <v>2197</v>
      </c>
      <c r="E154" s="686">
        <v>86.2</v>
      </c>
      <c r="F154" s="686">
        <v>86.2</v>
      </c>
      <c r="G154" s="686"/>
      <c r="H154" s="686">
        <v>-86.2</v>
      </c>
      <c r="I154" s="687" t="s">
        <v>19</v>
      </c>
    </row>
    <row r="155" spans="1:9" ht="42.75" customHeight="1">
      <c r="A155" s="685" t="s">
        <v>3868</v>
      </c>
      <c r="B155" s="110" t="s">
        <v>329</v>
      </c>
      <c r="C155" s="110" t="s">
        <v>3869</v>
      </c>
      <c r="D155" s="110" t="s">
        <v>80</v>
      </c>
      <c r="E155" s="109"/>
      <c r="F155" s="109">
        <v>1320.7</v>
      </c>
      <c r="G155" s="109">
        <v>1168.99</v>
      </c>
      <c r="H155" s="686">
        <v>-151.71</v>
      </c>
      <c r="I155" s="687" t="s">
        <v>3870</v>
      </c>
    </row>
    <row r="156" spans="1:9" ht="18.75" customHeight="1">
      <c r="A156" s="688" t="s">
        <v>2149</v>
      </c>
      <c r="B156" s="327" t="s">
        <v>329</v>
      </c>
      <c r="C156" s="327" t="s">
        <v>3869</v>
      </c>
      <c r="D156" s="327" t="s">
        <v>16</v>
      </c>
      <c r="E156" s="686"/>
      <c r="F156" s="686">
        <v>265</v>
      </c>
      <c r="G156" s="686">
        <v>256.99</v>
      </c>
      <c r="H156" s="686">
        <v>-8.01</v>
      </c>
      <c r="I156" s="687" t="s">
        <v>647</v>
      </c>
    </row>
    <row r="157" spans="1:9" ht="18.75" customHeight="1">
      <c r="A157" s="688" t="s">
        <v>2421</v>
      </c>
      <c r="B157" s="327" t="s">
        <v>329</v>
      </c>
      <c r="C157" s="327" t="s">
        <v>3869</v>
      </c>
      <c r="D157" s="327" t="s">
        <v>2422</v>
      </c>
      <c r="E157" s="686"/>
      <c r="F157" s="686">
        <v>265</v>
      </c>
      <c r="G157" s="686">
        <v>256.99</v>
      </c>
      <c r="H157" s="686">
        <v>-8.01</v>
      </c>
      <c r="I157" s="687" t="s">
        <v>647</v>
      </c>
    </row>
    <row r="158" spans="1:9" ht="18.75" customHeight="1">
      <c r="A158" s="688" t="s">
        <v>2600</v>
      </c>
      <c r="B158" s="327" t="s">
        <v>329</v>
      </c>
      <c r="C158" s="327" t="s">
        <v>3869</v>
      </c>
      <c r="D158" s="327" t="s">
        <v>2601</v>
      </c>
      <c r="E158" s="686"/>
      <c r="F158" s="686">
        <v>1055.7</v>
      </c>
      <c r="G158" s="686">
        <v>912</v>
      </c>
      <c r="H158" s="686">
        <v>-143.69999999999999</v>
      </c>
      <c r="I158" s="687" t="s">
        <v>171</v>
      </c>
    </row>
    <row r="159" spans="1:9" ht="18.75" customHeight="1">
      <c r="A159" s="688" t="s">
        <v>2602</v>
      </c>
      <c r="B159" s="327" t="s">
        <v>329</v>
      </c>
      <c r="C159" s="327" t="s">
        <v>3869</v>
      </c>
      <c r="D159" s="327" t="s">
        <v>2603</v>
      </c>
      <c r="E159" s="686"/>
      <c r="F159" s="686">
        <v>1055.7</v>
      </c>
      <c r="G159" s="686">
        <v>912</v>
      </c>
      <c r="H159" s="686">
        <v>-143.69999999999999</v>
      </c>
      <c r="I159" s="687" t="s">
        <v>171</v>
      </c>
    </row>
    <row r="160" spans="1:9" ht="39.75" customHeight="1">
      <c r="A160" s="685" t="s">
        <v>3871</v>
      </c>
      <c r="B160" s="110" t="s">
        <v>329</v>
      </c>
      <c r="C160" s="110" t="s">
        <v>3872</v>
      </c>
      <c r="D160" s="110" t="s">
        <v>80</v>
      </c>
      <c r="E160" s="109"/>
      <c r="F160" s="109">
        <v>331.4</v>
      </c>
      <c r="G160" s="109"/>
      <c r="H160" s="686">
        <v>-331.4</v>
      </c>
      <c r="I160" s="687" t="s">
        <v>19</v>
      </c>
    </row>
    <row r="161" spans="1:9" ht="18.75" customHeight="1">
      <c r="A161" s="688" t="s">
        <v>2149</v>
      </c>
      <c r="B161" s="327" t="s">
        <v>329</v>
      </c>
      <c r="C161" s="327" t="s">
        <v>3872</v>
      </c>
      <c r="D161" s="327" t="s">
        <v>16</v>
      </c>
      <c r="E161" s="686"/>
      <c r="F161" s="686">
        <v>331.4</v>
      </c>
      <c r="G161" s="686"/>
      <c r="H161" s="686">
        <v>-331.4</v>
      </c>
      <c r="I161" s="687" t="s">
        <v>19</v>
      </c>
    </row>
    <row r="162" spans="1:9" ht="18.75" customHeight="1">
      <c r="A162" s="688" t="s">
        <v>2421</v>
      </c>
      <c r="B162" s="327" t="s">
        <v>329</v>
      </c>
      <c r="C162" s="327" t="s">
        <v>3872</v>
      </c>
      <c r="D162" s="327" t="s">
        <v>2422</v>
      </c>
      <c r="E162" s="686"/>
      <c r="F162" s="686">
        <v>331.4</v>
      </c>
      <c r="G162" s="686"/>
      <c r="H162" s="686">
        <v>-331.4</v>
      </c>
      <c r="I162" s="687" t="s">
        <v>19</v>
      </c>
    </row>
    <row r="163" spans="1:9" ht="30" customHeight="1">
      <c r="A163" s="685" t="s">
        <v>3817</v>
      </c>
      <c r="B163" s="110" t="s">
        <v>329</v>
      </c>
      <c r="C163" s="110" t="s">
        <v>3818</v>
      </c>
      <c r="D163" s="110" t="s">
        <v>80</v>
      </c>
      <c r="E163" s="109">
        <v>3933.5</v>
      </c>
      <c r="F163" s="109">
        <v>6719.1</v>
      </c>
      <c r="G163" s="109">
        <v>3622.61</v>
      </c>
      <c r="H163" s="686">
        <v>-3096.49</v>
      </c>
      <c r="I163" s="687" t="s">
        <v>3873</v>
      </c>
    </row>
    <row r="164" spans="1:9" ht="18.75" customHeight="1">
      <c r="A164" s="688" t="s">
        <v>2149</v>
      </c>
      <c r="B164" s="327" t="s">
        <v>329</v>
      </c>
      <c r="C164" s="327" t="s">
        <v>3818</v>
      </c>
      <c r="D164" s="327" t="s">
        <v>16</v>
      </c>
      <c r="E164" s="686">
        <v>2661</v>
      </c>
      <c r="F164" s="686">
        <v>4768.2</v>
      </c>
      <c r="G164" s="686">
        <v>2974.57</v>
      </c>
      <c r="H164" s="686">
        <v>-1793.63</v>
      </c>
      <c r="I164" s="687" t="s">
        <v>3874</v>
      </c>
    </row>
    <row r="165" spans="1:9" ht="18.75" customHeight="1">
      <c r="A165" s="688" t="s">
        <v>20</v>
      </c>
      <c r="B165" s="327" t="s">
        <v>329</v>
      </c>
      <c r="C165" s="327" t="s">
        <v>3818</v>
      </c>
      <c r="D165" s="327" t="s">
        <v>21</v>
      </c>
      <c r="E165" s="686">
        <v>1988</v>
      </c>
      <c r="F165" s="686">
        <v>3188</v>
      </c>
      <c r="G165" s="686">
        <v>2180.94</v>
      </c>
      <c r="H165" s="686">
        <v>-1007.06</v>
      </c>
      <c r="I165" s="687" t="s">
        <v>3875</v>
      </c>
    </row>
    <row r="166" spans="1:9" ht="18.75" customHeight="1">
      <c r="A166" s="688" t="s">
        <v>2196</v>
      </c>
      <c r="B166" s="327" t="s">
        <v>329</v>
      </c>
      <c r="C166" s="327" t="s">
        <v>3818</v>
      </c>
      <c r="D166" s="327" t="s">
        <v>2197</v>
      </c>
      <c r="E166" s="686">
        <v>673</v>
      </c>
      <c r="F166" s="686">
        <v>1580.2</v>
      </c>
      <c r="G166" s="686">
        <v>793.64</v>
      </c>
      <c r="H166" s="686">
        <v>-786.56</v>
      </c>
      <c r="I166" s="687" t="s">
        <v>147</v>
      </c>
    </row>
    <row r="167" spans="1:9" ht="18.75" customHeight="1">
      <c r="A167" s="688" t="s">
        <v>2600</v>
      </c>
      <c r="B167" s="327" t="s">
        <v>329</v>
      </c>
      <c r="C167" s="327" t="s">
        <v>3818</v>
      </c>
      <c r="D167" s="327" t="s">
        <v>2601</v>
      </c>
      <c r="E167" s="686">
        <v>1272.5</v>
      </c>
      <c r="F167" s="686">
        <v>1950.9</v>
      </c>
      <c r="G167" s="686">
        <v>648.03</v>
      </c>
      <c r="H167" s="686">
        <v>-1302.8699999999999</v>
      </c>
      <c r="I167" s="687" t="s">
        <v>3876</v>
      </c>
    </row>
    <row r="168" spans="1:9" ht="18.75" customHeight="1">
      <c r="A168" s="688" t="s">
        <v>2602</v>
      </c>
      <c r="B168" s="327" t="s">
        <v>329</v>
      </c>
      <c r="C168" s="327" t="s">
        <v>3818</v>
      </c>
      <c r="D168" s="327" t="s">
        <v>2603</v>
      </c>
      <c r="E168" s="686">
        <v>1260.4000000000001</v>
      </c>
      <c r="F168" s="686">
        <v>1888.8</v>
      </c>
      <c r="G168" s="686">
        <v>648.03</v>
      </c>
      <c r="H168" s="686">
        <v>-1240.77</v>
      </c>
      <c r="I168" s="687" t="s">
        <v>3877</v>
      </c>
    </row>
    <row r="169" spans="1:9" ht="18.75" customHeight="1">
      <c r="A169" s="688" t="s">
        <v>2720</v>
      </c>
      <c r="B169" s="327" t="s">
        <v>329</v>
      </c>
      <c r="C169" s="327" t="s">
        <v>3818</v>
      </c>
      <c r="D169" s="327" t="s">
        <v>2721</v>
      </c>
      <c r="E169" s="686">
        <v>12.1</v>
      </c>
      <c r="F169" s="686">
        <v>62.1</v>
      </c>
      <c r="G169" s="686"/>
      <c r="H169" s="686">
        <v>-62.1</v>
      </c>
      <c r="I169" s="687" t="s">
        <v>19</v>
      </c>
    </row>
    <row r="170" spans="1:9" ht="42.75" customHeight="1">
      <c r="A170" s="685" t="s">
        <v>3878</v>
      </c>
      <c r="B170" s="110" t="s">
        <v>329</v>
      </c>
      <c r="C170" s="110" t="s">
        <v>3879</v>
      </c>
      <c r="D170" s="110" t="s">
        <v>80</v>
      </c>
      <c r="E170" s="109">
        <v>255.5</v>
      </c>
      <c r="F170" s="109">
        <v>255.5</v>
      </c>
      <c r="G170" s="109">
        <v>234.28</v>
      </c>
      <c r="H170" s="686">
        <v>-21.22</v>
      </c>
      <c r="I170" s="687" t="s">
        <v>2211</v>
      </c>
    </row>
    <row r="171" spans="1:9" ht="18.75" customHeight="1">
      <c r="A171" s="688" t="s">
        <v>2149</v>
      </c>
      <c r="B171" s="327" t="s">
        <v>329</v>
      </c>
      <c r="C171" s="327" t="s">
        <v>3879</v>
      </c>
      <c r="D171" s="327" t="s">
        <v>16</v>
      </c>
      <c r="E171" s="686">
        <v>222.5</v>
      </c>
      <c r="F171" s="686">
        <v>222.5</v>
      </c>
      <c r="G171" s="686">
        <v>213.95</v>
      </c>
      <c r="H171" s="686">
        <v>-8.5500000000000007</v>
      </c>
      <c r="I171" s="687" t="s">
        <v>463</v>
      </c>
    </row>
    <row r="172" spans="1:9" ht="18.75" customHeight="1">
      <c r="A172" s="688" t="s">
        <v>20</v>
      </c>
      <c r="B172" s="327" t="s">
        <v>329</v>
      </c>
      <c r="C172" s="327" t="s">
        <v>3879</v>
      </c>
      <c r="D172" s="327" t="s">
        <v>21</v>
      </c>
      <c r="E172" s="686">
        <v>118.3</v>
      </c>
      <c r="F172" s="686">
        <v>118.3</v>
      </c>
      <c r="G172" s="686">
        <v>116.75</v>
      </c>
      <c r="H172" s="686">
        <v>-1.55</v>
      </c>
      <c r="I172" s="687" t="s">
        <v>104</v>
      </c>
    </row>
    <row r="173" spans="1:9" ht="18.75" customHeight="1">
      <c r="A173" s="688" t="s">
        <v>2196</v>
      </c>
      <c r="B173" s="327" t="s">
        <v>329</v>
      </c>
      <c r="C173" s="327" t="s">
        <v>3879</v>
      </c>
      <c r="D173" s="327" t="s">
        <v>2197</v>
      </c>
      <c r="E173" s="686">
        <v>104.2</v>
      </c>
      <c r="F173" s="686">
        <v>104.2</v>
      </c>
      <c r="G173" s="686">
        <v>97.2</v>
      </c>
      <c r="H173" s="686">
        <v>-7</v>
      </c>
      <c r="I173" s="687" t="s">
        <v>832</v>
      </c>
    </row>
    <row r="174" spans="1:9" ht="18.75" customHeight="1">
      <c r="A174" s="688" t="s">
        <v>2600</v>
      </c>
      <c r="B174" s="327" t="s">
        <v>329</v>
      </c>
      <c r="C174" s="327" t="s">
        <v>3879</v>
      </c>
      <c r="D174" s="327" t="s">
        <v>2601</v>
      </c>
      <c r="E174" s="686">
        <v>33</v>
      </c>
      <c r="F174" s="686">
        <v>33</v>
      </c>
      <c r="G174" s="686">
        <v>20.32</v>
      </c>
      <c r="H174" s="686">
        <v>-12.68</v>
      </c>
      <c r="I174" s="687" t="s">
        <v>3880</v>
      </c>
    </row>
    <row r="175" spans="1:9" ht="18.75" customHeight="1">
      <c r="A175" s="688" t="s">
        <v>2602</v>
      </c>
      <c r="B175" s="327" t="s">
        <v>329</v>
      </c>
      <c r="C175" s="327" t="s">
        <v>3879</v>
      </c>
      <c r="D175" s="327" t="s">
        <v>2603</v>
      </c>
      <c r="E175" s="686">
        <v>26</v>
      </c>
      <c r="F175" s="686">
        <v>26</v>
      </c>
      <c r="G175" s="686">
        <v>18.579999999999998</v>
      </c>
      <c r="H175" s="686">
        <v>-7.42</v>
      </c>
      <c r="I175" s="687" t="s">
        <v>3881</v>
      </c>
    </row>
    <row r="176" spans="1:9" ht="18.75" customHeight="1">
      <c r="A176" s="688" t="s">
        <v>2720</v>
      </c>
      <c r="B176" s="327" t="s">
        <v>329</v>
      </c>
      <c r="C176" s="327" t="s">
        <v>3879</v>
      </c>
      <c r="D176" s="327" t="s">
        <v>2721</v>
      </c>
      <c r="E176" s="686">
        <v>7</v>
      </c>
      <c r="F176" s="686">
        <v>7</v>
      </c>
      <c r="G176" s="686">
        <v>1.74</v>
      </c>
      <c r="H176" s="686">
        <v>-5.26</v>
      </c>
      <c r="I176" s="687" t="s">
        <v>3882</v>
      </c>
    </row>
    <row r="177" spans="1:9" ht="30" customHeight="1">
      <c r="A177" s="685" t="s">
        <v>3883</v>
      </c>
      <c r="B177" s="110" t="s">
        <v>329</v>
      </c>
      <c r="C177" s="110" t="s">
        <v>3884</v>
      </c>
      <c r="D177" s="110" t="s">
        <v>80</v>
      </c>
      <c r="E177" s="109">
        <v>362.5</v>
      </c>
      <c r="F177" s="109">
        <v>512</v>
      </c>
      <c r="G177" s="109">
        <v>366.94</v>
      </c>
      <c r="H177" s="686">
        <v>-145.06</v>
      </c>
      <c r="I177" s="687" t="s">
        <v>3885</v>
      </c>
    </row>
    <row r="178" spans="1:9" ht="18.75" customHeight="1">
      <c r="A178" s="688" t="s">
        <v>2149</v>
      </c>
      <c r="B178" s="327" t="s">
        <v>329</v>
      </c>
      <c r="C178" s="327" t="s">
        <v>3884</v>
      </c>
      <c r="D178" s="327" t="s">
        <v>16</v>
      </c>
      <c r="E178" s="686">
        <v>272.8</v>
      </c>
      <c r="F178" s="686">
        <v>318.2</v>
      </c>
      <c r="G178" s="686">
        <v>303.8</v>
      </c>
      <c r="H178" s="686">
        <v>-14.4</v>
      </c>
      <c r="I178" s="687" t="s">
        <v>676</v>
      </c>
    </row>
    <row r="179" spans="1:9" ht="18.75" customHeight="1">
      <c r="A179" s="688" t="s">
        <v>20</v>
      </c>
      <c r="B179" s="327" t="s">
        <v>329</v>
      </c>
      <c r="C179" s="327" t="s">
        <v>3884</v>
      </c>
      <c r="D179" s="327" t="s">
        <v>21</v>
      </c>
      <c r="E179" s="686">
        <v>117.6</v>
      </c>
      <c r="F179" s="686">
        <v>177.1</v>
      </c>
      <c r="G179" s="686">
        <v>162.69999999999999</v>
      </c>
      <c r="H179" s="686">
        <v>-14.4</v>
      </c>
      <c r="I179" s="687" t="s">
        <v>520</v>
      </c>
    </row>
    <row r="180" spans="1:9" ht="18.75" customHeight="1">
      <c r="A180" s="688" t="s">
        <v>2196</v>
      </c>
      <c r="B180" s="327" t="s">
        <v>329</v>
      </c>
      <c r="C180" s="327" t="s">
        <v>3884</v>
      </c>
      <c r="D180" s="327" t="s">
        <v>2197</v>
      </c>
      <c r="E180" s="686">
        <v>155.19999999999999</v>
      </c>
      <c r="F180" s="686">
        <v>141.1</v>
      </c>
      <c r="G180" s="686">
        <v>141.1</v>
      </c>
      <c r="H180" s="686"/>
      <c r="I180" s="687" t="s">
        <v>2</v>
      </c>
    </row>
    <row r="181" spans="1:9" ht="18.75" customHeight="1">
      <c r="A181" s="688" t="s">
        <v>2600</v>
      </c>
      <c r="B181" s="327" t="s">
        <v>329</v>
      </c>
      <c r="C181" s="327" t="s">
        <v>3884</v>
      </c>
      <c r="D181" s="327" t="s">
        <v>2601</v>
      </c>
      <c r="E181" s="686">
        <v>89.7</v>
      </c>
      <c r="F181" s="686">
        <v>193.8</v>
      </c>
      <c r="G181" s="686">
        <v>63.14</v>
      </c>
      <c r="H181" s="686">
        <v>-130.66</v>
      </c>
      <c r="I181" s="687" t="s">
        <v>3886</v>
      </c>
    </row>
    <row r="182" spans="1:9" ht="18.75" customHeight="1">
      <c r="A182" s="688" t="s">
        <v>2602</v>
      </c>
      <c r="B182" s="327" t="s">
        <v>329</v>
      </c>
      <c r="C182" s="327" t="s">
        <v>3884</v>
      </c>
      <c r="D182" s="327" t="s">
        <v>2603</v>
      </c>
      <c r="E182" s="686">
        <v>68.5</v>
      </c>
      <c r="F182" s="686">
        <v>172.6</v>
      </c>
      <c r="G182" s="686">
        <v>48.67</v>
      </c>
      <c r="H182" s="686">
        <v>-123.93</v>
      </c>
      <c r="I182" s="687" t="s">
        <v>3887</v>
      </c>
    </row>
    <row r="183" spans="1:9" ht="18.75" customHeight="1">
      <c r="A183" s="688" t="s">
        <v>2720</v>
      </c>
      <c r="B183" s="327" t="s">
        <v>329</v>
      </c>
      <c r="C183" s="327" t="s">
        <v>3884</v>
      </c>
      <c r="D183" s="327" t="s">
        <v>2721</v>
      </c>
      <c r="E183" s="686">
        <v>21.2</v>
      </c>
      <c r="F183" s="686">
        <v>21.2</v>
      </c>
      <c r="G183" s="686">
        <v>14.47</v>
      </c>
      <c r="H183" s="686">
        <v>-6.73</v>
      </c>
      <c r="I183" s="687" t="s">
        <v>3888</v>
      </c>
    </row>
    <row r="184" spans="1:9" ht="45.75" customHeight="1">
      <c r="A184" s="685" t="s">
        <v>3889</v>
      </c>
      <c r="B184" s="110" t="s">
        <v>329</v>
      </c>
      <c r="C184" s="110" t="s">
        <v>3890</v>
      </c>
      <c r="D184" s="110" t="s">
        <v>80</v>
      </c>
      <c r="E184" s="109">
        <v>228.1</v>
      </c>
      <c r="F184" s="109">
        <v>366.4</v>
      </c>
      <c r="G184" s="109">
        <v>237.95</v>
      </c>
      <c r="H184" s="686">
        <v>-128.44999999999999</v>
      </c>
      <c r="I184" s="687" t="s">
        <v>3891</v>
      </c>
    </row>
    <row r="185" spans="1:9" ht="18.75" customHeight="1">
      <c r="A185" s="688" t="s">
        <v>2149</v>
      </c>
      <c r="B185" s="327" t="s">
        <v>329</v>
      </c>
      <c r="C185" s="327" t="s">
        <v>3890</v>
      </c>
      <c r="D185" s="327" t="s">
        <v>16</v>
      </c>
      <c r="E185" s="686">
        <v>198.1</v>
      </c>
      <c r="F185" s="686">
        <v>336.4</v>
      </c>
      <c r="G185" s="686">
        <v>219.22</v>
      </c>
      <c r="H185" s="686">
        <v>-117.18</v>
      </c>
      <c r="I185" s="687" t="s">
        <v>911</v>
      </c>
    </row>
    <row r="186" spans="1:9" ht="18.75" customHeight="1">
      <c r="A186" s="688" t="s">
        <v>20</v>
      </c>
      <c r="B186" s="327" t="s">
        <v>329</v>
      </c>
      <c r="C186" s="327" t="s">
        <v>3890</v>
      </c>
      <c r="D186" s="327" t="s">
        <v>21</v>
      </c>
      <c r="E186" s="686">
        <v>59.1</v>
      </c>
      <c r="F186" s="686">
        <v>92.4</v>
      </c>
      <c r="G186" s="686">
        <v>92.4</v>
      </c>
      <c r="H186" s="686"/>
      <c r="I186" s="687" t="s">
        <v>2</v>
      </c>
    </row>
    <row r="187" spans="1:9" ht="18.75" customHeight="1">
      <c r="A187" s="688" t="s">
        <v>2196</v>
      </c>
      <c r="B187" s="327" t="s">
        <v>329</v>
      </c>
      <c r="C187" s="327" t="s">
        <v>3890</v>
      </c>
      <c r="D187" s="327" t="s">
        <v>2197</v>
      </c>
      <c r="E187" s="686">
        <v>139</v>
      </c>
      <c r="F187" s="686">
        <v>244</v>
      </c>
      <c r="G187" s="686">
        <v>126.82</v>
      </c>
      <c r="H187" s="686">
        <v>-117.18</v>
      </c>
      <c r="I187" s="687" t="s">
        <v>3892</v>
      </c>
    </row>
    <row r="188" spans="1:9" ht="18.75" customHeight="1">
      <c r="A188" s="688" t="s">
        <v>2600</v>
      </c>
      <c r="B188" s="327" t="s">
        <v>329</v>
      </c>
      <c r="C188" s="327" t="s">
        <v>3890</v>
      </c>
      <c r="D188" s="327" t="s">
        <v>2601</v>
      </c>
      <c r="E188" s="686">
        <v>30</v>
      </c>
      <c r="F188" s="686">
        <v>30</v>
      </c>
      <c r="G188" s="686">
        <v>18.73</v>
      </c>
      <c r="H188" s="686">
        <v>-11.27</v>
      </c>
      <c r="I188" s="687" t="s">
        <v>3874</v>
      </c>
    </row>
    <row r="189" spans="1:9" ht="18.75" customHeight="1">
      <c r="A189" s="688" t="s">
        <v>2602</v>
      </c>
      <c r="B189" s="327" t="s">
        <v>329</v>
      </c>
      <c r="C189" s="327" t="s">
        <v>3890</v>
      </c>
      <c r="D189" s="327" t="s">
        <v>2603</v>
      </c>
      <c r="E189" s="686">
        <v>23.7</v>
      </c>
      <c r="F189" s="686">
        <v>23.7</v>
      </c>
      <c r="G189" s="686">
        <v>18.73</v>
      </c>
      <c r="H189" s="686">
        <v>-4.97</v>
      </c>
      <c r="I189" s="687" t="s">
        <v>3893</v>
      </c>
    </row>
    <row r="190" spans="1:9" ht="18.75" customHeight="1">
      <c r="A190" s="688" t="s">
        <v>2720</v>
      </c>
      <c r="B190" s="327" t="s">
        <v>329</v>
      </c>
      <c r="C190" s="327" t="s">
        <v>3890</v>
      </c>
      <c r="D190" s="327" t="s">
        <v>2721</v>
      </c>
      <c r="E190" s="686">
        <v>6.3</v>
      </c>
      <c r="F190" s="686">
        <v>6.3</v>
      </c>
      <c r="G190" s="686"/>
      <c r="H190" s="686">
        <v>-6.3</v>
      </c>
      <c r="I190" s="687" t="s">
        <v>19</v>
      </c>
    </row>
    <row r="191" spans="1:9" ht="30.75" customHeight="1">
      <c r="A191" s="685" t="s">
        <v>3894</v>
      </c>
      <c r="B191" s="110" t="s">
        <v>329</v>
      </c>
      <c r="C191" s="110" t="s">
        <v>3895</v>
      </c>
      <c r="D191" s="110" t="s">
        <v>80</v>
      </c>
      <c r="E191" s="109">
        <v>194.5</v>
      </c>
      <c r="F191" s="109">
        <v>660.2</v>
      </c>
      <c r="G191" s="109">
        <v>625.07000000000005</v>
      </c>
      <c r="H191" s="686">
        <v>-35.130000000000003</v>
      </c>
      <c r="I191" s="687" t="s">
        <v>692</v>
      </c>
    </row>
    <row r="192" spans="1:9" ht="18.75" customHeight="1">
      <c r="A192" s="688" t="s">
        <v>2149</v>
      </c>
      <c r="B192" s="327" t="s">
        <v>329</v>
      </c>
      <c r="C192" s="327" t="s">
        <v>3895</v>
      </c>
      <c r="D192" s="327" t="s">
        <v>16</v>
      </c>
      <c r="E192" s="686">
        <v>151.80000000000001</v>
      </c>
      <c r="F192" s="686">
        <v>584.6</v>
      </c>
      <c r="G192" s="686">
        <v>575.07000000000005</v>
      </c>
      <c r="H192" s="686">
        <v>-9.5299999999999994</v>
      </c>
      <c r="I192" s="687" t="s">
        <v>398</v>
      </c>
    </row>
    <row r="193" spans="1:9" ht="18.75" customHeight="1">
      <c r="A193" s="688" t="s">
        <v>20</v>
      </c>
      <c r="B193" s="327" t="s">
        <v>329</v>
      </c>
      <c r="C193" s="327" t="s">
        <v>3895</v>
      </c>
      <c r="D193" s="327" t="s">
        <v>21</v>
      </c>
      <c r="E193" s="686">
        <v>44.5</v>
      </c>
      <c r="F193" s="686">
        <v>486.2</v>
      </c>
      <c r="G193" s="686">
        <v>482.52</v>
      </c>
      <c r="H193" s="686">
        <v>-3.68</v>
      </c>
      <c r="I193" s="687" t="s">
        <v>342</v>
      </c>
    </row>
    <row r="194" spans="1:9" ht="18.75" customHeight="1">
      <c r="A194" s="688" t="s">
        <v>2196</v>
      </c>
      <c r="B194" s="327" t="s">
        <v>329</v>
      </c>
      <c r="C194" s="327" t="s">
        <v>3895</v>
      </c>
      <c r="D194" s="327" t="s">
        <v>2197</v>
      </c>
      <c r="E194" s="686">
        <v>107.3</v>
      </c>
      <c r="F194" s="686">
        <v>98.4</v>
      </c>
      <c r="G194" s="686">
        <v>92.55</v>
      </c>
      <c r="H194" s="686">
        <v>-5.85</v>
      </c>
      <c r="I194" s="687" t="s">
        <v>918</v>
      </c>
    </row>
    <row r="195" spans="1:9" ht="18.75" customHeight="1">
      <c r="A195" s="688" t="s">
        <v>2600</v>
      </c>
      <c r="B195" s="327" t="s">
        <v>329</v>
      </c>
      <c r="C195" s="327" t="s">
        <v>3895</v>
      </c>
      <c r="D195" s="327" t="s">
        <v>2601</v>
      </c>
      <c r="E195" s="686">
        <v>42.7</v>
      </c>
      <c r="F195" s="686">
        <v>75.599999999999994</v>
      </c>
      <c r="G195" s="686">
        <v>50</v>
      </c>
      <c r="H195" s="686">
        <v>-25.6</v>
      </c>
      <c r="I195" s="687" t="s">
        <v>3866</v>
      </c>
    </row>
    <row r="196" spans="1:9" ht="18.75" customHeight="1">
      <c r="A196" s="688" t="s">
        <v>2602</v>
      </c>
      <c r="B196" s="327" t="s">
        <v>329</v>
      </c>
      <c r="C196" s="327" t="s">
        <v>3895</v>
      </c>
      <c r="D196" s="327" t="s">
        <v>2603</v>
      </c>
      <c r="E196" s="686">
        <v>34.9</v>
      </c>
      <c r="F196" s="686">
        <v>75.599999999999994</v>
      </c>
      <c r="G196" s="686">
        <v>50</v>
      </c>
      <c r="H196" s="686">
        <v>-25.6</v>
      </c>
      <c r="I196" s="687" t="s">
        <v>3866</v>
      </c>
    </row>
    <row r="197" spans="1:9" ht="18.75" customHeight="1">
      <c r="A197" s="688" t="s">
        <v>2720</v>
      </c>
      <c r="B197" s="327" t="s">
        <v>329</v>
      </c>
      <c r="C197" s="327" t="s">
        <v>3895</v>
      </c>
      <c r="D197" s="327" t="s">
        <v>2721</v>
      </c>
      <c r="E197" s="686">
        <v>7.8</v>
      </c>
      <c r="F197" s="686"/>
      <c r="G197" s="686"/>
      <c r="H197" s="686"/>
      <c r="I197" s="687" t="s">
        <v>19</v>
      </c>
    </row>
    <row r="198" spans="1:9" ht="30.75" customHeight="1">
      <c r="A198" s="685" t="s">
        <v>3896</v>
      </c>
      <c r="B198" s="110" t="s">
        <v>329</v>
      </c>
      <c r="C198" s="110" t="s">
        <v>3897</v>
      </c>
      <c r="D198" s="110" t="s">
        <v>80</v>
      </c>
      <c r="E198" s="109">
        <v>194.3</v>
      </c>
      <c r="F198" s="109">
        <v>230.9</v>
      </c>
      <c r="G198" s="109">
        <v>176.4</v>
      </c>
      <c r="H198" s="686">
        <v>-54.5</v>
      </c>
      <c r="I198" s="687" t="s">
        <v>3898</v>
      </c>
    </row>
    <row r="199" spans="1:9" ht="18.75" customHeight="1">
      <c r="A199" s="688" t="s">
        <v>2149</v>
      </c>
      <c r="B199" s="327" t="s">
        <v>329</v>
      </c>
      <c r="C199" s="327" t="s">
        <v>3897</v>
      </c>
      <c r="D199" s="327" t="s">
        <v>16</v>
      </c>
      <c r="E199" s="686">
        <v>170.8</v>
      </c>
      <c r="F199" s="686">
        <v>180.8</v>
      </c>
      <c r="G199" s="686">
        <v>171.79</v>
      </c>
      <c r="H199" s="686">
        <v>-9.01</v>
      </c>
      <c r="I199" s="687" t="s">
        <v>235</v>
      </c>
    </row>
    <row r="200" spans="1:9" ht="18.75" customHeight="1">
      <c r="A200" s="688" t="s">
        <v>20</v>
      </c>
      <c r="B200" s="327" t="s">
        <v>329</v>
      </c>
      <c r="C200" s="327" t="s">
        <v>3897</v>
      </c>
      <c r="D200" s="327" t="s">
        <v>21</v>
      </c>
      <c r="E200" s="686">
        <v>85.5</v>
      </c>
      <c r="F200" s="686">
        <v>102.1</v>
      </c>
      <c r="G200" s="686">
        <v>94.71</v>
      </c>
      <c r="H200" s="686">
        <v>-7.39</v>
      </c>
      <c r="I200" s="687" t="s">
        <v>877</v>
      </c>
    </row>
    <row r="201" spans="1:9" ht="18.75" customHeight="1">
      <c r="A201" s="688" t="s">
        <v>2196</v>
      </c>
      <c r="B201" s="327" t="s">
        <v>329</v>
      </c>
      <c r="C201" s="327" t="s">
        <v>3897</v>
      </c>
      <c r="D201" s="327" t="s">
        <v>2197</v>
      </c>
      <c r="E201" s="686">
        <v>85.3</v>
      </c>
      <c r="F201" s="686">
        <v>78.7</v>
      </c>
      <c r="G201" s="686">
        <v>77.08</v>
      </c>
      <c r="H201" s="686">
        <v>-1.62</v>
      </c>
      <c r="I201" s="687" t="s">
        <v>650</v>
      </c>
    </row>
    <row r="202" spans="1:9" ht="18.75" customHeight="1">
      <c r="A202" s="688" t="s">
        <v>2600</v>
      </c>
      <c r="B202" s="327" t="s">
        <v>329</v>
      </c>
      <c r="C202" s="327" t="s">
        <v>3897</v>
      </c>
      <c r="D202" s="327" t="s">
        <v>2601</v>
      </c>
      <c r="E202" s="686">
        <v>23.5</v>
      </c>
      <c r="F202" s="686">
        <v>50.1</v>
      </c>
      <c r="G202" s="686">
        <v>4.6100000000000003</v>
      </c>
      <c r="H202" s="686">
        <v>-45.49</v>
      </c>
      <c r="I202" s="687" t="s">
        <v>3899</v>
      </c>
    </row>
    <row r="203" spans="1:9" ht="18.75" customHeight="1">
      <c r="A203" s="688" t="s">
        <v>2602</v>
      </c>
      <c r="B203" s="327" t="s">
        <v>329</v>
      </c>
      <c r="C203" s="327" t="s">
        <v>3897</v>
      </c>
      <c r="D203" s="327" t="s">
        <v>2603</v>
      </c>
      <c r="E203" s="686">
        <v>16.899999999999999</v>
      </c>
      <c r="F203" s="686">
        <v>23.5</v>
      </c>
      <c r="G203" s="686"/>
      <c r="H203" s="686">
        <v>-23.5</v>
      </c>
      <c r="I203" s="687" t="s">
        <v>19</v>
      </c>
    </row>
    <row r="204" spans="1:9" ht="18.75" customHeight="1">
      <c r="A204" s="688" t="s">
        <v>2720</v>
      </c>
      <c r="B204" s="327" t="s">
        <v>329</v>
      </c>
      <c r="C204" s="327" t="s">
        <v>3897</v>
      </c>
      <c r="D204" s="327" t="s">
        <v>2721</v>
      </c>
      <c r="E204" s="686">
        <v>6.6</v>
      </c>
      <c r="F204" s="686">
        <v>26.6</v>
      </c>
      <c r="G204" s="686">
        <v>4.6100000000000003</v>
      </c>
      <c r="H204" s="686">
        <v>-21.99</v>
      </c>
      <c r="I204" s="687" t="s">
        <v>3900</v>
      </c>
    </row>
    <row r="205" spans="1:9" ht="43.5" customHeight="1">
      <c r="A205" s="685" t="s">
        <v>3901</v>
      </c>
      <c r="B205" s="110" t="s">
        <v>329</v>
      </c>
      <c r="C205" s="110" t="s">
        <v>3902</v>
      </c>
      <c r="D205" s="110" t="s">
        <v>80</v>
      </c>
      <c r="E205" s="109">
        <v>270.10000000000002</v>
      </c>
      <c r="F205" s="109">
        <v>318.10000000000002</v>
      </c>
      <c r="G205" s="109">
        <v>264.52</v>
      </c>
      <c r="H205" s="686">
        <v>-53.58</v>
      </c>
      <c r="I205" s="687" t="s">
        <v>3903</v>
      </c>
    </row>
    <row r="206" spans="1:9" ht="18.75" customHeight="1">
      <c r="A206" s="688" t="s">
        <v>2149</v>
      </c>
      <c r="B206" s="327" t="s">
        <v>329</v>
      </c>
      <c r="C206" s="327" t="s">
        <v>3902</v>
      </c>
      <c r="D206" s="327" t="s">
        <v>16</v>
      </c>
      <c r="E206" s="686">
        <v>237.4</v>
      </c>
      <c r="F206" s="686">
        <v>273.39999999999998</v>
      </c>
      <c r="G206" s="686">
        <v>219.84</v>
      </c>
      <c r="H206" s="686">
        <v>-53.56</v>
      </c>
      <c r="I206" s="687" t="s">
        <v>3904</v>
      </c>
    </row>
    <row r="207" spans="1:9" ht="18.75" customHeight="1">
      <c r="A207" s="688" t="s">
        <v>20</v>
      </c>
      <c r="B207" s="327" t="s">
        <v>329</v>
      </c>
      <c r="C207" s="327" t="s">
        <v>3902</v>
      </c>
      <c r="D207" s="327" t="s">
        <v>21</v>
      </c>
      <c r="E207" s="686">
        <v>125</v>
      </c>
      <c r="F207" s="686">
        <v>125</v>
      </c>
      <c r="G207" s="686">
        <v>114.98</v>
      </c>
      <c r="H207" s="686">
        <v>-10.02</v>
      </c>
      <c r="I207" s="687" t="s">
        <v>511</v>
      </c>
    </row>
    <row r="208" spans="1:9" ht="18.75" customHeight="1">
      <c r="A208" s="688" t="s">
        <v>2196</v>
      </c>
      <c r="B208" s="327" t="s">
        <v>329</v>
      </c>
      <c r="C208" s="327" t="s">
        <v>3902</v>
      </c>
      <c r="D208" s="327" t="s">
        <v>2197</v>
      </c>
      <c r="E208" s="686">
        <v>112.4</v>
      </c>
      <c r="F208" s="686">
        <v>148.4</v>
      </c>
      <c r="G208" s="686">
        <v>104.86</v>
      </c>
      <c r="H208" s="686">
        <v>-43.54</v>
      </c>
      <c r="I208" s="687" t="s">
        <v>3905</v>
      </c>
    </row>
    <row r="209" spans="1:9" ht="18.75" customHeight="1">
      <c r="A209" s="688" t="s">
        <v>2600</v>
      </c>
      <c r="B209" s="327" t="s">
        <v>329</v>
      </c>
      <c r="C209" s="327" t="s">
        <v>3902</v>
      </c>
      <c r="D209" s="327" t="s">
        <v>2601</v>
      </c>
      <c r="E209" s="686">
        <v>32.700000000000003</v>
      </c>
      <c r="F209" s="686">
        <v>44.7</v>
      </c>
      <c r="G209" s="686">
        <v>44.69</v>
      </c>
      <c r="H209" s="686">
        <v>-0.01</v>
      </c>
      <c r="I209" s="687" t="s">
        <v>2</v>
      </c>
    </row>
    <row r="210" spans="1:9" ht="18.75" customHeight="1">
      <c r="A210" s="688" t="s">
        <v>2602</v>
      </c>
      <c r="B210" s="327" t="s">
        <v>329</v>
      </c>
      <c r="C210" s="327" t="s">
        <v>3902</v>
      </c>
      <c r="D210" s="327" t="s">
        <v>2603</v>
      </c>
      <c r="E210" s="686">
        <v>23.2</v>
      </c>
      <c r="F210" s="686">
        <v>44.7</v>
      </c>
      <c r="G210" s="686">
        <v>44.69</v>
      </c>
      <c r="H210" s="686">
        <v>-0.01</v>
      </c>
      <c r="I210" s="687" t="s">
        <v>2</v>
      </c>
    </row>
    <row r="211" spans="1:9" ht="18.75" customHeight="1">
      <c r="A211" s="688" t="s">
        <v>2720</v>
      </c>
      <c r="B211" s="327" t="s">
        <v>329</v>
      </c>
      <c r="C211" s="327" t="s">
        <v>3902</v>
      </c>
      <c r="D211" s="327" t="s">
        <v>2721</v>
      </c>
      <c r="E211" s="686">
        <v>9.5</v>
      </c>
      <c r="F211" s="686"/>
      <c r="G211" s="686"/>
      <c r="H211" s="686"/>
      <c r="I211" s="687" t="s">
        <v>19</v>
      </c>
    </row>
    <row r="212" spans="1:9" ht="32.25" customHeight="1">
      <c r="A212" s="685" t="s">
        <v>3906</v>
      </c>
      <c r="B212" s="110" t="s">
        <v>329</v>
      </c>
      <c r="C212" s="110" t="s">
        <v>3907</v>
      </c>
      <c r="D212" s="110" t="s">
        <v>80</v>
      </c>
      <c r="E212" s="109">
        <v>110</v>
      </c>
      <c r="F212" s="109">
        <v>155</v>
      </c>
      <c r="G212" s="109">
        <v>146.63</v>
      </c>
      <c r="H212" s="686">
        <v>-8.3699999999999992</v>
      </c>
      <c r="I212" s="687" t="s">
        <v>197</v>
      </c>
    </row>
    <row r="213" spans="1:9" ht="18.75" customHeight="1">
      <c r="A213" s="688" t="s">
        <v>2149</v>
      </c>
      <c r="B213" s="327" t="s">
        <v>329</v>
      </c>
      <c r="C213" s="327" t="s">
        <v>3907</v>
      </c>
      <c r="D213" s="327" t="s">
        <v>16</v>
      </c>
      <c r="E213" s="686">
        <v>81.8</v>
      </c>
      <c r="F213" s="686">
        <v>121.2</v>
      </c>
      <c r="G213" s="686">
        <v>113.79</v>
      </c>
      <c r="H213" s="686">
        <v>-7.41</v>
      </c>
      <c r="I213" s="687" t="s">
        <v>626</v>
      </c>
    </row>
    <row r="214" spans="1:9" ht="18.75" customHeight="1">
      <c r="A214" s="688" t="s">
        <v>20</v>
      </c>
      <c r="B214" s="327" t="s">
        <v>329</v>
      </c>
      <c r="C214" s="327" t="s">
        <v>3907</v>
      </c>
      <c r="D214" s="327" t="s">
        <v>21</v>
      </c>
      <c r="E214" s="686">
        <v>31.4</v>
      </c>
      <c r="F214" s="686">
        <v>51.4</v>
      </c>
      <c r="G214" s="686">
        <v>43.99</v>
      </c>
      <c r="H214" s="686">
        <v>-7.41</v>
      </c>
      <c r="I214" s="687" t="s">
        <v>3908</v>
      </c>
    </row>
    <row r="215" spans="1:9" ht="18.75" customHeight="1">
      <c r="A215" s="688" t="s">
        <v>2196</v>
      </c>
      <c r="B215" s="327" t="s">
        <v>329</v>
      </c>
      <c r="C215" s="327" t="s">
        <v>3907</v>
      </c>
      <c r="D215" s="327" t="s">
        <v>2197</v>
      </c>
      <c r="E215" s="686">
        <v>50.4</v>
      </c>
      <c r="F215" s="686">
        <v>69.8</v>
      </c>
      <c r="G215" s="686">
        <v>69.8</v>
      </c>
      <c r="H215" s="686"/>
      <c r="I215" s="687" t="s">
        <v>2</v>
      </c>
    </row>
    <row r="216" spans="1:9" ht="18.75" customHeight="1">
      <c r="A216" s="688" t="s">
        <v>2600</v>
      </c>
      <c r="B216" s="327" t="s">
        <v>329</v>
      </c>
      <c r="C216" s="327" t="s">
        <v>3907</v>
      </c>
      <c r="D216" s="327" t="s">
        <v>2601</v>
      </c>
      <c r="E216" s="686">
        <v>28.2</v>
      </c>
      <c r="F216" s="686">
        <v>33.799999999999997</v>
      </c>
      <c r="G216" s="686">
        <v>32.840000000000003</v>
      </c>
      <c r="H216" s="686">
        <v>-0.96</v>
      </c>
      <c r="I216" s="687" t="s">
        <v>872</v>
      </c>
    </row>
    <row r="217" spans="1:9" ht="18.75" customHeight="1">
      <c r="A217" s="688" t="s">
        <v>2602</v>
      </c>
      <c r="B217" s="327" t="s">
        <v>329</v>
      </c>
      <c r="C217" s="327" t="s">
        <v>3907</v>
      </c>
      <c r="D217" s="327" t="s">
        <v>2603</v>
      </c>
      <c r="E217" s="686">
        <v>22.6</v>
      </c>
      <c r="F217" s="686">
        <v>33.799999999999997</v>
      </c>
      <c r="G217" s="686">
        <v>32.840000000000003</v>
      </c>
      <c r="H217" s="686">
        <v>-0.96</v>
      </c>
      <c r="I217" s="687" t="s">
        <v>872</v>
      </c>
    </row>
    <row r="218" spans="1:9" ht="18.75" customHeight="1">
      <c r="A218" s="688" t="s">
        <v>2720</v>
      </c>
      <c r="B218" s="327" t="s">
        <v>329</v>
      </c>
      <c r="C218" s="327" t="s">
        <v>3907</v>
      </c>
      <c r="D218" s="327" t="s">
        <v>2721</v>
      </c>
      <c r="E218" s="686">
        <v>5.6</v>
      </c>
      <c r="F218" s="686"/>
      <c r="G218" s="686"/>
      <c r="H218" s="686"/>
      <c r="I218" s="687" t="s">
        <v>19</v>
      </c>
    </row>
    <row r="219" spans="1:9" ht="27.75" customHeight="1">
      <c r="A219" s="685" t="s">
        <v>3909</v>
      </c>
      <c r="B219" s="110" t="s">
        <v>329</v>
      </c>
      <c r="C219" s="110" t="s">
        <v>3910</v>
      </c>
      <c r="D219" s="110" t="s">
        <v>80</v>
      </c>
      <c r="E219" s="109">
        <v>235.4</v>
      </c>
      <c r="F219" s="109">
        <v>310.3</v>
      </c>
      <c r="G219" s="109">
        <v>304.47000000000003</v>
      </c>
      <c r="H219" s="686">
        <v>-5.83</v>
      </c>
      <c r="I219" s="687" t="s">
        <v>546</v>
      </c>
    </row>
    <row r="220" spans="1:9" ht="18.75" customHeight="1">
      <c r="A220" s="688" t="s">
        <v>2149</v>
      </c>
      <c r="B220" s="327" t="s">
        <v>329</v>
      </c>
      <c r="C220" s="327" t="s">
        <v>3910</v>
      </c>
      <c r="D220" s="327" t="s">
        <v>16</v>
      </c>
      <c r="E220" s="686">
        <v>105.32</v>
      </c>
      <c r="F220" s="686">
        <v>180.2</v>
      </c>
      <c r="G220" s="686">
        <v>174.37</v>
      </c>
      <c r="H220" s="686">
        <v>-5.83</v>
      </c>
      <c r="I220" s="687" t="s">
        <v>49</v>
      </c>
    </row>
    <row r="221" spans="1:9" ht="18.75" customHeight="1">
      <c r="A221" s="688" t="s">
        <v>20</v>
      </c>
      <c r="B221" s="327" t="s">
        <v>329</v>
      </c>
      <c r="C221" s="327" t="s">
        <v>3910</v>
      </c>
      <c r="D221" s="327" t="s">
        <v>21</v>
      </c>
      <c r="E221" s="686">
        <v>31.5</v>
      </c>
      <c r="F221" s="686">
        <v>106.4</v>
      </c>
      <c r="G221" s="686">
        <v>106.4</v>
      </c>
      <c r="H221" s="686"/>
      <c r="I221" s="687" t="s">
        <v>2</v>
      </c>
    </row>
    <row r="222" spans="1:9" ht="18.75" customHeight="1">
      <c r="A222" s="688" t="s">
        <v>2196</v>
      </c>
      <c r="B222" s="327" t="s">
        <v>329</v>
      </c>
      <c r="C222" s="327" t="s">
        <v>3910</v>
      </c>
      <c r="D222" s="327" t="s">
        <v>2197</v>
      </c>
      <c r="E222" s="686">
        <v>73.819999999999993</v>
      </c>
      <c r="F222" s="686">
        <v>73.8</v>
      </c>
      <c r="G222" s="686">
        <v>67.97</v>
      </c>
      <c r="H222" s="686">
        <v>-5.83</v>
      </c>
      <c r="I222" s="687" t="s">
        <v>916</v>
      </c>
    </row>
    <row r="223" spans="1:9" ht="18.75" customHeight="1">
      <c r="A223" s="688" t="s">
        <v>2600</v>
      </c>
      <c r="B223" s="327" t="s">
        <v>329</v>
      </c>
      <c r="C223" s="327" t="s">
        <v>3910</v>
      </c>
      <c r="D223" s="327" t="s">
        <v>2601</v>
      </c>
      <c r="E223" s="686">
        <v>130.08000000000001</v>
      </c>
      <c r="F223" s="686">
        <v>130.1</v>
      </c>
      <c r="G223" s="686">
        <v>130.1</v>
      </c>
      <c r="H223" s="686"/>
      <c r="I223" s="687" t="s">
        <v>2</v>
      </c>
    </row>
    <row r="224" spans="1:9" ht="18.75" customHeight="1">
      <c r="A224" s="688" t="s">
        <v>2602</v>
      </c>
      <c r="B224" s="327" t="s">
        <v>329</v>
      </c>
      <c r="C224" s="327" t="s">
        <v>3910</v>
      </c>
      <c r="D224" s="327" t="s">
        <v>2603</v>
      </c>
      <c r="E224" s="686">
        <v>124.52</v>
      </c>
      <c r="F224" s="686">
        <v>130.1</v>
      </c>
      <c r="G224" s="686">
        <v>130.1</v>
      </c>
      <c r="H224" s="686"/>
      <c r="I224" s="687" t="s">
        <v>2</v>
      </c>
    </row>
    <row r="225" spans="1:9" ht="18.75" customHeight="1">
      <c r="A225" s="688" t="s">
        <v>2720</v>
      </c>
      <c r="B225" s="327" t="s">
        <v>329</v>
      </c>
      <c r="C225" s="327" t="s">
        <v>3910</v>
      </c>
      <c r="D225" s="327" t="s">
        <v>2721</v>
      </c>
      <c r="E225" s="686">
        <v>5.56</v>
      </c>
      <c r="F225" s="686"/>
      <c r="G225" s="686"/>
      <c r="H225" s="686"/>
      <c r="I225" s="687" t="s">
        <v>19</v>
      </c>
    </row>
    <row r="226" spans="1:9" ht="29.25" customHeight="1">
      <c r="A226" s="685" t="s">
        <v>3911</v>
      </c>
      <c r="B226" s="110" t="s">
        <v>329</v>
      </c>
      <c r="C226" s="110" t="s">
        <v>3912</v>
      </c>
      <c r="D226" s="110" t="s">
        <v>80</v>
      </c>
      <c r="E226" s="109">
        <v>700</v>
      </c>
      <c r="F226" s="109">
        <v>803</v>
      </c>
      <c r="G226" s="109">
        <v>748.2</v>
      </c>
      <c r="H226" s="686">
        <v>-54.8</v>
      </c>
      <c r="I226" s="687" t="s">
        <v>874</v>
      </c>
    </row>
    <row r="227" spans="1:9" ht="18.75" customHeight="1">
      <c r="A227" s="688" t="s">
        <v>2149</v>
      </c>
      <c r="B227" s="327" t="s">
        <v>329</v>
      </c>
      <c r="C227" s="327" t="s">
        <v>3912</v>
      </c>
      <c r="D227" s="327" t="s">
        <v>16</v>
      </c>
      <c r="E227" s="686">
        <v>700</v>
      </c>
      <c r="F227" s="686">
        <v>803</v>
      </c>
      <c r="G227" s="686">
        <v>748.2</v>
      </c>
      <c r="H227" s="686">
        <v>-54.8</v>
      </c>
      <c r="I227" s="687" t="s">
        <v>874</v>
      </c>
    </row>
    <row r="228" spans="1:9" ht="18.75" customHeight="1">
      <c r="A228" s="688" t="s">
        <v>20</v>
      </c>
      <c r="B228" s="327" t="s">
        <v>329</v>
      </c>
      <c r="C228" s="327" t="s">
        <v>3912</v>
      </c>
      <c r="D228" s="327" t="s">
        <v>21</v>
      </c>
      <c r="E228" s="686">
        <v>465.3</v>
      </c>
      <c r="F228" s="686">
        <v>568.29999999999995</v>
      </c>
      <c r="G228" s="686">
        <v>513.54999999999995</v>
      </c>
      <c r="H228" s="686">
        <v>-54.75</v>
      </c>
      <c r="I228" s="687" t="s">
        <v>788</v>
      </c>
    </row>
    <row r="229" spans="1:9" ht="18.75" customHeight="1">
      <c r="A229" s="688" t="s">
        <v>2421</v>
      </c>
      <c r="B229" s="327" t="s">
        <v>329</v>
      </c>
      <c r="C229" s="327" t="s">
        <v>3912</v>
      </c>
      <c r="D229" s="327" t="s">
        <v>2422</v>
      </c>
      <c r="E229" s="686">
        <v>234.7</v>
      </c>
      <c r="F229" s="686">
        <v>234.7</v>
      </c>
      <c r="G229" s="686">
        <v>234.65</v>
      </c>
      <c r="H229" s="686">
        <v>-0.05</v>
      </c>
      <c r="I229" s="687" t="s">
        <v>2</v>
      </c>
    </row>
    <row r="230" spans="1:9" ht="29.25" customHeight="1">
      <c r="A230" s="685" t="s">
        <v>3913</v>
      </c>
      <c r="B230" s="110" t="s">
        <v>329</v>
      </c>
      <c r="C230" s="110" t="s">
        <v>3914</v>
      </c>
      <c r="D230" s="110" t="s">
        <v>80</v>
      </c>
      <c r="E230" s="109">
        <v>1001</v>
      </c>
      <c r="F230" s="109">
        <v>1152.5</v>
      </c>
      <c r="G230" s="109">
        <v>873.8</v>
      </c>
      <c r="H230" s="686">
        <v>-278.7</v>
      </c>
      <c r="I230" s="687" t="s">
        <v>3915</v>
      </c>
    </row>
    <row r="231" spans="1:9" ht="18.75" customHeight="1">
      <c r="A231" s="688" t="s">
        <v>2149</v>
      </c>
      <c r="B231" s="327" t="s">
        <v>329</v>
      </c>
      <c r="C231" s="327" t="s">
        <v>3914</v>
      </c>
      <c r="D231" s="327" t="s">
        <v>16</v>
      </c>
      <c r="E231" s="686">
        <v>961</v>
      </c>
      <c r="F231" s="686">
        <v>1070.2</v>
      </c>
      <c r="G231" s="686">
        <v>814.46</v>
      </c>
      <c r="H231" s="686">
        <v>-255.74</v>
      </c>
      <c r="I231" s="687" t="s">
        <v>3916</v>
      </c>
    </row>
    <row r="232" spans="1:9" ht="18.75" customHeight="1">
      <c r="A232" s="688" t="s">
        <v>20</v>
      </c>
      <c r="B232" s="327" t="s">
        <v>329</v>
      </c>
      <c r="C232" s="327" t="s">
        <v>3914</v>
      </c>
      <c r="D232" s="327" t="s">
        <v>21</v>
      </c>
      <c r="E232" s="686">
        <v>336</v>
      </c>
      <c r="F232" s="686">
        <v>401.7</v>
      </c>
      <c r="G232" s="686">
        <v>254.45</v>
      </c>
      <c r="H232" s="686">
        <v>-147.25</v>
      </c>
      <c r="I232" s="687" t="s">
        <v>3917</v>
      </c>
    </row>
    <row r="233" spans="1:9" ht="18.75" customHeight="1">
      <c r="A233" s="688" t="s">
        <v>2196</v>
      </c>
      <c r="B233" s="327" t="s">
        <v>329</v>
      </c>
      <c r="C233" s="327" t="s">
        <v>3914</v>
      </c>
      <c r="D233" s="327" t="s">
        <v>2197</v>
      </c>
      <c r="E233" s="686">
        <v>515</v>
      </c>
      <c r="F233" s="686">
        <v>668.5</v>
      </c>
      <c r="G233" s="686">
        <v>560.01</v>
      </c>
      <c r="H233" s="686">
        <v>-108.49</v>
      </c>
      <c r="I233" s="687" t="s">
        <v>1067</v>
      </c>
    </row>
    <row r="234" spans="1:9" ht="18.75" customHeight="1">
      <c r="A234" s="688" t="s">
        <v>2421</v>
      </c>
      <c r="B234" s="327" t="s">
        <v>329</v>
      </c>
      <c r="C234" s="327" t="s">
        <v>3914</v>
      </c>
      <c r="D234" s="327" t="s">
        <v>2422</v>
      </c>
      <c r="E234" s="686">
        <v>110</v>
      </c>
      <c r="F234" s="686"/>
      <c r="G234" s="686"/>
      <c r="H234" s="686"/>
      <c r="I234" s="687" t="s">
        <v>19</v>
      </c>
    </row>
    <row r="235" spans="1:9" ht="18.75" customHeight="1">
      <c r="A235" s="688" t="s">
        <v>2600</v>
      </c>
      <c r="B235" s="327" t="s">
        <v>329</v>
      </c>
      <c r="C235" s="327" t="s">
        <v>3914</v>
      </c>
      <c r="D235" s="327" t="s">
        <v>2601</v>
      </c>
      <c r="E235" s="686">
        <v>40</v>
      </c>
      <c r="F235" s="686">
        <v>82.3</v>
      </c>
      <c r="G235" s="686">
        <v>59.34</v>
      </c>
      <c r="H235" s="686">
        <v>-22.96</v>
      </c>
      <c r="I235" s="687" t="s">
        <v>3918</v>
      </c>
    </row>
    <row r="236" spans="1:9" ht="18.75" customHeight="1">
      <c r="A236" s="688" t="s">
        <v>2602</v>
      </c>
      <c r="B236" s="327" t="s">
        <v>329</v>
      </c>
      <c r="C236" s="327" t="s">
        <v>3914</v>
      </c>
      <c r="D236" s="327" t="s">
        <v>2603</v>
      </c>
      <c r="E236" s="686">
        <v>40</v>
      </c>
      <c r="F236" s="686">
        <v>38.6</v>
      </c>
      <c r="G236" s="686">
        <v>15.72</v>
      </c>
      <c r="H236" s="686">
        <v>-22.88</v>
      </c>
      <c r="I236" s="687" t="s">
        <v>3919</v>
      </c>
    </row>
    <row r="237" spans="1:9" ht="18.75" customHeight="1">
      <c r="A237" s="688" t="s">
        <v>2720</v>
      </c>
      <c r="B237" s="327" t="s">
        <v>329</v>
      </c>
      <c r="C237" s="327" t="s">
        <v>3914</v>
      </c>
      <c r="D237" s="327" t="s">
        <v>2721</v>
      </c>
      <c r="E237" s="686"/>
      <c r="F237" s="686">
        <v>43.7</v>
      </c>
      <c r="G237" s="686">
        <v>43.62</v>
      </c>
      <c r="H237" s="686">
        <v>-0.08</v>
      </c>
      <c r="I237" s="687" t="s">
        <v>122</v>
      </c>
    </row>
    <row r="238" spans="1:9" ht="27.75" customHeight="1">
      <c r="A238" s="685" t="s">
        <v>3920</v>
      </c>
      <c r="B238" s="110" t="s">
        <v>329</v>
      </c>
      <c r="C238" s="110" t="s">
        <v>3921</v>
      </c>
      <c r="D238" s="110" t="s">
        <v>80</v>
      </c>
      <c r="E238" s="109">
        <v>1271.0999999999999</v>
      </c>
      <c r="F238" s="109">
        <v>1354.1</v>
      </c>
      <c r="G238" s="109">
        <v>1052.48</v>
      </c>
      <c r="H238" s="686">
        <v>-301.62</v>
      </c>
      <c r="I238" s="687" t="s">
        <v>3922</v>
      </c>
    </row>
    <row r="239" spans="1:9" ht="18.75" customHeight="1">
      <c r="A239" s="688" t="s">
        <v>2149</v>
      </c>
      <c r="B239" s="327" t="s">
        <v>329</v>
      </c>
      <c r="C239" s="327" t="s">
        <v>3921</v>
      </c>
      <c r="D239" s="327" t="s">
        <v>16</v>
      </c>
      <c r="E239" s="686">
        <v>1187.9000000000001</v>
      </c>
      <c r="F239" s="686">
        <v>1249</v>
      </c>
      <c r="G239" s="686">
        <v>947.5</v>
      </c>
      <c r="H239" s="686">
        <v>-301.5</v>
      </c>
      <c r="I239" s="687" t="s">
        <v>2632</v>
      </c>
    </row>
    <row r="240" spans="1:9" ht="18.75" customHeight="1">
      <c r="A240" s="688" t="s">
        <v>20</v>
      </c>
      <c r="B240" s="327" t="s">
        <v>329</v>
      </c>
      <c r="C240" s="327" t="s">
        <v>3921</v>
      </c>
      <c r="D240" s="327" t="s">
        <v>21</v>
      </c>
      <c r="E240" s="686">
        <v>563</v>
      </c>
      <c r="F240" s="686">
        <v>646</v>
      </c>
      <c r="G240" s="686">
        <v>636.82000000000005</v>
      </c>
      <c r="H240" s="686">
        <v>-9.18</v>
      </c>
      <c r="I240" s="687" t="s">
        <v>58</v>
      </c>
    </row>
    <row r="241" spans="1:9" ht="18.75" customHeight="1">
      <c r="A241" s="688" t="s">
        <v>2196</v>
      </c>
      <c r="B241" s="327" t="s">
        <v>329</v>
      </c>
      <c r="C241" s="327" t="s">
        <v>3921</v>
      </c>
      <c r="D241" s="327" t="s">
        <v>2197</v>
      </c>
      <c r="E241" s="686">
        <v>624.9</v>
      </c>
      <c r="F241" s="686">
        <v>603</v>
      </c>
      <c r="G241" s="686">
        <v>310.67</v>
      </c>
      <c r="H241" s="686">
        <v>-292.33</v>
      </c>
      <c r="I241" s="687" t="s">
        <v>3923</v>
      </c>
    </row>
    <row r="242" spans="1:9" ht="18.75" customHeight="1">
      <c r="A242" s="688" t="s">
        <v>2600</v>
      </c>
      <c r="B242" s="327" t="s">
        <v>329</v>
      </c>
      <c r="C242" s="327" t="s">
        <v>3921</v>
      </c>
      <c r="D242" s="327" t="s">
        <v>2601</v>
      </c>
      <c r="E242" s="686">
        <v>83.2</v>
      </c>
      <c r="F242" s="686">
        <v>105.1</v>
      </c>
      <c r="G242" s="686">
        <v>104.99</v>
      </c>
      <c r="H242" s="686">
        <v>-0.11</v>
      </c>
      <c r="I242" s="687" t="s">
        <v>330</v>
      </c>
    </row>
    <row r="243" spans="1:9" ht="18.75" customHeight="1">
      <c r="A243" s="688" t="s">
        <v>2602</v>
      </c>
      <c r="B243" s="327" t="s">
        <v>329</v>
      </c>
      <c r="C243" s="327" t="s">
        <v>3921</v>
      </c>
      <c r="D243" s="327" t="s">
        <v>2603</v>
      </c>
      <c r="E243" s="686"/>
      <c r="F243" s="686">
        <v>82.1</v>
      </c>
      <c r="G243" s="686">
        <v>82.05</v>
      </c>
      <c r="H243" s="686">
        <v>-0.05</v>
      </c>
      <c r="I243" s="687" t="s">
        <v>330</v>
      </c>
    </row>
    <row r="244" spans="1:9" ht="18.75" customHeight="1">
      <c r="A244" s="688" t="s">
        <v>2720</v>
      </c>
      <c r="B244" s="327" t="s">
        <v>329</v>
      </c>
      <c r="C244" s="327" t="s">
        <v>3921</v>
      </c>
      <c r="D244" s="327" t="s">
        <v>2721</v>
      </c>
      <c r="E244" s="686">
        <v>83.2</v>
      </c>
      <c r="F244" s="686">
        <v>23</v>
      </c>
      <c r="G244" s="686">
        <v>22.94</v>
      </c>
      <c r="H244" s="686">
        <v>-0.06</v>
      </c>
      <c r="I244" s="687" t="s">
        <v>161</v>
      </c>
    </row>
    <row r="245" spans="1:9" ht="39" customHeight="1">
      <c r="A245" s="685" t="s">
        <v>3924</v>
      </c>
      <c r="B245" s="110" t="s">
        <v>329</v>
      </c>
      <c r="C245" s="110" t="s">
        <v>3925</v>
      </c>
      <c r="D245" s="110" t="s">
        <v>80</v>
      </c>
      <c r="E245" s="109"/>
      <c r="F245" s="109">
        <v>18688</v>
      </c>
      <c r="G245" s="109">
        <v>6228.95</v>
      </c>
      <c r="H245" s="686">
        <v>-12459.05</v>
      </c>
      <c r="I245" s="687" t="s">
        <v>3926</v>
      </c>
    </row>
    <row r="246" spans="1:9" ht="18.75" customHeight="1">
      <c r="A246" s="688" t="s">
        <v>2600</v>
      </c>
      <c r="B246" s="327" t="s">
        <v>329</v>
      </c>
      <c r="C246" s="327" t="s">
        <v>3925</v>
      </c>
      <c r="D246" s="327" t="s">
        <v>2601</v>
      </c>
      <c r="E246" s="686"/>
      <c r="F246" s="686">
        <v>18688</v>
      </c>
      <c r="G246" s="686">
        <v>6228.95</v>
      </c>
      <c r="H246" s="686">
        <v>-12459.05</v>
      </c>
      <c r="I246" s="687" t="s">
        <v>3926</v>
      </c>
    </row>
    <row r="247" spans="1:9" ht="18.75" customHeight="1">
      <c r="A247" s="688" t="s">
        <v>2602</v>
      </c>
      <c r="B247" s="327" t="s">
        <v>329</v>
      </c>
      <c r="C247" s="327" t="s">
        <v>3925</v>
      </c>
      <c r="D247" s="327" t="s">
        <v>2603</v>
      </c>
      <c r="E247" s="686"/>
      <c r="F247" s="686">
        <v>18688</v>
      </c>
      <c r="G247" s="686">
        <v>6228.95</v>
      </c>
      <c r="H247" s="686">
        <v>-12459.05</v>
      </c>
      <c r="I247" s="687" t="s">
        <v>3926</v>
      </c>
    </row>
    <row r="248" spans="1:9" ht="32.25" customHeight="1">
      <c r="A248" s="685" t="s">
        <v>3927</v>
      </c>
      <c r="B248" s="110" t="s">
        <v>329</v>
      </c>
      <c r="C248" s="110" t="s">
        <v>3928</v>
      </c>
      <c r="D248" s="110" t="s">
        <v>80</v>
      </c>
      <c r="E248" s="109">
        <v>6100.7</v>
      </c>
      <c r="F248" s="109">
        <v>5523.6</v>
      </c>
      <c r="G248" s="109">
        <v>4200.5200000000004</v>
      </c>
      <c r="H248" s="686">
        <v>-1323.08</v>
      </c>
      <c r="I248" s="687" t="s">
        <v>3929</v>
      </c>
    </row>
    <row r="249" spans="1:9" ht="18.75" customHeight="1">
      <c r="A249" s="688" t="s">
        <v>2149</v>
      </c>
      <c r="B249" s="327" t="s">
        <v>329</v>
      </c>
      <c r="C249" s="327" t="s">
        <v>3928</v>
      </c>
      <c r="D249" s="327" t="s">
        <v>16</v>
      </c>
      <c r="E249" s="686">
        <v>1757.9</v>
      </c>
      <c r="F249" s="686">
        <v>5360.8</v>
      </c>
      <c r="G249" s="686">
        <v>4055.92</v>
      </c>
      <c r="H249" s="686">
        <v>-1304.8800000000001</v>
      </c>
      <c r="I249" s="687" t="s">
        <v>687</v>
      </c>
    </row>
    <row r="250" spans="1:9" ht="18.75" customHeight="1">
      <c r="A250" s="688" t="s">
        <v>20</v>
      </c>
      <c r="B250" s="327" t="s">
        <v>329</v>
      </c>
      <c r="C250" s="327" t="s">
        <v>3928</v>
      </c>
      <c r="D250" s="327" t="s">
        <v>21</v>
      </c>
      <c r="E250" s="686">
        <v>713.2</v>
      </c>
      <c r="F250" s="686">
        <v>893.3</v>
      </c>
      <c r="G250" s="686">
        <v>893.21</v>
      </c>
      <c r="H250" s="686">
        <v>-0.09</v>
      </c>
      <c r="I250" s="687" t="s">
        <v>2</v>
      </c>
    </row>
    <row r="251" spans="1:9" ht="18.75" customHeight="1">
      <c r="A251" s="688" t="s">
        <v>2196</v>
      </c>
      <c r="B251" s="327" t="s">
        <v>329</v>
      </c>
      <c r="C251" s="327" t="s">
        <v>3928</v>
      </c>
      <c r="D251" s="327" t="s">
        <v>2197</v>
      </c>
      <c r="E251" s="686">
        <v>1044.7</v>
      </c>
      <c r="F251" s="686">
        <v>4467.5</v>
      </c>
      <c r="G251" s="686">
        <v>3162.7</v>
      </c>
      <c r="H251" s="686">
        <v>-1304.8</v>
      </c>
      <c r="I251" s="687" t="s">
        <v>3930</v>
      </c>
    </row>
    <row r="252" spans="1:9" ht="18.75" customHeight="1">
      <c r="A252" s="688" t="s">
        <v>2600</v>
      </c>
      <c r="B252" s="327" t="s">
        <v>329</v>
      </c>
      <c r="C252" s="327" t="s">
        <v>3928</v>
      </c>
      <c r="D252" s="327" t="s">
        <v>2601</v>
      </c>
      <c r="E252" s="686">
        <v>4342.8</v>
      </c>
      <c r="F252" s="686">
        <v>162.80000000000001</v>
      </c>
      <c r="G252" s="686">
        <v>144.6</v>
      </c>
      <c r="H252" s="686">
        <v>-18.2</v>
      </c>
      <c r="I252" s="687" t="s">
        <v>974</v>
      </c>
    </row>
    <row r="253" spans="1:9" ht="18.75" customHeight="1">
      <c r="A253" s="688" t="s">
        <v>2602</v>
      </c>
      <c r="B253" s="327" t="s">
        <v>329</v>
      </c>
      <c r="C253" s="327" t="s">
        <v>3928</v>
      </c>
      <c r="D253" s="327" t="s">
        <v>2603</v>
      </c>
      <c r="E253" s="686">
        <v>4230</v>
      </c>
      <c r="F253" s="686"/>
      <c r="G253" s="686"/>
      <c r="H253" s="686"/>
      <c r="I253" s="687" t="s">
        <v>19</v>
      </c>
    </row>
    <row r="254" spans="1:9" ht="18.75" customHeight="1">
      <c r="A254" s="688" t="s">
        <v>2720</v>
      </c>
      <c r="B254" s="327" t="s">
        <v>329</v>
      </c>
      <c r="C254" s="327" t="s">
        <v>3928</v>
      </c>
      <c r="D254" s="327" t="s">
        <v>2721</v>
      </c>
      <c r="E254" s="686">
        <v>112.8</v>
      </c>
      <c r="F254" s="686">
        <v>162.80000000000001</v>
      </c>
      <c r="G254" s="686">
        <v>144.6</v>
      </c>
      <c r="H254" s="686">
        <v>-18.2</v>
      </c>
      <c r="I254" s="687" t="s">
        <v>974</v>
      </c>
    </row>
    <row r="255" spans="1:9" ht="30.75" customHeight="1">
      <c r="A255" s="685" t="s">
        <v>3931</v>
      </c>
      <c r="B255" s="110" t="s">
        <v>329</v>
      </c>
      <c r="C255" s="110" t="s">
        <v>3932</v>
      </c>
      <c r="D255" s="110" t="s">
        <v>80</v>
      </c>
      <c r="E255" s="109"/>
      <c r="F255" s="109">
        <v>253.4</v>
      </c>
      <c r="G255" s="109">
        <v>34.299999999999997</v>
      </c>
      <c r="H255" s="686">
        <v>-219.1</v>
      </c>
      <c r="I255" s="687" t="s">
        <v>3933</v>
      </c>
    </row>
    <row r="256" spans="1:9" ht="18.75" customHeight="1">
      <c r="A256" s="688" t="s">
        <v>2149</v>
      </c>
      <c r="B256" s="327" t="s">
        <v>329</v>
      </c>
      <c r="C256" s="327" t="s">
        <v>3932</v>
      </c>
      <c r="D256" s="327" t="s">
        <v>16</v>
      </c>
      <c r="E256" s="686"/>
      <c r="F256" s="686">
        <v>210.6</v>
      </c>
      <c r="G256" s="686">
        <v>34.299999999999997</v>
      </c>
      <c r="H256" s="686">
        <v>-176.3</v>
      </c>
      <c r="I256" s="687" t="s">
        <v>3934</v>
      </c>
    </row>
    <row r="257" spans="1:9" ht="18.75" customHeight="1">
      <c r="A257" s="688" t="s">
        <v>20</v>
      </c>
      <c r="B257" s="327" t="s">
        <v>329</v>
      </c>
      <c r="C257" s="327" t="s">
        <v>3932</v>
      </c>
      <c r="D257" s="327" t="s">
        <v>21</v>
      </c>
      <c r="E257" s="686"/>
      <c r="F257" s="686">
        <v>128.4</v>
      </c>
      <c r="G257" s="686"/>
      <c r="H257" s="686">
        <v>-128.4</v>
      </c>
      <c r="I257" s="687" t="s">
        <v>19</v>
      </c>
    </row>
    <row r="258" spans="1:9" ht="18.75" customHeight="1">
      <c r="A258" s="688" t="s">
        <v>2196</v>
      </c>
      <c r="B258" s="327" t="s">
        <v>329</v>
      </c>
      <c r="C258" s="327" t="s">
        <v>3932</v>
      </c>
      <c r="D258" s="327" t="s">
        <v>2197</v>
      </c>
      <c r="E258" s="686"/>
      <c r="F258" s="686">
        <v>82.2</v>
      </c>
      <c r="G258" s="686">
        <v>34.299999999999997</v>
      </c>
      <c r="H258" s="686">
        <v>-47.9</v>
      </c>
      <c r="I258" s="687" t="s">
        <v>3935</v>
      </c>
    </row>
    <row r="259" spans="1:9" ht="18.75" customHeight="1">
      <c r="A259" s="688" t="s">
        <v>2600</v>
      </c>
      <c r="B259" s="327" t="s">
        <v>329</v>
      </c>
      <c r="C259" s="327" t="s">
        <v>3932</v>
      </c>
      <c r="D259" s="327" t="s">
        <v>2601</v>
      </c>
      <c r="E259" s="686"/>
      <c r="F259" s="686">
        <v>42.8</v>
      </c>
      <c r="G259" s="686"/>
      <c r="H259" s="686">
        <v>-42.8</v>
      </c>
      <c r="I259" s="687" t="s">
        <v>19</v>
      </c>
    </row>
    <row r="260" spans="1:9" ht="18.75" customHeight="1">
      <c r="A260" s="688" t="s">
        <v>2602</v>
      </c>
      <c r="B260" s="327" t="s">
        <v>329</v>
      </c>
      <c r="C260" s="327" t="s">
        <v>3932</v>
      </c>
      <c r="D260" s="327" t="s">
        <v>2603</v>
      </c>
      <c r="E260" s="686"/>
      <c r="F260" s="686">
        <v>42.8</v>
      </c>
      <c r="G260" s="686"/>
      <c r="H260" s="686">
        <v>-42.8</v>
      </c>
      <c r="I260" s="687" t="s">
        <v>19</v>
      </c>
    </row>
    <row r="261" spans="1:9" ht="18.75" customHeight="1">
      <c r="A261" s="685" t="s">
        <v>388</v>
      </c>
      <c r="B261" s="110" t="s">
        <v>389</v>
      </c>
      <c r="C261" s="110" t="s">
        <v>19</v>
      </c>
      <c r="D261" s="110" t="s">
        <v>80</v>
      </c>
      <c r="E261" s="109">
        <v>5140</v>
      </c>
      <c r="F261" s="109">
        <v>11018.9</v>
      </c>
      <c r="G261" s="109">
        <v>6825.34</v>
      </c>
      <c r="H261" s="686">
        <v>-4193.5600000000004</v>
      </c>
      <c r="I261" s="687" t="s">
        <v>912</v>
      </c>
    </row>
    <row r="262" spans="1:9" ht="18.75" customHeight="1">
      <c r="A262" s="685" t="s">
        <v>3936</v>
      </c>
      <c r="B262" s="110" t="s">
        <v>389</v>
      </c>
      <c r="C262" s="110" t="s">
        <v>3937</v>
      </c>
      <c r="D262" s="110" t="s">
        <v>80</v>
      </c>
      <c r="E262" s="109">
        <v>4000</v>
      </c>
      <c r="F262" s="109">
        <v>9878.9</v>
      </c>
      <c r="G262" s="109">
        <v>6253.18</v>
      </c>
      <c r="H262" s="686">
        <v>-3625.72</v>
      </c>
      <c r="I262" s="687" t="s">
        <v>3917</v>
      </c>
    </row>
    <row r="263" spans="1:9" ht="18.75" customHeight="1">
      <c r="A263" s="688" t="s">
        <v>2149</v>
      </c>
      <c r="B263" s="327" t="s">
        <v>389</v>
      </c>
      <c r="C263" s="327" t="s">
        <v>3937</v>
      </c>
      <c r="D263" s="327" t="s">
        <v>16</v>
      </c>
      <c r="E263" s="686">
        <v>4000</v>
      </c>
      <c r="F263" s="686">
        <v>9878.9</v>
      </c>
      <c r="G263" s="686">
        <v>6253.18</v>
      </c>
      <c r="H263" s="686">
        <v>-3625.72</v>
      </c>
      <c r="I263" s="687" t="s">
        <v>3917</v>
      </c>
    </row>
    <row r="264" spans="1:9" ht="18.75" customHeight="1">
      <c r="A264" s="688" t="s">
        <v>2196</v>
      </c>
      <c r="B264" s="327" t="s">
        <v>389</v>
      </c>
      <c r="C264" s="327" t="s">
        <v>3937</v>
      </c>
      <c r="D264" s="327" t="s">
        <v>2197</v>
      </c>
      <c r="E264" s="686">
        <v>4000</v>
      </c>
      <c r="F264" s="686">
        <v>9878.9</v>
      </c>
      <c r="G264" s="686">
        <v>6253.18</v>
      </c>
      <c r="H264" s="686">
        <v>-3625.72</v>
      </c>
      <c r="I264" s="687" t="s">
        <v>3917</v>
      </c>
    </row>
    <row r="265" spans="1:9" ht="18.75" customHeight="1">
      <c r="A265" s="685" t="s">
        <v>3938</v>
      </c>
      <c r="B265" s="110" t="s">
        <v>389</v>
      </c>
      <c r="C265" s="110" t="s">
        <v>3939</v>
      </c>
      <c r="D265" s="110" t="s">
        <v>80</v>
      </c>
      <c r="E265" s="109">
        <v>1140</v>
      </c>
      <c r="F265" s="109">
        <v>1140</v>
      </c>
      <c r="G265" s="109">
        <v>572.16</v>
      </c>
      <c r="H265" s="686">
        <v>-567.84</v>
      </c>
      <c r="I265" s="687" t="s">
        <v>147</v>
      </c>
    </row>
    <row r="266" spans="1:9" ht="18.75" customHeight="1">
      <c r="A266" s="688" t="s">
        <v>2149</v>
      </c>
      <c r="B266" s="327" t="s">
        <v>389</v>
      </c>
      <c r="C266" s="327" t="s">
        <v>3939</v>
      </c>
      <c r="D266" s="327" t="s">
        <v>16</v>
      </c>
      <c r="E266" s="686">
        <v>1140</v>
      </c>
      <c r="F266" s="686">
        <v>1140</v>
      </c>
      <c r="G266" s="686">
        <v>572.16</v>
      </c>
      <c r="H266" s="686">
        <v>-567.84</v>
      </c>
      <c r="I266" s="687" t="s">
        <v>147</v>
      </c>
    </row>
    <row r="267" spans="1:9" ht="18.75" customHeight="1">
      <c r="A267" s="688" t="s">
        <v>2196</v>
      </c>
      <c r="B267" s="327" t="s">
        <v>389</v>
      </c>
      <c r="C267" s="327" t="s">
        <v>3939</v>
      </c>
      <c r="D267" s="327" t="s">
        <v>2197</v>
      </c>
      <c r="E267" s="686">
        <v>1140</v>
      </c>
      <c r="F267" s="686">
        <v>1140</v>
      </c>
      <c r="G267" s="686">
        <v>572.16</v>
      </c>
      <c r="H267" s="686">
        <v>-567.84</v>
      </c>
      <c r="I267" s="687" t="s">
        <v>147</v>
      </c>
    </row>
    <row r="268" spans="1:9" ht="21.75" customHeight="1">
      <c r="A268" s="685" t="s">
        <v>401</v>
      </c>
      <c r="B268" s="110" t="s">
        <v>402</v>
      </c>
      <c r="C268" s="110" t="s">
        <v>19</v>
      </c>
      <c r="D268" s="110" t="s">
        <v>80</v>
      </c>
      <c r="E268" s="109">
        <v>101320</v>
      </c>
      <c r="F268" s="109">
        <v>93320</v>
      </c>
      <c r="G268" s="109">
        <v>88608.25</v>
      </c>
      <c r="H268" s="686">
        <v>-4711.75</v>
      </c>
      <c r="I268" s="687" t="s">
        <v>235</v>
      </c>
    </row>
    <row r="269" spans="1:9" ht="33.75" customHeight="1">
      <c r="A269" s="685" t="s">
        <v>3940</v>
      </c>
      <c r="B269" s="110" t="s">
        <v>402</v>
      </c>
      <c r="C269" s="110" t="s">
        <v>1172</v>
      </c>
      <c r="D269" s="110" t="s">
        <v>80</v>
      </c>
      <c r="E269" s="109">
        <v>101320</v>
      </c>
      <c r="F269" s="109">
        <v>93320</v>
      </c>
      <c r="G269" s="109">
        <v>88608.25</v>
      </c>
      <c r="H269" s="686">
        <v>-4711.75</v>
      </c>
      <c r="I269" s="687" t="s">
        <v>235</v>
      </c>
    </row>
    <row r="270" spans="1:9" ht="18.75" customHeight="1">
      <c r="A270" s="688" t="s">
        <v>2149</v>
      </c>
      <c r="B270" s="327" t="s">
        <v>402</v>
      </c>
      <c r="C270" s="327" t="s">
        <v>1172</v>
      </c>
      <c r="D270" s="327" t="s">
        <v>16</v>
      </c>
      <c r="E270" s="686">
        <v>32165</v>
      </c>
      <c r="F270" s="686">
        <v>25505</v>
      </c>
      <c r="G270" s="686">
        <v>22758.6</v>
      </c>
      <c r="H270" s="686">
        <v>-2746.4</v>
      </c>
      <c r="I270" s="687" t="s">
        <v>2433</v>
      </c>
    </row>
    <row r="271" spans="1:9" ht="18.75" customHeight="1">
      <c r="A271" s="688" t="s">
        <v>2196</v>
      </c>
      <c r="B271" s="327" t="s">
        <v>402</v>
      </c>
      <c r="C271" s="327" t="s">
        <v>1172</v>
      </c>
      <c r="D271" s="327" t="s">
        <v>2197</v>
      </c>
      <c r="E271" s="686">
        <v>15665</v>
      </c>
      <c r="F271" s="686">
        <v>11105</v>
      </c>
      <c r="G271" s="686">
        <v>10733.83</v>
      </c>
      <c r="H271" s="686">
        <v>-371.17</v>
      </c>
      <c r="I271" s="687" t="s">
        <v>3019</v>
      </c>
    </row>
    <row r="272" spans="1:9" ht="18.75" customHeight="1">
      <c r="A272" s="688" t="s">
        <v>2318</v>
      </c>
      <c r="B272" s="327" t="s">
        <v>402</v>
      </c>
      <c r="C272" s="327" t="s">
        <v>1172</v>
      </c>
      <c r="D272" s="327" t="s">
        <v>2319</v>
      </c>
      <c r="E272" s="686">
        <v>7500</v>
      </c>
      <c r="F272" s="686">
        <v>6000</v>
      </c>
      <c r="G272" s="686">
        <v>5407.88</v>
      </c>
      <c r="H272" s="686">
        <v>-592.12</v>
      </c>
      <c r="I272" s="687" t="s">
        <v>2284</v>
      </c>
    </row>
    <row r="273" spans="1:9" ht="18.75" customHeight="1">
      <c r="A273" s="688" t="s">
        <v>2421</v>
      </c>
      <c r="B273" s="327" t="s">
        <v>402</v>
      </c>
      <c r="C273" s="327" t="s">
        <v>1172</v>
      </c>
      <c r="D273" s="327" t="s">
        <v>2422</v>
      </c>
      <c r="E273" s="686">
        <v>9000</v>
      </c>
      <c r="F273" s="686">
        <v>8400</v>
      </c>
      <c r="G273" s="686">
        <v>6616.9</v>
      </c>
      <c r="H273" s="686">
        <v>-1783.1</v>
      </c>
      <c r="I273" s="687" t="s">
        <v>3941</v>
      </c>
    </row>
    <row r="274" spans="1:9" ht="18.75" customHeight="1">
      <c r="A274" s="688" t="s">
        <v>2600</v>
      </c>
      <c r="B274" s="327" t="s">
        <v>402</v>
      </c>
      <c r="C274" s="327" t="s">
        <v>1172</v>
      </c>
      <c r="D274" s="327" t="s">
        <v>2601</v>
      </c>
      <c r="E274" s="686">
        <v>69155</v>
      </c>
      <c r="F274" s="686">
        <v>67815</v>
      </c>
      <c r="G274" s="686">
        <v>65849.649999999994</v>
      </c>
      <c r="H274" s="686">
        <v>-1965.35</v>
      </c>
      <c r="I274" s="687" t="s">
        <v>561</v>
      </c>
    </row>
    <row r="275" spans="1:9" ht="18.75" customHeight="1">
      <c r="A275" s="688" t="s">
        <v>2602</v>
      </c>
      <c r="B275" s="327" t="s">
        <v>402</v>
      </c>
      <c r="C275" s="327" t="s">
        <v>1172</v>
      </c>
      <c r="D275" s="327" t="s">
        <v>2603</v>
      </c>
      <c r="E275" s="686">
        <v>69000</v>
      </c>
      <c r="F275" s="686">
        <v>67330</v>
      </c>
      <c r="G275" s="686">
        <v>65387.5</v>
      </c>
      <c r="H275" s="686">
        <v>-1942.5</v>
      </c>
      <c r="I275" s="687" t="s">
        <v>561</v>
      </c>
    </row>
    <row r="276" spans="1:9" ht="18.75" customHeight="1">
      <c r="A276" s="688" t="s">
        <v>2720</v>
      </c>
      <c r="B276" s="327" t="s">
        <v>402</v>
      </c>
      <c r="C276" s="327" t="s">
        <v>1172</v>
      </c>
      <c r="D276" s="327" t="s">
        <v>2721</v>
      </c>
      <c r="E276" s="686">
        <v>155</v>
      </c>
      <c r="F276" s="686">
        <v>485</v>
      </c>
      <c r="G276" s="686">
        <v>462.15</v>
      </c>
      <c r="H276" s="686">
        <v>-22.85</v>
      </c>
      <c r="I276" s="687" t="s">
        <v>313</v>
      </c>
    </row>
    <row r="277" spans="1:9" ht="21" customHeight="1">
      <c r="A277" s="685" t="s">
        <v>423</v>
      </c>
      <c r="B277" s="110" t="s">
        <v>424</v>
      </c>
      <c r="C277" s="110" t="s">
        <v>19</v>
      </c>
      <c r="D277" s="110" t="s">
        <v>80</v>
      </c>
      <c r="E277" s="109">
        <v>1520247.1</v>
      </c>
      <c r="F277" s="109">
        <v>1523057.9</v>
      </c>
      <c r="G277" s="109">
        <v>1304819.42</v>
      </c>
      <c r="H277" s="686">
        <v>-218238.48</v>
      </c>
      <c r="I277" s="687" t="s">
        <v>530</v>
      </c>
    </row>
    <row r="278" spans="1:9" ht="23.25" customHeight="1">
      <c r="A278" s="685" t="s">
        <v>3942</v>
      </c>
      <c r="B278" s="110" t="s">
        <v>424</v>
      </c>
      <c r="C278" s="110" t="s">
        <v>1189</v>
      </c>
      <c r="D278" s="110" t="s">
        <v>80</v>
      </c>
      <c r="E278" s="109"/>
      <c r="F278" s="109">
        <v>2734</v>
      </c>
      <c r="G278" s="109">
        <v>100.75</v>
      </c>
      <c r="H278" s="686">
        <v>-2633.25</v>
      </c>
      <c r="I278" s="687" t="s">
        <v>3943</v>
      </c>
    </row>
    <row r="279" spans="1:9" ht="18.75" customHeight="1">
      <c r="A279" s="688" t="s">
        <v>2149</v>
      </c>
      <c r="B279" s="327" t="s">
        <v>424</v>
      </c>
      <c r="C279" s="327" t="s">
        <v>1189</v>
      </c>
      <c r="D279" s="327" t="s">
        <v>16</v>
      </c>
      <c r="E279" s="686"/>
      <c r="F279" s="686">
        <v>450</v>
      </c>
      <c r="G279" s="686">
        <v>100.75</v>
      </c>
      <c r="H279" s="686">
        <v>-349.25</v>
      </c>
      <c r="I279" s="687" t="s">
        <v>3944</v>
      </c>
    </row>
    <row r="280" spans="1:9" ht="18.75" customHeight="1">
      <c r="A280" s="688" t="s">
        <v>2196</v>
      </c>
      <c r="B280" s="327" t="s">
        <v>424</v>
      </c>
      <c r="C280" s="327" t="s">
        <v>1189</v>
      </c>
      <c r="D280" s="327" t="s">
        <v>2197</v>
      </c>
      <c r="E280" s="686"/>
      <c r="F280" s="686">
        <v>19</v>
      </c>
      <c r="G280" s="686"/>
      <c r="H280" s="686">
        <v>-19</v>
      </c>
      <c r="I280" s="687" t="s">
        <v>19</v>
      </c>
    </row>
    <row r="281" spans="1:9" ht="18.75" customHeight="1">
      <c r="A281" s="688" t="s">
        <v>2421</v>
      </c>
      <c r="B281" s="327" t="s">
        <v>424</v>
      </c>
      <c r="C281" s="327" t="s">
        <v>1189</v>
      </c>
      <c r="D281" s="327" t="s">
        <v>2422</v>
      </c>
      <c r="E281" s="686"/>
      <c r="F281" s="686">
        <v>431</v>
      </c>
      <c r="G281" s="686">
        <v>100.75</v>
      </c>
      <c r="H281" s="686">
        <v>-330.25</v>
      </c>
      <c r="I281" s="687" t="s">
        <v>3945</v>
      </c>
    </row>
    <row r="282" spans="1:9" ht="18.75" customHeight="1">
      <c r="A282" s="688" t="s">
        <v>2600</v>
      </c>
      <c r="B282" s="327" t="s">
        <v>424</v>
      </c>
      <c r="C282" s="327" t="s">
        <v>1189</v>
      </c>
      <c r="D282" s="327" t="s">
        <v>2601</v>
      </c>
      <c r="E282" s="686"/>
      <c r="F282" s="686">
        <v>2284</v>
      </c>
      <c r="G282" s="686"/>
      <c r="H282" s="686">
        <v>-2284</v>
      </c>
      <c r="I282" s="687" t="s">
        <v>19</v>
      </c>
    </row>
    <row r="283" spans="1:9" ht="18.75" customHeight="1">
      <c r="A283" s="688" t="s">
        <v>2602</v>
      </c>
      <c r="B283" s="327" t="s">
        <v>424</v>
      </c>
      <c r="C283" s="327" t="s">
        <v>1189</v>
      </c>
      <c r="D283" s="327" t="s">
        <v>2603</v>
      </c>
      <c r="E283" s="686"/>
      <c r="F283" s="686">
        <v>2284</v>
      </c>
      <c r="G283" s="686"/>
      <c r="H283" s="686">
        <v>-2284</v>
      </c>
      <c r="I283" s="687" t="s">
        <v>19</v>
      </c>
    </row>
    <row r="284" spans="1:9" ht="28.5" customHeight="1">
      <c r="A284" s="685" t="s">
        <v>3946</v>
      </c>
      <c r="B284" s="110" t="s">
        <v>424</v>
      </c>
      <c r="C284" s="110" t="s">
        <v>1174</v>
      </c>
      <c r="D284" s="110" t="s">
        <v>80</v>
      </c>
      <c r="E284" s="109">
        <v>775150</v>
      </c>
      <c r="F284" s="109">
        <v>1151150</v>
      </c>
      <c r="G284" s="109">
        <v>963609.37</v>
      </c>
      <c r="H284" s="686">
        <v>-187540.63</v>
      </c>
      <c r="I284" s="687" t="s">
        <v>1116</v>
      </c>
    </row>
    <row r="285" spans="1:9" ht="18.75" customHeight="1">
      <c r="A285" s="688" t="s">
        <v>2149</v>
      </c>
      <c r="B285" s="327" t="s">
        <v>424</v>
      </c>
      <c r="C285" s="327" t="s">
        <v>1174</v>
      </c>
      <c r="D285" s="327" t="s">
        <v>16</v>
      </c>
      <c r="E285" s="686">
        <v>10000</v>
      </c>
      <c r="F285" s="686">
        <v>19700</v>
      </c>
      <c r="G285" s="686">
        <v>13621.2</v>
      </c>
      <c r="H285" s="686">
        <v>-6078.8</v>
      </c>
      <c r="I285" s="687" t="s">
        <v>3947</v>
      </c>
    </row>
    <row r="286" spans="1:9" ht="18.75" customHeight="1">
      <c r="A286" s="688" t="s">
        <v>2196</v>
      </c>
      <c r="B286" s="327" t="s">
        <v>424</v>
      </c>
      <c r="C286" s="327" t="s">
        <v>1174</v>
      </c>
      <c r="D286" s="327" t="s">
        <v>2197</v>
      </c>
      <c r="E286" s="686">
        <v>10000</v>
      </c>
      <c r="F286" s="686">
        <v>19700</v>
      </c>
      <c r="G286" s="686">
        <v>13621.2</v>
      </c>
      <c r="H286" s="686">
        <v>-6078.8</v>
      </c>
      <c r="I286" s="687" t="s">
        <v>3947</v>
      </c>
    </row>
    <row r="287" spans="1:9" ht="18.75" customHeight="1">
      <c r="A287" s="688" t="s">
        <v>2600</v>
      </c>
      <c r="B287" s="327" t="s">
        <v>424</v>
      </c>
      <c r="C287" s="327" t="s">
        <v>1174</v>
      </c>
      <c r="D287" s="327" t="s">
        <v>2601</v>
      </c>
      <c r="E287" s="686">
        <v>765150</v>
      </c>
      <c r="F287" s="686">
        <v>1131450</v>
      </c>
      <c r="G287" s="686">
        <v>949988.17</v>
      </c>
      <c r="H287" s="686">
        <v>-181461.83</v>
      </c>
      <c r="I287" s="687" t="s">
        <v>715</v>
      </c>
    </row>
    <row r="288" spans="1:9" ht="18.75" customHeight="1">
      <c r="A288" s="688" t="s">
        <v>2602</v>
      </c>
      <c r="B288" s="327" t="s">
        <v>424</v>
      </c>
      <c r="C288" s="327" t="s">
        <v>1174</v>
      </c>
      <c r="D288" s="327" t="s">
        <v>2603</v>
      </c>
      <c r="E288" s="686">
        <v>765150</v>
      </c>
      <c r="F288" s="686">
        <v>1131450</v>
      </c>
      <c r="G288" s="686">
        <v>949988.17</v>
      </c>
      <c r="H288" s="686">
        <v>-181461.83</v>
      </c>
      <c r="I288" s="687" t="s">
        <v>715</v>
      </c>
    </row>
    <row r="289" spans="1:9" ht="27.75" customHeight="1">
      <c r="A289" s="685" t="s">
        <v>3948</v>
      </c>
      <c r="B289" s="110" t="s">
        <v>424</v>
      </c>
      <c r="C289" s="110" t="s">
        <v>3949</v>
      </c>
      <c r="D289" s="110" t="s">
        <v>80</v>
      </c>
      <c r="E289" s="109"/>
      <c r="F289" s="109">
        <v>22</v>
      </c>
      <c r="G289" s="109"/>
      <c r="H289" s="686">
        <v>-22</v>
      </c>
      <c r="I289" s="687" t="s">
        <v>19</v>
      </c>
    </row>
    <row r="290" spans="1:9" ht="18.75" customHeight="1">
      <c r="A290" s="688" t="s">
        <v>2149</v>
      </c>
      <c r="B290" s="327" t="s">
        <v>424</v>
      </c>
      <c r="C290" s="327" t="s">
        <v>3949</v>
      </c>
      <c r="D290" s="327" t="s">
        <v>16</v>
      </c>
      <c r="E290" s="686"/>
      <c r="F290" s="686">
        <v>22</v>
      </c>
      <c r="G290" s="686"/>
      <c r="H290" s="686">
        <v>-22</v>
      </c>
      <c r="I290" s="687" t="s">
        <v>19</v>
      </c>
    </row>
    <row r="291" spans="1:9" ht="18.75" customHeight="1">
      <c r="A291" s="688" t="s">
        <v>2196</v>
      </c>
      <c r="B291" s="327" t="s">
        <v>424</v>
      </c>
      <c r="C291" s="327" t="s">
        <v>3949</v>
      </c>
      <c r="D291" s="327" t="s">
        <v>2197</v>
      </c>
      <c r="E291" s="686"/>
      <c r="F291" s="686">
        <v>22</v>
      </c>
      <c r="G291" s="686"/>
      <c r="H291" s="686">
        <v>-22</v>
      </c>
      <c r="I291" s="687" t="s">
        <v>19</v>
      </c>
    </row>
    <row r="292" spans="1:9" ht="18.75" customHeight="1">
      <c r="A292" s="685" t="s">
        <v>3950</v>
      </c>
      <c r="B292" s="110" t="s">
        <v>424</v>
      </c>
      <c r="C292" s="110" t="s">
        <v>3951</v>
      </c>
      <c r="D292" s="110" t="s">
        <v>80</v>
      </c>
      <c r="E292" s="109">
        <v>11897</v>
      </c>
      <c r="F292" s="109">
        <v>6200.8</v>
      </c>
      <c r="G292" s="109">
        <v>4240.82</v>
      </c>
      <c r="H292" s="686">
        <v>-1959.98</v>
      </c>
      <c r="I292" s="687" t="s">
        <v>3875</v>
      </c>
    </row>
    <row r="293" spans="1:9" ht="18.75" customHeight="1">
      <c r="A293" s="688" t="s">
        <v>2149</v>
      </c>
      <c r="B293" s="327" t="s">
        <v>424</v>
      </c>
      <c r="C293" s="327" t="s">
        <v>3951</v>
      </c>
      <c r="D293" s="327" t="s">
        <v>16</v>
      </c>
      <c r="E293" s="686">
        <v>5295.6</v>
      </c>
      <c r="F293" s="686">
        <v>4206.3</v>
      </c>
      <c r="G293" s="686">
        <v>3795.44</v>
      </c>
      <c r="H293" s="686">
        <v>-410.86</v>
      </c>
      <c r="I293" s="687" t="s">
        <v>3952</v>
      </c>
    </row>
    <row r="294" spans="1:9" ht="18.75" customHeight="1">
      <c r="A294" s="688" t="s">
        <v>2196</v>
      </c>
      <c r="B294" s="327" t="s">
        <v>424</v>
      </c>
      <c r="C294" s="327" t="s">
        <v>3951</v>
      </c>
      <c r="D294" s="327" t="s">
        <v>2197</v>
      </c>
      <c r="E294" s="686">
        <v>495</v>
      </c>
      <c r="F294" s="686">
        <v>310.10000000000002</v>
      </c>
      <c r="G294" s="686">
        <v>231.04</v>
      </c>
      <c r="H294" s="686">
        <v>-79.06</v>
      </c>
      <c r="I294" s="687" t="s">
        <v>3953</v>
      </c>
    </row>
    <row r="295" spans="1:9" ht="18.75" customHeight="1">
      <c r="A295" s="688" t="s">
        <v>2421</v>
      </c>
      <c r="B295" s="327" t="s">
        <v>424</v>
      </c>
      <c r="C295" s="327" t="s">
        <v>3951</v>
      </c>
      <c r="D295" s="327" t="s">
        <v>2422</v>
      </c>
      <c r="E295" s="686">
        <v>4800.6000000000004</v>
      </c>
      <c r="F295" s="686">
        <v>3896.2</v>
      </c>
      <c r="G295" s="686">
        <v>3564.4</v>
      </c>
      <c r="H295" s="686">
        <v>-331.8</v>
      </c>
      <c r="I295" s="687" t="s">
        <v>265</v>
      </c>
    </row>
    <row r="296" spans="1:9" ht="18.75" customHeight="1">
      <c r="A296" s="688" t="s">
        <v>2600</v>
      </c>
      <c r="B296" s="327" t="s">
        <v>424</v>
      </c>
      <c r="C296" s="327" t="s">
        <v>3951</v>
      </c>
      <c r="D296" s="327" t="s">
        <v>2601</v>
      </c>
      <c r="E296" s="686">
        <v>6601.4</v>
      </c>
      <c r="F296" s="686">
        <v>1994.5</v>
      </c>
      <c r="G296" s="686">
        <v>445.38</v>
      </c>
      <c r="H296" s="686">
        <v>-1549.12</v>
      </c>
      <c r="I296" s="687" t="s">
        <v>3954</v>
      </c>
    </row>
    <row r="297" spans="1:9" ht="18.75" customHeight="1">
      <c r="A297" s="688" t="s">
        <v>2602</v>
      </c>
      <c r="B297" s="327" t="s">
        <v>424</v>
      </c>
      <c r="C297" s="327" t="s">
        <v>3951</v>
      </c>
      <c r="D297" s="327" t="s">
        <v>2603</v>
      </c>
      <c r="E297" s="686">
        <v>6448.4</v>
      </c>
      <c r="F297" s="686">
        <v>1941.5</v>
      </c>
      <c r="G297" s="686">
        <v>395.02</v>
      </c>
      <c r="H297" s="686">
        <v>-1546.48</v>
      </c>
      <c r="I297" s="687" t="s">
        <v>3955</v>
      </c>
    </row>
    <row r="298" spans="1:9" ht="18.75" customHeight="1">
      <c r="A298" s="688" t="s">
        <v>2720</v>
      </c>
      <c r="B298" s="327" t="s">
        <v>424</v>
      </c>
      <c r="C298" s="327" t="s">
        <v>3951</v>
      </c>
      <c r="D298" s="327" t="s">
        <v>2721</v>
      </c>
      <c r="E298" s="686">
        <v>153</v>
      </c>
      <c r="F298" s="686">
        <v>53</v>
      </c>
      <c r="G298" s="686">
        <v>50.36</v>
      </c>
      <c r="H298" s="686">
        <v>-2.64</v>
      </c>
      <c r="I298" s="687" t="s">
        <v>235</v>
      </c>
    </row>
    <row r="299" spans="1:9" ht="44.25" customHeight="1">
      <c r="A299" s="685" t="s">
        <v>3956</v>
      </c>
      <c r="B299" s="110" t="s">
        <v>424</v>
      </c>
      <c r="C299" s="110" t="s">
        <v>1193</v>
      </c>
      <c r="D299" s="110" t="s">
        <v>80</v>
      </c>
      <c r="E299" s="109"/>
      <c r="F299" s="109">
        <v>852</v>
      </c>
      <c r="G299" s="109">
        <v>430.46</v>
      </c>
      <c r="H299" s="686">
        <v>-421.54</v>
      </c>
      <c r="I299" s="687" t="s">
        <v>1113</v>
      </c>
    </row>
    <row r="300" spans="1:9" ht="18.75" customHeight="1">
      <c r="A300" s="688" t="s">
        <v>2600</v>
      </c>
      <c r="B300" s="327" t="s">
        <v>424</v>
      </c>
      <c r="C300" s="327" t="s">
        <v>1193</v>
      </c>
      <c r="D300" s="327" t="s">
        <v>2601</v>
      </c>
      <c r="E300" s="686"/>
      <c r="F300" s="686">
        <v>852</v>
      </c>
      <c r="G300" s="686">
        <v>430.46</v>
      </c>
      <c r="H300" s="686">
        <v>-421.54</v>
      </c>
      <c r="I300" s="687" t="s">
        <v>1113</v>
      </c>
    </row>
    <row r="301" spans="1:9" ht="18.75" customHeight="1">
      <c r="A301" s="688" t="s">
        <v>2602</v>
      </c>
      <c r="B301" s="327" t="s">
        <v>424</v>
      </c>
      <c r="C301" s="327" t="s">
        <v>1193</v>
      </c>
      <c r="D301" s="327" t="s">
        <v>2603</v>
      </c>
      <c r="E301" s="686"/>
      <c r="F301" s="686">
        <v>852</v>
      </c>
      <c r="G301" s="686">
        <v>430.46</v>
      </c>
      <c r="H301" s="686">
        <v>-421.54</v>
      </c>
      <c r="I301" s="687" t="s">
        <v>1113</v>
      </c>
    </row>
    <row r="302" spans="1:9" ht="30.75" customHeight="1">
      <c r="A302" s="685" t="s">
        <v>3957</v>
      </c>
      <c r="B302" s="110" t="s">
        <v>424</v>
      </c>
      <c r="C302" s="110" t="s">
        <v>3958</v>
      </c>
      <c r="D302" s="110" t="s">
        <v>80</v>
      </c>
      <c r="E302" s="109">
        <v>2140</v>
      </c>
      <c r="F302" s="109">
        <v>1120</v>
      </c>
      <c r="G302" s="109"/>
      <c r="H302" s="686">
        <v>-1120</v>
      </c>
      <c r="I302" s="687" t="s">
        <v>19</v>
      </c>
    </row>
    <row r="303" spans="1:9" ht="18.75" customHeight="1">
      <c r="A303" s="688" t="s">
        <v>2149</v>
      </c>
      <c r="B303" s="327" t="s">
        <v>424</v>
      </c>
      <c r="C303" s="327" t="s">
        <v>3958</v>
      </c>
      <c r="D303" s="327" t="s">
        <v>16</v>
      </c>
      <c r="E303" s="686">
        <v>2140</v>
      </c>
      <c r="F303" s="686">
        <v>1120</v>
      </c>
      <c r="G303" s="686"/>
      <c r="H303" s="686">
        <v>-1120</v>
      </c>
      <c r="I303" s="687" t="s">
        <v>19</v>
      </c>
    </row>
    <row r="304" spans="1:9" ht="18.75" customHeight="1">
      <c r="A304" s="688" t="s">
        <v>2421</v>
      </c>
      <c r="B304" s="327" t="s">
        <v>424</v>
      </c>
      <c r="C304" s="327" t="s">
        <v>3958</v>
      </c>
      <c r="D304" s="327" t="s">
        <v>2422</v>
      </c>
      <c r="E304" s="686">
        <v>2140</v>
      </c>
      <c r="F304" s="686">
        <v>1120</v>
      </c>
      <c r="G304" s="686"/>
      <c r="H304" s="686">
        <v>-1120</v>
      </c>
      <c r="I304" s="687" t="s">
        <v>19</v>
      </c>
    </row>
    <row r="305" spans="1:9" ht="18.75" customHeight="1">
      <c r="A305" s="685" t="s">
        <v>3959</v>
      </c>
      <c r="B305" s="110" t="s">
        <v>424</v>
      </c>
      <c r="C305" s="110" t="s">
        <v>3960</v>
      </c>
      <c r="D305" s="110" t="s">
        <v>80</v>
      </c>
      <c r="E305" s="109"/>
      <c r="F305" s="109">
        <v>90</v>
      </c>
      <c r="G305" s="109">
        <v>90</v>
      </c>
      <c r="H305" s="686"/>
      <c r="I305" s="687" t="s">
        <v>2</v>
      </c>
    </row>
    <row r="306" spans="1:9" ht="18.75" customHeight="1">
      <c r="A306" s="688" t="s">
        <v>2149</v>
      </c>
      <c r="B306" s="327" t="s">
        <v>424</v>
      </c>
      <c r="C306" s="327" t="s">
        <v>3960</v>
      </c>
      <c r="D306" s="327" t="s">
        <v>16</v>
      </c>
      <c r="E306" s="686"/>
      <c r="F306" s="686">
        <v>90</v>
      </c>
      <c r="G306" s="686">
        <v>90</v>
      </c>
      <c r="H306" s="686"/>
      <c r="I306" s="687" t="s">
        <v>2</v>
      </c>
    </row>
    <row r="307" spans="1:9" ht="18.75" customHeight="1">
      <c r="A307" s="688" t="s">
        <v>2196</v>
      </c>
      <c r="B307" s="327" t="s">
        <v>424</v>
      </c>
      <c r="C307" s="327" t="s">
        <v>3960</v>
      </c>
      <c r="D307" s="327" t="s">
        <v>2197</v>
      </c>
      <c r="E307" s="686"/>
      <c r="F307" s="686">
        <v>90</v>
      </c>
      <c r="G307" s="686">
        <v>90</v>
      </c>
      <c r="H307" s="686"/>
      <c r="I307" s="687" t="s">
        <v>2</v>
      </c>
    </row>
    <row r="308" spans="1:9" ht="25.5" customHeight="1">
      <c r="A308" s="685" t="s">
        <v>3961</v>
      </c>
      <c r="B308" s="110" t="s">
        <v>424</v>
      </c>
      <c r="C308" s="110" t="s">
        <v>1184</v>
      </c>
      <c r="D308" s="110" t="s">
        <v>80</v>
      </c>
      <c r="E308" s="109">
        <v>85250.1</v>
      </c>
      <c r="F308" s="109">
        <v>81950.100000000006</v>
      </c>
      <c r="G308" s="109">
        <v>79628.55</v>
      </c>
      <c r="H308" s="686">
        <v>-2321.5500000000002</v>
      </c>
      <c r="I308" s="687" t="s">
        <v>872</v>
      </c>
    </row>
    <row r="309" spans="1:9" ht="18.75" customHeight="1">
      <c r="A309" s="688" t="s">
        <v>2149</v>
      </c>
      <c r="B309" s="327" t="s">
        <v>424</v>
      </c>
      <c r="C309" s="327" t="s">
        <v>1184</v>
      </c>
      <c r="D309" s="327" t="s">
        <v>16</v>
      </c>
      <c r="E309" s="686">
        <v>35250.1</v>
      </c>
      <c r="F309" s="686">
        <v>17250.099999999999</v>
      </c>
      <c r="G309" s="686">
        <v>15928.08</v>
      </c>
      <c r="H309" s="686">
        <v>-1322.02</v>
      </c>
      <c r="I309" s="687" t="s">
        <v>662</v>
      </c>
    </row>
    <row r="310" spans="1:9" ht="18.75" customHeight="1">
      <c r="A310" s="688" t="s">
        <v>2421</v>
      </c>
      <c r="B310" s="327" t="s">
        <v>424</v>
      </c>
      <c r="C310" s="327" t="s">
        <v>1184</v>
      </c>
      <c r="D310" s="327" t="s">
        <v>2422</v>
      </c>
      <c r="E310" s="686">
        <v>35250.1</v>
      </c>
      <c r="F310" s="686">
        <v>17250.099999999999</v>
      </c>
      <c r="G310" s="686">
        <v>15928.08</v>
      </c>
      <c r="H310" s="686">
        <v>-1322.02</v>
      </c>
      <c r="I310" s="687" t="s">
        <v>662</v>
      </c>
    </row>
    <row r="311" spans="1:9" ht="18.75" customHeight="1">
      <c r="A311" s="688" t="s">
        <v>2600</v>
      </c>
      <c r="B311" s="327" t="s">
        <v>424</v>
      </c>
      <c r="C311" s="327" t="s">
        <v>1184</v>
      </c>
      <c r="D311" s="327" t="s">
        <v>2601</v>
      </c>
      <c r="E311" s="686">
        <v>50000</v>
      </c>
      <c r="F311" s="686">
        <v>64700</v>
      </c>
      <c r="G311" s="686">
        <v>63700.46</v>
      </c>
      <c r="H311" s="686">
        <v>-999.54</v>
      </c>
      <c r="I311" s="687" t="s">
        <v>869</v>
      </c>
    </row>
    <row r="312" spans="1:9" ht="18.75" customHeight="1">
      <c r="A312" s="688" t="s">
        <v>2602</v>
      </c>
      <c r="B312" s="327" t="s">
        <v>424</v>
      </c>
      <c r="C312" s="327" t="s">
        <v>1184</v>
      </c>
      <c r="D312" s="327" t="s">
        <v>2603</v>
      </c>
      <c r="E312" s="686">
        <v>50000</v>
      </c>
      <c r="F312" s="686">
        <v>64700</v>
      </c>
      <c r="G312" s="686">
        <v>63700.46</v>
      </c>
      <c r="H312" s="686">
        <v>-999.54</v>
      </c>
      <c r="I312" s="687" t="s">
        <v>869</v>
      </c>
    </row>
    <row r="313" spans="1:9" ht="28.5" customHeight="1">
      <c r="A313" s="685" t="s">
        <v>3962</v>
      </c>
      <c r="B313" s="110" t="s">
        <v>424</v>
      </c>
      <c r="C313" s="110" t="s">
        <v>1186</v>
      </c>
      <c r="D313" s="110" t="s">
        <v>80</v>
      </c>
      <c r="E313" s="109">
        <v>110660</v>
      </c>
      <c r="F313" s="109">
        <v>27789</v>
      </c>
      <c r="G313" s="109">
        <v>17045.400000000001</v>
      </c>
      <c r="H313" s="686">
        <v>-10743.6</v>
      </c>
      <c r="I313" s="687" t="s">
        <v>3963</v>
      </c>
    </row>
    <row r="314" spans="1:9" ht="18.75" customHeight="1">
      <c r="A314" s="688" t="s">
        <v>2149</v>
      </c>
      <c r="B314" s="327" t="s">
        <v>424</v>
      </c>
      <c r="C314" s="327" t="s">
        <v>1186</v>
      </c>
      <c r="D314" s="327" t="s">
        <v>16</v>
      </c>
      <c r="E314" s="686">
        <v>40305.4</v>
      </c>
      <c r="F314" s="686">
        <v>16571.2</v>
      </c>
      <c r="G314" s="686">
        <v>10929.99</v>
      </c>
      <c r="H314" s="686">
        <v>-5641.21</v>
      </c>
      <c r="I314" s="687" t="s">
        <v>3816</v>
      </c>
    </row>
    <row r="315" spans="1:9" ht="18.75" customHeight="1">
      <c r="A315" s="688" t="s">
        <v>2196</v>
      </c>
      <c r="B315" s="327" t="s">
        <v>424</v>
      </c>
      <c r="C315" s="327" t="s">
        <v>1186</v>
      </c>
      <c r="D315" s="327" t="s">
        <v>2197</v>
      </c>
      <c r="E315" s="686">
        <v>3443</v>
      </c>
      <c r="F315" s="686">
        <v>7825</v>
      </c>
      <c r="G315" s="686">
        <v>2681.59</v>
      </c>
      <c r="H315" s="686">
        <v>-5143.41</v>
      </c>
      <c r="I315" s="687" t="s">
        <v>3877</v>
      </c>
    </row>
    <row r="316" spans="1:9" ht="18.75" customHeight="1">
      <c r="A316" s="688" t="s">
        <v>2421</v>
      </c>
      <c r="B316" s="327" t="s">
        <v>424</v>
      </c>
      <c r="C316" s="327" t="s">
        <v>1186</v>
      </c>
      <c r="D316" s="327" t="s">
        <v>2422</v>
      </c>
      <c r="E316" s="686">
        <v>36862.400000000001</v>
      </c>
      <c r="F316" s="686">
        <v>8746.2000000000007</v>
      </c>
      <c r="G316" s="686">
        <v>8248.4</v>
      </c>
      <c r="H316" s="686">
        <v>-497.8</v>
      </c>
      <c r="I316" s="687" t="s">
        <v>425</v>
      </c>
    </row>
    <row r="317" spans="1:9" ht="18.75" customHeight="1">
      <c r="A317" s="688" t="s">
        <v>2600</v>
      </c>
      <c r="B317" s="327" t="s">
        <v>424</v>
      </c>
      <c r="C317" s="327" t="s">
        <v>1186</v>
      </c>
      <c r="D317" s="327" t="s">
        <v>2601</v>
      </c>
      <c r="E317" s="686">
        <v>70354.600000000006</v>
      </c>
      <c r="F317" s="686">
        <v>11217.8</v>
      </c>
      <c r="G317" s="686">
        <v>6115.4</v>
      </c>
      <c r="H317" s="686">
        <v>-5102.3999999999996</v>
      </c>
      <c r="I317" s="687" t="s">
        <v>3964</v>
      </c>
    </row>
    <row r="318" spans="1:9" ht="18.75" customHeight="1">
      <c r="A318" s="688" t="s">
        <v>2602</v>
      </c>
      <c r="B318" s="327" t="s">
        <v>424</v>
      </c>
      <c r="C318" s="327" t="s">
        <v>1186</v>
      </c>
      <c r="D318" s="327" t="s">
        <v>2603</v>
      </c>
      <c r="E318" s="686">
        <v>70238.8</v>
      </c>
      <c r="F318" s="686">
        <v>11102</v>
      </c>
      <c r="G318" s="686">
        <v>6015.99</v>
      </c>
      <c r="H318" s="686">
        <v>-5086.01</v>
      </c>
      <c r="I318" s="687" t="s">
        <v>1188</v>
      </c>
    </row>
    <row r="319" spans="1:9" ht="18.75" customHeight="1">
      <c r="A319" s="688" t="s">
        <v>2720</v>
      </c>
      <c r="B319" s="327" t="s">
        <v>424</v>
      </c>
      <c r="C319" s="327" t="s">
        <v>1186</v>
      </c>
      <c r="D319" s="327" t="s">
        <v>2721</v>
      </c>
      <c r="E319" s="686">
        <v>115.8</v>
      </c>
      <c r="F319" s="686">
        <v>115.8</v>
      </c>
      <c r="G319" s="686">
        <v>99.41</v>
      </c>
      <c r="H319" s="686">
        <v>-16.39</v>
      </c>
      <c r="I319" s="687" t="s">
        <v>3965</v>
      </c>
    </row>
    <row r="320" spans="1:9" ht="18.75" customHeight="1">
      <c r="A320" s="685" t="s">
        <v>3966</v>
      </c>
      <c r="B320" s="110" t="s">
        <v>424</v>
      </c>
      <c r="C320" s="110" t="s">
        <v>1191</v>
      </c>
      <c r="D320" s="110" t="s">
        <v>80</v>
      </c>
      <c r="E320" s="109">
        <v>15150</v>
      </c>
      <c r="F320" s="109">
        <v>5150</v>
      </c>
      <c r="G320" s="109">
        <v>3983.85</v>
      </c>
      <c r="H320" s="686">
        <v>-1166.1500000000001</v>
      </c>
      <c r="I320" s="687" t="s">
        <v>3967</v>
      </c>
    </row>
    <row r="321" spans="1:9" ht="18.75" customHeight="1">
      <c r="A321" s="688" t="s">
        <v>2149</v>
      </c>
      <c r="B321" s="327" t="s">
        <v>424</v>
      </c>
      <c r="C321" s="327" t="s">
        <v>1191</v>
      </c>
      <c r="D321" s="327" t="s">
        <v>16</v>
      </c>
      <c r="E321" s="686">
        <v>3829.8</v>
      </c>
      <c r="F321" s="686">
        <v>3829.8</v>
      </c>
      <c r="G321" s="686">
        <v>3535.46</v>
      </c>
      <c r="H321" s="686">
        <v>-294.33999999999997</v>
      </c>
      <c r="I321" s="687" t="s">
        <v>662</v>
      </c>
    </row>
    <row r="322" spans="1:9" ht="18.75" customHeight="1">
      <c r="A322" s="688" t="s">
        <v>2196</v>
      </c>
      <c r="B322" s="327" t="s">
        <v>424</v>
      </c>
      <c r="C322" s="327" t="s">
        <v>1191</v>
      </c>
      <c r="D322" s="327" t="s">
        <v>2197</v>
      </c>
      <c r="E322" s="686">
        <v>329.8</v>
      </c>
      <c r="F322" s="686">
        <v>329.8</v>
      </c>
      <c r="G322" s="686">
        <v>115.72</v>
      </c>
      <c r="H322" s="686">
        <v>-214.08</v>
      </c>
      <c r="I322" s="687" t="s">
        <v>3968</v>
      </c>
    </row>
    <row r="323" spans="1:9" ht="18.75" customHeight="1">
      <c r="A323" s="688" t="s">
        <v>2421</v>
      </c>
      <c r="B323" s="327" t="s">
        <v>424</v>
      </c>
      <c r="C323" s="327" t="s">
        <v>1191</v>
      </c>
      <c r="D323" s="327" t="s">
        <v>2422</v>
      </c>
      <c r="E323" s="686">
        <v>3500</v>
      </c>
      <c r="F323" s="686">
        <v>3500</v>
      </c>
      <c r="G323" s="686">
        <v>3419.75</v>
      </c>
      <c r="H323" s="686">
        <v>-80.25</v>
      </c>
      <c r="I323" s="687" t="s">
        <v>403</v>
      </c>
    </row>
    <row r="324" spans="1:9" ht="18.75" customHeight="1">
      <c r="A324" s="688" t="s">
        <v>2600</v>
      </c>
      <c r="B324" s="327" t="s">
        <v>424</v>
      </c>
      <c r="C324" s="327" t="s">
        <v>1191</v>
      </c>
      <c r="D324" s="327" t="s">
        <v>2601</v>
      </c>
      <c r="E324" s="686">
        <v>11320.2</v>
      </c>
      <c r="F324" s="686">
        <v>1320.2</v>
      </c>
      <c r="G324" s="686">
        <v>448.39</v>
      </c>
      <c r="H324" s="686">
        <v>-871.81</v>
      </c>
      <c r="I324" s="687" t="s">
        <v>3969</v>
      </c>
    </row>
    <row r="325" spans="1:9" ht="17.25" customHeight="1">
      <c r="A325" s="688" t="s">
        <v>2602</v>
      </c>
      <c r="B325" s="327" t="s">
        <v>424</v>
      </c>
      <c r="C325" s="327" t="s">
        <v>1191</v>
      </c>
      <c r="D325" s="327" t="s">
        <v>2603</v>
      </c>
      <c r="E325" s="686">
        <v>11161.2</v>
      </c>
      <c r="F325" s="686">
        <v>1161.2</v>
      </c>
      <c r="G325" s="686">
        <v>416.41</v>
      </c>
      <c r="H325" s="686">
        <v>-744.79</v>
      </c>
      <c r="I325" s="687" t="s">
        <v>3970</v>
      </c>
    </row>
    <row r="326" spans="1:9" ht="16.5" customHeight="1">
      <c r="A326" s="688" t="s">
        <v>2720</v>
      </c>
      <c r="B326" s="327" t="s">
        <v>424</v>
      </c>
      <c r="C326" s="327" t="s">
        <v>1191</v>
      </c>
      <c r="D326" s="327" t="s">
        <v>2721</v>
      </c>
      <c r="E326" s="686">
        <v>159</v>
      </c>
      <c r="F326" s="686">
        <v>159</v>
      </c>
      <c r="G326" s="686">
        <v>31.98</v>
      </c>
      <c r="H326" s="686">
        <v>-127.02</v>
      </c>
      <c r="I326" s="687" t="s">
        <v>3971</v>
      </c>
    </row>
    <row r="327" spans="1:9" ht="26.25" customHeight="1">
      <c r="A327" s="685" t="s">
        <v>3972</v>
      </c>
      <c r="B327" s="110" t="s">
        <v>424</v>
      </c>
      <c r="C327" s="110" t="s">
        <v>1168</v>
      </c>
      <c r="D327" s="110" t="s">
        <v>80</v>
      </c>
      <c r="E327" s="109">
        <v>10000</v>
      </c>
      <c r="F327" s="109"/>
      <c r="G327" s="109"/>
      <c r="H327" s="686"/>
      <c r="I327" s="687" t="s">
        <v>19</v>
      </c>
    </row>
    <row r="328" spans="1:9" ht="18.75" customHeight="1">
      <c r="A328" s="688" t="s">
        <v>2600</v>
      </c>
      <c r="B328" s="327" t="s">
        <v>424</v>
      </c>
      <c r="C328" s="327" t="s">
        <v>1168</v>
      </c>
      <c r="D328" s="327" t="s">
        <v>2601</v>
      </c>
      <c r="E328" s="686">
        <v>10000</v>
      </c>
      <c r="F328" s="686"/>
      <c r="G328" s="686"/>
      <c r="H328" s="686"/>
      <c r="I328" s="687" t="s">
        <v>19</v>
      </c>
    </row>
    <row r="329" spans="1:9" ht="18.75" customHeight="1">
      <c r="A329" s="688" t="s">
        <v>2602</v>
      </c>
      <c r="B329" s="327" t="s">
        <v>424</v>
      </c>
      <c r="C329" s="327" t="s">
        <v>1168</v>
      </c>
      <c r="D329" s="327" t="s">
        <v>2603</v>
      </c>
      <c r="E329" s="686">
        <v>10000</v>
      </c>
      <c r="F329" s="686"/>
      <c r="G329" s="686"/>
      <c r="H329" s="686"/>
      <c r="I329" s="687" t="s">
        <v>19</v>
      </c>
    </row>
    <row r="330" spans="1:9" ht="18.75" customHeight="1">
      <c r="A330" s="685" t="s">
        <v>3973</v>
      </c>
      <c r="B330" s="110" t="s">
        <v>424</v>
      </c>
      <c r="C330" s="110" t="s">
        <v>1176</v>
      </c>
      <c r="D330" s="110" t="s">
        <v>80</v>
      </c>
      <c r="E330" s="109">
        <v>190000</v>
      </c>
      <c r="F330" s="109">
        <v>246000</v>
      </c>
      <c r="G330" s="109">
        <v>235690.23</v>
      </c>
      <c r="H330" s="686">
        <v>-10309.77</v>
      </c>
      <c r="I330" s="687" t="s">
        <v>629</v>
      </c>
    </row>
    <row r="331" spans="1:9" ht="18.75" customHeight="1">
      <c r="A331" s="688" t="s">
        <v>2149</v>
      </c>
      <c r="B331" s="327" t="s">
        <v>424</v>
      </c>
      <c r="C331" s="327" t="s">
        <v>1176</v>
      </c>
      <c r="D331" s="327" t="s">
        <v>16</v>
      </c>
      <c r="E331" s="686">
        <v>10000</v>
      </c>
      <c r="F331" s="686"/>
      <c r="G331" s="686"/>
      <c r="H331" s="686"/>
      <c r="I331" s="687" t="s">
        <v>19</v>
      </c>
    </row>
    <row r="332" spans="1:9" ht="18.75" customHeight="1">
      <c r="A332" s="688" t="s">
        <v>2196</v>
      </c>
      <c r="B332" s="327" t="s">
        <v>424</v>
      </c>
      <c r="C332" s="327" t="s">
        <v>1176</v>
      </c>
      <c r="D332" s="327" t="s">
        <v>2197</v>
      </c>
      <c r="E332" s="686">
        <v>10000</v>
      </c>
      <c r="F332" s="686"/>
      <c r="G332" s="686"/>
      <c r="H332" s="686"/>
      <c r="I332" s="687" t="s">
        <v>19</v>
      </c>
    </row>
    <row r="333" spans="1:9" ht="18.75" customHeight="1">
      <c r="A333" s="688" t="s">
        <v>2600</v>
      </c>
      <c r="B333" s="327" t="s">
        <v>424</v>
      </c>
      <c r="C333" s="327" t="s">
        <v>1176</v>
      </c>
      <c r="D333" s="327" t="s">
        <v>2601</v>
      </c>
      <c r="E333" s="686">
        <v>180000</v>
      </c>
      <c r="F333" s="686">
        <v>246000</v>
      </c>
      <c r="G333" s="686">
        <v>235690.23</v>
      </c>
      <c r="H333" s="686">
        <v>-10309.77</v>
      </c>
      <c r="I333" s="687" t="s">
        <v>629</v>
      </c>
    </row>
    <row r="334" spans="1:9" ht="18.75" customHeight="1">
      <c r="A334" s="688" t="s">
        <v>2602</v>
      </c>
      <c r="B334" s="327" t="s">
        <v>424</v>
      </c>
      <c r="C334" s="327" t="s">
        <v>1176</v>
      </c>
      <c r="D334" s="327" t="s">
        <v>2603</v>
      </c>
      <c r="E334" s="686">
        <v>180000</v>
      </c>
      <c r="F334" s="686">
        <v>246000</v>
      </c>
      <c r="G334" s="686">
        <v>235690.23</v>
      </c>
      <c r="H334" s="686">
        <v>-10309.77</v>
      </c>
      <c r="I334" s="687" t="s">
        <v>629</v>
      </c>
    </row>
    <row r="335" spans="1:9" ht="18.75" customHeight="1">
      <c r="A335" s="685" t="s">
        <v>3974</v>
      </c>
      <c r="B335" s="110" t="s">
        <v>424</v>
      </c>
      <c r="C335" s="110" t="s">
        <v>1178</v>
      </c>
      <c r="D335" s="110" t="s">
        <v>80</v>
      </c>
      <c r="E335" s="109">
        <v>160000</v>
      </c>
      <c r="F335" s="109"/>
      <c r="G335" s="109"/>
      <c r="H335" s="686"/>
      <c r="I335" s="687" t="s">
        <v>19</v>
      </c>
    </row>
    <row r="336" spans="1:9" ht="18.75" customHeight="1">
      <c r="A336" s="688" t="s">
        <v>2149</v>
      </c>
      <c r="B336" s="327" t="s">
        <v>424</v>
      </c>
      <c r="C336" s="327" t="s">
        <v>1178</v>
      </c>
      <c r="D336" s="327" t="s">
        <v>16</v>
      </c>
      <c r="E336" s="686">
        <v>10000</v>
      </c>
      <c r="F336" s="686"/>
      <c r="G336" s="686"/>
      <c r="H336" s="686"/>
      <c r="I336" s="687" t="s">
        <v>19</v>
      </c>
    </row>
    <row r="337" spans="1:9" ht="18.75" customHeight="1">
      <c r="A337" s="688" t="s">
        <v>2196</v>
      </c>
      <c r="B337" s="327" t="s">
        <v>424</v>
      </c>
      <c r="C337" s="327" t="s">
        <v>1178</v>
      </c>
      <c r="D337" s="327" t="s">
        <v>2197</v>
      </c>
      <c r="E337" s="686">
        <v>10000</v>
      </c>
      <c r="F337" s="686"/>
      <c r="G337" s="686"/>
      <c r="H337" s="686"/>
      <c r="I337" s="687" t="s">
        <v>19</v>
      </c>
    </row>
    <row r="338" spans="1:9" ht="18.75" customHeight="1">
      <c r="A338" s="688" t="s">
        <v>2600</v>
      </c>
      <c r="B338" s="327" t="s">
        <v>424</v>
      </c>
      <c r="C338" s="327" t="s">
        <v>1178</v>
      </c>
      <c r="D338" s="327" t="s">
        <v>2601</v>
      </c>
      <c r="E338" s="686">
        <v>150000</v>
      </c>
      <c r="F338" s="686"/>
      <c r="G338" s="686"/>
      <c r="H338" s="686"/>
      <c r="I338" s="687" t="s">
        <v>19</v>
      </c>
    </row>
    <row r="339" spans="1:9" ht="18.75" customHeight="1">
      <c r="A339" s="688" t="s">
        <v>2602</v>
      </c>
      <c r="B339" s="327" t="s">
        <v>424</v>
      </c>
      <c r="C339" s="327" t="s">
        <v>1178</v>
      </c>
      <c r="D339" s="327" t="s">
        <v>2603</v>
      </c>
      <c r="E339" s="686">
        <v>150000</v>
      </c>
      <c r="F339" s="686"/>
      <c r="G339" s="686"/>
      <c r="H339" s="686"/>
      <c r="I339" s="687" t="s">
        <v>19</v>
      </c>
    </row>
    <row r="340" spans="1:9" ht="18.75" customHeight="1">
      <c r="A340" s="685" t="s">
        <v>3975</v>
      </c>
      <c r="B340" s="110" t="s">
        <v>424</v>
      </c>
      <c r="C340" s="110" t="s">
        <v>1180</v>
      </c>
      <c r="D340" s="110" t="s">
        <v>80</v>
      </c>
      <c r="E340" s="109">
        <v>100000</v>
      </c>
      <c r="F340" s="109"/>
      <c r="G340" s="109"/>
      <c r="H340" s="686"/>
      <c r="I340" s="687" t="s">
        <v>19</v>
      </c>
    </row>
    <row r="341" spans="1:9" ht="18.75" customHeight="1">
      <c r="A341" s="688" t="s">
        <v>2600</v>
      </c>
      <c r="B341" s="327" t="s">
        <v>424</v>
      </c>
      <c r="C341" s="327" t="s">
        <v>1180</v>
      </c>
      <c r="D341" s="327" t="s">
        <v>2601</v>
      </c>
      <c r="E341" s="686">
        <v>100000</v>
      </c>
      <c r="F341" s="686"/>
      <c r="G341" s="686"/>
      <c r="H341" s="686"/>
      <c r="I341" s="687" t="s">
        <v>19</v>
      </c>
    </row>
    <row r="342" spans="1:9" ht="18.75" customHeight="1">
      <c r="A342" s="688" t="s">
        <v>2602</v>
      </c>
      <c r="B342" s="327" t="s">
        <v>424</v>
      </c>
      <c r="C342" s="327" t="s">
        <v>1180</v>
      </c>
      <c r="D342" s="327" t="s">
        <v>2603</v>
      </c>
      <c r="E342" s="686">
        <v>100000</v>
      </c>
      <c r="F342" s="686"/>
      <c r="G342" s="686"/>
      <c r="H342" s="686"/>
      <c r="I342" s="687" t="s">
        <v>19</v>
      </c>
    </row>
    <row r="343" spans="1:9" ht="18" customHeight="1">
      <c r="A343" s="685" t="s">
        <v>3976</v>
      </c>
      <c r="B343" s="110" t="s">
        <v>424</v>
      </c>
      <c r="C343" s="110" t="s">
        <v>1182</v>
      </c>
      <c r="D343" s="110" t="s">
        <v>80</v>
      </c>
      <c r="E343" s="109">
        <v>60000</v>
      </c>
      <c r="F343" s="109"/>
      <c r="G343" s="109"/>
      <c r="H343" s="686"/>
      <c r="I343" s="687" t="s">
        <v>19</v>
      </c>
    </row>
    <row r="344" spans="1:9" ht="15.75" customHeight="1">
      <c r="A344" s="688" t="s">
        <v>2149</v>
      </c>
      <c r="B344" s="327" t="s">
        <v>424</v>
      </c>
      <c r="C344" s="327" t="s">
        <v>1182</v>
      </c>
      <c r="D344" s="327" t="s">
        <v>16</v>
      </c>
      <c r="E344" s="686">
        <v>10000</v>
      </c>
      <c r="F344" s="686"/>
      <c r="G344" s="686"/>
      <c r="H344" s="686"/>
      <c r="I344" s="687" t="s">
        <v>19</v>
      </c>
    </row>
    <row r="345" spans="1:9" ht="18.75" customHeight="1">
      <c r="A345" s="688" t="s">
        <v>2196</v>
      </c>
      <c r="B345" s="327" t="s">
        <v>424</v>
      </c>
      <c r="C345" s="327" t="s">
        <v>1182</v>
      </c>
      <c r="D345" s="327" t="s">
        <v>2197</v>
      </c>
      <c r="E345" s="686">
        <v>10000</v>
      </c>
      <c r="F345" s="686"/>
      <c r="G345" s="686"/>
      <c r="H345" s="686"/>
      <c r="I345" s="687" t="s">
        <v>19</v>
      </c>
    </row>
    <row r="346" spans="1:9" ht="18.75" customHeight="1">
      <c r="A346" s="688" t="s">
        <v>2600</v>
      </c>
      <c r="B346" s="327" t="s">
        <v>424</v>
      </c>
      <c r="C346" s="327" t="s">
        <v>1182</v>
      </c>
      <c r="D346" s="327" t="s">
        <v>2601</v>
      </c>
      <c r="E346" s="686">
        <v>50000</v>
      </c>
      <c r="F346" s="686"/>
      <c r="G346" s="686"/>
      <c r="H346" s="686"/>
      <c r="I346" s="687" t="s">
        <v>19</v>
      </c>
    </row>
    <row r="347" spans="1:9" ht="18.75" customHeight="1">
      <c r="A347" s="688" t="s">
        <v>2602</v>
      </c>
      <c r="B347" s="327" t="s">
        <v>424</v>
      </c>
      <c r="C347" s="327" t="s">
        <v>1182</v>
      </c>
      <c r="D347" s="327" t="s">
        <v>2603</v>
      </c>
      <c r="E347" s="686">
        <v>50000</v>
      </c>
      <c r="F347" s="686"/>
      <c r="G347" s="686"/>
      <c r="H347" s="686"/>
      <c r="I347" s="687" t="s">
        <v>19</v>
      </c>
    </row>
    <row r="348" spans="1:9" ht="18.75" customHeight="1">
      <c r="A348" s="685" t="s">
        <v>481</v>
      </c>
      <c r="B348" s="110" t="s">
        <v>482</v>
      </c>
      <c r="C348" s="110" t="s">
        <v>19</v>
      </c>
      <c r="D348" s="110" t="s">
        <v>80</v>
      </c>
      <c r="E348" s="109">
        <v>397426.9</v>
      </c>
      <c r="F348" s="109">
        <v>484292.1</v>
      </c>
      <c r="G348" s="109">
        <v>363974.17</v>
      </c>
      <c r="H348" s="686">
        <v>-120317.93</v>
      </c>
      <c r="I348" s="687" t="s">
        <v>913</v>
      </c>
    </row>
    <row r="349" spans="1:9" ht="18.75" customHeight="1">
      <c r="A349" s="685" t="s">
        <v>3977</v>
      </c>
      <c r="B349" s="110" t="s">
        <v>482</v>
      </c>
      <c r="C349" s="110" t="s">
        <v>1197</v>
      </c>
      <c r="D349" s="110" t="s">
        <v>80</v>
      </c>
      <c r="E349" s="109">
        <v>45000</v>
      </c>
      <c r="F349" s="109">
        <v>44064.2</v>
      </c>
      <c r="G349" s="109">
        <v>37282.49</v>
      </c>
      <c r="H349" s="686">
        <v>-6781.71</v>
      </c>
      <c r="I349" s="687" t="s">
        <v>2384</v>
      </c>
    </row>
    <row r="350" spans="1:9" ht="18.75" customHeight="1">
      <c r="A350" s="688" t="s">
        <v>2600</v>
      </c>
      <c r="B350" s="327" t="s">
        <v>482</v>
      </c>
      <c r="C350" s="327" t="s">
        <v>1197</v>
      </c>
      <c r="D350" s="327" t="s">
        <v>2601</v>
      </c>
      <c r="E350" s="686">
        <v>45000</v>
      </c>
      <c r="F350" s="686">
        <v>44064.2</v>
      </c>
      <c r="G350" s="686">
        <v>37282.49</v>
      </c>
      <c r="H350" s="686">
        <v>-6781.71</v>
      </c>
      <c r="I350" s="687" t="s">
        <v>2384</v>
      </c>
    </row>
    <row r="351" spans="1:9" ht="18.75" customHeight="1">
      <c r="A351" s="688" t="s">
        <v>2602</v>
      </c>
      <c r="B351" s="327" t="s">
        <v>482</v>
      </c>
      <c r="C351" s="327" t="s">
        <v>1197</v>
      </c>
      <c r="D351" s="327" t="s">
        <v>2603</v>
      </c>
      <c r="E351" s="686">
        <v>42999.6</v>
      </c>
      <c r="F351" s="686">
        <v>42063.8</v>
      </c>
      <c r="G351" s="686">
        <v>37282.49</v>
      </c>
      <c r="H351" s="686">
        <v>-4781.3100000000004</v>
      </c>
      <c r="I351" s="687" t="s">
        <v>3978</v>
      </c>
    </row>
    <row r="352" spans="1:9" ht="18.75" customHeight="1">
      <c r="A352" s="688" t="s">
        <v>2720</v>
      </c>
      <c r="B352" s="327" t="s">
        <v>482</v>
      </c>
      <c r="C352" s="327" t="s">
        <v>1197</v>
      </c>
      <c r="D352" s="327" t="s">
        <v>2721</v>
      </c>
      <c r="E352" s="686">
        <v>2000.4</v>
      </c>
      <c r="F352" s="686">
        <v>2000.4</v>
      </c>
      <c r="G352" s="686"/>
      <c r="H352" s="686">
        <v>-2000.4</v>
      </c>
      <c r="I352" s="687" t="s">
        <v>19</v>
      </c>
    </row>
    <row r="353" spans="1:9" ht="18.75" customHeight="1">
      <c r="A353" s="685" t="s">
        <v>3979</v>
      </c>
      <c r="B353" s="110" t="s">
        <v>482</v>
      </c>
      <c r="C353" s="110" t="s">
        <v>1203</v>
      </c>
      <c r="D353" s="110" t="s">
        <v>80</v>
      </c>
      <c r="E353" s="109">
        <v>86896.7</v>
      </c>
      <c r="F353" s="109">
        <v>56896.7</v>
      </c>
      <c r="G353" s="109">
        <v>31593.279999999999</v>
      </c>
      <c r="H353" s="686">
        <v>-25303.42</v>
      </c>
      <c r="I353" s="687" t="s">
        <v>499</v>
      </c>
    </row>
    <row r="354" spans="1:9" ht="18.75" customHeight="1">
      <c r="A354" s="688" t="s">
        <v>2149</v>
      </c>
      <c r="B354" s="327" t="s">
        <v>482</v>
      </c>
      <c r="C354" s="327" t="s">
        <v>1203</v>
      </c>
      <c r="D354" s="327" t="s">
        <v>16</v>
      </c>
      <c r="E354" s="686">
        <v>31481.1</v>
      </c>
      <c r="F354" s="686">
        <v>30639.1</v>
      </c>
      <c r="G354" s="686">
        <v>21842.81</v>
      </c>
      <c r="H354" s="686">
        <v>-8796.2900000000009</v>
      </c>
      <c r="I354" s="687" t="s">
        <v>3980</v>
      </c>
    </row>
    <row r="355" spans="1:9" ht="18.75" customHeight="1">
      <c r="A355" s="688" t="s">
        <v>2196</v>
      </c>
      <c r="B355" s="327" t="s">
        <v>482</v>
      </c>
      <c r="C355" s="327" t="s">
        <v>1203</v>
      </c>
      <c r="D355" s="327" t="s">
        <v>2197</v>
      </c>
      <c r="E355" s="686">
        <v>10576.1</v>
      </c>
      <c r="F355" s="686">
        <v>21354.1</v>
      </c>
      <c r="G355" s="686">
        <v>14022.13</v>
      </c>
      <c r="H355" s="686">
        <v>-7331.97</v>
      </c>
      <c r="I355" s="687" t="s">
        <v>3981</v>
      </c>
    </row>
    <row r="356" spans="1:9" ht="18.75" customHeight="1">
      <c r="A356" s="688" t="s">
        <v>2318</v>
      </c>
      <c r="B356" s="327" t="s">
        <v>482</v>
      </c>
      <c r="C356" s="327" t="s">
        <v>1203</v>
      </c>
      <c r="D356" s="327" t="s">
        <v>2319</v>
      </c>
      <c r="E356" s="686">
        <v>18000</v>
      </c>
      <c r="F356" s="686">
        <v>7580</v>
      </c>
      <c r="G356" s="686">
        <v>6348.89</v>
      </c>
      <c r="H356" s="686">
        <v>-1231.1099999999999</v>
      </c>
      <c r="I356" s="687" t="s">
        <v>1067</v>
      </c>
    </row>
    <row r="357" spans="1:9" ht="18.75" customHeight="1">
      <c r="A357" s="688" t="s">
        <v>2421</v>
      </c>
      <c r="B357" s="327" t="s">
        <v>482</v>
      </c>
      <c r="C357" s="327" t="s">
        <v>1203</v>
      </c>
      <c r="D357" s="327" t="s">
        <v>2422</v>
      </c>
      <c r="E357" s="686">
        <v>2905</v>
      </c>
      <c r="F357" s="686">
        <v>1705</v>
      </c>
      <c r="G357" s="686">
        <v>1471.79</v>
      </c>
      <c r="H357" s="686">
        <v>-233.21</v>
      </c>
      <c r="I357" s="687" t="s">
        <v>523</v>
      </c>
    </row>
    <row r="358" spans="1:9" ht="18.75" customHeight="1">
      <c r="A358" s="688" t="s">
        <v>2600</v>
      </c>
      <c r="B358" s="327" t="s">
        <v>482</v>
      </c>
      <c r="C358" s="327" t="s">
        <v>1203</v>
      </c>
      <c r="D358" s="327" t="s">
        <v>2601</v>
      </c>
      <c r="E358" s="686">
        <v>55415.6</v>
      </c>
      <c r="F358" s="686">
        <v>26257.599999999999</v>
      </c>
      <c r="G358" s="686">
        <v>9750.4699999999993</v>
      </c>
      <c r="H358" s="686">
        <v>-16507.13</v>
      </c>
      <c r="I358" s="687" t="s">
        <v>3982</v>
      </c>
    </row>
    <row r="359" spans="1:9" ht="18.75" customHeight="1">
      <c r="A359" s="688" t="s">
        <v>2602</v>
      </c>
      <c r="B359" s="327" t="s">
        <v>482</v>
      </c>
      <c r="C359" s="327" t="s">
        <v>1203</v>
      </c>
      <c r="D359" s="327" t="s">
        <v>2603</v>
      </c>
      <c r="E359" s="686">
        <v>54965.599999999999</v>
      </c>
      <c r="F359" s="686">
        <v>25807.599999999999</v>
      </c>
      <c r="G359" s="686">
        <v>9616.56</v>
      </c>
      <c r="H359" s="686">
        <v>-16191.04</v>
      </c>
      <c r="I359" s="687" t="s">
        <v>3983</v>
      </c>
    </row>
    <row r="360" spans="1:9" ht="18.75" customHeight="1">
      <c r="A360" s="688" t="s">
        <v>2720</v>
      </c>
      <c r="B360" s="327" t="s">
        <v>482</v>
      </c>
      <c r="C360" s="327" t="s">
        <v>1203</v>
      </c>
      <c r="D360" s="327" t="s">
        <v>2721</v>
      </c>
      <c r="E360" s="686">
        <v>450</v>
      </c>
      <c r="F360" s="686">
        <v>450</v>
      </c>
      <c r="G360" s="686">
        <v>133.91</v>
      </c>
      <c r="H360" s="686">
        <v>-316.08999999999997</v>
      </c>
      <c r="I360" s="687" t="s">
        <v>3984</v>
      </c>
    </row>
    <row r="361" spans="1:9" ht="21.75" customHeight="1">
      <c r="A361" s="685" t="s">
        <v>3985</v>
      </c>
      <c r="B361" s="110" t="s">
        <v>482</v>
      </c>
      <c r="C361" s="110" t="s">
        <v>1199</v>
      </c>
      <c r="D361" s="110" t="s">
        <v>80</v>
      </c>
      <c r="E361" s="109">
        <v>3766.1</v>
      </c>
      <c r="F361" s="109">
        <v>23966.1</v>
      </c>
      <c r="G361" s="109">
        <v>20900.64</v>
      </c>
      <c r="H361" s="686">
        <v>-3065.46</v>
      </c>
      <c r="I361" s="687" t="s">
        <v>2568</v>
      </c>
    </row>
    <row r="362" spans="1:9" ht="18.75" customHeight="1">
      <c r="A362" s="688" t="s">
        <v>2149</v>
      </c>
      <c r="B362" s="327" t="s">
        <v>482</v>
      </c>
      <c r="C362" s="327" t="s">
        <v>1199</v>
      </c>
      <c r="D362" s="327" t="s">
        <v>16</v>
      </c>
      <c r="E362" s="686">
        <v>670</v>
      </c>
      <c r="F362" s="686">
        <v>19649.900000000001</v>
      </c>
      <c r="G362" s="686">
        <v>19585</v>
      </c>
      <c r="H362" s="686">
        <v>-64.900000000000006</v>
      </c>
      <c r="I362" s="687" t="s">
        <v>161</v>
      </c>
    </row>
    <row r="363" spans="1:9" ht="18.75" customHeight="1">
      <c r="A363" s="688" t="s">
        <v>2196</v>
      </c>
      <c r="B363" s="327" t="s">
        <v>482</v>
      </c>
      <c r="C363" s="327" t="s">
        <v>1199</v>
      </c>
      <c r="D363" s="327" t="s">
        <v>2197</v>
      </c>
      <c r="E363" s="686">
        <v>247.1</v>
      </c>
      <c r="F363" s="686">
        <v>6479.5</v>
      </c>
      <c r="G363" s="686">
        <v>6474.88</v>
      </c>
      <c r="H363" s="686">
        <v>-4.62</v>
      </c>
      <c r="I363" s="687" t="s">
        <v>330</v>
      </c>
    </row>
    <row r="364" spans="1:9" ht="18.75" customHeight="1">
      <c r="A364" s="688" t="s">
        <v>2348</v>
      </c>
      <c r="B364" s="327" t="s">
        <v>482</v>
      </c>
      <c r="C364" s="327" t="s">
        <v>1199</v>
      </c>
      <c r="D364" s="327" t="s">
        <v>2349</v>
      </c>
      <c r="E364" s="686">
        <v>100</v>
      </c>
      <c r="F364" s="686">
        <v>11526.2</v>
      </c>
      <c r="G364" s="686">
        <v>11504.87</v>
      </c>
      <c r="H364" s="686">
        <v>-21.33</v>
      </c>
      <c r="I364" s="687" t="s">
        <v>122</v>
      </c>
    </row>
    <row r="365" spans="1:9" ht="18.75" customHeight="1">
      <c r="A365" s="688" t="s">
        <v>2421</v>
      </c>
      <c r="B365" s="327" t="s">
        <v>482</v>
      </c>
      <c r="C365" s="327" t="s">
        <v>1199</v>
      </c>
      <c r="D365" s="327" t="s">
        <v>2422</v>
      </c>
      <c r="E365" s="686">
        <v>322.89999999999998</v>
      </c>
      <c r="F365" s="686">
        <v>1644.2</v>
      </c>
      <c r="G365" s="686">
        <v>1605.25</v>
      </c>
      <c r="H365" s="686">
        <v>-38.950000000000003</v>
      </c>
      <c r="I365" s="687" t="s">
        <v>622</v>
      </c>
    </row>
    <row r="366" spans="1:9" ht="18.75" customHeight="1">
      <c r="A366" s="688" t="s">
        <v>2600</v>
      </c>
      <c r="B366" s="327" t="s">
        <v>482</v>
      </c>
      <c r="C366" s="327" t="s">
        <v>1199</v>
      </c>
      <c r="D366" s="327" t="s">
        <v>2601</v>
      </c>
      <c r="E366" s="686">
        <v>3096.1</v>
      </c>
      <c r="F366" s="686">
        <v>4316.2</v>
      </c>
      <c r="G366" s="686">
        <v>1315.63</v>
      </c>
      <c r="H366" s="686">
        <v>-3000.57</v>
      </c>
      <c r="I366" s="687" t="s">
        <v>3986</v>
      </c>
    </row>
    <row r="367" spans="1:9" ht="18.75" customHeight="1">
      <c r="A367" s="688" t="s">
        <v>2602</v>
      </c>
      <c r="B367" s="327" t="s">
        <v>482</v>
      </c>
      <c r="C367" s="327" t="s">
        <v>1199</v>
      </c>
      <c r="D367" s="327" t="s">
        <v>2603</v>
      </c>
      <c r="E367" s="686">
        <v>3000</v>
      </c>
      <c r="F367" s="686">
        <v>4236.2</v>
      </c>
      <c r="G367" s="686">
        <v>1236.2</v>
      </c>
      <c r="H367" s="686">
        <v>-3000</v>
      </c>
      <c r="I367" s="687" t="s">
        <v>871</v>
      </c>
    </row>
    <row r="368" spans="1:9" ht="18.75" customHeight="1">
      <c r="A368" s="688" t="s">
        <v>2720</v>
      </c>
      <c r="B368" s="327" t="s">
        <v>482</v>
      </c>
      <c r="C368" s="327" t="s">
        <v>1199</v>
      </c>
      <c r="D368" s="327" t="s">
        <v>2721</v>
      </c>
      <c r="E368" s="686">
        <v>96.1</v>
      </c>
      <c r="F368" s="686">
        <v>80</v>
      </c>
      <c r="G368" s="686">
        <v>79.430000000000007</v>
      </c>
      <c r="H368" s="686">
        <v>-0.56999999999999995</v>
      </c>
      <c r="I368" s="687" t="s">
        <v>119</v>
      </c>
    </row>
    <row r="369" spans="1:9" ht="34.5" customHeight="1">
      <c r="A369" s="685" t="s">
        <v>3987</v>
      </c>
      <c r="B369" s="110" t="s">
        <v>482</v>
      </c>
      <c r="C369" s="110" t="s">
        <v>1201</v>
      </c>
      <c r="D369" s="110" t="s">
        <v>80</v>
      </c>
      <c r="E369" s="109">
        <v>54866.6</v>
      </c>
      <c r="F369" s="109">
        <v>26416.6</v>
      </c>
      <c r="G369" s="109">
        <v>18830.78</v>
      </c>
      <c r="H369" s="686">
        <v>-7585.82</v>
      </c>
      <c r="I369" s="687" t="s">
        <v>3980</v>
      </c>
    </row>
    <row r="370" spans="1:9" ht="18.75" customHeight="1">
      <c r="A370" s="688" t="s">
        <v>2149</v>
      </c>
      <c r="B370" s="327" t="s">
        <v>482</v>
      </c>
      <c r="C370" s="327" t="s">
        <v>1201</v>
      </c>
      <c r="D370" s="327" t="s">
        <v>16</v>
      </c>
      <c r="E370" s="686">
        <v>22087.4</v>
      </c>
      <c r="F370" s="686">
        <v>23127</v>
      </c>
      <c r="G370" s="686">
        <v>17896.52</v>
      </c>
      <c r="H370" s="686">
        <v>-5230.4799999999996</v>
      </c>
      <c r="I370" s="687" t="s">
        <v>3967</v>
      </c>
    </row>
    <row r="371" spans="1:9" ht="18.75" customHeight="1">
      <c r="A371" s="688" t="s">
        <v>2196</v>
      </c>
      <c r="B371" s="327" t="s">
        <v>482</v>
      </c>
      <c r="C371" s="327" t="s">
        <v>1201</v>
      </c>
      <c r="D371" s="327" t="s">
        <v>2197</v>
      </c>
      <c r="E371" s="686">
        <v>3655.8</v>
      </c>
      <c r="F371" s="686">
        <v>6331.1</v>
      </c>
      <c r="G371" s="686">
        <v>3201.02</v>
      </c>
      <c r="H371" s="686">
        <v>-3130.08</v>
      </c>
      <c r="I371" s="687" t="s">
        <v>3988</v>
      </c>
    </row>
    <row r="372" spans="1:9" ht="18.75" customHeight="1">
      <c r="A372" s="688" t="s">
        <v>2348</v>
      </c>
      <c r="B372" s="327" t="s">
        <v>482</v>
      </c>
      <c r="C372" s="327" t="s">
        <v>1201</v>
      </c>
      <c r="D372" s="327" t="s">
        <v>2349</v>
      </c>
      <c r="E372" s="686">
        <v>15022.3</v>
      </c>
      <c r="F372" s="686">
        <v>12195.9</v>
      </c>
      <c r="G372" s="686">
        <v>10793.46</v>
      </c>
      <c r="H372" s="686">
        <v>-1402.44</v>
      </c>
      <c r="I372" s="687" t="s">
        <v>3870</v>
      </c>
    </row>
    <row r="373" spans="1:9" ht="18.75" customHeight="1">
      <c r="A373" s="688" t="s">
        <v>2421</v>
      </c>
      <c r="B373" s="327" t="s">
        <v>482</v>
      </c>
      <c r="C373" s="327" t="s">
        <v>1201</v>
      </c>
      <c r="D373" s="327" t="s">
        <v>2422</v>
      </c>
      <c r="E373" s="686">
        <v>3409.3</v>
      </c>
      <c r="F373" s="686">
        <v>4600</v>
      </c>
      <c r="G373" s="686">
        <v>3902.03</v>
      </c>
      <c r="H373" s="686">
        <v>-697.97</v>
      </c>
      <c r="I373" s="687" t="s">
        <v>980</v>
      </c>
    </row>
    <row r="374" spans="1:9" ht="18.75" customHeight="1">
      <c r="A374" s="688" t="s">
        <v>2600</v>
      </c>
      <c r="B374" s="327" t="s">
        <v>482</v>
      </c>
      <c r="C374" s="327" t="s">
        <v>1201</v>
      </c>
      <c r="D374" s="327" t="s">
        <v>2601</v>
      </c>
      <c r="E374" s="686">
        <v>32779.199999999997</v>
      </c>
      <c r="F374" s="686">
        <v>3289.6</v>
      </c>
      <c r="G374" s="686">
        <v>934.27</v>
      </c>
      <c r="H374" s="686">
        <v>-2355.33</v>
      </c>
      <c r="I374" s="687" t="s">
        <v>3989</v>
      </c>
    </row>
    <row r="375" spans="1:9" ht="18.75" customHeight="1">
      <c r="A375" s="688" t="s">
        <v>2602</v>
      </c>
      <c r="B375" s="327" t="s">
        <v>482</v>
      </c>
      <c r="C375" s="327" t="s">
        <v>1201</v>
      </c>
      <c r="D375" s="327" t="s">
        <v>2603</v>
      </c>
      <c r="E375" s="686">
        <v>32490.799999999999</v>
      </c>
      <c r="F375" s="686">
        <v>2809.6</v>
      </c>
      <c r="G375" s="686">
        <v>647.20000000000005</v>
      </c>
      <c r="H375" s="686">
        <v>-2162.4</v>
      </c>
      <c r="I375" s="687" t="s">
        <v>3990</v>
      </c>
    </row>
    <row r="376" spans="1:9" ht="18.75" customHeight="1">
      <c r="A376" s="688" t="s">
        <v>2720</v>
      </c>
      <c r="B376" s="327" t="s">
        <v>482</v>
      </c>
      <c r="C376" s="327" t="s">
        <v>1201</v>
      </c>
      <c r="D376" s="327" t="s">
        <v>2721</v>
      </c>
      <c r="E376" s="686">
        <v>288.39999999999998</v>
      </c>
      <c r="F376" s="686">
        <v>480</v>
      </c>
      <c r="G376" s="686">
        <v>287.07</v>
      </c>
      <c r="H376" s="686">
        <v>-192.93</v>
      </c>
      <c r="I376" s="687" t="s">
        <v>3991</v>
      </c>
    </row>
    <row r="377" spans="1:9" ht="27.75" customHeight="1">
      <c r="A377" s="685" t="s">
        <v>3992</v>
      </c>
      <c r="B377" s="110" t="s">
        <v>482</v>
      </c>
      <c r="C377" s="110" t="s">
        <v>3993</v>
      </c>
      <c r="D377" s="110" t="s">
        <v>80</v>
      </c>
      <c r="E377" s="109">
        <v>132672.29999999999</v>
      </c>
      <c r="F377" s="109">
        <v>202672.3</v>
      </c>
      <c r="G377" s="109">
        <v>200572.45</v>
      </c>
      <c r="H377" s="686">
        <v>-2099.85</v>
      </c>
      <c r="I377" s="687" t="s">
        <v>304</v>
      </c>
    </row>
    <row r="378" spans="1:9" ht="18.75" customHeight="1">
      <c r="A378" s="688" t="s">
        <v>2149</v>
      </c>
      <c r="B378" s="327" t="s">
        <v>482</v>
      </c>
      <c r="C378" s="327" t="s">
        <v>3993</v>
      </c>
      <c r="D378" s="327" t="s">
        <v>16</v>
      </c>
      <c r="E378" s="686">
        <v>132672.29999999999</v>
      </c>
      <c r="F378" s="686">
        <v>202672.3</v>
      </c>
      <c r="G378" s="686">
        <v>200572.45</v>
      </c>
      <c r="H378" s="686">
        <v>-2099.85</v>
      </c>
      <c r="I378" s="687" t="s">
        <v>304</v>
      </c>
    </row>
    <row r="379" spans="1:9" ht="18.75" customHeight="1">
      <c r="A379" s="688" t="s">
        <v>2421</v>
      </c>
      <c r="B379" s="327" t="s">
        <v>482</v>
      </c>
      <c r="C379" s="327" t="s">
        <v>3993</v>
      </c>
      <c r="D379" s="327" t="s">
        <v>2422</v>
      </c>
      <c r="E379" s="686">
        <v>132672.29999999999</v>
      </c>
      <c r="F379" s="686">
        <v>202672.3</v>
      </c>
      <c r="G379" s="686">
        <v>200572.45</v>
      </c>
      <c r="H379" s="686">
        <v>-2099.85</v>
      </c>
      <c r="I379" s="687" t="s">
        <v>304</v>
      </c>
    </row>
    <row r="380" spans="1:9" ht="32.25" customHeight="1">
      <c r="A380" s="685" t="s">
        <v>3994</v>
      </c>
      <c r="B380" s="110" t="s">
        <v>482</v>
      </c>
      <c r="C380" s="110" t="s">
        <v>3995</v>
      </c>
      <c r="D380" s="110" t="s">
        <v>80</v>
      </c>
      <c r="E380" s="109">
        <v>74225.2</v>
      </c>
      <c r="F380" s="109">
        <v>55276.2</v>
      </c>
      <c r="G380" s="109">
        <v>54270.879999999997</v>
      </c>
      <c r="H380" s="686">
        <v>-1005.32</v>
      </c>
      <c r="I380" s="687" t="s">
        <v>292</v>
      </c>
    </row>
    <row r="381" spans="1:9" ht="18.75" customHeight="1">
      <c r="A381" s="688" t="s">
        <v>2149</v>
      </c>
      <c r="B381" s="327" t="s">
        <v>482</v>
      </c>
      <c r="C381" s="327" t="s">
        <v>3995</v>
      </c>
      <c r="D381" s="327" t="s">
        <v>16</v>
      </c>
      <c r="E381" s="686">
        <v>23400</v>
      </c>
      <c r="F381" s="686">
        <v>29431</v>
      </c>
      <c r="G381" s="686">
        <v>28649.200000000001</v>
      </c>
      <c r="H381" s="686">
        <v>-781.8</v>
      </c>
      <c r="I381" s="687" t="s">
        <v>858</v>
      </c>
    </row>
    <row r="382" spans="1:9" ht="18.75" customHeight="1">
      <c r="A382" s="688" t="s">
        <v>2196</v>
      </c>
      <c r="B382" s="327" t="s">
        <v>482</v>
      </c>
      <c r="C382" s="327" t="s">
        <v>3995</v>
      </c>
      <c r="D382" s="327" t="s">
        <v>2197</v>
      </c>
      <c r="E382" s="686">
        <v>2200</v>
      </c>
      <c r="F382" s="686">
        <v>2850</v>
      </c>
      <c r="G382" s="686">
        <v>2325.15</v>
      </c>
      <c r="H382" s="686">
        <v>-524.85</v>
      </c>
      <c r="I382" s="687" t="s">
        <v>735</v>
      </c>
    </row>
    <row r="383" spans="1:9" ht="18.75" customHeight="1">
      <c r="A383" s="688" t="s">
        <v>2318</v>
      </c>
      <c r="B383" s="327" t="s">
        <v>482</v>
      </c>
      <c r="C383" s="327" t="s">
        <v>3995</v>
      </c>
      <c r="D383" s="327" t="s">
        <v>2319</v>
      </c>
      <c r="E383" s="686">
        <v>20000</v>
      </c>
      <c r="F383" s="686">
        <v>24541</v>
      </c>
      <c r="G383" s="686">
        <v>24539.5</v>
      </c>
      <c r="H383" s="686">
        <v>-1.5</v>
      </c>
      <c r="I383" s="687" t="s">
        <v>2</v>
      </c>
    </row>
    <row r="384" spans="1:9" ht="18.75" customHeight="1">
      <c r="A384" s="688" t="s">
        <v>2421</v>
      </c>
      <c r="B384" s="327" t="s">
        <v>482</v>
      </c>
      <c r="C384" s="327" t="s">
        <v>3995</v>
      </c>
      <c r="D384" s="327" t="s">
        <v>2422</v>
      </c>
      <c r="E384" s="686">
        <v>1200</v>
      </c>
      <c r="F384" s="686">
        <v>2040</v>
      </c>
      <c r="G384" s="686">
        <v>1784.55</v>
      </c>
      <c r="H384" s="686">
        <v>-255.45</v>
      </c>
      <c r="I384" s="687" t="s">
        <v>900</v>
      </c>
    </row>
    <row r="385" spans="1:9" ht="18.75" customHeight="1">
      <c r="A385" s="688" t="s">
        <v>2600</v>
      </c>
      <c r="B385" s="327" t="s">
        <v>482</v>
      </c>
      <c r="C385" s="327" t="s">
        <v>3995</v>
      </c>
      <c r="D385" s="327" t="s">
        <v>2601</v>
      </c>
      <c r="E385" s="686">
        <v>50825.2</v>
      </c>
      <c r="F385" s="686">
        <v>25845.200000000001</v>
      </c>
      <c r="G385" s="686">
        <v>25621.68</v>
      </c>
      <c r="H385" s="686">
        <v>-223.52</v>
      </c>
      <c r="I385" s="687" t="s">
        <v>295</v>
      </c>
    </row>
    <row r="386" spans="1:9" ht="18.75" customHeight="1">
      <c r="A386" s="688" t="s">
        <v>2602</v>
      </c>
      <c r="B386" s="327" t="s">
        <v>482</v>
      </c>
      <c r="C386" s="327" t="s">
        <v>3995</v>
      </c>
      <c r="D386" s="327" t="s">
        <v>2603</v>
      </c>
      <c r="E386" s="686">
        <v>50825.2</v>
      </c>
      <c r="F386" s="686">
        <v>25845.200000000001</v>
      </c>
      <c r="G386" s="686">
        <v>25621.68</v>
      </c>
      <c r="H386" s="686">
        <v>-223.52</v>
      </c>
      <c r="I386" s="687" t="s">
        <v>295</v>
      </c>
    </row>
    <row r="387" spans="1:9" ht="18.75" customHeight="1">
      <c r="A387" s="685" t="s">
        <v>3996</v>
      </c>
      <c r="B387" s="110" t="s">
        <v>482</v>
      </c>
      <c r="C387" s="110" t="s">
        <v>3997</v>
      </c>
      <c r="D387" s="110" t="s">
        <v>80</v>
      </c>
      <c r="E387" s="109"/>
      <c r="F387" s="109">
        <v>75000</v>
      </c>
      <c r="G387" s="109">
        <v>523.64</v>
      </c>
      <c r="H387" s="686">
        <v>-74476.36</v>
      </c>
      <c r="I387" s="687" t="s">
        <v>3998</v>
      </c>
    </row>
    <row r="388" spans="1:9" ht="18.75" customHeight="1">
      <c r="A388" s="688" t="s">
        <v>2149</v>
      </c>
      <c r="B388" s="327" t="s">
        <v>482</v>
      </c>
      <c r="C388" s="327" t="s">
        <v>3997</v>
      </c>
      <c r="D388" s="327" t="s">
        <v>16</v>
      </c>
      <c r="E388" s="686"/>
      <c r="F388" s="686">
        <v>75000</v>
      </c>
      <c r="G388" s="686">
        <v>523.64</v>
      </c>
      <c r="H388" s="686">
        <v>-74476.36</v>
      </c>
      <c r="I388" s="687" t="s">
        <v>3998</v>
      </c>
    </row>
    <row r="389" spans="1:9" ht="18.75" customHeight="1">
      <c r="A389" s="688" t="s">
        <v>2421</v>
      </c>
      <c r="B389" s="327" t="s">
        <v>482</v>
      </c>
      <c r="C389" s="327" t="s">
        <v>3997</v>
      </c>
      <c r="D389" s="327" t="s">
        <v>2422</v>
      </c>
      <c r="E389" s="686"/>
      <c r="F389" s="686">
        <v>75000</v>
      </c>
      <c r="G389" s="686">
        <v>523.64</v>
      </c>
      <c r="H389" s="686">
        <v>-74476.36</v>
      </c>
      <c r="I389" s="687" t="s">
        <v>3998</v>
      </c>
    </row>
    <row r="390" spans="1:9" ht="18.75" customHeight="1">
      <c r="A390" s="685" t="s">
        <v>509</v>
      </c>
      <c r="B390" s="110" t="s">
        <v>510</v>
      </c>
      <c r="C390" s="110" t="s">
        <v>19</v>
      </c>
      <c r="D390" s="110" t="s">
        <v>80</v>
      </c>
      <c r="E390" s="109">
        <v>130015.5</v>
      </c>
      <c r="F390" s="109">
        <v>125897.5</v>
      </c>
      <c r="G390" s="109">
        <v>99976.66</v>
      </c>
      <c r="H390" s="686">
        <v>-25920.84</v>
      </c>
      <c r="I390" s="687" t="s">
        <v>914</v>
      </c>
    </row>
    <row r="391" spans="1:9" ht="18.75" customHeight="1">
      <c r="A391" s="685" t="s">
        <v>3999</v>
      </c>
      <c r="B391" s="110" t="s">
        <v>510</v>
      </c>
      <c r="C391" s="110" t="s">
        <v>1205</v>
      </c>
      <c r="D391" s="110" t="s">
        <v>80</v>
      </c>
      <c r="E391" s="109">
        <v>108167.4</v>
      </c>
      <c r="F391" s="109">
        <v>108167.4</v>
      </c>
      <c r="G391" s="109">
        <v>88791.44</v>
      </c>
      <c r="H391" s="686">
        <v>-19375.96</v>
      </c>
      <c r="I391" s="687" t="s">
        <v>876</v>
      </c>
    </row>
    <row r="392" spans="1:9" ht="18.75" customHeight="1">
      <c r="A392" s="688" t="s">
        <v>2149</v>
      </c>
      <c r="B392" s="327" t="s">
        <v>510</v>
      </c>
      <c r="C392" s="327" t="s">
        <v>1205</v>
      </c>
      <c r="D392" s="327" t="s">
        <v>16</v>
      </c>
      <c r="E392" s="686">
        <v>103467.4</v>
      </c>
      <c r="F392" s="686">
        <v>108167.4</v>
      </c>
      <c r="G392" s="686">
        <v>88791.44</v>
      </c>
      <c r="H392" s="686">
        <v>-19375.96</v>
      </c>
      <c r="I392" s="687" t="s">
        <v>876</v>
      </c>
    </row>
    <row r="393" spans="1:9" ht="18.75" customHeight="1">
      <c r="A393" s="688" t="s">
        <v>2421</v>
      </c>
      <c r="B393" s="327" t="s">
        <v>510</v>
      </c>
      <c r="C393" s="327" t="s">
        <v>1205</v>
      </c>
      <c r="D393" s="327" t="s">
        <v>2422</v>
      </c>
      <c r="E393" s="686">
        <v>103467.4</v>
      </c>
      <c r="F393" s="686">
        <v>1800</v>
      </c>
      <c r="G393" s="686">
        <v>1609.8</v>
      </c>
      <c r="H393" s="686">
        <v>-190.2</v>
      </c>
      <c r="I393" s="687" t="s">
        <v>623</v>
      </c>
    </row>
    <row r="394" spans="1:9" ht="18.75" customHeight="1">
      <c r="A394" s="688" t="s">
        <v>22</v>
      </c>
      <c r="B394" s="327" t="s">
        <v>510</v>
      </c>
      <c r="C394" s="327" t="s">
        <v>1205</v>
      </c>
      <c r="D394" s="327" t="s">
        <v>23</v>
      </c>
      <c r="E394" s="686"/>
      <c r="F394" s="686">
        <v>106367.4</v>
      </c>
      <c r="G394" s="686">
        <v>87181.63</v>
      </c>
      <c r="H394" s="686">
        <v>-19185.77</v>
      </c>
      <c r="I394" s="687" t="s">
        <v>4000</v>
      </c>
    </row>
    <row r="395" spans="1:9" ht="18.75" customHeight="1">
      <c r="A395" s="688" t="s">
        <v>2600</v>
      </c>
      <c r="B395" s="327" t="s">
        <v>510</v>
      </c>
      <c r="C395" s="327" t="s">
        <v>1205</v>
      </c>
      <c r="D395" s="327" t="s">
        <v>2601</v>
      </c>
      <c r="E395" s="686">
        <v>4700</v>
      </c>
      <c r="F395" s="686"/>
      <c r="G395" s="686"/>
      <c r="H395" s="686"/>
      <c r="I395" s="687" t="s">
        <v>19</v>
      </c>
    </row>
    <row r="396" spans="1:9" ht="18.75" customHeight="1">
      <c r="A396" s="688" t="s">
        <v>2602</v>
      </c>
      <c r="B396" s="327" t="s">
        <v>510</v>
      </c>
      <c r="C396" s="327" t="s">
        <v>1205</v>
      </c>
      <c r="D396" s="327" t="s">
        <v>2603</v>
      </c>
      <c r="E396" s="686">
        <v>4700</v>
      </c>
      <c r="F396" s="686"/>
      <c r="G396" s="686"/>
      <c r="H396" s="686"/>
      <c r="I396" s="687" t="s">
        <v>19</v>
      </c>
    </row>
    <row r="397" spans="1:9" ht="42.75" customHeight="1">
      <c r="A397" s="685" t="s">
        <v>4001</v>
      </c>
      <c r="B397" s="110" t="s">
        <v>510</v>
      </c>
      <c r="C397" s="110" t="s">
        <v>4002</v>
      </c>
      <c r="D397" s="110" t="s">
        <v>80</v>
      </c>
      <c r="E397" s="109">
        <v>3766</v>
      </c>
      <c r="F397" s="109">
        <v>2344.3000000000002</v>
      </c>
      <c r="G397" s="109">
        <v>1522.86</v>
      </c>
      <c r="H397" s="686">
        <v>-821.44</v>
      </c>
      <c r="I397" s="687" t="s">
        <v>4003</v>
      </c>
    </row>
    <row r="398" spans="1:9" ht="18.75" customHeight="1">
      <c r="A398" s="688" t="s">
        <v>2149</v>
      </c>
      <c r="B398" s="327" t="s">
        <v>510</v>
      </c>
      <c r="C398" s="327" t="s">
        <v>4002</v>
      </c>
      <c r="D398" s="327" t="s">
        <v>16</v>
      </c>
      <c r="E398" s="686">
        <v>3666</v>
      </c>
      <c r="F398" s="686">
        <v>2244.3000000000002</v>
      </c>
      <c r="G398" s="686">
        <v>1471.19</v>
      </c>
      <c r="H398" s="686">
        <v>-773.11</v>
      </c>
      <c r="I398" s="687" t="s">
        <v>846</v>
      </c>
    </row>
    <row r="399" spans="1:9" ht="18.75" customHeight="1">
      <c r="A399" s="688" t="s">
        <v>2196</v>
      </c>
      <c r="B399" s="327" t="s">
        <v>510</v>
      </c>
      <c r="C399" s="327" t="s">
        <v>4002</v>
      </c>
      <c r="D399" s="327" t="s">
        <v>2197</v>
      </c>
      <c r="E399" s="686">
        <v>870</v>
      </c>
      <c r="F399" s="686">
        <v>980</v>
      </c>
      <c r="G399" s="686">
        <v>297.20999999999998</v>
      </c>
      <c r="H399" s="686">
        <v>-682.79</v>
      </c>
      <c r="I399" s="687" t="s">
        <v>4004</v>
      </c>
    </row>
    <row r="400" spans="1:9" ht="18.75" customHeight="1">
      <c r="A400" s="688" t="s">
        <v>2421</v>
      </c>
      <c r="B400" s="327" t="s">
        <v>510</v>
      </c>
      <c r="C400" s="327" t="s">
        <v>4002</v>
      </c>
      <c r="D400" s="327" t="s">
        <v>2422</v>
      </c>
      <c r="E400" s="686">
        <v>2796</v>
      </c>
      <c r="F400" s="686">
        <v>1264.3</v>
      </c>
      <c r="G400" s="686">
        <v>1173.98</v>
      </c>
      <c r="H400" s="686">
        <v>-90.32</v>
      </c>
      <c r="I400" s="687" t="s">
        <v>4005</v>
      </c>
    </row>
    <row r="401" spans="1:9" ht="18.75" customHeight="1">
      <c r="A401" s="688" t="s">
        <v>2600</v>
      </c>
      <c r="B401" s="327" t="s">
        <v>510</v>
      </c>
      <c r="C401" s="327" t="s">
        <v>4002</v>
      </c>
      <c r="D401" s="327" t="s">
        <v>2601</v>
      </c>
      <c r="E401" s="686">
        <v>100</v>
      </c>
      <c r="F401" s="686">
        <v>100</v>
      </c>
      <c r="G401" s="686">
        <v>51.67</v>
      </c>
      <c r="H401" s="686">
        <v>-48.33</v>
      </c>
      <c r="I401" s="687" t="s">
        <v>4006</v>
      </c>
    </row>
    <row r="402" spans="1:9" ht="18.75" customHeight="1">
      <c r="A402" s="688" t="s">
        <v>2720</v>
      </c>
      <c r="B402" s="327" t="s">
        <v>510</v>
      </c>
      <c r="C402" s="327" t="s">
        <v>4002</v>
      </c>
      <c r="D402" s="327" t="s">
        <v>2721</v>
      </c>
      <c r="E402" s="686">
        <v>100</v>
      </c>
      <c r="F402" s="686">
        <v>100</v>
      </c>
      <c r="G402" s="686">
        <v>51.67</v>
      </c>
      <c r="H402" s="686">
        <v>-48.33</v>
      </c>
      <c r="I402" s="687" t="s">
        <v>4006</v>
      </c>
    </row>
    <row r="403" spans="1:9" ht="43.5" customHeight="1">
      <c r="A403" s="685" t="s">
        <v>4007</v>
      </c>
      <c r="B403" s="110" t="s">
        <v>510</v>
      </c>
      <c r="C403" s="110" t="s">
        <v>4008</v>
      </c>
      <c r="D403" s="110" t="s">
        <v>80</v>
      </c>
      <c r="E403" s="109">
        <v>3766</v>
      </c>
      <c r="F403" s="109">
        <v>1266</v>
      </c>
      <c r="G403" s="109"/>
      <c r="H403" s="686">
        <v>-1266</v>
      </c>
      <c r="I403" s="687" t="s">
        <v>19</v>
      </c>
    </row>
    <row r="404" spans="1:9" ht="18.75" customHeight="1">
      <c r="A404" s="688" t="s">
        <v>2149</v>
      </c>
      <c r="B404" s="327" t="s">
        <v>510</v>
      </c>
      <c r="C404" s="327" t="s">
        <v>4008</v>
      </c>
      <c r="D404" s="327" t="s">
        <v>16</v>
      </c>
      <c r="E404" s="686">
        <v>3766</v>
      </c>
      <c r="F404" s="686">
        <v>1266</v>
      </c>
      <c r="G404" s="686"/>
      <c r="H404" s="686">
        <v>-1266</v>
      </c>
      <c r="I404" s="687" t="s">
        <v>19</v>
      </c>
    </row>
    <row r="405" spans="1:9" ht="18.75" customHeight="1">
      <c r="A405" s="688" t="s">
        <v>2196</v>
      </c>
      <c r="B405" s="327" t="s">
        <v>510</v>
      </c>
      <c r="C405" s="327" t="s">
        <v>4008</v>
      </c>
      <c r="D405" s="327" t="s">
        <v>2197</v>
      </c>
      <c r="E405" s="686">
        <v>266</v>
      </c>
      <c r="F405" s="686">
        <v>266</v>
      </c>
      <c r="G405" s="686"/>
      <c r="H405" s="686">
        <v>-266</v>
      </c>
      <c r="I405" s="687" t="s">
        <v>19</v>
      </c>
    </row>
    <row r="406" spans="1:9" ht="16.5" customHeight="1">
      <c r="A406" s="688" t="s">
        <v>2421</v>
      </c>
      <c r="B406" s="327" t="s">
        <v>510</v>
      </c>
      <c r="C406" s="327" t="s">
        <v>4008</v>
      </c>
      <c r="D406" s="327" t="s">
        <v>2422</v>
      </c>
      <c r="E406" s="686">
        <v>3500</v>
      </c>
      <c r="F406" s="686">
        <v>1000</v>
      </c>
      <c r="G406" s="686"/>
      <c r="H406" s="686">
        <v>-1000</v>
      </c>
      <c r="I406" s="687" t="s">
        <v>19</v>
      </c>
    </row>
    <row r="407" spans="1:9" ht="42" customHeight="1">
      <c r="A407" s="685" t="s">
        <v>4009</v>
      </c>
      <c r="B407" s="110" t="s">
        <v>510</v>
      </c>
      <c r="C407" s="110" t="s">
        <v>4010</v>
      </c>
      <c r="D407" s="110" t="s">
        <v>80</v>
      </c>
      <c r="E407" s="109">
        <v>6612</v>
      </c>
      <c r="F407" s="109">
        <v>4612</v>
      </c>
      <c r="G407" s="109">
        <v>1702.37</v>
      </c>
      <c r="H407" s="686">
        <v>-2909.63</v>
      </c>
      <c r="I407" s="687" t="s">
        <v>4011</v>
      </c>
    </row>
    <row r="408" spans="1:9" ht="18.75" customHeight="1">
      <c r="A408" s="688" t="s">
        <v>2149</v>
      </c>
      <c r="B408" s="327" t="s">
        <v>510</v>
      </c>
      <c r="C408" s="327" t="s">
        <v>4010</v>
      </c>
      <c r="D408" s="327" t="s">
        <v>16</v>
      </c>
      <c r="E408" s="686">
        <v>6172</v>
      </c>
      <c r="F408" s="686">
        <v>4172</v>
      </c>
      <c r="G408" s="686">
        <v>1702.37</v>
      </c>
      <c r="H408" s="686">
        <v>-2469.63</v>
      </c>
      <c r="I408" s="687" t="s">
        <v>4012</v>
      </c>
    </row>
    <row r="409" spans="1:9" ht="18.75" customHeight="1">
      <c r="A409" s="688" t="s">
        <v>2196</v>
      </c>
      <c r="B409" s="327" t="s">
        <v>510</v>
      </c>
      <c r="C409" s="327" t="s">
        <v>4010</v>
      </c>
      <c r="D409" s="327" t="s">
        <v>2197</v>
      </c>
      <c r="E409" s="686">
        <v>3872</v>
      </c>
      <c r="F409" s="686">
        <v>2072</v>
      </c>
      <c r="G409" s="686">
        <v>243.01</v>
      </c>
      <c r="H409" s="686">
        <v>-1828.99</v>
      </c>
      <c r="I409" s="687" t="s">
        <v>4013</v>
      </c>
    </row>
    <row r="410" spans="1:9" ht="18.75" customHeight="1">
      <c r="A410" s="688" t="s">
        <v>2421</v>
      </c>
      <c r="B410" s="327" t="s">
        <v>510</v>
      </c>
      <c r="C410" s="327" t="s">
        <v>4010</v>
      </c>
      <c r="D410" s="327" t="s">
        <v>2422</v>
      </c>
      <c r="E410" s="686">
        <v>2300</v>
      </c>
      <c r="F410" s="686">
        <v>2100</v>
      </c>
      <c r="G410" s="686">
        <v>1459.37</v>
      </c>
      <c r="H410" s="686">
        <v>-640.63</v>
      </c>
      <c r="I410" s="687" t="s">
        <v>4014</v>
      </c>
    </row>
    <row r="411" spans="1:9" ht="18.75" customHeight="1">
      <c r="A411" s="688" t="s">
        <v>2600</v>
      </c>
      <c r="B411" s="327" t="s">
        <v>510</v>
      </c>
      <c r="C411" s="327" t="s">
        <v>4010</v>
      </c>
      <c r="D411" s="327" t="s">
        <v>2601</v>
      </c>
      <c r="E411" s="686">
        <v>440</v>
      </c>
      <c r="F411" s="686">
        <v>440</v>
      </c>
      <c r="G411" s="686"/>
      <c r="H411" s="686">
        <v>-440</v>
      </c>
      <c r="I411" s="687" t="s">
        <v>19</v>
      </c>
    </row>
    <row r="412" spans="1:9" ht="18.75" customHeight="1">
      <c r="A412" s="688" t="s">
        <v>2602</v>
      </c>
      <c r="B412" s="327" t="s">
        <v>510</v>
      </c>
      <c r="C412" s="327" t="s">
        <v>4010</v>
      </c>
      <c r="D412" s="327" t="s">
        <v>2603</v>
      </c>
      <c r="E412" s="686">
        <v>150</v>
      </c>
      <c r="F412" s="686">
        <v>150</v>
      </c>
      <c r="G412" s="686"/>
      <c r="H412" s="686">
        <v>-150</v>
      </c>
      <c r="I412" s="687" t="s">
        <v>19</v>
      </c>
    </row>
    <row r="413" spans="1:9" ht="18.75" customHeight="1">
      <c r="A413" s="688" t="s">
        <v>2720</v>
      </c>
      <c r="B413" s="327" t="s">
        <v>510</v>
      </c>
      <c r="C413" s="327" t="s">
        <v>4010</v>
      </c>
      <c r="D413" s="327" t="s">
        <v>2721</v>
      </c>
      <c r="E413" s="686">
        <v>290</v>
      </c>
      <c r="F413" s="686">
        <v>290</v>
      </c>
      <c r="G413" s="686"/>
      <c r="H413" s="686">
        <v>-290</v>
      </c>
      <c r="I413" s="687" t="s">
        <v>19</v>
      </c>
    </row>
    <row r="414" spans="1:9" ht="35.25" customHeight="1">
      <c r="A414" s="685" t="s">
        <v>4015</v>
      </c>
      <c r="B414" s="110" t="s">
        <v>510</v>
      </c>
      <c r="C414" s="110" t="s">
        <v>4016</v>
      </c>
      <c r="D414" s="110" t="s">
        <v>80</v>
      </c>
      <c r="E414" s="109">
        <v>2122.6</v>
      </c>
      <c r="F414" s="109">
        <v>2622.6</v>
      </c>
      <c r="G414" s="109">
        <v>2543.67</v>
      </c>
      <c r="H414" s="686">
        <v>-78.930000000000007</v>
      </c>
      <c r="I414" s="687" t="s">
        <v>647</v>
      </c>
    </row>
    <row r="415" spans="1:9" ht="18.75" customHeight="1">
      <c r="A415" s="688" t="s">
        <v>2149</v>
      </c>
      <c r="B415" s="327" t="s">
        <v>510</v>
      </c>
      <c r="C415" s="327" t="s">
        <v>4016</v>
      </c>
      <c r="D415" s="327" t="s">
        <v>16</v>
      </c>
      <c r="E415" s="686">
        <v>2122.6</v>
      </c>
      <c r="F415" s="686">
        <v>2567.6</v>
      </c>
      <c r="G415" s="686">
        <v>2500.86</v>
      </c>
      <c r="H415" s="686">
        <v>-66.739999999999995</v>
      </c>
      <c r="I415" s="687" t="s">
        <v>233</v>
      </c>
    </row>
    <row r="416" spans="1:9" ht="18.75" customHeight="1">
      <c r="A416" s="688" t="s">
        <v>2196</v>
      </c>
      <c r="B416" s="327" t="s">
        <v>510</v>
      </c>
      <c r="C416" s="327" t="s">
        <v>4016</v>
      </c>
      <c r="D416" s="327" t="s">
        <v>2197</v>
      </c>
      <c r="E416" s="686">
        <v>1</v>
      </c>
      <c r="F416" s="686">
        <v>346</v>
      </c>
      <c r="G416" s="686">
        <v>280</v>
      </c>
      <c r="H416" s="686">
        <v>-66</v>
      </c>
      <c r="I416" s="687" t="s">
        <v>4017</v>
      </c>
    </row>
    <row r="417" spans="1:9" ht="18.75" customHeight="1">
      <c r="A417" s="688" t="s">
        <v>2421</v>
      </c>
      <c r="B417" s="327" t="s">
        <v>510</v>
      </c>
      <c r="C417" s="327" t="s">
        <v>4016</v>
      </c>
      <c r="D417" s="327" t="s">
        <v>2422</v>
      </c>
      <c r="E417" s="686">
        <v>2121.6</v>
      </c>
      <c r="F417" s="686">
        <v>2221.6</v>
      </c>
      <c r="G417" s="686">
        <v>2220.86</v>
      </c>
      <c r="H417" s="686">
        <v>-0.74</v>
      </c>
      <c r="I417" s="687" t="s">
        <v>2</v>
      </c>
    </row>
    <row r="418" spans="1:9" ht="18.75" customHeight="1">
      <c r="A418" s="688" t="s">
        <v>2600</v>
      </c>
      <c r="B418" s="327" t="s">
        <v>510</v>
      </c>
      <c r="C418" s="327" t="s">
        <v>4016</v>
      </c>
      <c r="D418" s="327" t="s">
        <v>2601</v>
      </c>
      <c r="E418" s="686"/>
      <c r="F418" s="686">
        <v>55</v>
      </c>
      <c r="G418" s="686">
        <v>42.81</v>
      </c>
      <c r="H418" s="686">
        <v>-12.19</v>
      </c>
      <c r="I418" s="687" t="s">
        <v>4018</v>
      </c>
    </row>
    <row r="419" spans="1:9" ht="18.75" customHeight="1">
      <c r="A419" s="688" t="s">
        <v>2602</v>
      </c>
      <c r="B419" s="327" t="s">
        <v>510</v>
      </c>
      <c r="C419" s="327" t="s">
        <v>4016</v>
      </c>
      <c r="D419" s="327" t="s">
        <v>2603</v>
      </c>
      <c r="E419" s="686"/>
      <c r="F419" s="686">
        <v>40</v>
      </c>
      <c r="G419" s="686">
        <v>35.020000000000003</v>
      </c>
      <c r="H419" s="686">
        <v>-4.9800000000000004</v>
      </c>
      <c r="I419" s="687" t="s">
        <v>883</v>
      </c>
    </row>
    <row r="420" spans="1:9" ht="18.75" customHeight="1">
      <c r="A420" s="688" t="s">
        <v>2720</v>
      </c>
      <c r="B420" s="327" t="s">
        <v>510</v>
      </c>
      <c r="C420" s="327" t="s">
        <v>4016</v>
      </c>
      <c r="D420" s="327" t="s">
        <v>2721</v>
      </c>
      <c r="E420" s="686"/>
      <c r="F420" s="686">
        <v>15</v>
      </c>
      <c r="G420" s="686">
        <v>7.8</v>
      </c>
      <c r="H420" s="686">
        <v>-7.2</v>
      </c>
      <c r="I420" s="687" t="s">
        <v>3892</v>
      </c>
    </row>
    <row r="421" spans="1:9" ht="45.75" customHeight="1">
      <c r="A421" s="685" t="s">
        <v>4019</v>
      </c>
      <c r="B421" s="110" t="s">
        <v>510</v>
      </c>
      <c r="C421" s="110" t="s">
        <v>4020</v>
      </c>
      <c r="D421" s="110" t="s">
        <v>80</v>
      </c>
      <c r="E421" s="109">
        <v>4219.8</v>
      </c>
      <c r="F421" s="109">
        <v>3841.2</v>
      </c>
      <c r="G421" s="109">
        <v>3357.61</v>
      </c>
      <c r="H421" s="686">
        <v>-483.59</v>
      </c>
      <c r="I421" s="687" t="s">
        <v>186</v>
      </c>
    </row>
    <row r="422" spans="1:9" ht="18.75" customHeight="1">
      <c r="A422" s="688" t="s">
        <v>2149</v>
      </c>
      <c r="B422" s="327" t="s">
        <v>510</v>
      </c>
      <c r="C422" s="327" t="s">
        <v>4020</v>
      </c>
      <c r="D422" s="327" t="s">
        <v>16</v>
      </c>
      <c r="E422" s="686">
        <v>4113.8</v>
      </c>
      <c r="F422" s="686">
        <v>3805.2</v>
      </c>
      <c r="G422" s="686">
        <v>3324.06</v>
      </c>
      <c r="H422" s="686">
        <v>-481.14</v>
      </c>
      <c r="I422" s="687" t="s">
        <v>186</v>
      </c>
    </row>
    <row r="423" spans="1:9" ht="18.75" customHeight="1">
      <c r="A423" s="688" t="s">
        <v>2196</v>
      </c>
      <c r="B423" s="327" t="s">
        <v>510</v>
      </c>
      <c r="C423" s="327" t="s">
        <v>4020</v>
      </c>
      <c r="D423" s="327" t="s">
        <v>2197</v>
      </c>
      <c r="E423" s="686">
        <v>200</v>
      </c>
      <c r="F423" s="686">
        <v>465</v>
      </c>
      <c r="G423" s="686">
        <v>210.8</v>
      </c>
      <c r="H423" s="686">
        <v>-254.2</v>
      </c>
      <c r="I423" s="687" t="s">
        <v>4021</v>
      </c>
    </row>
    <row r="424" spans="1:9" ht="18.75" customHeight="1">
      <c r="A424" s="688" t="s">
        <v>2421</v>
      </c>
      <c r="B424" s="327" t="s">
        <v>510</v>
      </c>
      <c r="C424" s="327" t="s">
        <v>4020</v>
      </c>
      <c r="D424" s="327" t="s">
        <v>2422</v>
      </c>
      <c r="E424" s="686">
        <v>3913.8</v>
      </c>
      <c r="F424" s="686">
        <v>3340.2</v>
      </c>
      <c r="G424" s="686">
        <v>3113.26</v>
      </c>
      <c r="H424" s="686">
        <v>-226.94</v>
      </c>
      <c r="I424" s="687" t="s">
        <v>874</v>
      </c>
    </row>
    <row r="425" spans="1:9" ht="18.75" customHeight="1">
      <c r="A425" s="688" t="s">
        <v>2600</v>
      </c>
      <c r="B425" s="327" t="s">
        <v>510</v>
      </c>
      <c r="C425" s="327" t="s">
        <v>4020</v>
      </c>
      <c r="D425" s="327" t="s">
        <v>2601</v>
      </c>
      <c r="E425" s="686">
        <v>106</v>
      </c>
      <c r="F425" s="686">
        <v>36</v>
      </c>
      <c r="G425" s="686">
        <v>33.549999999999997</v>
      </c>
      <c r="H425" s="686">
        <v>-2.4500000000000002</v>
      </c>
      <c r="I425" s="687" t="s">
        <v>874</v>
      </c>
    </row>
    <row r="426" spans="1:9" ht="18.75" customHeight="1">
      <c r="A426" s="688" t="s">
        <v>2720</v>
      </c>
      <c r="B426" s="327" t="s">
        <v>510</v>
      </c>
      <c r="C426" s="327" t="s">
        <v>4020</v>
      </c>
      <c r="D426" s="327" t="s">
        <v>2721</v>
      </c>
      <c r="E426" s="686">
        <v>106</v>
      </c>
      <c r="F426" s="686">
        <v>36</v>
      </c>
      <c r="G426" s="686">
        <v>33.549999999999997</v>
      </c>
      <c r="H426" s="686">
        <v>-2.4500000000000002</v>
      </c>
      <c r="I426" s="687" t="s">
        <v>874</v>
      </c>
    </row>
    <row r="427" spans="1:9" ht="39.75" customHeight="1">
      <c r="A427" s="685" t="s">
        <v>4022</v>
      </c>
      <c r="B427" s="110" t="s">
        <v>510</v>
      </c>
      <c r="C427" s="110" t="s">
        <v>4023</v>
      </c>
      <c r="D427" s="110" t="s">
        <v>80</v>
      </c>
      <c r="E427" s="109"/>
      <c r="F427" s="109">
        <v>14.6</v>
      </c>
      <c r="G427" s="109">
        <v>14.6</v>
      </c>
      <c r="H427" s="686"/>
      <c r="I427" s="687" t="s">
        <v>2</v>
      </c>
    </row>
    <row r="428" spans="1:9" ht="18.75" customHeight="1">
      <c r="A428" s="688" t="s">
        <v>2149</v>
      </c>
      <c r="B428" s="327" t="s">
        <v>510</v>
      </c>
      <c r="C428" s="327" t="s">
        <v>4023</v>
      </c>
      <c r="D428" s="327" t="s">
        <v>16</v>
      </c>
      <c r="E428" s="686"/>
      <c r="F428" s="686">
        <v>14.6</v>
      </c>
      <c r="G428" s="686">
        <v>14.6</v>
      </c>
      <c r="H428" s="686"/>
      <c r="I428" s="687" t="s">
        <v>2</v>
      </c>
    </row>
    <row r="429" spans="1:9" ht="18.75" customHeight="1">
      <c r="A429" s="688" t="s">
        <v>2196</v>
      </c>
      <c r="B429" s="327" t="s">
        <v>510</v>
      </c>
      <c r="C429" s="327" t="s">
        <v>4023</v>
      </c>
      <c r="D429" s="327" t="s">
        <v>2197</v>
      </c>
      <c r="E429" s="686"/>
      <c r="F429" s="686">
        <v>14.6</v>
      </c>
      <c r="G429" s="686">
        <v>14.6</v>
      </c>
      <c r="H429" s="686"/>
      <c r="I429" s="687" t="s">
        <v>2</v>
      </c>
    </row>
    <row r="430" spans="1:9" ht="39" customHeight="1">
      <c r="A430" s="685" t="s">
        <v>3889</v>
      </c>
      <c r="B430" s="110" t="s">
        <v>510</v>
      </c>
      <c r="C430" s="110" t="s">
        <v>3890</v>
      </c>
      <c r="D430" s="110" t="s">
        <v>80</v>
      </c>
      <c r="E430" s="109">
        <v>361.7</v>
      </c>
      <c r="F430" s="109">
        <v>361.7</v>
      </c>
      <c r="G430" s="109">
        <v>349.55</v>
      </c>
      <c r="H430" s="686">
        <v>-12.15</v>
      </c>
      <c r="I430" s="687" t="s">
        <v>298</v>
      </c>
    </row>
    <row r="431" spans="1:9" ht="18.75" customHeight="1">
      <c r="A431" s="688" t="s">
        <v>2149</v>
      </c>
      <c r="B431" s="327" t="s">
        <v>510</v>
      </c>
      <c r="C431" s="327" t="s">
        <v>3890</v>
      </c>
      <c r="D431" s="327" t="s">
        <v>16</v>
      </c>
      <c r="E431" s="686">
        <v>261.7</v>
      </c>
      <c r="F431" s="686">
        <v>153.26</v>
      </c>
      <c r="G431" s="686">
        <v>141.12</v>
      </c>
      <c r="H431" s="686">
        <v>-12.14</v>
      </c>
      <c r="I431" s="687" t="s">
        <v>916</v>
      </c>
    </row>
    <row r="432" spans="1:9" ht="18.75" customHeight="1">
      <c r="A432" s="688" t="s">
        <v>2196</v>
      </c>
      <c r="B432" s="327" t="s">
        <v>510</v>
      </c>
      <c r="C432" s="327" t="s">
        <v>3890</v>
      </c>
      <c r="D432" s="327" t="s">
        <v>2197</v>
      </c>
      <c r="E432" s="686">
        <v>161.69999999999999</v>
      </c>
      <c r="F432" s="686">
        <v>54.61</v>
      </c>
      <c r="G432" s="686">
        <v>54.61</v>
      </c>
      <c r="H432" s="686"/>
      <c r="I432" s="687" t="s">
        <v>2</v>
      </c>
    </row>
    <row r="433" spans="1:9" ht="18.75" customHeight="1">
      <c r="A433" s="688" t="s">
        <v>2421</v>
      </c>
      <c r="B433" s="327" t="s">
        <v>510</v>
      </c>
      <c r="C433" s="327" t="s">
        <v>3890</v>
      </c>
      <c r="D433" s="327" t="s">
        <v>2422</v>
      </c>
      <c r="E433" s="686">
        <v>100</v>
      </c>
      <c r="F433" s="686">
        <v>98.65</v>
      </c>
      <c r="G433" s="686">
        <v>86.51</v>
      </c>
      <c r="H433" s="686">
        <v>-12.14</v>
      </c>
      <c r="I433" s="687" t="s">
        <v>3840</v>
      </c>
    </row>
    <row r="434" spans="1:9" ht="18.75" customHeight="1">
      <c r="A434" s="688" t="s">
        <v>2600</v>
      </c>
      <c r="B434" s="327" t="s">
        <v>510</v>
      </c>
      <c r="C434" s="327" t="s">
        <v>3890</v>
      </c>
      <c r="D434" s="327" t="s">
        <v>2601</v>
      </c>
      <c r="E434" s="686">
        <v>100</v>
      </c>
      <c r="F434" s="686">
        <v>208.44</v>
      </c>
      <c r="G434" s="686">
        <v>208.44</v>
      </c>
      <c r="H434" s="686"/>
      <c r="I434" s="687" t="s">
        <v>2</v>
      </c>
    </row>
    <row r="435" spans="1:9" ht="18.75" customHeight="1">
      <c r="A435" s="688" t="s">
        <v>2602</v>
      </c>
      <c r="B435" s="327" t="s">
        <v>510</v>
      </c>
      <c r="C435" s="327" t="s">
        <v>3890</v>
      </c>
      <c r="D435" s="327" t="s">
        <v>2603</v>
      </c>
      <c r="E435" s="686">
        <v>100</v>
      </c>
      <c r="F435" s="686"/>
      <c r="G435" s="686"/>
      <c r="H435" s="686"/>
      <c r="I435" s="687" t="s">
        <v>19</v>
      </c>
    </row>
    <row r="436" spans="1:9" ht="18.75" customHeight="1">
      <c r="A436" s="688" t="s">
        <v>2720</v>
      </c>
      <c r="B436" s="327" t="s">
        <v>510</v>
      </c>
      <c r="C436" s="327" t="s">
        <v>3890</v>
      </c>
      <c r="D436" s="327" t="s">
        <v>2721</v>
      </c>
      <c r="E436" s="686"/>
      <c r="F436" s="686">
        <v>208.44</v>
      </c>
      <c r="G436" s="686">
        <v>208.44</v>
      </c>
      <c r="H436" s="686"/>
      <c r="I436" s="687" t="s">
        <v>2</v>
      </c>
    </row>
    <row r="437" spans="1:9" ht="30" customHeight="1">
      <c r="A437" s="685" t="s">
        <v>4024</v>
      </c>
      <c r="B437" s="110" t="s">
        <v>510</v>
      </c>
      <c r="C437" s="110" t="s">
        <v>4025</v>
      </c>
      <c r="D437" s="110" t="s">
        <v>80</v>
      </c>
      <c r="E437" s="109">
        <v>1000</v>
      </c>
      <c r="F437" s="109">
        <v>2513.6999999999998</v>
      </c>
      <c r="G437" s="109">
        <v>1563.5</v>
      </c>
      <c r="H437" s="686">
        <v>-950.2</v>
      </c>
      <c r="I437" s="687" t="s">
        <v>4026</v>
      </c>
    </row>
    <row r="438" spans="1:9" ht="18.75" customHeight="1">
      <c r="A438" s="688" t="s">
        <v>2149</v>
      </c>
      <c r="B438" s="327" t="s">
        <v>510</v>
      </c>
      <c r="C438" s="327" t="s">
        <v>4025</v>
      </c>
      <c r="D438" s="327" t="s">
        <v>16</v>
      </c>
      <c r="E438" s="686">
        <v>980</v>
      </c>
      <c r="F438" s="686">
        <v>2321.6999999999998</v>
      </c>
      <c r="G438" s="686">
        <v>1373.29</v>
      </c>
      <c r="H438" s="686">
        <v>-948.41</v>
      </c>
      <c r="I438" s="687" t="s">
        <v>4027</v>
      </c>
    </row>
    <row r="439" spans="1:9" ht="18.75" customHeight="1">
      <c r="A439" s="688" t="s">
        <v>2196</v>
      </c>
      <c r="B439" s="327" t="s">
        <v>510</v>
      </c>
      <c r="C439" s="327" t="s">
        <v>4025</v>
      </c>
      <c r="D439" s="327" t="s">
        <v>2197</v>
      </c>
      <c r="E439" s="686">
        <v>180</v>
      </c>
      <c r="F439" s="686">
        <v>885</v>
      </c>
      <c r="G439" s="686">
        <v>93.46</v>
      </c>
      <c r="H439" s="686">
        <v>-791.54</v>
      </c>
      <c r="I439" s="687" t="s">
        <v>4028</v>
      </c>
    </row>
    <row r="440" spans="1:9" ht="18.75" customHeight="1">
      <c r="A440" s="688" t="s">
        <v>2421</v>
      </c>
      <c r="B440" s="327" t="s">
        <v>510</v>
      </c>
      <c r="C440" s="327" t="s">
        <v>4025</v>
      </c>
      <c r="D440" s="327" t="s">
        <v>2422</v>
      </c>
      <c r="E440" s="686">
        <v>800</v>
      </c>
      <c r="F440" s="686">
        <v>1436.7</v>
      </c>
      <c r="G440" s="686">
        <v>1279.83</v>
      </c>
      <c r="H440" s="686">
        <v>-156.87</v>
      </c>
      <c r="I440" s="687" t="s">
        <v>4029</v>
      </c>
    </row>
    <row r="441" spans="1:9" ht="18.75" customHeight="1">
      <c r="A441" s="688" t="s">
        <v>2600</v>
      </c>
      <c r="B441" s="327" t="s">
        <v>510</v>
      </c>
      <c r="C441" s="327" t="s">
        <v>4025</v>
      </c>
      <c r="D441" s="327" t="s">
        <v>2601</v>
      </c>
      <c r="E441" s="686">
        <v>20</v>
      </c>
      <c r="F441" s="686">
        <v>192</v>
      </c>
      <c r="G441" s="686">
        <v>190.21</v>
      </c>
      <c r="H441" s="686">
        <v>-1.79</v>
      </c>
      <c r="I441" s="687" t="s">
        <v>295</v>
      </c>
    </row>
    <row r="442" spans="1:9" ht="18.75" customHeight="1">
      <c r="A442" s="688" t="s">
        <v>2602</v>
      </c>
      <c r="B442" s="327" t="s">
        <v>510</v>
      </c>
      <c r="C442" s="327" t="s">
        <v>4025</v>
      </c>
      <c r="D442" s="327" t="s">
        <v>2603</v>
      </c>
      <c r="E442" s="686"/>
      <c r="F442" s="686">
        <v>128</v>
      </c>
      <c r="G442" s="686">
        <v>126.8</v>
      </c>
      <c r="H442" s="686">
        <v>-1.2</v>
      </c>
      <c r="I442" s="687" t="s">
        <v>295</v>
      </c>
    </row>
    <row r="443" spans="1:9" ht="18.75" customHeight="1">
      <c r="A443" s="688" t="s">
        <v>2720</v>
      </c>
      <c r="B443" s="327" t="s">
        <v>510</v>
      </c>
      <c r="C443" s="327" t="s">
        <v>4025</v>
      </c>
      <c r="D443" s="327" t="s">
        <v>2721</v>
      </c>
      <c r="E443" s="686">
        <v>20</v>
      </c>
      <c r="F443" s="686">
        <v>64</v>
      </c>
      <c r="G443" s="686">
        <v>63.42</v>
      </c>
      <c r="H443" s="686">
        <v>-0.57999999999999996</v>
      </c>
      <c r="I443" s="687" t="s">
        <v>295</v>
      </c>
    </row>
    <row r="444" spans="1:9" ht="29.25" customHeight="1">
      <c r="A444" s="685" t="s">
        <v>4030</v>
      </c>
      <c r="B444" s="110" t="s">
        <v>510</v>
      </c>
      <c r="C444" s="110" t="s">
        <v>4031</v>
      </c>
      <c r="D444" s="110" t="s">
        <v>80</v>
      </c>
      <c r="E444" s="109"/>
      <c r="F444" s="109">
        <v>154</v>
      </c>
      <c r="G444" s="109">
        <v>131.06</v>
      </c>
      <c r="H444" s="686">
        <v>-22.94</v>
      </c>
      <c r="I444" s="687" t="s">
        <v>4032</v>
      </c>
    </row>
    <row r="445" spans="1:9" ht="18.75" customHeight="1">
      <c r="A445" s="688" t="s">
        <v>2149</v>
      </c>
      <c r="B445" s="327" t="s">
        <v>510</v>
      </c>
      <c r="C445" s="327" t="s">
        <v>4031</v>
      </c>
      <c r="D445" s="327" t="s">
        <v>16</v>
      </c>
      <c r="E445" s="686"/>
      <c r="F445" s="686">
        <v>124</v>
      </c>
      <c r="G445" s="686">
        <v>116.97</v>
      </c>
      <c r="H445" s="686">
        <v>-7.03</v>
      </c>
      <c r="I445" s="687" t="s">
        <v>425</v>
      </c>
    </row>
    <row r="446" spans="1:9" ht="18.75" customHeight="1">
      <c r="A446" s="688" t="s">
        <v>2196</v>
      </c>
      <c r="B446" s="327" t="s">
        <v>510</v>
      </c>
      <c r="C446" s="327" t="s">
        <v>4031</v>
      </c>
      <c r="D446" s="327" t="s">
        <v>2197</v>
      </c>
      <c r="E446" s="686"/>
      <c r="F446" s="686">
        <v>47</v>
      </c>
      <c r="G446" s="686">
        <v>44.67</v>
      </c>
      <c r="H446" s="686">
        <v>-2.33</v>
      </c>
      <c r="I446" s="687" t="s">
        <v>235</v>
      </c>
    </row>
    <row r="447" spans="1:9" ht="18.75" customHeight="1">
      <c r="A447" s="688" t="s">
        <v>2421</v>
      </c>
      <c r="B447" s="327" t="s">
        <v>510</v>
      </c>
      <c r="C447" s="327" t="s">
        <v>4031</v>
      </c>
      <c r="D447" s="327" t="s">
        <v>2422</v>
      </c>
      <c r="E447" s="686"/>
      <c r="F447" s="686">
        <v>77</v>
      </c>
      <c r="G447" s="686">
        <v>72.3</v>
      </c>
      <c r="H447" s="686">
        <v>-4.7</v>
      </c>
      <c r="I447" s="687" t="s">
        <v>626</v>
      </c>
    </row>
    <row r="448" spans="1:9" ht="18.75" customHeight="1">
      <c r="A448" s="688" t="s">
        <v>2600</v>
      </c>
      <c r="B448" s="327" t="s">
        <v>510</v>
      </c>
      <c r="C448" s="327" t="s">
        <v>4031</v>
      </c>
      <c r="D448" s="327" t="s">
        <v>2601</v>
      </c>
      <c r="E448" s="686"/>
      <c r="F448" s="686">
        <v>30</v>
      </c>
      <c r="G448" s="686">
        <v>14.09</v>
      </c>
      <c r="H448" s="686">
        <v>-15.91</v>
      </c>
      <c r="I448" s="687" t="s">
        <v>4033</v>
      </c>
    </row>
    <row r="449" spans="1:9" ht="18.75" customHeight="1">
      <c r="A449" s="688" t="s">
        <v>2720</v>
      </c>
      <c r="B449" s="327" t="s">
        <v>510</v>
      </c>
      <c r="C449" s="327" t="s">
        <v>4031</v>
      </c>
      <c r="D449" s="327" t="s">
        <v>2721</v>
      </c>
      <c r="E449" s="686"/>
      <c r="F449" s="686">
        <v>30</v>
      </c>
      <c r="G449" s="686">
        <v>14.09</v>
      </c>
      <c r="H449" s="686">
        <v>-15.91</v>
      </c>
      <c r="I449" s="687" t="s">
        <v>4033</v>
      </c>
    </row>
    <row r="450" spans="1:9" ht="18.75" customHeight="1">
      <c r="A450" s="685" t="s">
        <v>544</v>
      </c>
      <c r="B450" s="110" t="s">
        <v>545</v>
      </c>
      <c r="C450" s="110" t="s">
        <v>19</v>
      </c>
      <c r="D450" s="110" t="s">
        <v>80</v>
      </c>
      <c r="E450" s="109">
        <v>284438.7</v>
      </c>
      <c r="F450" s="109">
        <f>326386.9+8755.1</f>
        <v>335142</v>
      </c>
      <c r="G450" s="109">
        <f>295219.4+8755.1</f>
        <v>303974.5</v>
      </c>
      <c r="H450" s="686">
        <v>-31167.5</v>
      </c>
      <c r="I450" s="687" t="s">
        <v>351</v>
      </c>
    </row>
    <row r="451" spans="1:9" ht="18.75" customHeight="1">
      <c r="A451" s="685" t="s">
        <v>3950</v>
      </c>
      <c r="B451" s="110" t="s">
        <v>545</v>
      </c>
      <c r="C451" s="110" t="s">
        <v>3951</v>
      </c>
      <c r="D451" s="110" t="s">
        <v>80</v>
      </c>
      <c r="E451" s="109">
        <v>47242</v>
      </c>
      <c r="F451" s="109">
        <v>20129.099999999999</v>
      </c>
      <c r="G451" s="109">
        <v>8662.16</v>
      </c>
      <c r="H451" s="686">
        <v>-11466.94</v>
      </c>
      <c r="I451" s="687" t="s">
        <v>1140</v>
      </c>
    </row>
    <row r="452" spans="1:9" ht="18.75" customHeight="1">
      <c r="A452" s="688" t="s">
        <v>2149</v>
      </c>
      <c r="B452" s="327" t="s">
        <v>545</v>
      </c>
      <c r="C452" s="327" t="s">
        <v>3951</v>
      </c>
      <c r="D452" s="327" t="s">
        <v>16</v>
      </c>
      <c r="E452" s="686">
        <v>46852</v>
      </c>
      <c r="F452" s="686">
        <v>19773.900000000001</v>
      </c>
      <c r="G452" s="686">
        <v>8322.56</v>
      </c>
      <c r="H452" s="686">
        <v>-11451.34</v>
      </c>
      <c r="I452" s="687" t="s">
        <v>4034</v>
      </c>
    </row>
    <row r="453" spans="1:9" ht="18.75" customHeight="1">
      <c r="A453" s="688" t="s">
        <v>2196</v>
      </c>
      <c r="B453" s="327" t="s">
        <v>545</v>
      </c>
      <c r="C453" s="327" t="s">
        <v>3951</v>
      </c>
      <c r="D453" s="327" t="s">
        <v>2197</v>
      </c>
      <c r="E453" s="686">
        <v>20934</v>
      </c>
      <c r="F453" s="686">
        <v>12773.9</v>
      </c>
      <c r="G453" s="686">
        <v>1884.34</v>
      </c>
      <c r="H453" s="686">
        <v>-10889.56</v>
      </c>
      <c r="I453" s="687" t="s">
        <v>4035</v>
      </c>
    </row>
    <row r="454" spans="1:9" ht="18.75" customHeight="1">
      <c r="A454" s="688" t="s">
        <v>2348</v>
      </c>
      <c r="B454" s="327" t="s">
        <v>545</v>
      </c>
      <c r="C454" s="327" t="s">
        <v>3951</v>
      </c>
      <c r="D454" s="327" t="s">
        <v>2349</v>
      </c>
      <c r="E454" s="686">
        <v>13536</v>
      </c>
      <c r="F454" s="686"/>
      <c r="G454" s="686"/>
      <c r="H454" s="686"/>
      <c r="I454" s="687" t="s">
        <v>19</v>
      </c>
    </row>
    <row r="455" spans="1:9" ht="18.75" customHeight="1">
      <c r="A455" s="688" t="s">
        <v>2421</v>
      </c>
      <c r="B455" s="327" t="s">
        <v>545</v>
      </c>
      <c r="C455" s="327" t="s">
        <v>3951</v>
      </c>
      <c r="D455" s="327" t="s">
        <v>2422</v>
      </c>
      <c r="E455" s="686">
        <v>12382</v>
      </c>
      <c r="F455" s="686">
        <v>7000</v>
      </c>
      <c r="G455" s="686">
        <v>6438.22</v>
      </c>
      <c r="H455" s="686">
        <v>-561.78</v>
      </c>
      <c r="I455" s="687" t="s">
        <v>511</v>
      </c>
    </row>
    <row r="456" spans="1:9" ht="18.75" customHeight="1">
      <c r="A456" s="688" t="s">
        <v>2600</v>
      </c>
      <c r="B456" s="327" t="s">
        <v>545</v>
      </c>
      <c r="C456" s="327" t="s">
        <v>3951</v>
      </c>
      <c r="D456" s="327" t="s">
        <v>2601</v>
      </c>
      <c r="E456" s="686">
        <v>390</v>
      </c>
      <c r="F456" s="686">
        <v>355.2</v>
      </c>
      <c r="G456" s="686">
        <v>339.6</v>
      </c>
      <c r="H456" s="686">
        <v>-15.6</v>
      </c>
      <c r="I456" s="687" t="s">
        <v>502</v>
      </c>
    </row>
    <row r="457" spans="1:9" ht="18.75" customHeight="1">
      <c r="A457" s="688" t="s">
        <v>2602</v>
      </c>
      <c r="B457" s="327" t="s">
        <v>545</v>
      </c>
      <c r="C457" s="327" t="s">
        <v>3951</v>
      </c>
      <c r="D457" s="327" t="s">
        <v>2603</v>
      </c>
      <c r="E457" s="686"/>
      <c r="F457" s="686">
        <v>328.1</v>
      </c>
      <c r="G457" s="686">
        <v>328.01</v>
      </c>
      <c r="H457" s="686">
        <v>-0.09</v>
      </c>
      <c r="I457" s="687" t="s">
        <v>2</v>
      </c>
    </row>
    <row r="458" spans="1:9" ht="18.75" customHeight="1">
      <c r="A458" s="688" t="s">
        <v>2720</v>
      </c>
      <c r="B458" s="327" t="s">
        <v>545</v>
      </c>
      <c r="C458" s="327" t="s">
        <v>3951</v>
      </c>
      <c r="D458" s="327" t="s">
        <v>2721</v>
      </c>
      <c r="E458" s="686">
        <v>390</v>
      </c>
      <c r="F458" s="686">
        <v>27.1</v>
      </c>
      <c r="G458" s="686">
        <v>11.59</v>
      </c>
      <c r="H458" s="686">
        <v>-15.51</v>
      </c>
      <c r="I458" s="687" t="s">
        <v>4036</v>
      </c>
    </row>
    <row r="459" spans="1:9" ht="28.5" customHeight="1">
      <c r="A459" s="685" t="s">
        <v>3852</v>
      </c>
      <c r="B459" s="110" t="s">
        <v>545</v>
      </c>
      <c r="C459" s="110" t="s">
        <v>3853</v>
      </c>
      <c r="D459" s="110" t="s">
        <v>80</v>
      </c>
      <c r="E459" s="109">
        <v>428</v>
      </c>
      <c r="F459" s="109">
        <f>453+8755.1</f>
        <v>9208.1</v>
      </c>
      <c r="G459" s="109">
        <f>8755.1</f>
        <v>8755.1</v>
      </c>
      <c r="H459" s="686">
        <v>-453</v>
      </c>
      <c r="I459" s="687" t="s">
        <v>19</v>
      </c>
    </row>
    <row r="460" spans="1:9" ht="25.5" customHeight="1">
      <c r="A460" s="689" t="s">
        <v>550</v>
      </c>
      <c r="B460" s="110"/>
      <c r="C460" s="110"/>
      <c r="D460" s="110"/>
      <c r="E460" s="109"/>
      <c r="F460" s="689">
        <v>8755.1</v>
      </c>
      <c r="G460" s="689">
        <v>8755.1</v>
      </c>
      <c r="H460" s="689"/>
      <c r="I460" s="690">
        <v>100</v>
      </c>
    </row>
    <row r="461" spans="1:9" ht="18.75" customHeight="1">
      <c r="A461" s="688" t="s">
        <v>2149</v>
      </c>
      <c r="B461" s="327" t="s">
        <v>545</v>
      </c>
      <c r="C461" s="327" t="s">
        <v>3853</v>
      </c>
      <c r="D461" s="327" t="s">
        <v>16</v>
      </c>
      <c r="E461" s="686">
        <v>428</v>
      </c>
      <c r="F461" s="686">
        <v>453</v>
      </c>
      <c r="G461" s="686"/>
      <c r="H461" s="686">
        <v>-453</v>
      </c>
      <c r="I461" s="687" t="s">
        <v>19</v>
      </c>
    </row>
    <row r="462" spans="1:9" ht="18.75" customHeight="1">
      <c r="A462" s="688" t="s">
        <v>2196</v>
      </c>
      <c r="B462" s="327" t="s">
        <v>545</v>
      </c>
      <c r="C462" s="327" t="s">
        <v>3853</v>
      </c>
      <c r="D462" s="327" t="s">
        <v>2197</v>
      </c>
      <c r="E462" s="686">
        <v>428</v>
      </c>
      <c r="F462" s="686">
        <v>453</v>
      </c>
      <c r="G462" s="686"/>
      <c r="H462" s="686">
        <v>-453</v>
      </c>
      <c r="I462" s="687" t="s">
        <v>19</v>
      </c>
    </row>
    <row r="463" spans="1:9" ht="21.75" customHeight="1">
      <c r="A463" s="685" t="s">
        <v>4037</v>
      </c>
      <c r="B463" s="110" t="s">
        <v>545</v>
      </c>
      <c r="C463" s="110" t="s">
        <v>4038</v>
      </c>
      <c r="D463" s="110" t="s">
        <v>80</v>
      </c>
      <c r="E463" s="109"/>
      <c r="F463" s="109">
        <v>413.4</v>
      </c>
      <c r="G463" s="109">
        <v>328.89</v>
      </c>
      <c r="H463" s="686">
        <v>-84.51</v>
      </c>
      <c r="I463" s="687" t="s">
        <v>4039</v>
      </c>
    </row>
    <row r="464" spans="1:9" ht="18.75" customHeight="1">
      <c r="A464" s="688" t="s">
        <v>2149</v>
      </c>
      <c r="B464" s="327" t="s">
        <v>545</v>
      </c>
      <c r="C464" s="327" t="s">
        <v>4038</v>
      </c>
      <c r="D464" s="327" t="s">
        <v>16</v>
      </c>
      <c r="E464" s="686"/>
      <c r="F464" s="686">
        <v>384.4</v>
      </c>
      <c r="G464" s="686">
        <v>300.89</v>
      </c>
      <c r="H464" s="686">
        <v>-83.51</v>
      </c>
      <c r="I464" s="687" t="s">
        <v>4040</v>
      </c>
    </row>
    <row r="465" spans="1:9" ht="18.75" customHeight="1">
      <c r="A465" s="688" t="s">
        <v>2196</v>
      </c>
      <c r="B465" s="327" t="s">
        <v>545</v>
      </c>
      <c r="C465" s="327" t="s">
        <v>4038</v>
      </c>
      <c r="D465" s="327" t="s">
        <v>2197</v>
      </c>
      <c r="E465" s="686"/>
      <c r="F465" s="686">
        <v>318.5</v>
      </c>
      <c r="G465" s="686">
        <v>248.6</v>
      </c>
      <c r="H465" s="686">
        <v>-69.900000000000006</v>
      </c>
      <c r="I465" s="687" t="s">
        <v>535</v>
      </c>
    </row>
    <row r="466" spans="1:9" ht="18.75" customHeight="1">
      <c r="A466" s="688" t="s">
        <v>2421</v>
      </c>
      <c r="B466" s="327" t="s">
        <v>545</v>
      </c>
      <c r="C466" s="327" t="s">
        <v>4038</v>
      </c>
      <c r="D466" s="327" t="s">
        <v>2422</v>
      </c>
      <c r="E466" s="686"/>
      <c r="F466" s="686">
        <v>65.900000000000006</v>
      </c>
      <c r="G466" s="686">
        <v>52.29</v>
      </c>
      <c r="H466" s="686">
        <v>-13.61</v>
      </c>
      <c r="I466" s="687" t="s">
        <v>4041</v>
      </c>
    </row>
    <row r="467" spans="1:9" ht="18.75" customHeight="1">
      <c r="A467" s="688" t="s">
        <v>2600</v>
      </c>
      <c r="B467" s="327" t="s">
        <v>545</v>
      </c>
      <c r="C467" s="327" t="s">
        <v>4038</v>
      </c>
      <c r="D467" s="327" t="s">
        <v>2601</v>
      </c>
      <c r="E467" s="686"/>
      <c r="F467" s="686">
        <v>29</v>
      </c>
      <c r="G467" s="686">
        <v>28</v>
      </c>
      <c r="H467" s="686">
        <v>-1</v>
      </c>
      <c r="I467" s="687" t="s">
        <v>298</v>
      </c>
    </row>
    <row r="468" spans="1:9" ht="18.75" customHeight="1">
      <c r="A468" s="688" t="s">
        <v>2720</v>
      </c>
      <c r="B468" s="327" t="s">
        <v>545</v>
      </c>
      <c r="C468" s="327" t="s">
        <v>4038</v>
      </c>
      <c r="D468" s="327" t="s">
        <v>2721</v>
      </c>
      <c r="E468" s="686"/>
      <c r="F468" s="686">
        <v>29</v>
      </c>
      <c r="G468" s="686">
        <v>28</v>
      </c>
      <c r="H468" s="686">
        <v>-1</v>
      </c>
      <c r="I468" s="687" t="s">
        <v>298</v>
      </c>
    </row>
    <row r="469" spans="1:9" ht="18.75" customHeight="1">
      <c r="A469" s="685" t="s">
        <v>4042</v>
      </c>
      <c r="B469" s="110" t="s">
        <v>545</v>
      </c>
      <c r="C469" s="110" t="s">
        <v>1207</v>
      </c>
      <c r="D469" s="110" t="s">
        <v>80</v>
      </c>
      <c r="E469" s="109">
        <v>166084.6</v>
      </c>
      <c r="F469" s="109">
        <v>227049</v>
      </c>
      <c r="G469" s="109">
        <v>209891.81</v>
      </c>
      <c r="H469" s="686">
        <v>-17157.189999999999</v>
      </c>
      <c r="I469" s="687" t="s">
        <v>130</v>
      </c>
    </row>
    <row r="470" spans="1:9" ht="18.75" customHeight="1">
      <c r="A470" s="688" t="s">
        <v>2149</v>
      </c>
      <c r="B470" s="327" t="s">
        <v>545</v>
      </c>
      <c r="C470" s="327" t="s">
        <v>1207</v>
      </c>
      <c r="D470" s="327" t="s">
        <v>16</v>
      </c>
      <c r="E470" s="686">
        <v>140541.9</v>
      </c>
      <c r="F470" s="686">
        <v>208254.9</v>
      </c>
      <c r="G470" s="686">
        <v>203427.93</v>
      </c>
      <c r="H470" s="686">
        <v>-4826.97</v>
      </c>
      <c r="I470" s="687" t="s">
        <v>403</v>
      </c>
    </row>
    <row r="471" spans="1:9" ht="18.75" customHeight="1">
      <c r="A471" s="688" t="s">
        <v>2196</v>
      </c>
      <c r="B471" s="327" t="s">
        <v>545</v>
      </c>
      <c r="C471" s="327" t="s">
        <v>1207</v>
      </c>
      <c r="D471" s="327" t="s">
        <v>2197</v>
      </c>
      <c r="E471" s="686">
        <v>7346</v>
      </c>
      <c r="F471" s="686">
        <v>7496</v>
      </c>
      <c r="G471" s="686">
        <v>5120.22</v>
      </c>
      <c r="H471" s="686">
        <v>-2375.7800000000002</v>
      </c>
      <c r="I471" s="687" t="s">
        <v>3888</v>
      </c>
    </row>
    <row r="472" spans="1:9" ht="18.75" customHeight="1">
      <c r="A472" s="688" t="s">
        <v>2348</v>
      </c>
      <c r="B472" s="327" t="s">
        <v>545</v>
      </c>
      <c r="C472" s="327" t="s">
        <v>1207</v>
      </c>
      <c r="D472" s="327" t="s">
        <v>2349</v>
      </c>
      <c r="E472" s="686">
        <v>125695.9</v>
      </c>
      <c r="F472" s="686">
        <v>190580</v>
      </c>
      <c r="G472" s="686">
        <v>190580</v>
      </c>
      <c r="H472" s="686"/>
      <c r="I472" s="687" t="s">
        <v>2</v>
      </c>
    </row>
    <row r="473" spans="1:9" ht="18.75" customHeight="1">
      <c r="A473" s="688" t="s">
        <v>2421</v>
      </c>
      <c r="B473" s="327" t="s">
        <v>545</v>
      </c>
      <c r="C473" s="327" t="s">
        <v>1207</v>
      </c>
      <c r="D473" s="327" t="s">
        <v>2422</v>
      </c>
      <c r="E473" s="686">
        <v>7500</v>
      </c>
      <c r="F473" s="686">
        <v>10178.9</v>
      </c>
      <c r="G473" s="686">
        <v>7727.71</v>
      </c>
      <c r="H473" s="686">
        <v>-2451.19</v>
      </c>
      <c r="I473" s="687" t="s">
        <v>2632</v>
      </c>
    </row>
    <row r="474" spans="1:9" ht="18.75" customHeight="1">
      <c r="A474" s="688" t="s">
        <v>2600</v>
      </c>
      <c r="B474" s="327" t="s">
        <v>545</v>
      </c>
      <c r="C474" s="327" t="s">
        <v>1207</v>
      </c>
      <c r="D474" s="327" t="s">
        <v>2601</v>
      </c>
      <c r="E474" s="686">
        <v>25542.7</v>
      </c>
      <c r="F474" s="686">
        <v>18794.099999999999</v>
      </c>
      <c r="G474" s="686">
        <v>6463.88</v>
      </c>
      <c r="H474" s="686">
        <v>-12330.22</v>
      </c>
      <c r="I474" s="687" t="s">
        <v>4043</v>
      </c>
    </row>
    <row r="475" spans="1:9" ht="18.75" customHeight="1">
      <c r="A475" s="688" t="s">
        <v>2602</v>
      </c>
      <c r="B475" s="327" t="s">
        <v>545</v>
      </c>
      <c r="C475" s="327" t="s">
        <v>1207</v>
      </c>
      <c r="D475" s="327" t="s">
        <v>2603</v>
      </c>
      <c r="E475" s="686">
        <v>25492.7</v>
      </c>
      <c r="F475" s="686">
        <v>18744.099999999999</v>
      </c>
      <c r="G475" s="686">
        <v>6453.54</v>
      </c>
      <c r="H475" s="686">
        <v>-12290.56</v>
      </c>
      <c r="I475" s="687" t="s">
        <v>4043</v>
      </c>
    </row>
    <row r="476" spans="1:9" ht="18.75" customHeight="1">
      <c r="A476" s="688" t="s">
        <v>2720</v>
      </c>
      <c r="B476" s="327" t="s">
        <v>545</v>
      </c>
      <c r="C476" s="327" t="s">
        <v>1207</v>
      </c>
      <c r="D476" s="327" t="s">
        <v>2721</v>
      </c>
      <c r="E476" s="686">
        <v>50</v>
      </c>
      <c r="F476" s="686">
        <v>50</v>
      </c>
      <c r="G476" s="686">
        <v>10.34</v>
      </c>
      <c r="H476" s="686">
        <v>-39.659999999999997</v>
      </c>
      <c r="I476" s="687" t="s">
        <v>4044</v>
      </c>
    </row>
    <row r="477" spans="1:9" ht="18.75" customHeight="1">
      <c r="A477" s="685" t="s">
        <v>3864</v>
      </c>
      <c r="B477" s="110" t="s">
        <v>545</v>
      </c>
      <c r="C477" s="110" t="s">
        <v>3865</v>
      </c>
      <c r="D477" s="110" t="s">
        <v>80</v>
      </c>
      <c r="E477" s="109"/>
      <c r="F477" s="109">
        <v>1646.2</v>
      </c>
      <c r="G477" s="109">
        <v>600.89</v>
      </c>
      <c r="H477" s="686">
        <v>-1045.31</v>
      </c>
      <c r="I477" s="687" t="s">
        <v>4045</v>
      </c>
    </row>
    <row r="478" spans="1:9" ht="18.75" customHeight="1">
      <c r="A478" s="688" t="s">
        <v>2149</v>
      </c>
      <c r="B478" s="327" t="s">
        <v>545</v>
      </c>
      <c r="C478" s="327" t="s">
        <v>3865</v>
      </c>
      <c r="D478" s="327" t="s">
        <v>16</v>
      </c>
      <c r="E478" s="686"/>
      <c r="F478" s="686">
        <v>1646.2</v>
      </c>
      <c r="G478" s="686">
        <v>600.89</v>
      </c>
      <c r="H478" s="686">
        <v>-1045.31</v>
      </c>
      <c r="I478" s="687" t="s">
        <v>4045</v>
      </c>
    </row>
    <row r="479" spans="1:9" ht="18.75" customHeight="1">
      <c r="A479" s="688" t="s">
        <v>20</v>
      </c>
      <c r="B479" s="327" t="s">
        <v>545</v>
      </c>
      <c r="C479" s="327" t="s">
        <v>3865</v>
      </c>
      <c r="D479" s="327" t="s">
        <v>21</v>
      </c>
      <c r="E479" s="686"/>
      <c r="F479" s="686">
        <v>1179.5999999999999</v>
      </c>
      <c r="G479" s="686">
        <v>335.5</v>
      </c>
      <c r="H479" s="686">
        <v>-844.1</v>
      </c>
      <c r="I479" s="687" t="s">
        <v>3989</v>
      </c>
    </row>
    <row r="480" spans="1:9" ht="18.75" customHeight="1">
      <c r="A480" s="688" t="s">
        <v>2196</v>
      </c>
      <c r="B480" s="327" t="s">
        <v>545</v>
      </c>
      <c r="C480" s="327" t="s">
        <v>3865</v>
      </c>
      <c r="D480" s="327" t="s">
        <v>2197</v>
      </c>
      <c r="E480" s="686"/>
      <c r="F480" s="686">
        <v>366.6</v>
      </c>
      <c r="G480" s="686">
        <v>180.06</v>
      </c>
      <c r="H480" s="686">
        <v>-186.54</v>
      </c>
      <c r="I480" s="687" t="s">
        <v>4046</v>
      </c>
    </row>
    <row r="481" spans="1:9" ht="18.75" customHeight="1">
      <c r="A481" s="688" t="s">
        <v>2421</v>
      </c>
      <c r="B481" s="327" t="s">
        <v>545</v>
      </c>
      <c r="C481" s="327" t="s">
        <v>3865</v>
      </c>
      <c r="D481" s="327" t="s">
        <v>2422</v>
      </c>
      <c r="E481" s="686"/>
      <c r="F481" s="686">
        <v>100</v>
      </c>
      <c r="G481" s="686">
        <v>85.33</v>
      </c>
      <c r="H481" s="686">
        <v>-14.67</v>
      </c>
      <c r="I481" s="687" t="s">
        <v>4047</v>
      </c>
    </row>
    <row r="482" spans="1:9" ht="28.5" customHeight="1">
      <c r="A482" s="685" t="s">
        <v>3924</v>
      </c>
      <c r="B482" s="110" t="s">
        <v>545</v>
      </c>
      <c r="C482" s="110" t="s">
        <v>3925</v>
      </c>
      <c r="D482" s="110" t="s">
        <v>80</v>
      </c>
      <c r="E482" s="109">
        <v>70684.100000000006</v>
      </c>
      <c r="F482" s="109">
        <v>70684</v>
      </c>
      <c r="G482" s="109">
        <v>70514.42</v>
      </c>
      <c r="H482" s="686">
        <v>-169.58</v>
      </c>
      <c r="I482" s="687" t="s">
        <v>122</v>
      </c>
    </row>
    <row r="483" spans="1:9" ht="18.75" customHeight="1">
      <c r="A483" s="688" t="s">
        <v>2600</v>
      </c>
      <c r="B483" s="327" t="s">
        <v>545</v>
      </c>
      <c r="C483" s="327" t="s">
        <v>3925</v>
      </c>
      <c r="D483" s="327" t="s">
        <v>2601</v>
      </c>
      <c r="E483" s="686">
        <v>70684.100000000006</v>
      </c>
      <c r="F483" s="686">
        <v>70684</v>
      </c>
      <c r="G483" s="686">
        <v>70514.42</v>
      </c>
      <c r="H483" s="686">
        <v>-169.58</v>
      </c>
      <c r="I483" s="687" t="s">
        <v>122</v>
      </c>
    </row>
    <row r="484" spans="1:9" ht="18.75" customHeight="1">
      <c r="A484" s="688" t="s">
        <v>2602</v>
      </c>
      <c r="B484" s="327" t="s">
        <v>545</v>
      </c>
      <c r="C484" s="327" t="s">
        <v>3925</v>
      </c>
      <c r="D484" s="327" t="s">
        <v>2603</v>
      </c>
      <c r="E484" s="686">
        <v>70684.100000000006</v>
      </c>
      <c r="F484" s="686">
        <v>70684</v>
      </c>
      <c r="G484" s="686">
        <v>70514.42</v>
      </c>
      <c r="H484" s="686">
        <v>-169.58</v>
      </c>
      <c r="I484" s="687" t="s">
        <v>122</v>
      </c>
    </row>
    <row r="485" spans="1:9" ht="30.75" customHeight="1">
      <c r="A485" s="685" t="s">
        <v>4048</v>
      </c>
      <c r="B485" s="110" t="s">
        <v>545</v>
      </c>
      <c r="C485" s="110" t="s">
        <v>4049</v>
      </c>
      <c r="D485" s="110" t="s">
        <v>80</v>
      </c>
      <c r="E485" s="109"/>
      <c r="F485" s="109">
        <v>6012.2</v>
      </c>
      <c r="G485" s="109">
        <v>5221.2299999999996</v>
      </c>
      <c r="H485" s="686">
        <v>-790.97</v>
      </c>
      <c r="I485" s="687" t="s">
        <v>4050</v>
      </c>
    </row>
    <row r="486" spans="1:9" ht="18.75" customHeight="1">
      <c r="A486" s="688" t="s">
        <v>2600</v>
      </c>
      <c r="B486" s="327" t="s">
        <v>545</v>
      </c>
      <c r="C486" s="327" t="s">
        <v>4049</v>
      </c>
      <c r="D486" s="327" t="s">
        <v>2601</v>
      </c>
      <c r="E486" s="686"/>
      <c r="F486" s="686">
        <v>6012.2</v>
      </c>
      <c r="G486" s="686">
        <v>5221.2299999999996</v>
      </c>
      <c r="H486" s="686">
        <v>-790.97</v>
      </c>
      <c r="I486" s="687" t="s">
        <v>4050</v>
      </c>
    </row>
    <row r="487" spans="1:9" ht="18.75" customHeight="1">
      <c r="A487" s="688" t="s">
        <v>2602</v>
      </c>
      <c r="B487" s="327" t="s">
        <v>545</v>
      </c>
      <c r="C487" s="327" t="s">
        <v>4049</v>
      </c>
      <c r="D487" s="327" t="s">
        <v>2603</v>
      </c>
      <c r="E487" s="686"/>
      <c r="F487" s="686">
        <v>6012.2</v>
      </c>
      <c r="G487" s="686">
        <v>5221.2299999999996</v>
      </c>
      <c r="H487" s="686">
        <v>-790.97</v>
      </c>
      <c r="I487" s="687" t="s">
        <v>4050</v>
      </c>
    </row>
    <row r="488" spans="1:9" ht="18.75" customHeight="1">
      <c r="A488" s="685" t="s">
        <v>586</v>
      </c>
      <c r="B488" s="110" t="s">
        <v>587</v>
      </c>
      <c r="C488" s="110" t="s">
        <v>19</v>
      </c>
      <c r="D488" s="110" t="s">
        <v>80</v>
      </c>
      <c r="E488" s="109">
        <v>2394.6999999999998</v>
      </c>
      <c r="F488" s="109">
        <v>165.5</v>
      </c>
      <c r="G488" s="109">
        <v>152.38</v>
      </c>
      <c r="H488" s="686">
        <v>-13.12</v>
      </c>
      <c r="I488" s="687" t="s">
        <v>916</v>
      </c>
    </row>
    <row r="489" spans="1:9" ht="28.5" customHeight="1">
      <c r="A489" s="685" t="s">
        <v>4051</v>
      </c>
      <c r="B489" s="110" t="s">
        <v>587</v>
      </c>
      <c r="C489" s="110" t="s">
        <v>4052</v>
      </c>
      <c r="D489" s="110" t="s">
        <v>80</v>
      </c>
      <c r="E489" s="109">
        <v>1498</v>
      </c>
      <c r="F489" s="109"/>
      <c r="G489" s="109"/>
      <c r="H489" s="686"/>
      <c r="I489" s="687" t="s">
        <v>19</v>
      </c>
    </row>
    <row r="490" spans="1:9" ht="18.75" customHeight="1">
      <c r="A490" s="688" t="s">
        <v>2149</v>
      </c>
      <c r="B490" s="327" t="s">
        <v>587</v>
      </c>
      <c r="C490" s="327" t="s">
        <v>4052</v>
      </c>
      <c r="D490" s="327" t="s">
        <v>16</v>
      </c>
      <c r="E490" s="686">
        <v>1498</v>
      </c>
      <c r="F490" s="686"/>
      <c r="G490" s="686"/>
      <c r="H490" s="686"/>
      <c r="I490" s="687" t="s">
        <v>19</v>
      </c>
    </row>
    <row r="491" spans="1:9" ht="18.75" customHeight="1">
      <c r="A491" s="688" t="s">
        <v>2196</v>
      </c>
      <c r="B491" s="327" t="s">
        <v>587</v>
      </c>
      <c r="C491" s="327" t="s">
        <v>4052</v>
      </c>
      <c r="D491" s="327" t="s">
        <v>2197</v>
      </c>
      <c r="E491" s="686">
        <v>1498</v>
      </c>
      <c r="F491" s="686"/>
      <c r="G491" s="686"/>
      <c r="H491" s="686"/>
      <c r="I491" s="687" t="s">
        <v>19</v>
      </c>
    </row>
    <row r="492" spans="1:9" ht="26.25" customHeight="1">
      <c r="A492" s="685" t="s">
        <v>4053</v>
      </c>
      <c r="B492" s="110" t="s">
        <v>587</v>
      </c>
      <c r="C492" s="110" t="s">
        <v>1209</v>
      </c>
      <c r="D492" s="110" t="s">
        <v>80</v>
      </c>
      <c r="E492" s="109">
        <v>896.7</v>
      </c>
      <c r="F492" s="109">
        <v>165.5</v>
      </c>
      <c r="G492" s="109">
        <v>152.38</v>
      </c>
      <c r="H492" s="686">
        <v>-13.12</v>
      </c>
      <c r="I492" s="687" t="s">
        <v>916</v>
      </c>
    </row>
    <row r="493" spans="1:9" ht="18.75" customHeight="1">
      <c r="A493" s="688" t="s">
        <v>2149</v>
      </c>
      <c r="B493" s="327" t="s">
        <v>587</v>
      </c>
      <c r="C493" s="327" t="s">
        <v>1209</v>
      </c>
      <c r="D493" s="327" t="s">
        <v>16</v>
      </c>
      <c r="E493" s="686">
        <v>396.7</v>
      </c>
      <c r="F493" s="686">
        <v>165.5</v>
      </c>
      <c r="G493" s="686">
        <v>152.38</v>
      </c>
      <c r="H493" s="686">
        <v>-13.12</v>
      </c>
      <c r="I493" s="687" t="s">
        <v>916</v>
      </c>
    </row>
    <row r="494" spans="1:9" ht="18.75" customHeight="1">
      <c r="A494" s="688" t="s">
        <v>2196</v>
      </c>
      <c r="B494" s="327" t="s">
        <v>587</v>
      </c>
      <c r="C494" s="327" t="s">
        <v>1209</v>
      </c>
      <c r="D494" s="327" t="s">
        <v>2197</v>
      </c>
      <c r="E494" s="686">
        <v>396.7</v>
      </c>
      <c r="F494" s="686">
        <v>103.1</v>
      </c>
      <c r="G494" s="686">
        <v>90</v>
      </c>
      <c r="H494" s="686">
        <v>-13.1</v>
      </c>
      <c r="I494" s="687" t="s">
        <v>445</v>
      </c>
    </row>
    <row r="495" spans="1:9" ht="18.75" customHeight="1">
      <c r="A495" s="688" t="s">
        <v>2421</v>
      </c>
      <c r="B495" s="327" t="s">
        <v>587</v>
      </c>
      <c r="C495" s="327" t="s">
        <v>1209</v>
      </c>
      <c r="D495" s="327" t="s">
        <v>2422</v>
      </c>
      <c r="E495" s="686"/>
      <c r="F495" s="686">
        <v>62.4</v>
      </c>
      <c r="G495" s="686">
        <v>62.38</v>
      </c>
      <c r="H495" s="686">
        <v>-0.02</v>
      </c>
      <c r="I495" s="687" t="s">
        <v>2</v>
      </c>
    </row>
    <row r="496" spans="1:9" ht="18.75" customHeight="1">
      <c r="A496" s="688" t="s">
        <v>2600</v>
      </c>
      <c r="B496" s="327" t="s">
        <v>587</v>
      </c>
      <c r="C496" s="327" t="s">
        <v>1209</v>
      </c>
      <c r="D496" s="327" t="s">
        <v>2601</v>
      </c>
      <c r="E496" s="686">
        <v>500</v>
      </c>
      <c r="F496" s="686"/>
      <c r="G496" s="686"/>
      <c r="H496" s="686"/>
      <c r="I496" s="687" t="s">
        <v>19</v>
      </c>
    </row>
    <row r="497" spans="1:9" ht="18.75" customHeight="1">
      <c r="A497" s="688" t="s">
        <v>2602</v>
      </c>
      <c r="B497" s="327" t="s">
        <v>587</v>
      </c>
      <c r="C497" s="327" t="s">
        <v>1209</v>
      </c>
      <c r="D497" s="327" t="s">
        <v>2603</v>
      </c>
      <c r="E497" s="686">
        <v>500</v>
      </c>
      <c r="F497" s="686"/>
      <c r="G497" s="686"/>
      <c r="H497" s="686"/>
      <c r="I497" s="687" t="s">
        <v>19</v>
      </c>
    </row>
    <row r="498" spans="1:9" ht="18.75" customHeight="1">
      <c r="A498" s="685" t="s">
        <v>603</v>
      </c>
      <c r="B498" s="110" t="s">
        <v>604</v>
      </c>
      <c r="C498" s="110" t="s">
        <v>19</v>
      </c>
      <c r="D498" s="110" t="s">
        <v>80</v>
      </c>
      <c r="E498" s="109"/>
      <c r="F498" s="109">
        <f>89717.8+41834.2+11633.2</f>
        <v>143185.20000000001</v>
      </c>
      <c r="G498" s="109">
        <f>78628+39265.6+9575.5</f>
        <v>127469.1</v>
      </c>
      <c r="H498" s="686">
        <v>-11089.8</v>
      </c>
      <c r="I498" s="687" t="s">
        <v>883</v>
      </c>
    </row>
    <row r="499" spans="1:9" ht="38.25" customHeight="1">
      <c r="A499" s="685" t="s">
        <v>4054</v>
      </c>
      <c r="B499" s="110" t="s">
        <v>604</v>
      </c>
      <c r="C499" s="110" t="s">
        <v>4055</v>
      </c>
      <c r="D499" s="110" t="s">
        <v>80</v>
      </c>
      <c r="E499" s="109"/>
      <c r="F499" s="109">
        <f>62123.9+41834.2</f>
        <v>103958.1</v>
      </c>
      <c r="G499" s="109">
        <f>55568.22+39265.6</f>
        <v>94833.82</v>
      </c>
      <c r="H499" s="686">
        <v>-6555.68</v>
      </c>
      <c r="I499" s="687" t="s">
        <v>623</v>
      </c>
    </row>
    <row r="500" spans="1:9" ht="18" customHeight="1">
      <c r="A500" s="689" t="s">
        <v>550</v>
      </c>
      <c r="B500" s="110"/>
      <c r="C500" s="110"/>
      <c r="D500" s="110"/>
      <c r="E500" s="109"/>
      <c r="F500" s="689">
        <v>41834.199999999997</v>
      </c>
      <c r="G500" s="689">
        <v>39265.599999999999</v>
      </c>
      <c r="H500" s="689">
        <f>G500-F500</f>
        <v>-2568.5999999999985</v>
      </c>
      <c r="I500" s="690">
        <f>G500/F500*100</f>
        <v>93.860047520927864</v>
      </c>
    </row>
    <row r="501" spans="1:9" ht="18.75" customHeight="1">
      <c r="A501" s="688" t="s">
        <v>2149</v>
      </c>
      <c r="B501" s="327" t="s">
        <v>604</v>
      </c>
      <c r="C501" s="327" t="s">
        <v>4055</v>
      </c>
      <c r="D501" s="327" t="s">
        <v>16</v>
      </c>
      <c r="E501" s="686"/>
      <c r="F501" s="686">
        <v>62123.9</v>
      </c>
      <c r="G501" s="686">
        <v>55568.22</v>
      </c>
      <c r="H501" s="686">
        <v>-6555.68</v>
      </c>
      <c r="I501" s="687" t="s">
        <v>623</v>
      </c>
    </row>
    <row r="502" spans="1:9" ht="18.75" customHeight="1">
      <c r="A502" s="688" t="s">
        <v>20</v>
      </c>
      <c r="B502" s="327" t="s">
        <v>604</v>
      </c>
      <c r="C502" s="327" t="s">
        <v>4055</v>
      </c>
      <c r="D502" s="327" t="s">
        <v>21</v>
      </c>
      <c r="E502" s="686"/>
      <c r="F502" s="686">
        <v>4086.1</v>
      </c>
      <c r="G502" s="686">
        <v>3974.94</v>
      </c>
      <c r="H502" s="686">
        <v>-111.16</v>
      </c>
      <c r="I502" s="687" t="s">
        <v>858</v>
      </c>
    </row>
    <row r="503" spans="1:9" ht="18.75" customHeight="1">
      <c r="A503" s="688" t="s">
        <v>2370</v>
      </c>
      <c r="B503" s="327" t="s">
        <v>604</v>
      </c>
      <c r="C503" s="327" t="s">
        <v>4055</v>
      </c>
      <c r="D503" s="327" t="s">
        <v>2371</v>
      </c>
      <c r="E503" s="686"/>
      <c r="F503" s="686">
        <v>31903.5</v>
      </c>
      <c r="G503" s="686">
        <v>31264.28</v>
      </c>
      <c r="H503" s="686">
        <v>-639.22</v>
      </c>
      <c r="I503" s="687" t="s">
        <v>407</v>
      </c>
    </row>
    <row r="504" spans="1:9" ht="18.75" customHeight="1">
      <c r="A504" s="688" t="s">
        <v>2421</v>
      </c>
      <c r="B504" s="327" t="s">
        <v>604</v>
      </c>
      <c r="C504" s="327" t="s">
        <v>4055</v>
      </c>
      <c r="D504" s="327" t="s">
        <v>2422</v>
      </c>
      <c r="E504" s="686"/>
      <c r="F504" s="686">
        <v>18685.2</v>
      </c>
      <c r="G504" s="686">
        <v>13760.24</v>
      </c>
      <c r="H504" s="686">
        <v>-4924.96</v>
      </c>
      <c r="I504" s="687" t="s">
        <v>4056</v>
      </c>
    </row>
    <row r="505" spans="1:9" ht="18.75" customHeight="1">
      <c r="A505" s="688" t="s">
        <v>22</v>
      </c>
      <c r="B505" s="327" t="s">
        <v>604</v>
      </c>
      <c r="C505" s="327" t="s">
        <v>4055</v>
      </c>
      <c r="D505" s="327" t="s">
        <v>23</v>
      </c>
      <c r="E505" s="686"/>
      <c r="F505" s="686">
        <v>7449.1</v>
      </c>
      <c r="G505" s="686">
        <v>6568.77</v>
      </c>
      <c r="H505" s="686">
        <v>-880.33</v>
      </c>
      <c r="I505" s="687" t="s">
        <v>712</v>
      </c>
    </row>
    <row r="506" spans="1:9" ht="42" customHeight="1">
      <c r="A506" s="685" t="s">
        <v>4057</v>
      </c>
      <c r="B506" s="110" t="s">
        <v>604</v>
      </c>
      <c r="C506" s="110" t="s">
        <v>4058</v>
      </c>
      <c r="D506" s="110" t="s">
        <v>80</v>
      </c>
      <c r="E506" s="109"/>
      <c r="F506" s="109">
        <f>27353.2+11633.2</f>
        <v>38986.400000000001</v>
      </c>
      <c r="G506" s="109">
        <f>22840.33+9575.5</f>
        <v>32415.83</v>
      </c>
      <c r="H506" s="686">
        <v>-4512.87</v>
      </c>
      <c r="I506" s="687" t="s">
        <v>4059</v>
      </c>
    </row>
    <row r="507" spans="1:9" ht="20.25" customHeight="1">
      <c r="A507" s="689" t="s">
        <v>550</v>
      </c>
      <c r="B507" s="110"/>
      <c r="C507" s="110"/>
      <c r="D507" s="110"/>
      <c r="E507" s="109"/>
      <c r="F507" s="111">
        <v>11633.2</v>
      </c>
      <c r="G507" s="111">
        <v>9575.5</v>
      </c>
      <c r="H507" s="111">
        <f>G507-F507</f>
        <v>-2057.7000000000007</v>
      </c>
      <c r="I507" s="691">
        <f>G507/F507*100</f>
        <v>82.311831654231</v>
      </c>
    </row>
    <row r="508" spans="1:9" ht="18.75" customHeight="1">
      <c r="A508" s="688" t="s">
        <v>2149</v>
      </c>
      <c r="B508" s="327" t="s">
        <v>604</v>
      </c>
      <c r="C508" s="327" t="s">
        <v>4058</v>
      </c>
      <c r="D508" s="327" t="s">
        <v>16</v>
      </c>
      <c r="E508" s="686"/>
      <c r="F508" s="686">
        <v>27011.599999999999</v>
      </c>
      <c r="G508" s="686">
        <v>22756.86</v>
      </c>
      <c r="H508" s="686">
        <v>-4254.74</v>
      </c>
      <c r="I508" s="687" t="s">
        <v>4060</v>
      </c>
    </row>
    <row r="509" spans="1:9" ht="18.75" customHeight="1">
      <c r="A509" s="688" t="s">
        <v>2196</v>
      </c>
      <c r="B509" s="327" t="s">
        <v>604</v>
      </c>
      <c r="C509" s="327" t="s">
        <v>4058</v>
      </c>
      <c r="D509" s="327" t="s">
        <v>2197</v>
      </c>
      <c r="E509" s="686"/>
      <c r="F509" s="686">
        <v>19995</v>
      </c>
      <c r="G509" s="686">
        <v>16866.439999999999</v>
      </c>
      <c r="H509" s="686">
        <v>-3128.56</v>
      </c>
      <c r="I509" s="687" t="s">
        <v>3029</v>
      </c>
    </row>
    <row r="510" spans="1:9" ht="18.75" customHeight="1">
      <c r="A510" s="688" t="s">
        <v>2421</v>
      </c>
      <c r="B510" s="327" t="s">
        <v>604</v>
      </c>
      <c r="C510" s="327" t="s">
        <v>4058</v>
      </c>
      <c r="D510" s="327" t="s">
        <v>2422</v>
      </c>
      <c r="E510" s="686"/>
      <c r="F510" s="686">
        <v>3920.1</v>
      </c>
      <c r="G510" s="686">
        <v>3287.6</v>
      </c>
      <c r="H510" s="686">
        <v>-632.5</v>
      </c>
      <c r="I510" s="687" t="s">
        <v>4061</v>
      </c>
    </row>
    <row r="511" spans="1:9" ht="18.75" customHeight="1">
      <c r="A511" s="688" t="s">
        <v>22</v>
      </c>
      <c r="B511" s="327" t="s">
        <v>604</v>
      </c>
      <c r="C511" s="327" t="s">
        <v>4058</v>
      </c>
      <c r="D511" s="327" t="s">
        <v>23</v>
      </c>
      <c r="E511" s="686"/>
      <c r="F511" s="686">
        <v>3096.5</v>
      </c>
      <c r="G511" s="686">
        <v>2602.81</v>
      </c>
      <c r="H511" s="686">
        <v>-493.69</v>
      </c>
      <c r="I511" s="687" t="s">
        <v>4062</v>
      </c>
    </row>
    <row r="512" spans="1:9" ht="18.75" customHeight="1">
      <c r="A512" s="688" t="s">
        <v>2600</v>
      </c>
      <c r="B512" s="327" t="s">
        <v>604</v>
      </c>
      <c r="C512" s="327" t="s">
        <v>4058</v>
      </c>
      <c r="D512" s="327" t="s">
        <v>2601</v>
      </c>
      <c r="E512" s="686"/>
      <c r="F512" s="686">
        <v>341.6</v>
      </c>
      <c r="G512" s="686">
        <v>83.47</v>
      </c>
      <c r="H512" s="686">
        <v>-258.13</v>
      </c>
      <c r="I512" s="687" t="s">
        <v>1150</v>
      </c>
    </row>
    <row r="513" spans="1:9" ht="18.75" customHeight="1">
      <c r="A513" s="688" t="s">
        <v>2720</v>
      </c>
      <c r="B513" s="327" t="s">
        <v>604</v>
      </c>
      <c r="C513" s="327" t="s">
        <v>4058</v>
      </c>
      <c r="D513" s="327" t="s">
        <v>2721</v>
      </c>
      <c r="E513" s="686"/>
      <c r="F513" s="686">
        <v>341.6</v>
      </c>
      <c r="G513" s="686">
        <v>83.47</v>
      </c>
      <c r="H513" s="686">
        <v>-258.13</v>
      </c>
      <c r="I513" s="687" t="s">
        <v>1150</v>
      </c>
    </row>
    <row r="514" spans="1:9" ht="32.25" customHeight="1">
      <c r="A514" s="685" t="s">
        <v>4063</v>
      </c>
      <c r="B514" s="110" t="s">
        <v>604</v>
      </c>
      <c r="C514" s="110" t="s">
        <v>4064</v>
      </c>
      <c r="D514" s="110" t="s">
        <v>80</v>
      </c>
      <c r="E514" s="109"/>
      <c r="F514" s="109">
        <v>240.7</v>
      </c>
      <c r="G514" s="109">
        <v>219.45</v>
      </c>
      <c r="H514" s="686">
        <v>-21.25</v>
      </c>
      <c r="I514" s="687" t="s">
        <v>320</v>
      </c>
    </row>
    <row r="515" spans="1:9" ht="18.75" customHeight="1">
      <c r="A515" s="688" t="s">
        <v>2149</v>
      </c>
      <c r="B515" s="327" t="s">
        <v>604</v>
      </c>
      <c r="C515" s="327" t="s">
        <v>4064</v>
      </c>
      <c r="D515" s="327" t="s">
        <v>16</v>
      </c>
      <c r="E515" s="686"/>
      <c r="F515" s="686">
        <v>240.7</v>
      </c>
      <c r="G515" s="686">
        <v>219.45</v>
      </c>
      <c r="H515" s="686">
        <v>-21.25</v>
      </c>
      <c r="I515" s="687" t="s">
        <v>320</v>
      </c>
    </row>
    <row r="516" spans="1:9" ht="18.75" customHeight="1">
      <c r="A516" s="688" t="s">
        <v>2421</v>
      </c>
      <c r="B516" s="327" t="s">
        <v>604</v>
      </c>
      <c r="C516" s="327" t="s">
        <v>4064</v>
      </c>
      <c r="D516" s="327" t="s">
        <v>2422</v>
      </c>
      <c r="E516" s="686"/>
      <c r="F516" s="686">
        <v>240.7</v>
      </c>
      <c r="G516" s="686">
        <v>219.45</v>
      </c>
      <c r="H516" s="686">
        <v>-21.25</v>
      </c>
      <c r="I516" s="687" t="s">
        <v>320</v>
      </c>
    </row>
    <row r="517" spans="1:9" ht="18.75" customHeight="1">
      <c r="A517" s="685" t="s">
        <v>630</v>
      </c>
      <c r="B517" s="110" t="s">
        <v>631</v>
      </c>
      <c r="C517" s="110" t="s">
        <v>19</v>
      </c>
      <c r="D517" s="110" t="s">
        <v>80</v>
      </c>
      <c r="E517" s="109">
        <f>583397.8+1267</f>
        <v>584664.80000000005</v>
      </c>
      <c r="F517" s="109">
        <f>662939+1267</f>
        <v>664206</v>
      </c>
      <c r="G517" s="109">
        <f>616993.96+1267</f>
        <v>618260.96</v>
      </c>
      <c r="H517" s="686">
        <v>-45945.04</v>
      </c>
      <c r="I517" s="687" t="s">
        <v>730</v>
      </c>
    </row>
    <row r="518" spans="1:9" ht="40.5" customHeight="1">
      <c r="A518" s="685" t="s">
        <v>3833</v>
      </c>
      <c r="B518" s="110" t="s">
        <v>631</v>
      </c>
      <c r="C518" s="110" t="s">
        <v>3834</v>
      </c>
      <c r="D518" s="110" t="s">
        <v>80</v>
      </c>
      <c r="E518" s="109">
        <v>124993</v>
      </c>
      <c r="F518" s="109">
        <v>124993</v>
      </c>
      <c r="G518" s="109">
        <v>119457.61</v>
      </c>
      <c r="H518" s="686">
        <v>-5535.39</v>
      </c>
      <c r="I518" s="687" t="s">
        <v>502</v>
      </c>
    </row>
    <row r="519" spans="1:9" ht="18" customHeight="1">
      <c r="A519" s="689" t="s">
        <v>550</v>
      </c>
      <c r="B519" s="689"/>
      <c r="C519" s="689"/>
      <c r="D519" s="689"/>
      <c r="E519" s="692">
        <v>1267</v>
      </c>
      <c r="F519" s="692">
        <v>1267</v>
      </c>
      <c r="G519" s="692">
        <v>1267</v>
      </c>
      <c r="H519" s="692"/>
      <c r="I519" s="693">
        <v>100</v>
      </c>
    </row>
    <row r="520" spans="1:9" ht="18.75" customHeight="1">
      <c r="A520" s="688" t="s">
        <v>2149</v>
      </c>
      <c r="B520" s="327" t="s">
        <v>631</v>
      </c>
      <c r="C520" s="327" t="s">
        <v>3834</v>
      </c>
      <c r="D520" s="327" t="s">
        <v>16</v>
      </c>
      <c r="E520" s="686">
        <v>87932.7</v>
      </c>
      <c r="F520" s="686">
        <v>97231.1</v>
      </c>
      <c r="G520" s="686">
        <v>91913.23</v>
      </c>
      <c r="H520" s="686">
        <v>-5317.87</v>
      </c>
      <c r="I520" s="687" t="s">
        <v>483</v>
      </c>
    </row>
    <row r="521" spans="1:9" ht="18.75" customHeight="1">
      <c r="A521" s="688" t="s">
        <v>2196</v>
      </c>
      <c r="B521" s="327" t="s">
        <v>631</v>
      </c>
      <c r="C521" s="327" t="s">
        <v>3834</v>
      </c>
      <c r="D521" s="327" t="s">
        <v>2197</v>
      </c>
      <c r="E521" s="686">
        <v>71429.899999999994</v>
      </c>
      <c r="F521" s="686">
        <v>87088.6</v>
      </c>
      <c r="G521" s="686">
        <v>81810.87</v>
      </c>
      <c r="H521" s="686">
        <v>-5277.73</v>
      </c>
      <c r="I521" s="687" t="s">
        <v>626</v>
      </c>
    </row>
    <row r="522" spans="1:9" ht="18.75" customHeight="1">
      <c r="A522" s="688" t="s">
        <v>2421</v>
      </c>
      <c r="B522" s="327" t="s">
        <v>631</v>
      </c>
      <c r="C522" s="327" t="s">
        <v>3834</v>
      </c>
      <c r="D522" s="327" t="s">
        <v>2422</v>
      </c>
      <c r="E522" s="686">
        <v>16502.8</v>
      </c>
      <c r="F522" s="686">
        <v>10142.5</v>
      </c>
      <c r="G522" s="686">
        <v>10102.36</v>
      </c>
      <c r="H522" s="686">
        <v>-40.14</v>
      </c>
      <c r="I522" s="687" t="s">
        <v>5</v>
      </c>
    </row>
    <row r="523" spans="1:9" ht="18.75" customHeight="1">
      <c r="A523" s="688" t="s">
        <v>2600</v>
      </c>
      <c r="B523" s="327" t="s">
        <v>631</v>
      </c>
      <c r="C523" s="327" t="s">
        <v>3834</v>
      </c>
      <c r="D523" s="327" t="s">
        <v>2601</v>
      </c>
      <c r="E523" s="686">
        <v>37060.300000000003</v>
      </c>
      <c r="F523" s="686">
        <v>27761.9</v>
      </c>
      <c r="G523" s="686">
        <v>27544.38</v>
      </c>
      <c r="H523" s="686">
        <v>-217.52</v>
      </c>
      <c r="I523" s="687" t="s">
        <v>342</v>
      </c>
    </row>
    <row r="524" spans="1:9" ht="18.75" customHeight="1">
      <c r="A524" s="688" t="s">
        <v>2602</v>
      </c>
      <c r="B524" s="327" t="s">
        <v>631</v>
      </c>
      <c r="C524" s="327" t="s">
        <v>3834</v>
      </c>
      <c r="D524" s="327" t="s">
        <v>2603</v>
      </c>
      <c r="E524" s="686">
        <v>9916.7999999999993</v>
      </c>
      <c r="F524" s="686">
        <v>10952.4</v>
      </c>
      <c r="G524" s="686">
        <v>10878.66</v>
      </c>
      <c r="H524" s="686">
        <v>-73.739999999999995</v>
      </c>
      <c r="I524" s="687" t="s">
        <v>119</v>
      </c>
    </row>
    <row r="525" spans="1:9" ht="18.75" customHeight="1">
      <c r="A525" s="688" t="s">
        <v>2720</v>
      </c>
      <c r="B525" s="327" t="s">
        <v>631</v>
      </c>
      <c r="C525" s="327" t="s">
        <v>3834</v>
      </c>
      <c r="D525" s="327" t="s">
        <v>2721</v>
      </c>
      <c r="E525" s="686">
        <v>27143.5</v>
      </c>
      <c r="F525" s="686">
        <v>16809.5</v>
      </c>
      <c r="G525" s="686">
        <v>16665.71</v>
      </c>
      <c r="H525" s="686">
        <v>-143.79</v>
      </c>
      <c r="I525" s="687" t="s">
        <v>295</v>
      </c>
    </row>
    <row r="526" spans="1:9" ht="26.25" customHeight="1">
      <c r="A526" s="685" t="s">
        <v>4065</v>
      </c>
      <c r="B526" s="110" t="s">
        <v>631</v>
      </c>
      <c r="C526" s="110" t="s">
        <v>4066</v>
      </c>
      <c r="D526" s="110" t="s">
        <v>80</v>
      </c>
      <c r="E526" s="109">
        <v>1070</v>
      </c>
      <c r="F526" s="109">
        <v>1202.3</v>
      </c>
      <c r="G526" s="109">
        <v>1152.79</v>
      </c>
      <c r="H526" s="686">
        <v>-49.51</v>
      </c>
      <c r="I526" s="687" t="s">
        <v>870</v>
      </c>
    </row>
    <row r="527" spans="1:9" ht="18.75" customHeight="1">
      <c r="A527" s="688" t="s">
        <v>2149</v>
      </c>
      <c r="B527" s="327" t="s">
        <v>631</v>
      </c>
      <c r="C527" s="327" t="s">
        <v>4066</v>
      </c>
      <c r="D527" s="327" t="s">
        <v>16</v>
      </c>
      <c r="E527" s="686">
        <v>1035.0999999999999</v>
      </c>
      <c r="F527" s="686">
        <v>1079.8</v>
      </c>
      <c r="G527" s="686">
        <v>1051.4100000000001</v>
      </c>
      <c r="H527" s="686">
        <v>-28.39</v>
      </c>
      <c r="I527" s="687" t="s">
        <v>233</v>
      </c>
    </row>
    <row r="528" spans="1:9" ht="15" customHeight="1">
      <c r="A528" s="688" t="s">
        <v>2196</v>
      </c>
      <c r="B528" s="327" t="s">
        <v>631</v>
      </c>
      <c r="C528" s="327" t="s">
        <v>4066</v>
      </c>
      <c r="D528" s="327" t="s">
        <v>2197</v>
      </c>
      <c r="E528" s="686">
        <v>65</v>
      </c>
      <c r="F528" s="686">
        <v>67.8</v>
      </c>
      <c r="G528" s="686">
        <v>65.010000000000005</v>
      </c>
      <c r="H528" s="686">
        <v>-2.79</v>
      </c>
      <c r="I528" s="687" t="s">
        <v>870</v>
      </c>
    </row>
    <row r="529" spans="1:9" ht="15" customHeight="1">
      <c r="A529" s="688" t="s">
        <v>2421</v>
      </c>
      <c r="B529" s="327" t="s">
        <v>631</v>
      </c>
      <c r="C529" s="327" t="s">
        <v>4066</v>
      </c>
      <c r="D529" s="327" t="s">
        <v>2422</v>
      </c>
      <c r="E529" s="686">
        <v>970.1</v>
      </c>
      <c r="F529" s="686">
        <v>1012</v>
      </c>
      <c r="G529" s="686">
        <v>986.4</v>
      </c>
      <c r="H529" s="686">
        <v>-25.6</v>
      </c>
      <c r="I529" s="687" t="s">
        <v>17</v>
      </c>
    </row>
    <row r="530" spans="1:9" ht="18.75" customHeight="1">
      <c r="A530" s="688" t="s">
        <v>2600</v>
      </c>
      <c r="B530" s="327" t="s">
        <v>631</v>
      </c>
      <c r="C530" s="327" t="s">
        <v>4066</v>
      </c>
      <c r="D530" s="327" t="s">
        <v>2601</v>
      </c>
      <c r="E530" s="686">
        <v>34.9</v>
      </c>
      <c r="F530" s="686">
        <v>122.5</v>
      </c>
      <c r="G530" s="686">
        <v>101.38</v>
      </c>
      <c r="H530" s="686">
        <v>-21.12</v>
      </c>
      <c r="I530" s="687" t="s">
        <v>4067</v>
      </c>
    </row>
    <row r="531" spans="1:9" ht="15" customHeight="1">
      <c r="A531" s="688" t="s">
        <v>2602</v>
      </c>
      <c r="B531" s="327" t="s">
        <v>631</v>
      </c>
      <c r="C531" s="327" t="s">
        <v>4066</v>
      </c>
      <c r="D531" s="327" t="s">
        <v>2603</v>
      </c>
      <c r="E531" s="686"/>
      <c r="F531" s="686">
        <v>20</v>
      </c>
      <c r="G531" s="686">
        <v>16.079999999999998</v>
      </c>
      <c r="H531" s="686">
        <v>-3.92</v>
      </c>
      <c r="I531" s="687" t="s">
        <v>3904</v>
      </c>
    </row>
    <row r="532" spans="1:9" ht="14.25" customHeight="1">
      <c r="A532" s="688" t="s">
        <v>2720</v>
      </c>
      <c r="B532" s="327" t="s">
        <v>631</v>
      </c>
      <c r="C532" s="327" t="s">
        <v>4066</v>
      </c>
      <c r="D532" s="327" t="s">
        <v>2721</v>
      </c>
      <c r="E532" s="686">
        <v>34.9</v>
      </c>
      <c r="F532" s="686">
        <v>102.5</v>
      </c>
      <c r="G532" s="686">
        <v>85.3</v>
      </c>
      <c r="H532" s="686">
        <v>-17.2</v>
      </c>
      <c r="I532" s="687" t="s">
        <v>3903</v>
      </c>
    </row>
    <row r="533" spans="1:9" ht="41.25" customHeight="1">
      <c r="A533" s="685" t="s">
        <v>4068</v>
      </c>
      <c r="B533" s="110" t="s">
        <v>631</v>
      </c>
      <c r="C533" s="110" t="s">
        <v>4069</v>
      </c>
      <c r="D533" s="110" t="s">
        <v>80</v>
      </c>
      <c r="E533" s="109"/>
      <c r="F533" s="109">
        <v>143.30000000000001</v>
      </c>
      <c r="G533" s="109">
        <v>143.30000000000001</v>
      </c>
      <c r="H533" s="686"/>
      <c r="I533" s="687" t="s">
        <v>2</v>
      </c>
    </row>
    <row r="534" spans="1:9" ht="18.75" customHeight="1">
      <c r="A534" s="688" t="s">
        <v>2149</v>
      </c>
      <c r="B534" s="327" t="s">
        <v>631</v>
      </c>
      <c r="C534" s="327" t="s">
        <v>4069</v>
      </c>
      <c r="D534" s="327" t="s">
        <v>16</v>
      </c>
      <c r="E534" s="686"/>
      <c r="F534" s="686">
        <v>143.30000000000001</v>
      </c>
      <c r="G534" s="686">
        <v>143.30000000000001</v>
      </c>
      <c r="H534" s="686"/>
      <c r="I534" s="687" t="s">
        <v>2</v>
      </c>
    </row>
    <row r="535" spans="1:9" ht="18.75" customHeight="1">
      <c r="A535" s="688" t="s">
        <v>2196</v>
      </c>
      <c r="B535" s="327" t="s">
        <v>631</v>
      </c>
      <c r="C535" s="327" t="s">
        <v>4069</v>
      </c>
      <c r="D535" s="327" t="s">
        <v>2197</v>
      </c>
      <c r="E535" s="686"/>
      <c r="F535" s="686">
        <v>143.30000000000001</v>
      </c>
      <c r="G535" s="686">
        <v>143.30000000000001</v>
      </c>
      <c r="H535" s="686"/>
      <c r="I535" s="687" t="s">
        <v>2</v>
      </c>
    </row>
    <row r="536" spans="1:9" ht="18.75" customHeight="1">
      <c r="A536" s="685" t="s">
        <v>4070</v>
      </c>
      <c r="B536" s="110" t="s">
        <v>631</v>
      </c>
      <c r="C536" s="110" t="s">
        <v>4071</v>
      </c>
      <c r="D536" s="110" t="s">
        <v>80</v>
      </c>
      <c r="E536" s="109"/>
      <c r="F536" s="109">
        <v>25811.8</v>
      </c>
      <c r="G536" s="109">
        <v>25658.080000000002</v>
      </c>
      <c r="H536" s="686">
        <v>-153.72</v>
      </c>
      <c r="I536" s="687" t="s">
        <v>243</v>
      </c>
    </row>
    <row r="537" spans="1:9" ht="18.75" customHeight="1">
      <c r="A537" s="688" t="s">
        <v>2149</v>
      </c>
      <c r="B537" s="327" t="s">
        <v>631</v>
      </c>
      <c r="C537" s="327" t="s">
        <v>4071</v>
      </c>
      <c r="D537" s="327" t="s">
        <v>16</v>
      </c>
      <c r="E537" s="686"/>
      <c r="F537" s="686">
        <v>25811.8</v>
      </c>
      <c r="G537" s="686">
        <v>25658.080000000002</v>
      </c>
      <c r="H537" s="686">
        <v>-153.72</v>
      </c>
      <c r="I537" s="687" t="s">
        <v>243</v>
      </c>
    </row>
    <row r="538" spans="1:9" ht="18.75" customHeight="1">
      <c r="A538" s="688" t="s">
        <v>2421</v>
      </c>
      <c r="B538" s="327" t="s">
        <v>631</v>
      </c>
      <c r="C538" s="327" t="s">
        <v>4071</v>
      </c>
      <c r="D538" s="327" t="s">
        <v>2422</v>
      </c>
      <c r="E538" s="686"/>
      <c r="F538" s="686">
        <v>25811.8</v>
      </c>
      <c r="G538" s="686">
        <v>25658.080000000002</v>
      </c>
      <c r="H538" s="686">
        <v>-153.72</v>
      </c>
      <c r="I538" s="687" t="s">
        <v>243</v>
      </c>
    </row>
    <row r="539" spans="1:9" ht="18.75" customHeight="1">
      <c r="A539" s="685" t="s">
        <v>4072</v>
      </c>
      <c r="B539" s="110" t="s">
        <v>631</v>
      </c>
      <c r="C539" s="110" t="s">
        <v>4073</v>
      </c>
      <c r="D539" s="110" t="s">
        <v>80</v>
      </c>
      <c r="E539" s="109">
        <v>11408.4</v>
      </c>
      <c r="F539" s="109">
        <v>9634.7999999999993</v>
      </c>
      <c r="G539" s="109">
        <v>9634.41</v>
      </c>
      <c r="H539" s="686">
        <v>-0.39</v>
      </c>
      <c r="I539" s="687" t="s">
        <v>2</v>
      </c>
    </row>
    <row r="540" spans="1:9" ht="18.75" customHeight="1">
      <c r="A540" s="688" t="s">
        <v>2149</v>
      </c>
      <c r="B540" s="327" t="s">
        <v>631</v>
      </c>
      <c r="C540" s="327" t="s">
        <v>4073</v>
      </c>
      <c r="D540" s="327" t="s">
        <v>16</v>
      </c>
      <c r="E540" s="686">
        <v>932</v>
      </c>
      <c r="F540" s="686">
        <v>697.7</v>
      </c>
      <c r="G540" s="686">
        <v>697.33</v>
      </c>
      <c r="H540" s="686">
        <v>-0.37</v>
      </c>
      <c r="I540" s="687" t="s">
        <v>330</v>
      </c>
    </row>
    <row r="541" spans="1:9" ht="18.75" customHeight="1">
      <c r="A541" s="688" t="s">
        <v>2196</v>
      </c>
      <c r="B541" s="327" t="s">
        <v>631</v>
      </c>
      <c r="C541" s="327" t="s">
        <v>4073</v>
      </c>
      <c r="D541" s="327" t="s">
        <v>2197</v>
      </c>
      <c r="E541" s="686">
        <v>932</v>
      </c>
      <c r="F541" s="686">
        <v>657.4</v>
      </c>
      <c r="G541" s="686">
        <v>657.07</v>
      </c>
      <c r="H541" s="686">
        <v>-0.33</v>
      </c>
      <c r="I541" s="687" t="s">
        <v>330</v>
      </c>
    </row>
    <row r="542" spans="1:9" ht="18.75" customHeight="1">
      <c r="A542" s="688" t="s">
        <v>2421</v>
      </c>
      <c r="B542" s="327" t="s">
        <v>631</v>
      </c>
      <c r="C542" s="327" t="s">
        <v>4073</v>
      </c>
      <c r="D542" s="327" t="s">
        <v>2422</v>
      </c>
      <c r="E542" s="686"/>
      <c r="F542" s="686">
        <v>40.299999999999997</v>
      </c>
      <c r="G542" s="686">
        <v>40.25</v>
      </c>
      <c r="H542" s="686">
        <v>-0.05</v>
      </c>
      <c r="I542" s="687" t="s">
        <v>330</v>
      </c>
    </row>
    <row r="543" spans="1:9" ht="18.75" customHeight="1">
      <c r="A543" s="688" t="s">
        <v>2600</v>
      </c>
      <c r="B543" s="327" t="s">
        <v>631</v>
      </c>
      <c r="C543" s="327" t="s">
        <v>4073</v>
      </c>
      <c r="D543" s="327" t="s">
        <v>2601</v>
      </c>
      <c r="E543" s="686">
        <v>10476.4</v>
      </c>
      <c r="F543" s="686">
        <v>8937.1</v>
      </c>
      <c r="G543" s="686">
        <v>8937.09</v>
      </c>
      <c r="H543" s="686">
        <v>-0.01</v>
      </c>
      <c r="I543" s="687" t="s">
        <v>2</v>
      </c>
    </row>
    <row r="544" spans="1:9" ht="18.75" customHeight="1">
      <c r="A544" s="688" t="s">
        <v>2602</v>
      </c>
      <c r="B544" s="327" t="s">
        <v>631</v>
      </c>
      <c r="C544" s="327" t="s">
        <v>4073</v>
      </c>
      <c r="D544" s="327" t="s">
        <v>2603</v>
      </c>
      <c r="E544" s="686">
        <v>10426.4</v>
      </c>
      <c r="F544" s="686">
        <v>8937.1</v>
      </c>
      <c r="G544" s="686">
        <v>8937.09</v>
      </c>
      <c r="H544" s="686">
        <v>-0.01</v>
      </c>
      <c r="I544" s="687" t="s">
        <v>2</v>
      </c>
    </row>
    <row r="545" spans="1:9" ht="18.75" customHeight="1">
      <c r="A545" s="688" t="s">
        <v>2720</v>
      </c>
      <c r="B545" s="327" t="s">
        <v>631</v>
      </c>
      <c r="C545" s="327" t="s">
        <v>4073</v>
      </c>
      <c r="D545" s="327" t="s">
        <v>2721</v>
      </c>
      <c r="E545" s="686">
        <v>50</v>
      </c>
      <c r="F545" s="686"/>
      <c r="G545" s="686"/>
      <c r="H545" s="686"/>
      <c r="I545" s="687" t="s">
        <v>19</v>
      </c>
    </row>
    <row r="546" spans="1:9" ht="25.5" customHeight="1">
      <c r="A546" s="685" t="s">
        <v>4074</v>
      </c>
      <c r="B546" s="110" t="s">
        <v>631</v>
      </c>
      <c r="C546" s="110" t="s">
        <v>4075</v>
      </c>
      <c r="D546" s="110" t="s">
        <v>80</v>
      </c>
      <c r="E546" s="109">
        <v>100751.6</v>
      </c>
      <c r="F546" s="109">
        <v>103107.6</v>
      </c>
      <c r="G546" s="109">
        <v>73813.09</v>
      </c>
      <c r="H546" s="686">
        <v>-29294.51</v>
      </c>
      <c r="I546" s="687" t="s">
        <v>3821</v>
      </c>
    </row>
    <row r="547" spans="1:9" ht="18.75" customHeight="1">
      <c r="A547" s="688" t="s">
        <v>2149</v>
      </c>
      <c r="B547" s="327" t="s">
        <v>631</v>
      </c>
      <c r="C547" s="327" t="s">
        <v>4075</v>
      </c>
      <c r="D547" s="327" t="s">
        <v>16</v>
      </c>
      <c r="E547" s="686">
        <v>2150.6</v>
      </c>
      <c r="F547" s="686">
        <v>1777.6</v>
      </c>
      <c r="G547" s="686">
        <v>1683.21</v>
      </c>
      <c r="H547" s="686">
        <v>-94.39</v>
      </c>
      <c r="I547" s="687" t="s">
        <v>692</v>
      </c>
    </row>
    <row r="548" spans="1:9" ht="18.75" customHeight="1">
      <c r="A548" s="688" t="s">
        <v>2196</v>
      </c>
      <c r="B548" s="327" t="s">
        <v>631</v>
      </c>
      <c r="C548" s="327" t="s">
        <v>4075</v>
      </c>
      <c r="D548" s="327" t="s">
        <v>2197</v>
      </c>
      <c r="E548" s="686">
        <v>150.6</v>
      </c>
      <c r="F548" s="686">
        <v>100.6</v>
      </c>
      <c r="G548" s="686">
        <v>75.59</v>
      </c>
      <c r="H548" s="686">
        <v>-25.01</v>
      </c>
      <c r="I548" s="687" t="s">
        <v>2616</v>
      </c>
    </row>
    <row r="549" spans="1:9" ht="18.75" customHeight="1">
      <c r="A549" s="688" t="s">
        <v>2421</v>
      </c>
      <c r="B549" s="327" t="s">
        <v>631</v>
      </c>
      <c r="C549" s="327" t="s">
        <v>4075</v>
      </c>
      <c r="D549" s="327" t="s">
        <v>2422</v>
      </c>
      <c r="E549" s="686">
        <v>2000</v>
      </c>
      <c r="F549" s="686">
        <v>1677</v>
      </c>
      <c r="G549" s="686">
        <v>1607.62</v>
      </c>
      <c r="H549" s="686">
        <v>-69.38</v>
      </c>
      <c r="I549" s="687" t="s">
        <v>870</v>
      </c>
    </row>
    <row r="550" spans="1:9" ht="18.75" customHeight="1">
      <c r="A550" s="688" t="s">
        <v>2600</v>
      </c>
      <c r="B550" s="327" t="s">
        <v>631</v>
      </c>
      <c r="C550" s="327" t="s">
        <v>4075</v>
      </c>
      <c r="D550" s="327" t="s">
        <v>2601</v>
      </c>
      <c r="E550" s="686">
        <v>98601</v>
      </c>
      <c r="F550" s="686">
        <v>101330</v>
      </c>
      <c r="G550" s="686">
        <v>72129.88</v>
      </c>
      <c r="H550" s="686">
        <v>-29200.12</v>
      </c>
      <c r="I550" s="687" t="s">
        <v>4076</v>
      </c>
    </row>
    <row r="551" spans="1:9" ht="18.75" customHeight="1">
      <c r="A551" s="688" t="s">
        <v>2602</v>
      </c>
      <c r="B551" s="327" t="s">
        <v>631</v>
      </c>
      <c r="C551" s="327" t="s">
        <v>4075</v>
      </c>
      <c r="D551" s="327" t="s">
        <v>2603</v>
      </c>
      <c r="E551" s="686">
        <v>98591</v>
      </c>
      <c r="F551" s="686">
        <v>101325</v>
      </c>
      <c r="G551" s="686">
        <v>72124.88</v>
      </c>
      <c r="H551" s="686">
        <v>-29200.12</v>
      </c>
      <c r="I551" s="687" t="s">
        <v>4076</v>
      </c>
    </row>
    <row r="552" spans="1:9" ht="18.75" customHeight="1">
      <c r="A552" s="688" t="s">
        <v>2720</v>
      </c>
      <c r="B552" s="327" t="s">
        <v>631</v>
      </c>
      <c r="C552" s="327" t="s">
        <v>4075</v>
      </c>
      <c r="D552" s="327" t="s">
        <v>2721</v>
      </c>
      <c r="E552" s="686">
        <v>10</v>
      </c>
      <c r="F552" s="686">
        <v>5</v>
      </c>
      <c r="G552" s="686">
        <v>5</v>
      </c>
      <c r="H552" s="686"/>
      <c r="I552" s="687" t="s">
        <v>2</v>
      </c>
    </row>
    <row r="553" spans="1:9" ht="27" customHeight="1">
      <c r="A553" s="685" t="s">
        <v>4077</v>
      </c>
      <c r="B553" s="110" t="s">
        <v>631</v>
      </c>
      <c r="C553" s="110" t="s">
        <v>4078</v>
      </c>
      <c r="D553" s="110" t="s">
        <v>80</v>
      </c>
      <c r="E553" s="109">
        <v>292674.8</v>
      </c>
      <c r="F553" s="109">
        <v>396715</v>
      </c>
      <c r="G553" s="109">
        <v>386349.05</v>
      </c>
      <c r="H553" s="686">
        <v>-10365.950000000001</v>
      </c>
      <c r="I553" s="687" t="s">
        <v>233</v>
      </c>
    </row>
    <row r="554" spans="1:9" ht="18.75" customHeight="1">
      <c r="A554" s="688" t="s">
        <v>2149</v>
      </c>
      <c r="B554" s="327" t="s">
        <v>631</v>
      </c>
      <c r="C554" s="327" t="s">
        <v>4078</v>
      </c>
      <c r="D554" s="327" t="s">
        <v>16</v>
      </c>
      <c r="E554" s="686">
        <v>3154.4</v>
      </c>
      <c r="F554" s="686">
        <v>1490</v>
      </c>
      <c r="G554" s="686">
        <v>982.97</v>
      </c>
      <c r="H554" s="686">
        <v>-507.03</v>
      </c>
      <c r="I554" s="687" t="s">
        <v>3816</v>
      </c>
    </row>
    <row r="555" spans="1:9" ht="18.75" customHeight="1">
      <c r="A555" s="688" t="s">
        <v>2196</v>
      </c>
      <c r="B555" s="327" t="s">
        <v>631</v>
      </c>
      <c r="C555" s="327" t="s">
        <v>4078</v>
      </c>
      <c r="D555" s="327" t="s">
        <v>2197</v>
      </c>
      <c r="E555" s="686">
        <v>3154.4</v>
      </c>
      <c r="F555" s="686">
        <v>1270</v>
      </c>
      <c r="G555" s="686">
        <v>853.79</v>
      </c>
      <c r="H555" s="686">
        <v>-416.21</v>
      </c>
      <c r="I555" s="687" t="s">
        <v>4079</v>
      </c>
    </row>
    <row r="556" spans="1:9" ht="18.75" customHeight="1">
      <c r="A556" s="688" t="s">
        <v>2421</v>
      </c>
      <c r="B556" s="327" t="s">
        <v>631</v>
      </c>
      <c r="C556" s="327" t="s">
        <v>4078</v>
      </c>
      <c r="D556" s="327" t="s">
        <v>2422</v>
      </c>
      <c r="E556" s="686"/>
      <c r="F556" s="686">
        <v>220</v>
      </c>
      <c r="G556" s="686">
        <v>129.18</v>
      </c>
      <c r="H556" s="686">
        <v>-90.82</v>
      </c>
      <c r="I556" s="687" t="s">
        <v>4080</v>
      </c>
    </row>
    <row r="557" spans="1:9" ht="18.75" customHeight="1">
      <c r="A557" s="688" t="s">
        <v>2600</v>
      </c>
      <c r="B557" s="327" t="s">
        <v>631</v>
      </c>
      <c r="C557" s="327" t="s">
        <v>4078</v>
      </c>
      <c r="D557" s="327" t="s">
        <v>2601</v>
      </c>
      <c r="E557" s="686">
        <v>289520.40000000002</v>
      </c>
      <c r="F557" s="686">
        <v>395225</v>
      </c>
      <c r="G557" s="686">
        <v>385366.08</v>
      </c>
      <c r="H557" s="686">
        <v>-9858.92</v>
      </c>
      <c r="I557" s="687" t="s">
        <v>17</v>
      </c>
    </row>
    <row r="558" spans="1:9" ht="18.75" customHeight="1">
      <c r="A558" s="688" t="s">
        <v>2602</v>
      </c>
      <c r="B558" s="327" t="s">
        <v>631</v>
      </c>
      <c r="C558" s="327" t="s">
        <v>4078</v>
      </c>
      <c r="D558" s="327" t="s">
        <v>2603</v>
      </c>
      <c r="E558" s="686">
        <v>289470.40000000002</v>
      </c>
      <c r="F558" s="686">
        <v>395205</v>
      </c>
      <c r="G558" s="686">
        <v>385350.71</v>
      </c>
      <c r="H558" s="686">
        <v>-9854.2900000000009</v>
      </c>
      <c r="I558" s="687" t="s">
        <v>17</v>
      </c>
    </row>
    <row r="559" spans="1:9" ht="18.75" customHeight="1">
      <c r="A559" s="688" t="s">
        <v>2720</v>
      </c>
      <c r="B559" s="327" t="s">
        <v>631</v>
      </c>
      <c r="C559" s="327" t="s">
        <v>4078</v>
      </c>
      <c r="D559" s="327" t="s">
        <v>2721</v>
      </c>
      <c r="E559" s="686">
        <v>50</v>
      </c>
      <c r="F559" s="686">
        <v>20</v>
      </c>
      <c r="G559" s="686">
        <v>15.38</v>
      </c>
      <c r="H559" s="686">
        <v>-4.62</v>
      </c>
      <c r="I559" s="687" t="s">
        <v>4081</v>
      </c>
    </row>
    <row r="560" spans="1:9" ht="28.5" customHeight="1">
      <c r="A560" s="685" t="s">
        <v>4082</v>
      </c>
      <c r="B560" s="110" t="s">
        <v>631</v>
      </c>
      <c r="C560" s="110" t="s">
        <v>4083</v>
      </c>
      <c r="D560" s="110" t="s">
        <v>80</v>
      </c>
      <c r="E560" s="109">
        <v>2500</v>
      </c>
      <c r="F560" s="109">
        <v>1000</v>
      </c>
      <c r="G560" s="109">
        <v>785.62</v>
      </c>
      <c r="H560" s="686">
        <v>-214.38</v>
      </c>
      <c r="I560" s="687" t="s">
        <v>4084</v>
      </c>
    </row>
    <row r="561" spans="1:9" ht="18.75" customHeight="1">
      <c r="A561" s="688" t="s">
        <v>2149</v>
      </c>
      <c r="B561" s="327" t="s">
        <v>631</v>
      </c>
      <c r="C561" s="327" t="s">
        <v>4083</v>
      </c>
      <c r="D561" s="327" t="s">
        <v>16</v>
      </c>
      <c r="E561" s="686">
        <v>2500</v>
      </c>
      <c r="F561" s="686">
        <v>1000</v>
      </c>
      <c r="G561" s="686">
        <v>785.62</v>
      </c>
      <c r="H561" s="686">
        <v>-214.38</v>
      </c>
      <c r="I561" s="687" t="s">
        <v>4084</v>
      </c>
    </row>
    <row r="562" spans="1:9" ht="18.75" customHeight="1">
      <c r="A562" s="688" t="s">
        <v>2196</v>
      </c>
      <c r="B562" s="327" t="s">
        <v>631</v>
      </c>
      <c r="C562" s="327" t="s">
        <v>4083</v>
      </c>
      <c r="D562" s="327" t="s">
        <v>2197</v>
      </c>
      <c r="E562" s="686">
        <v>2500</v>
      </c>
      <c r="F562" s="686">
        <v>1000</v>
      </c>
      <c r="G562" s="686">
        <v>785.62</v>
      </c>
      <c r="H562" s="686">
        <v>-214.38</v>
      </c>
      <c r="I562" s="687" t="s">
        <v>4084</v>
      </c>
    </row>
    <row r="563" spans="1:9" ht="21.75" customHeight="1">
      <c r="A563" s="685" t="s">
        <v>4085</v>
      </c>
      <c r="B563" s="110" t="s">
        <v>631</v>
      </c>
      <c r="C563" s="110" t="s">
        <v>1211</v>
      </c>
      <c r="D563" s="110" t="s">
        <v>80</v>
      </c>
      <c r="E563" s="109">
        <v>50000</v>
      </c>
      <c r="F563" s="109"/>
      <c r="G563" s="109"/>
      <c r="H563" s="686"/>
      <c r="I563" s="687" t="s">
        <v>19</v>
      </c>
    </row>
    <row r="564" spans="1:9" ht="18.75" customHeight="1">
      <c r="A564" s="688" t="s">
        <v>2600</v>
      </c>
      <c r="B564" s="327" t="s">
        <v>631</v>
      </c>
      <c r="C564" s="327" t="s">
        <v>1211</v>
      </c>
      <c r="D564" s="327" t="s">
        <v>2601</v>
      </c>
      <c r="E564" s="686">
        <v>50000</v>
      </c>
      <c r="F564" s="686"/>
      <c r="G564" s="686"/>
      <c r="H564" s="686"/>
      <c r="I564" s="687" t="s">
        <v>19</v>
      </c>
    </row>
    <row r="565" spans="1:9" ht="18.75" customHeight="1">
      <c r="A565" s="688" t="s">
        <v>2602</v>
      </c>
      <c r="B565" s="327" t="s">
        <v>631</v>
      </c>
      <c r="C565" s="327" t="s">
        <v>1211</v>
      </c>
      <c r="D565" s="327" t="s">
        <v>2603</v>
      </c>
      <c r="E565" s="686">
        <v>50000</v>
      </c>
      <c r="F565" s="686"/>
      <c r="G565" s="686"/>
      <c r="H565" s="686"/>
      <c r="I565" s="687" t="s">
        <v>19</v>
      </c>
    </row>
    <row r="566" spans="1:9" ht="27" customHeight="1">
      <c r="A566" s="685" t="s">
        <v>4086</v>
      </c>
      <c r="B566" s="110" t="s">
        <v>631</v>
      </c>
      <c r="C566" s="110" t="s">
        <v>4087</v>
      </c>
      <c r="D566" s="110" t="s">
        <v>80</v>
      </c>
      <c r="E566" s="109"/>
      <c r="F566" s="109">
        <v>331.2</v>
      </c>
      <c r="G566" s="109"/>
      <c r="H566" s="686">
        <v>-331.2</v>
      </c>
      <c r="I566" s="687" t="s">
        <v>19</v>
      </c>
    </row>
    <row r="567" spans="1:9" ht="18.75" customHeight="1">
      <c r="A567" s="688" t="s">
        <v>2149</v>
      </c>
      <c r="B567" s="327" t="s">
        <v>631</v>
      </c>
      <c r="C567" s="327" t="s">
        <v>4087</v>
      </c>
      <c r="D567" s="327" t="s">
        <v>16</v>
      </c>
      <c r="E567" s="686"/>
      <c r="F567" s="686">
        <v>331.2</v>
      </c>
      <c r="G567" s="686"/>
      <c r="H567" s="686">
        <v>-331.2</v>
      </c>
      <c r="I567" s="687" t="s">
        <v>19</v>
      </c>
    </row>
    <row r="568" spans="1:9" ht="18.75" customHeight="1">
      <c r="A568" s="688" t="s">
        <v>2196</v>
      </c>
      <c r="B568" s="327" t="s">
        <v>631</v>
      </c>
      <c r="C568" s="327" t="s">
        <v>4087</v>
      </c>
      <c r="D568" s="327" t="s">
        <v>2197</v>
      </c>
      <c r="E568" s="686"/>
      <c r="F568" s="686">
        <v>296.89999999999998</v>
      </c>
      <c r="G568" s="686"/>
      <c r="H568" s="686">
        <v>-296.89999999999998</v>
      </c>
      <c r="I568" s="687" t="s">
        <v>19</v>
      </c>
    </row>
    <row r="569" spans="1:9" ht="18.75" customHeight="1">
      <c r="A569" s="688" t="s">
        <v>2421</v>
      </c>
      <c r="B569" s="327" t="s">
        <v>631</v>
      </c>
      <c r="C569" s="327" t="s">
        <v>4087</v>
      </c>
      <c r="D569" s="327" t="s">
        <v>2422</v>
      </c>
      <c r="E569" s="686"/>
      <c r="F569" s="686">
        <v>34.299999999999997</v>
      </c>
      <c r="G569" s="686"/>
      <c r="H569" s="686">
        <v>-34.299999999999997</v>
      </c>
      <c r="I569" s="687" t="s">
        <v>19</v>
      </c>
    </row>
    <row r="570" spans="1:9" ht="18.75" customHeight="1">
      <c r="A570" s="685" t="s">
        <v>657</v>
      </c>
      <c r="B570" s="110" t="s">
        <v>658</v>
      </c>
      <c r="C570" s="110" t="s">
        <v>19</v>
      </c>
      <c r="D570" s="110" t="s">
        <v>80</v>
      </c>
      <c r="E570" s="109">
        <v>258668.7</v>
      </c>
      <c r="F570" s="109">
        <v>31299.3</v>
      </c>
      <c r="G570" s="109">
        <v>15242.75</v>
      </c>
      <c r="H570" s="686">
        <v>-16056.55</v>
      </c>
      <c r="I570" s="687" t="s">
        <v>917</v>
      </c>
    </row>
    <row r="571" spans="1:9" ht="18.75" customHeight="1">
      <c r="A571" s="685" t="s">
        <v>4088</v>
      </c>
      <c r="B571" s="110" t="s">
        <v>658</v>
      </c>
      <c r="C571" s="110" t="s">
        <v>4089</v>
      </c>
      <c r="D571" s="110" t="s">
        <v>80</v>
      </c>
      <c r="E571" s="109">
        <v>223160</v>
      </c>
      <c r="F571" s="109">
        <v>12000</v>
      </c>
      <c r="G571" s="109">
        <v>5876.62</v>
      </c>
      <c r="H571" s="686">
        <v>-6123.38</v>
      </c>
      <c r="I571" s="687" t="s">
        <v>4090</v>
      </c>
    </row>
    <row r="572" spans="1:9" ht="18.75" customHeight="1">
      <c r="A572" s="688" t="s">
        <v>2600</v>
      </c>
      <c r="B572" s="327" t="s">
        <v>658</v>
      </c>
      <c r="C572" s="327" t="s">
        <v>4089</v>
      </c>
      <c r="D572" s="327" t="s">
        <v>2601</v>
      </c>
      <c r="E572" s="686">
        <v>223160</v>
      </c>
      <c r="F572" s="686">
        <v>12000</v>
      </c>
      <c r="G572" s="686">
        <v>5876.62</v>
      </c>
      <c r="H572" s="686">
        <v>-6123.38</v>
      </c>
      <c r="I572" s="687" t="s">
        <v>4090</v>
      </c>
    </row>
    <row r="573" spans="1:9" ht="18.75" customHeight="1">
      <c r="A573" s="688" t="s">
        <v>2602</v>
      </c>
      <c r="B573" s="327" t="s">
        <v>658</v>
      </c>
      <c r="C573" s="327" t="s">
        <v>4089</v>
      </c>
      <c r="D573" s="327" t="s">
        <v>2603</v>
      </c>
      <c r="E573" s="686">
        <v>223160</v>
      </c>
      <c r="F573" s="686">
        <v>12000</v>
      </c>
      <c r="G573" s="686">
        <v>5876.62</v>
      </c>
      <c r="H573" s="686">
        <v>-6123.38</v>
      </c>
      <c r="I573" s="687" t="s">
        <v>4090</v>
      </c>
    </row>
    <row r="574" spans="1:9" ht="42.75" customHeight="1">
      <c r="A574" s="685" t="s">
        <v>4091</v>
      </c>
      <c r="B574" s="110" t="s">
        <v>658</v>
      </c>
      <c r="C574" s="110" t="s">
        <v>4092</v>
      </c>
      <c r="D574" s="110" t="s">
        <v>80</v>
      </c>
      <c r="E574" s="109">
        <v>10000</v>
      </c>
      <c r="F574" s="109"/>
      <c r="G574" s="109"/>
      <c r="H574" s="686"/>
      <c r="I574" s="687" t="s">
        <v>19</v>
      </c>
    </row>
    <row r="575" spans="1:9" ht="18.75" customHeight="1">
      <c r="A575" s="688" t="s">
        <v>2149</v>
      </c>
      <c r="B575" s="327" t="s">
        <v>658</v>
      </c>
      <c r="C575" s="327" t="s">
        <v>4092</v>
      </c>
      <c r="D575" s="327" t="s">
        <v>16</v>
      </c>
      <c r="E575" s="686">
        <v>10000</v>
      </c>
      <c r="F575" s="686"/>
      <c r="G575" s="686"/>
      <c r="H575" s="686"/>
      <c r="I575" s="687" t="s">
        <v>19</v>
      </c>
    </row>
    <row r="576" spans="1:9" ht="18.75" customHeight="1">
      <c r="A576" s="688" t="s">
        <v>2421</v>
      </c>
      <c r="B576" s="327" t="s">
        <v>658</v>
      </c>
      <c r="C576" s="327" t="s">
        <v>4092</v>
      </c>
      <c r="D576" s="327" t="s">
        <v>2422</v>
      </c>
      <c r="E576" s="686">
        <v>10000</v>
      </c>
      <c r="F576" s="686"/>
      <c r="G576" s="686"/>
      <c r="H576" s="686"/>
      <c r="I576" s="687" t="s">
        <v>19</v>
      </c>
    </row>
    <row r="577" spans="1:9" ht="30.75" customHeight="1">
      <c r="A577" s="685" t="s">
        <v>4093</v>
      </c>
      <c r="B577" s="110" t="s">
        <v>658</v>
      </c>
      <c r="C577" s="110" t="s">
        <v>4094</v>
      </c>
      <c r="D577" s="110" t="s">
        <v>80</v>
      </c>
      <c r="E577" s="109">
        <v>5649</v>
      </c>
      <c r="F577" s="109">
        <v>5946.3</v>
      </c>
      <c r="G577" s="109"/>
      <c r="H577" s="686">
        <v>-5946.3</v>
      </c>
      <c r="I577" s="687" t="s">
        <v>19</v>
      </c>
    </row>
    <row r="578" spans="1:9" ht="18.75" customHeight="1">
      <c r="A578" s="688" t="s">
        <v>2149</v>
      </c>
      <c r="B578" s="327" t="s">
        <v>658</v>
      </c>
      <c r="C578" s="327" t="s">
        <v>4094</v>
      </c>
      <c r="D578" s="327" t="s">
        <v>16</v>
      </c>
      <c r="E578" s="686">
        <v>5619</v>
      </c>
      <c r="F578" s="686">
        <v>5916.3</v>
      </c>
      <c r="G578" s="686"/>
      <c r="H578" s="686">
        <v>-5916.3</v>
      </c>
      <c r="I578" s="687" t="s">
        <v>19</v>
      </c>
    </row>
    <row r="579" spans="1:9" ht="18.75" customHeight="1">
      <c r="A579" s="688" t="s">
        <v>2196</v>
      </c>
      <c r="B579" s="327" t="s">
        <v>658</v>
      </c>
      <c r="C579" s="327" t="s">
        <v>4094</v>
      </c>
      <c r="D579" s="327" t="s">
        <v>2197</v>
      </c>
      <c r="E579" s="686">
        <v>1319</v>
      </c>
      <c r="F579" s="686">
        <v>1616.3</v>
      </c>
      <c r="G579" s="686"/>
      <c r="H579" s="686">
        <v>-1616.3</v>
      </c>
      <c r="I579" s="687" t="s">
        <v>19</v>
      </c>
    </row>
    <row r="580" spans="1:9" ht="18.75" customHeight="1">
      <c r="A580" s="688" t="s">
        <v>2348</v>
      </c>
      <c r="B580" s="327" t="s">
        <v>658</v>
      </c>
      <c r="C580" s="327" t="s">
        <v>4094</v>
      </c>
      <c r="D580" s="327" t="s">
        <v>2349</v>
      </c>
      <c r="E580" s="686">
        <v>2100</v>
      </c>
      <c r="F580" s="686">
        <v>2100</v>
      </c>
      <c r="G580" s="686"/>
      <c r="H580" s="686">
        <v>-2100</v>
      </c>
      <c r="I580" s="687" t="s">
        <v>19</v>
      </c>
    </row>
    <row r="581" spans="1:9" ht="18.75" customHeight="1">
      <c r="A581" s="688" t="s">
        <v>2421</v>
      </c>
      <c r="B581" s="327" t="s">
        <v>658</v>
      </c>
      <c r="C581" s="327" t="s">
        <v>4094</v>
      </c>
      <c r="D581" s="327" t="s">
        <v>2422</v>
      </c>
      <c r="E581" s="686">
        <v>2200</v>
      </c>
      <c r="F581" s="686">
        <v>2200</v>
      </c>
      <c r="G581" s="686"/>
      <c r="H581" s="686">
        <v>-2200</v>
      </c>
      <c r="I581" s="687" t="s">
        <v>19</v>
      </c>
    </row>
    <row r="582" spans="1:9" ht="18.75" customHeight="1">
      <c r="A582" s="688" t="s">
        <v>2600</v>
      </c>
      <c r="B582" s="327" t="s">
        <v>658</v>
      </c>
      <c r="C582" s="327" t="s">
        <v>4094</v>
      </c>
      <c r="D582" s="327" t="s">
        <v>2601</v>
      </c>
      <c r="E582" s="686">
        <v>30</v>
      </c>
      <c r="F582" s="686">
        <v>30</v>
      </c>
      <c r="G582" s="686"/>
      <c r="H582" s="686">
        <v>-30</v>
      </c>
      <c r="I582" s="687" t="s">
        <v>19</v>
      </c>
    </row>
    <row r="583" spans="1:9" ht="18.75" customHeight="1">
      <c r="A583" s="688" t="s">
        <v>2602</v>
      </c>
      <c r="B583" s="327" t="s">
        <v>658</v>
      </c>
      <c r="C583" s="327" t="s">
        <v>4094</v>
      </c>
      <c r="D583" s="327" t="s">
        <v>2603</v>
      </c>
      <c r="E583" s="686">
        <v>30</v>
      </c>
      <c r="F583" s="686">
        <v>30</v>
      </c>
      <c r="G583" s="686"/>
      <c r="H583" s="686">
        <v>-30</v>
      </c>
      <c r="I583" s="687" t="s">
        <v>19</v>
      </c>
    </row>
    <row r="584" spans="1:9" ht="18" customHeight="1">
      <c r="A584" s="685" t="s">
        <v>4095</v>
      </c>
      <c r="B584" s="110" t="s">
        <v>658</v>
      </c>
      <c r="C584" s="110" t="s">
        <v>4096</v>
      </c>
      <c r="D584" s="110" t="s">
        <v>80</v>
      </c>
      <c r="E584" s="109">
        <v>14517.9</v>
      </c>
      <c r="F584" s="109">
        <v>8898</v>
      </c>
      <c r="G584" s="109">
        <v>5968.48</v>
      </c>
      <c r="H584" s="686">
        <v>-2929.52</v>
      </c>
      <c r="I584" s="687" t="s">
        <v>4097</v>
      </c>
    </row>
    <row r="585" spans="1:9" ht="18.75" customHeight="1">
      <c r="A585" s="688" t="s">
        <v>2149</v>
      </c>
      <c r="B585" s="327" t="s">
        <v>658</v>
      </c>
      <c r="C585" s="327" t="s">
        <v>4096</v>
      </c>
      <c r="D585" s="327" t="s">
        <v>16</v>
      </c>
      <c r="E585" s="686">
        <v>13377.9</v>
      </c>
      <c r="F585" s="686">
        <v>8258</v>
      </c>
      <c r="G585" s="686">
        <v>5867.9</v>
      </c>
      <c r="H585" s="686">
        <v>-2390.1</v>
      </c>
      <c r="I585" s="687" t="s">
        <v>4098</v>
      </c>
    </row>
    <row r="586" spans="1:9" ht="18.75" customHeight="1">
      <c r="A586" s="688" t="s">
        <v>2196</v>
      </c>
      <c r="B586" s="327" t="s">
        <v>658</v>
      </c>
      <c r="C586" s="327" t="s">
        <v>4096</v>
      </c>
      <c r="D586" s="327" t="s">
        <v>2197</v>
      </c>
      <c r="E586" s="686">
        <v>7945</v>
      </c>
      <c r="F586" s="686">
        <v>2825.1</v>
      </c>
      <c r="G586" s="686">
        <v>1538.22</v>
      </c>
      <c r="H586" s="686">
        <v>-1286.8800000000001</v>
      </c>
      <c r="I586" s="687" t="s">
        <v>4099</v>
      </c>
    </row>
    <row r="587" spans="1:9" ht="18.75" customHeight="1">
      <c r="A587" s="688" t="s">
        <v>2421</v>
      </c>
      <c r="B587" s="327" t="s">
        <v>658</v>
      </c>
      <c r="C587" s="327" t="s">
        <v>4096</v>
      </c>
      <c r="D587" s="327" t="s">
        <v>2422</v>
      </c>
      <c r="E587" s="686">
        <v>5432.9</v>
      </c>
      <c r="F587" s="686">
        <v>5432.9</v>
      </c>
      <c r="G587" s="686">
        <v>4329.68</v>
      </c>
      <c r="H587" s="686">
        <v>-1103.22</v>
      </c>
      <c r="I587" s="687" t="s">
        <v>1033</v>
      </c>
    </row>
    <row r="588" spans="1:9" ht="18.75" customHeight="1">
      <c r="A588" s="688" t="s">
        <v>2600</v>
      </c>
      <c r="B588" s="327" t="s">
        <v>658</v>
      </c>
      <c r="C588" s="327" t="s">
        <v>4096</v>
      </c>
      <c r="D588" s="327" t="s">
        <v>2601</v>
      </c>
      <c r="E588" s="686">
        <v>1140</v>
      </c>
      <c r="F588" s="686">
        <v>640</v>
      </c>
      <c r="G588" s="686">
        <v>100.58</v>
      </c>
      <c r="H588" s="686">
        <v>-539.41999999999996</v>
      </c>
      <c r="I588" s="687" t="s">
        <v>4100</v>
      </c>
    </row>
    <row r="589" spans="1:9" ht="18.75" customHeight="1">
      <c r="A589" s="688" t="s">
        <v>2602</v>
      </c>
      <c r="B589" s="327" t="s">
        <v>658</v>
      </c>
      <c r="C589" s="327" t="s">
        <v>4096</v>
      </c>
      <c r="D589" s="327" t="s">
        <v>2603</v>
      </c>
      <c r="E589" s="686">
        <v>720</v>
      </c>
      <c r="F589" s="686">
        <v>320</v>
      </c>
      <c r="G589" s="686"/>
      <c r="H589" s="686">
        <v>-320</v>
      </c>
      <c r="I589" s="687" t="s">
        <v>19</v>
      </c>
    </row>
    <row r="590" spans="1:9" ht="18.75" customHeight="1">
      <c r="A590" s="688" t="s">
        <v>2720</v>
      </c>
      <c r="B590" s="327" t="s">
        <v>658</v>
      </c>
      <c r="C590" s="327" t="s">
        <v>4096</v>
      </c>
      <c r="D590" s="327" t="s">
        <v>2721</v>
      </c>
      <c r="E590" s="686">
        <v>420</v>
      </c>
      <c r="F590" s="686">
        <v>320</v>
      </c>
      <c r="G590" s="686">
        <v>100.58</v>
      </c>
      <c r="H590" s="686">
        <v>-219.42</v>
      </c>
      <c r="I590" s="687" t="s">
        <v>4101</v>
      </c>
    </row>
    <row r="591" spans="1:9" ht="40.5" customHeight="1">
      <c r="A591" s="685" t="s">
        <v>4102</v>
      </c>
      <c r="B591" s="110" t="s">
        <v>658</v>
      </c>
      <c r="C591" s="110" t="s">
        <v>4103</v>
      </c>
      <c r="D591" s="110" t="s">
        <v>80</v>
      </c>
      <c r="E591" s="109">
        <v>5341.8</v>
      </c>
      <c r="F591" s="109">
        <v>4455</v>
      </c>
      <c r="G591" s="109">
        <v>3397.65</v>
      </c>
      <c r="H591" s="686">
        <v>-1057.3499999999999</v>
      </c>
      <c r="I591" s="687" t="s">
        <v>670</v>
      </c>
    </row>
    <row r="592" spans="1:9" ht="18.75" customHeight="1">
      <c r="A592" s="688" t="s">
        <v>2149</v>
      </c>
      <c r="B592" s="327" t="s">
        <v>658</v>
      </c>
      <c r="C592" s="327" t="s">
        <v>4103</v>
      </c>
      <c r="D592" s="327" t="s">
        <v>16</v>
      </c>
      <c r="E592" s="686">
        <v>5211.8</v>
      </c>
      <c r="F592" s="686">
        <v>4325</v>
      </c>
      <c r="G592" s="686">
        <v>3383.2</v>
      </c>
      <c r="H592" s="686">
        <v>-941.8</v>
      </c>
      <c r="I592" s="687" t="s">
        <v>543</v>
      </c>
    </row>
    <row r="593" spans="1:9" ht="18.75" customHeight="1">
      <c r="A593" s="688" t="s">
        <v>2196</v>
      </c>
      <c r="B593" s="327" t="s">
        <v>658</v>
      </c>
      <c r="C593" s="327" t="s">
        <v>4103</v>
      </c>
      <c r="D593" s="327" t="s">
        <v>2197</v>
      </c>
      <c r="E593" s="686">
        <v>1569</v>
      </c>
      <c r="F593" s="686">
        <v>932.2</v>
      </c>
      <c r="G593" s="686">
        <v>723.16</v>
      </c>
      <c r="H593" s="686">
        <v>-209.04</v>
      </c>
      <c r="I593" s="687" t="s">
        <v>4104</v>
      </c>
    </row>
    <row r="594" spans="1:9" ht="18.75" customHeight="1">
      <c r="A594" s="688" t="s">
        <v>2421</v>
      </c>
      <c r="B594" s="327" t="s">
        <v>658</v>
      </c>
      <c r="C594" s="327" t="s">
        <v>4103</v>
      </c>
      <c r="D594" s="327" t="s">
        <v>2422</v>
      </c>
      <c r="E594" s="686">
        <v>3642.8</v>
      </c>
      <c r="F594" s="686">
        <v>3392.8</v>
      </c>
      <c r="G594" s="686">
        <v>2660.04</v>
      </c>
      <c r="H594" s="686">
        <v>-732.76</v>
      </c>
      <c r="I594" s="687" t="s">
        <v>4105</v>
      </c>
    </row>
    <row r="595" spans="1:9" ht="18.75" customHeight="1">
      <c r="A595" s="688" t="s">
        <v>2600</v>
      </c>
      <c r="B595" s="327" t="s">
        <v>658</v>
      </c>
      <c r="C595" s="327" t="s">
        <v>4103</v>
      </c>
      <c r="D595" s="327" t="s">
        <v>2601</v>
      </c>
      <c r="E595" s="686">
        <v>130</v>
      </c>
      <c r="F595" s="686">
        <v>130</v>
      </c>
      <c r="G595" s="686">
        <v>14.44</v>
      </c>
      <c r="H595" s="686">
        <v>-115.56</v>
      </c>
      <c r="I595" s="687" t="s">
        <v>4106</v>
      </c>
    </row>
    <row r="596" spans="1:9" ht="18.75" customHeight="1">
      <c r="A596" s="688" t="s">
        <v>2602</v>
      </c>
      <c r="B596" s="327" t="s">
        <v>658</v>
      </c>
      <c r="C596" s="327" t="s">
        <v>4103</v>
      </c>
      <c r="D596" s="327" t="s">
        <v>2603</v>
      </c>
      <c r="E596" s="686">
        <v>80</v>
      </c>
      <c r="F596" s="686">
        <v>80</v>
      </c>
      <c r="G596" s="686"/>
      <c r="H596" s="686">
        <v>-80</v>
      </c>
      <c r="I596" s="687" t="s">
        <v>19</v>
      </c>
    </row>
    <row r="597" spans="1:9" ht="18.75" customHeight="1">
      <c r="A597" s="688" t="s">
        <v>2720</v>
      </c>
      <c r="B597" s="327" t="s">
        <v>658</v>
      </c>
      <c r="C597" s="327" t="s">
        <v>4103</v>
      </c>
      <c r="D597" s="327" t="s">
        <v>2721</v>
      </c>
      <c r="E597" s="686">
        <v>50</v>
      </c>
      <c r="F597" s="686">
        <v>50</v>
      </c>
      <c r="G597" s="686">
        <v>14.44</v>
      </c>
      <c r="H597" s="686">
        <v>-35.56</v>
      </c>
      <c r="I597" s="687" t="s">
        <v>4107</v>
      </c>
    </row>
    <row r="598" spans="1:9" ht="19.5" customHeight="1">
      <c r="A598" s="685" t="s">
        <v>672</v>
      </c>
      <c r="B598" s="110" t="s">
        <v>673</v>
      </c>
      <c r="C598" s="110" t="s">
        <v>19</v>
      </c>
      <c r="D598" s="110" t="s">
        <v>80</v>
      </c>
      <c r="E598" s="109">
        <v>87.2</v>
      </c>
      <c r="F598" s="109">
        <v>186.2</v>
      </c>
      <c r="G598" s="109">
        <v>186.13</v>
      </c>
      <c r="H598" s="686">
        <v>-7.0000000000000007E-2</v>
      </c>
      <c r="I598" s="687" t="s">
        <v>2</v>
      </c>
    </row>
    <row r="599" spans="1:9" ht="21.75" customHeight="1">
      <c r="A599" s="685" t="s">
        <v>4108</v>
      </c>
      <c r="B599" s="110" t="s">
        <v>673</v>
      </c>
      <c r="C599" s="110" t="s">
        <v>4109</v>
      </c>
      <c r="D599" s="110" t="s">
        <v>80</v>
      </c>
      <c r="E599" s="109">
        <v>87.2</v>
      </c>
      <c r="F599" s="109">
        <v>186.2</v>
      </c>
      <c r="G599" s="109">
        <v>186.13</v>
      </c>
      <c r="H599" s="686">
        <v>-7.0000000000000007E-2</v>
      </c>
      <c r="I599" s="687" t="s">
        <v>2</v>
      </c>
    </row>
    <row r="600" spans="1:9" ht="18.75" customHeight="1">
      <c r="A600" s="688" t="s">
        <v>2149</v>
      </c>
      <c r="B600" s="327" t="s">
        <v>673</v>
      </c>
      <c r="C600" s="327" t="s">
        <v>4109</v>
      </c>
      <c r="D600" s="327" t="s">
        <v>16</v>
      </c>
      <c r="E600" s="686">
        <v>87.2</v>
      </c>
      <c r="F600" s="686">
        <v>186.2</v>
      </c>
      <c r="G600" s="686">
        <v>186.13</v>
      </c>
      <c r="H600" s="686">
        <v>-7.0000000000000007E-2</v>
      </c>
      <c r="I600" s="687" t="s">
        <v>2</v>
      </c>
    </row>
    <row r="601" spans="1:9" ht="18.75" customHeight="1">
      <c r="A601" s="688" t="s">
        <v>2421</v>
      </c>
      <c r="B601" s="327" t="s">
        <v>673</v>
      </c>
      <c r="C601" s="327" t="s">
        <v>4109</v>
      </c>
      <c r="D601" s="327" t="s">
        <v>2422</v>
      </c>
      <c r="E601" s="686">
        <v>87.2</v>
      </c>
      <c r="F601" s="686">
        <v>186.2</v>
      </c>
      <c r="G601" s="686">
        <v>186.13</v>
      </c>
      <c r="H601" s="686">
        <v>-7.0000000000000007E-2</v>
      </c>
      <c r="I601" s="687" t="s">
        <v>2</v>
      </c>
    </row>
    <row r="602" spans="1:9" ht="18.75" customHeight="1">
      <c r="A602" s="685" t="s">
        <v>681</v>
      </c>
      <c r="B602" s="110" t="s">
        <v>682</v>
      </c>
      <c r="C602" s="110" t="s">
        <v>19</v>
      </c>
      <c r="D602" s="110" t="s">
        <v>80</v>
      </c>
      <c r="E602" s="109"/>
      <c r="F602" s="109">
        <v>46123.7</v>
      </c>
      <c r="G602" s="109">
        <v>43397.06</v>
      </c>
      <c r="H602" s="686">
        <v>-2726.64</v>
      </c>
      <c r="I602" s="687" t="s">
        <v>918</v>
      </c>
    </row>
    <row r="603" spans="1:9" ht="18.75" customHeight="1">
      <c r="A603" s="685" t="s">
        <v>3797</v>
      </c>
      <c r="B603" s="110" t="s">
        <v>682</v>
      </c>
      <c r="C603" s="110" t="s">
        <v>3798</v>
      </c>
      <c r="D603" s="110" t="s">
        <v>80</v>
      </c>
      <c r="E603" s="109"/>
      <c r="F603" s="109">
        <v>46123.7</v>
      </c>
      <c r="G603" s="109">
        <v>43397.06</v>
      </c>
      <c r="H603" s="686">
        <v>-2726.64</v>
      </c>
      <c r="I603" s="687" t="s">
        <v>918</v>
      </c>
    </row>
    <row r="604" spans="1:9" ht="18.75" customHeight="1">
      <c r="A604" s="688" t="s">
        <v>2149</v>
      </c>
      <c r="B604" s="327" t="s">
        <v>682</v>
      </c>
      <c r="C604" s="327" t="s">
        <v>3798</v>
      </c>
      <c r="D604" s="327" t="s">
        <v>16</v>
      </c>
      <c r="E604" s="686"/>
      <c r="F604" s="686">
        <v>45205</v>
      </c>
      <c r="G604" s="686">
        <v>43384.38</v>
      </c>
      <c r="H604" s="686">
        <v>-1820.62</v>
      </c>
      <c r="I604" s="687" t="s">
        <v>381</v>
      </c>
    </row>
    <row r="605" spans="1:9" ht="18.75" customHeight="1">
      <c r="A605" s="688" t="s">
        <v>2196</v>
      </c>
      <c r="B605" s="327" t="s">
        <v>682</v>
      </c>
      <c r="C605" s="327" t="s">
        <v>3798</v>
      </c>
      <c r="D605" s="327" t="s">
        <v>2197</v>
      </c>
      <c r="E605" s="686"/>
      <c r="F605" s="686">
        <v>5450.9</v>
      </c>
      <c r="G605" s="686">
        <v>5116.68</v>
      </c>
      <c r="H605" s="686">
        <v>-334.22</v>
      </c>
      <c r="I605" s="687" t="s">
        <v>626</v>
      </c>
    </row>
    <row r="606" spans="1:9" ht="18.75" customHeight="1">
      <c r="A606" s="688" t="s">
        <v>2421</v>
      </c>
      <c r="B606" s="327" t="s">
        <v>682</v>
      </c>
      <c r="C606" s="327" t="s">
        <v>3798</v>
      </c>
      <c r="D606" s="327" t="s">
        <v>2422</v>
      </c>
      <c r="E606" s="686"/>
      <c r="F606" s="686">
        <v>39754.1</v>
      </c>
      <c r="G606" s="686">
        <v>38267.699999999997</v>
      </c>
      <c r="H606" s="686">
        <v>-1486.4</v>
      </c>
      <c r="I606" s="687" t="s">
        <v>268</v>
      </c>
    </row>
    <row r="607" spans="1:9" ht="18.75" customHeight="1">
      <c r="A607" s="688" t="s">
        <v>2600</v>
      </c>
      <c r="B607" s="327" t="s">
        <v>682</v>
      </c>
      <c r="C607" s="327" t="s">
        <v>3798</v>
      </c>
      <c r="D607" s="327" t="s">
        <v>2601</v>
      </c>
      <c r="E607" s="686"/>
      <c r="F607" s="686">
        <v>918.7</v>
      </c>
      <c r="G607" s="686">
        <v>12.67</v>
      </c>
      <c r="H607" s="686">
        <v>-906.03</v>
      </c>
      <c r="I607" s="687" t="s">
        <v>4110</v>
      </c>
    </row>
    <row r="608" spans="1:9" ht="18.75" customHeight="1">
      <c r="A608" s="688" t="s">
        <v>2602</v>
      </c>
      <c r="B608" s="327" t="s">
        <v>682</v>
      </c>
      <c r="C608" s="327" t="s">
        <v>3798</v>
      </c>
      <c r="D608" s="327" t="s">
        <v>2603</v>
      </c>
      <c r="E608" s="686"/>
      <c r="F608" s="686">
        <v>870</v>
      </c>
      <c r="G608" s="686"/>
      <c r="H608" s="686">
        <v>-870</v>
      </c>
      <c r="I608" s="687" t="s">
        <v>19</v>
      </c>
    </row>
    <row r="609" spans="1:9" ht="18.75" customHeight="1">
      <c r="A609" s="688" t="s">
        <v>2720</v>
      </c>
      <c r="B609" s="327" t="s">
        <v>682</v>
      </c>
      <c r="C609" s="327" t="s">
        <v>3798</v>
      </c>
      <c r="D609" s="327" t="s">
        <v>2721</v>
      </c>
      <c r="E609" s="686"/>
      <c r="F609" s="686">
        <v>48.7</v>
      </c>
      <c r="G609" s="686">
        <v>12.67</v>
      </c>
      <c r="H609" s="686">
        <v>-36.03</v>
      </c>
      <c r="I609" s="687" t="s">
        <v>4111</v>
      </c>
    </row>
    <row r="610" spans="1:9" ht="20.25" customHeight="1">
      <c r="A610" s="685" t="s">
        <v>708</v>
      </c>
      <c r="B610" s="110" t="s">
        <v>709</v>
      </c>
      <c r="C610" s="110" t="s">
        <v>19</v>
      </c>
      <c r="D610" s="110" t="s">
        <v>80</v>
      </c>
      <c r="E610" s="109">
        <v>10172.799999999999</v>
      </c>
      <c r="F610" s="109">
        <f>10950.5+25</f>
        <v>10975.5</v>
      </c>
      <c r="G610" s="109">
        <v>9441.07</v>
      </c>
      <c r="H610" s="686">
        <v>-1509.43</v>
      </c>
      <c r="I610" s="687" t="s">
        <v>1090</v>
      </c>
    </row>
    <row r="611" spans="1:9" ht="25.5" customHeight="1">
      <c r="A611" s="685" t="s">
        <v>3852</v>
      </c>
      <c r="B611" s="110" t="s">
        <v>709</v>
      </c>
      <c r="C611" s="110" t="s">
        <v>3853</v>
      </c>
      <c r="D611" s="110" t="s">
        <v>80</v>
      </c>
      <c r="E611" s="109">
        <v>10172.799999999999</v>
      </c>
      <c r="F611" s="109">
        <f>10950.5+25</f>
        <v>10975.5</v>
      </c>
      <c r="G611" s="109">
        <v>9441.07</v>
      </c>
      <c r="H611" s="686">
        <v>-1509.43</v>
      </c>
      <c r="I611" s="687" t="s">
        <v>1090</v>
      </c>
    </row>
    <row r="612" spans="1:9" ht="14.25" customHeight="1">
      <c r="A612" s="692" t="s">
        <v>550</v>
      </c>
      <c r="B612" s="111"/>
      <c r="C612" s="111"/>
      <c r="D612" s="111"/>
      <c r="E612" s="111"/>
      <c r="F612" s="111">
        <v>25</v>
      </c>
      <c r="G612" s="111"/>
      <c r="H612" s="111"/>
      <c r="I612" s="694"/>
    </row>
    <row r="613" spans="1:9" ht="18.75" customHeight="1">
      <c r="A613" s="688" t="s">
        <v>2149</v>
      </c>
      <c r="B613" s="327" t="s">
        <v>709</v>
      </c>
      <c r="C613" s="327" t="s">
        <v>3853</v>
      </c>
      <c r="D613" s="327" t="s">
        <v>16</v>
      </c>
      <c r="E613" s="686">
        <v>10172.799999999999</v>
      </c>
      <c r="F613" s="686">
        <v>10819.3</v>
      </c>
      <c r="G613" s="686">
        <v>9319.49</v>
      </c>
      <c r="H613" s="686">
        <v>-1499.81</v>
      </c>
      <c r="I613" s="687" t="s">
        <v>27</v>
      </c>
    </row>
    <row r="614" spans="1:9" ht="18.75" customHeight="1">
      <c r="A614" s="688" t="s">
        <v>20</v>
      </c>
      <c r="B614" s="327" t="s">
        <v>709</v>
      </c>
      <c r="C614" s="327" t="s">
        <v>3853</v>
      </c>
      <c r="D614" s="327" t="s">
        <v>21</v>
      </c>
      <c r="E614" s="686">
        <v>258</v>
      </c>
      <c r="F614" s="686">
        <v>258</v>
      </c>
      <c r="G614" s="686">
        <v>163.62</v>
      </c>
      <c r="H614" s="686">
        <v>-94.38</v>
      </c>
      <c r="I614" s="687" t="s">
        <v>4112</v>
      </c>
    </row>
    <row r="615" spans="1:9" ht="18.75" customHeight="1">
      <c r="A615" s="688" t="s">
        <v>2196</v>
      </c>
      <c r="B615" s="327" t="s">
        <v>709</v>
      </c>
      <c r="C615" s="327" t="s">
        <v>3853</v>
      </c>
      <c r="D615" s="327" t="s">
        <v>2197</v>
      </c>
      <c r="E615" s="686">
        <v>8988.7999999999993</v>
      </c>
      <c r="F615" s="686">
        <v>9615.2999999999993</v>
      </c>
      <c r="G615" s="686">
        <v>8277.01</v>
      </c>
      <c r="H615" s="686">
        <v>-1338.29</v>
      </c>
      <c r="I615" s="687" t="s">
        <v>27</v>
      </c>
    </row>
    <row r="616" spans="1:9" ht="18.75" customHeight="1">
      <c r="A616" s="688" t="s">
        <v>2421</v>
      </c>
      <c r="B616" s="327" t="s">
        <v>709</v>
      </c>
      <c r="C616" s="327" t="s">
        <v>3853</v>
      </c>
      <c r="D616" s="327" t="s">
        <v>2422</v>
      </c>
      <c r="E616" s="686">
        <v>926</v>
      </c>
      <c r="F616" s="686">
        <v>946</v>
      </c>
      <c r="G616" s="686">
        <v>878.87</v>
      </c>
      <c r="H616" s="686">
        <v>-67.13</v>
      </c>
      <c r="I616" s="687" t="s">
        <v>4005</v>
      </c>
    </row>
    <row r="617" spans="1:9" ht="18.75" customHeight="1">
      <c r="A617" s="688" t="s">
        <v>2600</v>
      </c>
      <c r="B617" s="327" t="s">
        <v>709</v>
      </c>
      <c r="C617" s="327" t="s">
        <v>3853</v>
      </c>
      <c r="D617" s="327" t="s">
        <v>2601</v>
      </c>
      <c r="E617" s="686"/>
      <c r="F617" s="686">
        <v>131.19999999999999</v>
      </c>
      <c r="G617" s="686">
        <v>121.58</v>
      </c>
      <c r="H617" s="686">
        <v>-9.6199999999999992</v>
      </c>
      <c r="I617" s="687" t="s">
        <v>384</v>
      </c>
    </row>
    <row r="618" spans="1:9" ht="18.75" customHeight="1">
      <c r="A618" s="688" t="s">
        <v>2602</v>
      </c>
      <c r="B618" s="327" t="s">
        <v>709</v>
      </c>
      <c r="C618" s="327" t="s">
        <v>3853</v>
      </c>
      <c r="D618" s="327" t="s">
        <v>2603</v>
      </c>
      <c r="E618" s="686"/>
      <c r="F618" s="686">
        <v>50</v>
      </c>
      <c r="G618" s="686">
        <v>49</v>
      </c>
      <c r="H618" s="686">
        <v>-1</v>
      </c>
      <c r="I618" s="687" t="s">
        <v>407</v>
      </c>
    </row>
    <row r="619" spans="1:9" ht="18.75" customHeight="1">
      <c r="A619" s="688" t="s">
        <v>2720</v>
      </c>
      <c r="B619" s="327" t="s">
        <v>709</v>
      </c>
      <c r="C619" s="327" t="s">
        <v>3853</v>
      </c>
      <c r="D619" s="327" t="s">
        <v>2721</v>
      </c>
      <c r="E619" s="686"/>
      <c r="F619" s="686">
        <v>81.2</v>
      </c>
      <c r="G619" s="686">
        <v>72.58</v>
      </c>
      <c r="H619" s="686">
        <v>-8.6199999999999992</v>
      </c>
      <c r="I619" s="687" t="s">
        <v>623</v>
      </c>
    </row>
    <row r="620" spans="1:9" ht="18.75" customHeight="1">
      <c r="A620" s="685" t="s">
        <v>751</v>
      </c>
      <c r="B620" s="110" t="s">
        <v>259</v>
      </c>
      <c r="C620" s="110" t="s">
        <v>19</v>
      </c>
      <c r="D620" s="110" t="s">
        <v>80</v>
      </c>
      <c r="E620" s="109">
        <v>891.7</v>
      </c>
      <c r="F620" s="109">
        <v>1086.9000000000001</v>
      </c>
      <c r="G620" s="109">
        <v>1008.88</v>
      </c>
      <c r="H620" s="686">
        <v>-78.02</v>
      </c>
      <c r="I620" s="687" t="s">
        <v>877</v>
      </c>
    </row>
    <row r="621" spans="1:9" ht="43.5" customHeight="1">
      <c r="A621" s="685" t="s">
        <v>4113</v>
      </c>
      <c r="B621" s="110" t="s">
        <v>259</v>
      </c>
      <c r="C621" s="110" t="s">
        <v>4114</v>
      </c>
      <c r="D621" s="110" t="s">
        <v>80</v>
      </c>
      <c r="E621" s="109">
        <v>891.7</v>
      </c>
      <c r="F621" s="109">
        <v>1086.9000000000001</v>
      </c>
      <c r="G621" s="109">
        <v>1008.88</v>
      </c>
      <c r="H621" s="686">
        <v>-78.02</v>
      </c>
      <c r="I621" s="687" t="s">
        <v>877</v>
      </c>
    </row>
    <row r="622" spans="1:9" ht="18.75" customHeight="1">
      <c r="A622" s="688" t="s">
        <v>2149</v>
      </c>
      <c r="B622" s="327" t="s">
        <v>259</v>
      </c>
      <c r="C622" s="327" t="s">
        <v>4114</v>
      </c>
      <c r="D622" s="327" t="s">
        <v>16</v>
      </c>
      <c r="E622" s="686">
        <v>878.1</v>
      </c>
      <c r="F622" s="686">
        <v>1073.3</v>
      </c>
      <c r="G622" s="686">
        <v>1007.97</v>
      </c>
      <c r="H622" s="686">
        <v>-65.33</v>
      </c>
      <c r="I622" s="687" t="s">
        <v>626</v>
      </c>
    </row>
    <row r="623" spans="1:9" ht="18.75" customHeight="1">
      <c r="A623" s="688" t="s">
        <v>20</v>
      </c>
      <c r="B623" s="327" t="s">
        <v>259</v>
      </c>
      <c r="C623" s="327" t="s">
        <v>4114</v>
      </c>
      <c r="D623" s="327" t="s">
        <v>21</v>
      </c>
      <c r="E623" s="686">
        <v>111.4</v>
      </c>
      <c r="F623" s="686">
        <v>416.8</v>
      </c>
      <c r="G623" s="686">
        <v>413.12</v>
      </c>
      <c r="H623" s="686">
        <v>-3.68</v>
      </c>
      <c r="I623" s="687" t="s">
        <v>295</v>
      </c>
    </row>
    <row r="624" spans="1:9" ht="18.75" customHeight="1">
      <c r="A624" s="688" t="s">
        <v>2196</v>
      </c>
      <c r="B624" s="327" t="s">
        <v>259</v>
      </c>
      <c r="C624" s="327" t="s">
        <v>4114</v>
      </c>
      <c r="D624" s="327" t="s">
        <v>2197</v>
      </c>
      <c r="E624" s="686">
        <v>766.7</v>
      </c>
      <c r="F624" s="686">
        <v>656.5</v>
      </c>
      <c r="G624" s="686">
        <v>594.85</v>
      </c>
      <c r="H624" s="686">
        <v>-61.65</v>
      </c>
      <c r="I624" s="687" t="s">
        <v>895</v>
      </c>
    </row>
    <row r="625" spans="1:9" ht="18.75" customHeight="1">
      <c r="A625" s="688" t="s">
        <v>2600</v>
      </c>
      <c r="B625" s="327" t="s">
        <v>259</v>
      </c>
      <c r="C625" s="327" t="s">
        <v>4114</v>
      </c>
      <c r="D625" s="327" t="s">
        <v>2601</v>
      </c>
      <c r="E625" s="686">
        <v>13.6</v>
      </c>
      <c r="F625" s="686">
        <v>13.6</v>
      </c>
      <c r="G625" s="686">
        <v>0.9</v>
      </c>
      <c r="H625" s="686">
        <v>-12.7</v>
      </c>
      <c r="I625" s="687" t="s">
        <v>4115</v>
      </c>
    </row>
    <row r="626" spans="1:9" ht="18.75" customHeight="1">
      <c r="A626" s="688" t="s">
        <v>2720</v>
      </c>
      <c r="B626" s="327" t="s">
        <v>259</v>
      </c>
      <c r="C626" s="327" t="s">
        <v>4114</v>
      </c>
      <c r="D626" s="327" t="s">
        <v>2721</v>
      </c>
      <c r="E626" s="686">
        <v>13.6</v>
      </c>
      <c r="F626" s="686">
        <v>13.6</v>
      </c>
      <c r="G626" s="686">
        <v>0.9</v>
      </c>
      <c r="H626" s="686">
        <v>-12.7</v>
      </c>
      <c r="I626" s="687" t="s">
        <v>4115</v>
      </c>
    </row>
    <row r="627" spans="1:9" ht="18.75" customHeight="1">
      <c r="A627" s="685" t="s">
        <v>754</v>
      </c>
      <c r="B627" s="110" t="s">
        <v>753</v>
      </c>
      <c r="C627" s="110" t="s">
        <v>19</v>
      </c>
      <c r="D627" s="110" t="s">
        <v>80</v>
      </c>
      <c r="E627" s="109"/>
      <c r="F627" s="109"/>
      <c r="G627" s="109">
        <v>-26.8</v>
      </c>
      <c r="H627" s="686">
        <v>-26.8</v>
      </c>
      <c r="I627" s="687" t="s">
        <v>19</v>
      </c>
    </row>
    <row r="628" spans="1:9" ht="28.5" customHeight="1">
      <c r="A628" s="685" t="s">
        <v>3789</v>
      </c>
      <c r="B628" s="110" t="s">
        <v>753</v>
      </c>
      <c r="C628" s="110" t="s">
        <v>3790</v>
      </c>
      <c r="D628" s="110" t="s">
        <v>80</v>
      </c>
      <c r="E628" s="109"/>
      <c r="F628" s="109"/>
      <c r="G628" s="109">
        <v>-26.8</v>
      </c>
      <c r="H628" s="686">
        <v>-26.8</v>
      </c>
      <c r="I628" s="687" t="s">
        <v>19</v>
      </c>
    </row>
    <row r="629" spans="1:9" ht="18.75" customHeight="1">
      <c r="A629" s="688" t="s">
        <v>2149</v>
      </c>
      <c r="B629" s="327" t="s">
        <v>753</v>
      </c>
      <c r="C629" s="327" t="s">
        <v>3790</v>
      </c>
      <c r="D629" s="327" t="s">
        <v>16</v>
      </c>
      <c r="E629" s="686"/>
      <c r="F629" s="686"/>
      <c r="G629" s="686">
        <v>-26.8</v>
      </c>
      <c r="H629" s="686">
        <v>-26.8</v>
      </c>
      <c r="I629" s="687" t="s">
        <v>19</v>
      </c>
    </row>
    <row r="630" spans="1:9" ht="18.75" customHeight="1">
      <c r="A630" s="688" t="s">
        <v>2421</v>
      </c>
      <c r="B630" s="327" t="s">
        <v>753</v>
      </c>
      <c r="C630" s="327" t="s">
        <v>3790</v>
      </c>
      <c r="D630" s="327" t="s">
        <v>2422</v>
      </c>
      <c r="E630" s="686"/>
      <c r="F630" s="686"/>
      <c r="G630" s="686">
        <v>-26.8</v>
      </c>
      <c r="H630" s="686">
        <v>-26.8</v>
      </c>
      <c r="I630" s="687" t="s">
        <v>19</v>
      </c>
    </row>
    <row r="631" spans="1:9" ht="18.75" customHeight="1">
      <c r="A631" s="685" t="s">
        <v>781</v>
      </c>
      <c r="B631" s="110" t="s">
        <v>782</v>
      </c>
      <c r="C631" s="110" t="s">
        <v>19</v>
      </c>
      <c r="D631" s="110" t="s">
        <v>80</v>
      </c>
      <c r="E631" s="109">
        <v>813.2</v>
      </c>
      <c r="F631" s="109">
        <v>1319.9</v>
      </c>
      <c r="G631" s="109">
        <v>1166.17</v>
      </c>
      <c r="H631" s="686">
        <v>-153.72999999999999</v>
      </c>
      <c r="I631" s="687" t="s">
        <v>718</v>
      </c>
    </row>
    <row r="632" spans="1:9" ht="32.25" customHeight="1">
      <c r="A632" s="685" t="s">
        <v>3852</v>
      </c>
      <c r="B632" s="110" t="s">
        <v>782</v>
      </c>
      <c r="C632" s="110" t="s">
        <v>3853</v>
      </c>
      <c r="D632" s="110" t="s">
        <v>80</v>
      </c>
      <c r="E632" s="109">
        <v>813.2</v>
      </c>
      <c r="F632" s="109">
        <v>610.6</v>
      </c>
      <c r="G632" s="109">
        <v>601.76</v>
      </c>
      <c r="H632" s="686">
        <v>-8.84</v>
      </c>
      <c r="I632" s="687" t="s">
        <v>58</v>
      </c>
    </row>
    <row r="633" spans="1:9" ht="18.75" customHeight="1">
      <c r="A633" s="688" t="s">
        <v>2149</v>
      </c>
      <c r="B633" s="327" t="s">
        <v>782</v>
      </c>
      <c r="C633" s="327" t="s">
        <v>3853</v>
      </c>
      <c r="D633" s="327" t="s">
        <v>16</v>
      </c>
      <c r="E633" s="686">
        <v>403.8</v>
      </c>
      <c r="F633" s="686">
        <v>431.29</v>
      </c>
      <c r="G633" s="686">
        <v>422.51</v>
      </c>
      <c r="H633" s="686">
        <v>-8.7799999999999994</v>
      </c>
      <c r="I633" s="687" t="s">
        <v>407</v>
      </c>
    </row>
    <row r="634" spans="1:9" ht="18.75" customHeight="1">
      <c r="A634" s="688" t="s">
        <v>20</v>
      </c>
      <c r="B634" s="327" t="s">
        <v>782</v>
      </c>
      <c r="C634" s="327" t="s">
        <v>3853</v>
      </c>
      <c r="D634" s="327" t="s">
        <v>21</v>
      </c>
      <c r="E634" s="686">
        <v>203.8</v>
      </c>
      <c r="F634" s="686">
        <v>203.8</v>
      </c>
      <c r="G634" s="686">
        <v>195.03</v>
      </c>
      <c r="H634" s="686">
        <v>-8.77</v>
      </c>
      <c r="I634" s="687" t="s">
        <v>553</v>
      </c>
    </row>
    <row r="635" spans="1:9" ht="18.75" customHeight="1">
      <c r="A635" s="688" t="s">
        <v>2196</v>
      </c>
      <c r="B635" s="327" t="s">
        <v>782</v>
      </c>
      <c r="C635" s="327" t="s">
        <v>3853</v>
      </c>
      <c r="D635" s="327" t="s">
        <v>2197</v>
      </c>
      <c r="E635" s="686">
        <v>200</v>
      </c>
      <c r="F635" s="686">
        <v>227.49</v>
      </c>
      <c r="G635" s="686">
        <v>227.48</v>
      </c>
      <c r="H635" s="686">
        <v>-0.01</v>
      </c>
      <c r="I635" s="687" t="s">
        <v>2</v>
      </c>
    </row>
    <row r="636" spans="1:9" ht="18.75" customHeight="1">
      <c r="A636" s="688" t="s">
        <v>2600</v>
      </c>
      <c r="B636" s="327" t="s">
        <v>782</v>
      </c>
      <c r="C636" s="327" t="s">
        <v>3853</v>
      </c>
      <c r="D636" s="327" t="s">
        <v>2601</v>
      </c>
      <c r="E636" s="686">
        <v>409.4</v>
      </c>
      <c r="F636" s="686">
        <v>179.31</v>
      </c>
      <c r="G636" s="686">
        <v>179.25</v>
      </c>
      <c r="H636" s="686">
        <v>-0.06</v>
      </c>
      <c r="I636" s="687" t="s">
        <v>2</v>
      </c>
    </row>
    <row r="637" spans="1:9" ht="18.75" customHeight="1">
      <c r="A637" s="688" t="s">
        <v>2602</v>
      </c>
      <c r="B637" s="327" t="s">
        <v>782</v>
      </c>
      <c r="C637" s="327" t="s">
        <v>3853</v>
      </c>
      <c r="D637" s="327" t="s">
        <v>2603</v>
      </c>
      <c r="E637" s="686">
        <v>300</v>
      </c>
      <c r="F637" s="686">
        <v>124.7</v>
      </c>
      <c r="G637" s="686">
        <v>124.69</v>
      </c>
      <c r="H637" s="686">
        <v>-0.01</v>
      </c>
      <c r="I637" s="687" t="s">
        <v>2</v>
      </c>
    </row>
    <row r="638" spans="1:9" ht="18.75" customHeight="1">
      <c r="A638" s="688" t="s">
        <v>2720</v>
      </c>
      <c r="B638" s="327" t="s">
        <v>782</v>
      </c>
      <c r="C638" s="327" t="s">
        <v>3853</v>
      </c>
      <c r="D638" s="327" t="s">
        <v>2721</v>
      </c>
      <c r="E638" s="686">
        <v>109.4</v>
      </c>
      <c r="F638" s="686">
        <v>54.61</v>
      </c>
      <c r="G638" s="686">
        <v>54.56</v>
      </c>
      <c r="H638" s="686">
        <v>-0.05</v>
      </c>
      <c r="I638" s="687" t="s">
        <v>330</v>
      </c>
    </row>
    <row r="639" spans="1:9" ht="30" customHeight="1">
      <c r="A639" s="685" t="s">
        <v>4116</v>
      </c>
      <c r="B639" s="110" t="s">
        <v>782</v>
      </c>
      <c r="C639" s="110" t="s">
        <v>4117</v>
      </c>
      <c r="D639" s="110" t="s">
        <v>80</v>
      </c>
      <c r="E639" s="109"/>
      <c r="F639" s="109">
        <v>709.3</v>
      </c>
      <c r="G639" s="109">
        <v>564.41</v>
      </c>
      <c r="H639" s="686">
        <v>-144.88999999999999</v>
      </c>
      <c r="I639" s="687" t="s">
        <v>4039</v>
      </c>
    </row>
    <row r="640" spans="1:9" ht="18.75" customHeight="1">
      <c r="A640" s="688" t="s">
        <v>2149</v>
      </c>
      <c r="B640" s="327" t="s">
        <v>782</v>
      </c>
      <c r="C640" s="327" t="s">
        <v>4117</v>
      </c>
      <c r="D640" s="327" t="s">
        <v>16</v>
      </c>
      <c r="E640" s="686"/>
      <c r="F640" s="686">
        <v>33.299999999999997</v>
      </c>
      <c r="G640" s="686">
        <v>25.95</v>
      </c>
      <c r="H640" s="686">
        <v>-7.35</v>
      </c>
      <c r="I640" s="687" t="s">
        <v>4118</v>
      </c>
    </row>
    <row r="641" spans="1:9" ht="18.75" customHeight="1">
      <c r="A641" s="688" t="s">
        <v>2196</v>
      </c>
      <c r="B641" s="327" t="s">
        <v>782</v>
      </c>
      <c r="C641" s="327" t="s">
        <v>4117</v>
      </c>
      <c r="D641" s="327" t="s">
        <v>2197</v>
      </c>
      <c r="E641" s="686"/>
      <c r="F641" s="686">
        <v>33.299999999999997</v>
      </c>
      <c r="G641" s="686">
        <v>25.95</v>
      </c>
      <c r="H641" s="686">
        <v>-7.35</v>
      </c>
      <c r="I641" s="687" t="s">
        <v>4118</v>
      </c>
    </row>
    <row r="642" spans="1:9" ht="18.75" customHeight="1">
      <c r="A642" s="688" t="s">
        <v>2600</v>
      </c>
      <c r="B642" s="327" t="s">
        <v>782</v>
      </c>
      <c r="C642" s="327" t="s">
        <v>4117</v>
      </c>
      <c r="D642" s="327" t="s">
        <v>2601</v>
      </c>
      <c r="E642" s="686"/>
      <c r="F642" s="686">
        <v>676</v>
      </c>
      <c r="G642" s="686">
        <v>538.46</v>
      </c>
      <c r="H642" s="686">
        <v>-137.54</v>
      </c>
      <c r="I642" s="687" t="s">
        <v>1033</v>
      </c>
    </row>
    <row r="643" spans="1:9" ht="18.75" customHeight="1">
      <c r="A643" s="688" t="s">
        <v>2602</v>
      </c>
      <c r="B643" s="327" t="s">
        <v>782</v>
      </c>
      <c r="C643" s="327" t="s">
        <v>4117</v>
      </c>
      <c r="D643" s="327" t="s">
        <v>2603</v>
      </c>
      <c r="E643" s="686"/>
      <c r="F643" s="686">
        <v>588.6</v>
      </c>
      <c r="G643" s="686">
        <v>454.75</v>
      </c>
      <c r="H643" s="686">
        <v>-133.85</v>
      </c>
      <c r="I643" s="687" t="s">
        <v>4119</v>
      </c>
    </row>
    <row r="644" spans="1:9" ht="18.75" customHeight="1">
      <c r="A644" s="688" t="s">
        <v>2720</v>
      </c>
      <c r="B644" s="327" t="s">
        <v>782</v>
      </c>
      <c r="C644" s="327" t="s">
        <v>4117</v>
      </c>
      <c r="D644" s="327" t="s">
        <v>2721</v>
      </c>
      <c r="E644" s="686"/>
      <c r="F644" s="686">
        <v>87.4</v>
      </c>
      <c r="G644" s="686">
        <v>83.71</v>
      </c>
      <c r="H644" s="686">
        <v>-3.69</v>
      </c>
      <c r="I644" s="687" t="s">
        <v>629</v>
      </c>
    </row>
    <row r="645" spans="1:9" ht="18.75" customHeight="1">
      <c r="A645" s="685" t="s">
        <v>802</v>
      </c>
      <c r="B645" s="110" t="s">
        <v>291</v>
      </c>
      <c r="C645" s="110" t="s">
        <v>19</v>
      </c>
      <c r="D645" s="110" t="s">
        <v>80</v>
      </c>
      <c r="E645" s="109">
        <v>297</v>
      </c>
      <c r="F645" s="109">
        <v>309.89999999999998</v>
      </c>
      <c r="G645" s="109">
        <v>172.11</v>
      </c>
      <c r="H645" s="686">
        <v>-137.79</v>
      </c>
      <c r="I645" s="687" t="s">
        <v>499</v>
      </c>
    </row>
    <row r="646" spans="1:9" ht="29.25" customHeight="1">
      <c r="A646" s="685" t="s">
        <v>3852</v>
      </c>
      <c r="B646" s="110" t="s">
        <v>291</v>
      </c>
      <c r="C646" s="110" t="s">
        <v>3853</v>
      </c>
      <c r="D646" s="110" t="s">
        <v>80</v>
      </c>
      <c r="E646" s="109">
        <v>297</v>
      </c>
      <c r="F646" s="109">
        <v>309.89999999999998</v>
      </c>
      <c r="G646" s="109">
        <v>172.11</v>
      </c>
      <c r="H646" s="686">
        <v>-137.79</v>
      </c>
      <c r="I646" s="687" t="s">
        <v>499</v>
      </c>
    </row>
    <row r="647" spans="1:9" ht="18.75" customHeight="1">
      <c r="A647" s="688" t="s">
        <v>2149</v>
      </c>
      <c r="B647" s="327" t="s">
        <v>291</v>
      </c>
      <c r="C647" s="327" t="s">
        <v>3853</v>
      </c>
      <c r="D647" s="327" t="s">
        <v>16</v>
      </c>
      <c r="E647" s="686">
        <v>297</v>
      </c>
      <c r="F647" s="686">
        <v>304.89999999999998</v>
      </c>
      <c r="G647" s="686">
        <v>168.06</v>
      </c>
      <c r="H647" s="686">
        <v>-136.84</v>
      </c>
      <c r="I647" s="687" t="s">
        <v>4120</v>
      </c>
    </row>
    <row r="648" spans="1:9" ht="18" customHeight="1">
      <c r="A648" s="688" t="s">
        <v>2196</v>
      </c>
      <c r="B648" s="327" t="s">
        <v>291</v>
      </c>
      <c r="C648" s="327" t="s">
        <v>3853</v>
      </c>
      <c r="D648" s="327" t="s">
        <v>2197</v>
      </c>
      <c r="E648" s="686">
        <v>22.4</v>
      </c>
      <c r="F648" s="686">
        <v>124.3</v>
      </c>
      <c r="G648" s="686">
        <v>97.7</v>
      </c>
      <c r="H648" s="686">
        <v>-26.6</v>
      </c>
      <c r="I648" s="687" t="s">
        <v>4084</v>
      </c>
    </row>
    <row r="649" spans="1:9" ht="18.75" customHeight="1">
      <c r="A649" s="688" t="s">
        <v>2421</v>
      </c>
      <c r="B649" s="327" t="s">
        <v>291</v>
      </c>
      <c r="C649" s="327" t="s">
        <v>3853</v>
      </c>
      <c r="D649" s="327" t="s">
        <v>2422</v>
      </c>
      <c r="E649" s="686">
        <v>274.60000000000002</v>
      </c>
      <c r="F649" s="686">
        <v>180.6</v>
      </c>
      <c r="G649" s="686">
        <v>70.36</v>
      </c>
      <c r="H649" s="686">
        <v>-110.24</v>
      </c>
      <c r="I649" s="687" t="s">
        <v>4121</v>
      </c>
    </row>
    <row r="650" spans="1:9" ht="18.75" customHeight="1">
      <c r="A650" s="688" t="s">
        <v>2600</v>
      </c>
      <c r="B650" s="327" t="s">
        <v>291</v>
      </c>
      <c r="C650" s="327" t="s">
        <v>3853</v>
      </c>
      <c r="D650" s="327" t="s">
        <v>2601</v>
      </c>
      <c r="E650" s="686"/>
      <c r="F650" s="686">
        <v>5</v>
      </c>
      <c r="G650" s="686">
        <v>4.05</v>
      </c>
      <c r="H650" s="686">
        <v>-0.95</v>
      </c>
      <c r="I650" s="687" t="s">
        <v>4122</v>
      </c>
    </row>
    <row r="651" spans="1:9" ht="18.75" customHeight="1">
      <c r="A651" s="688" t="s">
        <v>2720</v>
      </c>
      <c r="B651" s="327" t="s">
        <v>291</v>
      </c>
      <c r="C651" s="327" t="s">
        <v>3853</v>
      </c>
      <c r="D651" s="327" t="s">
        <v>2721</v>
      </c>
      <c r="E651" s="686"/>
      <c r="F651" s="686">
        <v>5</v>
      </c>
      <c r="G651" s="686">
        <v>4.05</v>
      </c>
      <c r="H651" s="686">
        <v>-0.95</v>
      </c>
      <c r="I651" s="687" t="s">
        <v>4122</v>
      </c>
    </row>
    <row r="652" spans="1:9">
      <c r="E652" s="695"/>
      <c r="F652" s="695"/>
      <c r="G652" s="696"/>
    </row>
    <row r="653" spans="1:9">
      <c r="E653" s="695"/>
      <c r="F653" s="695"/>
      <c r="G653" s="696"/>
    </row>
    <row r="654" spans="1:9">
      <c r="E654" s="695"/>
      <c r="F654" s="695"/>
      <c r="G654" s="696"/>
    </row>
    <row r="655" spans="1:9" ht="14.85" customHeight="1">
      <c r="A655" s="2" t="s">
        <v>4123</v>
      </c>
      <c r="E655" s="697" t="s">
        <v>83</v>
      </c>
      <c r="F655" s="697"/>
    </row>
    <row r="656" spans="1:9" ht="14.85" customHeight="1">
      <c r="E656" s="698"/>
      <c r="F656" s="698"/>
    </row>
    <row r="657" spans="1:6" ht="14.85" customHeight="1">
      <c r="B657" s="699"/>
      <c r="C657" s="699"/>
      <c r="F657" s="25"/>
    </row>
    <row r="658" spans="1:6" ht="14.85" customHeight="1">
      <c r="A658" s="2" t="s">
        <v>4124</v>
      </c>
      <c r="E658" s="697" t="s">
        <v>95</v>
      </c>
      <c r="F658" s="697"/>
    </row>
    <row r="659" spans="1:6" ht="14.85" customHeight="1">
      <c r="E659" s="698"/>
      <c r="F659" s="698"/>
    </row>
    <row r="660" spans="1:6" ht="14.85" customHeight="1">
      <c r="B660" s="699"/>
      <c r="C660" s="699"/>
    </row>
    <row r="661" spans="1:6" ht="14.85" customHeight="1">
      <c r="A661" s="2" t="s">
        <v>4125</v>
      </c>
      <c r="B661" s="699"/>
      <c r="C661" s="699"/>
      <c r="E661" s="1" t="s">
        <v>86</v>
      </c>
    </row>
    <row r="662" spans="1:6" ht="14.85" customHeight="1">
      <c r="B662" s="699"/>
      <c r="C662" s="699"/>
    </row>
    <row r="663" spans="1:6" ht="14.85" customHeight="1">
      <c r="B663" s="699"/>
      <c r="C663" s="699"/>
    </row>
    <row r="664" spans="1:6" ht="14.85" customHeight="1">
      <c r="A664" s="2" t="s">
        <v>4126</v>
      </c>
      <c r="E664" s="697" t="s">
        <v>89</v>
      </c>
      <c r="F664" s="697"/>
    </row>
    <row r="665" spans="1:6" ht="14.85" customHeight="1">
      <c r="E665" s="698"/>
      <c r="F665" s="698"/>
    </row>
    <row r="666" spans="1:6" ht="14.85" customHeight="1">
      <c r="B666" s="699"/>
      <c r="C666" s="699"/>
    </row>
    <row r="667" spans="1:6" ht="14.85" customHeight="1">
      <c r="A667" s="2" t="s">
        <v>4127</v>
      </c>
      <c r="B667" s="699"/>
      <c r="C667" s="699"/>
      <c r="E667" s="697" t="s">
        <v>87</v>
      </c>
      <c r="F667" s="697"/>
    </row>
    <row r="668" spans="1:6" ht="14.85" customHeight="1">
      <c r="B668" s="699"/>
      <c r="C668" s="699"/>
      <c r="E668" s="698"/>
      <c r="F668" s="698"/>
    </row>
    <row r="669" spans="1:6" ht="14.85" customHeight="1">
      <c r="B669" s="699"/>
      <c r="C669" s="699"/>
    </row>
    <row r="670" spans="1:6" ht="14.85" customHeight="1">
      <c r="A670" s="2" t="s">
        <v>4128</v>
      </c>
      <c r="B670" s="699"/>
      <c r="C670" s="699"/>
      <c r="E670" s="697" t="s">
        <v>862</v>
      </c>
      <c r="F670" s="697"/>
    </row>
    <row r="671" spans="1:6" ht="14.85" customHeight="1">
      <c r="B671" s="699"/>
      <c r="C671" s="699"/>
      <c r="E671" s="698"/>
      <c r="F671" s="698"/>
    </row>
    <row r="672" spans="1:6" ht="14.85" customHeight="1">
      <c r="B672" s="699"/>
      <c r="C672" s="699"/>
    </row>
    <row r="673" spans="1:6" ht="14.85" customHeight="1">
      <c r="A673" s="2" t="s">
        <v>4129</v>
      </c>
      <c r="E673" s="697" t="s">
        <v>88</v>
      </c>
      <c r="F673" s="697"/>
    </row>
    <row r="674" spans="1:6">
      <c r="B674" s="699"/>
      <c r="C674" s="699"/>
    </row>
  </sheetData>
  <mergeCells count="13">
    <mergeCell ref="E655:F655"/>
    <mergeCell ref="E658:F658"/>
    <mergeCell ref="E664:F664"/>
    <mergeCell ref="E667:F667"/>
    <mergeCell ref="E670:F670"/>
    <mergeCell ref="E673:F673"/>
    <mergeCell ref="H1:I1"/>
    <mergeCell ref="A4:I4"/>
    <mergeCell ref="A5:I5"/>
    <mergeCell ref="A6:I6"/>
    <mergeCell ref="E8:E9"/>
    <mergeCell ref="F8:F9"/>
    <mergeCell ref="G8:G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1"/>
  <sheetViews>
    <sheetView workbookViewId="0">
      <selection activeCell="A4" sqref="A4:P5"/>
    </sheetView>
  </sheetViews>
  <sheetFormatPr defaultRowHeight="12.75"/>
  <cols>
    <col min="1" max="1" width="16.85546875" customWidth="1"/>
    <col min="2" max="2" width="9.7109375" style="700" customWidth="1"/>
    <col min="3" max="3" width="13.140625" customWidth="1"/>
    <col min="4" max="4" width="13.5703125" customWidth="1"/>
    <col min="5" max="5" width="13.28515625" customWidth="1"/>
    <col min="6" max="6" width="11.7109375" style="700" customWidth="1"/>
    <col min="7" max="7" width="11.42578125" style="700" customWidth="1"/>
    <col min="8" max="8" width="16.5703125" style="700" customWidth="1"/>
    <col min="9" max="9" width="13.7109375" style="700" customWidth="1"/>
    <col min="10" max="10" width="9.140625" style="700"/>
    <col min="11" max="11" width="12.85546875" customWidth="1"/>
    <col min="12" max="12" width="18" customWidth="1"/>
    <col min="13" max="13" width="14.140625" customWidth="1"/>
    <col min="14" max="14" width="9.42578125" style="700" customWidth="1"/>
    <col min="15" max="15" width="12.42578125" customWidth="1"/>
    <col min="16" max="16" width="16.7109375" customWidth="1"/>
    <col min="17" max="17" width="12.5703125" customWidth="1"/>
  </cols>
  <sheetData>
    <row r="1" spans="1:17" ht="15">
      <c r="P1" s="701" t="s">
        <v>4130</v>
      </c>
      <c r="Q1" s="701"/>
    </row>
    <row r="2" spans="1:17" ht="15">
      <c r="P2" s="701" t="s">
        <v>2854</v>
      </c>
      <c r="Q2" s="701"/>
    </row>
    <row r="3" spans="1:17" ht="12.75" customHeight="1">
      <c r="P3" s="701" t="s">
        <v>3778</v>
      </c>
      <c r="Q3" s="701"/>
    </row>
    <row r="4" spans="1:17" ht="32.25" customHeight="1">
      <c r="A4" s="177" t="s">
        <v>4131</v>
      </c>
      <c r="B4" s="177"/>
      <c r="C4" s="177"/>
      <c r="D4" s="177"/>
      <c r="E4" s="177"/>
      <c r="F4" s="177"/>
      <c r="G4" s="177"/>
      <c r="H4" s="177"/>
      <c r="I4" s="177"/>
      <c r="J4" s="177"/>
      <c r="K4" s="177"/>
      <c r="L4" s="177"/>
      <c r="M4" s="177"/>
      <c r="N4" s="177"/>
      <c r="O4" s="177"/>
      <c r="P4" s="177"/>
      <c r="Q4" s="702"/>
    </row>
    <row r="5" spans="1:17" ht="11.25" customHeight="1">
      <c r="A5" s="177"/>
      <c r="B5" s="177"/>
      <c r="C5" s="177"/>
      <c r="D5" s="177"/>
      <c r="E5" s="177"/>
      <c r="F5" s="177"/>
      <c r="G5" s="177"/>
      <c r="H5" s="177"/>
      <c r="I5" s="177"/>
      <c r="J5" s="177"/>
      <c r="K5" s="177"/>
      <c r="L5" s="177"/>
      <c r="M5" s="177"/>
      <c r="N5" s="177"/>
      <c r="O5" s="177"/>
      <c r="P5" s="177"/>
      <c r="Q5" s="702"/>
    </row>
    <row r="6" spans="1:17" ht="18" customHeight="1">
      <c r="P6" s="703"/>
      <c r="Q6" s="703" t="s">
        <v>4132</v>
      </c>
    </row>
    <row r="7" spans="1:17" ht="15" customHeight="1">
      <c r="A7" s="182" t="s">
        <v>1219</v>
      </c>
      <c r="B7" s="704" t="s">
        <v>1221</v>
      </c>
      <c r="C7" s="705"/>
      <c r="D7" s="705"/>
      <c r="E7" s="706"/>
      <c r="F7" s="704" t="s">
        <v>1061</v>
      </c>
      <c r="G7" s="705"/>
      <c r="H7" s="705"/>
      <c r="I7" s="706"/>
      <c r="J7" s="707" t="s">
        <v>1222</v>
      </c>
      <c r="K7" s="708"/>
      <c r="L7" s="708"/>
      <c r="M7" s="708"/>
      <c r="N7" s="708"/>
      <c r="O7" s="708"/>
      <c r="P7" s="708"/>
      <c r="Q7" s="709"/>
    </row>
    <row r="8" spans="1:17" ht="15" customHeight="1">
      <c r="A8" s="185"/>
      <c r="B8" s="710"/>
      <c r="C8" s="711"/>
      <c r="D8" s="711"/>
      <c r="E8" s="712"/>
      <c r="F8" s="710"/>
      <c r="G8" s="711"/>
      <c r="H8" s="711"/>
      <c r="I8" s="712"/>
      <c r="J8" s="707" t="s">
        <v>1223</v>
      </c>
      <c r="K8" s="708"/>
      <c r="L8" s="708"/>
      <c r="M8" s="709"/>
      <c r="N8" s="707" t="s">
        <v>1224</v>
      </c>
      <c r="O8" s="708"/>
      <c r="P8" s="708"/>
      <c r="Q8" s="709"/>
    </row>
    <row r="9" spans="1:17">
      <c r="A9" s="185"/>
      <c r="B9" s="713" t="s">
        <v>2081</v>
      </c>
      <c r="C9" s="707" t="s">
        <v>1226</v>
      </c>
      <c r="D9" s="708"/>
      <c r="E9" s="709"/>
      <c r="F9" s="713" t="s">
        <v>2081</v>
      </c>
      <c r="G9" s="707" t="s">
        <v>1226</v>
      </c>
      <c r="H9" s="708"/>
      <c r="I9" s="709"/>
      <c r="J9" s="713" t="s">
        <v>2081</v>
      </c>
      <c r="K9" s="704" t="s">
        <v>1226</v>
      </c>
      <c r="L9" s="705"/>
      <c r="M9" s="706"/>
      <c r="N9" s="713" t="s">
        <v>2081</v>
      </c>
      <c r="O9" s="707" t="s">
        <v>1226</v>
      </c>
      <c r="P9" s="708"/>
      <c r="Q9" s="709"/>
    </row>
    <row r="10" spans="1:17" ht="114" customHeight="1">
      <c r="A10" s="185"/>
      <c r="B10" s="714"/>
      <c r="C10" s="713" t="s">
        <v>4133</v>
      </c>
      <c r="D10" s="713" t="s">
        <v>4134</v>
      </c>
      <c r="E10" s="713" t="s">
        <v>4135</v>
      </c>
      <c r="F10" s="714"/>
      <c r="G10" s="713" t="s">
        <v>4133</v>
      </c>
      <c r="H10" s="713" t="s">
        <v>4134</v>
      </c>
      <c r="I10" s="713" t="s">
        <v>4135</v>
      </c>
      <c r="J10" s="714"/>
      <c r="K10" s="713" t="s">
        <v>4133</v>
      </c>
      <c r="L10" s="713" t="s">
        <v>4134</v>
      </c>
      <c r="M10" s="713" t="s">
        <v>4135</v>
      </c>
      <c r="N10" s="714"/>
      <c r="O10" s="713" t="s">
        <v>4133</v>
      </c>
      <c r="P10" s="713" t="s">
        <v>4134</v>
      </c>
      <c r="Q10" s="713" t="s">
        <v>4135</v>
      </c>
    </row>
    <row r="11" spans="1:17" ht="5.25" hidden="1" customHeight="1">
      <c r="A11" s="190"/>
      <c r="B11" s="715"/>
      <c r="C11" s="715"/>
      <c r="D11" s="715"/>
      <c r="E11" s="715"/>
      <c r="F11" s="715"/>
      <c r="G11" s="715"/>
      <c r="H11" s="715"/>
      <c r="I11" s="715"/>
      <c r="J11" s="715"/>
      <c r="K11" s="715"/>
      <c r="L11" s="715"/>
      <c r="M11" s="715"/>
      <c r="N11" s="715"/>
      <c r="O11" s="715"/>
      <c r="P11" s="715"/>
      <c r="Q11" s="715"/>
    </row>
    <row r="12" spans="1:17" ht="17.25" customHeight="1">
      <c r="A12" s="54" t="s">
        <v>1</v>
      </c>
      <c r="B12" s="716" t="s">
        <v>4136</v>
      </c>
      <c r="C12" s="716" t="s">
        <v>2601</v>
      </c>
      <c r="D12" s="716" t="s">
        <v>31</v>
      </c>
      <c r="E12" s="716" t="s">
        <v>51</v>
      </c>
      <c r="F12" s="716" t="s">
        <v>4137</v>
      </c>
      <c r="G12" s="716" t="s">
        <v>3446</v>
      </c>
      <c r="H12" s="716" t="s">
        <v>3448</v>
      </c>
      <c r="I12" s="716" t="s">
        <v>60</v>
      </c>
      <c r="J12" s="240" t="s">
        <v>4138</v>
      </c>
      <c r="K12" s="240" t="s">
        <v>4139</v>
      </c>
      <c r="L12" s="240" t="s">
        <v>4140</v>
      </c>
      <c r="M12" s="240" t="s">
        <v>4141</v>
      </c>
      <c r="N12" s="240" t="s">
        <v>4142</v>
      </c>
      <c r="O12" s="240" t="s">
        <v>4143</v>
      </c>
      <c r="P12" s="717" t="s">
        <v>4144</v>
      </c>
      <c r="Q12" s="717" t="s">
        <v>4145</v>
      </c>
    </row>
    <row r="13" spans="1:17" ht="13.5" customHeight="1">
      <c r="A13" s="718" t="s">
        <v>1225</v>
      </c>
      <c r="B13" s="719">
        <f>SUM(C13:E13)</f>
        <v>30352.000000000004</v>
      </c>
      <c r="C13" s="720">
        <f>C14+C15</f>
        <v>3669</v>
      </c>
      <c r="D13" s="720">
        <f t="shared" ref="D13:E13" si="0">D14+D15</f>
        <v>25383.000000000004</v>
      </c>
      <c r="E13" s="720">
        <f t="shared" si="0"/>
        <v>1300</v>
      </c>
      <c r="F13" s="721">
        <f>F14+F15</f>
        <v>30325.251000000004</v>
      </c>
      <c r="G13" s="720">
        <f t="shared" ref="G13" si="1">G14+G15</f>
        <v>3642.3330000000001</v>
      </c>
      <c r="H13" s="720">
        <f>H14+H15</f>
        <v>25382.918000000005</v>
      </c>
      <c r="I13" s="720">
        <f>I14+I15</f>
        <v>1300</v>
      </c>
      <c r="J13" s="109">
        <f>F13-B13</f>
        <v>-26.748999999999796</v>
      </c>
      <c r="K13" s="13">
        <f t="shared" ref="J13:L15" si="2">G13-C13</f>
        <v>-26.666999999999916</v>
      </c>
      <c r="L13" s="13">
        <f t="shared" si="2"/>
        <v>-8.1999999998515705E-2</v>
      </c>
      <c r="M13" s="13"/>
      <c r="N13" s="109">
        <f>F13/B13*100</f>
        <v>99.911870716921456</v>
      </c>
      <c r="O13" s="13">
        <f>G13/C13*100</f>
        <v>99.273180703188885</v>
      </c>
      <c r="P13" s="722">
        <f>H13/D13*100</f>
        <v>99.9996769491392</v>
      </c>
      <c r="Q13" s="13">
        <f>I13/E13*100</f>
        <v>100</v>
      </c>
    </row>
    <row r="14" spans="1:17" ht="12.75" customHeight="1">
      <c r="A14" s="718" t="s">
        <v>1241</v>
      </c>
      <c r="B14" s="719">
        <f>SUM(C14:E14)</f>
        <v>9345.4</v>
      </c>
      <c r="C14" s="719">
        <f>C18+C23+C28+C33+C38+C43+C48+C54+C59+C64+C69+C74+C80+C85+C90+C95+C103+C110+C116+C130+C135</f>
        <v>2771.7000000000003</v>
      </c>
      <c r="D14" s="719">
        <f>D18+D23+D28+D33+D38+D43+D48+D54+D59+D64+D69+D74+D80+D85+D90+D95+D103+D110+D116+D130+D135</f>
        <v>6573.7</v>
      </c>
      <c r="E14" s="719"/>
      <c r="F14" s="719">
        <f t="shared" ref="F14:H15" si="3">F18+F23+F28+F33+F38+F43+F48+F54+F59+F64+F69+F74+F80+F85+F90+F95+F103+F110+F116+F130+F135</f>
        <v>9319.8920000000016</v>
      </c>
      <c r="G14" s="719">
        <f t="shared" si="3"/>
        <v>2746.259</v>
      </c>
      <c r="H14" s="719">
        <f t="shared" si="3"/>
        <v>6573.6329999999998</v>
      </c>
      <c r="I14" s="719"/>
      <c r="J14" s="109">
        <f t="shared" si="2"/>
        <v>-25.507999999997992</v>
      </c>
      <c r="K14" s="13">
        <f t="shared" si="2"/>
        <v>-25.441000000000258</v>
      </c>
      <c r="L14" s="13">
        <f t="shared" si="2"/>
        <v>-6.7000000000007276E-2</v>
      </c>
      <c r="M14" s="13"/>
      <c r="N14" s="109">
        <f t="shared" ref="N14:O15" si="4">F14/B14*100</f>
        <v>99.727052881631622</v>
      </c>
      <c r="O14" s="13">
        <f t="shared" si="4"/>
        <v>99.082115669083947</v>
      </c>
      <c r="P14" s="13">
        <f>H14/D14*100</f>
        <v>99.99898078707578</v>
      </c>
      <c r="Q14" s="723"/>
    </row>
    <row r="15" spans="1:17" ht="15.75" customHeight="1">
      <c r="A15" s="718" t="s">
        <v>1242</v>
      </c>
      <c r="B15" s="719">
        <f>SUM(C15:E15)</f>
        <v>21006.600000000002</v>
      </c>
      <c r="C15" s="719">
        <f>C19+C24+C29+C34+C39+C44+C49+C55+C60+C65+C70+C75+C81+C86+C91+C96+C104+C111+C117+C131+C136</f>
        <v>897.3</v>
      </c>
      <c r="D15" s="719">
        <f>D19+D24+D29+D34+D39+D44+D49+D55+D60+D65+D70+D75+D81+D86+D91+D96+D104+D111+D117+D131+D136</f>
        <v>18809.300000000003</v>
      </c>
      <c r="E15" s="719">
        <f>E19+E24+E29+E34+E39+E44+E49+E55+E60+E65+E70+E75+E81+E86+E91+E96+E104+E111+E117+E131+E136</f>
        <v>1300</v>
      </c>
      <c r="F15" s="719">
        <f t="shared" si="3"/>
        <v>21005.359000000004</v>
      </c>
      <c r="G15" s="719">
        <f t="shared" si="3"/>
        <v>896.07399999999996</v>
      </c>
      <c r="H15" s="719">
        <f t="shared" si="3"/>
        <v>18809.285000000003</v>
      </c>
      <c r="I15" s="719">
        <f>I19+I24+I29+I34+I39+I44+I49+I55+I60+I65+I70+I75+I81+I86+I91+I96+I104+I111+I117+I131+I136</f>
        <v>1300</v>
      </c>
      <c r="J15" s="109">
        <f t="shared" si="2"/>
        <v>-1.2409999999981665</v>
      </c>
      <c r="K15" s="13">
        <f t="shared" si="2"/>
        <v>-1.2259999999999991</v>
      </c>
      <c r="L15" s="13"/>
      <c r="M15" s="13"/>
      <c r="N15" s="724">
        <f>F15/B15*100</f>
        <v>99.99409233288587</v>
      </c>
      <c r="O15" s="13">
        <f t="shared" si="4"/>
        <v>99.86336788142205</v>
      </c>
      <c r="P15" s="13">
        <f>H15/D15*100</f>
        <v>99.999920252215659</v>
      </c>
      <c r="Q15" s="13">
        <f>I15/E15*100</f>
        <v>100</v>
      </c>
    </row>
    <row r="16" spans="1:17">
      <c r="A16" s="725"/>
      <c r="B16" s="719"/>
      <c r="C16" s="726"/>
      <c r="D16" s="726"/>
      <c r="E16" s="726"/>
      <c r="F16" s="721"/>
      <c r="G16" s="727"/>
      <c r="H16" s="727"/>
      <c r="I16" s="727"/>
      <c r="J16" s="109"/>
      <c r="K16" s="13"/>
      <c r="L16" s="13"/>
      <c r="M16" s="13"/>
      <c r="N16" s="728"/>
      <c r="O16" s="725"/>
      <c r="P16" s="13"/>
      <c r="Q16" s="13"/>
    </row>
    <row r="17" spans="1:17">
      <c r="A17" s="718" t="s">
        <v>1243</v>
      </c>
      <c r="B17" s="719">
        <f>SUM(C17:E17)</f>
        <v>541.6</v>
      </c>
      <c r="C17" s="729">
        <f>C18+C19</f>
        <v>541.6</v>
      </c>
      <c r="D17" s="729"/>
      <c r="E17" s="729"/>
      <c r="F17" s="721">
        <f>SUM(G17:I17)</f>
        <v>541.59799999999996</v>
      </c>
      <c r="G17" s="730">
        <f t="shared" ref="G17" si="5">G18+G19</f>
        <v>541.59799999999996</v>
      </c>
      <c r="H17" s="730"/>
      <c r="I17" s="730"/>
      <c r="J17" s="109"/>
      <c r="K17" s="13"/>
      <c r="L17" s="13"/>
      <c r="M17" s="13"/>
      <c r="N17" s="109">
        <f>F17/B17*100</f>
        <v>99.99963072378138</v>
      </c>
      <c r="O17" s="13">
        <f>G17/C17*100</f>
        <v>99.99963072378138</v>
      </c>
      <c r="P17" s="13"/>
      <c r="Q17" s="13"/>
    </row>
    <row r="18" spans="1:17" ht="12" customHeight="1">
      <c r="A18" s="718" t="s">
        <v>1241</v>
      </c>
      <c r="B18" s="719">
        <f>SUM(C18:E18)</f>
        <v>541.6</v>
      </c>
      <c r="C18" s="729">
        <f>C20</f>
        <v>541.6</v>
      </c>
      <c r="D18" s="729"/>
      <c r="E18" s="729"/>
      <c r="F18" s="721">
        <f>SUM(G18:I18)</f>
        <v>541.59799999999996</v>
      </c>
      <c r="G18" s="730">
        <f>G20</f>
        <v>541.59799999999996</v>
      </c>
      <c r="H18" s="730"/>
      <c r="I18" s="730"/>
      <c r="J18" s="109"/>
      <c r="K18" s="13"/>
      <c r="L18" s="13"/>
      <c r="M18" s="13"/>
      <c r="N18" s="109">
        <f>F18/B18*100</f>
        <v>99.99963072378138</v>
      </c>
      <c r="O18" s="13">
        <f>G18/C18*100</f>
        <v>99.99963072378138</v>
      </c>
      <c r="P18" s="13"/>
      <c r="Q18" s="13"/>
    </row>
    <row r="19" spans="1:17" ht="16.5" customHeight="1">
      <c r="A19" s="718" t="s">
        <v>1242</v>
      </c>
      <c r="B19" s="719"/>
      <c r="C19" s="729"/>
      <c r="D19" s="726"/>
      <c r="E19" s="726"/>
      <c r="F19" s="721"/>
      <c r="G19" s="727"/>
      <c r="H19" s="727"/>
      <c r="I19" s="727"/>
      <c r="J19" s="109"/>
      <c r="K19" s="13"/>
      <c r="L19" s="13"/>
      <c r="M19" s="13"/>
      <c r="N19" s="109"/>
      <c r="O19" s="13"/>
      <c r="P19" s="13"/>
      <c r="Q19" s="13"/>
    </row>
    <row r="20" spans="1:17" ht="16.5" customHeight="1">
      <c r="A20" s="731" t="s">
        <v>1244</v>
      </c>
      <c r="B20" s="719">
        <f>SUM(C20:E20)</f>
        <v>541.6</v>
      </c>
      <c r="C20" s="726">
        <f>541.6</f>
        <v>541.6</v>
      </c>
      <c r="D20" s="726"/>
      <c r="E20" s="726"/>
      <c r="F20" s="721">
        <f>SUM(G20:I20)</f>
        <v>541.59799999999996</v>
      </c>
      <c r="G20" s="727">
        <v>541.59799999999996</v>
      </c>
      <c r="H20" s="727"/>
      <c r="I20" s="727"/>
      <c r="J20" s="109"/>
      <c r="K20" s="13"/>
      <c r="L20" s="13"/>
      <c r="M20" s="13"/>
      <c r="N20" s="109">
        <f>F20/B20*100</f>
        <v>99.99963072378138</v>
      </c>
      <c r="O20" s="13">
        <f>G20/C20*100</f>
        <v>99.99963072378138</v>
      </c>
      <c r="P20" s="13"/>
      <c r="Q20" s="13"/>
    </row>
    <row r="21" spans="1:17" ht="17.25" customHeight="1">
      <c r="A21" s="731"/>
      <c r="B21" s="719"/>
      <c r="C21" s="726"/>
      <c r="D21" s="726"/>
      <c r="E21" s="726"/>
      <c r="F21" s="721"/>
      <c r="G21" s="727"/>
      <c r="H21" s="727"/>
      <c r="I21" s="727"/>
      <c r="J21" s="109"/>
      <c r="K21" s="13"/>
      <c r="L21" s="13"/>
      <c r="M21" s="13"/>
      <c r="N21" s="109"/>
      <c r="O21" s="13"/>
      <c r="P21" s="13"/>
      <c r="Q21" s="13"/>
    </row>
    <row r="22" spans="1:17">
      <c r="A22" s="718" t="s">
        <v>1247</v>
      </c>
      <c r="B22" s="719">
        <f>SUM(C22:E22)</f>
        <v>416.6</v>
      </c>
      <c r="C22" s="729">
        <f>C23+C24</f>
        <v>416.6</v>
      </c>
      <c r="D22" s="729"/>
      <c r="E22" s="729"/>
      <c r="F22" s="721">
        <f>SUM(G22:I22)</f>
        <v>416.6</v>
      </c>
      <c r="G22" s="730">
        <f t="shared" ref="G22" si="6">G23+G24</f>
        <v>416.6</v>
      </c>
      <c r="H22" s="730"/>
      <c r="I22" s="730"/>
      <c r="J22" s="109"/>
      <c r="K22" s="13"/>
      <c r="L22" s="13"/>
      <c r="M22" s="13"/>
      <c r="N22" s="109">
        <f>F22/B22*100</f>
        <v>100</v>
      </c>
      <c r="O22" s="13">
        <f>G22/C22*100</f>
        <v>100</v>
      </c>
      <c r="P22" s="13"/>
      <c r="Q22" s="13"/>
    </row>
    <row r="23" spans="1:17">
      <c r="A23" s="718" t="s">
        <v>1241</v>
      </c>
      <c r="B23" s="719">
        <f>SUM(C23:E23)</f>
        <v>416.6</v>
      </c>
      <c r="C23" s="729">
        <f>C25</f>
        <v>416.6</v>
      </c>
      <c r="D23" s="729"/>
      <c r="E23" s="729"/>
      <c r="F23" s="721">
        <f>SUM(G23:I23)</f>
        <v>416.6</v>
      </c>
      <c r="G23" s="730">
        <f t="shared" ref="G23" si="7">G25</f>
        <v>416.6</v>
      </c>
      <c r="H23" s="730"/>
      <c r="I23" s="730"/>
      <c r="J23" s="109"/>
      <c r="K23" s="13"/>
      <c r="L23" s="13"/>
      <c r="M23" s="13"/>
      <c r="N23" s="109">
        <f>F23/B23*100</f>
        <v>100</v>
      </c>
      <c r="O23" s="13">
        <f>G23/C23*100</f>
        <v>100</v>
      </c>
      <c r="P23" s="13"/>
      <c r="Q23" s="13"/>
    </row>
    <row r="24" spans="1:17">
      <c r="A24" s="718" t="s">
        <v>1242</v>
      </c>
      <c r="B24" s="719"/>
      <c r="C24" s="729"/>
      <c r="D24" s="729"/>
      <c r="E24" s="729"/>
      <c r="F24" s="721"/>
      <c r="G24" s="730"/>
      <c r="H24" s="730"/>
      <c r="I24" s="730"/>
      <c r="J24" s="109"/>
      <c r="K24" s="13"/>
      <c r="L24" s="13"/>
      <c r="M24" s="13"/>
      <c r="N24" s="109"/>
      <c r="O24" s="13"/>
      <c r="P24" s="13"/>
      <c r="Q24" s="13"/>
    </row>
    <row r="25" spans="1:17">
      <c r="A25" s="731" t="s">
        <v>1244</v>
      </c>
      <c r="B25" s="719">
        <f>SUM(C25:E25)</f>
        <v>416.6</v>
      </c>
      <c r="C25" s="726">
        <f>280+136.6</f>
        <v>416.6</v>
      </c>
      <c r="D25" s="726"/>
      <c r="E25" s="726"/>
      <c r="F25" s="721">
        <f>SUM(G25:I25)</f>
        <v>416.6</v>
      </c>
      <c r="G25" s="727">
        <v>416.6</v>
      </c>
      <c r="H25" s="727"/>
      <c r="I25" s="727"/>
      <c r="J25" s="109"/>
      <c r="K25" s="13"/>
      <c r="L25" s="13"/>
      <c r="M25" s="13"/>
      <c r="N25" s="109">
        <f>F25/B25*100</f>
        <v>100</v>
      </c>
      <c r="O25" s="13">
        <f>G25/C25*100</f>
        <v>100</v>
      </c>
      <c r="P25" s="13"/>
      <c r="Q25" s="13"/>
    </row>
    <row r="26" spans="1:17">
      <c r="A26" s="731"/>
      <c r="B26" s="719"/>
      <c r="C26" s="726"/>
      <c r="D26" s="726"/>
      <c r="E26" s="726"/>
      <c r="F26" s="721"/>
      <c r="G26" s="727"/>
      <c r="H26" s="727"/>
      <c r="I26" s="727"/>
      <c r="J26" s="109"/>
      <c r="K26" s="13"/>
      <c r="L26" s="13"/>
      <c r="M26" s="13"/>
      <c r="N26" s="109"/>
      <c r="O26" s="13"/>
      <c r="P26" s="13"/>
      <c r="Q26" s="13"/>
    </row>
    <row r="27" spans="1:17">
      <c r="A27" s="718" t="s">
        <v>1266</v>
      </c>
      <c r="B27" s="719">
        <f>SUM(C27:E27)</f>
        <v>146.19999999999999</v>
      </c>
      <c r="C27" s="729">
        <f>C28+C29</f>
        <v>146.19999999999999</v>
      </c>
      <c r="D27" s="729"/>
      <c r="E27" s="729"/>
      <c r="F27" s="721">
        <f>SUM(G27:I27)</f>
        <v>146.02000000000001</v>
      </c>
      <c r="G27" s="730">
        <f t="shared" ref="G27" si="8">G28+G29</f>
        <v>146.02000000000001</v>
      </c>
      <c r="H27" s="730"/>
      <c r="I27" s="730"/>
      <c r="J27" s="109">
        <f>F27-B27</f>
        <v>-0.1799999999999784</v>
      </c>
      <c r="K27" s="13">
        <f>G27-C27</f>
        <v>-0.1799999999999784</v>
      </c>
      <c r="L27" s="13"/>
      <c r="M27" s="13"/>
      <c r="N27" s="109">
        <f t="shared" ref="N27:O30" si="9">F27/B27*100</f>
        <v>99.876880984952138</v>
      </c>
      <c r="O27" s="13">
        <f t="shared" si="9"/>
        <v>99.876880984952138</v>
      </c>
      <c r="P27" s="13"/>
      <c r="Q27" s="13"/>
    </row>
    <row r="28" spans="1:17">
      <c r="A28" s="718" t="s">
        <v>1241</v>
      </c>
      <c r="B28" s="719">
        <f>SUM(C28:E28)</f>
        <v>146.19999999999999</v>
      </c>
      <c r="C28" s="729">
        <f>C30</f>
        <v>146.19999999999999</v>
      </c>
      <c r="D28" s="729"/>
      <c r="E28" s="729"/>
      <c r="F28" s="721">
        <f>SUM(G28:I28)</f>
        <v>146.02000000000001</v>
      </c>
      <c r="G28" s="730">
        <f t="shared" ref="G28" si="10">G30</f>
        <v>146.02000000000001</v>
      </c>
      <c r="H28" s="730"/>
      <c r="I28" s="730"/>
      <c r="J28" s="109">
        <f>F28-B28</f>
        <v>-0.1799999999999784</v>
      </c>
      <c r="K28" s="13">
        <f>G28-C28</f>
        <v>-0.1799999999999784</v>
      </c>
      <c r="L28" s="13"/>
      <c r="M28" s="13"/>
      <c r="N28" s="109">
        <f t="shared" si="9"/>
        <v>99.876880984952138</v>
      </c>
      <c r="O28" s="13">
        <f t="shared" si="9"/>
        <v>99.876880984952138</v>
      </c>
      <c r="P28" s="13"/>
      <c r="Q28" s="13"/>
    </row>
    <row r="29" spans="1:17">
      <c r="A29" s="718" t="s">
        <v>1242</v>
      </c>
      <c r="B29" s="719"/>
      <c r="C29" s="729"/>
      <c r="D29" s="729"/>
      <c r="E29" s="729"/>
      <c r="F29" s="721"/>
      <c r="G29" s="730"/>
      <c r="H29" s="730"/>
      <c r="I29" s="730"/>
      <c r="J29" s="109"/>
      <c r="K29" s="13"/>
      <c r="L29" s="13"/>
      <c r="M29" s="13"/>
      <c r="N29" s="109"/>
      <c r="O29" s="13"/>
      <c r="P29" s="13"/>
      <c r="Q29" s="13"/>
    </row>
    <row r="30" spans="1:17">
      <c r="A30" s="731" t="s">
        <v>1267</v>
      </c>
      <c r="B30" s="719">
        <f>SUM(C30:E30)</f>
        <v>146.19999999999999</v>
      </c>
      <c r="C30" s="726">
        <f>146.2</f>
        <v>146.19999999999999</v>
      </c>
      <c r="D30" s="726"/>
      <c r="E30" s="726"/>
      <c r="F30" s="721">
        <f>SUM(G30:I30)</f>
        <v>146.02000000000001</v>
      </c>
      <c r="G30" s="727">
        <v>146.02000000000001</v>
      </c>
      <c r="H30" s="727"/>
      <c r="I30" s="727"/>
      <c r="J30" s="109">
        <f>F30-B30</f>
        <v>-0.1799999999999784</v>
      </c>
      <c r="K30" s="13">
        <f>G30-C30</f>
        <v>-0.1799999999999784</v>
      </c>
      <c r="L30" s="13"/>
      <c r="M30" s="13"/>
      <c r="N30" s="109">
        <f t="shared" si="9"/>
        <v>99.876880984952138</v>
      </c>
      <c r="O30" s="13">
        <f t="shared" si="9"/>
        <v>99.876880984952138</v>
      </c>
      <c r="P30" s="13"/>
      <c r="Q30" s="13"/>
    </row>
    <row r="31" spans="1:17">
      <c r="A31" s="731"/>
      <c r="B31" s="719"/>
      <c r="C31" s="726"/>
      <c r="D31" s="726"/>
      <c r="E31" s="726"/>
      <c r="F31" s="721"/>
      <c r="G31" s="727"/>
      <c r="H31" s="727"/>
      <c r="I31" s="727"/>
      <c r="J31" s="109"/>
      <c r="K31" s="13"/>
      <c r="L31" s="13"/>
      <c r="M31" s="13"/>
      <c r="N31" s="109"/>
      <c r="O31" s="13"/>
      <c r="P31" s="13"/>
      <c r="Q31" s="13"/>
    </row>
    <row r="32" spans="1:17">
      <c r="A32" s="718" t="s">
        <v>1327</v>
      </c>
      <c r="B32" s="719">
        <f>SUM(C32:E32)</f>
        <v>102.30000000000001</v>
      </c>
      <c r="C32" s="729">
        <f>C33+C34</f>
        <v>102.30000000000001</v>
      </c>
      <c r="D32" s="729"/>
      <c r="E32" s="729"/>
      <c r="F32" s="721">
        <f>SUM(G32:I32)</f>
        <v>102.3</v>
      </c>
      <c r="G32" s="730">
        <f t="shared" ref="G32" si="11">G33+G34</f>
        <v>102.3</v>
      </c>
      <c r="H32" s="730"/>
      <c r="I32" s="730"/>
      <c r="J32" s="109"/>
      <c r="K32" s="13"/>
      <c r="L32" s="13"/>
      <c r="M32" s="13"/>
      <c r="N32" s="109">
        <f t="shared" ref="N32:O35" si="12">F32/B32*100</f>
        <v>99.999999999999986</v>
      </c>
      <c r="O32" s="13">
        <f t="shared" si="12"/>
        <v>99.999999999999986</v>
      </c>
      <c r="P32" s="13"/>
      <c r="Q32" s="13"/>
    </row>
    <row r="33" spans="1:17">
      <c r="A33" s="718" t="s">
        <v>1241</v>
      </c>
      <c r="B33" s="719"/>
      <c r="C33" s="729"/>
      <c r="D33" s="729"/>
      <c r="E33" s="729"/>
      <c r="F33" s="721"/>
      <c r="G33" s="730"/>
      <c r="H33" s="730"/>
      <c r="I33" s="730"/>
      <c r="J33" s="109"/>
      <c r="K33" s="13"/>
      <c r="L33" s="13"/>
      <c r="M33" s="13"/>
      <c r="N33" s="109"/>
      <c r="O33" s="13"/>
      <c r="P33" s="13"/>
      <c r="Q33" s="13"/>
    </row>
    <row r="34" spans="1:17">
      <c r="A34" s="718" t="s">
        <v>1242</v>
      </c>
      <c r="B34" s="719">
        <f>SUM(C34:E34)</f>
        <v>102.30000000000001</v>
      </c>
      <c r="C34" s="729">
        <f>C35</f>
        <v>102.30000000000001</v>
      </c>
      <c r="D34" s="729"/>
      <c r="E34" s="729"/>
      <c r="F34" s="721">
        <f>SUM(G34:I34)</f>
        <v>102.3</v>
      </c>
      <c r="G34" s="730">
        <f>G35</f>
        <v>102.3</v>
      </c>
      <c r="H34" s="730"/>
      <c r="I34" s="730"/>
      <c r="J34" s="109"/>
      <c r="K34" s="13"/>
      <c r="L34" s="13"/>
      <c r="M34" s="13"/>
      <c r="N34" s="109">
        <f t="shared" si="12"/>
        <v>99.999999999999986</v>
      </c>
      <c r="O34" s="13">
        <f t="shared" si="12"/>
        <v>99.999999999999986</v>
      </c>
      <c r="P34" s="13"/>
      <c r="Q34" s="13"/>
    </row>
    <row r="35" spans="1:17">
      <c r="A35" s="731" t="s">
        <v>1327</v>
      </c>
      <c r="B35" s="719">
        <f>SUM(C35:E35)</f>
        <v>102.30000000000001</v>
      </c>
      <c r="C35" s="726">
        <f>47.6+54.7</f>
        <v>102.30000000000001</v>
      </c>
      <c r="D35" s="726"/>
      <c r="E35" s="726"/>
      <c r="F35" s="721">
        <f>SUM(G35:I35)</f>
        <v>102.3</v>
      </c>
      <c r="G35" s="727">
        <v>102.3</v>
      </c>
      <c r="H35" s="727"/>
      <c r="I35" s="727"/>
      <c r="J35" s="109"/>
      <c r="K35" s="13"/>
      <c r="L35" s="13"/>
      <c r="M35" s="13"/>
      <c r="N35" s="109">
        <f t="shared" si="12"/>
        <v>99.999999999999986</v>
      </c>
      <c r="O35" s="13">
        <f t="shared" si="12"/>
        <v>99.999999999999986</v>
      </c>
      <c r="P35" s="13"/>
      <c r="Q35" s="13"/>
    </row>
    <row r="36" spans="1:17">
      <c r="A36" s="731"/>
      <c r="B36" s="719"/>
      <c r="C36" s="726"/>
      <c r="D36" s="726"/>
      <c r="E36" s="726"/>
      <c r="F36" s="721"/>
      <c r="G36" s="727"/>
      <c r="H36" s="727"/>
      <c r="I36" s="727"/>
      <c r="J36" s="109"/>
      <c r="K36" s="13"/>
      <c r="L36" s="13"/>
      <c r="M36" s="13"/>
      <c r="N36" s="109"/>
      <c r="O36" s="13"/>
      <c r="P36" s="13"/>
      <c r="Q36" s="13"/>
    </row>
    <row r="37" spans="1:17">
      <c r="A37" s="718" t="s">
        <v>1391</v>
      </c>
      <c r="B37" s="719">
        <f>SUM(C37:E37)</f>
        <v>4</v>
      </c>
      <c r="C37" s="729">
        <f>C38+C39</f>
        <v>4</v>
      </c>
      <c r="D37" s="729"/>
      <c r="E37" s="729"/>
      <c r="F37" s="721">
        <f>SUM(G37:I37)</f>
        <v>3.77</v>
      </c>
      <c r="G37" s="730">
        <f t="shared" ref="G37" si="13">G38+G39</f>
        <v>3.77</v>
      </c>
      <c r="H37" s="730"/>
      <c r="I37" s="730"/>
      <c r="J37" s="109">
        <f>F37-B37</f>
        <v>-0.22999999999999998</v>
      </c>
      <c r="K37" s="13">
        <f>G37-C37</f>
        <v>-0.22999999999999998</v>
      </c>
      <c r="L37" s="13"/>
      <c r="M37" s="13"/>
      <c r="N37" s="109">
        <f>F37/B37*100</f>
        <v>94.25</v>
      </c>
      <c r="O37" s="13">
        <f>G37/C37*100</f>
        <v>94.25</v>
      </c>
      <c r="P37" s="13"/>
      <c r="Q37" s="13"/>
    </row>
    <row r="38" spans="1:17">
      <c r="A38" s="718" t="s">
        <v>1241</v>
      </c>
      <c r="B38" s="719">
        <f>SUM(C38:E38)</f>
        <v>4</v>
      </c>
      <c r="C38" s="729">
        <f>C40</f>
        <v>4</v>
      </c>
      <c r="D38" s="729"/>
      <c r="E38" s="729"/>
      <c r="F38" s="721">
        <f>SUM(G38:I38)</f>
        <v>3.77</v>
      </c>
      <c r="G38" s="730">
        <f t="shared" ref="G38" si="14">G40</f>
        <v>3.77</v>
      </c>
      <c r="H38" s="730"/>
      <c r="I38" s="730"/>
      <c r="J38" s="109">
        <f>F38-B38</f>
        <v>-0.22999999999999998</v>
      </c>
      <c r="K38" s="13">
        <f>G38-C38</f>
        <v>-0.22999999999999998</v>
      </c>
      <c r="L38" s="13"/>
      <c r="M38" s="13"/>
      <c r="N38" s="109">
        <f>F38/B38*100</f>
        <v>94.25</v>
      </c>
      <c r="O38" s="13">
        <f>G38/C38*100</f>
        <v>94.25</v>
      </c>
      <c r="P38" s="13"/>
      <c r="Q38" s="13"/>
    </row>
    <row r="39" spans="1:17">
      <c r="A39" s="718" t="s">
        <v>1242</v>
      </c>
      <c r="B39" s="719"/>
      <c r="C39" s="729"/>
      <c r="D39" s="729"/>
      <c r="E39" s="729"/>
      <c r="F39" s="721"/>
      <c r="G39" s="727"/>
      <c r="H39" s="727"/>
      <c r="I39" s="727"/>
      <c r="J39" s="109"/>
      <c r="K39" s="13"/>
      <c r="L39" s="13"/>
      <c r="M39" s="13"/>
      <c r="N39" s="109"/>
      <c r="O39" s="13"/>
      <c r="P39" s="13"/>
      <c r="Q39" s="13"/>
    </row>
    <row r="40" spans="1:17">
      <c r="A40" s="731" t="s">
        <v>1267</v>
      </c>
      <c r="B40" s="719">
        <f>SUM(C40:E40)</f>
        <v>4</v>
      </c>
      <c r="C40" s="726">
        <f>4</f>
        <v>4</v>
      </c>
      <c r="D40" s="726"/>
      <c r="E40" s="726"/>
      <c r="F40" s="721">
        <f>SUM(G40:I40)</f>
        <v>3.77</v>
      </c>
      <c r="G40" s="727">
        <v>3.77</v>
      </c>
      <c r="H40" s="727"/>
      <c r="I40" s="727"/>
      <c r="J40" s="109">
        <f>F40-B40</f>
        <v>-0.22999999999999998</v>
      </c>
      <c r="K40" s="13">
        <f>G40-C40</f>
        <v>-0.22999999999999998</v>
      </c>
      <c r="L40" s="13"/>
      <c r="M40" s="13"/>
      <c r="N40" s="109">
        <f>F40/B40*100</f>
        <v>94.25</v>
      </c>
      <c r="O40" s="13">
        <f>G40/C40*100</f>
        <v>94.25</v>
      </c>
      <c r="P40" s="13"/>
      <c r="Q40" s="13"/>
    </row>
    <row r="41" spans="1:17">
      <c r="A41" s="731"/>
      <c r="B41" s="719"/>
      <c r="C41" s="726"/>
      <c r="D41" s="726"/>
      <c r="E41" s="726"/>
      <c r="F41" s="721"/>
      <c r="G41" s="727"/>
      <c r="H41" s="727"/>
      <c r="I41" s="727"/>
      <c r="J41" s="109"/>
      <c r="K41" s="13"/>
      <c r="L41" s="13"/>
      <c r="M41" s="13"/>
      <c r="N41" s="109"/>
      <c r="O41" s="13"/>
      <c r="P41" s="13"/>
      <c r="Q41" s="13"/>
    </row>
    <row r="42" spans="1:17">
      <c r="A42" s="718" t="s">
        <v>1445</v>
      </c>
      <c r="B42" s="719">
        <f>SUM(C42:E42)</f>
        <v>64.900000000000006</v>
      </c>
      <c r="C42" s="729">
        <f>C43+C44</f>
        <v>64.900000000000006</v>
      </c>
      <c r="D42" s="729"/>
      <c r="E42" s="729"/>
      <c r="F42" s="721">
        <f>SUM(G42:I42)</f>
        <v>64.89</v>
      </c>
      <c r="G42" s="730">
        <f>G43+G44</f>
        <v>64.89</v>
      </c>
      <c r="H42" s="730"/>
      <c r="I42" s="730"/>
      <c r="J42" s="109"/>
      <c r="K42" s="13"/>
      <c r="L42" s="13"/>
      <c r="M42" s="13"/>
      <c r="N42" s="109">
        <f t="shared" ref="N42:O45" si="15">F42/B42*100</f>
        <v>99.984591679506934</v>
      </c>
      <c r="O42" s="13">
        <f t="shared" si="15"/>
        <v>99.984591679506934</v>
      </c>
      <c r="P42" s="13"/>
      <c r="Q42" s="13"/>
    </row>
    <row r="43" spans="1:17">
      <c r="A43" s="718" t="s">
        <v>1241</v>
      </c>
      <c r="B43" s="719"/>
      <c r="C43" s="729"/>
      <c r="D43" s="729"/>
      <c r="E43" s="729"/>
      <c r="F43" s="721"/>
      <c r="G43" s="730"/>
      <c r="H43" s="730"/>
      <c r="I43" s="730"/>
      <c r="J43" s="109"/>
      <c r="K43" s="13"/>
      <c r="L43" s="13"/>
      <c r="M43" s="13"/>
      <c r="N43" s="109"/>
      <c r="O43" s="13"/>
      <c r="P43" s="13"/>
      <c r="Q43" s="13"/>
    </row>
    <row r="44" spans="1:17">
      <c r="A44" s="718" t="s">
        <v>1242</v>
      </c>
      <c r="B44" s="719">
        <f>SUM(C44:E44)</f>
        <v>64.900000000000006</v>
      </c>
      <c r="C44" s="729">
        <f>C45</f>
        <v>64.900000000000006</v>
      </c>
      <c r="D44" s="729"/>
      <c r="E44" s="729"/>
      <c r="F44" s="721">
        <f>SUM(G44:I44)</f>
        <v>64.89</v>
      </c>
      <c r="G44" s="727">
        <f>G45</f>
        <v>64.89</v>
      </c>
      <c r="H44" s="727"/>
      <c r="I44" s="727"/>
      <c r="J44" s="109"/>
      <c r="K44" s="13"/>
      <c r="L44" s="13"/>
      <c r="M44" s="13"/>
      <c r="N44" s="109">
        <f t="shared" si="15"/>
        <v>99.984591679506934</v>
      </c>
      <c r="O44" s="13">
        <f t="shared" si="15"/>
        <v>99.984591679506934</v>
      </c>
      <c r="P44" s="13"/>
      <c r="Q44" s="13"/>
    </row>
    <row r="45" spans="1:17">
      <c r="A45" s="731" t="s">
        <v>1445</v>
      </c>
      <c r="B45" s="719">
        <f>SUM(C45:E45)</f>
        <v>64.900000000000006</v>
      </c>
      <c r="C45" s="726">
        <f>31.4+33.5</f>
        <v>64.900000000000006</v>
      </c>
      <c r="D45" s="726"/>
      <c r="E45" s="726"/>
      <c r="F45" s="721">
        <f>SUM(G45:I45)</f>
        <v>64.89</v>
      </c>
      <c r="G45" s="727">
        <v>64.89</v>
      </c>
      <c r="H45" s="727"/>
      <c r="I45" s="727"/>
      <c r="J45" s="109"/>
      <c r="K45" s="13"/>
      <c r="L45" s="13"/>
      <c r="M45" s="13"/>
      <c r="N45" s="109">
        <f t="shared" si="15"/>
        <v>99.984591679506934</v>
      </c>
      <c r="O45" s="13">
        <f t="shared" si="15"/>
        <v>99.984591679506934</v>
      </c>
      <c r="P45" s="13"/>
      <c r="Q45" s="13"/>
    </row>
    <row r="46" spans="1:17">
      <c r="A46" s="731"/>
      <c r="B46" s="719"/>
      <c r="C46" s="726"/>
      <c r="D46" s="726"/>
      <c r="E46" s="726"/>
      <c r="F46" s="721"/>
      <c r="G46" s="727"/>
      <c r="H46" s="727"/>
      <c r="I46" s="727"/>
      <c r="J46" s="109"/>
      <c r="K46" s="13"/>
      <c r="L46" s="13"/>
      <c r="M46" s="13"/>
      <c r="N46" s="109"/>
      <c r="O46" s="13"/>
      <c r="P46" s="13"/>
      <c r="Q46" s="13"/>
    </row>
    <row r="47" spans="1:17">
      <c r="A47" s="718" t="s">
        <v>1493</v>
      </c>
      <c r="B47" s="719">
        <f>SUM(C47:E47)</f>
        <v>696.40000000000009</v>
      </c>
      <c r="C47" s="729">
        <f>C48+C49</f>
        <v>206.8</v>
      </c>
      <c r="D47" s="729">
        <f>D48+D49</f>
        <v>489.6</v>
      </c>
      <c r="E47" s="729"/>
      <c r="F47" s="721">
        <f>SUM(G47:I47)</f>
        <v>696.32999999999993</v>
      </c>
      <c r="G47" s="730">
        <f t="shared" ref="G47:H47" si="16">G48+G49</f>
        <v>206.745</v>
      </c>
      <c r="H47" s="730">
        <f t="shared" si="16"/>
        <v>489.58499999999998</v>
      </c>
      <c r="I47" s="730"/>
      <c r="J47" s="109">
        <f>F47-B47</f>
        <v>-7.0000000000163709E-2</v>
      </c>
      <c r="K47" s="13">
        <f>G47-C47</f>
        <v>-5.5000000000006821E-2</v>
      </c>
      <c r="L47" s="13"/>
      <c r="M47" s="13"/>
      <c r="N47" s="724">
        <f>F47/B47*100</f>
        <v>99.989948305571488</v>
      </c>
      <c r="O47" s="13">
        <f>G47/C47*100</f>
        <v>99.973404255319139</v>
      </c>
      <c r="P47" s="13">
        <f>H47/D47*100</f>
        <v>99.996936274509792</v>
      </c>
      <c r="Q47" s="13"/>
    </row>
    <row r="48" spans="1:17">
      <c r="A48" s="718" t="s">
        <v>1241</v>
      </c>
      <c r="B48" s="719">
        <f>SUM(C48:E48)</f>
        <v>206.8</v>
      </c>
      <c r="C48" s="729">
        <f>C50</f>
        <v>206.8</v>
      </c>
      <c r="D48" s="729"/>
      <c r="E48" s="729"/>
      <c r="F48" s="721">
        <f>SUM(G48:I48)</f>
        <v>206.745</v>
      </c>
      <c r="G48" s="730">
        <f t="shared" ref="G48" si="17">G50</f>
        <v>206.745</v>
      </c>
      <c r="H48" s="730"/>
      <c r="I48" s="730"/>
      <c r="J48" s="109">
        <f>F48-B48</f>
        <v>-5.5000000000006821E-2</v>
      </c>
      <c r="K48" s="13">
        <f>G48-C48</f>
        <v>-5.5000000000006821E-2</v>
      </c>
      <c r="L48" s="13"/>
      <c r="M48" s="13"/>
      <c r="N48" s="724">
        <f>F48/B48*100</f>
        <v>99.973404255319139</v>
      </c>
      <c r="O48" s="13">
        <f>G48/C48*100</f>
        <v>99.973404255319139</v>
      </c>
      <c r="P48" s="13"/>
      <c r="Q48" s="13"/>
    </row>
    <row r="49" spans="1:17">
      <c r="A49" s="718" t="s">
        <v>1242</v>
      </c>
      <c r="B49" s="719">
        <f>SUM(C49:E49)</f>
        <v>489.6</v>
      </c>
      <c r="C49" s="719"/>
      <c r="D49" s="719">
        <f t="shared" ref="D49" si="18">D51</f>
        <v>489.6</v>
      </c>
      <c r="E49" s="719"/>
      <c r="F49" s="721">
        <f>SUM(G49:I49)</f>
        <v>489.58499999999998</v>
      </c>
      <c r="G49" s="727"/>
      <c r="H49" s="727">
        <f>H51</f>
        <v>489.58499999999998</v>
      </c>
      <c r="I49" s="727"/>
      <c r="J49" s="109"/>
      <c r="K49" s="13"/>
      <c r="L49" s="13"/>
      <c r="M49" s="13"/>
      <c r="N49" s="109">
        <f>F49/B49*100</f>
        <v>99.996936274509792</v>
      </c>
      <c r="O49" s="13"/>
      <c r="P49" s="13">
        <f>H49/D49*100</f>
        <v>99.996936274509792</v>
      </c>
      <c r="Q49" s="13"/>
    </row>
    <row r="50" spans="1:17">
      <c r="A50" s="731" t="s">
        <v>1267</v>
      </c>
      <c r="B50" s="719">
        <f>SUM(C50:E50)</f>
        <v>206.8</v>
      </c>
      <c r="C50" s="726">
        <f>206.8</f>
        <v>206.8</v>
      </c>
      <c r="D50" s="726"/>
      <c r="E50" s="726"/>
      <c r="F50" s="721">
        <f>SUM(G50:I50)</f>
        <v>206.745</v>
      </c>
      <c r="G50" s="727">
        <v>206.745</v>
      </c>
      <c r="H50" s="727"/>
      <c r="I50" s="727"/>
      <c r="J50" s="109">
        <f>F50-B50</f>
        <v>-5.5000000000006821E-2</v>
      </c>
      <c r="K50" s="13">
        <f>G50-C50</f>
        <v>-5.5000000000006821E-2</v>
      </c>
      <c r="L50" s="13"/>
      <c r="M50" s="13"/>
      <c r="N50" s="724">
        <f>F50/B50*100</f>
        <v>99.973404255319139</v>
      </c>
      <c r="O50" s="723">
        <f>G50/C50*100</f>
        <v>99.973404255319139</v>
      </c>
      <c r="P50" s="13"/>
      <c r="Q50" s="13"/>
    </row>
    <row r="51" spans="1:17">
      <c r="A51" s="731" t="s">
        <v>4146</v>
      </c>
      <c r="B51" s="719">
        <f>SUM(C51:E51)</f>
        <v>489.6</v>
      </c>
      <c r="C51" s="726"/>
      <c r="D51" s="726">
        <v>489.6</v>
      </c>
      <c r="E51" s="726"/>
      <c r="F51" s="721">
        <f>SUM(G51:I51)</f>
        <v>489.58499999999998</v>
      </c>
      <c r="G51" s="727"/>
      <c r="H51" s="727">
        <v>489.58499999999998</v>
      </c>
      <c r="I51" s="727"/>
      <c r="J51" s="109"/>
      <c r="K51" s="13"/>
      <c r="L51" s="13"/>
      <c r="M51" s="13"/>
      <c r="N51" s="109">
        <f>F51/B51*100</f>
        <v>99.996936274509792</v>
      </c>
      <c r="O51" s="13"/>
      <c r="P51" s="13">
        <f>H51/D51*100</f>
        <v>99.996936274509792</v>
      </c>
      <c r="Q51" s="13"/>
    </row>
    <row r="52" spans="1:17">
      <c r="A52" s="731"/>
      <c r="B52" s="719"/>
      <c r="C52" s="726"/>
      <c r="D52" s="726"/>
      <c r="E52" s="726"/>
      <c r="F52" s="721"/>
      <c r="G52" s="727"/>
      <c r="H52" s="727"/>
      <c r="I52" s="727"/>
      <c r="J52" s="109"/>
      <c r="K52" s="13"/>
      <c r="L52" s="13"/>
      <c r="M52" s="13"/>
      <c r="N52" s="109"/>
      <c r="O52" s="13"/>
      <c r="P52" s="13"/>
      <c r="Q52" s="13"/>
    </row>
    <row r="53" spans="1:17">
      <c r="A53" s="718" t="s">
        <v>1513</v>
      </c>
      <c r="B53" s="719">
        <f>SUM(C53:E53)</f>
        <v>66.5</v>
      </c>
      <c r="C53" s="729">
        <f>C54+C55</f>
        <v>66.5</v>
      </c>
      <c r="D53" s="729"/>
      <c r="E53" s="729"/>
      <c r="F53" s="721">
        <f>SUM(G53:I53)</f>
        <v>66.498999999999995</v>
      </c>
      <c r="G53" s="730">
        <f t="shared" ref="G53" si="19">G54+G55</f>
        <v>66.498999999999995</v>
      </c>
      <c r="H53" s="730"/>
      <c r="I53" s="730"/>
      <c r="J53" s="109"/>
      <c r="K53" s="13"/>
      <c r="L53" s="13"/>
      <c r="M53" s="13"/>
      <c r="N53" s="109">
        <f>F53/B53*100</f>
        <v>99.998496240601497</v>
      </c>
      <c r="O53" s="13">
        <f>G53/C53*100</f>
        <v>99.998496240601497</v>
      </c>
      <c r="P53" s="13"/>
      <c r="Q53" s="13"/>
    </row>
    <row r="54" spans="1:17">
      <c r="A54" s="718" t="s">
        <v>1241</v>
      </c>
      <c r="B54" s="719">
        <f>SUM(C54:E54)</f>
        <v>66.5</v>
      </c>
      <c r="C54" s="729">
        <f>C56</f>
        <v>66.5</v>
      </c>
      <c r="D54" s="729"/>
      <c r="E54" s="729"/>
      <c r="F54" s="721">
        <f>SUM(G54:I54)</f>
        <v>66.498999999999995</v>
      </c>
      <c r="G54" s="730">
        <f t="shared" ref="G54" si="20">G56</f>
        <v>66.498999999999995</v>
      </c>
      <c r="H54" s="730"/>
      <c r="I54" s="730"/>
      <c r="J54" s="109"/>
      <c r="K54" s="13"/>
      <c r="L54" s="13"/>
      <c r="M54" s="13"/>
      <c r="N54" s="109">
        <f>F54/B54*100</f>
        <v>99.998496240601497</v>
      </c>
      <c r="O54" s="13">
        <f>G54/C54*100</f>
        <v>99.998496240601497</v>
      </c>
      <c r="P54" s="13"/>
      <c r="Q54" s="13"/>
    </row>
    <row r="55" spans="1:17">
      <c r="A55" s="718" t="s">
        <v>1242</v>
      </c>
      <c r="B55" s="719"/>
      <c r="C55" s="729"/>
      <c r="D55" s="729"/>
      <c r="E55" s="729"/>
      <c r="F55" s="721"/>
      <c r="G55" s="727"/>
      <c r="H55" s="727"/>
      <c r="I55" s="727"/>
      <c r="J55" s="109"/>
      <c r="K55" s="13"/>
      <c r="L55" s="13"/>
      <c r="M55" s="13"/>
      <c r="N55" s="109"/>
      <c r="O55" s="13"/>
      <c r="P55" s="13"/>
      <c r="Q55" s="13"/>
    </row>
    <row r="56" spans="1:17">
      <c r="A56" s="731" t="s">
        <v>1267</v>
      </c>
      <c r="B56" s="719">
        <f>SUM(C56:E56)</f>
        <v>66.5</v>
      </c>
      <c r="C56" s="726">
        <f>66.5</f>
        <v>66.5</v>
      </c>
      <c r="D56" s="726"/>
      <c r="E56" s="726"/>
      <c r="F56" s="721">
        <f>SUM(G56:I56)</f>
        <v>66.498999999999995</v>
      </c>
      <c r="G56" s="727">
        <v>66.498999999999995</v>
      </c>
      <c r="H56" s="727"/>
      <c r="I56" s="727"/>
      <c r="J56" s="109"/>
      <c r="K56" s="13"/>
      <c r="L56" s="13"/>
      <c r="M56" s="13"/>
      <c r="N56" s="109">
        <f>F56/B56*100</f>
        <v>99.998496240601497</v>
      </c>
      <c r="O56" s="13">
        <f>G56/C56*100</f>
        <v>99.998496240601497</v>
      </c>
      <c r="P56" s="13"/>
      <c r="Q56" s="13"/>
    </row>
    <row r="57" spans="1:17">
      <c r="A57" s="731"/>
      <c r="B57" s="719"/>
      <c r="C57" s="726"/>
      <c r="D57" s="726"/>
      <c r="E57" s="726"/>
      <c r="F57" s="721"/>
      <c r="G57" s="727"/>
      <c r="H57" s="727"/>
      <c r="I57" s="727"/>
      <c r="J57" s="109"/>
      <c r="K57" s="13"/>
      <c r="L57" s="13"/>
      <c r="M57" s="13"/>
      <c r="N57" s="109"/>
      <c r="O57" s="13"/>
      <c r="P57" s="13"/>
      <c r="Q57" s="13"/>
    </row>
    <row r="58" spans="1:17">
      <c r="A58" s="718" t="s">
        <v>1615</v>
      </c>
      <c r="B58" s="719">
        <f>SUM(C58:E58)</f>
        <v>900.3</v>
      </c>
      <c r="C58" s="729"/>
      <c r="D58" s="729">
        <f t="shared" ref="D58:H58" si="21">D59+D60</f>
        <v>900.3</v>
      </c>
      <c r="E58" s="729"/>
      <c r="F58" s="730">
        <f>SUM(G58:I58)</f>
        <v>900.3</v>
      </c>
      <c r="G58" s="729"/>
      <c r="H58" s="729">
        <f t="shared" si="21"/>
        <v>900.3</v>
      </c>
      <c r="I58" s="729"/>
      <c r="J58" s="109"/>
      <c r="K58" s="13"/>
      <c r="L58" s="13"/>
      <c r="M58" s="13"/>
      <c r="N58" s="109">
        <f>F58/B58*100</f>
        <v>100</v>
      </c>
      <c r="O58" s="13"/>
      <c r="P58" s="13">
        <f t="shared" ref="P58:P61" si="22">H58/D58*100</f>
        <v>100</v>
      </c>
      <c r="Q58" s="13"/>
    </row>
    <row r="59" spans="1:17">
      <c r="A59" s="718" t="s">
        <v>1241</v>
      </c>
      <c r="B59" s="719"/>
      <c r="C59" s="729"/>
      <c r="D59" s="729"/>
      <c r="E59" s="729"/>
      <c r="F59" s="721"/>
      <c r="G59" s="730"/>
      <c r="H59" s="730"/>
      <c r="I59" s="730"/>
      <c r="J59" s="109"/>
      <c r="K59" s="13"/>
      <c r="L59" s="13"/>
      <c r="M59" s="13"/>
      <c r="N59" s="109"/>
      <c r="O59" s="13"/>
      <c r="P59" s="13"/>
      <c r="Q59" s="13"/>
    </row>
    <row r="60" spans="1:17">
      <c r="A60" s="718" t="s">
        <v>1242</v>
      </c>
      <c r="B60" s="719">
        <f>B61</f>
        <v>900.3</v>
      </c>
      <c r="C60" s="719"/>
      <c r="D60" s="719">
        <f t="shared" ref="D60:H60" si="23">D61</f>
        <v>900.3</v>
      </c>
      <c r="E60" s="719"/>
      <c r="F60" s="719">
        <f>SUM(G60:I60)</f>
        <v>900.3</v>
      </c>
      <c r="G60" s="719"/>
      <c r="H60" s="719">
        <f t="shared" si="23"/>
        <v>900.3</v>
      </c>
      <c r="I60" s="719"/>
      <c r="J60" s="109"/>
      <c r="K60" s="13"/>
      <c r="L60" s="13"/>
      <c r="M60" s="13"/>
      <c r="N60" s="109">
        <f t="shared" ref="N60:N61" si="24">F60/B60*100</f>
        <v>100</v>
      </c>
      <c r="O60" s="13"/>
      <c r="P60" s="13">
        <f t="shared" si="22"/>
        <v>100</v>
      </c>
      <c r="Q60" s="13"/>
    </row>
    <row r="61" spans="1:17">
      <c r="A61" s="731" t="s">
        <v>1649</v>
      </c>
      <c r="B61" s="719">
        <f>SUM(C61:E61)</f>
        <v>900.3</v>
      </c>
      <c r="C61" s="726"/>
      <c r="D61" s="726">
        <v>900.3</v>
      </c>
      <c r="E61" s="726"/>
      <c r="F61" s="719">
        <f>SUM(G61:I61)</f>
        <v>900.3</v>
      </c>
      <c r="G61" s="727"/>
      <c r="H61" s="727">
        <v>900.3</v>
      </c>
      <c r="I61" s="727"/>
      <c r="J61" s="109"/>
      <c r="K61" s="13"/>
      <c r="L61" s="13"/>
      <c r="M61" s="13"/>
      <c r="N61" s="109">
        <f t="shared" si="24"/>
        <v>100</v>
      </c>
      <c r="O61" s="13"/>
      <c r="P61" s="13">
        <f t="shared" si="22"/>
        <v>100</v>
      </c>
      <c r="Q61" s="13"/>
    </row>
    <row r="62" spans="1:17">
      <c r="A62" s="731"/>
      <c r="B62" s="719"/>
      <c r="C62" s="726"/>
      <c r="D62" s="726"/>
      <c r="E62" s="726"/>
      <c r="F62" s="721"/>
      <c r="G62" s="727"/>
      <c r="H62" s="727"/>
      <c r="I62" s="727"/>
      <c r="J62" s="109"/>
      <c r="K62" s="13"/>
      <c r="L62" s="13"/>
      <c r="M62" s="13"/>
      <c r="N62" s="109"/>
      <c r="O62" s="13"/>
      <c r="P62" s="13"/>
      <c r="Q62" s="13"/>
    </row>
    <row r="63" spans="1:17">
      <c r="A63" s="718" t="s">
        <v>1651</v>
      </c>
      <c r="B63" s="719">
        <f>SUM(C63:E63)</f>
        <v>145.5</v>
      </c>
      <c r="C63" s="729">
        <f>C64+C65</f>
        <v>145.5</v>
      </c>
      <c r="D63" s="729"/>
      <c r="E63" s="729"/>
      <c r="F63" s="721">
        <f>SUM(G63:I63)</f>
        <v>145.5</v>
      </c>
      <c r="G63" s="730">
        <f t="shared" ref="G63" si="25">G64+G65</f>
        <v>145.5</v>
      </c>
      <c r="H63" s="730"/>
      <c r="I63" s="730"/>
      <c r="J63" s="109"/>
      <c r="K63" s="13"/>
      <c r="L63" s="13"/>
      <c r="M63" s="13"/>
      <c r="N63" s="109">
        <f>F63/B63*100</f>
        <v>100</v>
      </c>
      <c r="O63" s="13">
        <f>G63/C63*100</f>
        <v>100</v>
      </c>
      <c r="P63" s="13"/>
      <c r="Q63" s="13"/>
    </row>
    <row r="64" spans="1:17">
      <c r="A64" s="718" t="s">
        <v>1241</v>
      </c>
      <c r="B64" s="719">
        <f>SUM(C64:E64)</f>
        <v>145.5</v>
      </c>
      <c r="C64" s="729">
        <f>C66</f>
        <v>145.5</v>
      </c>
      <c r="D64" s="729"/>
      <c r="E64" s="729"/>
      <c r="F64" s="721">
        <f>SUM(G64:I64)</f>
        <v>145.5</v>
      </c>
      <c r="G64" s="730">
        <f t="shared" ref="G64" si="26">G66</f>
        <v>145.5</v>
      </c>
      <c r="H64" s="730"/>
      <c r="I64" s="730"/>
      <c r="J64" s="109"/>
      <c r="K64" s="13"/>
      <c r="L64" s="13"/>
      <c r="M64" s="13"/>
      <c r="N64" s="109">
        <f>F64/B64*100</f>
        <v>100</v>
      </c>
      <c r="O64" s="13">
        <f>G64/C64*100</f>
        <v>100</v>
      </c>
      <c r="P64" s="13"/>
      <c r="Q64" s="13"/>
    </row>
    <row r="65" spans="1:17">
      <c r="A65" s="718" t="s">
        <v>1242</v>
      </c>
      <c r="B65" s="719"/>
      <c r="C65" s="729"/>
      <c r="D65" s="729"/>
      <c r="E65" s="729"/>
      <c r="F65" s="721"/>
      <c r="G65" s="727"/>
      <c r="H65" s="727"/>
      <c r="I65" s="727"/>
      <c r="J65" s="109"/>
      <c r="K65" s="13"/>
      <c r="L65" s="13"/>
      <c r="M65" s="13"/>
      <c r="N65" s="109"/>
      <c r="O65" s="13"/>
      <c r="P65" s="13"/>
      <c r="Q65" s="13"/>
    </row>
    <row r="66" spans="1:17">
      <c r="A66" s="731" t="s">
        <v>1267</v>
      </c>
      <c r="B66" s="719">
        <f>SUM(C66:E66)</f>
        <v>145.5</v>
      </c>
      <c r="C66" s="726">
        <f>145.5</f>
        <v>145.5</v>
      </c>
      <c r="D66" s="726"/>
      <c r="E66" s="726"/>
      <c r="F66" s="721">
        <f>SUM(G66:I66)</f>
        <v>145.5</v>
      </c>
      <c r="G66" s="727">
        <v>145.5</v>
      </c>
      <c r="H66" s="727"/>
      <c r="I66" s="727"/>
      <c r="J66" s="109"/>
      <c r="K66" s="13"/>
      <c r="L66" s="13"/>
      <c r="M66" s="13"/>
      <c r="N66" s="109">
        <f>F66/B66*100</f>
        <v>100</v>
      </c>
      <c r="O66" s="13">
        <f>G66/C66*100</f>
        <v>100</v>
      </c>
      <c r="P66" s="13"/>
      <c r="Q66" s="13"/>
    </row>
    <row r="67" spans="1:17">
      <c r="A67" s="731"/>
      <c r="B67" s="719"/>
      <c r="C67" s="726"/>
      <c r="D67" s="726"/>
      <c r="E67" s="726"/>
      <c r="F67" s="721"/>
      <c r="G67" s="727"/>
      <c r="H67" s="727"/>
      <c r="I67" s="727"/>
      <c r="J67" s="109"/>
      <c r="K67" s="13"/>
      <c r="L67" s="13"/>
      <c r="M67" s="13"/>
      <c r="N67" s="109"/>
      <c r="O67" s="13"/>
      <c r="P67" s="13"/>
      <c r="Q67" s="13"/>
    </row>
    <row r="68" spans="1:17">
      <c r="A68" s="718" t="s">
        <v>1594</v>
      </c>
      <c r="B68" s="719">
        <f t="shared" ref="B68:B71" si="27">SUM(C68:E68)</f>
        <v>353.7</v>
      </c>
      <c r="C68" s="729">
        <f>C69+C70</f>
        <v>353.7</v>
      </c>
      <c r="D68" s="729"/>
      <c r="E68" s="729"/>
      <c r="F68" s="721">
        <f>SUM(G68:I68)</f>
        <v>353.69900000000001</v>
      </c>
      <c r="G68" s="730">
        <f t="shared" ref="G68" si="28">G69+G70</f>
        <v>353.69900000000001</v>
      </c>
      <c r="H68" s="730"/>
      <c r="I68" s="730"/>
      <c r="J68" s="109"/>
      <c r="K68" s="13"/>
      <c r="L68" s="13"/>
      <c r="M68" s="13"/>
      <c r="N68" s="109">
        <f>F68/B68*100</f>
        <v>99.999717274526446</v>
      </c>
      <c r="O68" s="13">
        <f>G68/C68*100</f>
        <v>99.999717274526446</v>
      </c>
      <c r="P68" s="13"/>
      <c r="Q68" s="13"/>
    </row>
    <row r="69" spans="1:17">
      <c r="A69" s="718" t="s">
        <v>1241</v>
      </c>
      <c r="B69" s="719">
        <f t="shared" si="27"/>
        <v>353.7</v>
      </c>
      <c r="C69" s="729">
        <f>C71</f>
        <v>353.7</v>
      </c>
      <c r="D69" s="729"/>
      <c r="E69" s="729"/>
      <c r="F69" s="721">
        <f>SUM(G69:I69)</f>
        <v>353.69900000000001</v>
      </c>
      <c r="G69" s="730">
        <f t="shared" ref="G69" si="29">G71</f>
        <v>353.69900000000001</v>
      </c>
      <c r="H69" s="730"/>
      <c r="I69" s="730"/>
      <c r="J69" s="109"/>
      <c r="K69" s="13"/>
      <c r="L69" s="13"/>
      <c r="M69" s="13"/>
      <c r="N69" s="109">
        <f t="shared" ref="N69:O71" si="30">F69/B69*100</f>
        <v>99.999717274526446</v>
      </c>
      <c r="O69" s="13">
        <f t="shared" si="30"/>
        <v>99.999717274526446</v>
      </c>
      <c r="P69" s="13"/>
      <c r="Q69" s="13"/>
    </row>
    <row r="70" spans="1:17">
      <c r="A70" s="718" t="s">
        <v>1242</v>
      </c>
      <c r="B70" s="719"/>
      <c r="C70" s="729"/>
      <c r="D70" s="729"/>
      <c r="E70" s="729"/>
      <c r="F70" s="721"/>
      <c r="G70" s="727"/>
      <c r="H70" s="727"/>
      <c r="I70" s="727"/>
      <c r="J70" s="109"/>
      <c r="K70" s="13"/>
      <c r="L70" s="13"/>
      <c r="M70" s="13"/>
      <c r="N70" s="109"/>
      <c r="O70" s="13"/>
      <c r="P70" s="13"/>
      <c r="Q70" s="13"/>
    </row>
    <row r="71" spans="1:17">
      <c r="A71" s="731" t="s">
        <v>1267</v>
      </c>
      <c r="B71" s="719">
        <f t="shared" si="27"/>
        <v>353.7</v>
      </c>
      <c r="C71" s="726">
        <f>353.7</f>
        <v>353.7</v>
      </c>
      <c r="D71" s="726"/>
      <c r="E71" s="726"/>
      <c r="F71" s="721">
        <f>SUM(G71:I71)</f>
        <v>353.69900000000001</v>
      </c>
      <c r="G71" s="727">
        <v>353.69900000000001</v>
      </c>
      <c r="H71" s="727"/>
      <c r="I71" s="727"/>
      <c r="J71" s="109"/>
      <c r="K71" s="13"/>
      <c r="L71" s="13"/>
      <c r="M71" s="13"/>
      <c r="N71" s="109">
        <f t="shared" si="30"/>
        <v>99.999717274526446</v>
      </c>
      <c r="O71" s="13">
        <f t="shared" si="30"/>
        <v>99.999717274526446</v>
      </c>
      <c r="P71" s="13"/>
      <c r="Q71" s="13"/>
    </row>
    <row r="72" spans="1:17">
      <c r="A72" s="731"/>
      <c r="B72" s="719"/>
      <c r="C72" s="726"/>
      <c r="D72" s="726"/>
      <c r="E72" s="726"/>
      <c r="F72" s="721"/>
      <c r="G72" s="727"/>
      <c r="H72" s="727"/>
      <c r="I72" s="727"/>
      <c r="J72" s="109"/>
      <c r="K72" s="13"/>
      <c r="L72" s="13"/>
      <c r="M72" s="13"/>
      <c r="N72" s="109"/>
      <c r="O72" s="13"/>
      <c r="P72" s="13"/>
      <c r="Q72" s="13"/>
    </row>
    <row r="73" spans="1:17">
      <c r="A73" s="718" t="s">
        <v>1701</v>
      </c>
      <c r="B73" s="719">
        <f>SUM(C73:E73)</f>
        <v>4174.1000000000004</v>
      </c>
      <c r="C73" s="729">
        <f>C74+C75</f>
        <v>317</v>
      </c>
      <c r="D73" s="729">
        <f>D74+D75</f>
        <v>3857.1</v>
      </c>
      <c r="E73" s="729"/>
      <c r="F73" s="721">
        <f>SUM(G73:I73)</f>
        <v>4174.0320000000002</v>
      </c>
      <c r="G73" s="730">
        <f t="shared" ref="G73:H73" si="31">G74+G75</f>
        <v>316.93200000000002</v>
      </c>
      <c r="H73" s="730">
        <f t="shared" si="31"/>
        <v>3857.1</v>
      </c>
      <c r="I73" s="730"/>
      <c r="J73" s="109">
        <f>F73-B73</f>
        <v>-6.8000000000211003E-2</v>
      </c>
      <c r="K73" s="13">
        <f>G73-C73</f>
        <v>-6.7999999999983629E-2</v>
      </c>
      <c r="L73" s="13"/>
      <c r="M73" s="13"/>
      <c r="N73" s="109">
        <f>F73/B73*100</f>
        <v>99.998370906303151</v>
      </c>
      <c r="O73" s="723">
        <f t="shared" ref="N73:O77" si="32">G73/C73*100</f>
        <v>99.978548895899053</v>
      </c>
      <c r="P73" s="13">
        <f>H73/D73*100</f>
        <v>100</v>
      </c>
      <c r="Q73" s="13"/>
    </row>
    <row r="74" spans="1:17">
      <c r="A74" s="718" t="s">
        <v>1241</v>
      </c>
      <c r="B74" s="719">
        <f>SUM(C74:E74)</f>
        <v>3857.1</v>
      </c>
      <c r="C74" s="729"/>
      <c r="D74" s="729">
        <f>D76</f>
        <v>3857.1</v>
      </c>
      <c r="E74" s="729"/>
      <c r="F74" s="721">
        <f>SUM(G74:I74)</f>
        <v>3857.1</v>
      </c>
      <c r="G74" s="730"/>
      <c r="H74" s="730">
        <f>H76</f>
        <v>3857.1</v>
      </c>
      <c r="I74" s="730"/>
      <c r="J74" s="109"/>
      <c r="K74" s="13"/>
      <c r="L74" s="13"/>
      <c r="M74" s="13"/>
      <c r="N74" s="109">
        <f>F74/B74*100</f>
        <v>100</v>
      </c>
      <c r="O74" s="13"/>
      <c r="P74" s="13">
        <f>H74/D74*100</f>
        <v>100</v>
      </c>
      <c r="Q74" s="13"/>
    </row>
    <row r="75" spans="1:17">
      <c r="A75" s="718" t="s">
        <v>1242</v>
      </c>
      <c r="B75" s="719">
        <f>SUM(C75:E75)</f>
        <v>317</v>
      </c>
      <c r="C75" s="729">
        <f>C77</f>
        <v>317</v>
      </c>
      <c r="D75" s="729"/>
      <c r="E75" s="729"/>
      <c r="F75" s="721">
        <f>SUM(G75:I75)</f>
        <v>316.93200000000002</v>
      </c>
      <c r="G75" s="730">
        <f>G77</f>
        <v>316.93200000000002</v>
      </c>
      <c r="H75" s="730"/>
      <c r="I75" s="730"/>
      <c r="J75" s="109">
        <f>F75-B75</f>
        <v>-6.7999999999983629E-2</v>
      </c>
      <c r="K75" s="13">
        <f>G75-C75</f>
        <v>-6.7999999999983629E-2</v>
      </c>
      <c r="L75" s="13"/>
      <c r="M75" s="13"/>
      <c r="N75" s="724">
        <f>F75/B75*100</f>
        <v>99.978548895899053</v>
      </c>
      <c r="O75" s="723">
        <f>G75/C75*100</f>
        <v>99.978548895899053</v>
      </c>
      <c r="P75" s="13"/>
      <c r="Q75" s="13"/>
    </row>
    <row r="76" spans="1:17">
      <c r="A76" s="731" t="s">
        <v>1267</v>
      </c>
      <c r="B76" s="719">
        <f>SUM(C76:E76)</f>
        <v>3857.1</v>
      </c>
      <c r="C76" s="726"/>
      <c r="D76" s="726">
        <v>3857.1</v>
      </c>
      <c r="E76" s="726"/>
      <c r="F76" s="721">
        <f>SUM(G76:I76)</f>
        <v>3857.1</v>
      </c>
      <c r="G76" s="727"/>
      <c r="H76" s="727">
        <v>3857.1</v>
      </c>
      <c r="I76" s="727"/>
      <c r="J76" s="109"/>
      <c r="K76" s="13"/>
      <c r="L76" s="13"/>
      <c r="M76" s="13"/>
      <c r="N76" s="109">
        <f>F76/B76*100</f>
        <v>100</v>
      </c>
      <c r="O76" s="13"/>
      <c r="P76" s="13">
        <f>H76/D76*100</f>
        <v>100</v>
      </c>
      <c r="Q76" s="13"/>
    </row>
    <row r="77" spans="1:17">
      <c r="A77" s="731" t="s">
        <v>1705</v>
      </c>
      <c r="B77" s="719">
        <f>SUM(C77:E77)</f>
        <v>317</v>
      </c>
      <c r="C77" s="726">
        <f>154.5+162.5</f>
        <v>317</v>
      </c>
      <c r="D77" s="726"/>
      <c r="E77" s="726"/>
      <c r="F77" s="721">
        <f>SUM(G77:I77)</f>
        <v>316.93200000000002</v>
      </c>
      <c r="G77" s="727">
        <v>316.93200000000002</v>
      </c>
      <c r="H77" s="727"/>
      <c r="I77" s="727"/>
      <c r="J77" s="109">
        <f>F77-B77</f>
        <v>-6.7999999999983629E-2</v>
      </c>
      <c r="K77" s="13">
        <f>G77-C77</f>
        <v>-6.7999999999983629E-2</v>
      </c>
      <c r="L77" s="13"/>
      <c r="M77" s="13"/>
      <c r="N77" s="724">
        <f t="shared" si="32"/>
        <v>99.978548895899053</v>
      </c>
      <c r="O77" s="723">
        <f>G77/C77*100</f>
        <v>99.978548895899053</v>
      </c>
      <c r="P77" s="13"/>
      <c r="Q77" s="13"/>
    </row>
    <row r="78" spans="1:17">
      <c r="A78" s="731"/>
      <c r="B78" s="719"/>
      <c r="C78" s="726"/>
      <c r="D78" s="726"/>
      <c r="E78" s="726"/>
      <c r="F78" s="721"/>
      <c r="G78" s="727"/>
      <c r="H78" s="727"/>
      <c r="I78" s="727"/>
      <c r="J78" s="109"/>
      <c r="K78" s="13"/>
      <c r="L78" s="13"/>
      <c r="M78" s="13"/>
      <c r="N78" s="109"/>
      <c r="O78" s="13"/>
      <c r="P78" s="13"/>
      <c r="Q78" s="13"/>
    </row>
    <row r="79" spans="1:17">
      <c r="A79" s="718" t="s">
        <v>1750</v>
      </c>
      <c r="B79" s="719">
        <f>SUM(C79:E79)</f>
        <v>119.1</v>
      </c>
      <c r="C79" s="729">
        <f>C80+C81</f>
        <v>119.1</v>
      </c>
      <c r="D79" s="729"/>
      <c r="E79" s="729"/>
      <c r="F79" s="721">
        <f>SUM(G79:I79)</f>
        <v>119.077</v>
      </c>
      <c r="G79" s="721">
        <f>G80+G81</f>
        <v>119.077</v>
      </c>
      <c r="H79" s="721"/>
      <c r="I79" s="721"/>
      <c r="J79" s="109"/>
      <c r="K79" s="13"/>
      <c r="L79" s="13"/>
      <c r="M79" s="13"/>
      <c r="N79" s="109">
        <f>F79/B79*100</f>
        <v>99.980688497061294</v>
      </c>
      <c r="O79" s="13">
        <f>G79/C79*100</f>
        <v>99.980688497061294</v>
      </c>
      <c r="P79" s="13"/>
      <c r="Q79" s="13"/>
    </row>
    <row r="80" spans="1:17">
      <c r="A80" s="718" t="s">
        <v>1241</v>
      </c>
      <c r="B80" s="719">
        <f>SUM(C80:E80)</f>
        <v>119.1</v>
      </c>
      <c r="C80" s="729">
        <f>C82</f>
        <v>119.1</v>
      </c>
      <c r="D80" s="729"/>
      <c r="E80" s="729"/>
      <c r="F80" s="721">
        <f>SUM(G80:I80)</f>
        <v>119.077</v>
      </c>
      <c r="G80" s="721">
        <f>G82</f>
        <v>119.077</v>
      </c>
      <c r="H80" s="721"/>
      <c r="I80" s="721"/>
      <c r="J80" s="109"/>
      <c r="K80" s="13"/>
      <c r="L80" s="13"/>
      <c r="M80" s="13"/>
      <c r="N80" s="109">
        <f>F80/B80*100</f>
        <v>99.980688497061294</v>
      </c>
      <c r="O80" s="13">
        <f>G80/C80*100</f>
        <v>99.980688497061294</v>
      </c>
      <c r="P80" s="13"/>
      <c r="Q80" s="13"/>
    </row>
    <row r="81" spans="1:17">
      <c r="A81" s="718" t="s">
        <v>1242</v>
      </c>
      <c r="B81" s="719"/>
      <c r="C81" s="729"/>
      <c r="D81" s="729"/>
      <c r="E81" s="729"/>
      <c r="F81" s="721"/>
      <c r="G81" s="727"/>
      <c r="H81" s="727"/>
      <c r="I81" s="727"/>
      <c r="J81" s="109"/>
      <c r="K81" s="13"/>
      <c r="L81" s="13"/>
      <c r="M81" s="13"/>
      <c r="N81" s="109"/>
      <c r="O81" s="13"/>
      <c r="P81" s="13"/>
      <c r="Q81" s="13"/>
    </row>
    <row r="82" spans="1:17">
      <c r="A82" s="731" t="s">
        <v>1267</v>
      </c>
      <c r="B82" s="719">
        <f>SUM(C82:E82)</f>
        <v>119.1</v>
      </c>
      <c r="C82" s="726">
        <f>119.1</f>
        <v>119.1</v>
      </c>
      <c r="D82" s="726"/>
      <c r="E82" s="726"/>
      <c r="F82" s="721">
        <f>SUM(G82:I82)</f>
        <v>119.077</v>
      </c>
      <c r="G82" s="727">
        <v>119.077</v>
      </c>
      <c r="H82" s="727"/>
      <c r="I82" s="727"/>
      <c r="J82" s="109"/>
      <c r="K82" s="13"/>
      <c r="L82" s="13"/>
      <c r="M82" s="13"/>
      <c r="N82" s="109">
        <f>F82/B82*100</f>
        <v>99.980688497061294</v>
      </c>
      <c r="O82" s="13">
        <f>G82/C82*100</f>
        <v>99.980688497061294</v>
      </c>
      <c r="P82" s="13"/>
      <c r="Q82" s="13"/>
    </row>
    <row r="83" spans="1:17">
      <c r="A83" s="731"/>
      <c r="B83" s="719"/>
      <c r="C83" s="726"/>
      <c r="D83" s="726"/>
      <c r="E83" s="726"/>
      <c r="F83" s="721"/>
      <c r="G83" s="727"/>
      <c r="H83" s="727"/>
      <c r="I83" s="727"/>
      <c r="J83" s="109"/>
      <c r="K83" s="13"/>
      <c r="L83" s="13"/>
      <c r="M83" s="13"/>
      <c r="N83" s="109"/>
      <c r="O83" s="13"/>
      <c r="P83" s="13"/>
      <c r="Q83" s="13"/>
    </row>
    <row r="84" spans="1:17">
      <c r="A84" s="718" t="s">
        <v>1793</v>
      </c>
      <c r="B84" s="719">
        <f>SUM(C84:E84)</f>
        <v>1396.1</v>
      </c>
      <c r="C84" s="729"/>
      <c r="D84" s="729">
        <f>D85+D86</f>
        <v>1396.1</v>
      </c>
      <c r="E84" s="729"/>
      <c r="F84" s="721">
        <f>SUM(G84:I84)</f>
        <v>1396.0329999999999</v>
      </c>
      <c r="G84" s="730"/>
      <c r="H84" s="730">
        <f>H85+H86</f>
        <v>1396.0329999999999</v>
      </c>
      <c r="I84" s="730"/>
      <c r="J84" s="109">
        <f>F84-B84</f>
        <v>-6.7000000000007276E-2</v>
      </c>
      <c r="K84" s="13"/>
      <c r="L84" s="13"/>
      <c r="M84" s="13"/>
      <c r="N84" s="109">
        <f>F84/B84*100</f>
        <v>99.995200916839764</v>
      </c>
      <c r="O84" s="13"/>
      <c r="P84" s="13">
        <f t="shared" ref="P84:P87" si="33">H84/D84*100</f>
        <v>99.995200916839764</v>
      </c>
      <c r="Q84" s="13"/>
    </row>
    <row r="85" spans="1:17">
      <c r="A85" s="718" t="s">
        <v>1241</v>
      </c>
      <c r="B85" s="719">
        <f>SUM(C85:E85)</f>
        <v>1396.1</v>
      </c>
      <c r="C85" s="729"/>
      <c r="D85" s="729">
        <f>D87</f>
        <v>1396.1</v>
      </c>
      <c r="E85" s="729"/>
      <c r="F85" s="721">
        <f>SUM(G85:I85)</f>
        <v>1396.0329999999999</v>
      </c>
      <c r="G85" s="730"/>
      <c r="H85" s="730">
        <f>H87</f>
        <v>1396.0329999999999</v>
      </c>
      <c r="I85" s="730"/>
      <c r="J85" s="109">
        <f>F85-B85</f>
        <v>-6.7000000000007276E-2</v>
      </c>
      <c r="K85" s="13"/>
      <c r="L85" s="13"/>
      <c r="M85" s="13"/>
      <c r="N85" s="109">
        <f t="shared" ref="N85:N87" si="34">F85/B85*100</f>
        <v>99.995200916839764</v>
      </c>
      <c r="O85" s="13"/>
      <c r="P85" s="13">
        <f t="shared" si="33"/>
        <v>99.995200916839764</v>
      </c>
      <c r="Q85" s="13"/>
    </row>
    <row r="86" spans="1:17">
      <c r="A86" s="718" t="s">
        <v>1242</v>
      </c>
      <c r="B86" s="719"/>
      <c r="C86" s="729"/>
      <c r="D86" s="729"/>
      <c r="E86" s="729"/>
      <c r="F86" s="721"/>
      <c r="G86" s="730"/>
      <c r="H86" s="730"/>
      <c r="I86" s="730"/>
      <c r="J86" s="109"/>
      <c r="K86" s="13"/>
      <c r="L86" s="13"/>
      <c r="M86" s="13"/>
      <c r="N86" s="109"/>
      <c r="O86" s="13"/>
      <c r="P86" s="13"/>
      <c r="Q86" s="13"/>
    </row>
    <row r="87" spans="1:17">
      <c r="A87" s="731" t="s">
        <v>1267</v>
      </c>
      <c r="B87" s="719">
        <f>SUM(C87:E87)</f>
        <v>1396.1</v>
      </c>
      <c r="C87" s="726"/>
      <c r="D87" s="726">
        <v>1396.1</v>
      </c>
      <c r="E87" s="726"/>
      <c r="F87" s="721">
        <f>SUM(G87:I87)</f>
        <v>1396.0329999999999</v>
      </c>
      <c r="G87" s="727"/>
      <c r="H87" s="727">
        <v>1396.0329999999999</v>
      </c>
      <c r="I87" s="727"/>
      <c r="J87" s="109">
        <f>F87-B87</f>
        <v>-6.7000000000007276E-2</v>
      </c>
      <c r="K87" s="13"/>
      <c r="L87" s="13"/>
      <c r="M87" s="13"/>
      <c r="N87" s="109">
        <f t="shared" si="34"/>
        <v>99.995200916839764</v>
      </c>
      <c r="O87" s="13"/>
      <c r="P87" s="13">
        <f t="shared" si="33"/>
        <v>99.995200916839764</v>
      </c>
      <c r="Q87" s="13"/>
    </row>
    <row r="88" spans="1:17">
      <c r="A88" s="731"/>
      <c r="B88" s="719"/>
      <c r="C88" s="726"/>
      <c r="D88" s="726"/>
      <c r="E88" s="726"/>
      <c r="F88" s="721"/>
      <c r="G88" s="727"/>
      <c r="H88" s="727"/>
      <c r="I88" s="727"/>
      <c r="J88" s="109"/>
      <c r="K88" s="13"/>
      <c r="L88" s="13"/>
      <c r="M88" s="13"/>
      <c r="N88" s="109"/>
      <c r="O88" s="13"/>
      <c r="P88" s="13"/>
      <c r="Q88" s="13"/>
    </row>
    <row r="89" spans="1:17">
      <c r="A89" s="718" t="s">
        <v>1853</v>
      </c>
      <c r="B89" s="719">
        <f>SUM(C89:E89)</f>
        <v>22.9</v>
      </c>
      <c r="C89" s="729">
        <f>C90+C91</f>
        <v>22.9</v>
      </c>
      <c r="D89" s="729"/>
      <c r="E89" s="729"/>
      <c r="F89" s="721">
        <f>SUM(G89:I89)</f>
        <v>22.853999999999999</v>
      </c>
      <c r="G89" s="730">
        <f t="shared" ref="G89" si="35">G90+G91</f>
        <v>22.853999999999999</v>
      </c>
      <c r="H89" s="730"/>
      <c r="I89" s="730"/>
      <c r="J89" s="109"/>
      <c r="K89" s="13"/>
      <c r="L89" s="13"/>
      <c r="M89" s="13"/>
      <c r="N89" s="109">
        <f>F89/B89*100</f>
        <v>99.799126637554593</v>
      </c>
      <c r="O89" s="13">
        <f>G89/C89*100</f>
        <v>99.799126637554593</v>
      </c>
      <c r="P89" s="13"/>
      <c r="Q89" s="13"/>
    </row>
    <row r="90" spans="1:17">
      <c r="A90" s="718" t="s">
        <v>1241</v>
      </c>
      <c r="B90" s="719">
        <f>SUM(C90:E90)</f>
        <v>22.9</v>
      </c>
      <c r="C90" s="729">
        <f>C92</f>
        <v>22.9</v>
      </c>
      <c r="D90" s="729"/>
      <c r="E90" s="729"/>
      <c r="F90" s="721">
        <f>SUM(G90:I90)</f>
        <v>22.853999999999999</v>
      </c>
      <c r="G90" s="730">
        <f t="shared" ref="G90" si="36">G92</f>
        <v>22.853999999999999</v>
      </c>
      <c r="H90" s="730"/>
      <c r="I90" s="730"/>
      <c r="J90" s="109"/>
      <c r="K90" s="13"/>
      <c r="L90" s="13"/>
      <c r="M90" s="13"/>
      <c r="N90" s="109">
        <f>F90/B90*100</f>
        <v>99.799126637554593</v>
      </c>
      <c r="O90" s="13">
        <f>G90/C90*100</f>
        <v>99.799126637554593</v>
      </c>
      <c r="P90" s="13"/>
      <c r="Q90" s="13"/>
    </row>
    <row r="91" spans="1:17">
      <c r="A91" s="718" t="s">
        <v>1242</v>
      </c>
      <c r="B91" s="719"/>
      <c r="C91" s="729"/>
      <c r="D91" s="729"/>
      <c r="E91" s="729"/>
      <c r="F91" s="721"/>
      <c r="G91" s="727"/>
      <c r="H91" s="727"/>
      <c r="I91" s="727"/>
      <c r="J91" s="109"/>
      <c r="K91" s="13"/>
      <c r="L91" s="13"/>
      <c r="M91" s="13"/>
      <c r="N91" s="109"/>
      <c r="O91" s="13"/>
      <c r="P91" s="13"/>
      <c r="Q91" s="13"/>
    </row>
    <row r="92" spans="1:17">
      <c r="A92" s="731" t="s">
        <v>1267</v>
      </c>
      <c r="B92" s="719">
        <f>SUM(C92:E92)</f>
        <v>22.9</v>
      </c>
      <c r="C92" s="726">
        <f>22.9</f>
        <v>22.9</v>
      </c>
      <c r="D92" s="726"/>
      <c r="E92" s="726"/>
      <c r="F92" s="721">
        <f>SUM(G92:I92)</f>
        <v>22.853999999999999</v>
      </c>
      <c r="G92" s="727">
        <v>22.853999999999999</v>
      </c>
      <c r="H92" s="727"/>
      <c r="I92" s="727"/>
      <c r="J92" s="109"/>
      <c r="K92" s="13"/>
      <c r="L92" s="13"/>
      <c r="M92" s="13"/>
      <c r="N92" s="109">
        <f>F92/B92*100</f>
        <v>99.799126637554593</v>
      </c>
      <c r="O92" s="13">
        <f>G92/C92*100</f>
        <v>99.799126637554593</v>
      </c>
      <c r="P92" s="13"/>
      <c r="Q92" s="13"/>
    </row>
    <row r="93" spans="1:17">
      <c r="A93" s="731"/>
      <c r="B93" s="719"/>
      <c r="C93" s="726"/>
      <c r="D93" s="726"/>
      <c r="E93" s="726"/>
      <c r="F93" s="721"/>
      <c r="G93" s="727"/>
      <c r="H93" s="727"/>
      <c r="I93" s="727"/>
      <c r="J93" s="109"/>
      <c r="K93" s="13"/>
      <c r="L93" s="13"/>
      <c r="M93" s="13"/>
      <c r="N93" s="109"/>
      <c r="O93" s="13"/>
      <c r="P93" s="13"/>
      <c r="Q93" s="13"/>
    </row>
    <row r="94" spans="1:17">
      <c r="A94" s="718" t="s">
        <v>1877</v>
      </c>
      <c r="B94" s="719">
        <f>SUM(C94:E94)</f>
        <v>6499.1</v>
      </c>
      <c r="C94" s="729"/>
      <c r="D94" s="729">
        <f>D95+D96</f>
        <v>5199.1000000000004</v>
      </c>
      <c r="E94" s="729">
        <f>E95+E96</f>
        <v>1300</v>
      </c>
      <c r="F94" s="721">
        <f>SUM(G94:I94)</f>
        <v>6499.1</v>
      </c>
      <c r="G94" s="730"/>
      <c r="H94" s="730">
        <f t="shared" ref="H94:I94" si="37">H95+H96</f>
        <v>5199.1000000000004</v>
      </c>
      <c r="I94" s="730">
        <f t="shared" si="37"/>
        <v>1300</v>
      </c>
      <c r="J94" s="109"/>
      <c r="K94" s="13"/>
      <c r="L94" s="13"/>
      <c r="M94" s="13"/>
      <c r="N94" s="109">
        <f>F94/B94*100</f>
        <v>100</v>
      </c>
      <c r="O94" s="13"/>
      <c r="P94" s="13">
        <f>H94/D94*100</f>
        <v>100</v>
      </c>
      <c r="Q94" s="13">
        <f>I94/E94*100</f>
        <v>100</v>
      </c>
    </row>
    <row r="95" spans="1:17">
      <c r="A95" s="718" t="s">
        <v>1241</v>
      </c>
      <c r="B95" s="719"/>
      <c r="C95" s="729"/>
      <c r="D95" s="729"/>
      <c r="E95" s="729"/>
      <c r="F95" s="721"/>
      <c r="G95" s="730"/>
      <c r="H95" s="730"/>
      <c r="I95" s="730"/>
      <c r="J95" s="109"/>
      <c r="K95" s="13"/>
      <c r="L95" s="13"/>
      <c r="M95" s="13"/>
      <c r="N95" s="109"/>
      <c r="O95" s="13"/>
      <c r="P95" s="13"/>
      <c r="Q95" s="13"/>
    </row>
    <row r="96" spans="1:17">
      <c r="A96" s="718" t="s">
        <v>1242</v>
      </c>
      <c r="B96" s="719">
        <f>SUM(B97:B100)</f>
        <v>6499.1</v>
      </c>
      <c r="C96" s="719"/>
      <c r="D96" s="719">
        <f t="shared" ref="D96:I96" si="38">SUM(D97:D100)</f>
        <v>5199.1000000000004</v>
      </c>
      <c r="E96" s="719">
        <f t="shared" si="38"/>
        <v>1300</v>
      </c>
      <c r="F96" s="719">
        <f>SUM(F97:F100)</f>
        <v>6499.1</v>
      </c>
      <c r="G96" s="719"/>
      <c r="H96" s="719">
        <f t="shared" si="38"/>
        <v>5199.1000000000004</v>
      </c>
      <c r="I96" s="719">
        <f t="shared" si="38"/>
        <v>1300</v>
      </c>
      <c r="J96" s="109"/>
      <c r="K96" s="13"/>
      <c r="L96" s="13"/>
      <c r="M96" s="13"/>
      <c r="N96" s="109">
        <f>F96/B96*100</f>
        <v>100</v>
      </c>
      <c r="O96" s="13"/>
      <c r="P96" s="13">
        <f>H96/D96*100</f>
        <v>100</v>
      </c>
      <c r="Q96" s="13">
        <f>I96/E96*100</f>
        <v>100</v>
      </c>
    </row>
    <row r="97" spans="1:17">
      <c r="A97" s="731" t="s">
        <v>1879</v>
      </c>
      <c r="B97" s="719">
        <f>SUM(C97:E97)</f>
        <v>1546.7</v>
      </c>
      <c r="C97" s="726"/>
      <c r="D97" s="726">
        <v>1546.7</v>
      </c>
      <c r="E97" s="726"/>
      <c r="F97" s="721">
        <f t="shared" ref="F97:F99" si="39">SUM(G97:I97)</f>
        <v>1546.7</v>
      </c>
      <c r="G97" s="727"/>
      <c r="H97" s="727">
        <v>1546.7</v>
      </c>
      <c r="I97" s="727"/>
      <c r="J97" s="109"/>
      <c r="K97" s="13"/>
      <c r="L97" s="13"/>
      <c r="M97" s="13"/>
      <c r="N97" s="109">
        <f>F97/B97*100</f>
        <v>100</v>
      </c>
      <c r="O97" s="13"/>
      <c r="P97" s="13">
        <f>H97/D97*100</f>
        <v>100</v>
      </c>
      <c r="Q97" s="13"/>
    </row>
    <row r="98" spans="1:17">
      <c r="A98" s="731" t="s">
        <v>1894</v>
      </c>
      <c r="B98" s="719">
        <f>SUM(C98:E98)</f>
        <v>1300</v>
      </c>
      <c r="C98" s="726"/>
      <c r="D98" s="726"/>
      <c r="E98" s="726">
        <v>1300</v>
      </c>
      <c r="F98" s="721">
        <f t="shared" si="39"/>
        <v>1300</v>
      </c>
      <c r="G98" s="727"/>
      <c r="H98" s="727"/>
      <c r="I98" s="727">
        <v>1300</v>
      </c>
      <c r="J98" s="109"/>
      <c r="K98" s="13"/>
      <c r="L98" s="13"/>
      <c r="M98" s="13"/>
      <c r="N98" s="109">
        <f t="shared" ref="N98:N100" si="40">F98/B98*100</f>
        <v>100</v>
      </c>
      <c r="O98" s="13"/>
      <c r="P98" s="13"/>
      <c r="Q98" s="13">
        <f>I98/E98*100</f>
        <v>100</v>
      </c>
    </row>
    <row r="99" spans="1:17">
      <c r="A99" s="731" t="s">
        <v>1896</v>
      </c>
      <c r="B99" s="719">
        <f t="shared" ref="B99:B100" si="41">SUM(C99:E99)</f>
        <v>1770.8</v>
      </c>
      <c r="C99" s="726"/>
      <c r="D99" s="726">
        <v>1770.8</v>
      </c>
      <c r="E99" s="726"/>
      <c r="F99" s="721">
        <f t="shared" si="39"/>
        <v>1770.8</v>
      </c>
      <c r="G99" s="727"/>
      <c r="H99" s="727">
        <v>1770.8</v>
      </c>
      <c r="I99" s="727"/>
      <c r="J99" s="109"/>
      <c r="K99" s="13"/>
      <c r="L99" s="13"/>
      <c r="M99" s="13"/>
      <c r="N99" s="109">
        <f t="shared" si="40"/>
        <v>100</v>
      </c>
      <c r="O99" s="13"/>
      <c r="P99" s="13">
        <f>H99/D99*100</f>
        <v>100</v>
      </c>
      <c r="Q99" s="13"/>
    </row>
    <row r="100" spans="1:17">
      <c r="A100" s="731" t="s">
        <v>1897</v>
      </c>
      <c r="B100" s="719">
        <f t="shared" si="41"/>
        <v>1881.6</v>
      </c>
      <c r="C100" s="726"/>
      <c r="D100" s="726">
        <v>1881.6</v>
      </c>
      <c r="E100" s="726"/>
      <c r="F100" s="721">
        <f>SUM(G100:I100)</f>
        <v>1881.6</v>
      </c>
      <c r="G100" s="727"/>
      <c r="H100" s="727">
        <v>1881.6</v>
      </c>
      <c r="I100" s="727"/>
      <c r="J100" s="109"/>
      <c r="K100" s="13"/>
      <c r="L100" s="13"/>
      <c r="M100" s="13"/>
      <c r="N100" s="109">
        <f t="shared" si="40"/>
        <v>100</v>
      </c>
      <c r="O100" s="13"/>
      <c r="P100" s="13">
        <f>H100/D100*100</f>
        <v>100</v>
      </c>
      <c r="Q100" s="13"/>
    </row>
    <row r="101" spans="1:17">
      <c r="A101" s="731"/>
      <c r="B101" s="719"/>
      <c r="C101" s="726"/>
      <c r="D101" s="726"/>
      <c r="E101" s="726"/>
      <c r="F101" s="721"/>
      <c r="G101" s="727"/>
      <c r="H101" s="727"/>
      <c r="I101" s="727"/>
      <c r="J101" s="109"/>
      <c r="K101" s="13"/>
      <c r="L101" s="13"/>
      <c r="M101" s="13"/>
      <c r="N101" s="109"/>
      <c r="O101" s="13"/>
      <c r="P101" s="13"/>
      <c r="Q101" s="13"/>
    </row>
    <row r="102" spans="1:17">
      <c r="A102" s="718" t="s">
        <v>1937</v>
      </c>
      <c r="B102" s="719">
        <f t="shared" ref="B102:B107" si="42">SUM(C102:E102)</f>
        <v>2504.1</v>
      </c>
      <c r="C102" s="729">
        <f>C103+C104</f>
        <v>219.20000000000002</v>
      </c>
      <c r="D102" s="729">
        <f t="shared" ref="D102:H102" si="43">D103+D104</f>
        <v>2284.9</v>
      </c>
      <c r="E102" s="729"/>
      <c r="F102" s="721">
        <f t="shared" ref="F102:F107" si="44">SUM(G102:I102)</f>
        <v>2503</v>
      </c>
      <c r="G102" s="730">
        <f t="shared" si="43"/>
        <v>218.1</v>
      </c>
      <c r="H102" s="730">
        <f t="shared" si="43"/>
        <v>2284.9</v>
      </c>
      <c r="I102" s="730"/>
      <c r="J102" s="109">
        <f>F102-B102</f>
        <v>-1.0999999999999091</v>
      </c>
      <c r="K102" s="13">
        <f>G102-C102</f>
        <v>-1.1000000000000227</v>
      </c>
      <c r="L102" s="13"/>
      <c r="M102" s="13"/>
      <c r="N102" s="724">
        <f>F102/B102*100</f>
        <v>99.956072041851357</v>
      </c>
      <c r="O102" s="13">
        <f>G102/C102*100</f>
        <v>99.498175182481745</v>
      </c>
      <c r="P102" s="13">
        <f>H102/D102*100</f>
        <v>100</v>
      </c>
      <c r="Q102" s="13"/>
    </row>
    <row r="103" spans="1:17">
      <c r="A103" s="718" t="s">
        <v>1241</v>
      </c>
      <c r="B103" s="719">
        <f t="shared" si="42"/>
        <v>196.8</v>
      </c>
      <c r="C103" s="729">
        <f>C105</f>
        <v>196.8</v>
      </c>
      <c r="D103" s="729"/>
      <c r="E103" s="729"/>
      <c r="F103" s="721">
        <f t="shared" si="44"/>
        <v>196.78</v>
      </c>
      <c r="G103" s="730">
        <f t="shared" ref="G103" si="45">G105</f>
        <v>196.78</v>
      </c>
      <c r="H103" s="730"/>
      <c r="I103" s="730"/>
      <c r="J103" s="109"/>
      <c r="K103" s="13"/>
      <c r="L103" s="13"/>
      <c r="M103" s="13"/>
      <c r="N103" s="109">
        <f>F103/B103*100</f>
        <v>99.989837398373979</v>
      </c>
      <c r="O103" s="13">
        <f t="shared" ref="N103:O105" si="46">G103/C103*100</f>
        <v>99.989837398373979</v>
      </c>
      <c r="P103" s="13"/>
      <c r="Q103" s="13"/>
    </row>
    <row r="104" spans="1:17">
      <c r="A104" s="718" t="s">
        <v>1242</v>
      </c>
      <c r="B104" s="719">
        <f t="shared" si="42"/>
        <v>2307.3000000000002</v>
      </c>
      <c r="C104" s="729">
        <f>C107</f>
        <v>22.4</v>
      </c>
      <c r="D104" s="729">
        <f>SUM(D106:D107)</f>
        <v>2284.9</v>
      </c>
      <c r="E104" s="729"/>
      <c r="F104" s="721">
        <f t="shared" si="44"/>
        <v>2306.2200000000003</v>
      </c>
      <c r="G104" s="730">
        <f>G107</f>
        <v>21.32</v>
      </c>
      <c r="H104" s="730">
        <f>SUM(H106:H107)</f>
        <v>2284.9</v>
      </c>
      <c r="I104" s="730"/>
      <c r="J104" s="109">
        <f t="shared" ref="J104:K104" si="47">F104-B104</f>
        <v>-1.0799999999999272</v>
      </c>
      <c r="K104" s="13">
        <f t="shared" si="47"/>
        <v>-1.0799999999999983</v>
      </c>
      <c r="L104" s="13"/>
      <c r="M104" s="13"/>
      <c r="N104" s="724">
        <f>F104/B104*100</f>
        <v>99.95319204264726</v>
      </c>
      <c r="O104" s="13">
        <f t="shared" si="46"/>
        <v>95.178571428571431</v>
      </c>
      <c r="P104" s="13">
        <f>H104/D104*100</f>
        <v>100</v>
      </c>
      <c r="Q104" s="13"/>
    </row>
    <row r="105" spans="1:17">
      <c r="A105" s="731" t="s">
        <v>1267</v>
      </c>
      <c r="B105" s="719">
        <f t="shared" si="42"/>
        <v>196.8</v>
      </c>
      <c r="C105" s="726">
        <f>196.8</f>
        <v>196.8</v>
      </c>
      <c r="D105" s="726"/>
      <c r="E105" s="726"/>
      <c r="F105" s="721">
        <f t="shared" si="44"/>
        <v>196.78</v>
      </c>
      <c r="G105" s="727">
        <v>196.78</v>
      </c>
      <c r="H105" s="727"/>
      <c r="I105" s="727"/>
      <c r="J105" s="109"/>
      <c r="K105" s="13"/>
      <c r="L105" s="13"/>
      <c r="M105" s="13"/>
      <c r="N105" s="109">
        <f t="shared" si="46"/>
        <v>99.989837398373979</v>
      </c>
      <c r="O105" s="13">
        <f>G105/C105*100</f>
        <v>99.989837398373979</v>
      </c>
      <c r="P105" s="13"/>
      <c r="Q105" s="13"/>
    </row>
    <row r="106" spans="1:17">
      <c r="A106" s="731" t="s">
        <v>1938</v>
      </c>
      <c r="B106" s="719">
        <f t="shared" si="42"/>
        <v>2284.9</v>
      </c>
      <c r="C106" s="726"/>
      <c r="D106" s="726">
        <v>2284.9</v>
      </c>
      <c r="E106" s="726"/>
      <c r="F106" s="721">
        <f t="shared" si="44"/>
        <v>2284.9</v>
      </c>
      <c r="G106" s="727"/>
      <c r="H106" s="727">
        <v>2284.9</v>
      </c>
      <c r="I106" s="727"/>
      <c r="J106" s="109"/>
      <c r="K106" s="13"/>
      <c r="L106" s="13"/>
      <c r="M106" s="13"/>
      <c r="N106" s="109">
        <f>F106/B106*100</f>
        <v>100</v>
      </c>
      <c r="O106" s="13"/>
      <c r="P106" s="13">
        <f>H106/D106*100</f>
        <v>100</v>
      </c>
      <c r="Q106" s="13"/>
    </row>
    <row r="107" spans="1:17">
      <c r="A107" s="731" t="s">
        <v>1946</v>
      </c>
      <c r="B107" s="719">
        <f t="shared" si="42"/>
        <v>22.4</v>
      </c>
      <c r="C107" s="726">
        <f>22.4</f>
        <v>22.4</v>
      </c>
      <c r="D107" s="726"/>
      <c r="E107" s="726"/>
      <c r="F107" s="721">
        <f t="shared" si="44"/>
        <v>21.32</v>
      </c>
      <c r="G107" s="727">
        <v>21.32</v>
      </c>
      <c r="H107" s="727"/>
      <c r="I107" s="727"/>
      <c r="J107" s="109">
        <f>F107-B107</f>
        <v>-1.0799999999999983</v>
      </c>
      <c r="K107" s="13">
        <f>G107-C107</f>
        <v>-1.0799999999999983</v>
      </c>
      <c r="L107" s="13"/>
      <c r="M107" s="13"/>
      <c r="N107" s="109">
        <f>F107/B107*100</f>
        <v>95.178571428571431</v>
      </c>
      <c r="O107" s="13">
        <f>G107/C107*100</f>
        <v>95.178571428571431</v>
      </c>
      <c r="P107" s="13"/>
      <c r="Q107" s="13"/>
    </row>
    <row r="108" spans="1:17" ht="9.75" customHeight="1">
      <c r="A108" s="731"/>
      <c r="B108" s="719"/>
      <c r="C108" s="726"/>
      <c r="D108" s="726"/>
      <c r="E108" s="726"/>
      <c r="F108" s="721"/>
      <c r="G108" s="727"/>
      <c r="H108" s="727"/>
      <c r="I108" s="727"/>
      <c r="J108" s="109"/>
      <c r="K108" s="13"/>
      <c r="L108" s="13"/>
      <c r="M108" s="13"/>
      <c r="N108" s="109"/>
      <c r="O108" s="13"/>
      <c r="P108" s="13"/>
      <c r="Q108" s="13"/>
    </row>
    <row r="109" spans="1:17">
      <c r="A109" s="718" t="s">
        <v>1980</v>
      </c>
      <c r="B109" s="719">
        <f>SUM(C109:E109)</f>
        <v>1622.9</v>
      </c>
      <c r="C109" s="729">
        <f>C110+C111</f>
        <v>302.39999999999998</v>
      </c>
      <c r="D109" s="729">
        <f t="shared" ref="D109" si="48">D110+D111</f>
        <v>1320.5</v>
      </c>
      <c r="E109" s="729"/>
      <c r="F109" s="721">
        <f>SUM(G109:I109)</f>
        <v>1622.8969999999999</v>
      </c>
      <c r="G109" s="730">
        <f t="shared" ref="G109:H109" si="49">G110+G111</f>
        <v>302.39699999999999</v>
      </c>
      <c r="H109" s="730">
        <f t="shared" si="49"/>
        <v>1320.5</v>
      </c>
      <c r="I109" s="730"/>
      <c r="J109" s="109"/>
      <c r="K109" s="13"/>
      <c r="L109" s="13"/>
      <c r="M109" s="13"/>
      <c r="N109" s="109">
        <f t="shared" ref="N109:O113" si="50">F109/B109*100</f>
        <v>99.999815145726785</v>
      </c>
      <c r="O109" s="13">
        <f t="shared" si="50"/>
        <v>99.999007936507951</v>
      </c>
      <c r="P109" s="13">
        <f>H109/D109*100</f>
        <v>100</v>
      </c>
      <c r="Q109" s="13"/>
    </row>
    <row r="110" spans="1:17">
      <c r="A110" s="718" t="s">
        <v>1241</v>
      </c>
      <c r="B110" s="719">
        <f>SUM(C110:E110)</f>
        <v>1320.5</v>
      </c>
      <c r="C110" s="729"/>
      <c r="D110" s="729">
        <f t="shared" ref="D110" si="51">D112</f>
        <v>1320.5</v>
      </c>
      <c r="E110" s="729"/>
      <c r="F110" s="721">
        <f>SUM(G110:I110)</f>
        <v>1320.5</v>
      </c>
      <c r="G110" s="730"/>
      <c r="H110" s="730">
        <f t="shared" ref="H110" si="52">H112</f>
        <v>1320.5</v>
      </c>
      <c r="I110" s="730"/>
      <c r="J110" s="109"/>
      <c r="K110" s="13"/>
      <c r="L110" s="13"/>
      <c r="M110" s="13"/>
      <c r="N110" s="109">
        <f>F110/B110*100</f>
        <v>100</v>
      </c>
      <c r="O110" s="13"/>
      <c r="P110" s="13">
        <f>H110/D110*100</f>
        <v>100</v>
      </c>
      <c r="Q110" s="13"/>
    </row>
    <row r="111" spans="1:17">
      <c r="A111" s="718" t="s">
        <v>1242</v>
      </c>
      <c r="B111" s="719">
        <f>SUM(C111:E111)</f>
        <v>302.39999999999998</v>
      </c>
      <c r="C111" s="729">
        <f>C113</f>
        <v>302.39999999999998</v>
      </c>
      <c r="D111" s="729"/>
      <c r="E111" s="729"/>
      <c r="F111" s="721">
        <f>SUM(G111:I111)</f>
        <v>302.39699999999999</v>
      </c>
      <c r="G111" s="730">
        <f>G113</f>
        <v>302.39699999999999</v>
      </c>
      <c r="H111" s="730"/>
      <c r="I111" s="730"/>
      <c r="J111" s="109"/>
      <c r="K111" s="13"/>
      <c r="L111" s="13"/>
      <c r="M111" s="13"/>
      <c r="N111" s="109">
        <f t="shared" si="50"/>
        <v>99.999007936507951</v>
      </c>
      <c r="O111" s="13">
        <f t="shared" si="50"/>
        <v>99.999007936507951</v>
      </c>
      <c r="P111" s="13"/>
      <c r="Q111" s="13"/>
    </row>
    <row r="112" spans="1:17">
      <c r="A112" s="731" t="s">
        <v>1267</v>
      </c>
      <c r="B112" s="719">
        <f>SUM(C112:E112)</f>
        <v>1320.5</v>
      </c>
      <c r="C112" s="726"/>
      <c r="D112" s="726">
        <v>1320.5</v>
      </c>
      <c r="E112" s="726"/>
      <c r="F112" s="721">
        <f>SUM(G112:I112)</f>
        <v>1320.5</v>
      </c>
      <c r="G112" s="727"/>
      <c r="H112" s="727">
        <v>1320.5</v>
      </c>
      <c r="I112" s="727"/>
      <c r="J112" s="109"/>
      <c r="K112" s="13"/>
      <c r="L112" s="13"/>
      <c r="M112" s="13"/>
      <c r="N112" s="109">
        <f>F112/B112*100</f>
        <v>100</v>
      </c>
      <c r="O112" s="13"/>
      <c r="P112" s="13">
        <f t="shared" ref="P112" si="53">H112/D112*100</f>
        <v>100</v>
      </c>
      <c r="Q112" s="13"/>
    </row>
    <row r="113" spans="1:17">
      <c r="A113" s="731" t="s">
        <v>1992</v>
      </c>
      <c r="B113" s="719">
        <f>SUM(C113:E113)</f>
        <v>302.39999999999998</v>
      </c>
      <c r="C113" s="726">
        <f>141.3+161.1</f>
        <v>302.39999999999998</v>
      </c>
      <c r="D113" s="726"/>
      <c r="E113" s="726"/>
      <c r="F113" s="721">
        <f>SUM(G113:I113)</f>
        <v>302.39699999999999</v>
      </c>
      <c r="G113" s="727">
        <v>302.39699999999999</v>
      </c>
      <c r="H113" s="727"/>
      <c r="I113" s="727"/>
      <c r="J113" s="109"/>
      <c r="K113" s="13"/>
      <c r="L113" s="13"/>
      <c r="M113" s="13"/>
      <c r="N113" s="109">
        <f t="shared" si="50"/>
        <v>99.999007936507951</v>
      </c>
      <c r="O113" s="13">
        <f t="shared" si="50"/>
        <v>99.999007936507951</v>
      </c>
      <c r="P113" s="13"/>
      <c r="Q113" s="13"/>
    </row>
    <row r="114" spans="1:17" ht="10.5" customHeight="1">
      <c r="A114" s="731"/>
      <c r="B114" s="719"/>
      <c r="C114" s="726"/>
      <c r="D114" s="726"/>
      <c r="E114" s="726"/>
      <c r="F114" s="721"/>
      <c r="G114" s="727"/>
      <c r="H114" s="727"/>
      <c r="I114" s="727"/>
      <c r="J114" s="109"/>
      <c r="K114" s="13"/>
      <c r="L114" s="13"/>
      <c r="M114" s="13"/>
      <c r="N114" s="109"/>
      <c r="O114" s="13"/>
      <c r="P114" s="13"/>
      <c r="Q114" s="13"/>
    </row>
    <row r="115" spans="1:17">
      <c r="A115" s="718" t="s">
        <v>2012</v>
      </c>
      <c r="B115" s="719">
        <f>SUM(C115:E115)</f>
        <v>9191.2000000000007</v>
      </c>
      <c r="C115" s="729">
        <f>C116+C117</f>
        <v>73.8</v>
      </c>
      <c r="D115" s="729">
        <f t="shared" ref="D115" si="54">D116+D117</f>
        <v>9117.4000000000015</v>
      </c>
      <c r="E115" s="729"/>
      <c r="F115" s="721">
        <f>SUM(G115:I115)</f>
        <v>9191.1990000000023</v>
      </c>
      <c r="G115" s="730">
        <f t="shared" ref="G115:H115" si="55">G116+G117</f>
        <v>73.799000000000007</v>
      </c>
      <c r="H115" s="730">
        <f t="shared" si="55"/>
        <v>9117.4000000000015</v>
      </c>
      <c r="I115" s="730"/>
      <c r="J115" s="109"/>
      <c r="K115" s="13"/>
      <c r="L115" s="13"/>
      <c r="M115" s="13"/>
      <c r="N115" s="109">
        <f>F115/B115*100</f>
        <v>99.999989120027863</v>
      </c>
      <c r="O115" s="13">
        <f>G115/C115*100</f>
        <v>99.998644986449875</v>
      </c>
      <c r="P115" s="13">
        <f>H115/D115*100</f>
        <v>100</v>
      </c>
      <c r="Q115" s="13"/>
    </row>
    <row r="116" spans="1:17">
      <c r="A116" s="718" t="s">
        <v>1241</v>
      </c>
      <c r="B116" s="719">
        <f>SUM(C116:E116)</f>
        <v>73.8</v>
      </c>
      <c r="C116" s="729">
        <f>C118</f>
        <v>73.8</v>
      </c>
      <c r="D116" s="729"/>
      <c r="E116" s="729"/>
      <c r="F116" s="721">
        <f>SUM(G116:I116)</f>
        <v>73.799000000000007</v>
      </c>
      <c r="G116" s="730">
        <f t="shared" ref="G116" si="56">G118</f>
        <v>73.799000000000007</v>
      </c>
      <c r="H116" s="730"/>
      <c r="I116" s="730"/>
      <c r="J116" s="109"/>
      <c r="K116" s="13"/>
      <c r="L116" s="13"/>
      <c r="M116" s="13"/>
      <c r="N116" s="109">
        <f>F116/B116*100</f>
        <v>99.998644986449875</v>
      </c>
      <c r="O116" s="13">
        <f>G116/C116*100</f>
        <v>99.998644986449875</v>
      </c>
      <c r="P116" s="13"/>
      <c r="Q116" s="13"/>
    </row>
    <row r="117" spans="1:17">
      <c r="A117" s="718" t="s">
        <v>1242</v>
      </c>
      <c r="B117" s="719">
        <f>SUM(B119:B127)</f>
        <v>9117.4000000000015</v>
      </c>
      <c r="C117" s="719"/>
      <c r="D117" s="719">
        <f t="shared" ref="D117" si="57">SUM(D119:D127)</f>
        <v>9117.4000000000015</v>
      </c>
      <c r="E117" s="719"/>
      <c r="F117" s="721">
        <f>SUM(F119:F127)</f>
        <v>9117.4000000000015</v>
      </c>
      <c r="G117" s="727"/>
      <c r="H117" s="727">
        <f>SUM(H119:H127)</f>
        <v>9117.4000000000015</v>
      </c>
      <c r="I117" s="727"/>
      <c r="J117" s="109"/>
      <c r="K117" s="13"/>
      <c r="L117" s="13"/>
      <c r="M117" s="13"/>
      <c r="N117" s="109">
        <f>F117/B117*100</f>
        <v>100</v>
      </c>
      <c r="O117" s="13"/>
      <c r="P117" s="13">
        <f>H117/D117*100</f>
        <v>100</v>
      </c>
      <c r="Q117" s="13"/>
    </row>
    <row r="118" spans="1:17">
      <c r="A118" s="731" t="s">
        <v>1267</v>
      </c>
      <c r="B118" s="719">
        <f>SUM(C118:E118)</f>
        <v>73.8</v>
      </c>
      <c r="C118" s="726">
        <f>73.8</f>
        <v>73.8</v>
      </c>
      <c r="D118" s="726"/>
      <c r="E118" s="726"/>
      <c r="F118" s="721">
        <f>SUM(G118:I118)</f>
        <v>73.799000000000007</v>
      </c>
      <c r="G118" s="727">
        <v>73.799000000000007</v>
      </c>
      <c r="H118" s="727"/>
      <c r="I118" s="727"/>
      <c r="J118" s="109"/>
      <c r="K118" s="13"/>
      <c r="L118" s="13"/>
      <c r="M118" s="13"/>
      <c r="N118" s="109">
        <f>F118/B118*100</f>
        <v>99.998644986449875</v>
      </c>
      <c r="O118" s="13">
        <f>G118/C118*100</f>
        <v>99.998644986449875</v>
      </c>
      <c r="P118" s="13"/>
      <c r="Q118" s="13"/>
    </row>
    <row r="119" spans="1:17">
      <c r="A119" s="731" t="s">
        <v>2018</v>
      </c>
      <c r="B119" s="719">
        <f t="shared" ref="B119:B127" si="58">SUM(C119:E119)</f>
        <v>6366.8</v>
      </c>
      <c r="C119" s="726"/>
      <c r="D119" s="726">
        <v>6366.8</v>
      </c>
      <c r="E119" s="726"/>
      <c r="F119" s="721">
        <f t="shared" ref="F119:F127" si="59">SUM(G119:I119)</f>
        <v>6366.8</v>
      </c>
      <c r="G119" s="727"/>
      <c r="H119" s="727">
        <v>6366.8</v>
      </c>
      <c r="I119" s="727"/>
      <c r="J119" s="109"/>
      <c r="K119" s="13"/>
      <c r="L119" s="13"/>
      <c r="M119" s="13"/>
      <c r="N119" s="109">
        <f t="shared" ref="N119:N127" si="60">F119/B119*100</f>
        <v>100</v>
      </c>
      <c r="O119" s="13"/>
      <c r="P119" s="13">
        <f>H119/D119*100</f>
        <v>100</v>
      </c>
      <c r="Q119" s="13"/>
    </row>
    <row r="120" spans="1:17">
      <c r="A120" s="731" t="s">
        <v>2019</v>
      </c>
      <c r="B120" s="719">
        <f t="shared" si="58"/>
        <v>368.8</v>
      </c>
      <c r="C120" s="726"/>
      <c r="D120" s="726">
        <v>368.8</v>
      </c>
      <c r="E120" s="726"/>
      <c r="F120" s="721">
        <f t="shared" si="59"/>
        <v>368.8</v>
      </c>
      <c r="G120" s="727"/>
      <c r="H120" s="727">
        <v>368.8</v>
      </c>
      <c r="I120" s="727"/>
      <c r="J120" s="109"/>
      <c r="K120" s="13"/>
      <c r="L120" s="13"/>
      <c r="M120" s="13"/>
      <c r="N120" s="109">
        <f t="shared" si="60"/>
        <v>100</v>
      </c>
      <c r="O120" s="13"/>
      <c r="P120" s="13">
        <f t="shared" ref="P120:P127" si="61">H120/D120*100</f>
        <v>100</v>
      </c>
      <c r="Q120" s="13"/>
    </row>
    <row r="121" spans="1:17">
      <c r="A121" s="731" t="s">
        <v>2021</v>
      </c>
      <c r="B121" s="719">
        <f t="shared" si="58"/>
        <v>174.4</v>
      </c>
      <c r="C121" s="726"/>
      <c r="D121" s="726">
        <v>174.4</v>
      </c>
      <c r="E121" s="726"/>
      <c r="F121" s="721">
        <f t="shared" si="59"/>
        <v>174.4</v>
      </c>
      <c r="G121" s="727"/>
      <c r="H121" s="727">
        <v>174.4</v>
      </c>
      <c r="I121" s="727"/>
      <c r="J121" s="109"/>
      <c r="K121" s="13"/>
      <c r="L121" s="13"/>
      <c r="M121" s="13"/>
      <c r="N121" s="109">
        <f t="shared" si="60"/>
        <v>100</v>
      </c>
      <c r="O121" s="13"/>
      <c r="P121" s="13">
        <f t="shared" si="61"/>
        <v>100</v>
      </c>
      <c r="Q121" s="13"/>
    </row>
    <row r="122" spans="1:17">
      <c r="A122" s="731" t="s">
        <v>2022</v>
      </c>
      <c r="B122" s="719">
        <f t="shared" si="58"/>
        <v>883.3</v>
      </c>
      <c r="C122" s="726"/>
      <c r="D122" s="726">
        <v>883.3</v>
      </c>
      <c r="E122" s="726"/>
      <c r="F122" s="721">
        <f t="shared" si="59"/>
        <v>883.3</v>
      </c>
      <c r="G122" s="727"/>
      <c r="H122" s="727">
        <v>883.3</v>
      </c>
      <c r="I122" s="727"/>
      <c r="J122" s="109"/>
      <c r="K122" s="13"/>
      <c r="L122" s="13"/>
      <c r="M122" s="13"/>
      <c r="N122" s="109">
        <f t="shared" si="60"/>
        <v>100</v>
      </c>
      <c r="O122" s="13"/>
      <c r="P122" s="13">
        <f t="shared" si="61"/>
        <v>100</v>
      </c>
      <c r="Q122" s="13"/>
    </row>
    <row r="123" spans="1:17">
      <c r="A123" s="731" t="s">
        <v>2023</v>
      </c>
      <c r="B123" s="719">
        <f t="shared" si="58"/>
        <v>142.80000000000001</v>
      </c>
      <c r="C123" s="726"/>
      <c r="D123" s="726">
        <v>142.80000000000001</v>
      </c>
      <c r="E123" s="726"/>
      <c r="F123" s="721">
        <f t="shared" si="59"/>
        <v>142.80000000000001</v>
      </c>
      <c r="G123" s="727"/>
      <c r="H123" s="727">
        <v>142.80000000000001</v>
      </c>
      <c r="I123" s="727"/>
      <c r="J123" s="109"/>
      <c r="K123" s="13"/>
      <c r="L123" s="13"/>
      <c r="M123" s="13"/>
      <c r="N123" s="109">
        <f t="shared" si="60"/>
        <v>100</v>
      </c>
      <c r="O123" s="13"/>
      <c r="P123" s="13">
        <f t="shared" si="61"/>
        <v>100</v>
      </c>
      <c r="Q123" s="13"/>
    </row>
    <row r="124" spans="1:17">
      <c r="A124" s="731" t="s">
        <v>2028</v>
      </c>
      <c r="B124" s="719">
        <f t="shared" si="58"/>
        <v>352.2</v>
      </c>
      <c r="C124" s="726"/>
      <c r="D124" s="726">
        <v>352.2</v>
      </c>
      <c r="E124" s="726"/>
      <c r="F124" s="721">
        <f t="shared" si="59"/>
        <v>352.2</v>
      </c>
      <c r="G124" s="727"/>
      <c r="H124" s="727">
        <v>352.2</v>
      </c>
      <c r="I124" s="727"/>
      <c r="J124" s="109"/>
      <c r="K124" s="13"/>
      <c r="L124" s="13"/>
      <c r="M124" s="13"/>
      <c r="N124" s="109">
        <f t="shared" si="60"/>
        <v>100</v>
      </c>
      <c r="O124" s="13"/>
      <c r="P124" s="13">
        <f t="shared" si="61"/>
        <v>100</v>
      </c>
      <c r="Q124" s="13"/>
    </row>
    <row r="125" spans="1:17">
      <c r="A125" s="731" t="s">
        <v>2033</v>
      </c>
      <c r="B125" s="719">
        <f t="shared" si="58"/>
        <v>303</v>
      </c>
      <c r="C125" s="726"/>
      <c r="D125" s="726">
        <v>303</v>
      </c>
      <c r="E125" s="726"/>
      <c r="F125" s="721">
        <f t="shared" si="59"/>
        <v>303</v>
      </c>
      <c r="G125" s="727"/>
      <c r="H125" s="727">
        <v>303</v>
      </c>
      <c r="I125" s="727"/>
      <c r="J125" s="109"/>
      <c r="K125" s="13"/>
      <c r="L125" s="13"/>
      <c r="M125" s="13"/>
      <c r="N125" s="109">
        <f t="shared" si="60"/>
        <v>100</v>
      </c>
      <c r="O125" s="13"/>
      <c r="P125" s="13">
        <f t="shared" si="61"/>
        <v>100</v>
      </c>
      <c r="Q125" s="13"/>
    </row>
    <row r="126" spans="1:17">
      <c r="A126" s="731" t="s">
        <v>2034</v>
      </c>
      <c r="B126" s="719">
        <f t="shared" si="58"/>
        <v>387.2</v>
      </c>
      <c r="C126" s="726"/>
      <c r="D126" s="726">
        <v>387.2</v>
      </c>
      <c r="E126" s="726"/>
      <c r="F126" s="721">
        <f t="shared" si="59"/>
        <v>387.2</v>
      </c>
      <c r="G126" s="727"/>
      <c r="H126" s="727">
        <v>387.2</v>
      </c>
      <c r="I126" s="727"/>
      <c r="J126" s="109"/>
      <c r="K126" s="13"/>
      <c r="L126" s="13"/>
      <c r="M126" s="13"/>
      <c r="N126" s="109">
        <f>F126/B126*100</f>
        <v>100</v>
      </c>
      <c r="O126" s="13"/>
      <c r="P126" s="13">
        <f t="shared" si="61"/>
        <v>100</v>
      </c>
      <c r="Q126" s="13"/>
    </row>
    <row r="127" spans="1:17">
      <c r="A127" s="731" t="s">
        <v>2035</v>
      </c>
      <c r="B127" s="719">
        <f t="shared" si="58"/>
        <v>138.9</v>
      </c>
      <c r="C127" s="726"/>
      <c r="D127" s="726">
        <v>138.9</v>
      </c>
      <c r="E127" s="726"/>
      <c r="F127" s="721">
        <f t="shared" si="59"/>
        <v>138.9</v>
      </c>
      <c r="G127" s="727"/>
      <c r="H127" s="727">
        <v>138.9</v>
      </c>
      <c r="I127" s="727"/>
      <c r="J127" s="109"/>
      <c r="K127" s="13"/>
      <c r="L127" s="13"/>
      <c r="M127" s="13"/>
      <c r="N127" s="109">
        <f t="shared" si="60"/>
        <v>100</v>
      </c>
      <c r="O127" s="13"/>
      <c r="P127" s="13">
        <f t="shared" si="61"/>
        <v>100</v>
      </c>
      <c r="Q127" s="13"/>
    </row>
    <row r="128" spans="1:17" ht="11.25" customHeight="1">
      <c r="A128" s="731"/>
      <c r="B128" s="719"/>
      <c r="C128" s="726"/>
      <c r="D128" s="726"/>
      <c r="E128" s="726"/>
      <c r="F128" s="721"/>
      <c r="G128" s="727"/>
      <c r="H128" s="727"/>
      <c r="I128" s="727"/>
      <c r="J128" s="109"/>
      <c r="K128" s="13"/>
      <c r="L128" s="13"/>
      <c r="M128" s="13"/>
      <c r="N128" s="109"/>
      <c r="O128" s="13"/>
      <c r="P128" s="13"/>
      <c r="Q128" s="13"/>
    </row>
    <row r="129" spans="1:17">
      <c r="A129" s="718" t="s">
        <v>2039</v>
      </c>
      <c r="B129" s="719">
        <f>SUM(C129:E129)</f>
        <v>935</v>
      </c>
      <c r="C129" s="729">
        <f>C130+C131</f>
        <v>117</v>
      </c>
      <c r="D129" s="729">
        <f t="shared" ref="D129" si="62">D130+D131</f>
        <v>818</v>
      </c>
      <c r="E129" s="729"/>
      <c r="F129" s="721">
        <f>SUM(G129:I129)</f>
        <v>934.94799999999998</v>
      </c>
      <c r="G129" s="730">
        <f t="shared" ref="G129" si="63">G130+G131</f>
        <v>116.94799999999999</v>
      </c>
      <c r="H129" s="730">
        <f>H130+H131</f>
        <v>818</v>
      </c>
      <c r="I129" s="730"/>
      <c r="J129" s="109">
        <f>F129-B129</f>
        <v>-5.2000000000020918E-2</v>
      </c>
      <c r="K129" s="13">
        <f>G129-C129</f>
        <v>-5.2000000000006708E-2</v>
      </c>
      <c r="L129" s="13"/>
      <c r="M129" s="13"/>
      <c r="N129" s="724">
        <f>F129/B129*100</f>
        <v>99.994438502673802</v>
      </c>
      <c r="O129" s="723">
        <f>G129/C129*100</f>
        <v>99.955555555555549</v>
      </c>
      <c r="P129" s="13">
        <f>H129/D129*100</f>
        <v>100</v>
      </c>
      <c r="Q129" s="13"/>
    </row>
    <row r="130" spans="1:17">
      <c r="A130" s="718" t="s">
        <v>1241</v>
      </c>
      <c r="B130" s="719">
        <f>SUM(C130:E130)</f>
        <v>117</v>
      </c>
      <c r="C130" s="729">
        <f>C132</f>
        <v>117</v>
      </c>
      <c r="D130" s="729"/>
      <c r="E130" s="729"/>
      <c r="F130" s="721">
        <f>SUM(G130:I130)</f>
        <v>116.94799999999999</v>
      </c>
      <c r="G130" s="730">
        <f t="shared" ref="G130" si="64">G132</f>
        <v>116.94799999999999</v>
      </c>
      <c r="H130" s="730"/>
      <c r="I130" s="730"/>
      <c r="J130" s="109">
        <f>F130-B130</f>
        <v>-5.2000000000006708E-2</v>
      </c>
      <c r="K130" s="13">
        <f>G130-C130</f>
        <v>-5.2000000000006708E-2</v>
      </c>
      <c r="L130" s="13"/>
      <c r="M130" s="13"/>
      <c r="N130" s="724">
        <f>F130/B130*100</f>
        <v>99.955555555555549</v>
      </c>
      <c r="O130" s="723">
        <f>G130/C130*100</f>
        <v>99.955555555555549</v>
      </c>
      <c r="P130" s="13"/>
      <c r="Q130" s="13"/>
    </row>
    <row r="131" spans="1:17">
      <c r="A131" s="718" t="s">
        <v>1242</v>
      </c>
      <c r="B131" s="719">
        <f>B133</f>
        <v>818</v>
      </c>
      <c r="C131" s="719"/>
      <c r="D131" s="729">
        <f>D133</f>
        <v>818</v>
      </c>
      <c r="E131" s="719"/>
      <c r="F131" s="721">
        <f>F133</f>
        <v>818</v>
      </c>
      <c r="G131" s="727"/>
      <c r="H131" s="727">
        <f>H133</f>
        <v>818</v>
      </c>
      <c r="I131" s="727"/>
      <c r="J131" s="109"/>
      <c r="K131" s="13"/>
      <c r="L131" s="13"/>
      <c r="M131" s="13"/>
      <c r="N131" s="109">
        <f t="shared" ref="N131:N133" si="65">F131/B131*100</f>
        <v>100</v>
      </c>
      <c r="O131" s="13"/>
      <c r="P131" s="13">
        <f t="shared" ref="P131:P133" si="66">H131/D131*100</f>
        <v>100</v>
      </c>
      <c r="Q131" s="13"/>
    </row>
    <row r="132" spans="1:17">
      <c r="A132" s="731" t="s">
        <v>1267</v>
      </c>
      <c r="B132" s="719">
        <f>SUM(C132:E132)</f>
        <v>117</v>
      </c>
      <c r="C132" s="726">
        <f>117</f>
        <v>117</v>
      </c>
      <c r="D132" s="726"/>
      <c r="E132" s="726"/>
      <c r="F132" s="721">
        <f>SUM(G132:I132)</f>
        <v>116.94799999999999</v>
      </c>
      <c r="G132" s="727">
        <v>116.94799999999999</v>
      </c>
      <c r="H132" s="727"/>
      <c r="I132" s="727"/>
      <c r="J132" s="109">
        <f>F132-B132</f>
        <v>-5.2000000000006708E-2</v>
      </c>
      <c r="K132" s="13">
        <f>G132-C132</f>
        <v>-5.2000000000006708E-2</v>
      </c>
      <c r="L132" s="13"/>
      <c r="M132" s="13"/>
      <c r="N132" s="724">
        <f>F132/B132*100</f>
        <v>99.955555555555549</v>
      </c>
      <c r="O132" s="723">
        <f t="shared" ref="O132" si="67">G132/C132*100</f>
        <v>99.955555555555549</v>
      </c>
      <c r="P132" s="13"/>
      <c r="Q132" s="13"/>
    </row>
    <row r="133" spans="1:17">
      <c r="A133" s="731" t="s">
        <v>2039</v>
      </c>
      <c r="B133" s="719">
        <f>SUM(C133:E133)</f>
        <v>818</v>
      </c>
      <c r="C133" s="726"/>
      <c r="D133" s="726">
        <v>818</v>
      </c>
      <c r="E133" s="726"/>
      <c r="F133" s="721">
        <f>SUM(G133:I133)</f>
        <v>818</v>
      </c>
      <c r="G133" s="727"/>
      <c r="H133" s="727">
        <v>818</v>
      </c>
      <c r="I133" s="727"/>
      <c r="J133" s="109"/>
      <c r="K133" s="13"/>
      <c r="L133" s="13"/>
      <c r="M133" s="13"/>
      <c r="N133" s="109">
        <f t="shared" si="65"/>
        <v>100</v>
      </c>
      <c r="O133" s="13"/>
      <c r="P133" s="13">
        <f t="shared" si="66"/>
        <v>100</v>
      </c>
      <c r="Q133" s="13"/>
    </row>
    <row r="134" spans="1:17">
      <c r="A134" s="731"/>
      <c r="B134" s="719"/>
      <c r="C134" s="726"/>
      <c r="D134" s="726"/>
      <c r="E134" s="726"/>
      <c r="F134" s="721"/>
      <c r="G134" s="727"/>
      <c r="H134" s="727"/>
      <c r="I134" s="727"/>
      <c r="J134" s="109"/>
      <c r="K134" s="13"/>
      <c r="L134" s="13"/>
      <c r="M134" s="13"/>
      <c r="N134" s="109"/>
      <c r="O134" s="13"/>
      <c r="P134" s="13"/>
      <c r="Q134" s="13"/>
    </row>
    <row r="135" spans="1:17">
      <c r="A135" s="718" t="s">
        <v>2070</v>
      </c>
      <c r="B135" s="719">
        <f>SUM(C135:E135)</f>
        <v>361.2</v>
      </c>
      <c r="C135" s="729">
        <f>53.7+74.2+120+113.3</f>
        <v>361.2</v>
      </c>
      <c r="D135" s="729"/>
      <c r="E135" s="729"/>
      <c r="F135" s="721">
        <f>SUM(G135:I135)</f>
        <v>336.37</v>
      </c>
      <c r="G135" s="730">
        <v>336.37</v>
      </c>
      <c r="H135" s="730"/>
      <c r="I135" s="730"/>
      <c r="J135" s="109">
        <f t="shared" ref="J135:K136" si="68">F135-B135</f>
        <v>-24.829999999999984</v>
      </c>
      <c r="K135" s="13">
        <f t="shared" si="68"/>
        <v>-24.829999999999984</v>
      </c>
      <c r="L135" s="13"/>
      <c r="M135" s="13"/>
      <c r="N135" s="109">
        <f>F135/B135*100</f>
        <v>93.125692137320044</v>
      </c>
      <c r="O135" s="13">
        <f>G135/C135*100</f>
        <v>93.125692137320044</v>
      </c>
      <c r="P135" s="13"/>
      <c r="Q135" s="13"/>
    </row>
    <row r="136" spans="1:17">
      <c r="A136" s="731" t="s">
        <v>4147</v>
      </c>
      <c r="B136" s="719">
        <f>SUM(C136:E136)</f>
        <v>88.3</v>
      </c>
      <c r="C136" s="725">
        <f>40.8+47.5</f>
        <v>88.3</v>
      </c>
      <c r="D136" s="732"/>
      <c r="E136" s="732"/>
      <c r="F136" s="721">
        <f>SUM(G136:I136)</f>
        <v>88.234999999999999</v>
      </c>
      <c r="G136" s="733">
        <v>88.234999999999999</v>
      </c>
      <c r="H136" s="734"/>
      <c r="I136" s="734"/>
      <c r="J136" s="109">
        <f t="shared" si="68"/>
        <v>-6.4999999999997726E-2</v>
      </c>
      <c r="K136" s="13">
        <f t="shared" si="68"/>
        <v>-6.4999999999997726E-2</v>
      </c>
      <c r="L136" s="13"/>
      <c r="M136" s="732"/>
      <c r="N136" s="109">
        <f>F136/B136*100</f>
        <v>99.926387315968284</v>
      </c>
      <c r="O136" s="13">
        <f>G136/C136*100</f>
        <v>99.926387315968284</v>
      </c>
      <c r="P136" s="732"/>
      <c r="Q136" s="732"/>
    </row>
    <row r="137" spans="1:17">
      <c r="A137" s="735"/>
      <c r="B137" s="736"/>
      <c r="C137" s="737"/>
      <c r="F137" s="738"/>
    </row>
    <row r="138" spans="1:17" ht="10.5" customHeight="1">
      <c r="A138" s="735"/>
      <c r="B138" s="736"/>
      <c r="C138" s="737"/>
      <c r="F138" s="738"/>
    </row>
    <row r="139" spans="1:17" ht="19.5" customHeight="1">
      <c r="C139" s="739"/>
      <c r="D139" s="740" t="s">
        <v>2071</v>
      </c>
      <c r="E139" s="741"/>
      <c r="F139" s="742"/>
      <c r="G139" s="742"/>
      <c r="H139" s="742"/>
      <c r="I139" s="742"/>
      <c r="J139" s="742"/>
      <c r="K139" s="743" t="s">
        <v>83</v>
      </c>
      <c r="L139" s="741"/>
    </row>
    <row r="140" spans="1:17" ht="19.5" customHeight="1">
      <c r="B140" s="744"/>
      <c r="C140" s="739"/>
      <c r="D140" s="743"/>
      <c r="E140" s="743"/>
      <c r="F140" s="742"/>
      <c r="G140" s="743"/>
      <c r="H140" s="742"/>
      <c r="I140" s="742"/>
      <c r="J140" s="742"/>
      <c r="K140" s="741"/>
      <c r="L140" s="741"/>
    </row>
    <row r="141" spans="1:17" ht="19.5" customHeight="1">
      <c r="C141" s="745"/>
      <c r="D141" s="746" t="s">
        <v>2072</v>
      </c>
      <c r="E141" s="743"/>
      <c r="F141" s="742"/>
      <c r="G141" s="742"/>
      <c r="H141" s="742"/>
      <c r="I141" s="742"/>
      <c r="J141" s="742"/>
      <c r="K141" s="743" t="s">
        <v>95</v>
      </c>
      <c r="L141" s="741"/>
    </row>
    <row r="142" spans="1:17" ht="19.5" customHeight="1">
      <c r="D142" s="741"/>
      <c r="E142" s="741"/>
      <c r="F142" s="742"/>
      <c r="G142" s="741"/>
      <c r="H142" s="742"/>
      <c r="I142" s="742"/>
      <c r="J142" s="742"/>
      <c r="K142" s="741"/>
      <c r="L142" s="741"/>
    </row>
    <row r="143" spans="1:17" ht="19.5" customHeight="1">
      <c r="D143" s="743" t="s">
        <v>2073</v>
      </c>
      <c r="E143" s="743"/>
      <c r="F143" s="740"/>
      <c r="G143" s="743"/>
      <c r="H143" s="740"/>
      <c r="I143" s="740"/>
      <c r="J143" s="740"/>
      <c r="K143" s="743" t="s">
        <v>86</v>
      </c>
      <c r="L143" s="743"/>
    </row>
    <row r="144" spans="1:17" ht="19.5" customHeight="1">
      <c r="D144" s="741"/>
      <c r="E144" s="741"/>
      <c r="F144" s="742"/>
      <c r="G144" s="741"/>
      <c r="H144" s="742"/>
      <c r="I144" s="742"/>
      <c r="J144" s="742"/>
      <c r="K144" s="741"/>
      <c r="L144" s="741"/>
    </row>
    <row r="145" spans="2:12" ht="19.5" customHeight="1">
      <c r="C145" s="747"/>
      <c r="D145" s="748" t="s">
        <v>2074</v>
      </c>
      <c r="E145" s="741"/>
      <c r="F145" s="742"/>
      <c r="G145" s="742"/>
      <c r="H145" s="742"/>
      <c r="I145" s="742"/>
      <c r="J145" s="742"/>
      <c r="K145" s="743" t="s">
        <v>89</v>
      </c>
      <c r="L145" s="741"/>
    </row>
    <row r="146" spans="2:12" ht="19.5" customHeight="1">
      <c r="D146" s="741"/>
      <c r="E146" s="741"/>
      <c r="F146" s="742"/>
      <c r="G146" s="741"/>
      <c r="H146" s="742"/>
      <c r="I146" s="742"/>
      <c r="J146" s="742"/>
      <c r="K146" s="741"/>
      <c r="L146" s="741"/>
    </row>
    <row r="147" spans="2:12" ht="19.5" customHeight="1">
      <c r="C147" s="745"/>
      <c r="D147" s="746" t="s">
        <v>2075</v>
      </c>
      <c r="E147" s="741"/>
      <c r="F147" s="742"/>
      <c r="G147" s="742"/>
      <c r="H147" s="742"/>
      <c r="I147" s="742"/>
      <c r="J147" s="742"/>
      <c r="K147" s="743" t="s">
        <v>87</v>
      </c>
      <c r="L147" s="741"/>
    </row>
    <row r="148" spans="2:12" ht="19.5" customHeight="1">
      <c r="D148" s="741"/>
      <c r="E148" s="741"/>
      <c r="F148" s="742"/>
      <c r="G148" s="741"/>
      <c r="H148" s="742"/>
      <c r="I148" s="742"/>
      <c r="J148" s="742"/>
      <c r="K148" s="741"/>
      <c r="L148" s="741"/>
    </row>
    <row r="149" spans="2:12" ht="19.5" customHeight="1">
      <c r="C149" s="749"/>
      <c r="D149" s="740" t="s">
        <v>2076</v>
      </c>
      <c r="E149" s="741"/>
      <c r="F149" s="742"/>
      <c r="G149" s="742"/>
      <c r="H149" s="742"/>
      <c r="I149" s="742"/>
      <c r="J149" s="742"/>
      <c r="K149" s="743" t="s">
        <v>2077</v>
      </c>
      <c r="L149" s="741"/>
    </row>
    <row r="150" spans="2:12" ht="19.5" customHeight="1">
      <c r="B150" s="750"/>
      <c r="C150" s="749"/>
      <c r="D150" s="743"/>
      <c r="E150" s="741"/>
      <c r="F150" s="742"/>
      <c r="G150" s="743"/>
      <c r="H150" s="742"/>
      <c r="I150" s="742"/>
      <c r="J150" s="742"/>
      <c r="K150" s="741"/>
      <c r="L150" s="741"/>
    </row>
    <row r="151" spans="2:12" ht="19.5" customHeight="1">
      <c r="D151" s="746" t="s">
        <v>2078</v>
      </c>
      <c r="E151" s="741"/>
      <c r="F151" s="746"/>
      <c r="G151" s="742"/>
      <c r="H151" s="742"/>
      <c r="I151" s="742"/>
      <c r="J151" s="742"/>
      <c r="K151" s="743" t="s">
        <v>88</v>
      </c>
      <c r="L151" s="741"/>
    </row>
  </sheetData>
  <mergeCells count="30">
    <mergeCell ref="O10:O11"/>
    <mergeCell ref="P10:P11"/>
    <mergeCell ref="Q10:Q11"/>
    <mergeCell ref="N9:N11"/>
    <mergeCell ref="O9:Q9"/>
    <mergeCell ref="C10:C11"/>
    <mergeCell ref="D10:D11"/>
    <mergeCell ref="E10:E11"/>
    <mergeCell ref="G10:G11"/>
    <mergeCell ref="H10:H11"/>
    <mergeCell ref="I10:I11"/>
    <mergeCell ref="K10:K11"/>
    <mergeCell ref="L10:L11"/>
    <mergeCell ref="B9:B11"/>
    <mergeCell ref="C9:E9"/>
    <mergeCell ref="F9:F11"/>
    <mergeCell ref="G9:I9"/>
    <mergeCell ref="J9:J11"/>
    <mergeCell ref="K9:M9"/>
    <mergeCell ref="M10:M11"/>
    <mergeCell ref="P1:Q1"/>
    <mergeCell ref="P2:Q2"/>
    <mergeCell ref="P3:Q3"/>
    <mergeCell ref="A4:P5"/>
    <mergeCell ref="A7:A11"/>
    <mergeCell ref="B7:E8"/>
    <mergeCell ref="F7:I8"/>
    <mergeCell ref="J7:Q7"/>
    <mergeCell ref="J8:M8"/>
    <mergeCell ref="N8:Q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3"/>
  <sheetViews>
    <sheetView workbookViewId="0">
      <selection activeCell="B4" sqref="B4:J4"/>
    </sheetView>
  </sheetViews>
  <sheetFormatPr defaultRowHeight="15"/>
  <cols>
    <col min="1" max="1" width="5" style="174" customWidth="1"/>
    <col min="2" max="2" width="23.7109375" style="174" customWidth="1"/>
    <col min="3" max="3" width="20.140625" style="751" customWidth="1"/>
    <col min="4" max="4" width="21" style="751" customWidth="1"/>
    <col min="5" max="5" width="20.85546875" style="751" customWidth="1"/>
    <col min="6" max="6" width="20.5703125" style="751" customWidth="1"/>
    <col min="7" max="7" width="21.28515625" style="751" customWidth="1"/>
    <col min="8" max="8" width="20.140625" style="751" customWidth="1"/>
    <col min="9" max="9" width="22" style="751" customWidth="1"/>
    <col min="10" max="10" width="22.5703125" style="751" customWidth="1"/>
    <col min="11" max="16384" width="9.140625" style="174"/>
  </cols>
  <sheetData>
    <row r="1" spans="1:10" ht="12.75" customHeight="1">
      <c r="I1" s="752" t="s">
        <v>4148</v>
      </c>
      <c r="J1" s="752"/>
    </row>
    <row r="2" spans="1:10" ht="12.75" customHeight="1">
      <c r="I2" s="752" t="s">
        <v>2854</v>
      </c>
      <c r="J2" s="752"/>
    </row>
    <row r="3" spans="1:10" ht="12.75" customHeight="1">
      <c r="A3" s="167"/>
      <c r="B3" s="168"/>
      <c r="C3" s="753"/>
      <c r="D3" s="753"/>
      <c r="E3" s="753"/>
      <c r="F3" s="753"/>
      <c r="G3" s="753"/>
      <c r="H3" s="753"/>
      <c r="I3" s="754" t="s">
        <v>4149</v>
      </c>
      <c r="J3" s="754"/>
    </row>
    <row r="4" spans="1:10" ht="39.75" customHeight="1">
      <c r="A4" s="175"/>
      <c r="B4" s="755" t="s">
        <v>4150</v>
      </c>
      <c r="C4" s="755"/>
      <c r="D4" s="755"/>
      <c r="E4" s="755"/>
      <c r="F4" s="755"/>
      <c r="G4" s="755"/>
      <c r="H4" s="755"/>
      <c r="I4" s="755"/>
      <c r="J4" s="755"/>
    </row>
    <row r="5" spans="1:10" ht="11.25" customHeight="1">
      <c r="A5" s="175"/>
      <c r="B5" s="178"/>
      <c r="C5" s="756"/>
      <c r="D5" s="756"/>
      <c r="E5" s="757"/>
      <c r="F5" s="756"/>
      <c r="G5" s="756"/>
      <c r="H5" s="756"/>
      <c r="I5" s="758"/>
      <c r="J5" s="42" t="s">
        <v>71</v>
      </c>
    </row>
    <row r="6" spans="1:10" ht="51" customHeight="1">
      <c r="A6" s="759" t="s">
        <v>1218</v>
      </c>
      <c r="B6" s="759" t="s">
        <v>1219</v>
      </c>
      <c r="C6" s="760" t="s">
        <v>4151</v>
      </c>
      <c r="D6" s="760" t="s">
        <v>4152</v>
      </c>
      <c r="E6" s="760" t="s">
        <v>4153</v>
      </c>
      <c r="F6" s="760" t="s">
        <v>4154</v>
      </c>
      <c r="G6" s="760" t="s">
        <v>4155</v>
      </c>
      <c r="H6" s="760" t="s">
        <v>4156</v>
      </c>
      <c r="I6" s="760" t="s">
        <v>4157</v>
      </c>
      <c r="J6" s="760" t="s">
        <v>4158</v>
      </c>
    </row>
    <row r="7" spans="1:10" ht="11.25" customHeight="1">
      <c r="A7" s="55"/>
      <c r="B7" s="54" t="s">
        <v>1</v>
      </c>
      <c r="C7" s="193" t="s">
        <v>4159</v>
      </c>
      <c r="D7" s="194">
        <v>3</v>
      </c>
      <c r="E7" s="194">
        <v>4</v>
      </c>
      <c r="F7" s="194">
        <v>5</v>
      </c>
      <c r="G7" s="194">
        <v>6</v>
      </c>
      <c r="H7" s="193">
        <v>7</v>
      </c>
      <c r="I7" s="194">
        <v>8</v>
      </c>
      <c r="J7" s="194">
        <v>9</v>
      </c>
    </row>
    <row r="8" spans="1:10" s="200" customFormat="1" ht="12.95" customHeight="1">
      <c r="A8" s="262">
        <v>1</v>
      </c>
      <c r="B8" s="196" t="s">
        <v>1225</v>
      </c>
      <c r="C8" s="761">
        <f>SUM(D8:J8)</f>
        <v>429679.21560000005</v>
      </c>
      <c r="D8" s="761">
        <f t="shared" ref="D8:J8" si="0">SUM(D9:D10)</f>
        <v>221669.73870000002</v>
      </c>
      <c r="E8" s="761">
        <f t="shared" si="0"/>
        <v>91149.599999999991</v>
      </c>
      <c r="F8" s="761">
        <f t="shared" si="0"/>
        <v>89217.895400000023</v>
      </c>
      <c r="G8" s="761">
        <f t="shared" si="0"/>
        <v>2573.1927999999998</v>
      </c>
      <c r="H8" s="761">
        <f t="shared" si="0"/>
        <v>15656.2449</v>
      </c>
      <c r="I8" s="761">
        <f t="shared" si="0"/>
        <v>9412.5438000000013</v>
      </c>
      <c r="J8" s="761">
        <f t="shared" si="0"/>
        <v>0</v>
      </c>
    </row>
    <row r="9" spans="1:10" s="200" customFormat="1" ht="12.95" customHeight="1">
      <c r="A9" s="262">
        <v>2</v>
      </c>
      <c r="B9" s="196" t="s">
        <v>1241</v>
      </c>
      <c r="C9" s="761">
        <f>SUM(D9:J9)</f>
        <v>27270.327400000002</v>
      </c>
      <c r="D9" s="761">
        <f t="shared" ref="D9:J9" si="1">D13+D20+D43+D74+D86+D119+D161+D193+D226+D258+D286+D316+D343+D376+D392+D429+D467+D512+D536+D580+D610+D640+D668+D694+D737+D767+D800+D831+D871+D903+D931+D959+D979+D1015+D1052</f>
        <v>11177.359700000001</v>
      </c>
      <c r="E9" s="761">
        <f t="shared" si="1"/>
        <v>2495.6350000000002</v>
      </c>
      <c r="F9" s="761">
        <f t="shared" si="1"/>
        <v>3324.3782999999999</v>
      </c>
      <c r="G9" s="761">
        <f t="shared" si="1"/>
        <v>979.12680000000012</v>
      </c>
      <c r="H9" s="761">
        <f t="shared" si="1"/>
        <v>7960.3267999999998</v>
      </c>
      <c r="I9" s="761">
        <f t="shared" si="1"/>
        <v>1333.5008</v>
      </c>
      <c r="J9" s="761">
        <f t="shared" si="1"/>
        <v>0</v>
      </c>
    </row>
    <row r="10" spans="1:10" s="200" customFormat="1" ht="12.95" customHeight="1">
      <c r="A10" s="262">
        <v>3</v>
      </c>
      <c r="B10" s="196" t="s">
        <v>1242</v>
      </c>
      <c r="C10" s="761">
        <f>SUM(D10:J10)</f>
        <v>402408.8882000001</v>
      </c>
      <c r="D10" s="761">
        <f t="shared" ref="D10:J10" si="2">D14+D21+D44+D75+D87+D120+D162+D194+D227+D259+D287+D317+D344+D377+D393+D430+D468+D513+D537+D581+D611+D641+D669+D695+D738+D768+D801+D832+D872+D904+D932+D960+D980+D1016</f>
        <v>210492.37900000002</v>
      </c>
      <c r="E10" s="761">
        <f t="shared" si="2"/>
        <v>88653.964999999997</v>
      </c>
      <c r="F10" s="761">
        <f t="shared" si="2"/>
        <v>85893.517100000026</v>
      </c>
      <c r="G10" s="761">
        <f t="shared" si="2"/>
        <v>1594.0659999999998</v>
      </c>
      <c r="H10" s="761">
        <f t="shared" si="2"/>
        <v>7695.9180999999999</v>
      </c>
      <c r="I10" s="761">
        <f t="shared" si="2"/>
        <v>8079.0430000000006</v>
      </c>
      <c r="J10" s="761">
        <f t="shared" si="2"/>
        <v>0</v>
      </c>
    </row>
    <row r="11" spans="1:10" ht="12.95" customHeight="1">
      <c r="A11" s="262">
        <v>4</v>
      </c>
      <c r="B11" s="201"/>
      <c r="C11" s="762"/>
      <c r="D11" s="762"/>
      <c r="E11" s="762"/>
      <c r="F11" s="762"/>
      <c r="G11" s="762"/>
      <c r="H11" s="762"/>
      <c r="I11" s="762"/>
      <c r="J11" s="762"/>
    </row>
    <row r="12" spans="1:10" ht="12.95" customHeight="1">
      <c r="A12" s="262">
        <v>5</v>
      </c>
      <c r="B12" s="196" t="s">
        <v>1243</v>
      </c>
      <c r="C12" s="761">
        <f t="shared" ref="C12:C17" si="3">SUM(D12:J12)</f>
        <v>0</v>
      </c>
      <c r="D12" s="761">
        <f t="shared" ref="D12:J12" si="4">D13+D14</f>
        <v>0</v>
      </c>
      <c r="E12" s="761">
        <f t="shared" si="4"/>
        <v>0</v>
      </c>
      <c r="F12" s="761">
        <f t="shared" si="4"/>
        <v>0</v>
      </c>
      <c r="G12" s="761">
        <f t="shared" si="4"/>
        <v>0</v>
      </c>
      <c r="H12" s="761">
        <f t="shared" si="4"/>
        <v>0</v>
      </c>
      <c r="I12" s="761">
        <f t="shared" si="4"/>
        <v>0</v>
      </c>
      <c r="J12" s="761">
        <f t="shared" si="4"/>
        <v>0</v>
      </c>
    </row>
    <row r="13" spans="1:10" s="200" customFormat="1" ht="12.95" customHeight="1">
      <c r="A13" s="262">
        <v>6</v>
      </c>
      <c r="B13" s="196" t="s">
        <v>1241</v>
      </c>
      <c r="C13" s="761">
        <f t="shared" si="3"/>
        <v>0</v>
      </c>
      <c r="D13" s="761">
        <f t="shared" ref="D13:J13" si="5">D15</f>
        <v>0</v>
      </c>
      <c r="E13" s="761">
        <f t="shared" si="5"/>
        <v>0</v>
      </c>
      <c r="F13" s="761">
        <f t="shared" si="5"/>
        <v>0</v>
      </c>
      <c r="G13" s="761">
        <f t="shared" si="5"/>
        <v>0</v>
      </c>
      <c r="H13" s="761">
        <f t="shared" si="5"/>
        <v>0</v>
      </c>
      <c r="I13" s="761">
        <f t="shared" si="5"/>
        <v>0</v>
      </c>
      <c r="J13" s="761">
        <f t="shared" si="5"/>
        <v>0</v>
      </c>
    </row>
    <row r="14" spans="1:10" s="200" customFormat="1" ht="12.95" customHeight="1">
      <c r="A14" s="262">
        <v>7</v>
      </c>
      <c r="B14" s="196" t="s">
        <v>1242</v>
      </c>
      <c r="C14" s="761">
        <f t="shared" si="3"/>
        <v>0</v>
      </c>
      <c r="D14" s="761">
        <f t="shared" ref="D14:J14" si="6">SUM(D16:D17)</f>
        <v>0</v>
      </c>
      <c r="E14" s="761">
        <f t="shared" si="6"/>
        <v>0</v>
      </c>
      <c r="F14" s="761">
        <f t="shared" si="6"/>
        <v>0</v>
      </c>
      <c r="G14" s="761">
        <f t="shared" si="6"/>
        <v>0</v>
      </c>
      <c r="H14" s="761">
        <f t="shared" si="6"/>
        <v>0</v>
      </c>
      <c r="I14" s="761">
        <f t="shared" si="6"/>
        <v>0</v>
      </c>
      <c r="J14" s="761">
        <f t="shared" si="6"/>
        <v>0</v>
      </c>
    </row>
    <row r="15" spans="1:10" ht="12.95" customHeight="1">
      <c r="A15" s="262">
        <v>8</v>
      </c>
      <c r="B15" s="201" t="s">
        <v>1244</v>
      </c>
      <c r="C15" s="761">
        <f t="shared" si="3"/>
        <v>0</v>
      </c>
      <c r="D15" s="762"/>
      <c r="E15" s="762"/>
      <c r="F15" s="762"/>
      <c r="G15" s="762"/>
      <c r="H15" s="762"/>
      <c r="I15" s="762"/>
      <c r="J15" s="762"/>
    </row>
    <row r="16" spans="1:10" ht="12.95" customHeight="1">
      <c r="A16" s="262">
        <v>9</v>
      </c>
      <c r="B16" s="201" t="s">
        <v>1245</v>
      </c>
      <c r="C16" s="761">
        <f t="shared" si="3"/>
        <v>0</v>
      </c>
      <c r="D16" s="762"/>
      <c r="E16" s="762"/>
      <c r="F16" s="762"/>
      <c r="G16" s="762"/>
      <c r="H16" s="762"/>
      <c r="I16" s="762"/>
      <c r="J16" s="762"/>
    </row>
    <row r="17" spans="1:10" ht="12.95" customHeight="1">
      <c r="A17" s="262">
        <v>10</v>
      </c>
      <c r="B17" s="201" t="s">
        <v>1246</v>
      </c>
      <c r="C17" s="761">
        <f t="shared" si="3"/>
        <v>0</v>
      </c>
      <c r="D17" s="762"/>
      <c r="E17" s="762"/>
      <c r="F17" s="762"/>
      <c r="G17" s="762"/>
      <c r="H17" s="762"/>
      <c r="I17" s="762"/>
      <c r="J17" s="762"/>
    </row>
    <row r="18" spans="1:10" ht="12.95" customHeight="1">
      <c r="A18" s="262">
        <v>11</v>
      </c>
      <c r="B18" s="201"/>
      <c r="C18" s="762"/>
      <c r="D18" s="762"/>
      <c r="E18" s="762"/>
      <c r="F18" s="762"/>
      <c r="G18" s="762"/>
      <c r="H18" s="762"/>
      <c r="I18" s="762"/>
      <c r="J18" s="762"/>
    </row>
    <row r="19" spans="1:10" ht="12.95" customHeight="1">
      <c r="A19" s="262">
        <v>12</v>
      </c>
      <c r="B19" s="196" t="s">
        <v>1247</v>
      </c>
      <c r="C19" s="761">
        <f t="shared" ref="C19:C40" si="7">SUM(D19:J19)</f>
        <v>6315.2228999999998</v>
      </c>
      <c r="D19" s="761">
        <f t="shared" ref="D19:J19" si="8">D20+D21</f>
        <v>5204.5207</v>
      </c>
      <c r="E19" s="761">
        <f t="shared" si="8"/>
        <v>749.12399999999991</v>
      </c>
      <c r="F19" s="761">
        <f t="shared" si="8"/>
        <v>0</v>
      </c>
      <c r="G19" s="761">
        <f t="shared" si="8"/>
        <v>361.57820000000004</v>
      </c>
      <c r="H19" s="761">
        <f t="shared" si="8"/>
        <v>0</v>
      </c>
      <c r="I19" s="761">
        <f t="shared" si="8"/>
        <v>0</v>
      </c>
      <c r="J19" s="761">
        <f t="shared" si="8"/>
        <v>0</v>
      </c>
    </row>
    <row r="20" spans="1:10" s="200" customFormat="1" ht="12.95" customHeight="1">
      <c r="A20" s="262">
        <v>13</v>
      </c>
      <c r="B20" s="196" t="s">
        <v>1241</v>
      </c>
      <c r="C20" s="761">
        <f t="shared" si="7"/>
        <v>0</v>
      </c>
      <c r="D20" s="761">
        <f t="shared" ref="D20:J20" si="9">D22</f>
        <v>0</v>
      </c>
      <c r="E20" s="761">
        <f t="shared" si="9"/>
        <v>0</v>
      </c>
      <c r="F20" s="761">
        <f t="shared" si="9"/>
        <v>0</v>
      </c>
      <c r="G20" s="761">
        <f t="shared" si="9"/>
        <v>0</v>
      </c>
      <c r="H20" s="761">
        <f t="shared" si="9"/>
        <v>0</v>
      </c>
      <c r="I20" s="761">
        <f t="shared" si="9"/>
        <v>0</v>
      </c>
      <c r="J20" s="761">
        <f t="shared" si="9"/>
        <v>0</v>
      </c>
    </row>
    <row r="21" spans="1:10" s="200" customFormat="1" ht="12.95" customHeight="1">
      <c r="A21" s="262">
        <v>14</v>
      </c>
      <c r="B21" s="196" t="s">
        <v>1242</v>
      </c>
      <c r="C21" s="761">
        <f t="shared" si="7"/>
        <v>6315.2228999999998</v>
      </c>
      <c r="D21" s="761">
        <f t="shared" ref="D21:J21" si="10">SUM(D23:D40)</f>
        <v>5204.5207</v>
      </c>
      <c r="E21" s="761">
        <f t="shared" si="10"/>
        <v>749.12399999999991</v>
      </c>
      <c r="F21" s="761">
        <f t="shared" si="10"/>
        <v>0</v>
      </c>
      <c r="G21" s="761">
        <f t="shared" si="10"/>
        <v>361.57820000000004</v>
      </c>
      <c r="H21" s="761">
        <f t="shared" si="10"/>
        <v>0</v>
      </c>
      <c r="I21" s="761">
        <f t="shared" si="10"/>
        <v>0</v>
      </c>
      <c r="J21" s="761">
        <f t="shared" si="10"/>
        <v>0</v>
      </c>
    </row>
    <row r="22" spans="1:10" ht="12.95" customHeight="1">
      <c r="A22" s="262">
        <v>15</v>
      </c>
      <c r="B22" s="201" t="s">
        <v>1244</v>
      </c>
      <c r="C22" s="761">
        <f t="shared" si="7"/>
        <v>0</v>
      </c>
      <c r="D22" s="762"/>
      <c r="E22" s="762"/>
      <c r="F22" s="762"/>
      <c r="G22" s="762"/>
      <c r="H22" s="762"/>
      <c r="I22" s="762"/>
      <c r="J22" s="762"/>
    </row>
    <row r="23" spans="1:10" ht="12.95" customHeight="1">
      <c r="A23" s="262">
        <v>16</v>
      </c>
      <c r="B23" s="201" t="s">
        <v>1248</v>
      </c>
      <c r="C23" s="761">
        <f t="shared" si="7"/>
        <v>138.47999999999999</v>
      </c>
      <c r="D23" s="762">
        <v>0</v>
      </c>
      <c r="E23" s="762">
        <v>138.47999999999999</v>
      </c>
      <c r="F23" s="762">
        <v>0</v>
      </c>
      <c r="G23" s="762">
        <v>0</v>
      </c>
      <c r="H23" s="762">
        <v>0</v>
      </c>
      <c r="I23" s="762">
        <v>0</v>
      </c>
      <c r="J23" s="762">
        <v>0</v>
      </c>
    </row>
    <row r="24" spans="1:10" ht="12.95" customHeight="1">
      <c r="A24" s="262">
        <v>17</v>
      </c>
      <c r="B24" s="201" t="s">
        <v>1249</v>
      </c>
      <c r="C24" s="761">
        <f t="shared" si="7"/>
        <v>631.69069999999999</v>
      </c>
      <c r="D24" s="762">
        <v>631.69069999999999</v>
      </c>
      <c r="E24" s="762">
        <v>0</v>
      </c>
      <c r="F24" s="762">
        <v>0</v>
      </c>
      <c r="G24" s="762">
        <v>0</v>
      </c>
      <c r="H24" s="762">
        <v>0</v>
      </c>
      <c r="I24" s="762">
        <v>0</v>
      </c>
      <c r="J24" s="762">
        <v>0</v>
      </c>
    </row>
    <row r="25" spans="1:10" ht="12.95" customHeight="1">
      <c r="A25" s="262">
        <v>18</v>
      </c>
      <c r="B25" s="201" t="s">
        <v>1250</v>
      </c>
      <c r="C25" s="761">
        <f t="shared" si="7"/>
        <v>83.588899999999995</v>
      </c>
      <c r="D25" s="762">
        <v>83.588899999999995</v>
      </c>
      <c r="E25" s="762">
        <v>0</v>
      </c>
      <c r="F25" s="762">
        <v>0</v>
      </c>
      <c r="G25" s="762">
        <v>0</v>
      </c>
      <c r="H25" s="762">
        <v>0</v>
      </c>
      <c r="I25" s="762">
        <v>0</v>
      </c>
      <c r="J25" s="762">
        <v>0</v>
      </c>
    </row>
    <row r="26" spans="1:10" ht="12.95" customHeight="1">
      <c r="A26" s="262">
        <v>19</v>
      </c>
      <c r="B26" s="201" t="s">
        <v>1251</v>
      </c>
      <c r="C26" s="761">
        <f t="shared" si="7"/>
        <v>2.5447000000000002</v>
      </c>
      <c r="D26" s="762">
        <v>2.5447000000000002</v>
      </c>
      <c r="E26" s="762">
        <v>0</v>
      </c>
      <c r="F26" s="762">
        <v>0</v>
      </c>
      <c r="G26" s="762">
        <v>0</v>
      </c>
      <c r="H26" s="762">
        <v>0</v>
      </c>
      <c r="I26" s="762">
        <v>0</v>
      </c>
      <c r="J26" s="762">
        <v>0</v>
      </c>
    </row>
    <row r="27" spans="1:10" ht="12.95" customHeight="1">
      <c r="A27" s="262">
        <v>20</v>
      </c>
      <c r="B27" s="201" t="s">
        <v>1252</v>
      </c>
      <c r="C27" s="761">
        <f t="shared" si="7"/>
        <v>0</v>
      </c>
      <c r="D27" s="762"/>
      <c r="E27" s="762"/>
      <c r="F27" s="762"/>
      <c r="G27" s="762"/>
      <c r="H27" s="762"/>
      <c r="I27" s="762"/>
      <c r="J27" s="762"/>
    </row>
    <row r="28" spans="1:10" ht="12.95" customHeight="1">
      <c r="A28" s="262">
        <v>21</v>
      </c>
      <c r="B28" s="201" t="s">
        <v>1253</v>
      </c>
      <c r="C28" s="761">
        <f t="shared" si="7"/>
        <v>0</v>
      </c>
      <c r="D28" s="762"/>
      <c r="E28" s="762"/>
      <c r="F28" s="762"/>
      <c r="G28" s="762"/>
      <c r="H28" s="762"/>
      <c r="I28" s="762"/>
      <c r="J28" s="762"/>
    </row>
    <row r="29" spans="1:10" ht="12.95" customHeight="1">
      <c r="A29" s="262">
        <v>22</v>
      </c>
      <c r="B29" s="201" t="s">
        <v>1254</v>
      </c>
      <c r="C29" s="761">
        <f t="shared" si="7"/>
        <v>0</v>
      </c>
      <c r="D29" s="762"/>
      <c r="E29" s="762"/>
      <c r="F29" s="762"/>
      <c r="G29" s="762"/>
      <c r="H29" s="762"/>
      <c r="I29" s="762"/>
      <c r="J29" s="762"/>
    </row>
    <row r="30" spans="1:10" ht="12.95" customHeight="1">
      <c r="A30" s="262">
        <v>23</v>
      </c>
      <c r="B30" s="201" t="s">
        <v>1255</v>
      </c>
      <c r="C30" s="761">
        <f t="shared" si="7"/>
        <v>0</v>
      </c>
      <c r="D30" s="762"/>
      <c r="E30" s="762"/>
      <c r="F30" s="762"/>
      <c r="G30" s="762"/>
      <c r="H30" s="762"/>
      <c r="I30" s="762"/>
      <c r="J30" s="762"/>
    </row>
    <row r="31" spans="1:10" ht="12.95" customHeight="1">
      <c r="A31" s="262">
        <v>24</v>
      </c>
      <c r="B31" s="201" t="s">
        <v>1256</v>
      </c>
      <c r="C31" s="761">
        <f t="shared" si="7"/>
        <v>0</v>
      </c>
      <c r="D31" s="762"/>
      <c r="E31" s="762"/>
      <c r="F31" s="762"/>
      <c r="G31" s="762"/>
      <c r="H31" s="762"/>
      <c r="I31" s="762"/>
      <c r="J31" s="762"/>
    </row>
    <row r="32" spans="1:10" ht="12.95" customHeight="1">
      <c r="A32" s="262">
        <v>25</v>
      </c>
      <c r="B32" s="201" t="s">
        <v>1257</v>
      </c>
      <c r="C32" s="761">
        <f t="shared" si="7"/>
        <v>166.345</v>
      </c>
      <c r="D32" s="762">
        <v>0</v>
      </c>
      <c r="E32" s="762">
        <v>0</v>
      </c>
      <c r="F32" s="762">
        <v>0</v>
      </c>
      <c r="G32" s="762">
        <v>166.345</v>
      </c>
      <c r="H32" s="762">
        <v>0</v>
      </c>
      <c r="I32" s="762">
        <v>0</v>
      </c>
      <c r="J32" s="762">
        <v>0</v>
      </c>
    </row>
    <row r="33" spans="1:10" ht="12.95" customHeight="1">
      <c r="A33" s="262">
        <v>26</v>
      </c>
      <c r="B33" s="201" t="s">
        <v>1258</v>
      </c>
      <c r="C33" s="761">
        <f t="shared" si="7"/>
        <v>1387.6085999999998</v>
      </c>
      <c r="D33" s="762">
        <v>1240.0085999999999</v>
      </c>
      <c r="E33" s="762">
        <v>147.6</v>
      </c>
      <c r="F33" s="762">
        <v>0</v>
      </c>
      <c r="G33" s="762">
        <v>0</v>
      </c>
      <c r="H33" s="762">
        <v>0</v>
      </c>
      <c r="I33" s="762">
        <v>0</v>
      </c>
      <c r="J33" s="762">
        <v>0</v>
      </c>
    </row>
    <row r="34" spans="1:10" ht="12.95" customHeight="1">
      <c r="A34" s="262">
        <v>27</v>
      </c>
      <c r="B34" s="201" t="s">
        <v>1259</v>
      </c>
      <c r="C34" s="761">
        <f t="shared" si="7"/>
        <v>1030.4224999999999</v>
      </c>
      <c r="D34" s="762">
        <v>1030.4224999999999</v>
      </c>
      <c r="E34" s="762">
        <v>0</v>
      </c>
      <c r="F34" s="762">
        <v>0</v>
      </c>
      <c r="G34" s="762">
        <v>0</v>
      </c>
      <c r="H34" s="762">
        <v>0</v>
      </c>
      <c r="I34" s="762">
        <v>0</v>
      </c>
      <c r="J34" s="762">
        <v>0</v>
      </c>
    </row>
    <row r="35" spans="1:10" ht="12.95" customHeight="1">
      <c r="A35" s="262">
        <v>28</v>
      </c>
      <c r="B35" s="201" t="s">
        <v>1260</v>
      </c>
      <c r="C35" s="761">
        <f t="shared" si="7"/>
        <v>466.3492</v>
      </c>
      <c r="D35" s="762">
        <v>0</v>
      </c>
      <c r="E35" s="762">
        <v>271.11599999999999</v>
      </c>
      <c r="F35" s="762">
        <v>0</v>
      </c>
      <c r="G35" s="762">
        <v>195.23320000000001</v>
      </c>
      <c r="H35" s="762">
        <v>0</v>
      </c>
      <c r="I35" s="762">
        <v>0</v>
      </c>
      <c r="J35" s="762">
        <v>0</v>
      </c>
    </row>
    <row r="36" spans="1:10" ht="12.95" customHeight="1">
      <c r="A36" s="262">
        <v>29</v>
      </c>
      <c r="B36" s="201" t="s">
        <v>1261</v>
      </c>
      <c r="C36" s="761">
        <f t="shared" si="7"/>
        <v>0</v>
      </c>
      <c r="D36" s="762"/>
      <c r="E36" s="762"/>
      <c r="F36" s="762"/>
      <c r="G36" s="762"/>
      <c r="H36" s="762"/>
      <c r="I36" s="762"/>
      <c r="J36" s="762"/>
    </row>
    <row r="37" spans="1:10" ht="12.95" customHeight="1">
      <c r="A37" s="262">
        <v>30</v>
      </c>
      <c r="B37" s="201" t="s">
        <v>1262</v>
      </c>
      <c r="C37" s="761">
        <f t="shared" si="7"/>
        <v>2216.2653</v>
      </c>
      <c r="D37" s="762">
        <v>2216.2653</v>
      </c>
      <c r="E37" s="762">
        <v>0</v>
      </c>
      <c r="F37" s="762">
        <v>0</v>
      </c>
      <c r="G37" s="762">
        <v>0</v>
      </c>
      <c r="H37" s="762">
        <v>0</v>
      </c>
      <c r="I37" s="762">
        <v>0</v>
      </c>
      <c r="J37" s="762">
        <v>0</v>
      </c>
    </row>
    <row r="38" spans="1:10" ht="12.95" customHeight="1">
      <c r="A38" s="262">
        <v>31</v>
      </c>
      <c r="B38" s="201" t="s">
        <v>1263</v>
      </c>
      <c r="C38" s="761">
        <f t="shared" si="7"/>
        <v>0</v>
      </c>
      <c r="D38" s="762"/>
      <c r="E38" s="762"/>
      <c r="F38" s="762"/>
      <c r="G38" s="762"/>
      <c r="H38" s="762"/>
      <c r="I38" s="762"/>
      <c r="J38" s="762"/>
    </row>
    <row r="39" spans="1:10" ht="12.95" customHeight="1">
      <c r="A39" s="262">
        <v>32</v>
      </c>
      <c r="B39" s="201" t="s">
        <v>1264</v>
      </c>
      <c r="C39" s="761">
        <f t="shared" si="7"/>
        <v>0</v>
      </c>
      <c r="D39" s="762"/>
      <c r="E39" s="762"/>
      <c r="F39" s="762"/>
      <c r="G39" s="762"/>
      <c r="H39" s="762"/>
      <c r="I39" s="762"/>
      <c r="J39" s="762"/>
    </row>
    <row r="40" spans="1:10" ht="12.95" customHeight="1">
      <c r="A40" s="262">
        <v>33</v>
      </c>
      <c r="B40" s="201" t="s">
        <v>1265</v>
      </c>
      <c r="C40" s="761">
        <f t="shared" si="7"/>
        <v>191.928</v>
      </c>
      <c r="D40" s="762">
        <v>0</v>
      </c>
      <c r="E40" s="762">
        <v>191.928</v>
      </c>
      <c r="F40" s="762">
        <v>0</v>
      </c>
      <c r="G40" s="762">
        <v>0</v>
      </c>
      <c r="H40" s="762">
        <v>0</v>
      </c>
      <c r="I40" s="762">
        <v>0</v>
      </c>
      <c r="J40" s="762">
        <v>0</v>
      </c>
    </row>
    <row r="41" spans="1:10" ht="12.95" customHeight="1">
      <c r="A41" s="262">
        <v>34</v>
      </c>
      <c r="B41" s="201"/>
      <c r="C41" s="762"/>
      <c r="D41" s="762"/>
      <c r="E41" s="762"/>
      <c r="F41" s="762"/>
      <c r="G41" s="762"/>
      <c r="H41" s="762"/>
      <c r="I41" s="762"/>
      <c r="J41" s="762"/>
    </row>
    <row r="42" spans="1:10" ht="12.95" customHeight="1">
      <c r="A42" s="262">
        <v>35</v>
      </c>
      <c r="B42" s="196" t="s">
        <v>1266</v>
      </c>
      <c r="C42" s="761">
        <f t="shared" ref="C42:C105" si="11">SUM(D42:J42)</f>
        <v>17913.609500000002</v>
      </c>
      <c r="D42" s="761">
        <f t="shared" ref="D42:J42" si="12">D43+D44</f>
        <v>7296.7366999999995</v>
      </c>
      <c r="E42" s="761">
        <f t="shared" si="12"/>
        <v>5221.4589999999998</v>
      </c>
      <c r="F42" s="761">
        <f t="shared" si="12"/>
        <v>1573.2814000000001</v>
      </c>
      <c r="G42" s="761">
        <f t="shared" si="12"/>
        <v>355.2593</v>
      </c>
      <c r="H42" s="761">
        <f t="shared" si="12"/>
        <v>2254.4679000000001</v>
      </c>
      <c r="I42" s="761">
        <f t="shared" si="12"/>
        <v>1212.4051999999999</v>
      </c>
      <c r="J42" s="761">
        <f t="shared" si="12"/>
        <v>0</v>
      </c>
    </row>
    <row r="43" spans="1:10" s="200" customFormat="1" ht="12.95" customHeight="1">
      <c r="A43" s="262">
        <v>36</v>
      </c>
      <c r="B43" s="196" t="s">
        <v>1241</v>
      </c>
      <c r="C43" s="761">
        <f t="shared" si="11"/>
        <v>599.99919999999997</v>
      </c>
      <c r="D43" s="761">
        <f t="shared" ref="D43:J43" si="13">D45</f>
        <v>0</v>
      </c>
      <c r="E43" s="761">
        <f t="shared" si="13"/>
        <v>0</v>
      </c>
      <c r="F43" s="761">
        <f t="shared" si="13"/>
        <v>0</v>
      </c>
      <c r="G43" s="761">
        <f t="shared" si="13"/>
        <v>0</v>
      </c>
      <c r="H43" s="761">
        <f t="shared" si="13"/>
        <v>350</v>
      </c>
      <c r="I43" s="761">
        <f t="shared" si="13"/>
        <v>249.9992</v>
      </c>
      <c r="J43" s="761">
        <f t="shared" si="13"/>
        <v>0</v>
      </c>
    </row>
    <row r="44" spans="1:10" s="200" customFormat="1" ht="12.95" customHeight="1">
      <c r="A44" s="262">
        <v>37</v>
      </c>
      <c r="B44" s="196" t="s">
        <v>1242</v>
      </c>
      <c r="C44" s="761">
        <f t="shared" si="11"/>
        <v>17313.6103</v>
      </c>
      <c r="D44" s="761">
        <f t="shared" ref="D44:J44" si="14">SUBTOTAL(9,D46:D71)</f>
        <v>7296.7366999999995</v>
      </c>
      <c r="E44" s="761">
        <f t="shared" si="14"/>
        <v>5221.4589999999998</v>
      </c>
      <c r="F44" s="761">
        <f t="shared" si="14"/>
        <v>1573.2814000000001</v>
      </c>
      <c r="G44" s="761">
        <f t="shared" si="14"/>
        <v>355.2593</v>
      </c>
      <c r="H44" s="761">
        <f t="shared" si="14"/>
        <v>1904.4679000000001</v>
      </c>
      <c r="I44" s="761">
        <f t="shared" si="14"/>
        <v>962.40599999999995</v>
      </c>
      <c r="J44" s="761">
        <f t="shared" si="14"/>
        <v>0</v>
      </c>
    </row>
    <row r="45" spans="1:10" ht="12.95" customHeight="1">
      <c r="A45" s="262">
        <v>38</v>
      </c>
      <c r="B45" s="201" t="s">
        <v>1267</v>
      </c>
      <c r="C45" s="761">
        <f t="shared" si="11"/>
        <v>599.99919999999997</v>
      </c>
      <c r="D45" s="762">
        <v>0</v>
      </c>
      <c r="E45" s="762">
        <v>0</v>
      </c>
      <c r="F45" s="762">
        <v>0</v>
      </c>
      <c r="G45" s="762">
        <v>0</v>
      </c>
      <c r="H45" s="762">
        <v>350</v>
      </c>
      <c r="I45" s="762">
        <v>249.9992</v>
      </c>
      <c r="J45" s="762">
        <v>0</v>
      </c>
    </row>
    <row r="46" spans="1:10" ht="12.95" customHeight="1">
      <c r="A46" s="262">
        <v>39</v>
      </c>
      <c r="B46" s="201" t="s">
        <v>1266</v>
      </c>
      <c r="C46" s="761">
        <f t="shared" si="11"/>
        <v>2929.3424</v>
      </c>
      <c r="D46" s="762">
        <v>2632.5304000000001</v>
      </c>
      <c r="E46" s="762">
        <v>0</v>
      </c>
      <c r="F46" s="762">
        <v>214.41200000000001</v>
      </c>
      <c r="G46" s="762">
        <v>0</v>
      </c>
      <c r="H46" s="762">
        <v>0</v>
      </c>
      <c r="I46" s="762">
        <v>82.4</v>
      </c>
      <c r="J46" s="762">
        <v>0</v>
      </c>
    </row>
    <row r="47" spans="1:10" ht="12.95" customHeight="1">
      <c r="A47" s="262">
        <v>40</v>
      </c>
      <c r="B47" s="201" t="s">
        <v>1268</v>
      </c>
      <c r="C47" s="761">
        <f t="shared" si="11"/>
        <v>150</v>
      </c>
      <c r="D47" s="762">
        <v>0</v>
      </c>
      <c r="E47" s="762">
        <v>150</v>
      </c>
      <c r="F47" s="762">
        <v>0</v>
      </c>
      <c r="G47" s="762">
        <v>0</v>
      </c>
      <c r="H47" s="762">
        <v>0</v>
      </c>
      <c r="I47" s="762">
        <v>0</v>
      </c>
      <c r="J47" s="762">
        <v>0</v>
      </c>
    </row>
    <row r="48" spans="1:10" ht="12.95" customHeight="1">
      <c r="A48" s="262">
        <v>41</v>
      </c>
      <c r="B48" s="201" t="s">
        <v>1269</v>
      </c>
      <c r="C48" s="761">
        <f t="shared" si="11"/>
        <v>816.7992999999999</v>
      </c>
      <c r="D48" s="762">
        <v>582.48429999999996</v>
      </c>
      <c r="E48" s="762">
        <v>234.315</v>
      </c>
      <c r="F48" s="762">
        <v>0</v>
      </c>
      <c r="G48" s="762">
        <v>0</v>
      </c>
      <c r="H48" s="762">
        <v>0</v>
      </c>
      <c r="I48" s="762">
        <v>0</v>
      </c>
      <c r="J48" s="762">
        <v>0</v>
      </c>
    </row>
    <row r="49" spans="1:10" ht="12.95" customHeight="1">
      <c r="A49" s="262">
        <v>42</v>
      </c>
      <c r="B49" s="201" t="s">
        <v>1270</v>
      </c>
      <c r="C49" s="761">
        <f t="shared" si="11"/>
        <v>133.79300000000001</v>
      </c>
      <c r="D49" s="762">
        <v>0</v>
      </c>
      <c r="E49" s="762">
        <v>133.79300000000001</v>
      </c>
      <c r="F49" s="762">
        <v>0</v>
      </c>
      <c r="G49" s="762">
        <v>0</v>
      </c>
      <c r="H49" s="762">
        <v>0</v>
      </c>
      <c r="I49" s="762">
        <v>0</v>
      </c>
      <c r="J49" s="762">
        <v>0</v>
      </c>
    </row>
    <row r="50" spans="1:10" ht="12.95" customHeight="1">
      <c r="A50" s="262">
        <v>43</v>
      </c>
      <c r="B50" s="201" t="s">
        <v>1271</v>
      </c>
      <c r="C50" s="761">
        <f t="shared" si="11"/>
        <v>2527.3286000000003</v>
      </c>
      <c r="D50" s="762">
        <v>931.15560000000005</v>
      </c>
      <c r="E50" s="762">
        <v>855.83299999999997</v>
      </c>
      <c r="F50" s="762">
        <v>740.34</v>
      </c>
      <c r="G50" s="762">
        <v>0</v>
      </c>
      <c r="H50" s="762">
        <v>0</v>
      </c>
      <c r="I50" s="762">
        <v>0</v>
      </c>
      <c r="J50" s="762">
        <v>0</v>
      </c>
    </row>
    <row r="51" spans="1:10" ht="12.95" customHeight="1">
      <c r="A51" s="262">
        <v>44</v>
      </c>
      <c r="B51" s="201" t="s">
        <v>1272</v>
      </c>
      <c r="C51" s="761">
        <f t="shared" si="11"/>
        <v>175.37700000000001</v>
      </c>
      <c r="D51" s="762">
        <v>0</v>
      </c>
      <c r="E51" s="762">
        <v>175.37700000000001</v>
      </c>
      <c r="F51" s="762">
        <v>0</v>
      </c>
      <c r="G51" s="762">
        <v>0</v>
      </c>
      <c r="H51" s="762">
        <v>0</v>
      </c>
      <c r="I51" s="762">
        <v>0</v>
      </c>
      <c r="J51" s="762">
        <v>0</v>
      </c>
    </row>
    <row r="52" spans="1:10" ht="12.95" customHeight="1">
      <c r="A52" s="262">
        <v>45</v>
      </c>
      <c r="B52" s="201" t="s">
        <v>1273</v>
      </c>
      <c r="C52" s="761">
        <f t="shared" si="11"/>
        <v>261.40539999999999</v>
      </c>
      <c r="D52" s="762">
        <v>0</v>
      </c>
      <c r="E52" s="762">
        <v>67.007999999999996</v>
      </c>
      <c r="F52" s="762">
        <v>0</v>
      </c>
      <c r="G52" s="762">
        <v>194.3974</v>
      </c>
      <c r="H52" s="762">
        <v>0</v>
      </c>
      <c r="I52" s="762">
        <v>0</v>
      </c>
      <c r="J52" s="762">
        <v>0</v>
      </c>
    </row>
    <row r="53" spans="1:10" ht="12.95" customHeight="1">
      <c r="A53" s="262">
        <v>46</v>
      </c>
      <c r="B53" s="201" t="s">
        <v>1274</v>
      </c>
      <c r="C53" s="761">
        <f t="shared" si="11"/>
        <v>250</v>
      </c>
      <c r="D53" s="762">
        <v>0</v>
      </c>
      <c r="E53" s="762">
        <v>0</v>
      </c>
      <c r="F53" s="762">
        <v>0</v>
      </c>
      <c r="G53" s="762">
        <v>0</v>
      </c>
      <c r="H53" s="762">
        <v>0</v>
      </c>
      <c r="I53" s="762">
        <v>250</v>
      </c>
      <c r="J53" s="762">
        <v>0</v>
      </c>
    </row>
    <row r="54" spans="1:10" ht="12.95" customHeight="1">
      <c r="A54" s="262">
        <v>47</v>
      </c>
      <c r="B54" s="201" t="s">
        <v>1275</v>
      </c>
      <c r="C54" s="761">
        <f t="shared" si="11"/>
        <v>618.52940000000001</v>
      </c>
      <c r="D54" s="762">
        <v>0</v>
      </c>
      <c r="E54" s="762">
        <v>0</v>
      </c>
      <c r="F54" s="762">
        <v>618.52940000000001</v>
      </c>
      <c r="G54" s="762">
        <v>0</v>
      </c>
      <c r="H54" s="762">
        <v>0</v>
      </c>
      <c r="I54" s="762">
        <v>0</v>
      </c>
      <c r="J54" s="762">
        <v>0</v>
      </c>
    </row>
    <row r="55" spans="1:10" ht="12.95" customHeight="1">
      <c r="A55" s="262">
        <v>48</v>
      </c>
      <c r="B55" s="201" t="s">
        <v>1276</v>
      </c>
      <c r="C55" s="761">
        <f t="shared" si="11"/>
        <v>1832.7057</v>
      </c>
      <c r="D55" s="762">
        <v>1609.0256999999999</v>
      </c>
      <c r="E55" s="762">
        <v>223.68</v>
      </c>
      <c r="F55" s="762">
        <v>0</v>
      </c>
      <c r="G55" s="762">
        <v>0</v>
      </c>
      <c r="H55" s="762">
        <v>0</v>
      </c>
      <c r="I55" s="762">
        <v>0</v>
      </c>
      <c r="J55" s="762">
        <v>0</v>
      </c>
    </row>
    <row r="56" spans="1:10" ht="12.95" customHeight="1">
      <c r="A56" s="262">
        <v>49</v>
      </c>
      <c r="B56" s="201" t="s">
        <v>1277</v>
      </c>
      <c r="C56" s="761">
        <f t="shared" si="11"/>
        <v>0</v>
      </c>
      <c r="D56" s="762"/>
      <c r="E56" s="762"/>
      <c r="F56" s="762"/>
      <c r="G56" s="762"/>
      <c r="H56" s="762"/>
      <c r="I56" s="762"/>
      <c r="J56" s="762"/>
    </row>
    <row r="57" spans="1:10" ht="12.95" customHeight="1">
      <c r="A57" s="262">
        <v>50</v>
      </c>
      <c r="B57" s="201" t="s">
        <v>1278</v>
      </c>
      <c r="C57" s="761">
        <f t="shared" si="11"/>
        <v>0</v>
      </c>
      <c r="D57" s="762"/>
      <c r="E57" s="762"/>
      <c r="F57" s="762"/>
      <c r="G57" s="762"/>
      <c r="H57" s="762"/>
      <c r="I57" s="762"/>
      <c r="J57" s="762"/>
    </row>
    <row r="58" spans="1:10" ht="12.95" customHeight="1">
      <c r="A58" s="262">
        <v>51</v>
      </c>
      <c r="B58" s="201" t="s">
        <v>1279</v>
      </c>
      <c r="C58" s="761">
        <f t="shared" si="11"/>
        <v>787.90800000000002</v>
      </c>
      <c r="D58" s="762">
        <v>0</v>
      </c>
      <c r="E58" s="762">
        <v>238.38800000000001</v>
      </c>
      <c r="F58" s="762">
        <v>0</v>
      </c>
      <c r="G58" s="762">
        <v>0</v>
      </c>
      <c r="H58" s="762">
        <v>549.52</v>
      </c>
      <c r="I58" s="762">
        <v>0</v>
      </c>
      <c r="J58" s="762">
        <v>0</v>
      </c>
    </row>
    <row r="59" spans="1:10" ht="12.95" customHeight="1">
      <c r="A59" s="262">
        <v>52</v>
      </c>
      <c r="B59" s="201" t="s">
        <v>1280</v>
      </c>
      <c r="C59" s="761">
        <f t="shared" si="11"/>
        <v>272.48599999999999</v>
      </c>
      <c r="D59" s="762">
        <v>0</v>
      </c>
      <c r="E59" s="762">
        <v>142.47999999999999</v>
      </c>
      <c r="F59" s="762">
        <v>0</v>
      </c>
      <c r="G59" s="762">
        <v>0</v>
      </c>
      <c r="H59" s="762">
        <v>0</v>
      </c>
      <c r="I59" s="762">
        <v>130.006</v>
      </c>
      <c r="J59" s="762">
        <v>0</v>
      </c>
    </row>
    <row r="60" spans="1:10" ht="12.95" customHeight="1">
      <c r="A60" s="262">
        <v>53</v>
      </c>
      <c r="B60" s="201" t="s">
        <v>1281</v>
      </c>
      <c r="C60" s="761">
        <f t="shared" si="11"/>
        <v>0</v>
      </c>
      <c r="D60" s="762"/>
      <c r="E60" s="762"/>
      <c r="F60" s="762"/>
      <c r="G60" s="762"/>
      <c r="H60" s="762"/>
      <c r="I60" s="762"/>
      <c r="J60" s="762"/>
    </row>
    <row r="61" spans="1:10" ht="12.95" customHeight="1">
      <c r="A61" s="262">
        <v>54</v>
      </c>
      <c r="B61" s="201" t="s">
        <v>1282</v>
      </c>
      <c r="C61" s="761">
        <f t="shared" si="11"/>
        <v>804.82359999999994</v>
      </c>
      <c r="D61" s="762">
        <v>340.55059999999997</v>
      </c>
      <c r="E61" s="762">
        <v>214.273</v>
      </c>
      <c r="F61" s="762">
        <v>0</v>
      </c>
      <c r="G61" s="762">
        <v>0</v>
      </c>
      <c r="H61" s="762">
        <v>0</v>
      </c>
      <c r="I61" s="762">
        <v>250</v>
      </c>
      <c r="J61" s="762">
        <v>0</v>
      </c>
    </row>
    <row r="62" spans="1:10" ht="12.95" customHeight="1">
      <c r="A62" s="262">
        <v>55</v>
      </c>
      <c r="B62" s="201" t="s">
        <v>1283</v>
      </c>
      <c r="C62" s="761">
        <f t="shared" si="11"/>
        <v>0</v>
      </c>
      <c r="D62" s="762"/>
      <c r="E62" s="762"/>
      <c r="F62" s="762"/>
      <c r="G62" s="762"/>
      <c r="H62" s="762"/>
      <c r="I62" s="762"/>
      <c r="J62" s="762"/>
    </row>
    <row r="63" spans="1:10" ht="12.95" customHeight="1">
      <c r="A63" s="262">
        <v>56</v>
      </c>
      <c r="B63" s="201" t="s">
        <v>1284</v>
      </c>
      <c r="C63" s="761">
        <f t="shared" si="11"/>
        <v>77.087999999999994</v>
      </c>
      <c r="D63" s="762">
        <v>0</v>
      </c>
      <c r="E63" s="762">
        <v>77.087999999999994</v>
      </c>
      <c r="F63" s="762">
        <v>0</v>
      </c>
      <c r="G63" s="762">
        <v>0</v>
      </c>
      <c r="H63" s="762">
        <v>0</v>
      </c>
      <c r="I63" s="762">
        <v>0</v>
      </c>
      <c r="J63" s="762">
        <v>0</v>
      </c>
    </row>
    <row r="64" spans="1:10" ht="12.95" customHeight="1">
      <c r="A64" s="262">
        <v>57</v>
      </c>
      <c r="B64" s="201" t="s">
        <v>1285</v>
      </c>
      <c r="C64" s="761">
        <f t="shared" si="11"/>
        <v>2518.049</v>
      </c>
      <c r="D64" s="762">
        <v>0</v>
      </c>
      <c r="E64" s="762">
        <v>1843.049</v>
      </c>
      <c r="F64" s="762">
        <v>0</v>
      </c>
      <c r="G64" s="762">
        <v>0</v>
      </c>
      <c r="H64" s="762">
        <v>675</v>
      </c>
      <c r="I64" s="762">
        <v>0</v>
      </c>
      <c r="J64" s="762">
        <v>0</v>
      </c>
    </row>
    <row r="65" spans="1:10" ht="12.95" customHeight="1">
      <c r="A65" s="262">
        <v>58</v>
      </c>
      <c r="B65" s="201" t="s">
        <v>1286</v>
      </c>
      <c r="C65" s="761">
        <f t="shared" si="11"/>
        <v>483.59800000000001</v>
      </c>
      <c r="D65" s="762">
        <v>0</v>
      </c>
      <c r="E65" s="762">
        <v>183.59800000000001</v>
      </c>
      <c r="F65" s="762">
        <v>0</v>
      </c>
      <c r="G65" s="762">
        <v>0</v>
      </c>
      <c r="H65" s="762">
        <v>300</v>
      </c>
      <c r="I65" s="762">
        <v>0</v>
      </c>
      <c r="J65" s="762">
        <v>0</v>
      </c>
    </row>
    <row r="66" spans="1:10" ht="12.95" customHeight="1">
      <c r="A66" s="262">
        <v>59</v>
      </c>
      <c r="B66" s="201" t="s">
        <v>1287</v>
      </c>
      <c r="C66" s="761">
        <f t="shared" si="11"/>
        <v>159.99299999999999</v>
      </c>
      <c r="D66" s="762">
        <v>0</v>
      </c>
      <c r="E66" s="762">
        <v>159.99299999999999</v>
      </c>
      <c r="F66" s="762">
        <v>0</v>
      </c>
      <c r="G66" s="762">
        <v>0</v>
      </c>
      <c r="H66" s="762">
        <v>0</v>
      </c>
      <c r="I66" s="762">
        <v>0</v>
      </c>
      <c r="J66" s="762">
        <v>0</v>
      </c>
    </row>
    <row r="67" spans="1:10" ht="12.95" customHeight="1">
      <c r="A67" s="262">
        <v>60</v>
      </c>
      <c r="B67" s="201" t="s">
        <v>1288</v>
      </c>
      <c r="C67" s="761">
        <f t="shared" si="11"/>
        <v>203.73599999999999</v>
      </c>
      <c r="D67" s="762">
        <v>0</v>
      </c>
      <c r="E67" s="762">
        <v>203.73599999999999</v>
      </c>
      <c r="F67" s="762">
        <v>0</v>
      </c>
      <c r="G67" s="762">
        <v>0</v>
      </c>
      <c r="H67" s="762">
        <v>0</v>
      </c>
      <c r="I67" s="762">
        <v>0</v>
      </c>
      <c r="J67" s="762">
        <v>0</v>
      </c>
    </row>
    <row r="68" spans="1:10" ht="12.95" customHeight="1">
      <c r="A68" s="262">
        <v>61</v>
      </c>
      <c r="B68" s="201" t="s">
        <v>1289</v>
      </c>
      <c r="C68" s="761">
        <f t="shared" si="11"/>
        <v>1731.8519999999999</v>
      </c>
      <c r="D68" s="762">
        <v>1200.9901</v>
      </c>
      <c r="E68" s="762">
        <v>120</v>
      </c>
      <c r="F68" s="762">
        <v>0</v>
      </c>
      <c r="G68" s="762">
        <v>160.86189999999999</v>
      </c>
      <c r="H68" s="762">
        <v>0</v>
      </c>
      <c r="I68" s="762">
        <v>250</v>
      </c>
      <c r="J68" s="762">
        <v>0</v>
      </c>
    </row>
    <row r="69" spans="1:10" ht="12.95" customHeight="1">
      <c r="A69" s="262">
        <v>62</v>
      </c>
      <c r="B69" s="201" t="s">
        <v>1290</v>
      </c>
      <c r="C69" s="761">
        <f t="shared" si="11"/>
        <v>126.848</v>
      </c>
      <c r="D69" s="762">
        <v>0</v>
      </c>
      <c r="E69" s="762">
        <v>126.848</v>
      </c>
      <c r="F69" s="762">
        <v>0</v>
      </c>
      <c r="G69" s="762">
        <v>0</v>
      </c>
      <c r="H69" s="762">
        <v>0</v>
      </c>
      <c r="I69" s="762">
        <v>0</v>
      </c>
      <c r="J69" s="762">
        <v>0</v>
      </c>
    </row>
    <row r="70" spans="1:10" ht="12.95" customHeight="1">
      <c r="A70" s="262">
        <v>63</v>
      </c>
      <c r="B70" s="201" t="s">
        <v>1291</v>
      </c>
      <c r="C70" s="761">
        <f t="shared" si="11"/>
        <v>72</v>
      </c>
      <c r="D70" s="762">
        <v>0</v>
      </c>
      <c r="E70" s="762">
        <v>72</v>
      </c>
      <c r="F70" s="762">
        <v>0</v>
      </c>
      <c r="G70" s="762">
        <v>0</v>
      </c>
      <c r="H70" s="762">
        <v>0</v>
      </c>
      <c r="I70" s="762">
        <v>0</v>
      </c>
      <c r="J70" s="762">
        <v>0</v>
      </c>
    </row>
    <row r="71" spans="1:10" ht="12.95" customHeight="1">
      <c r="A71" s="262">
        <v>64</v>
      </c>
      <c r="B71" s="201" t="s">
        <v>1292</v>
      </c>
      <c r="C71" s="761">
        <f t="shared" si="11"/>
        <v>379.9479</v>
      </c>
      <c r="D71" s="762">
        <v>0</v>
      </c>
      <c r="E71" s="762">
        <v>0</v>
      </c>
      <c r="F71" s="762">
        <v>0</v>
      </c>
      <c r="G71" s="762">
        <v>0</v>
      </c>
      <c r="H71" s="762">
        <v>379.9479</v>
      </c>
      <c r="I71" s="762">
        <v>0</v>
      </c>
      <c r="J71" s="762">
        <v>0</v>
      </c>
    </row>
    <row r="72" spans="1:10" ht="12" customHeight="1">
      <c r="A72" s="262">
        <v>65</v>
      </c>
      <c r="B72" s="201"/>
      <c r="C72" s="762"/>
      <c r="D72" s="762"/>
      <c r="E72" s="762"/>
      <c r="F72" s="762"/>
      <c r="G72" s="762"/>
      <c r="H72" s="762"/>
      <c r="I72" s="762"/>
      <c r="J72" s="762"/>
    </row>
    <row r="73" spans="1:10" ht="12.95" customHeight="1">
      <c r="A73" s="262">
        <v>66</v>
      </c>
      <c r="B73" s="196" t="s">
        <v>1293</v>
      </c>
      <c r="C73" s="761">
        <f t="shared" si="11"/>
        <v>1040.0527999999999</v>
      </c>
      <c r="D73" s="761">
        <f t="shared" ref="D73:J73" si="15">D74+D75</f>
        <v>840.8528</v>
      </c>
      <c r="E73" s="761">
        <f t="shared" si="15"/>
        <v>199.2</v>
      </c>
      <c r="F73" s="761">
        <f t="shared" si="15"/>
        <v>0</v>
      </c>
      <c r="G73" s="761">
        <f t="shared" si="15"/>
        <v>0</v>
      </c>
      <c r="H73" s="761">
        <f t="shared" si="15"/>
        <v>0</v>
      </c>
      <c r="I73" s="761">
        <f t="shared" si="15"/>
        <v>0</v>
      </c>
      <c r="J73" s="761">
        <f t="shared" si="15"/>
        <v>0</v>
      </c>
    </row>
    <row r="74" spans="1:10" s="200" customFormat="1" ht="12.95" customHeight="1">
      <c r="A74" s="262">
        <v>67</v>
      </c>
      <c r="B74" s="196" t="s">
        <v>1241</v>
      </c>
      <c r="C74" s="761">
        <f t="shared" si="11"/>
        <v>0</v>
      </c>
      <c r="D74" s="761">
        <f t="shared" ref="D74:J74" si="16">D76</f>
        <v>0</v>
      </c>
      <c r="E74" s="761">
        <f t="shared" si="16"/>
        <v>0</v>
      </c>
      <c r="F74" s="761">
        <f t="shared" si="16"/>
        <v>0</v>
      </c>
      <c r="G74" s="761">
        <f t="shared" si="16"/>
        <v>0</v>
      </c>
      <c r="H74" s="761">
        <f t="shared" si="16"/>
        <v>0</v>
      </c>
      <c r="I74" s="761">
        <f t="shared" si="16"/>
        <v>0</v>
      </c>
      <c r="J74" s="761">
        <f t="shared" si="16"/>
        <v>0</v>
      </c>
    </row>
    <row r="75" spans="1:10" s="200" customFormat="1" ht="12.95" customHeight="1">
      <c r="A75" s="262">
        <v>68</v>
      </c>
      <c r="B75" s="196" t="s">
        <v>1242</v>
      </c>
      <c r="C75" s="761">
        <f t="shared" si="11"/>
        <v>1040.0527999999999</v>
      </c>
      <c r="D75" s="761">
        <f t="shared" ref="D75:J75" si="17">SUBTOTAL(9,D77:D83)</f>
        <v>840.8528</v>
      </c>
      <c r="E75" s="761">
        <f t="shared" si="17"/>
        <v>199.2</v>
      </c>
      <c r="F75" s="761">
        <f t="shared" si="17"/>
        <v>0</v>
      </c>
      <c r="G75" s="761">
        <f t="shared" si="17"/>
        <v>0</v>
      </c>
      <c r="H75" s="761">
        <f t="shared" si="17"/>
        <v>0</v>
      </c>
      <c r="I75" s="761">
        <f t="shared" si="17"/>
        <v>0</v>
      </c>
      <c r="J75" s="761">
        <f t="shared" si="17"/>
        <v>0</v>
      </c>
    </row>
    <row r="76" spans="1:10" ht="12.95" customHeight="1">
      <c r="A76" s="262">
        <v>69</v>
      </c>
      <c r="B76" s="201" t="s">
        <v>1267</v>
      </c>
      <c r="C76" s="761">
        <f t="shared" si="11"/>
        <v>0</v>
      </c>
      <c r="D76" s="762"/>
      <c r="E76" s="762"/>
      <c r="F76" s="762"/>
      <c r="G76" s="762"/>
      <c r="H76" s="762"/>
      <c r="I76" s="762"/>
      <c r="J76" s="762"/>
    </row>
    <row r="77" spans="1:10" ht="12.95" customHeight="1">
      <c r="A77" s="262">
        <v>70</v>
      </c>
      <c r="B77" s="201" t="s">
        <v>1294</v>
      </c>
      <c r="C77" s="761">
        <f t="shared" si="11"/>
        <v>0</v>
      </c>
      <c r="D77" s="762"/>
      <c r="E77" s="762"/>
      <c r="F77" s="762"/>
      <c r="G77" s="762"/>
      <c r="H77" s="762"/>
      <c r="I77" s="762"/>
      <c r="J77" s="762"/>
    </row>
    <row r="78" spans="1:10" ht="12.95" customHeight="1">
      <c r="A78" s="262">
        <v>71</v>
      </c>
      <c r="B78" s="201" t="s">
        <v>1293</v>
      </c>
      <c r="C78" s="761">
        <f t="shared" si="11"/>
        <v>840.8528</v>
      </c>
      <c r="D78" s="762">
        <v>840.8528</v>
      </c>
      <c r="E78" s="762">
        <v>0</v>
      </c>
      <c r="F78" s="762">
        <v>0</v>
      </c>
      <c r="G78" s="762">
        <v>0</v>
      </c>
      <c r="H78" s="762">
        <v>0</v>
      </c>
      <c r="I78" s="762">
        <v>0</v>
      </c>
      <c r="J78" s="762">
        <v>0</v>
      </c>
    </row>
    <row r="79" spans="1:10" ht="12.95" customHeight="1">
      <c r="A79" s="262">
        <v>72</v>
      </c>
      <c r="B79" s="201" t="s">
        <v>1295</v>
      </c>
      <c r="C79" s="761">
        <f t="shared" si="11"/>
        <v>199.2</v>
      </c>
      <c r="D79" s="762">
        <v>0</v>
      </c>
      <c r="E79" s="762">
        <v>199.2</v>
      </c>
      <c r="F79" s="762">
        <v>0</v>
      </c>
      <c r="G79" s="762">
        <v>0</v>
      </c>
      <c r="H79" s="762">
        <v>0</v>
      </c>
      <c r="I79" s="762">
        <v>0</v>
      </c>
      <c r="J79" s="762">
        <v>0</v>
      </c>
    </row>
    <row r="80" spans="1:10" ht="12.95" customHeight="1">
      <c r="A80" s="262">
        <v>73</v>
      </c>
      <c r="B80" s="201" t="s">
        <v>1296</v>
      </c>
      <c r="C80" s="761">
        <f t="shared" si="11"/>
        <v>0</v>
      </c>
      <c r="D80" s="762"/>
      <c r="E80" s="762"/>
      <c r="F80" s="762"/>
      <c r="G80" s="762"/>
      <c r="H80" s="762"/>
      <c r="I80" s="762"/>
      <c r="J80" s="762"/>
    </row>
    <row r="81" spans="1:10" ht="12.95" customHeight="1">
      <c r="A81" s="262">
        <v>74</v>
      </c>
      <c r="B81" s="201" t="s">
        <v>1297</v>
      </c>
      <c r="C81" s="761">
        <f t="shared" si="11"/>
        <v>0</v>
      </c>
      <c r="D81" s="762"/>
      <c r="E81" s="762"/>
      <c r="F81" s="762"/>
      <c r="G81" s="762"/>
      <c r="H81" s="762"/>
      <c r="I81" s="762"/>
      <c r="J81" s="762"/>
    </row>
    <row r="82" spans="1:10" ht="12.95" customHeight="1">
      <c r="A82" s="262">
        <v>75</v>
      </c>
      <c r="B82" s="201" t="s">
        <v>1298</v>
      </c>
      <c r="C82" s="761">
        <f t="shared" si="11"/>
        <v>0</v>
      </c>
      <c r="D82" s="762"/>
      <c r="E82" s="762"/>
      <c r="F82" s="762"/>
      <c r="G82" s="762"/>
      <c r="H82" s="762"/>
      <c r="I82" s="762"/>
      <c r="J82" s="762"/>
    </row>
    <row r="83" spans="1:10" ht="12.95" customHeight="1">
      <c r="A83" s="262">
        <v>76</v>
      </c>
      <c r="B83" s="201" t="s">
        <v>1299</v>
      </c>
      <c r="C83" s="761">
        <f t="shared" si="11"/>
        <v>0</v>
      </c>
      <c r="D83" s="762"/>
      <c r="E83" s="762"/>
      <c r="F83" s="762"/>
      <c r="G83" s="762"/>
      <c r="H83" s="762"/>
      <c r="I83" s="762"/>
      <c r="J83" s="762"/>
    </row>
    <row r="84" spans="1:10" ht="12.95" customHeight="1">
      <c r="A84" s="262">
        <v>77</v>
      </c>
      <c r="B84" s="201"/>
      <c r="C84" s="762"/>
      <c r="D84" s="762"/>
      <c r="E84" s="762"/>
      <c r="F84" s="762"/>
      <c r="G84" s="762"/>
      <c r="H84" s="762"/>
      <c r="I84" s="762"/>
      <c r="J84" s="762"/>
    </row>
    <row r="85" spans="1:10" ht="12.95" customHeight="1">
      <c r="A85" s="262">
        <v>78</v>
      </c>
      <c r="B85" s="196" t="s">
        <v>1300</v>
      </c>
      <c r="C85" s="761">
        <f t="shared" si="11"/>
        <v>3647.0324000000001</v>
      </c>
      <c r="D85" s="761">
        <f t="shared" ref="D85:J85" si="18">D86+D87</f>
        <v>2397.9614000000001</v>
      </c>
      <c r="E85" s="761">
        <f t="shared" si="18"/>
        <v>908.77099999999996</v>
      </c>
      <c r="F85" s="761">
        <f t="shared" si="18"/>
        <v>213.3</v>
      </c>
      <c r="G85" s="761">
        <f t="shared" si="18"/>
        <v>0</v>
      </c>
      <c r="H85" s="761">
        <f t="shared" si="18"/>
        <v>0</v>
      </c>
      <c r="I85" s="761">
        <f t="shared" si="18"/>
        <v>127</v>
      </c>
      <c r="J85" s="761">
        <f t="shared" si="18"/>
        <v>0</v>
      </c>
    </row>
    <row r="86" spans="1:10" s="200" customFormat="1" ht="12.95" customHeight="1">
      <c r="A86" s="262">
        <v>79</v>
      </c>
      <c r="B86" s="196" t="s">
        <v>1241</v>
      </c>
      <c r="C86" s="761">
        <f t="shared" si="11"/>
        <v>0</v>
      </c>
      <c r="D86" s="761">
        <f t="shared" ref="D86:J86" si="19">D88</f>
        <v>0</v>
      </c>
      <c r="E86" s="761">
        <f t="shared" si="19"/>
        <v>0</v>
      </c>
      <c r="F86" s="761">
        <f t="shared" si="19"/>
        <v>0</v>
      </c>
      <c r="G86" s="761">
        <f t="shared" si="19"/>
        <v>0</v>
      </c>
      <c r="H86" s="761">
        <f t="shared" si="19"/>
        <v>0</v>
      </c>
      <c r="I86" s="761">
        <f t="shared" si="19"/>
        <v>0</v>
      </c>
      <c r="J86" s="761">
        <f t="shared" si="19"/>
        <v>0</v>
      </c>
    </row>
    <row r="87" spans="1:10" s="200" customFormat="1" ht="12.95" customHeight="1">
      <c r="A87" s="262">
        <v>80</v>
      </c>
      <c r="B87" s="196" t="s">
        <v>1242</v>
      </c>
      <c r="C87" s="761">
        <f t="shared" si="11"/>
        <v>3647.0324000000001</v>
      </c>
      <c r="D87" s="761">
        <f t="shared" ref="D87:J87" si="20">SUBTOTAL(9,D89:D116)</f>
        <v>2397.9614000000001</v>
      </c>
      <c r="E87" s="761">
        <f t="shared" si="20"/>
        <v>908.77099999999996</v>
      </c>
      <c r="F87" s="761">
        <f t="shared" si="20"/>
        <v>213.3</v>
      </c>
      <c r="G87" s="761">
        <f t="shared" si="20"/>
        <v>0</v>
      </c>
      <c r="H87" s="761">
        <f t="shared" si="20"/>
        <v>0</v>
      </c>
      <c r="I87" s="761">
        <f t="shared" si="20"/>
        <v>127</v>
      </c>
      <c r="J87" s="761">
        <f t="shared" si="20"/>
        <v>0</v>
      </c>
    </row>
    <row r="88" spans="1:10" ht="12.95" customHeight="1">
      <c r="A88" s="262">
        <v>81</v>
      </c>
      <c r="B88" s="201" t="s">
        <v>1267</v>
      </c>
      <c r="C88" s="761">
        <f t="shared" si="11"/>
        <v>0</v>
      </c>
      <c r="D88" s="762"/>
      <c r="E88" s="762"/>
      <c r="F88" s="762"/>
      <c r="G88" s="762"/>
      <c r="H88" s="762"/>
      <c r="I88" s="762"/>
      <c r="J88" s="762"/>
    </row>
    <row r="89" spans="1:10" ht="12.95" customHeight="1">
      <c r="A89" s="262">
        <v>82</v>
      </c>
      <c r="B89" s="201" t="s">
        <v>1301</v>
      </c>
      <c r="C89" s="761">
        <f t="shared" si="11"/>
        <v>0</v>
      </c>
      <c r="D89" s="762"/>
      <c r="E89" s="762"/>
      <c r="F89" s="762"/>
      <c r="G89" s="762"/>
      <c r="H89" s="762"/>
      <c r="I89" s="762"/>
      <c r="J89" s="762"/>
    </row>
    <row r="90" spans="1:10" ht="12.95" customHeight="1">
      <c r="A90" s="262">
        <v>83</v>
      </c>
      <c r="B90" s="201" t="s">
        <v>1302</v>
      </c>
      <c r="C90" s="761">
        <f t="shared" si="11"/>
        <v>0</v>
      </c>
      <c r="D90" s="762"/>
      <c r="E90" s="762"/>
      <c r="F90" s="762"/>
      <c r="G90" s="762"/>
      <c r="H90" s="762"/>
      <c r="I90" s="762"/>
      <c r="J90" s="762"/>
    </row>
    <row r="91" spans="1:10" ht="12.95" customHeight="1">
      <c r="A91" s="262">
        <v>84</v>
      </c>
      <c r="B91" s="201" t="s">
        <v>1303</v>
      </c>
      <c r="C91" s="761">
        <f t="shared" si="11"/>
        <v>0</v>
      </c>
      <c r="D91" s="762"/>
      <c r="E91" s="762"/>
      <c r="F91" s="762"/>
      <c r="G91" s="762"/>
      <c r="H91" s="762"/>
      <c r="I91" s="762"/>
      <c r="J91" s="762"/>
    </row>
    <row r="92" spans="1:10" ht="12.95" customHeight="1">
      <c r="A92" s="262">
        <v>85</v>
      </c>
      <c r="B92" s="201" t="s">
        <v>1304</v>
      </c>
      <c r="C92" s="761">
        <f t="shared" si="11"/>
        <v>0</v>
      </c>
      <c r="D92" s="762"/>
      <c r="E92" s="762"/>
      <c r="F92" s="762"/>
      <c r="G92" s="762"/>
      <c r="H92" s="762"/>
      <c r="I92" s="762"/>
      <c r="J92" s="762"/>
    </row>
    <row r="93" spans="1:10" ht="12.95" customHeight="1">
      <c r="A93" s="262">
        <v>86</v>
      </c>
      <c r="B93" s="201" t="s">
        <v>1305</v>
      </c>
      <c r="C93" s="761">
        <f t="shared" si="11"/>
        <v>0</v>
      </c>
      <c r="D93" s="762"/>
      <c r="E93" s="762"/>
      <c r="F93" s="762"/>
      <c r="G93" s="762"/>
      <c r="H93" s="762"/>
      <c r="I93" s="762"/>
      <c r="J93" s="762"/>
    </row>
    <row r="94" spans="1:10" ht="12.95" customHeight="1">
      <c r="A94" s="262">
        <v>87</v>
      </c>
      <c r="B94" s="201" t="s">
        <v>1300</v>
      </c>
      <c r="C94" s="761">
        <f t="shared" si="11"/>
        <v>0</v>
      </c>
      <c r="D94" s="762"/>
      <c r="E94" s="762"/>
      <c r="F94" s="762"/>
      <c r="G94" s="762"/>
      <c r="H94" s="762"/>
      <c r="I94" s="762"/>
      <c r="J94" s="762"/>
    </row>
    <row r="95" spans="1:10" ht="12.95" customHeight="1">
      <c r="A95" s="262">
        <v>88</v>
      </c>
      <c r="B95" s="201" t="s">
        <v>1269</v>
      </c>
      <c r="C95" s="761">
        <f t="shared" si="11"/>
        <v>0</v>
      </c>
      <c r="D95" s="762"/>
      <c r="E95" s="762"/>
      <c r="F95" s="762"/>
      <c r="G95" s="762"/>
      <c r="H95" s="762"/>
      <c r="I95" s="762"/>
      <c r="J95" s="762"/>
    </row>
    <row r="96" spans="1:10" ht="12.95" customHeight="1">
      <c r="A96" s="262">
        <v>89</v>
      </c>
      <c r="B96" s="201" t="s">
        <v>1306</v>
      </c>
      <c r="C96" s="761">
        <f t="shared" si="11"/>
        <v>0</v>
      </c>
      <c r="D96" s="762"/>
      <c r="E96" s="762"/>
      <c r="F96" s="762"/>
      <c r="G96" s="762"/>
      <c r="H96" s="762"/>
      <c r="I96" s="762"/>
      <c r="J96" s="762"/>
    </row>
    <row r="97" spans="1:10" ht="12.95" customHeight="1">
      <c r="A97" s="262">
        <v>90</v>
      </c>
      <c r="B97" s="201" t="s">
        <v>1307</v>
      </c>
      <c r="C97" s="761">
        <f t="shared" si="11"/>
        <v>190.041</v>
      </c>
      <c r="D97" s="762">
        <v>0</v>
      </c>
      <c r="E97" s="762">
        <v>190.041</v>
      </c>
      <c r="F97" s="762">
        <v>0</v>
      </c>
      <c r="G97" s="762">
        <v>0</v>
      </c>
      <c r="H97" s="762">
        <v>0</v>
      </c>
      <c r="I97" s="762">
        <v>0</v>
      </c>
      <c r="J97" s="762">
        <v>0</v>
      </c>
    </row>
    <row r="98" spans="1:10" ht="12.95" customHeight="1">
      <c r="A98" s="262">
        <v>91</v>
      </c>
      <c r="B98" s="201" t="s">
        <v>1308</v>
      </c>
      <c r="C98" s="761">
        <f t="shared" si="11"/>
        <v>192.84</v>
      </c>
      <c r="D98" s="762">
        <v>0</v>
      </c>
      <c r="E98" s="762">
        <v>192.84</v>
      </c>
      <c r="F98" s="762">
        <v>0</v>
      </c>
      <c r="G98" s="762">
        <v>0</v>
      </c>
      <c r="H98" s="762">
        <v>0</v>
      </c>
      <c r="I98" s="762">
        <v>0</v>
      </c>
      <c r="J98" s="762">
        <v>0</v>
      </c>
    </row>
    <row r="99" spans="1:10" ht="12.95" customHeight="1">
      <c r="A99" s="262">
        <v>92</v>
      </c>
      <c r="B99" s="201" t="s">
        <v>1309</v>
      </c>
      <c r="C99" s="761">
        <f t="shared" si="11"/>
        <v>0</v>
      </c>
      <c r="D99" s="762"/>
      <c r="E99" s="762"/>
      <c r="F99" s="762"/>
      <c r="G99" s="762"/>
      <c r="H99" s="762"/>
      <c r="I99" s="762"/>
      <c r="J99" s="762"/>
    </row>
    <row r="100" spans="1:10" ht="12.95" customHeight="1">
      <c r="A100" s="262">
        <v>93</v>
      </c>
      <c r="B100" s="201" t="s">
        <v>1310</v>
      </c>
      <c r="C100" s="761">
        <f t="shared" si="11"/>
        <v>127</v>
      </c>
      <c r="D100" s="762">
        <v>0</v>
      </c>
      <c r="E100" s="762">
        <v>0</v>
      </c>
      <c r="F100" s="762">
        <v>0</v>
      </c>
      <c r="G100" s="762">
        <v>0</v>
      </c>
      <c r="H100" s="762">
        <v>0</v>
      </c>
      <c r="I100" s="762">
        <v>127</v>
      </c>
      <c r="J100" s="762">
        <v>0</v>
      </c>
    </row>
    <row r="101" spans="1:10" ht="12.95" customHeight="1">
      <c r="A101" s="262">
        <v>94</v>
      </c>
      <c r="B101" s="201" t="s">
        <v>1311</v>
      </c>
      <c r="C101" s="761">
        <f t="shared" si="11"/>
        <v>213.3</v>
      </c>
      <c r="D101" s="762">
        <v>0</v>
      </c>
      <c r="E101" s="762">
        <v>0</v>
      </c>
      <c r="F101" s="762">
        <v>213.3</v>
      </c>
      <c r="G101" s="762">
        <v>0</v>
      </c>
      <c r="H101" s="762">
        <v>0</v>
      </c>
      <c r="I101" s="762">
        <v>0</v>
      </c>
      <c r="J101" s="762">
        <v>0</v>
      </c>
    </row>
    <row r="102" spans="1:10" ht="12.95" customHeight="1">
      <c r="A102" s="262">
        <v>95</v>
      </c>
      <c r="B102" s="201" t="s">
        <v>1312</v>
      </c>
      <c r="C102" s="761">
        <f t="shared" si="11"/>
        <v>190.22900000000001</v>
      </c>
      <c r="D102" s="762">
        <v>0</v>
      </c>
      <c r="E102" s="762">
        <v>190.22900000000001</v>
      </c>
      <c r="F102" s="762">
        <v>0</v>
      </c>
      <c r="G102" s="762">
        <v>0</v>
      </c>
      <c r="H102" s="762">
        <v>0</v>
      </c>
      <c r="I102" s="762">
        <v>0</v>
      </c>
      <c r="J102" s="762">
        <v>0</v>
      </c>
    </row>
    <row r="103" spans="1:10" ht="12.95" customHeight="1">
      <c r="A103" s="262">
        <v>96</v>
      </c>
      <c r="B103" s="201" t="s">
        <v>1313</v>
      </c>
      <c r="C103" s="761">
        <f t="shared" si="11"/>
        <v>0</v>
      </c>
      <c r="D103" s="762"/>
      <c r="E103" s="762"/>
      <c r="F103" s="762"/>
      <c r="G103" s="762"/>
      <c r="H103" s="762"/>
      <c r="I103" s="762"/>
      <c r="J103" s="762"/>
    </row>
    <row r="104" spans="1:10" ht="12.95" customHeight="1">
      <c r="A104" s="262">
        <v>97</v>
      </c>
      <c r="B104" s="201" t="s">
        <v>1314</v>
      </c>
      <c r="C104" s="761">
        <f t="shared" si="11"/>
        <v>0</v>
      </c>
      <c r="D104" s="762"/>
      <c r="E104" s="762"/>
      <c r="F104" s="762"/>
      <c r="G104" s="762"/>
      <c r="H104" s="762"/>
      <c r="I104" s="762"/>
      <c r="J104" s="762"/>
    </row>
    <row r="105" spans="1:10" ht="12.95" customHeight="1">
      <c r="A105" s="262">
        <v>98</v>
      </c>
      <c r="B105" s="201" t="s">
        <v>1315</v>
      </c>
      <c r="C105" s="761">
        <f t="shared" si="11"/>
        <v>0</v>
      </c>
      <c r="D105" s="762"/>
      <c r="E105" s="762"/>
      <c r="F105" s="762"/>
      <c r="G105" s="762"/>
      <c r="H105" s="762"/>
      <c r="I105" s="762"/>
      <c r="J105" s="762"/>
    </row>
    <row r="106" spans="1:10" ht="12.95" customHeight="1">
      <c r="A106" s="262">
        <v>99</v>
      </c>
      <c r="B106" s="201" t="s">
        <v>1316</v>
      </c>
      <c r="C106" s="761">
        <f t="shared" ref="C106:C116" si="21">SUM(D106:J106)</f>
        <v>154.149</v>
      </c>
      <c r="D106" s="762">
        <v>0</v>
      </c>
      <c r="E106" s="762">
        <v>154.149</v>
      </c>
      <c r="F106" s="762">
        <v>0</v>
      </c>
      <c r="G106" s="762">
        <v>0</v>
      </c>
      <c r="H106" s="762">
        <v>0</v>
      </c>
      <c r="I106" s="762">
        <v>0</v>
      </c>
      <c r="J106" s="762">
        <v>0</v>
      </c>
    </row>
    <row r="107" spans="1:10" ht="12.95" customHeight="1">
      <c r="A107" s="262">
        <v>100</v>
      </c>
      <c r="B107" s="201" t="s">
        <v>1317</v>
      </c>
      <c r="C107" s="761">
        <f t="shared" si="21"/>
        <v>0</v>
      </c>
      <c r="D107" s="762"/>
      <c r="E107" s="762"/>
      <c r="F107" s="762"/>
      <c r="G107" s="762"/>
      <c r="H107" s="762"/>
      <c r="I107" s="762"/>
      <c r="J107" s="762"/>
    </row>
    <row r="108" spans="1:10" ht="12.95" customHeight="1">
      <c r="A108" s="262">
        <v>101</v>
      </c>
      <c r="B108" s="201" t="s">
        <v>1318</v>
      </c>
      <c r="C108" s="761">
        <f t="shared" si="21"/>
        <v>0</v>
      </c>
      <c r="D108" s="762"/>
      <c r="E108" s="762"/>
      <c r="F108" s="762"/>
      <c r="G108" s="762"/>
      <c r="H108" s="762"/>
      <c r="I108" s="762"/>
      <c r="J108" s="762"/>
    </row>
    <row r="109" spans="1:10" ht="12.95" customHeight="1">
      <c r="A109" s="262">
        <v>102</v>
      </c>
      <c r="B109" s="201" t="s">
        <v>1319</v>
      </c>
      <c r="C109" s="761">
        <f t="shared" si="21"/>
        <v>0</v>
      </c>
      <c r="D109" s="762"/>
      <c r="E109" s="762"/>
      <c r="F109" s="762"/>
      <c r="G109" s="762"/>
      <c r="H109" s="762"/>
      <c r="I109" s="762"/>
      <c r="J109" s="762"/>
    </row>
    <row r="110" spans="1:10" ht="12.95" customHeight="1">
      <c r="A110" s="262">
        <v>103</v>
      </c>
      <c r="B110" s="201" t="s">
        <v>1320</v>
      </c>
      <c r="C110" s="761">
        <f t="shared" si="21"/>
        <v>0</v>
      </c>
      <c r="D110" s="762"/>
      <c r="E110" s="762"/>
      <c r="F110" s="762"/>
      <c r="G110" s="762"/>
      <c r="H110" s="762"/>
      <c r="I110" s="762"/>
      <c r="J110" s="762"/>
    </row>
    <row r="111" spans="1:10" ht="12.95" customHeight="1">
      <c r="A111" s="262">
        <v>104</v>
      </c>
      <c r="B111" s="201" t="s">
        <v>1321</v>
      </c>
      <c r="C111" s="761">
        <f t="shared" si="21"/>
        <v>0</v>
      </c>
      <c r="D111" s="762"/>
      <c r="E111" s="762"/>
      <c r="F111" s="762"/>
      <c r="G111" s="762"/>
      <c r="H111" s="762"/>
      <c r="I111" s="762"/>
      <c r="J111" s="762"/>
    </row>
    <row r="112" spans="1:10" ht="12.95" customHeight="1">
      <c r="A112" s="262">
        <v>105</v>
      </c>
      <c r="B112" s="201" t="s">
        <v>1322</v>
      </c>
      <c r="C112" s="761">
        <f t="shared" si="21"/>
        <v>181.512</v>
      </c>
      <c r="D112" s="762">
        <v>0</v>
      </c>
      <c r="E112" s="762">
        <v>181.512</v>
      </c>
      <c r="F112" s="762">
        <v>0</v>
      </c>
      <c r="G112" s="762">
        <v>0</v>
      </c>
      <c r="H112" s="762">
        <v>0</v>
      </c>
      <c r="I112" s="762">
        <v>0</v>
      </c>
      <c r="J112" s="762">
        <v>0</v>
      </c>
    </row>
    <row r="113" spans="1:10" ht="12.95" customHeight="1">
      <c r="A113" s="262">
        <v>106</v>
      </c>
      <c r="B113" s="201" t="s">
        <v>1323</v>
      </c>
      <c r="C113" s="761">
        <f t="shared" si="21"/>
        <v>2397.9614000000001</v>
      </c>
      <c r="D113" s="762">
        <v>2397.9614000000001</v>
      </c>
      <c r="E113" s="762">
        <v>0</v>
      </c>
      <c r="F113" s="762">
        <v>0</v>
      </c>
      <c r="G113" s="762">
        <v>0</v>
      </c>
      <c r="H113" s="762">
        <v>0</v>
      </c>
      <c r="I113" s="762">
        <v>0</v>
      </c>
      <c r="J113" s="762">
        <v>0</v>
      </c>
    </row>
    <row r="114" spans="1:10" ht="12.95" customHeight="1">
      <c r="A114" s="262">
        <v>107</v>
      </c>
      <c r="B114" s="201" t="s">
        <v>1324</v>
      </c>
      <c r="C114" s="761">
        <f t="shared" si="21"/>
        <v>0</v>
      </c>
      <c r="D114" s="762"/>
      <c r="E114" s="762"/>
      <c r="F114" s="762"/>
      <c r="G114" s="762"/>
      <c r="H114" s="762"/>
      <c r="I114" s="762"/>
      <c r="J114" s="762"/>
    </row>
    <row r="115" spans="1:10" ht="12.95" customHeight="1">
      <c r="A115" s="262">
        <v>108</v>
      </c>
      <c r="B115" s="201" t="s">
        <v>1325</v>
      </c>
      <c r="C115" s="761">
        <f t="shared" si="21"/>
        <v>0</v>
      </c>
      <c r="D115" s="762"/>
      <c r="E115" s="762"/>
      <c r="F115" s="762"/>
      <c r="G115" s="762"/>
      <c r="H115" s="762"/>
      <c r="I115" s="762"/>
      <c r="J115" s="762"/>
    </row>
    <row r="116" spans="1:10" ht="12.95" customHeight="1">
      <c r="A116" s="262">
        <v>109</v>
      </c>
      <c r="B116" s="201" t="s">
        <v>1326</v>
      </c>
      <c r="C116" s="761">
        <f t="shared" si="21"/>
        <v>0</v>
      </c>
      <c r="D116" s="762"/>
      <c r="E116" s="762"/>
      <c r="F116" s="762"/>
      <c r="G116" s="762"/>
      <c r="H116" s="762"/>
      <c r="I116" s="762"/>
      <c r="J116" s="762"/>
    </row>
    <row r="117" spans="1:10" ht="12.95" customHeight="1">
      <c r="A117" s="262">
        <v>110</v>
      </c>
      <c r="B117" s="201"/>
      <c r="C117" s="762"/>
      <c r="D117" s="762"/>
      <c r="E117" s="762"/>
      <c r="F117" s="762"/>
      <c r="G117" s="762"/>
      <c r="H117" s="762"/>
      <c r="I117" s="762"/>
      <c r="J117" s="762"/>
    </row>
    <row r="118" spans="1:10" ht="12.95" customHeight="1">
      <c r="A118" s="262">
        <v>111</v>
      </c>
      <c r="B118" s="196" t="s">
        <v>1327</v>
      </c>
      <c r="C118" s="761">
        <f t="shared" ref="C118:C158" si="22">SUM(D118:J118)</f>
        <v>10709.2199</v>
      </c>
      <c r="D118" s="761">
        <f t="shared" ref="D118:J118" si="23">D119+D120</f>
        <v>5982.5701000000008</v>
      </c>
      <c r="E118" s="761">
        <f t="shared" si="23"/>
        <v>2069.2920000000004</v>
      </c>
      <c r="F118" s="761">
        <f t="shared" si="23"/>
        <v>1755.7148999999999</v>
      </c>
      <c r="G118" s="761">
        <f t="shared" si="23"/>
        <v>134.6549</v>
      </c>
      <c r="H118" s="761">
        <f t="shared" si="23"/>
        <v>0</v>
      </c>
      <c r="I118" s="761">
        <f t="shared" si="23"/>
        <v>766.98800000000006</v>
      </c>
      <c r="J118" s="761">
        <f t="shared" si="23"/>
        <v>0</v>
      </c>
    </row>
    <row r="119" spans="1:10" s="200" customFormat="1" ht="12.95" customHeight="1">
      <c r="A119" s="262">
        <v>112</v>
      </c>
      <c r="B119" s="196" t="s">
        <v>1241</v>
      </c>
      <c r="C119" s="761">
        <f t="shared" si="22"/>
        <v>134.6549</v>
      </c>
      <c r="D119" s="761">
        <f t="shared" ref="D119:J119" si="24">D121</f>
        <v>0</v>
      </c>
      <c r="E119" s="761">
        <f t="shared" si="24"/>
        <v>0</v>
      </c>
      <c r="F119" s="761">
        <f t="shared" si="24"/>
        <v>0</v>
      </c>
      <c r="G119" s="761">
        <f t="shared" si="24"/>
        <v>134.6549</v>
      </c>
      <c r="H119" s="761">
        <f t="shared" si="24"/>
        <v>0</v>
      </c>
      <c r="I119" s="761">
        <f t="shared" si="24"/>
        <v>0</v>
      </c>
      <c r="J119" s="761">
        <f t="shared" si="24"/>
        <v>0</v>
      </c>
    </row>
    <row r="120" spans="1:10" s="200" customFormat="1" ht="12.95" customHeight="1">
      <c r="A120" s="262">
        <v>113</v>
      </c>
      <c r="B120" s="196" t="s">
        <v>1242</v>
      </c>
      <c r="C120" s="761">
        <f t="shared" si="22"/>
        <v>10574.565000000001</v>
      </c>
      <c r="D120" s="761">
        <f t="shared" ref="D120:J120" si="25">SUBTOTAL(9,D122:D158)</f>
        <v>5982.5701000000008</v>
      </c>
      <c r="E120" s="761">
        <f t="shared" si="25"/>
        <v>2069.2920000000004</v>
      </c>
      <c r="F120" s="761">
        <f t="shared" si="25"/>
        <v>1755.7148999999999</v>
      </c>
      <c r="G120" s="761">
        <f t="shared" si="25"/>
        <v>0</v>
      </c>
      <c r="H120" s="761">
        <f t="shared" si="25"/>
        <v>0</v>
      </c>
      <c r="I120" s="761">
        <f t="shared" si="25"/>
        <v>766.98800000000006</v>
      </c>
      <c r="J120" s="761">
        <f t="shared" si="25"/>
        <v>0</v>
      </c>
    </row>
    <row r="121" spans="1:10" ht="12.95" customHeight="1">
      <c r="A121" s="262">
        <v>114</v>
      </c>
      <c r="B121" s="201" t="s">
        <v>1267</v>
      </c>
      <c r="C121" s="761">
        <f t="shared" si="22"/>
        <v>134.6549</v>
      </c>
      <c r="D121" s="762">
        <v>0</v>
      </c>
      <c r="E121" s="762">
        <v>0</v>
      </c>
      <c r="F121" s="762">
        <v>0</v>
      </c>
      <c r="G121" s="762">
        <v>134.6549</v>
      </c>
      <c r="H121" s="762">
        <v>0</v>
      </c>
      <c r="I121" s="762">
        <v>0</v>
      </c>
      <c r="J121" s="762">
        <v>0</v>
      </c>
    </row>
    <row r="122" spans="1:10" ht="12.95" customHeight="1">
      <c r="A122" s="262">
        <v>115</v>
      </c>
      <c r="B122" s="201" t="s">
        <v>1328</v>
      </c>
      <c r="C122" s="761">
        <f t="shared" si="22"/>
        <v>1503.3805</v>
      </c>
      <c r="D122" s="762">
        <v>1399.6375</v>
      </c>
      <c r="E122" s="762">
        <v>103.74299999999999</v>
      </c>
      <c r="F122" s="762">
        <v>0</v>
      </c>
      <c r="G122" s="762">
        <v>0</v>
      </c>
      <c r="H122" s="762">
        <v>0</v>
      </c>
      <c r="I122" s="762">
        <v>0</v>
      </c>
      <c r="J122" s="762">
        <v>0</v>
      </c>
    </row>
    <row r="123" spans="1:10" ht="12.95" customHeight="1">
      <c r="A123" s="262">
        <v>116</v>
      </c>
      <c r="B123" s="201" t="s">
        <v>1329</v>
      </c>
      <c r="C123" s="761">
        <f t="shared" si="22"/>
        <v>203.16800000000001</v>
      </c>
      <c r="D123" s="762">
        <v>0</v>
      </c>
      <c r="E123" s="762">
        <v>203.16800000000001</v>
      </c>
      <c r="F123" s="762">
        <v>0</v>
      </c>
      <c r="G123" s="762">
        <v>0</v>
      </c>
      <c r="H123" s="762">
        <v>0</v>
      </c>
      <c r="I123" s="762">
        <v>0</v>
      </c>
      <c r="J123" s="762">
        <v>0</v>
      </c>
    </row>
    <row r="124" spans="1:10" ht="12.95" customHeight="1">
      <c r="A124" s="262">
        <v>117</v>
      </c>
      <c r="B124" s="201" t="s">
        <v>1330</v>
      </c>
      <c r="C124" s="761">
        <f t="shared" si="22"/>
        <v>629.50940000000003</v>
      </c>
      <c r="D124" s="762">
        <v>0</v>
      </c>
      <c r="E124" s="762">
        <v>0</v>
      </c>
      <c r="F124" s="762">
        <v>382.05040000000002</v>
      </c>
      <c r="G124" s="762">
        <v>0</v>
      </c>
      <c r="H124" s="762">
        <v>0</v>
      </c>
      <c r="I124" s="762">
        <v>247.459</v>
      </c>
      <c r="J124" s="762">
        <v>0</v>
      </c>
    </row>
    <row r="125" spans="1:10" ht="12.95" customHeight="1">
      <c r="A125" s="262">
        <v>118</v>
      </c>
      <c r="B125" s="201" t="s">
        <v>1331</v>
      </c>
      <c r="C125" s="761">
        <f t="shared" si="22"/>
        <v>250</v>
      </c>
      <c r="D125" s="762">
        <v>0</v>
      </c>
      <c r="E125" s="762">
        <v>0</v>
      </c>
      <c r="F125" s="762">
        <v>0</v>
      </c>
      <c r="G125" s="762">
        <v>0</v>
      </c>
      <c r="H125" s="762">
        <v>0</v>
      </c>
      <c r="I125" s="762">
        <v>250</v>
      </c>
      <c r="J125" s="762">
        <v>0</v>
      </c>
    </row>
    <row r="126" spans="1:10" ht="12.95" customHeight="1">
      <c r="A126" s="262">
        <v>119</v>
      </c>
      <c r="B126" s="201" t="s">
        <v>1332</v>
      </c>
      <c r="C126" s="761">
        <f t="shared" si="22"/>
        <v>0</v>
      </c>
      <c r="D126" s="762"/>
      <c r="E126" s="762"/>
      <c r="F126" s="762"/>
      <c r="G126" s="762"/>
      <c r="H126" s="762"/>
      <c r="I126" s="762"/>
      <c r="J126" s="762"/>
    </row>
    <row r="127" spans="1:10" ht="12.95" customHeight="1">
      <c r="A127" s="262">
        <v>120</v>
      </c>
      <c r="B127" s="201" t="s">
        <v>1333</v>
      </c>
      <c r="C127" s="761">
        <f t="shared" si="22"/>
        <v>1147.0052000000001</v>
      </c>
      <c r="D127" s="762">
        <v>1147.0052000000001</v>
      </c>
      <c r="E127" s="762">
        <v>0</v>
      </c>
      <c r="F127" s="762">
        <v>0</v>
      </c>
      <c r="G127" s="762">
        <v>0</v>
      </c>
      <c r="H127" s="762">
        <v>0</v>
      </c>
      <c r="I127" s="762">
        <v>0</v>
      </c>
      <c r="J127" s="762">
        <v>0</v>
      </c>
    </row>
    <row r="128" spans="1:10" ht="12.95" customHeight="1">
      <c r="A128" s="262">
        <v>121</v>
      </c>
      <c r="B128" s="201" t="s">
        <v>1334</v>
      </c>
      <c r="C128" s="761">
        <f t="shared" si="22"/>
        <v>0</v>
      </c>
      <c r="D128" s="762"/>
      <c r="E128" s="762"/>
      <c r="F128" s="762"/>
      <c r="G128" s="762"/>
      <c r="H128" s="762"/>
      <c r="I128" s="762"/>
      <c r="J128" s="762"/>
    </row>
    <row r="129" spans="1:10" ht="12.95" customHeight="1">
      <c r="A129" s="262">
        <v>122</v>
      </c>
      <c r="B129" s="201" t="s">
        <v>1335</v>
      </c>
      <c r="C129" s="761">
        <f t="shared" si="22"/>
        <v>173.203</v>
      </c>
      <c r="D129" s="762">
        <v>13.202999999999999</v>
      </c>
      <c r="E129" s="762">
        <v>160</v>
      </c>
      <c r="F129" s="762">
        <v>0</v>
      </c>
      <c r="G129" s="762">
        <v>0</v>
      </c>
      <c r="H129" s="762">
        <v>0</v>
      </c>
      <c r="I129" s="762">
        <v>0</v>
      </c>
      <c r="J129" s="762">
        <v>0</v>
      </c>
    </row>
    <row r="130" spans="1:10" ht="12.95" customHeight="1">
      <c r="A130" s="262">
        <v>123</v>
      </c>
      <c r="B130" s="201" t="s">
        <v>1336</v>
      </c>
      <c r="C130" s="761">
        <f t="shared" si="22"/>
        <v>0</v>
      </c>
      <c r="D130" s="762"/>
      <c r="E130" s="762"/>
      <c r="F130" s="762"/>
      <c r="G130" s="762"/>
      <c r="H130" s="762"/>
      <c r="I130" s="762"/>
      <c r="J130" s="762"/>
    </row>
    <row r="131" spans="1:10" ht="12.95" customHeight="1">
      <c r="A131" s="262">
        <v>124</v>
      </c>
      <c r="B131" s="201" t="s">
        <v>1337</v>
      </c>
      <c r="C131" s="761">
        <f t="shared" si="22"/>
        <v>0</v>
      </c>
      <c r="D131" s="762"/>
      <c r="E131" s="762"/>
      <c r="F131" s="762"/>
      <c r="G131" s="762"/>
      <c r="H131" s="762"/>
      <c r="I131" s="762"/>
      <c r="J131" s="762"/>
    </row>
    <row r="132" spans="1:10" ht="12.95" customHeight="1">
      <c r="A132" s="262">
        <v>125</v>
      </c>
      <c r="B132" s="201" t="s">
        <v>1338</v>
      </c>
      <c r="C132" s="761">
        <f t="shared" si="22"/>
        <v>0</v>
      </c>
      <c r="D132" s="762"/>
      <c r="E132" s="762"/>
      <c r="F132" s="762"/>
      <c r="G132" s="762"/>
      <c r="H132" s="762"/>
      <c r="I132" s="762"/>
      <c r="J132" s="762"/>
    </row>
    <row r="133" spans="1:10" ht="12.95" customHeight="1">
      <c r="A133" s="262">
        <v>126</v>
      </c>
      <c r="B133" s="201" t="s">
        <v>1327</v>
      </c>
      <c r="C133" s="761">
        <f t="shared" si="22"/>
        <v>0</v>
      </c>
      <c r="D133" s="762"/>
      <c r="E133" s="762"/>
      <c r="F133" s="762"/>
      <c r="G133" s="762"/>
      <c r="H133" s="762"/>
      <c r="I133" s="762"/>
      <c r="J133" s="762"/>
    </row>
    <row r="134" spans="1:10" ht="12.95" customHeight="1">
      <c r="A134" s="262">
        <v>127</v>
      </c>
      <c r="B134" s="201" t="s">
        <v>1339</v>
      </c>
      <c r="C134" s="761">
        <f t="shared" si="22"/>
        <v>160</v>
      </c>
      <c r="D134" s="762">
        <v>0</v>
      </c>
      <c r="E134" s="762">
        <v>160</v>
      </c>
      <c r="F134" s="762">
        <v>0</v>
      </c>
      <c r="G134" s="762">
        <v>0</v>
      </c>
      <c r="H134" s="762">
        <v>0</v>
      </c>
      <c r="I134" s="762">
        <v>0</v>
      </c>
      <c r="J134" s="762">
        <v>0</v>
      </c>
    </row>
    <row r="135" spans="1:10" ht="12.95" customHeight="1">
      <c r="A135" s="262">
        <v>128</v>
      </c>
      <c r="B135" s="201" t="s">
        <v>1340</v>
      </c>
      <c r="C135" s="761">
        <f t="shared" si="22"/>
        <v>40</v>
      </c>
      <c r="D135" s="762">
        <v>0</v>
      </c>
      <c r="E135" s="762">
        <v>40</v>
      </c>
      <c r="F135" s="762">
        <v>0</v>
      </c>
      <c r="G135" s="762">
        <v>0</v>
      </c>
      <c r="H135" s="762">
        <v>0</v>
      </c>
      <c r="I135" s="762">
        <v>0</v>
      </c>
      <c r="J135" s="762">
        <v>0</v>
      </c>
    </row>
    <row r="136" spans="1:10" ht="12.95" customHeight="1">
      <c r="A136" s="262">
        <v>129</v>
      </c>
      <c r="B136" s="201" t="s">
        <v>1341</v>
      </c>
      <c r="C136" s="761">
        <f t="shared" si="22"/>
        <v>639.06880000000001</v>
      </c>
      <c r="D136" s="762">
        <v>446.4</v>
      </c>
      <c r="E136" s="762">
        <v>0</v>
      </c>
      <c r="F136" s="762">
        <v>192.6688</v>
      </c>
      <c r="G136" s="762">
        <v>0</v>
      </c>
      <c r="H136" s="762">
        <v>0</v>
      </c>
      <c r="I136" s="762">
        <v>0</v>
      </c>
      <c r="J136" s="762">
        <v>0</v>
      </c>
    </row>
    <row r="137" spans="1:10" ht="12.95" customHeight="1">
      <c r="A137" s="262">
        <v>130</v>
      </c>
      <c r="B137" s="201" t="s">
        <v>1342</v>
      </c>
      <c r="C137" s="761">
        <f t="shared" si="22"/>
        <v>150</v>
      </c>
      <c r="D137" s="762">
        <v>0</v>
      </c>
      <c r="E137" s="762">
        <v>150</v>
      </c>
      <c r="F137" s="762">
        <v>0</v>
      </c>
      <c r="G137" s="762">
        <v>0</v>
      </c>
      <c r="H137" s="762">
        <v>0</v>
      </c>
      <c r="I137" s="762">
        <v>0</v>
      </c>
      <c r="J137" s="762">
        <v>0</v>
      </c>
    </row>
    <row r="138" spans="1:10" ht="12.95" customHeight="1">
      <c r="A138" s="262">
        <v>131</v>
      </c>
      <c r="B138" s="201" t="s">
        <v>1343</v>
      </c>
      <c r="C138" s="761">
        <f t="shared" si="22"/>
        <v>0</v>
      </c>
      <c r="D138" s="762"/>
      <c r="E138" s="762"/>
      <c r="F138" s="762"/>
      <c r="G138" s="762"/>
      <c r="H138" s="762"/>
      <c r="I138" s="762"/>
      <c r="J138" s="762"/>
    </row>
    <row r="139" spans="1:10" ht="12.95" customHeight="1">
      <c r="A139" s="262">
        <v>132</v>
      </c>
      <c r="B139" s="201" t="s">
        <v>1344</v>
      </c>
      <c r="C139" s="761">
        <f t="shared" si="22"/>
        <v>0</v>
      </c>
      <c r="D139" s="762"/>
      <c r="E139" s="762"/>
      <c r="F139" s="762"/>
      <c r="G139" s="762"/>
      <c r="H139" s="762"/>
      <c r="I139" s="762"/>
      <c r="J139" s="762"/>
    </row>
    <row r="140" spans="1:10" ht="12.95" customHeight="1">
      <c r="A140" s="262">
        <v>133</v>
      </c>
      <c r="B140" s="201" t="s">
        <v>1345</v>
      </c>
      <c r="C140" s="761">
        <f t="shared" si="22"/>
        <v>140.97499999999999</v>
      </c>
      <c r="D140" s="762">
        <v>0</v>
      </c>
      <c r="E140" s="762">
        <v>140.97499999999999</v>
      </c>
      <c r="F140" s="762">
        <v>0</v>
      </c>
      <c r="G140" s="762">
        <v>0</v>
      </c>
      <c r="H140" s="762">
        <v>0</v>
      </c>
      <c r="I140" s="762">
        <v>0</v>
      </c>
      <c r="J140" s="762">
        <v>0</v>
      </c>
    </row>
    <row r="141" spans="1:10" ht="12.95" customHeight="1">
      <c r="A141" s="262">
        <v>134</v>
      </c>
      <c r="B141" s="201" t="s">
        <v>1346</v>
      </c>
      <c r="C141" s="761">
        <f t="shared" si="22"/>
        <v>0</v>
      </c>
      <c r="D141" s="762"/>
      <c r="E141" s="762"/>
      <c r="F141" s="762"/>
      <c r="G141" s="762"/>
      <c r="H141" s="762"/>
      <c r="I141" s="762"/>
      <c r="J141" s="762"/>
    </row>
    <row r="142" spans="1:10" ht="12.95" customHeight="1">
      <c r="A142" s="262">
        <v>135</v>
      </c>
      <c r="B142" s="201" t="s">
        <v>1347</v>
      </c>
      <c r="C142" s="761">
        <f t="shared" si="22"/>
        <v>0</v>
      </c>
      <c r="D142" s="762"/>
      <c r="E142" s="762"/>
      <c r="F142" s="762"/>
      <c r="G142" s="762"/>
      <c r="H142" s="762"/>
      <c r="I142" s="762"/>
      <c r="J142" s="762"/>
    </row>
    <row r="143" spans="1:10" ht="12.95" customHeight="1">
      <c r="A143" s="262">
        <v>136</v>
      </c>
      <c r="B143" s="201" t="s">
        <v>1348</v>
      </c>
      <c r="C143" s="761">
        <f t="shared" si="22"/>
        <v>69.168000000000006</v>
      </c>
      <c r="D143" s="762">
        <v>0</v>
      </c>
      <c r="E143" s="762">
        <v>69.168000000000006</v>
      </c>
      <c r="F143" s="762">
        <v>0</v>
      </c>
      <c r="G143" s="762">
        <v>0</v>
      </c>
      <c r="H143" s="762">
        <v>0</v>
      </c>
      <c r="I143" s="762">
        <v>0</v>
      </c>
      <c r="J143" s="762">
        <v>0</v>
      </c>
    </row>
    <row r="144" spans="1:10" ht="12.95" customHeight="1">
      <c r="A144" s="262">
        <v>137</v>
      </c>
      <c r="B144" s="201" t="s">
        <v>1349</v>
      </c>
      <c r="C144" s="761">
        <f t="shared" si="22"/>
        <v>0</v>
      </c>
      <c r="D144" s="762"/>
      <c r="E144" s="762"/>
      <c r="F144" s="762"/>
      <c r="G144" s="762"/>
      <c r="H144" s="762"/>
      <c r="I144" s="762"/>
      <c r="J144" s="762"/>
    </row>
    <row r="145" spans="1:10" ht="12.95" customHeight="1">
      <c r="A145" s="262">
        <v>138</v>
      </c>
      <c r="B145" s="201" t="s">
        <v>1350</v>
      </c>
      <c r="C145" s="761">
        <f t="shared" si="22"/>
        <v>345.44</v>
      </c>
      <c r="D145" s="762">
        <v>0</v>
      </c>
      <c r="E145" s="762">
        <v>345.44</v>
      </c>
      <c r="F145" s="762">
        <v>0</v>
      </c>
      <c r="G145" s="762">
        <v>0</v>
      </c>
      <c r="H145" s="762">
        <v>0</v>
      </c>
      <c r="I145" s="762">
        <v>0</v>
      </c>
      <c r="J145" s="762">
        <v>0</v>
      </c>
    </row>
    <row r="146" spans="1:10" ht="12.95" customHeight="1">
      <c r="A146" s="262">
        <v>139</v>
      </c>
      <c r="B146" s="201" t="s">
        <v>1351</v>
      </c>
      <c r="C146" s="761">
        <f t="shared" si="22"/>
        <v>0</v>
      </c>
      <c r="D146" s="762"/>
      <c r="E146" s="762"/>
      <c r="F146" s="762"/>
      <c r="G146" s="762"/>
      <c r="H146" s="762"/>
      <c r="I146" s="762"/>
      <c r="J146" s="762"/>
    </row>
    <row r="147" spans="1:10" ht="12.95" customHeight="1">
      <c r="A147" s="262">
        <v>140</v>
      </c>
      <c r="B147" s="201" t="s">
        <v>1352</v>
      </c>
      <c r="C147" s="761">
        <f t="shared" si="22"/>
        <v>0</v>
      </c>
      <c r="D147" s="762"/>
      <c r="E147" s="762"/>
      <c r="F147" s="762"/>
      <c r="G147" s="762"/>
      <c r="H147" s="762"/>
      <c r="I147" s="762"/>
      <c r="J147" s="762"/>
    </row>
    <row r="148" spans="1:10" ht="12.95" customHeight="1">
      <c r="A148" s="262">
        <v>141</v>
      </c>
      <c r="B148" s="201" t="s">
        <v>1353</v>
      </c>
      <c r="C148" s="761">
        <f t="shared" si="22"/>
        <v>478.20240000000001</v>
      </c>
      <c r="D148" s="762">
        <v>0</v>
      </c>
      <c r="E148" s="762">
        <v>0</v>
      </c>
      <c r="F148" s="762">
        <v>478.20240000000001</v>
      </c>
      <c r="G148" s="762">
        <v>0</v>
      </c>
      <c r="H148" s="762">
        <v>0</v>
      </c>
      <c r="I148" s="762">
        <v>0</v>
      </c>
      <c r="J148" s="762">
        <v>0</v>
      </c>
    </row>
    <row r="149" spans="1:10" ht="12.95" customHeight="1">
      <c r="A149" s="262">
        <v>142</v>
      </c>
      <c r="B149" s="201" t="s">
        <v>1354</v>
      </c>
      <c r="C149" s="761">
        <f t="shared" si="22"/>
        <v>40</v>
      </c>
      <c r="D149" s="762">
        <v>0</v>
      </c>
      <c r="E149" s="762">
        <v>40</v>
      </c>
      <c r="F149" s="762">
        <v>0</v>
      </c>
      <c r="G149" s="762">
        <v>0</v>
      </c>
      <c r="H149" s="762">
        <v>0</v>
      </c>
      <c r="I149" s="762">
        <v>0</v>
      </c>
      <c r="J149" s="762">
        <v>0</v>
      </c>
    </row>
    <row r="150" spans="1:10" ht="12.95" customHeight="1">
      <c r="A150" s="262">
        <v>143</v>
      </c>
      <c r="B150" s="201" t="s">
        <v>1355</v>
      </c>
      <c r="C150" s="761">
        <f t="shared" si="22"/>
        <v>2070.1792999999998</v>
      </c>
      <c r="D150" s="762">
        <v>1890.1793</v>
      </c>
      <c r="E150" s="762">
        <v>180</v>
      </c>
      <c r="F150" s="762">
        <v>0</v>
      </c>
      <c r="G150" s="762">
        <v>0</v>
      </c>
      <c r="H150" s="762">
        <v>0</v>
      </c>
      <c r="I150" s="762">
        <v>0</v>
      </c>
      <c r="J150" s="762">
        <v>0</v>
      </c>
    </row>
    <row r="151" spans="1:10" ht="12.95" customHeight="1">
      <c r="A151" s="262">
        <v>144</v>
      </c>
      <c r="B151" s="201" t="s">
        <v>1356</v>
      </c>
      <c r="C151" s="761">
        <f t="shared" si="22"/>
        <v>449.98</v>
      </c>
      <c r="D151" s="762">
        <v>449.98</v>
      </c>
      <c r="E151" s="762">
        <v>0</v>
      </c>
      <c r="F151" s="762">
        <v>0</v>
      </c>
      <c r="G151" s="762">
        <v>0</v>
      </c>
      <c r="H151" s="762">
        <v>0</v>
      </c>
      <c r="I151" s="762">
        <v>0</v>
      </c>
      <c r="J151" s="762">
        <v>0</v>
      </c>
    </row>
    <row r="152" spans="1:10" ht="12.95" customHeight="1">
      <c r="A152" s="262">
        <v>145</v>
      </c>
      <c r="B152" s="201" t="s">
        <v>1357</v>
      </c>
      <c r="C152" s="761">
        <f t="shared" si="22"/>
        <v>447.40879999999999</v>
      </c>
      <c r="D152" s="762">
        <v>0</v>
      </c>
      <c r="E152" s="762">
        <v>176.798</v>
      </c>
      <c r="F152" s="762">
        <v>270.61079999999998</v>
      </c>
      <c r="G152" s="762">
        <v>0</v>
      </c>
      <c r="H152" s="762">
        <v>0</v>
      </c>
      <c r="I152" s="762">
        <v>0</v>
      </c>
      <c r="J152" s="762">
        <v>0</v>
      </c>
    </row>
    <row r="153" spans="1:10" ht="12.95" customHeight="1">
      <c r="A153" s="262">
        <v>146</v>
      </c>
      <c r="B153" s="201" t="s">
        <v>1358</v>
      </c>
      <c r="C153" s="761">
        <f t="shared" si="22"/>
        <v>0</v>
      </c>
      <c r="D153" s="762"/>
      <c r="E153" s="762"/>
      <c r="F153" s="762"/>
      <c r="G153" s="762"/>
      <c r="H153" s="762"/>
      <c r="I153" s="762"/>
      <c r="J153" s="762"/>
    </row>
    <row r="154" spans="1:10" ht="12.95" customHeight="1">
      <c r="A154" s="262">
        <v>147</v>
      </c>
      <c r="B154" s="201" t="s">
        <v>1359</v>
      </c>
      <c r="C154" s="761">
        <f t="shared" si="22"/>
        <v>0</v>
      </c>
      <c r="D154" s="762"/>
      <c r="E154" s="762"/>
      <c r="F154" s="762"/>
      <c r="G154" s="762"/>
      <c r="H154" s="762"/>
      <c r="I154" s="762"/>
      <c r="J154" s="762"/>
    </row>
    <row r="155" spans="1:10" ht="12.95" customHeight="1">
      <c r="A155" s="262">
        <v>148</v>
      </c>
      <c r="B155" s="201" t="s">
        <v>1360</v>
      </c>
      <c r="C155" s="761">
        <f t="shared" si="22"/>
        <v>0</v>
      </c>
      <c r="D155" s="762"/>
      <c r="E155" s="762"/>
      <c r="F155" s="762"/>
      <c r="G155" s="762"/>
      <c r="H155" s="762"/>
      <c r="I155" s="762"/>
      <c r="J155" s="762"/>
    </row>
    <row r="156" spans="1:10" ht="12.95" customHeight="1">
      <c r="A156" s="262">
        <v>149</v>
      </c>
      <c r="B156" s="201" t="s">
        <v>1361</v>
      </c>
      <c r="C156" s="761">
        <f t="shared" si="22"/>
        <v>504.73739999999998</v>
      </c>
      <c r="D156" s="762">
        <v>354.73739999999998</v>
      </c>
      <c r="E156" s="762">
        <v>0</v>
      </c>
      <c r="F156" s="762">
        <v>0</v>
      </c>
      <c r="G156" s="762">
        <v>0</v>
      </c>
      <c r="H156" s="762">
        <v>0</v>
      </c>
      <c r="I156" s="762">
        <v>150</v>
      </c>
      <c r="J156" s="762">
        <v>0</v>
      </c>
    </row>
    <row r="157" spans="1:10" ht="12.95" customHeight="1">
      <c r="A157" s="262">
        <v>150</v>
      </c>
      <c r="B157" s="201" t="s">
        <v>1362</v>
      </c>
      <c r="C157" s="761">
        <f t="shared" si="22"/>
        <v>700.95669999999996</v>
      </c>
      <c r="D157" s="762">
        <v>281.42770000000002</v>
      </c>
      <c r="E157" s="762">
        <v>300</v>
      </c>
      <c r="F157" s="762">
        <v>0</v>
      </c>
      <c r="G157" s="762">
        <v>0</v>
      </c>
      <c r="H157" s="762">
        <v>0</v>
      </c>
      <c r="I157" s="762">
        <v>119.529</v>
      </c>
      <c r="J157" s="762">
        <v>0</v>
      </c>
    </row>
    <row r="158" spans="1:10" ht="12.95" customHeight="1">
      <c r="A158" s="262">
        <v>151</v>
      </c>
      <c r="B158" s="201" t="s">
        <v>1363</v>
      </c>
      <c r="C158" s="761">
        <f t="shared" si="22"/>
        <v>432.1825</v>
      </c>
      <c r="D158" s="762">
        <v>0</v>
      </c>
      <c r="E158" s="762">
        <v>0</v>
      </c>
      <c r="F158" s="762">
        <v>432.1825</v>
      </c>
      <c r="G158" s="762">
        <v>0</v>
      </c>
      <c r="H158" s="762">
        <v>0</v>
      </c>
      <c r="I158" s="762">
        <v>0</v>
      </c>
      <c r="J158" s="762">
        <v>0</v>
      </c>
    </row>
    <row r="159" spans="1:10" ht="12.95" customHeight="1">
      <c r="A159" s="262">
        <v>152</v>
      </c>
      <c r="B159" s="201"/>
      <c r="C159" s="762"/>
      <c r="D159" s="762"/>
      <c r="E159" s="762"/>
      <c r="F159" s="762"/>
      <c r="G159" s="762"/>
      <c r="H159" s="762"/>
      <c r="I159" s="762"/>
      <c r="J159" s="762"/>
    </row>
    <row r="160" spans="1:10" ht="12.95" customHeight="1">
      <c r="A160" s="262">
        <v>153</v>
      </c>
      <c r="B160" s="196" t="s">
        <v>1364</v>
      </c>
      <c r="C160" s="761">
        <f t="shared" ref="C160:C190" si="26">SUM(D160:J160)</f>
        <v>14656.130400000002</v>
      </c>
      <c r="D160" s="761">
        <f t="shared" ref="D160:J160" si="27">D161+D162</f>
        <v>4174.3122000000003</v>
      </c>
      <c r="E160" s="761">
        <f t="shared" si="27"/>
        <v>7915.9900000000007</v>
      </c>
      <c r="F160" s="761">
        <f t="shared" si="27"/>
        <v>2315.8281999999999</v>
      </c>
      <c r="G160" s="761">
        <f t="shared" si="27"/>
        <v>0</v>
      </c>
      <c r="H160" s="761">
        <f t="shared" si="27"/>
        <v>0</v>
      </c>
      <c r="I160" s="761">
        <f t="shared" si="27"/>
        <v>250</v>
      </c>
      <c r="J160" s="761">
        <f t="shared" si="27"/>
        <v>0</v>
      </c>
    </row>
    <row r="161" spans="1:10" s="200" customFormat="1" ht="12.95" customHeight="1">
      <c r="A161" s="262">
        <v>154</v>
      </c>
      <c r="B161" s="196" t="s">
        <v>1241</v>
      </c>
      <c r="C161" s="761">
        <f t="shared" si="26"/>
        <v>0</v>
      </c>
      <c r="D161" s="761">
        <f t="shared" ref="D161:J161" si="28">D163</f>
        <v>0</v>
      </c>
      <c r="E161" s="761">
        <f t="shared" si="28"/>
        <v>0</v>
      </c>
      <c r="F161" s="761">
        <f t="shared" si="28"/>
        <v>0</v>
      </c>
      <c r="G161" s="761">
        <f t="shared" si="28"/>
        <v>0</v>
      </c>
      <c r="H161" s="761">
        <f t="shared" si="28"/>
        <v>0</v>
      </c>
      <c r="I161" s="761">
        <f t="shared" si="28"/>
        <v>0</v>
      </c>
      <c r="J161" s="761">
        <f t="shared" si="28"/>
        <v>0</v>
      </c>
    </row>
    <row r="162" spans="1:10" s="200" customFormat="1" ht="12.95" customHeight="1">
      <c r="A162" s="262">
        <v>155</v>
      </c>
      <c r="B162" s="196" t="s">
        <v>1242</v>
      </c>
      <c r="C162" s="761">
        <f t="shared" si="26"/>
        <v>14656.130400000002</v>
      </c>
      <c r="D162" s="761">
        <f t="shared" ref="D162:J162" si="29">SUBTOTAL(9,D164:D190)</f>
        <v>4174.3122000000003</v>
      </c>
      <c r="E162" s="761">
        <f t="shared" si="29"/>
        <v>7915.9900000000007</v>
      </c>
      <c r="F162" s="761">
        <f t="shared" si="29"/>
        <v>2315.8281999999999</v>
      </c>
      <c r="G162" s="761">
        <f t="shared" si="29"/>
        <v>0</v>
      </c>
      <c r="H162" s="761">
        <f t="shared" si="29"/>
        <v>0</v>
      </c>
      <c r="I162" s="761">
        <f t="shared" si="29"/>
        <v>250</v>
      </c>
      <c r="J162" s="761">
        <f t="shared" si="29"/>
        <v>0</v>
      </c>
    </row>
    <row r="163" spans="1:10" ht="12.95" customHeight="1">
      <c r="A163" s="262">
        <v>156</v>
      </c>
      <c r="B163" s="201" t="s">
        <v>1267</v>
      </c>
      <c r="C163" s="761">
        <f t="shared" si="26"/>
        <v>0</v>
      </c>
      <c r="D163" s="762"/>
      <c r="E163" s="762"/>
      <c r="F163" s="762"/>
      <c r="G163" s="762"/>
      <c r="H163" s="762"/>
      <c r="I163" s="762"/>
      <c r="J163" s="762"/>
    </row>
    <row r="164" spans="1:10" ht="12.95" customHeight="1">
      <c r="A164" s="262">
        <v>157</v>
      </c>
      <c r="B164" s="201" t="s">
        <v>1365</v>
      </c>
      <c r="C164" s="761">
        <f t="shared" si="26"/>
        <v>0</v>
      </c>
      <c r="D164" s="762"/>
      <c r="E164" s="762"/>
      <c r="F164" s="762"/>
      <c r="G164" s="762"/>
      <c r="H164" s="762"/>
      <c r="I164" s="762"/>
      <c r="J164" s="762"/>
    </row>
    <row r="165" spans="1:10" ht="12.95" customHeight="1">
      <c r="A165" s="262">
        <v>158</v>
      </c>
      <c r="B165" s="201" t="s">
        <v>1366</v>
      </c>
      <c r="C165" s="761">
        <f t="shared" si="26"/>
        <v>1061.5420999999999</v>
      </c>
      <c r="D165" s="762">
        <v>0</v>
      </c>
      <c r="E165" s="762">
        <v>119.84</v>
      </c>
      <c r="F165" s="762">
        <v>941.70209999999997</v>
      </c>
      <c r="G165" s="762">
        <v>0</v>
      </c>
      <c r="H165" s="762">
        <v>0</v>
      </c>
      <c r="I165" s="762">
        <v>0</v>
      </c>
      <c r="J165" s="762">
        <v>0</v>
      </c>
    </row>
    <row r="166" spans="1:10" ht="12.95" customHeight="1">
      <c r="A166" s="262">
        <v>159</v>
      </c>
      <c r="B166" s="201" t="s">
        <v>1367</v>
      </c>
      <c r="C166" s="761">
        <f t="shared" si="26"/>
        <v>401.68860000000001</v>
      </c>
      <c r="D166" s="762">
        <v>401.68860000000001</v>
      </c>
      <c r="E166" s="762">
        <v>0</v>
      </c>
      <c r="F166" s="762">
        <v>0</v>
      </c>
      <c r="G166" s="762">
        <v>0</v>
      </c>
      <c r="H166" s="762">
        <v>0</v>
      </c>
      <c r="I166" s="762">
        <v>0</v>
      </c>
      <c r="J166" s="762">
        <v>0</v>
      </c>
    </row>
    <row r="167" spans="1:10" ht="12.95" customHeight="1">
      <c r="A167" s="262">
        <v>160</v>
      </c>
      <c r="B167" s="201" t="s">
        <v>1364</v>
      </c>
      <c r="C167" s="761">
        <f t="shared" si="26"/>
        <v>298.51260000000002</v>
      </c>
      <c r="D167" s="762">
        <v>298.51260000000002</v>
      </c>
      <c r="E167" s="762">
        <v>0</v>
      </c>
      <c r="F167" s="762">
        <v>0</v>
      </c>
      <c r="G167" s="762">
        <v>0</v>
      </c>
      <c r="H167" s="762">
        <v>0</v>
      </c>
      <c r="I167" s="762">
        <v>0</v>
      </c>
      <c r="J167" s="762">
        <v>0</v>
      </c>
    </row>
    <row r="168" spans="1:10" ht="12.95" customHeight="1">
      <c r="A168" s="262">
        <v>161</v>
      </c>
      <c r="B168" s="201" t="s">
        <v>1368</v>
      </c>
      <c r="C168" s="761">
        <f t="shared" si="26"/>
        <v>2206.4499999999998</v>
      </c>
      <c r="D168" s="762">
        <v>0</v>
      </c>
      <c r="E168" s="762">
        <v>2206.4499999999998</v>
      </c>
      <c r="F168" s="762">
        <v>0</v>
      </c>
      <c r="G168" s="762">
        <v>0</v>
      </c>
      <c r="H168" s="762">
        <v>0</v>
      </c>
      <c r="I168" s="762">
        <v>0</v>
      </c>
      <c r="J168" s="762">
        <v>0</v>
      </c>
    </row>
    <row r="169" spans="1:10" ht="12.95" customHeight="1">
      <c r="A169" s="262">
        <v>162</v>
      </c>
      <c r="B169" s="201" t="s">
        <v>1369</v>
      </c>
      <c r="C169" s="761">
        <f t="shared" si="26"/>
        <v>0</v>
      </c>
      <c r="D169" s="762"/>
      <c r="E169" s="762"/>
      <c r="F169" s="762"/>
      <c r="G169" s="762"/>
      <c r="H169" s="762"/>
      <c r="I169" s="762"/>
      <c r="J169" s="762"/>
    </row>
    <row r="170" spans="1:10" ht="12.95" customHeight="1">
      <c r="A170" s="262">
        <v>163</v>
      </c>
      <c r="B170" s="201" t="s">
        <v>1370</v>
      </c>
      <c r="C170" s="761">
        <f t="shared" si="26"/>
        <v>85.328000000000003</v>
      </c>
      <c r="D170" s="762">
        <v>0</v>
      </c>
      <c r="E170" s="762">
        <v>85.328000000000003</v>
      </c>
      <c r="F170" s="762">
        <v>0</v>
      </c>
      <c r="G170" s="762">
        <v>0</v>
      </c>
      <c r="H170" s="762">
        <v>0</v>
      </c>
      <c r="I170" s="762">
        <v>0</v>
      </c>
      <c r="J170" s="762">
        <v>0</v>
      </c>
    </row>
    <row r="171" spans="1:10" ht="12.95" customHeight="1">
      <c r="A171" s="262">
        <v>164</v>
      </c>
      <c r="B171" s="201" t="s">
        <v>1371</v>
      </c>
      <c r="C171" s="761">
        <f t="shared" si="26"/>
        <v>0</v>
      </c>
      <c r="D171" s="762"/>
      <c r="E171" s="762"/>
      <c r="F171" s="762"/>
      <c r="G171" s="762"/>
      <c r="H171" s="762"/>
      <c r="I171" s="762"/>
      <c r="J171" s="762"/>
    </row>
    <row r="172" spans="1:10" ht="12.95" customHeight="1">
      <c r="A172" s="262">
        <v>165</v>
      </c>
      <c r="B172" s="201" t="s">
        <v>1372</v>
      </c>
      <c r="C172" s="761">
        <f t="shared" si="26"/>
        <v>0</v>
      </c>
      <c r="D172" s="762"/>
      <c r="E172" s="762"/>
      <c r="F172" s="762"/>
      <c r="G172" s="762"/>
      <c r="H172" s="762"/>
      <c r="I172" s="762"/>
      <c r="J172" s="762"/>
    </row>
    <row r="173" spans="1:10" ht="12.95" customHeight="1">
      <c r="A173" s="262">
        <v>166</v>
      </c>
      <c r="B173" s="201" t="s">
        <v>1373</v>
      </c>
      <c r="C173" s="761">
        <f t="shared" si="26"/>
        <v>454.041</v>
      </c>
      <c r="D173" s="762">
        <v>0</v>
      </c>
      <c r="E173" s="762">
        <v>454.041</v>
      </c>
      <c r="F173" s="762">
        <v>0</v>
      </c>
      <c r="G173" s="762">
        <v>0</v>
      </c>
      <c r="H173" s="762">
        <v>0</v>
      </c>
      <c r="I173" s="762">
        <v>0</v>
      </c>
      <c r="J173" s="762">
        <v>0</v>
      </c>
    </row>
    <row r="174" spans="1:10" ht="12.95" customHeight="1">
      <c r="A174" s="262">
        <v>167</v>
      </c>
      <c r="B174" s="201" t="s">
        <v>1374</v>
      </c>
      <c r="C174" s="761">
        <f t="shared" si="26"/>
        <v>753.60199999999998</v>
      </c>
      <c r="D174" s="762">
        <v>404.4</v>
      </c>
      <c r="E174" s="762">
        <v>99.201999999999998</v>
      </c>
      <c r="F174" s="762">
        <v>0</v>
      </c>
      <c r="G174" s="762">
        <v>0</v>
      </c>
      <c r="H174" s="762">
        <v>0</v>
      </c>
      <c r="I174" s="762">
        <v>250</v>
      </c>
      <c r="J174" s="762">
        <v>0</v>
      </c>
    </row>
    <row r="175" spans="1:10" ht="12.95" customHeight="1">
      <c r="A175" s="262">
        <v>168</v>
      </c>
      <c r="B175" s="201" t="s">
        <v>1375</v>
      </c>
      <c r="C175" s="761">
        <f t="shared" si="26"/>
        <v>69.900000000000006</v>
      </c>
      <c r="D175" s="762">
        <v>0</v>
      </c>
      <c r="E175" s="762">
        <v>69.900000000000006</v>
      </c>
      <c r="F175" s="762">
        <v>0</v>
      </c>
      <c r="G175" s="762">
        <v>0</v>
      </c>
      <c r="H175" s="762">
        <v>0</v>
      </c>
      <c r="I175" s="762">
        <v>0</v>
      </c>
      <c r="J175" s="762">
        <v>0</v>
      </c>
    </row>
    <row r="176" spans="1:10" ht="12.95" customHeight="1">
      <c r="A176" s="262">
        <v>169</v>
      </c>
      <c r="B176" s="201" t="s">
        <v>1376</v>
      </c>
      <c r="C176" s="761">
        <f t="shared" si="26"/>
        <v>180.16</v>
      </c>
      <c r="D176" s="762">
        <v>0</v>
      </c>
      <c r="E176" s="762">
        <v>180.16</v>
      </c>
      <c r="F176" s="762">
        <v>0</v>
      </c>
      <c r="G176" s="762">
        <v>0</v>
      </c>
      <c r="H176" s="762">
        <v>0</v>
      </c>
      <c r="I176" s="762">
        <v>0</v>
      </c>
      <c r="J176" s="762">
        <v>0</v>
      </c>
    </row>
    <row r="177" spans="1:10" ht="12.95" customHeight="1">
      <c r="A177" s="262">
        <v>170</v>
      </c>
      <c r="B177" s="201" t="s">
        <v>1377</v>
      </c>
      <c r="C177" s="761">
        <f t="shared" si="26"/>
        <v>0</v>
      </c>
      <c r="D177" s="762"/>
      <c r="E177" s="762"/>
      <c r="F177" s="762"/>
      <c r="G177" s="762"/>
      <c r="H177" s="762"/>
      <c r="I177" s="762"/>
      <c r="J177" s="762"/>
    </row>
    <row r="178" spans="1:10" ht="12.95" customHeight="1">
      <c r="A178" s="262">
        <v>171</v>
      </c>
      <c r="B178" s="201" t="s">
        <v>1378</v>
      </c>
      <c r="C178" s="761">
        <f t="shared" si="26"/>
        <v>0</v>
      </c>
      <c r="D178" s="762"/>
      <c r="E178" s="762"/>
      <c r="F178" s="762"/>
      <c r="G178" s="762"/>
      <c r="H178" s="762"/>
      <c r="I178" s="762"/>
      <c r="J178" s="762"/>
    </row>
    <row r="179" spans="1:10" ht="12.95" customHeight="1">
      <c r="A179" s="262">
        <v>172</v>
      </c>
      <c r="B179" s="201" t="s">
        <v>1379</v>
      </c>
      <c r="C179" s="761">
        <f t="shared" si="26"/>
        <v>0</v>
      </c>
      <c r="D179" s="762"/>
      <c r="E179" s="762"/>
      <c r="F179" s="762"/>
      <c r="G179" s="762"/>
      <c r="H179" s="762"/>
      <c r="I179" s="762"/>
      <c r="J179" s="762"/>
    </row>
    <row r="180" spans="1:10" ht="12.95" customHeight="1">
      <c r="A180" s="262">
        <v>173</v>
      </c>
      <c r="B180" s="201" t="s">
        <v>1380</v>
      </c>
      <c r="C180" s="761">
        <f t="shared" si="26"/>
        <v>431.91120000000001</v>
      </c>
      <c r="D180" s="762">
        <v>0</v>
      </c>
      <c r="E180" s="762">
        <v>103.46899999999999</v>
      </c>
      <c r="F180" s="762">
        <v>328.44220000000001</v>
      </c>
      <c r="G180" s="762">
        <v>0</v>
      </c>
      <c r="H180" s="762">
        <v>0</v>
      </c>
      <c r="I180" s="762">
        <v>0</v>
      </c>
      <c r="J180" s="762">
        <v>0</v>
      </c>
    </row>
    <row r="181" spans="1:10" ht="12.95" customHeight="1">
      <c r="A181" s="262">
        <v>174</v>
      </c>
      <c r="B181" s="201" t="s">
        <v>1381</v>
      </c>
      <c r="C181" s="761">
        <f t="shared" si="26"/>
        <v>2487.7239</v>
      </c>
      <c r="D181" s="762">
        <v>0</v>
      </c>
      <c r="E181" s="762">
        <v>2270.85</v>
      </c>
      <c r="F181" s="762">
        <v>216.87389999999999</v>
      </c>
      <c r="G181" s="762">
        <v>0</v>
      </c>
      <c r="H181" s="762">
        <v>0</v>
      </c>
      <c r="I181" s="762">
        <v>0</v>
      </c>
      <c r="J181" s="762">
        <v>0</v>
      </c>
    </row>
    <row r="182" spans="1:10" ht="12.95" customHeight="1">
      <c r="A182" s="262">
        <v>175</v>
      </c>
      <c r="B182" s="201" t="s">
        <v>1382</v>
      </c>
      <c r="C182" s="761">
        <f t="shared" si="26"/>
        <v>0</v>
      </c>
      <c r="D182" s="762"/>
      <c r="E182" s="762"/>
      <c r="F182" s="762"/>
      <c r="G182" s="762"/>
      <c r="H182" s="762"/>
      <c r="I182" s="762"/>
      <c r="J182" s="762"/>
    </row>
    <row r="183" spans="1:10" ht="12.95" customHeight="1">
      <c r="A183" s="262">
        <v>176</v>
      </c>
      <c r="B183" s="201" t="s">
        <v>1383</v>
      </c>
      <c r="C183" s="761">
        <f t="shared" si="26"/>
        <v>105.1631</v>
      </c>
      <c r="D183" s="762">
        <v>105.1631</v>
      </c>
      <c r="E183" s="762">
        <v>0</v>
      </c>
      <c r="F183" s="762">
        <v>0</v>
      </c>
      <c r="G183" s="762">
        <v>0</v>
      </c>
      <c r="H183" s="762">
        <v>0</v>
      </c>
      <c r="I183" s="762">
        <v>0</v>
      </c>
      <c r="J183" s="762">
        <v>0</v>
      </c>
    </row>
    <row r="184" spans="1:10" ht="12.95" customHeight="1">
      <c r="A184" s="262">
        <v>177</v>
      </c>
      <c r="B184" s="201" t="s">
        <v>1384</v>
      </c>
      <c r="C184" s="761">
        <f t="shared" si="26"/>
        <v>2864.357</v>
      </c>
      <c r="D184" s="762">
        <v>0</v>
      </c>
      <c r="E184" s="762">
        <v>2215.547</v>
      </c>
      <c r="F184" s="762">
        <v>648.80999999999995</v>
      </c>
      <c r="G184" s="762">
        <v>0</v>
      </c>
      <c r="H184" s="762">
        <v>0</v>
      </c>
      <c r="I184" s="762">
        <v>0</v>
      </c>
      <c r="J184" s="762">
        <v>0</v>
      </c>
    </row>
    <row r="185" spans="1:10" ht="12.95" customHeight="1">
      <c r="A185" s="262">
        <v>178</v>
      </c>
      <c r="B185" s="201" t="s">
        <v>1385</v>
      </c>
      <c r="C185" s="761">
        <f t="shared" si="26"/>
        <v>0</v>
      </c>
      <c r="D185" s="762"/>
      <c r="E185" s="762"/>
      <c r="F185" s="762"/>
      <c r="G185" s="762"/>
      <c r="H185" s="762"/>
      <c r="I185" s="762"/>
      <c r="J185" s="762"/>
    </row>
    <row r="186" spans="1:10" ht="12.95" customHeight="1">
      <c r="A186" s="262">
        <v>179</v>
      </c>
      <c r="B186" s="201" t="s">
        <v>1386</v>
      </c>
      <c r="C186" s="761">
        <f t="shared" si="26"/>
        <v>0</v>
      </c>
      <c r="D186" s="762"/>
      <c r="E186" s="762"/>
      <c r="F186" s="762"/>
      <c r="G186" s="762"/>
      <c r="H186" s="762"/>
      <c r="I186" s="762"/>
      <c r="J186" s="762"/>
    </row>
    <row r="187" spans="1:10" ht="12.95" customHeight="1">
      <c r="A187" s="262">
        <v>180</v>
      </c>
      <c r="B187" s="201" t="s">
        <v>1387</v>
      </c>
      <c r="C187" s="761">
        <f t="shared" si="26"/>
        <v>111.203</v>
      </c>
      <c r="D187" s="762">
        <v>0</v>
      </c>
      <c r="E187" s="762">
        <v>111.203</v>
      </c>
      <c r="F187" s="762">
        <v>0</v>
      </c>
      <c r="G187" s="762">
        <v>0</v>
      </c>
      <c r="H187" s="762">
        <v>0</v>
      </c>
      <c r="I187" s="762">
        <v>0</v>
      </c>
      <c r="J187" s="762">
        <v>0</v>
      </c>
    </row>
    <row r="188" spans="1:10" ht="12.95" customHeight="1">
      <c r="A188" s="262">
        <v>181</v>
      </c>
      <c r="B188" s="201" t="s">
        <v>1388</v>
      </c>
      <c r="C188" s="761">
        <f t="shared" si="26"/>
        <v>2105.6332000000002</v>
      </c>
      <c r="D188" s="762">
        <v>1925.6332</v>
      </c>
      <c r="E188" s="762">
        <v>0</v>
      </c>
      <c r="F188" s="762">
        <v>180</v>
      </c>
      <c r="G188" s="762">
        <v>0</v>
      </c>
      <c r="H188" s="762">
        <v>0</v>
      </c>
      <c r="I188" s="762">
        <v>0</v>
      </c>
      <c r="J188" s="762">
        <v>0</v>
      </c>
    </row>
    <row r="189" spans="1:10" ht="12.95" customHeight="1">
      <c r="A189" s="262">
        <v>182</v>
      </c>
      <c r="B189" s="201" t="s">
        <v>1389</v>
      </c>
      <c r="C189" s="761">
        <f t="shared" si="26"/>
        <v>0</v>
      </c>
      <c r="D189" s="762"/>
      <c r="E189" s="762"/>
      <c r="F189" s="762"/>
      <c r="G189" s="762"/>
      <c r="H189" s="762"/>
      <c r="I189" s="762"/>
      <c r="J189" s="762"/>
    </row>
    <row r="190" spans="1:10" ht="12.95" customHeight="1">
      <c r="A190" s="262">
        <v>183</v>
      </c>
      <c r="B190" s="201" t="s">
        <v>1390</v>
      </c>
      <c r="C190" s="761">
        <f t="shared" si="26"/>
        <v>1038.9147</v>
      </c>
      <c r="D190" s="762">
        <v>1038.9147</v>
      </c>
      <c r="E190" s="762">
        <v>0</v>
      </c>
      <c r="F190" s="762">
        <v>0</v>
      </c>
      <c r="G190" s="762">
        <v>0</v>
      </c>
      <c r="H190" s="762">
        <v>0</v>
      </c>
      <c r="I190" s="762">
        <v>0</v>
      </c>
      <c r="J190" s="762">
        <v>0</v>
      </c>
    </row>
    <row r="191" spans="1:10" ht="12.95" customHeight="1">
      <c r="A191" s="262">
        <v>184</v>
      </c>
      <c r="B191" s="201"/>
      <c r="C191" s="762"/>
      <c r="D191" s="762"/>
      <c r="E191" s="762"/>
      <c r="F191" s="762"/>
      <c r="G191" s="762"/>
      <c r="H191" s="762"/>
      <c r="I191" s="762"/>
      <c r="J191" s="762"/>
    </row>
    <row r="192" spans="1:10" ht="12.95" customHeight="1">
      <c r="A192" s="262">
        <v>185</v>
      </c>
      <c r="B192" s="196" t="s">
        <v>1391</v>
      </c>
      <c r="C192" s="761">
        <f t="shared" ref="C192:C257" si="30">SUM(D192:J192)</f>
        <v>8105.5408999999991</v>
      </c>
      <c r="D192" s="761">
        <f t="shared" ref="D192:J192" si="31">D193+D194</f>
        <v>2253.9679999999998</v>
      </c>
      <c r="E192" s="761">
        <f t="shared" si="31"/>
        <v>1884.4580000000001</v>
      </c>
      <c r="F192" s="761">
        <f t="shared" si="31"/>
        <v>3116.6649000000002</v>
      </c>
      <c r="G192" s="761">
        <f t="shared" si="31"/>
        <v>0</v>
      </c>
      <c r="H192" s="761">
        <f t="shared" si="31"/>
        <v>0</v>
      </c>
      <c r="I192" s="761">
        <f t="shared" si="31"/>
        <v>850.45</v>
      </c>
      <c r="J192" s="761">
        <f t="shared" si="31"/>
        <v>0</v>
      </c>
    </row>
    <row r="193" spans="1:10" s="200" customFormat="1" ht="12.95" customHeight="1">
      <c r="A193" s="262">
        <v>186</v>
      </c>
      <c r="B193" s="196" t="s">
        <v>1241</v>
      </c>
      <c r="C193" s="761">
        <f t="shared" si="30"/>
        <v>396</v>
      </c>
      <c r="D193" s="761">
        <f t="shared" ref="D193:J193" si="32">D195</f>
        <v>0</v>
      </c>
      <c r="E193" s="761">
        <f t="shared" si="32"/>
        <v>0</v>
      </c>
      <c r="F193" s="761">
        <f t="shared" si="32"/>
        <v>0</v>
      </c>
      <c r="G193" s="761">
        <f t="shared" si="32"/>
        <v>0</v>
      </c>
      <c r="H193" s="761">
        <f t="shared" si="32"/>
        <v>0</v>
      </c>
      <c r="I193" s="761">
        <f t="shared" si="32"/>
        <v>396</v>
      </c>
      <c r="J193" s="761">
        <f t="shared" si="32"/>
        <v>0</v>
      </c>
    </row>
    <row r="194" spans="1:10" s="200" customFormat="1" ht="12.95" customHeight="1">
      <c r="A194" s="262">
        <v>187</v>
      </c>
      <c r="B194" s="196" t="s">
        <v>1242</v>
      </c>
      <c r="C194" s="761">
        <f t="shared" si="30"/>
        <v>7709.5408999999991</v>
      </c>
      <c r="D194" s="761">
        <f t="shared" ref="D194:J194" si="33">SUBTOTAL(9,D196:D223)</f>
        <v>2253.9679999999998</v>
      </c>
      <c r="E194" s="761">
        <f t="shared" si="33"/>
        <v>1884.4580000000001</v>
      </c>
      <c r="F194" s="761">
        <f t="shared" si="33"/>
        <v>3116.6649000000002</v>
      </c>
      <c r="G194" s="761">
        <f t="shared" si="33"/>
        <v>0</v>
      </c>
      <c r="H194" s="761">
        <f t="shared" si="33"/>
        <v>0</v>
      </c>
      <c r="I194" s="761">
        <f t="shared" si="33"/>
        <v>454.45</v>
      </c>
      <c r="J194" s="761">
        <f t="shared" si="33"/>
        <v>0</v>
      </c>
    </row>
    <row r="195" spans="1:10" ht="12.95" customHeight="1">
      <c r="A195" s="262">
        <v>188</v>
      </c>
      <c r="B195" s="201" t="s">
        <v>1267</v>
      </c>
      <c r="C195" s="761">
        <f t="shared" si="30"/>
        <v>396</v>
      </c>
      <c r="D195" s="762">
        <v>0</v>
      </c>
      <c r="E195" s="762">
        <v>0</v>
      </c>
      <c r="F195" s="762">
        <v>0</v>
      </c>
      <c r="G195" s="762">
        <v>0</v>
      </c>
      <c r="H195" s="762">
        <v>0</v>
      </c>
      <c r="I195" s="762">
        <v>396</v>
      </c>
      <c r="J195" s="762">
        <v>0</v>
      </c>
    </row>
    <row r="196" spans="1:10" ht="12.95" customHeight="1">
      <c r="A196" s="262">
        <v>189</v>
      </c>
      <c r="B196" s="201" t="s">
        <v>1392</v>
      </c>
      <c r="C196" s="761">
        <f t="shared" si="30"/>
        <v>463.96859999999998</v>
      </c>
      <c r="D196" s="762">
        <v>0</v>
      </c>
      <c r="E196" s="762">
        <v>0</v>
      </c>
      <c r="F196" s="762">
        <v>463.96859999999998</v>
      </c>
      <c r="G196" s="762">
        <v>0</v>
      </c>
      <c r="H196" s="762">
        <v>0</v>
      </c>
      <c r="I196" s="762">
        <v>0</v>
      </c>
      <c r="J196" s="762">
        <v>0</v>
      </c>
    </row>
    <row r="197" spans="1:10" ht="12.95" customHeight="1">
      <c r="A197" s="262">
        <v>190</v>
      </c>
      <c r="B197" s="201" t="s">
        <v>1393</v>
      </c>
      <c r="C197" s="761">
        <f t="shared" si="30"/>
        <v>0</v>
      </c>
      <c r="D197" s="762"/>
      <c r="E197" s="762"/>
      <c r="F197" s="762"/>
      <c r="G197" s="762"/>
      <c r="H197" s="762"/>
      <c r="I197" s="762"/>
      <c r="J197" s="762"/>
    </row>
    <row r="198" spans="1:10" ht="12.95" customHeight="1">
      <c r="A198" s="262">
        <v>191</v>
      </c>
      <c r="B198" s="201" t="s">
        <v>1394</v>
      </c>
      <c r="C198" s="761">
        <f t="shared" si="30"/>
        <v>0</v>
      </c>
      <c r="D198" s="762"/>
      <c r="E198" s="762"/>
      <c r="F198" s="762"/>
      <c r="G198" s="762"/>
      <c r="H198" s="762"/>
      <c r="I198" s="762"/>
      <c r="J198" s="762"/>
    </row>
    <row r="199" spans="1:10" ht="12.95" customHeight="1">
      <c r="A199" s="262">
        <v>192</v>
      </c>
      <c r="B199" s="201" t="s">
        <v>1395</v>
      </c>
      <c r="C199" s="761">
        <f t="shared" si="30"/>
        <v>0</v>
      </c>
      <c r="D199" s="762"/>
      <c r="E199" s="762"/>
      <c r="F199" s="762"/>
      <c r="G199" s="762"/>
      <c r="H199" s="762"/>
      <c r="I199" s="762"/>
      <c r="J199" s="762"/>
    </row>
    <row r="200" spans="1:10" ht="12.95" customHeight="1">
      <c r="A200" s="262">
        <v>193</v>
      </c>
      <c r="B200" s="201" t="s">
        <v>1391</v>
      </c>
      <c r="C200" s="761">
        <f t="shared" si="30"/>
        <v>335.96789999999999</v>
      </c>
      <c r="D200" s="762">
        <v>335.96789999999999</v>
      </c>
      <c r="E200" s="762">
        <v>0</v>
      </c>
      <c r="F200" s="762">
        <v>0</v>
      </c>
      <c r="G200" s="762">
        <v>0</v>
      </c>
      <c r="H200" s="762">
        <v>0</v>
      </c>
      <c r="I200" s="762">
        <v>0</v>
      </c>
      <c r="J200" s="762">
        <v>0</v>
      </c>
    </row>
    <row r="201" spans="1:10" ht="12.95" customHeight="1">
      <c r="A201" s="262">
        <v>194</v>
      </c>
      <c r="B201" s="201" t="s">
        <v>1396</v>
      </c>
      <c r="C201" s="761">
        <f t="shared" si="30"/>
        <v>0</v>
      </c>
      <c r="D201" s="762"/>
      <c r="E201" s="762"/>
      <c r="F201" s="762"/>
      <c r="G201" s="762"/>
      <c r="H201" s="762"/>
      <c r="I201" s="762"/>
      <c r="J201" s="762"/>
    </row>
    <row r="202" spans="1:10" ht="12.95" customHeight="1">
      <c r="A202" s="262">
        <v>195</v>
      </c>
      <c r="B202" s="201" t="s">
        <v>1397</v>
      </c>
      <c r="C202" s="761">
        <f t="shared" si="30"/>
        <v>0</v>
      </c>
      <c r="D202" s="762"/>
      <c r="E202" s="762"/>
      <c r="F202" s="762"/>
      <c r="G202" s="762"/>
      <c r="H202" s="762"/>
      <c r="I202" s="762"/>
      <c r="J202" s="762"/>
    </row>
    <row r="203" spans="1:10" ht="12.95" customHeight="1">
      <c r="A203" s="262">
        <v>196</v>
      </c>
      <c r="B203" s="201" t="s">
        <v>1398</v>
      </c>
      <c r="C203" s="761">
        <f t="shared" si="30"/>
        <v>493.3528</v>
      </c>
      <c r="D203" s="762">
        <v>455.9348</v>
      </c>
      <c r="E203" s="762">
        <v>37.417999999999999</v>
      </c>
      <c r="F203" s="762">
        <v>0</v>
      </c>
      <c r="G203" s="762">
        <v>0</v>
      </c>
      <c r="H203" s="762">
        <v>0</v>
      </c>
      <c r="I203" s="762">
        <v>0</v>
      </c>
      <c r="J203" s="762">
        <v>0</v>
      </c>
    </row>
    <row r="204" spans="1:10" ht="12.95" customHeight="1">
      <c r="A204" s="262">
        <v>197</v>
      </c>
      <c r="B204" s="201" t="s">
        <v>1399</v>
      </c>
      <c r="C204" s="761">
        <f t="shared" si="30"/>
        <v>0</v>
      </c>
      <c r="D204" s="762"/>
      <c r="E204" s="762"/>
      <c r="F204" s="762"/>
      <c r="G204" s="762"/>
      <c r="H204" s="762"/>
      <c r="I204" s="762"/>
      <c r="J204" s="762"/>
    </row>
    <row r="205" spans="1:10" ht="12.95" customHeight="1">
      <c r="A205" s="262">
        <v>198</v>
      </c>
      <c r="B205" s="201" t="s">
        <v>1400</v>
      </c>
      <c r="C205" s="761">
        <f t="shared" si="30"/>
        <v>0</v>
      </c>
      <c r="D205" s="762"/>
      <c r="E205" s="762"/>
      <c r="F205" s="762"/>
      <c r="G205" s="762"/>
      <c r="H205" s="762"/>
      <c r="I205" s="762"/>
      <c r="J205" s="762"/>
    </row>
    <row r="206" spans="1:10" ht="12.95" customHeight="1">
      <c r="A206" s="262">
        <v>199</v>
      </c>
      <c r="B206" s="201" t="s">
        <v>1401</v>
      </c>
      <c r="C206" s="761">
        <f t="shared" si="30"/>
        <v>0</v>
      </c>
      <c r="D206" s="762"/>
      <c r="E206" s="762"/>
      <c r="F206" s="762"/>
      <c r="G206" s="762"/>
      <c r="H206" s="762"/>
      <c r="I206" s="762"/>
      <c r="J206" s="762"/>
    </row>
    <row r="207" spans="1:10" ht="12.95" customHeight="1">
      <c r="A207" s="262">
        <v>200</v>
      </c>
      <c r="B207" s="201" t="s">
        <v>1402</v>
      </c>
      <c r="C207" s="761">
        <f t="shared" si="30"/>
        <v>0</v>
      </c>
      <c r="D207" s="762"/>
      <c r="E207" s="762"/>
      <c r="F207" s="762"/>
      <c r="G207" s="762"/>
      <c r="H207" s="762"/>
      <c r="I207" s="762"/>
      <c r="J207" s="762"/>
    </row>
    <row r="208" spans="1:10" ht="12.95" customHeight="1">
      <c r="A208" s="262">
        <v>201</v>
      </c>
      <c r="B208" s="201" t="s">
        <v>1403</v>
      </c>
      <c r="C208" s="761">
        <f t="shared" si="30"/>
        <v>615.07050000000004</v>
      </c>
      <c r="D208" s="762">
        <v>615.07050000000004</v>
      </c>
      <c r="E208" s="762">
        <v>0</v>
      </c>
      <c r="F208" s="762">
        <v>0</v>
      </c>
      <c r="G208" s="762">
        <v>0</v>
      </c>
      <c r="H208" s="762">
        <v>0</v>
      </c>
      <c r="I208" s="762">
        <v>0</v>
      </c>
      <c r="J208" s="762">
        <v>0</v>
      </c>
    </row>
    <row r="209" spans="1:10" ht="12.95" customHeight="1">
      <c r="A209" s="262">
        <v>202</v>
      </c>
      <c r="B209" s="201" t="s">
        <v>1404</v>
      </c>
      <c r="C209" s="761">
        <f t="shared" si="30"/>
        <v>2298.3674000000001</v>
      </c>
      <c r="D209" s="762">
        <v>0</v>
      </c>
      <c r="E209" s="762">
        <v>0</v>
      </c>
      <c r="F209" s="762">
        <v>2298.3674000000001</v>
      </c>
      <c r="G209" s="762">
        <v>0</v>
      </c>
      <c r="H209" s="762">
        <v>0</v>
      </c>
      <c r="I209" s="762">
        <v>0</v>
      </c>
      <c r="J209" s="762">
        <v>0</v>
      </c>
    </row>
    <row r="210" spans="1:10" ht="12.95" customHeight="1">
      <c r="A210" s="262">
        <v>203</v>
      </c>
      <c r="B210" s="201" t="s">
        <v>1405</v>
      </c>
      <c r="C210" s="761">
        <f t="shared" si="30"/>
        <v>0</v>
      </c>
      <c r="D210" s="762"/>
      <c r="E210" s="762"/>
      <c r="F210" s="762"/>
      <c r="G210" s="762"/>
      <c r="H210" s="762"/>
      <c r="I210" s="762"/>
      <c r="J210" s="762"/>
    </row>
    <row r="211" spans="1:10" ht="12.95" customHeight="1">
      <c r="A211" s="262">
        <v>204</v>
      </c>
      <c r="B211" s="201" t="s">
        <v>1406</v>
      </c>
      <c r="C211" s="761">
        <f t="shared" si="30"/>
        <v>0</v>
      </c>
      <c r="D211" s="762"/>
      <c r="E211" s="762"/>
      <c r="F211" s="762"/>
      <c r="G211" s="762"/>
      <c r="H211" s="762"/>
      <c r="I211" s="762"/>
      <c r="J211" s="762"/>
    </row>
    <row r="212" spans="1:10" ht="12.95" customHeight="1">
      <c r="A212" s="262">
        <v>205</v>
      </c>
      <c r="B212" s="201" t="s">
        <v>1407</v>
      </c>
      <c r="C212" s="761">
        <f t="shared" si="30"/>
        <v>299.35770000000002</v>
      </c>
      <c r="D212" s="762">
        <v>163.9777</v>
      </c>
      <c r="E212" s="762">
        <v>115.38</v>
      </c>
      <c r="F212" s="762">
        <v>0</v>
      </c>
      <c r="G212" s="762">
        <v>0</v>
      </c>
      <c r="H212" s="762">
        <v>0</v>
      </c>
      <c r="I212" s="762">
        <v>20</v>
      </c>
      <c r="J212" s="762">
        <v>0</v>
      </c>
    </row>
    <row r="213" spans="1:10" ht="12.95" customHeight="1">
      <c r="A213" s="262">
        <v>206</v>
      </c>
      <c r="B213" s="201" t="s">
        <v>1408</v>
      </c>
      <c r="C213" s="761">
        <f t="shared" si="30"/>
        <v>70</v>
      </c>
      <c r="D213" s="762">
        <v>0</v>
      </c>
      <c r="E213" s="762">
        <v>70</v>
      </c>
      <c r="F213" s="762">
        <v>0</v>
      </c>
      <c r="G213" s="762">
        <v>0</v>
      </c>
      <c r="H213" s="762">
        <v>0</v>
      </c>
      <c r="I213" s="762">
        <v>0</v>
      </c>
      <c r="J213" s="762">
        <v>0</v>
      </c>
    </row>
    <row r="214" spans="1:10" ht="12.95" customHeight="1">
      <c r="A214" s="262">
        <v>207</v>
      </c>
      <c r="B214" s="201" t="s">
        <v>1409</v>
      </c>
      <c r="C214" s="761">
        <f t="shared" si="30"/>
        <v>1012.498</v>
      </c>
      <c r="D214" s="762">
        <v>683.01710000000003</v>
      </c>
      <c r="E214" s="762">
        <v>115.55200000000001</v>
      </c>
      <c r="F214" s="762">
        <v>213.9289</v>
      </c>
      <c r="G214" s="762">
        <v>0</v>
      </c>
      <c r="H214" s="762">
        <v>0</v>
      </c>
      <c r="I214" s="762">
        <v>0</v>
      </c>
      <c r="J214" s="762">
        <v>0</v>
      </c>
    </row>
    <row r="215" spans="1:10" ht="12.95" customHeight="1">
      <c r="A215" s="262">
        <v>208</v>
      </c>
      <c r="B215" s="201" t="s">
        <v>1410</v>
      </c>
      <c r="C215" s="761">
        <f t="shared" si="30"/>
        <v>0</v>
      </c>
      <c r="D215" s="762"/>
      <c r="E215" s="762"/>
      <c r="F215" s="762"/>
      <c r="G215" s="762"/>
      <c r="H215" s="762"/>
      <c r="I215" s="762"/>
      <c r="J215" s="762"/>
    </row>
    <row r="216" spans="1:10" ht="12.95" customHeight="1">
      <c r="A216" s="262">
        <v>209</v>
      </c>
      <c r="B216" s="201" t="s">
        <v>1411</v>
      </c>
      <c r="C216" s="761">
        <f t="shared" si="30"/>
        <v>888.97400000000005</v>
      </c>
      <c r="D216" s="762">
        <v>0</v>
      </c>
      <c r="E216" s="762">
        <v>888.97400000000005</v>
      </c>
      <c r="F216" s="762">
        <v>0</v>
      </c>
      <c r="G216" s="762">
        <v>0</v>
      </c>
      <c r="H216" s="762">
        <v>0</v>
      </c>
      <c r="I216" s="762">
        <v>0</v>
      </c>
      <c r="J216" s="762">
        <v>0</v>
      </c>
    </row>
    <row r="217" spans="1:10" ht="12.95" customHeight="1">
      <c r="A217" s="262">
        <v>210</v>
      </c>
      <c r="B217" s="201" t="s">
        <v>1412</v>
      </c>
      <c r="C217" s="761">
        <f t="shared" si="30"/>
        <v>184.45</v>
      </c>
      <c r="D217" s="762">
        <v>0</v>
      </c>
      <c r="E217" s="762">
        <v>0</v>
      </c>
      <c r="F217" s="762">
        <v>0</v>
      </c>
      <c r="G217" s="762">
        <v>0</v>
      </c>
      <c r="H217" s="762">
        <v>0</v>
      </c>
      <c r="I217" s="762">
        <v>184.45</v>
      </c>
      <c r="J217" s="762">
        <v>0</v>
      </c>
    </row>
    <row r="218" spans="1:10" ht="12.95" customHeight="1">
      <c r="A218" s="262">
        <v>211</v>
      </c>
      <c r="B218" s="201" t="s">
        <v>1413</v>
      </c>
      <c r="C218" s="761">
        <f t="shared" si="30"/>
        <v>690.4</v>
      </c>
      <c r="D218" s="762">
        <v>0</v>
      </c>
      <c r="E218" s="762">
        <v>300</v>
      </c>
      <c r="F218" s="762">
        <v>140.4</v>
      </c>
      <c r="G218" s="762">
        <v>0</v>
      </c>
      <c r="H218" s="762">
        <v>0</v>
      </c>
      <c r="I218" s="762">
        <v>250</v>
      </c>
      <c r="J218" s="762">
        <v>0</v>
      </c>
    </row>
    <row r="219" spans="1:10" ht="12.95" customHeight="1">
      <c r="A219" s="262">
        <v>212</v>
      </c>
      <c r="B219" s="201" t="s">
        <v>1414</v>
      </c>
      <c r="C219" s="761">
        <f t="shared" si="30"/>
        <v>207.45400000000001</v>
      </c>
      <c r="D219" s="762">
        <v>0</v>
      </c>
      <c r="E219" s="762">
        <v>207.45400000000001</v>
      </c>
      <c r="F219" s="762">
        <v>0</v>
      </c>
      <c r="G219" s="762">
        <v>0</v>
      </c>
      <c r="H219" s="762">
        <v>0</v>
      </c>
      <c r="I219" s="762">
        <v>0</v>
      </c>
      <c r="J219" s="762">
        <v>0</v>
      </c>
    </row>
    <row r="220" spans="1:10" ht="12.95" customHeight="1">
      <c r="A220" s="262">
        <v>213</v>
      </c>
      <c r="B220" s="201" t="s">
        <v>1415</v>
      </c>
      <c r="C220" s="761">
        <f t="shared" si="30"/>
        <v>0</v>
      </c>
      <c r="D220" s="762"/>
      <c r="E220" s="762"/>
      <c r="F220" s="762"/>
      <c r="G220" s="762"/>
      <c r="H220" s="762"/>
      <c r="I220" s="762"/>
      <c r="J220" s="762"/>
    </row>
    <row r="221" spans="1:10" ht="12.95" customHeight="1">
      <c r="A221" s="262">
        <v>214</v>
      </c>
      <c r="B221" s="201" t="s">
        <v>1416</v>
      </c>
      <c r="C221" s="761">
        <f t="shared" si="30"/>
        <v>149.68</v>
      </c>
      <c r="D221" s="762">
        <v>0</v>
      </c>
      <c r="E221" s="762">
        <v>149.68</v>
      </c>
      <c r="F221" s="762">
        <v>0</v>
      </c>
      <c r="G221" s="762">
        <v>0</v>
      </c>
      <c r="H221" s="762">
        <v>0</v>
      </c>
      <c r="I221" s="762">
        <v>0</v>
      </c>
      <c r="J221" s="762">
        <v>0</v>
      </c>
    </row>
    <row r="222" spans="1:10" ht="12.95" customHeight="1">
      <c r="A222" s="262">
        <v>215</v>
      </c>
      <c r="B222" s="201" t="s">
        <v>1417</v>
      </c>
      <c r="C222" s="761">
        <f t="shared" si="30"/>
        <v>0</v>
      </c>
      <c r="D222" s="762"/>
      <c r="E222" s="762"/>
      <c r="F222" s="762"/>
      <c r="G222" s="762"/>
      <c r="H222" s="762"/>
      <c r="I222" s="762"/>
      <c r="J222" s="762"/>
    </row>
    <row r="223" spans="1:10" ht="12.95" customHeight="1">
      <c r="A223" s="262">
        <v>216</v>
      </c>
      <c r="B223" s="201" t="s">
        <v>1418</v>
      </c>
      <c r="C223" s="761">
        <f t="shared" si="30"/>
        <v>0</v>
      </c>
      <c r="D223" s="762"/>
      <c r="E223" s="762"/>
      <c r="F223" s="762"/>
      <c r="G223" s="762"/>
      <c r="H223" s="762"/>
      <c r="I223" s="762"/>
      <c r="J223" s="762"/>
    </row>
    <row r="224" spans="1:10" ht="12.95" customHeight="1">
      <c r="A224" s="262">
        <v>217</v>
      </c>
      <c r="B224" s="201"/>
      <c r="C224" s="762"/>
      <c r="D224" s="762"/>
      <c r="E224" s="762"/>
      <c r="F224" s="762"/>
      <c r="G224" s="762"/>
      <c r="H224" s="762"/>
      <c r="I224" s="762"/>
      <c r="J224" s="762"/>
    </row>
    <row r="225" spans="1:10" ht="12.95" customHeight="1">
      <c r="A225" s="262">
        <v>218</v>
      </c>
      <c r="B225" s="196" t="s">
        <v>1419</v>
      </c>
      <c r="C225" s="761">
        <f t="shared" si="30"/>
        <v>10345.9202</v>
      </c>
      <c r="D225" s="761">
        <f t="shared" ref="D225:J225" si="34">D226+D227</f>
        <v>7462.8567999999996</v>
      </c>
      <c r="E225" s="761">
        <f t="shared" si="34"/>
        <v>335.2</v>
      </c>
      <c r="F225" s="761">
        <f t="shared" si="34"/>
        <v>359.32049999999998</v>
      </c>
      <c r="G225" s="761">
        <f t="shared" si="34"/>
        <v>0</v>
      </c>
      <c r="H225" s="761">
        <f t="shared" si="34"/>
        <v>2188.5429000000004</v>
      </c>
      <c r="I225" s="761">
        <f t="shared" si="34"/>
        <v>0</v>
      </c>
      <c r="J225" s="761">
        <f t="shared" si="34"/>
        <v>0</v>
      </c>
    </row>
    <row r="226" spans="1:10" s="200" customFormat="1" ht="12.95" customHeight="1">
      <c r="A226" s="262">
        <v>219</v>
      </c>
      <c r="B226" s="196" t="s">
        <v>1241</v>
      </c>
      <c r="C226" s="761">
        <f t="shared" si="30"/>
        <v>550</v>
      </c>
      <c r="D226" s="761">
        <f t="shared" ref="D226:J226" si="35">D228</f>
        <v>0</v>
      </c>
      <c r="E226" s="761">
        <f t="shared" si="35"/>
        <v>0</v>
      </c>
      <c r="F226" s="761">
        <f t="shared" si="35"/>
        <v>0</v>
      </c>
      <c r="G226" s="761">
        <f t="shared" si="35"/>
        <v>0</v>
      </c>
      <c r="H226" s="761">
        <f t="shared" si="35"/>
        <v>550</v>
      </c>
      <c r="I226" s="761">
        <f t="shared" si="35"/>
        <v>0</v>
      </c>
      <c r="J226" s="761">
        <f t="shared" si="35"/>
        <v>0</v>
      </c>
    </row>
    <row r="227" spans="1:10" s="200" customFormat="1" ht="12.95" customHeight="1">
      <c r="A227" s="262">
        <v>220</v>
      </c>
      <c r="B227" s="196" t="s">
        <v>1242</v>
      </c>
      <c r="C227" s="761">
        <f t="shared" si="30"/>
        <v>9795.9201999999987</v>
      </c>
      <c r="D227" s="761">
        <f t="shared" ref="D227:J227" si="36">SUBTOTAL(9,D229:D255)</f>
        <v>7462.8567999999996</v>
      </c>
      <c r="E227" s="761">
        <f t="shared" si="36"/>
        <v>335.2</v>
      </c>
      <c r="F227" s="761">
        <f t="shared" si="36"/>
        <v>359.32049999999998</v>
      </c>
      <c r="G227" s="761">
        <f t="shared" si="36"/>
        <v>0</v>
      </c>
      <c r="H227" s="761">
        <f t="shared" si="36"/>
        <v>1638.5429000000001</v>
      </c>
      <c r="I227" s="761">
        <f t="shared" si="36"/>
        <v>0</v>
      </c>
      <c r="J227" s="761">
        <f t="shared" si="36"/>
        <v>0</v>
      </c>
    </row>
    <row r="228" spans="1:10" ht="12.95" customHeight="1">
      <c r="A228" s="262">
        <v>221</v>
      </c>
      <c r="B228" s="201" t="s">
        <v>1267</v>
      </c>
      <c r="C228" s="761">
        <f t="shared" si="30"/>
        <v>550</v>
      </c>
      <c r="D228" s="762">
        <v>0</v>
      </c>
      <c r="E228" s="762">
        <v>0</v>
      </c>
      <c r="F228" s="762">
        <v>0</v>
      </c>
      <c r="G228" s="762">
        <v>0</v>
      </c>
      <c r="H228" s="762">
        <v>550</v>
      </c>
      <c r="I228" s="762">
        <v>0</v>
      </c>
      <c r="J228" s="762">
        <v>0</v>
      </c>
    </row>
    <row r="229" spans="1:10" ht="12.95" customHeight="1">
      <c r="A229" s="262">
        <v>222</v>
      </c>
      <c r="B229" s="201" t="s">
        <v>1420</v>
      </c>
      <c r="C229" s="761">
        <f t="shared" si="30"/>
        <v>0</v>
      </c>
      <c r="D229" s="762"/>
      <c r="E229" s="762"/>
      <c r="F229" s="762"/>
      <c r="G229" s="762"/>
      <c r="H229" s="762"/>
      <c r="I229" s="762"/>
      <c r="J229" s="762"/>
    </row>
    <row r="230" spans="1:10" ht="12.95" customHeight="1">
      <c r="A230" s="262">
        <v>223</v>
      </c>
      <c r="B230" s="201" t="s">
        <v>1366</v>
      </c>
      <c r="C230" s="761">
        <f t="shared" si="30"/>
        <v>359.32049999999998</v>
      </c>
      <c r="D230" s="762">
        <v>0</v>
      </c>
      <c r="E230" s="762">
        <v>0</v>
      </c>
      <c r="F230" s="762">
        <v>359.32049999999998</v>
      </c>
      <c r="G230" s="762">
        <v>0</v>
      </c>
      <c r="H230" s="762">
        <v>0</v>
      </c>
      <c r="I230" s="762">
        <v>0</v>
      </c>
      <c r="J230" s="762">
        <v>0</v>
      </c>
    </row>
    <row r="231" spans="1:10" ht="12.95" customHeight="1">
      <c r="A231" s="262">
        <v>224</v>
      </c>
      <c r="B231" s="201" t="s">
        <v>1421</v>
      </c>
      <c r="C231" s="761">
        <f t="shared" si="30"/>
        <v>1544.9092000000001</v>
      </c>
      <c r="D231" s="762">
        <v>1544.9092000000001</v>
      </c>
      <c r="E231" s="762">
        <v>0</v>
      </c>
      <c r="F231" s="762">
        <v>0</v>
      </c>
      <c r="G231" s="762">
        <v>0</v>
      </c>
      <c r="H231" s="762">
        <v>0</v>
      </c>
      <c r="I231" s="762">
        <v>0</v>
      </c>
      <c r="J231" s="762">
        <v>0</v>
      </c>
    </row>
    <row r="232" spans="1:10" ht="12.95" customHeight="1">
      <c r="A232" s="262">
        <v>225</v>
      </c>
      <c r="B232" s="201" t="s">
        <v>1419</v>
      </c>
      <c r="C232" s="761">
        <f t="shared" si="30"/>
        <v>143.30340000000001</v>
      </c>
      <c r="D232" s="762">
        <v>143.30340000000001</v>
      </c>
      <c r="E232" s="762">
        <v>0</v>
      </c>
      <c r="F232" s="762">
        <v>0</v>
      </c>
      <c r="G232" s="762">
        <v>0</v>
      </c>
      <c r="H232" s="762">
        <v>0</v>
      </c>
      <c r="I232" s="762">
        <v>0</v>
      </c>
      <c r="J232" s="762">
        <v>0</v>
      </c>
    </row>
    <row r="233" spans="1:10" ht="12.95" customHeight="1">
      <c r="A233" s="262">
        <v>226</v>
      </c>
      <c r="B233" s="201" t="s">
        <v>1422</v>
      </c>
      <c r="C233" s="761">
        <f t="shared" si="30"/>
        <v>150</v>
      </c>
      <c r="D233" s="762">
        <v>0</v>
      </c>
      <c r="E233" s="762">
        <v>0</v>
      </c>
      <c r="F233" s="762">
        <v>0</v>
      </c>
      <c r="G233" s="762">
        <v>0</v>
      </c>
      <c r="H233" s="762">
        <v>150</v>
      </c>
      <c r="I233" s="762">
        <v>0</v>
      </c>
      <c r="J233" s="762">
        <v>0</v>
      </c>
    </row>
    <row r="234" spans="1:10" ht="12.95" customHeight="1">
      <c r="A234" s="262">
        <v>227</v>
      </c>
      <c r="B234" s="201" t="s">
        <v>1423</v>
      </c>
      <c r="C234" s="761">
        <f t="shared" si="30"/>
        <v>0</v>
      </c>
      <c r="D234" s="762"/>
      <c r="E234" s="762"/>
      <c r="F234" s="762"/>
      <c r="G234" s="762"/>
      <c r="H234" s="762"/>
      <c r="I234" s="762"/>
      <c r="J234" s="762"/>
    </row>
    <row r="235" spans="1:10" ht="12.95" customHeight="1">
      <c r="A235" s="262">
        <v>228</v>
      </c>
      <c r="B235" s="201" t="s">
        <v>1424</v>
      </c>
      <c r="C235" s="761">
        <f t="shared" si="30"/>
        <v>160</v>
      </c>
      <c r="D235" s="762">
        <v>0</v>
      </c>
      <c r="E235" s="762">
        <v>160</v>
      </c>
      <c r="F235" s="762">
        <v>0</v>
      </c>
      <c r="G235" s="762">
        <v>0</v>
      </c>
      <c r="H235" s="762">
        <v>0</v>
      </c>
      <c r="I235" s="762">
        <v>0</v>
      </c>
      <c r="J235" s="762">
        <v>0</v>
      </c>
    </row>
    <row r="236" spans="1:10" ht="12.95" customHeight="1">
      <c r="A236" s="262">
        <v>229</v>
      </c>
      <c r="B236" s="201" t="s">
        <v>1425</v>
      </c>
      <c r="C236" s="761">
        <f t="shared" si="30"/>
        <v>0</v>
      </c>
      <c r="D236" s="762"/>
      <c r="E236" s="762"/>
      <c r="F236" s="762"/>
      <c r="G236" s="762"/>
      <c r="H236" s="762"/>
      <c r="I236" s="762"/>
      <c r="J236" s="762"/>
    </row>
    <row r="237" spans="1:10" ht="12.95" customHeight="1">
      <c r="A237" s="262">
        <v>230</v>
      </c>
      <c r="B237" s="201" t="s">
        <v>1426</v>
      </c>
      <c r="C237" s="761">
        <f t="shared" si="30"/>
        <v>4197.2655999999997</v>
      </c>
      <c r="D237" s="762">
        <v>4197.2655999999997</v>
      </c>
      <c r="E237" s="762">
        <v>0</v>
      </c>
      <c r="F237" s="762">
        <v>0</v>
      </c>
      <c r="G237" s="762">
        <v>0</v>
      </c>
      <c r="H237" s="762">
        <v>0</v>
      </c>
      <c r="I237" s="762">
        <v>0</v>
      </c>
      <c r="J237" s="762">
        <v>0</v>
      </c>
    </row>
    <row r="238" spans="1:10" ht="12.95" customHeight="1">
      <c r="A238" s="262">
        <v>231</v>
      </c>
      <c r="B238" s="201" t="s">
        <v>1427</v>
      </c>
      <c r="C238" s="761">
        <f t="shared" si="30"/>
        <v>0</v>
      </c>
      <c r="D238" s="762"/>
      <c r="E238" s="762"/>
      <c r="F238" s="762"/>
      <c r="G238" s="762"/>
      <c r="H238" s="762"/>
      <c r="I238" s="762"/>
      <c r="J238" s="762"/>
    </row>
    <row r="239" spans="1:10" ht="12.95" customHeight="1">
      <c r="A239" s="262">
        <v>232</v>
      </c>
      <c r="B239" s="201" t="s">
        <v>1428</v>
      </c>
      <c r="C239" s="761">
        <f t="shared" si="30"/>
        <v>0</v>
      </c>
      <c r="D239" s="762"/>
      <c r="E239" s="762"/>
      <c r="F239" s="762"/>
      <c r="G239" s="762"/>
      <c r="H239" s="762"/>
      <c r="I239" s="762"/>
      <c r="J239" s="762"/>
    </row>
    <row r="240" spans="1:10" ht="12.95" customHeight="1">
      <c r="A240" s="262">
        <v>233</v>
      </c>
      <c r="B240" s="201" t="s">
        <v>1429</v>
      </c>
      <c r="C240" s="761">
        <f t="shared" si="30"/>
        <v>0</v>
      </c>
      <c r="D240" s="762"/>
      <c r="E240" s="762"/>
      <c r="F240" s="762"/>
      <c r="G240" s="762"/>
      <c r="H240" s="762"/>
      <c r="I240" s="762"/>
      <c r="J240" s="762"/>
    </row>
    <row r="241" spans="1:10" ht="12.95" customHeight="1">
      <c r="A241" s="262">
        <v>234</v>
      </c>
      <c r="B241" s="201" t="s">
        <v>1430</v>
      </c>
      <c r="C241" s="761">
        <f t="shared" si="30"/>
        <v>0</v>
      </c>
      <c r="D241" s="762"/>
      <c r="E241" s="762"/>
      <c r="F241" s="762"/>
      <c r="G241" s="762"/>
      <c r="H241" s="762"/>
      <c r="I241" s="762"/>
      <c r="J241" s="762"/>
    </row>
    <row r="242" spans="1:10" ht="12.95" customHeight="1">
      <c r="A242" s="262">
        <v>235</v>
      </c>
      <c r="B242" s="201" t="s">
        <v>1431</v>
      </c>
      <c r="C242" s="761">
        <f t="shared" si="30"/>
        <v>0</v>
      </c>
      <c r="D242" s="762"/>
      <c r="E242" s="762"/>
      <c r="F242" s="762"/>
      <c r="G242" s="762"/>
      <c r="H242" s="762"/>
      <c r="I242" s="762"/>
      <c r="J242" s="762"/>
    </row>
    <row r="243" spans="1:10" ht="12.95" customHeight="1">
      <c r="A243" s="262">
        <v>236</v>
      </c>
      <c r="B243" s="201" t="s">
        <v>1432</v>
      </c>
      <c r="C243" s="761">
        <f t="shared" si="30"/>
        <v>675</v>
      </c>
      <c r="D243" s="762">
        <v>0</v>
      </c>
      <c r="E243" s="762">
        <v>0</v>
      </c>
      <c r="F243" s="762">
        <v>0</v>
      </c>
      <c r="G243" s="762">
        <v>0</v>
      </c>
      <c r="H243" s="762">
        <v>675</v>
      </c>
      <c r="I243" s="762">
        <v>0</v>
      </c>
      <c r="J243" s="762">
        <v>0</v>
      </c>
    </row>
    <row r="244" spans="1:10" ht="12.95" customHeight="1">
      <c r="A244" s="262">
        <v>237</v>
      </c>
      <c r="B244" s="201" t="s">
        <v>1433</v>
      </c>
      <c r="C244" s="761">
        <f t="shared" si="30"/>
        <v>1552.1171999999999</v>
      </c>
      <c r="D244" s="762">
        <v>1514.1171999999999</v>
      </c>
      <c r="E244" s="762">
        <v>38</v>
      </c>
      <c r="F244" s="762">
        <v>0</v>
      </c>
      <c r="G244" s="762">
        <v>0</v>
      </c>
      <c r="H244" s="762">
        <v>0</v>
      </c>
      <c r="I244" s="762">
        <v>0</v>
      </c>
      <c r="J244" s="762">
        <v>0</v>
      </c>
    </row>
    <row r="245" spans="1:10" ht="12.95" customHeight="1">
      <c r="A245" s="262">
        <v>238</v>
      </c>
      <c r="B245" s="201" t="s">
        <v>1434</v>
      </c>
      <c r="C245" s="761">
        <f t="shared" si="30"/>
        <v>0</v>
      </c>
      <c r="D245" s="762"/>
      <c r="E245" s="762"/>
      <c r="F245" s="762"/>
      <c r="G245" s="762"/>
      <c r="H245" s="762"/>
      <c r="I245" s="762"/>
      <c r="J245" s="762"/>
    </row>
    <row r="246" spans="1:10" ht="12.95" customHeight="1">
      <c r="A246" s="262">
        <v>239</v>
      </c>
      <c r="B246" s="201" t="s">
        <v>1435</v>
      </c>
      <c r="C246" s="761">
        <f t="shared" si="30"/>
        <v>429.99400000000003</v>
      </c>
      <c r="D246" s="762">
        <v>0</v>
      </c>
      <c r="E246" s="762">
        <v>0</v>
      </c>
      <c r="F246" s="762">
        <v>0</v>
      </c>
      <c r="G246" s="762">
        <v>0</v>
      </c>
      <c r="H246" s="762">
        <v>429.99400000000003</v>
      </c>
      <c r="I246" s="762">
        <v>0</v>
      </c>
      <c r="J246" s="762">
        <v>0</v>
      </c>
    </row>
    <row r="247" spans="1:10" ht="12.95" customHeight="1">
      <c r="A247" s="262">
        <v>240</v>
      </c>
      <c r="B247" s="201" t="s">
        <v>1436</v>
      </c>
      <c r="C247" s="761">
        <f t="shared" si="30"/>
        <v>0</v>
      </c>
      <c r="D247" s="762"/>
      <c r="E247" s="762"/>
      <c r="F247" s="762"/>
      <c r="G247" s="762"/>
      <c r="H247" s="762"/>
      <c r="I247" s="762"/>
      <c r="J247" s="762"/>
    </row>
    <row r="248" spans="1:10" ht="12.95" customHeight="1">
      <c r="A248" s="262">
        <v>241</v>
      </c>
      <c r="B248" s="201" t="s">
        <v>1437</v>
      </c>
      <c r="C248" s="761">
        <f t="shared" si="30"/>
        <v>40.036000000000001</v>
      </c>
      <c r="D248" s="762">
        <v>3.5999999999999997E-2</v>
      </c>
      <c r="E248" s="762">
        <v>40</v>
      </c>
      <c r="F248" s="762">
        <v>0</v>
      </c>
      <c r="G248" s="762">
        <v>0</v>
      </c>
      <c r="H248" s="762">
        <v>0</v>
      </c>
      <c r="I248" s="762">
        <v>0</v>
      </c>
      <c r="J248" s="762">
        <v>0</v>
      </c>
    </row>
    <row r="249" spans="1:10" ht="12.95" customHeight="1">
      <c r="A249" s="262">
        <v>242</v>
      </c>
      <c r="B249" s="201" t="s">
        <v>1438</v>
      </c>
      <c r="C249" s="761">
        <f t="shared" si="30"/>
        <v>383.5489</v>
      </c>
      <c r="D249" s="762">
        <v>0</v>
      </c>
      <c r="E249" s="762">
        <v>0</v>
      </c>
      <c r="F249" s="762">
        <v>0</v>
      </c>
      <c r="G249" s="762">
        <v>0</v>
      </c>
      <c r="H249" s="762">
        <v>383.5489</v>
      </c>
      <c r="I249" s="762">
        <v>0</v>
      </c>
      <c r="J249" s="762">
        <v>0</v>
      </c>
    </row>
    <row r="250" spans="1:10" ht="12.95" customHeight="1">
      <c r="A250" s="262">
        <v>243</v>
      </c>
      <c r="B250" s="201" t="s">
        <v>1439</v>
      </c>
      <c r="C250" s="761">
        <f t="shared" si="30"/>
        <v>0</v>
      </c>
      <c r="D250" s="762"/>
      <c r="E250" s="762"/>
      <c r="F250" s="762"/>
      <c r="G250" s="762"/>
      <c r="H250" s="762"/>
      <c r="I250" s="762"/>
      <c r="J250" s="762"/>
    </row>
    <row r="251" spans="1:10" ht="12.95" customHeight="1">
      <c r="A251" s="262">
        <v>244</v>
      </c>
      <c r="B251" s="201" t="s">
        <v>1440</v>
      </c>
      <c r="C251" s="761">
        <f t="shared" si="30"/>
        <v>64</v>
      </c>
      <c r="D251" s="762">
        <v>0</v>
      </c>
      <c r="E251" s="762">
        <v>64</v>
      </c>
      <c r="F251" s="762">
        <v>0</v>
      </c>
      <c r="G251" s="762">
        <v>0</v>
      </c>
      <c r="H251" s="762">
        <v>0</v>
      </c>
      <c r="I251" s="762">
        <v>0</v>
      </c>
      <c r="J251" s="762">
        <v>0</v>
      </c>
    </row>
    <row r="252" spans="1:10" ht="12.95" customHeight="1">
      <c r="A252" s="262">
        <v>245</v>
      </c>
      <c r="B252" s="201" t="s">
        <v>1441</v>
      </c>
      <c r="C252" s="761">
        <f t="shared" si="30"/>
        <v>0</v>
      </c>
      <c r="D252" s="762"/>
      <c r="E252" s="762"/>
      <c r="F252" s="762"/>
      <c r="G252" s="762"/>
      <c r="H252" s="762"/>
      <c r="I252" s="762"/>
      <c r="J252" s="762"/>
    </row>
    <row r="253" spans="1:10" ht="12.95" customHeight="1">
      <c r="A253" s="262">
        <v>246</v>
      </c>
      <c r="B253" s="201" t="s">
        <v>1442</v>
      </c>
      <c r="C253" s="761">
        <f t="shared" si="30"/>
        <v>0</v>
      </c>
      <c r="D253" s="762"/>
      <c r="E253" s="762"/>
      <c r="F253" s="762"/>
      <c r="G253" s="762"/>
      <c r="H253" s="762"/>
      <c r="I253" s="762"/>
      <c r="J253" s="762"/>
    </row>
    <row r="254" spans="1:10" ht="12.95" customHeight="1">
      <c r="A254" s="262">
        <v>247</v>
      </c>
      <c r="B254" s="201" t="s">
        <v>1443</v>
      </c>
      <c r="C254" s="761">
        <f t="shared" si="30"/>
        <v>0</v>
      </c>
      <c r="D254" s="762"/>
      <c r="E254" s="762"/>
      <c r="F254" s="762"/>
      <c r="G254" s="762"/>
      <c r="H254" s="762"/>
      <c r="I254" s="762"/>
      <c r="J254" s="762"/>
    </row>
    <row r="255" spans="1:10" ht="12.95" customHeight="1">
      <c r="A255" s="262">
        <v>248</v>
      </c>
      <c r="B255" s="201" t="s">
        <v>1444</v>
      </c>
      <c r="C255" s="761">
        <f t="shared" si="30"/>
        <v>96.425399999999996</v>
      </c>
      <c r="D255" s="762">
        <v>63.2254</v>
      </c>
      <c r="E255" s="762">
        <v>33.200000000000003</v>
      </c>
      <c r="F255" s="762">
        <v>0</v>
      </c>
      <c r="G255" s="762">
        <v>0</v>
      </c>
      <c r="H255" s="762">
        <v>0</v>
      </c>
      <c r="I255" s="762">
        <v>0</v>
      </c>
      <c r="J255" s="762">
        <v>0</v>
      </c>
    </row>
    <row r="256" spans="1:10" ht="12.95" customHeight="1">
      <c r="A256" s="262">
        <v>249</v>
      </c>
      <c r="B256" s="201"/>
      <c r="C256" s="762"/>
      <c r="D256" s="762"/>
      <c r="E256" s="762"/>
      <c r="F256" s="762"/>
      <c r="G256" s="762"/>
      <c r="H256" s="762"/>
      <c r="I256" s="762"/>
      <c r="J256" s="762"/>
    </row>
    <row r="257" spans="1:10" ht="12.95" customHeight="1">
      <c r="A257" s="262">
        <v>250</v>
      </c>
      <c r="B257" s="196" t="s">
        <v>1445</v>
      </c>
      <c r="C257" s="761">
        <f t="shared" si="30"/>
        <v>9921.9796000000006</v>
      </c>
      <c r="D257" s="761">
        <f t="shared" ref="D257:J257" si="37">D258+D259</f>
        <v>8415.34</v>
      </c>
      <c r="E257" s="761">
        <f t="shared" si="37"/>
        <v>902.553</v>
      </c>
      <c r="F257" s="761">
        <f t="shared" si="37"/>
        <v>404.08659999999998</v>
      </c>
      <c r="G257" s="761">
        <f t="shared" si="37"/>
        <v>0</v>
      </c>
      <c r="H257" s="761">
        <f t="shared" si="37"/>
        <v>0</v>
      </c>
      <c r="I257" s="761">
        <f t="shared" si="37"/>
        <v>200</v>
      </c>
      <c r="J257" s="761">
        <f t="shared" si="37"/>
        <v>0</v>
      </c>
    </row>
    <row r="258" spans="1:10" s="200" customFormat="1" ht="12.95" customHeight="1">
      <c r="A258" s="262">
        <v>251</v>
      </c>
      <c r="B258" s="196" t="s">
        <v>1241</v>
      </c>
      <c r="C258" s="761">
        <f t="shared" ref="C258:C283" si="38">SUM(D258:J258)</f>
        <v>0</v>
      </c>
      <c r="D258" s="761">
        <f t="shared" ref="D258:J258" si="39">D260</f>
        <v>0</v>
      </c>
      <c r="E258" s="761">
        <f t="shared" si="39"/>
        <v>0</v>
      </c>
      <c r="F258" s="761">
        <f t="shared" si="39"/>
        <v>0</v>
      </c>
      <c r="G258" s="761">
        <f t="shared" si="39"/>
        <v>0</v>
      </c>
      <c r="H258" s="761">
        <f t="shared" si="39"/>
        <v>0</v>
      </c>
      <c r="I258" s="761">
        <f t="shared" si="39"/>
        <v>0</v>
      </c>
      <c r="J258" s="761">
        <f t="shared" si="39"/>
        <v>0</v>
      </c>
    </row>
    <row r="259" spans="1:10" s="200" customFormat="1" ht="12.95" customHeight="1">
      <c r="A259" s="262">
        <v>252</v>
      </c>
      <c r="B259" s="196" t="s">
        <v>1242</v>
      </c>
      <c r="C259" s="761">
        <f t="shared" si="38"/>
        <v>9921.9796000000006</v>
      </c>
      <c r="D259" s="761">
        <f t="shared" ref="D259:J259" si="40">SUBTOTAL(9,D261:D283)</f>
        <v>8415.34</v>
      </c>
      <c r="E259" s="761">
        <f t="shared" si="40"/>
        <v>902.553</v>
      </c>
      <c r="F259" s="761">
        <f t="shared" si="40"/>
        <v>404.08659999999998</v>
      </c>
      <c r="G259" s="761">
        <f t="shared" si="40"/>
        <v>0</v>
      </c>
      <c r="H259" s="761">
        <f t="shared" si="40"/>
        <v>0</v>
      </c>
      <c r="I259" s="761">
        <f t="shared" si="40"/>
        <v>200</v>
      </c>
      <c r="J259" s="761">
        <f t="shared" si="40"/>
        <v>0</v>
      </c>
    </row>
    <row r="260" spans="1:10" ht="12.95" customHeight="1">
      <c r="A260" s="262">
        <v>253</v>
      </c>
      <c r="B260" s="201" t="s">
        <v>1267</v>
      </c>
      <c r="C260" s="761">
        <f t="shared" si="38"/>
        <v>0</v>
      </c>
      <c r="D260" s="762"/>
      <c r="E260" s="762"/>
      <c r="F260" s="762"/>
      <c r="G260" s="762"/>
      <c r="H260" s="762"/>
      <c r="I260" s="762"/>
      <c r="J260" s="762"/>
    </row>
    <row r="261" spans="1:10" ht="12.95" customHeight="1">
      <c r="A261" s="262">
        <v>254</v>
      </c>
      <c r="B261" s="201" t="s">
        <v>1446</v>
      </c>
      <c r="C261" s="761">
        <f t="shared" si="38"/>
        <v>0</v>
      </c>
      <c r="D261" s="762"/>
      <c r="E261" s="762"/>
      <c r="F261" s="762"/>
      <c r="G261" s="762"/>
      <c r="H261" s="762"/>
      <c r="I261" s="762"/>
      <c r="J261" s="762"/>
    </row>
    <row r="262" spans="1:10" ht="12.95" customHeight="1">
      <c r="A262" s="262">
        <v>255</v>
      </c>
      <c r="B262" s="201" t="s">
        <v>1447</v>
      </c>
      <c r="C262" s="761">
        <f t="shared" si="38"/>
        <v>0</v>
      </c>
      <c r="D262" s="762"/>
      <c r="E262" s="762"/>
      <c r="F262" s="762"/>
      <c r="G262" s="762"/>
      <c r="H262" s="762"/>
      <c r="I262" s="762"/>
      <c r="J262" s="762"/>
    </row>
    <row r="263" spans="1:10" ht="12.95" customHeight="1">
      <c r="A263" s="262">
        <v>256</v>
      </c>
      <c r="B263" s="201" t="s">
        <v>1448</v>
      </c>
      <c r="C263" s="761">
        <f t="shared" si="38"/>
        <v>0</v>
      </c>
      <c r="D263" s="762"/>
      <c r="E263" s="762"/>
      <c r="F263" s="762"/>
      <c r="G263" s="762"/>
      <c r="H263" s="762"/>
      <c r="I263" s="762"/>
      <c r="J263" s="762"/>
    </row>
    <row r="264" spans="1:10" ht="12.95" customHeight="1">
      <c r="A264" s="262">
        <v>257</v>
      </c>
      <c r="B264" s="201" t="s">
        <v>1445</v>
      </c>
      <c r="C264" s="761">
        <f t="shared" si="38"/>
        <v>2616.1570000000002</v>
      </c>
      <c r="D264" s="762">
        <v>2616.1570000000002</v>
      </c>
      <c r="E264" s="762">
        <v>0</v>
      </c>
      <c r="F264" s="762">
        <v>0</v>
      </c>
      <c r="G264" s="762">
        <v>0</v>
      </c>
      <c r="H264" s="762">
        <v>0</v>
      </c>
      <c r="I264" s="762">
        <v>0</v>
      </c>
      <c r="J264" s="762">
        <v>0</v>
      </c>
    </row>
    <row r="265" spans="1:10" ht="12.95" customHeight="1">
      <c r="A265" s="262">
        <v>258</v>
      </c>
      <c r="B265" s="201" t="s">
        <v>1449</v>
      </c>
      <c r="C265" s="761">
        <f t="shared" si="38"/>
        <v>784.07230000000004</v>
      </c>
      <c r="D265" s="762">
        <v>784.07230000000004</v>
      </c>
      <c r="E265" s="762">
        <v>0</v>
      </c>
      <c r="F265" s="762">
        <v>0</v>
      </c>
      <c r="G265" s="762">
        <v>0</v>
      </c>
      <c r="H265" s="762">
        <v>0</v>
      </c>
      <c r="I265" s="762">
        <v>0</v>
      </c>
      <c r="J265" s="762">
        <v>0</v>
      </c>
    </row>
    <row r="266" spans="1:10" ht="12.95" customHeight="1">
      <c r="A266" s="262">
        <v>259</v>
      </c>
      <c r="B266" s="201" t="s">
        <v>1450</v>
      </c>
      <c r="C266" s="761">
        <f t="shared" si="38"/>
        <v>3662.1786000000002</v>
      </c>
      <c r="D266" s="762">
        <v>3662.1786000000002</v>
      </c>
      <c r="E266" s="762">
        <v>0</v>
      </c>
      <c r="F266" s="762">
        <v>0</v>
      </c>
      <c r="G266" s="762">
        <v>0</v>
      </c>
      <c r="H266" s="762">
        <v>0</v>
      </c>
      <c r="I266" s="762">
        <v>0</v>
      </c>
      <c r="J266" s="762">
        <v>0</v>
      </c>
    </row>
    <row r="267" spans="1:10" ht="12.95" customHeight="1">
      <c r="A267" s="262">
        <v>260</v>
      </c>
      <c r="B267" s="201" t="s">
        <v>1451</v>
      </c>
      <c r="C267" s="761">
        <f t="shared" si="38"/>
        <v>273.48919999999998</v>
      </c>
      <c r="D267" s="762">
        <v>273.48919999999998</v>
      </c>
      <c r="E267" s="762">
        <v>0</v>
      </c>
      <c r="F267" s="762">
        <v>0</v>
      </c>
      <c r="G267" s="762">
        <v>0</v>
      </c>
      <c r="H267" s="762">
        <v>0</v>
      </c>
      <c r="I267" s="762">
        <v>0</v>
      </c>
      <c r="J267" s="762">
        <v>0</v>
      </c>
    </row>
    <row r="268" spans="1:10" ht="12.95" customHeight="1">
      <c r="A268" s="262">
        <v>261</v>
      </c>
      <c r="B268" s="201" t="s">
        <v>1452</v>
      </c>
      <c r="C268" s="761">
        <f t="shared" si="38"/>
        <v>0</v>
      </c>
      <c r="D268" s="762"/>
      <c r="E268" s="762"/>
      <c r="F268" s="762"/>
      <c r="G268" s="762"/>
      <c r="H268" s="762"/>
      <c r="I268" s="762"/>
      <c r="J268" s="762"/>
    </row>
    <row r="269" spans="1:10" ht="12.95" customHeight="1">
      <c r="A269" s="262">
        <v>262</v>
      </c>
      <c r="B269" s="201" t="s">
        <v>1453</v>
      </c>
      <c r="C269" s="761">
        <f t="shared" si="38"/>
        <v>0</v>
      </c>
      <c r="D269" s="762"/>
      <c r="E269" s="762"/>
      <c r="F269" s="762"/>
      <c r="G269" s="762"/>
      <c r="H269" s="762"/>
      <c r="I269" s="762"/>
      <c r="J269" s="762"/>
    </row>
    <row r="270" spans="1:10" ht="12.95" customHeight="1">
      <c r="A270" s="262">
        <v>263</v>
      </c>
      <c r="B270" s="201" t="s">
        <v>1454</v>
      </c>
      <c r="C270" s="761">
        <f t="shared" si="38"/>
        <v>400.24</v>
      </c>
      <c r="D270" s="762">
        <v>0</v>
      </c>
      <c r="E270" s="762">
        <v>400.24</v>
      </c>
      <c r="F270" s="762">
        <v>0</v>
      </c>
      <c r="G270" s="762">
        <v>0</v>
      </c>
      <c r="H270" s="762">
        <v>0</v>
      </c>
      <c r="I270" s="762">
        <v>0</v>
      </c>
      <c r="J270" s="762">
        <v>0</v>
      </c>
    </row>
    <row r="271" spans="1:10" ht="12.95" customHeight="1">
      <c r="A271" s="262">
        <v>264</v>
      </c>
      <c r="B271" s="201" t="s">
        <v>1455</v>
      </c>
      <c r="C271" s="761">
        <f t="shared" si="38"/>
        <v>0</v>
      </c>
      <c r="D271" s="762"/>
      <c r="E271" s="762"/>
      <c r="F271" s="762"/>
      <c r="G271" s="762"/>
      <c r="H271" s="762"/>
      <c r="I271" s="762"/>
      <c r="J271" s="762"/>
    </row>
    <row r="272" spans="1:10" ht="12.95" customHeight="1">
      <c r="A272" s="262">
        <v>265</v>
      </c>
      <c r="B272" s="201" t="s">
        <v>1456</v>
      </c>
      <c r="C272" s="761">
        <f t="shared" si="38"/>
        <v>0</v>
      </c>
      <c r="D272" s="762"/>
      <c r="E272" s="762"/>
      <c r="F272" s="762"/>
      <c r="G272" s="762"/>
      <c r="H272" s="762"/>
      <c r="I272" s="762"/>
      <c r="J272" s="762"/>
    </row>
    <row r="273" spans="1:10" ht="12.95" customHeight="1">
      <c r="A273" s="262">
        <v>266</v>
      </c>
      <c r="B273" s="201" t="s">
        <v>1457</v>
      </c>
      <c r="C273" s="761">
        <f t="shared" si="38"/>
        <v>0</v>
      </c>
      <c r="D273" s="762"/>
      <c r="E273" s="762"/>
      <c r="F273" s="762"/>
      <c r="G273" s="762"/>
      <c r="H273" s="762"/>
      <c r="I273" s="762"/>
      <c r="J273" s="762"/>
    </row>
    <row r="274" spans="1:10" ht="12.95" customHeight="1">
      <c r="A274" s="262">
        <v>267</v>
      </c>
      <c r="B274" s="201" t="s">
        <v>1458</v>
      </c>
      <c r="C274" s="761">
        <f t="shared" si="38"/>
        <v>437.65190000000001</v>
      </c>
      <c r="D274" s="762">
        <v>437.65190000000001</v>
      </c>
      <c r="E274" s="762">
        <v>0</v>
      </c>
      <c r="F274" s="762">
        <v>0</v>
      </c>
      <c r="G274" s="762">
        <v>0</v>
      </c>
      <c r="H274" s="762">
        <v>0</v>
      </c>
      <c r="I274" s="762">
        <v>0</v>
      </c>
      <c r="J274" s="762">
        <v>0</v>
      </c>
    </row>
    <row r="275" spans="1:10" ht="12.95" customHeight="1">
      <c r="A275" s="262">
        <v>268</v>
      </c>
      <c r="B275" s="201" t="s">
        <v>1459</v>
      </c>
      <c r="C275" s="761">
        <f t="shared" si="38"/>
        <v>62.722999999999999</v>
      </c>
      <c r="D275" s="762">
        <v>0</v>
      </c>
      <c r="E275" s="762">
        <v>62.722999999999999</v>
      </c>
      <c r="F275" s="762">
        <v>0</v>
      </c>
      <c r="G275" s="762">
        <v>0</v>
      </c>
      <c r="H275" s="762">
        <v>0</v>
      </c>
      <c r="I275" s="762">
        <v>0</v>
      </c>
      <c r="J275" s="762">
        <v>0</v>
      </c>
    </row>
    <row r="276" spans="1:10" ht="12.95" customHeight="1">
      <c r="A276" s="262">
        <v>269</v>
      </c>
      <c r="B276" s="201" t="s">
        <v>1460</v>
      </c>
      <c r="C276" s="761">
        <f t="shared" si="38"/>
        <v>160</v>
      </c>
      <c r="D276" s="762">
        <v>0</v>
      </c>
      <c r="E276" s="762">
        <v>160</v>
      </c>
      <c r="F276" s="762">
        <v>0</v>
      </c>
      <c r="G276" s="762">
        <v>0</v>
      </c>
      <c r="H276" s="762">
        <v>0</v>
      </c>
      <c r="I276" s="762">
        <v>0</v>
      </c>
      <c r="J276" s="762">
        <v>0</v>
      </c>
    </row>
    <row r="277" spans="1:10" ht="12.95" customHeight="1">
      <c r="A277" s="262">
        <v>270</v>
      </c>
      <c r="B277" s="201" t="s">
        <v>1461</v>
      </c>
      <c r="C277" s="761">
        <f t="shared" si="38"/>
        <v>85.207300000000004</v>
      </c>
      <c r="D277" s="762">
        <v>5.2873000000000001</v>
      </c>
      <c r="E277" s="762">
        <v>79.92</v>
      </c>
      <c r="F277" s="762">
        <v>0</v>
      </c>
      <c r="G277" s="762">
        <v>0</v>
      </c>
      <c r="H277" s="762">
        <v>0</v>
      </c>
      <c r="I277" s="762">
        <v>0</v>
      </c>
      <c r="J277" s="762">
        <v>0</v>
      </c>
    </row>
    <row r="278" spans="1:10" ht="12.95" customHeight="1">
      <c r="A278" s="262">
        <v>271</v>
      </c>
      <c r="B278" s="201" t="s">
        <v>1462</v>
      </c>
      <c r="C278" s="761">
        <f t="shared" si="38"/>
        <v>415.8997</v>
      </c>
      <c r="D278" s="762">
        <v>370.74270000000001</v>
      </c>
      <c r="E278" s="762">
        <v>45.156999999999996</v>
      </c>
      <c r="F278" s="762">
        <v>0</v>
      </c>
      <c r="G278" s="762">
        <v>0</v>
      </c>
      <c r="H278" s="762">
        <v>0</v>
      </c>
      <c r="I278" s="762">
        <v>0</v>
      </c>
      <c r="J278" s="762">
        <v>0</v>
      </c>
    </row>
    <row r="279" spans="1:10" ht="12.95" customHeight="1">
      <c r="A279" s="262">
        <v>272</v>
      </c>
      <c r="B279" s="201" t="s">
        <v>1463</v>
      </c>
      <c r="C279" s="761">
        <f t="shared" si="38"/>
        <v>540.274</v>
      </c>
      <c r="D279" s="762">
        <v>265.76100000000002</v>
      </c>
      <c r="E279" s="762">
        <v>74.513000000000005</v>
      </c>
      <c r="F279" s="762">
        <v>0</v>
      </c>
      <c r="G279" s="762">
        <v>0</v>
      </c>
      <c r="H279" s="762">
        <v>0</v>
      </c>
      <c r="I279" s="762">
        <v>200</v>
      </c>
      <c r="J279" s="762">
        <v>0</v>
      </c>
    </row>
    <row r="280" spans="1:10" ht="12.95" customHeight="1">
      <c r="A280" s="262">
        <v>273</v>
      </c>
      <c r="B280" s="201" t="s">
        <v>1464</v>
      </c>
      <c r="C280" s="761">
        <f t="shared" si="38"/>
        <v>80</v>
      </c>
      <c r="D280" s="762">
        <v>0</v>
      </c>
      <c r="E280" s="762">
        <v>80</v>
      </c>
      <c r="F280" s="762">
        <v>0</v>
      </c>
      <c r="G280" s="762">
        <v>0</v>
      </c>
      <c r="H280" s="762">
        <v>0</v>
      </c>
      <c r="I280" s="762">
        <v>0</v>
      </c>
      <c r="J280" s="762">
        <v>0</v>
      </c>
    </row>
    <row r="281" spans="1:10" ht="12.95" customHeight="1">
      <c r="A281" s="262">
        <v>274</v>
      </c>
      <c r="B281" s="201" t="s">
        <v>1465</v>
      </c>
      <c r="C281" s="761">
        <f t="shared" si="38"/>
        <v>0</v>
      </c>
      <c r="D281" s="762"/>
      <c r="E281" s="762"/>
      <c r="F281" s="762"/>
      <c r="G281" s="762"/>
      <c r="H281" s="762"/>
      <c r="I281" s="762"/>
      <c r="J281" s="762"/>
    </row>
    <row r="282" spans="1:10" ht="12.95" customHeight="1">
      <c r="A282" s="262">
        <v>275</v>
      </c>
      <c r="B282" s="201" t="s">
        <v>1466</v>
      </c>
      <c r="C282" s="761">
        <f t="shared" si="38"/>
        <v>0</v>
      </c>
      <c r="D282" s="762"/>
      <c r="E282" s="762"/>
      <c r="F282" s="762"/>
      <c r="G282" s="762"/>
      <c r="H282" s="762"/>
      <c r="I282" s="762"/>
      <c r="J282" s="762"/>
    </row>
    <row r="283" spans="1:10" ht="12.95" customHeight="1">
      <c r="A283" s="262">
        <v>276</v>
      </c>
      <c r="B283" s="201" t="s">
        <v>1467</v>
      </c>
      <c r="C283" s="761">
        <f t="shared" si="38"/>
        <v>404.08659999999998</v>
      </c>
      <c r="D283" s="762">
        <v>0</v>
      </c>
      <c r="E283" s="762">
        <v>0</v>
      </c>
      <c r="F283" s="762">
        <v>404.08659999999998</v>
      </c>
      <c r="G283" s="762">
        <v>0</v>
      </c>
      <c r="H283" s="762">
        <v>0</v>
      </c>
      <c r="I283" s="762">
        <v>0</v>
      </c>
      <c r="J283" s="762">
        <v>0</v>
      </c>
    </row>
    <row r="284" spans="1:10" ht="12.95" customHeight="1">
      <c r="A284" s="262">
        <v>277</v>
      </c>
      <c r="B284" s="201"/>
      <c r="C284" s="762"/>
      <c r="D284" s="762"/>
      <c r="E284" s="762"/>
      <c r="F284" s="762"/>
      <c r="G284" s="762"/>
      <c r="H284" s="762"/>
      <c r="I284" s="762"/>
      <c r="J284" s="762"/>
    </row>
    <row r="285" spans="1:10" ht="12.95" customHeight="1">
      <c r="A285" s="262">
        <v>278</v>
      </c>
      <c r="B285" s="196" t="s">
        <v>1468</v>
      </c>
      <c r="C285" s="761">
        <f t="shared" ref="C285:C313" si="41">SUM(D285:J285)</f>
        <v>31680.299299999999</v>
      </c>
      <c r="D285" s="761">
        <f t="shared" ref="D285:J285" si="42">D286+D287</f>
        <v>19195.5831</v>
      </c>
      <c r="E285" s="761">
        <f t="shared" si="42"/>
        <v>8329.8089999999993</v>
      </c>
      <c r="F285" s="761">
        <f t="shared" si="42"/>
        <v>2933.0927000000001</v>
      </c>
      <c r="G285" s="761">
        <f t="shared" si="42"/>
        <v>371.81450000000001</v>
      </c>
      <c r="H285" s="761">
        <f t="shared" si="42"/>
        <v>600</v>
      </c>
      <c r="I285" s="761">
        <f t="shared" si="42"/>
        <v>250</v>
      </c>
      <c r="J285" s="761">
        <f t="shared" si="42"/>
        <v>0</v>
      </c>
    </row>
    <row r="286" spans="1:10" s="200" customFormat="1" ht="12.95" customHeight="1">
      <c r="A286" s="262">
        <v>279</v>
      </c>
      <c r="B286" s="196" t="s">
        <v>1241</v>
      </c>
      <c r="C286" s="761">
        <f t="shared" si="41"/>
        <v>371.81450000000001</v>
      </c>
      <c r="D286" s="761">
        <f t="shared" ref="D286:J286" si="43">D288</f>
        <v>0</v>
      </c>
      <c r="E286" s="761">
        <f t="shared" si="43"/>
        <v>0</v>
      </c>
      <c r="F286" s="761">
        <f t="shared" si="43"/>
        <v>0</v>
      </c>
      <c r="G286" s="761">
        <f t="shared" si="43"/>
        <v>371.81450000000001</v>
      </c>
      <c r="H286" s="761">
        <f t="shared" si="43"/>
        <v>0</v>
      </c>
      <c r="I286" s="761">
        <f t="shared" si="43"/>
        <v>0</v>
      </c>
      <c r="J286" s="761">
        <f t="shared" si="43"/>
        <v>0</v>
      </c>
    </row>
    <row r="287" spans="1:10" s="200" customFormat="1" ht="12.95" customHeight="1">
      <c r="A287" s="262">
        <v>280</v>
      </c>
      <c r="B287" s="196" t="s">
        <v>1242</v>
      </c>
      <c r="C287" s="761">
        <f t="shared" si="41"/>
        <v>31308.484799999998</v>
      </c>
      <c r="D287" s="761">
        <f t="shared" ref="D287:J287" si="44">SUBTOTAL(9,D289:D313)</f>
        <v>19195.5831</v>
      </c>
      <c r="E287" s="761">
        <f t="shared" si="44"/>
        <v>8329.8089999999993</v>
      </c>
      <c r="F287" s="761">
        <f t="shared" si="44"/>
        <v>2933.0927000000001</v>
      </c>
      <c r="G287" s="761">
        <f t="shared" si="44"/>
        <v>0</v>
      </c>
      <c r="H287" s="761">
        <f t="shared" si="44"/>
        <v>600</v>
      </c>
      <c r="I287" s="761">
        <f t="shared" si="44"/>
        <v>250</v>
      </c>
      <c r="J287" s="761">
        <f t="shared" si="44"/>
        <v>0</v>
      </c>
    </row>
    <row r="288" spans="1:10" ht="12.95" customHeight="1">
      <c r="A288" s="262">
        <v>281</v>
      </c>
      <c r="B288" s="201" t="s">
        <v>1267</v>
      </c>
      <c r="C288" s="761">
        <f t="shared" si="41"/>
        <v>371.81450000000001</v>
      </c>
      <c r="D288" s="762">
        <v>0</v>
      </c>
      <c r="E288" s="762">
        <v>0</v>
      </c>
      <c r="F288" s="762">
        <v>0</v>
      </c>
      <c r="G288" s="762">
        <v>371.81450000000001</v>
      </c>
      <c r="H288" s="762">
        <v>0</v>
      </c>
      <c r="I288" s="762">
        <v>0</v>
      </c>
      <c r="J288" s="762">
        <v>0</v>
      </c>
    </row>
    <row r="289" spans="1:10" ht="12.95" customHeight="1">
      <c r="A289" s="262">
        <v>282</v>
      </c>
      <c r="B289" s="201" t="s">
        <v>1469</v>
      </c>
      <c r="C289" s="761">
        <f t="shared" si="41"/>
        <v>652.69000000000005</v>
      </c>
      <c r="D289" s="762">
        <v>52.69</v>
      </c>
      <c r="E289" s="762">
        <v>0</v>
      </c>
      <c r="F289" s="762">
        <v>0</v>
      </c>
      <c r="G289" s="762">
        <v>0</v>
      </c>
      <c r="H289" s="762">
        <v>600</v>
      </c>
      <c r="I289" s="762">
        <v>0</v>
      </c>
      <c r="J289" s="762">
        <v>0</v>
      </c>
    </row>
    <row r="290" spans="1:10" ht="12.95" customHeight="1">
      <c r="A290" s="262">
        <v>283</v>
      </c>
      <c r="B290" s="201" t="s">
        <v>1470</v>
      </c>
      <c r="C290" s="761">
        <f t="shared" si="41"/>
        <v>0</v>
      </c>
      <c r="D290" s="762"/>
      <c r="E290" s="762"/>
      <c r="F290" s="762"/>
      <c r="G290" s="762"/>
      <c r="H290" s="762"/>
      <c r="I290" s="762"/>
      <c r="J290" s="762"/>
    </row>
    <row r="291" spans="1:10" ht="12.95" customHeight="1">
      <c r="A291" s="262">
        <v>284</v>
      </c>
      <c r="B291" s="201" t="s">
        <v>1471</v>
      </c>
      <c r="C291" s="761">
        <f t="shared" si="41"/>
        <v>210.982</v>
      </c>
      <c r="D291" s="762">
        <v>0</v>
      </c>
      <c r="E291" s="762">
        <v>210.982</v>
      </c>
      <c r="F291" s="762">
        <v>0</v>
      </c>
      <c r="G291" s="762">
        <v>0</v>
      </c>
      <c r="H291" s="762">
        <v>0</v>
      </c>
      <c r="I291" s="762">
        <v>0</v>
      </c>
      <c r="J291" s="762">
        <v>0</v>
      </c>
    </row>
    <row r="292" spans="1:10" ht="12.95" customHeight="1">
      <c r="A292" s="262">
        <v>285</v>
      </c>
      <c r="B292" s="201" t="s">
        <v>1472</v>
      </c>
      <c r="C292" s="761">
        <f t="shared" si="41"/>
        <v>0</v>
      </c>
      <c r="D292" s="762"/>
      <c r="E292" s="762"/>
      <c r="F292" s="762"/>
      <c r="G292" s="762"/>
      <c r="H292" s="762"/>
      <c r="I292" s="762"/>
      <c r="J292" s="762"/>
    </row>
    <row r="293" spans="1:10" ht="12.95" customHeight="1">
      <c r="A293" s="262">
        <v>286</v>
      </c>
      <c r="B293" s="201" t="s">
        <v>1473</v>
      </c>
      <c r="C293" s="761">
        <f t="shared" si="41"/>
        <v>0</v>
      </c>
      <c r="D293" s="762"/>
      <c r="E293" s="762"/>
      <c r="F293" s="762"/>
      <c r="G293" s="762"/>
      <c r="H293" s="762"/>
      <c r="I293" s="762"/>
      <c r="J293" s="762"/>
    </row>
    <row r="294" spans="1:10" ht="12.95" customHeight="1">
      <c r="A294" s="262">
        <v>287</v>
      </c>
      <c r="B294" s="201" t="s">
        <v>1474</v>
      </c>
      <c r="C294" s="761">
        <f t="shared" si="41"/>
        <v>0</v>
      </c>
      <c r="D294" s="762"/>
      <c r="E294" s="762"/>
      <c r="F294" s="762"/>
      <c r="G294" s="762"/>
      <c r="H294" s="762"/>
      <c r="I294" s="762"/>
      <c r="J294" s="762"/>
    </row>
    <row r="295" spans="1:10" ht="12.95" customHeight="1">
      <c r="A295" s="262">
        <v>288</v>
      </c>
      <c r="B295" s="201" t="s">
        <v>1468</v>
      </c>
      <c r="C295" s="761">
        <f t="shared" si="41"/>
        <v>0</v>
      </c>
      <c r="D295" s="762"/>
      <c r="E295" s="762"/>
      <c r="F295" s="762"/>
      <c r="G295" s="762"/>
      <c r="H295" s="762"/>
      <c r="I295" s="762"/>
      <c r="J295" s="762"/>
    </row>
    <row r="296" spans="1:10" ht="12.95" customHeight="1">
      <c r="A296" s="262">
        <v>289</v>
      </c>
      <c r="B296" s="201" t="s">
        <v>1475</v>
      </c>
      <c r="C296" s="761">
        <f t="shared" si="41"/>
        <v>0</v>
      </c>
      <c r="D296" s="762"/>
      <c r="E296" s="762"/>
      <c r="F296" s="762"/>
      <c r="G296" s="762"/>
      <c r="H296" s="762"/>
      <c r="I296" s="762"/>
      <c r="J296" s="762"/>
    </row>
    <row r="297" spans="1:10" ht="12.95" customHeight="1">
      <c r="A297" s="262">
        <v>290</v>
      </c>
      <c r="B297" s="201" t="s">
        <v>1476</v>
      </c>
      <c r="C297" s="761">
        <f t="shared" si="41"/>
        <v>0</v>
      </c>
      <c r="D297" s="762"/>
      <c r="E297" s="762"/>
      <c r="F297" s="762"/>
      <c r="G297" s="762"/>
      <c r="H297" s="762"/>
      <c r="I297" s="762"/>
      <c r="J297" s="762"/>
    </row>
    <row r="298" spans="1:10" ht="12.95" customHeight="1">
      <c r="A298" s="262">
        <v>291</v>
      </c>
      <c r="B298" s="201" t="s">
        <v>1477</v>
      </c>
      <c r="C298" s="761">
        <f t="shared" si="41"/>
        <v>3544.6779999999999</v>
      </c>
      <c r="D298" s="762">
        <v>1341.6346000000001</v>
      </c>
      <c r="E298" s="762">
        <v>1730.34</v>
      </c>
      <c r="F298" s="762">
        <v>472.70339999999999</v>
      </c>
      <c r="G298" s="762">
        <v>0</v>
      </c>
      <c r="H298" s="762">
        <v>0</v>
      </c>
      <c r="I298" s="762">
        <v>0</v>
      </c>
      <c r="J298" s="762">
        <v>0</v>
      </c>
    </row>
    <row r="299" spans="1:10" ht="12.95" customHeight="1">
      <c r="A299" s="262">
        <v>292</v>
      </c>
      <c r="B299" s="201" t="s">
        <v>1478</v>
      </c>
      <c r="C299" s="761">
        <f t="shared" si="41"/>
        <v>3537.4769000000001</v>
      </c>
      <c r="D299" s="762">
        <v>3383.6619000000001</v>
      </c>
      <c r="E299" s="762">
        <v>153.815</v>
      </c>
      <c r="F299" s="762">
        <v>0</v>
      </c>
      <c r="G299" s="762">
        <v>0</v>
      </c>
      <c r="H299" s="762">
        <v>0</v>
      </c>
      <c r="I299" s="762">
        <v>0</v>
      </c>
      <c r="J299" s="762">
        <v>0</v>
      </c>
    </row>
    <row r="300" spans="1:10" ht="12.95" customHeight="1">
      <c r="A300" s="262">
        <v>293</v>
      </c>
      <c r="B300" s="201" t="s">
        <v>1479</v>
      </c>
      <c r="C300" s="761">
        <f t="shared" si="41"/>
        <v>2838.7394999999997</v>
      </c>
      <c r="D300" s="762">
        <v>0</v>
      </c>
      <c r="E300" s="762">
        <v>2617.7669999999998</v>
      </c>
      <c r="F300" s="762">
        <v>220.9725</v>
      </c>
      <c r="G300" s="762">
        <v>0</v>
      </c>
      <c r="H300" s="762">
        <v>0</v>
      </c>
      <c r="I300" s="762">
        <v>0</v>
      </c>
      <c r="J300" s="762">
        <v>0</v>
      </c>
    </row>
    <row r="301" spans="1:10" ht="12.95" customHeight="1">
      <c r="A301" s="262">
        <v>294</v>
      </c>
      <c r="B301" s="201" t="s">
        <v>1480</v>
      </c>
      <c r="C301" s="761">
        <f t="shared" si="41"/>
        <v>0</v>
      </c>
      <c r="D301" s="762"/>
      <c r="E301" s="762"/>
      <c r="F301" s="762"/>
      <c r="G301" s="762"/>
      <c r="H301" s="762"/>
      <c r="I301" s="762"/>
      <c r="J301" s="762"/>
    </row>
    <row r="302" spans="1:10" ht="12.95" customHeight="1">
      <c r="A302" s="262">
        <v>295</v>
      </c>
      <c r="B302" s="201" t="s">
        <v>1481</v>
      </c>
      <c r="C302" s="761">
        <f t="shared" si="41"/>
        <v>1168.2652</v>
      </c>
      <c r="D302" s="762">
        <v>398.4</v>
      </c>
      <c r="E302" s="762">
        <v>280</v>
      </c>
      <c r="F302" s="762">
        <v>489.86520000000002</v>
      </c>
      <c r="G302" s="762">
        <v>0</v>
      </c>
      <c r="H302" s="762">
        <v>0</v>
      </c>
      <c r="I302" s="762">
        <v>0</v>
      </c>
      <c r="J302" s="762">
        <v>0</v>
      </c>
    </row>
    <row r="303" spans="1:10" ht="12.95" customHeight="1">
      <c r="A303" s="262">
        <v>296</v>
      </c>
      <c r="B303" s="201" t="s">
        <v>1482</v>
      </c>
      <c r="C303" s="761">
        <f t="shared" si="41"/>
        <v>1107.376</v>
      </c>
      <c r="D303" s="762">
        <v>0</v>
      </c>
      <c r="E303" s="762">
        <v>857.37599999999998</v>
      </c>
      <c r="F303" s="762">
        <v>0</v>
      </c>
      <c r="G303" s="762">
        <v>0</v>
      </c>
      <c r="H303" s="762">
        <v>0</v>
      </c>
      <c r="I303" s="762">
        <v>250</v>
      </c>
      <c r="J303" s="762">
        <v>0</v>
      </c>
    </row>
    <row r="304" spans="1:10" ht="12.95" customHeight="1">
      <c r="A304" s="262">
        <v>297</v>
      </c>
      <c r="B304" s="201" t="s">
        <v>1483</v>
      </c>
      <c r="C304" s="761">
        <f t="shared" si="41"/>
        <v>7236.08</v>
      </c>
      <c r="D304" s="762">
        <v>7236.08</v>
      </c>
      <c r="E304" s="762">
        <v>0</v>
      </c>
      <c r="F304" s="762">
        <v>0</v>
      </c>
      <c r="G304" s="762">
        <v>0</v>
      </c>
      <c r="H304" s="762">
        <v>0</v>
      </c>
      <c r="I304" s="762">
        <v>0</v>
      </c>
      <c r="J304" s="762">
        <v>0</v>
      </c>
    </row>
    <row r="305" spans="1:10" ht="12.95" customHeight="1">
      <c r="A305" s="262">
        <v>298</v>
      </c>
      <c r="B305" s="201" t="s">
        <v>1484</v>
      </c>
      <c r="C305" s="761">
        <f t="shared" si="41"/>
        <v>0</v>
      </c>
      <c r="D305" s="762"/>
      <c r="E305" s="762"/>
      <c r="F305" s="762"/>
      <c r="G305" s="762"/>
      <c r="H305" s="762"/>
      <c r="I305" s="762"/>
      <c r="J305" s="762"/>
    </row>
    <row r="306" spans="1:10" ht="12.95" customHeight="1">
      <c r="A306" s="262">
        <v>299</v>
      </c>
      <c r="B306" s="201" t="s">
        <v>1485</v>
      </c>
      <c r="C306" s="761">
        <f t="shared" si="41"/>
        <v>5541.4605000000001</v>
      </c>
      <c r="D306" s="762">
        <v>5541.4605000000001</v>
      </c>
      <c r="E306" s="762">
        <v>0</v>
      </c>
      <c r="F306" s="762">
        <v>0</v>
      </c>
      <c r="G306" s="762">
        <v>0</v>
      </c>
      <c r="H306" s="762">
        <v>0</v>
      </c>
      <c r="I306" s="762">
        <v>0</v>
      </c>
      <c r="J306" s="762">
        <v>0</v>
      </c>
    </row>
    <row r="307" spans="1:10" ht="12.95" customHeight="1">
      <c r="A307" s="262">
        <v>300</v>
      </c>
      <c r="B307" s="201" t="s">
        <v>1486</v>
      </c>
      <c r="C307" s="761">
        <f t="shared" si="41"/>
        <v>4934.7199999999993</v>
      </c>
      <c r="D307" s="762">
        <v>1241.6560999999999</v>
      </c>
      <c r="E307" s="762">
        <v>2385.529</v>
      </c>
      <c r="F307" s="762">
        <v>1307.5349000000001</v>
      </c>
      <c r="G307" s="762">
        <v>0</v>
      </c>
      <c r="H307" s="762">
        <v>0</v>
      </c>
      <c r="I307" s="762">
        <v>0</v>
      </c>
      <c r="J307" s="762">
        <v>0</v>
      </c>
    </row>
    <row r="308" spans="1:10" ht="12.95" customHeight="1">
      <c r="A308" s="262">
        <v>301</v>
      </c>
      <c r="B308" s="201" t="s">
        <v>1487</v>
      </c>
      <c r="C308" s="761">
        <f t="shared" si="41"/>
        <v>0</v>
      </c>
      <c r="D308" s="762"/>
      <c r="E308" s="762"/>
      <c r="F308" s="762"/>
      <c r="G308" s="762"/>
      <c r="H308" s="762"/>
      <c r="I308" s="762"/>
      <c r="J308" s="762"/>
    </row>
    <row r="309" spans="1:10" ht="12.95" customHeight="1">
      <c r="A309" s="262">
        <v>302</v>
      </c>
      <c r="B309" s="201" t="s">
        <v>1488</v>
      </c>
      <c r="C309" s="761">
        <f t="shared" si="41"/>
        <v>0</v>
      </c>
      <c r="D309" s="762"/>
      <c r="E309" s="762"/>
      <c r="F309" s="762"/>
      <c r="G309" s="762"/>
      <c r="H309" s="762"/>
      <c r="I309" s="762"/>
      <c r="J309" s="762"/>
    </row>
    <row r="310" spans="1:10" ht="12.95" customHeight="1">
      <c r="A310" s="262">
        <v>303</v>
      </c>
      <c r="B310" s="201" t="s">
        <v>1489</v>
      </c>
      <c r="C310" s="761">
        <f t="shared" si="41"/>
        <v>23.125499999999999</v>
      </c>
      <c r="D310" s="762">
        <v>0</v>
      </c>
      <c r="E310" s="762">
        <v>0</v>
      </c>
      <c r="F310" s="762">
        <v>23.125499999999999</v>
      </c>
      <c r="G310" s="762">
        <v>0</v>
      </c>
      <c r="H310" s="762">
        <v>0</v>
      </c>
      <c r="I310" s="762">
        <v>0</v>
      </c>
      <c r="J310" s="762">
        <v>0</v>
      </c>
    </row>
    <row r="311" spans="1:10" ht="12.95" customHeight="1">
      <c r="A311" s="262">
        <v>304</v>
      </c>
      <c r="B311" s="201" t="s">
        <v>1490</v>
      </c>
      <c r="C311" s="761">
        <f t="shared" si="41"/>
        <v>418.89120000000003</v>
      </c>
      <c r="D311" s="762">
        <v>0</v>
      </c>
      <c r="E311" s="762">
        <v>0</v>
      </c>
      <c r="F311" s="762">
        <v>418.89120000000003</v>
      </c>
      <c r="G311" s="762">
        <v>0</v>
      </c>
      <c r="H311" s="762">
        <v>0</v>
      </c>
      <c r="I311" s="762">
        <v>0</v>
      </c>
      <c r="J311" s="762">
        <v>0</v>
      </c>
    </row>
    <row r="312" spans="1:10" ht="12.95" customHeight="1">
      <c r="A312" s="262">
        <v>305</v>
      </c>
      <c r="B312" s="201" t="s">
        <v>1491</v>
      </c>
      <c r="C312" s="761">
        <f t="shared" si="41"/>
        <v>94</v>
      </c>
      <c r="D312" s="762">
        <v>0</v>
      </c>
      <c r="E312" s="762">
        <v>94</v>
      </c>
      <c r="F312" s="762">
        <v>0</v>
      </c>
      <c r="G312" s="762">
        <v>0</v>
      </c>
      <c r="H312" s="762">
        <v>0</v>
      </c>
      <c r="I312" s="762">
        <v>0</v>
      </c>
      <c r="J312" s="762">
        <v>0</v>
      </c>
    </row>
    <row r="313" spans="1:10" ht="12.95" customHeight="1">
      <c r="A313" s="262">
        <v>306</v>
      </c>
      <c r="B313" s="201" t="s">
        <v>1492</v>
      </c>
      <c r="C313" s="761">
        <f t="shared" si="41"/>
        <v>0</v>
      </c>
      <c r="D313" s="762"/>
      <c r="E313" s="762"/>
      <c r="F313" s="762"/>
      <c r="G313" s="762"/>
      <c r="H313" s="762"/>
      <c r="I313" s="762"/>
      <c r="J313" s="762"/>
    </row>
    <row r="314" spans="1:10" ht="12.95" customHeight="1">
      <c r="A314" s="262">
        <v>307</v>
      </c>
      <c r="B314" s="201"/>
      <c r="C314" s="762"/>
      <c r="D314" s="762"/>
      <c r="E314" s="762"/>
      <c r="F314" s="762"/>
      <c r="G314" s="762"/>
      <c r="H314" s="762"/>
      <c r="I314" s="762"/>
      <c r="J314" s="762"/>
    </row>
    <row r="315" spans="1:10" ht="12.95" customHeight="1">
      <c r="A315" s="262">
        <v>308</v>
      </c>
      <c r="B315" s="196" t="s">
        <v>1493</v>
      </c>
      <c r="C315" s="761">
        <f t="shared" ref="C315:C340" si="45">SUM(D315:J315)</f>
        <v>4692.8189999999995</v>
      </c>
      <c r="D315" s="761">
        <f t="shared" ref="D315:J315" si="46">D316+D317</f>
        <v>2147.75</v>
      </c>
      <c r="E315" s="761">
        <f t="shared" si="46"/>
        <v>2295.0689999999995</v>
      </c>
      <c r="F315" s="761">
        <f t="shared" si="46"/>
        <v>0</v>
      </c>
      <c r="G315" s="761">
        <f t="shared" si="46"/>
        <v>0</v>
      </c>
      <c r="H315" s="761">
        <f t="shared" si="46"/>
        <v>0</v>
      </c>
      <c r="I315" s="761">
        <f t="shared" si="46"/>
        <v>250</v>
      </c>
      <c r="J315" s="761">
        <f t="shared" si="46"/>
        <v>0</v>
      </c>
    </row>
    <row r="316" spans="1:10" s="200" customFormat="1" ht="12.95" customHeight="1">
      <c r="A316" s="262">
        <v>309</v>
      </c>
      <c r="B316" s="196" t="s">
        <v>1241</v>
      </c>
      <c r="C316" s="761">
        <f t="shared" si="45"/>
        <v>0</v>
      </c>
      <c r="D316" s="761">
        <f t="shared" ref="D316:J316" si="47">D318</f>
        <v>0</v>
      </c>
      <c r="E316" s="761">
        <f t="shared" si="47"/>
        <v>0</v>
      </c>
      <c r="F316" s="761">
        <f t="shared" si="47"/>
        <v>0</v>
      </c>
      <c r="G316" s="761">
        <f t="shared" si="47"/>
        <v>0</v>
      </c>
      <c r="H316" s="761">
        <f t="shared" si="47"/>
        <v>0</v>
      </c>
      <c r="I316" s="761">
        <f t="shared" si="47"/>
        <v>0</v>
      </c>
      <c r="J316" s="761">
        <f t="shared" si="47"/>
        <v>0</v>
      </c>
    </row>
    <row r="317" spans="1:10" s="200" customFormat="1" ht="12.95" customHeight="1">
      <c r="A317" s="262">
        <v>310</v>
      </c>
      <c r="B317" s="196" t="s">
        <v>1242</v>
      </c>
      <c r="C317" s="761">
        <f t="shared" si="45"/>
        <v>4692.8189999999995</v>
      </c>
      <c r="D317" s="761">
        <f t="shared" ref="D317:J317" si="48">SUBTOTAL(9,D319:D340)</f>
        <v>2147.75</v>
      </c>
      <c r="E317" s="761">
        <f t="shared" si="48"/>
        <v>2295.0689999999995</v>
      </c>
      <c r="F317" s="761">
        <f t="shared" si="48"/>
        <v>0</v>
      </c>
      <c r="G317" s="761">
        <f t="shared" si="48"/>
        <v>0</v>
      </c>
      <c r="H317" s="761">
        <f t="shared" si="48"/>
        <v>0</v>
      </c>
      <c r="I317" s="761">
        <f t="shared" si="48"/>
        <v>250</v>
      </c>
      <c r="J317" s="761">
        <f t="shared" si="48"/>
        <v>0</v>
      </c>
    </row>
    <row r="318" spans="1:10" ht="12.95" customHeight="1">
      <c r="A318" s="262">
        <v>311</v>
      </c>
      <c r="B318" s="201" t="s">
        <v>1267</v>
      </c>
      <c r="C318" s="761">
        <f t="shared" si="45"/>
        <v>0</v>
      </c>
      <c r="D318" s="762"/>
      <c r="E318" s="762"/>
      <c r="F318" s="762"/>
      <c r="G318" s="762"/>
      <c r="H318" s="762"/>
      <c r="I318" s="762"/>
      <c r="J318" s="762"/>
    </row>
    <row r="319" spans="1:10" ht="12.95" customHeight="1">
      <c r="A319" s="262">
        <v>312</v>
      </c>
      <c r="B319" s="201" t="s">
        <v>1494</v>
      </c>
      <c r="C319" s="761">
        <f t="shared" si="45"/>
        <v>0</v>
      </c>
      <c r="D319" s="762"/>
      <c r="E319" s="762"/>
      <c r="F319" s="762"/>
      <c r="G319" s="762"/>
      <c r="H319" s="762"/>
      <c r="I319" s="762"/>
      <c r="J319" s="762"/>
    </row>
    <row r="320" spans="1:10" ht="12.95" customHeight="1">
      <c r="A320" s="262">
        <v>313</v>
      </c>
      <c r="B320" s="201" t="s">
        <v>1495</v>
      </c>
      <c r="C320" s="761">
        <f t="shared" si="45"/>
        <v>0</v>
      </c>
      <c r="D320" s="762"/>
      <c r="E320" s="762"/>
      <c r="F320" s="762"/>
      <c r="G320" s="762"/>
      <c r="H320" s="762"/>
      <c r="I320" s="762"/>
      <c r="J320" s="762"/>
    </row>
    <row r="321" spans="1:10" ht="12.95" customHeight="1">
      <c r="A321" s="262">
        <v>314</v>
      </c>
      <c r="B321" s="201" t="s">
        <v>1300</v>
      </c>
      <c r="C321" s="761">
        <f t="shared" si="45"/>
        <v>0</v>
      </c>
      <c r="D321" s="762"/>
      <c r="E321" s="762"/>
      <c r="F321" s="762"/>
      <c r="G321" s="762"/>
      <c r="H321" s="762"/>
      <c r="I321" s="762"/>
      <c r="J321" s="762"/>
    </row>
    <row r="322" spans="1:10" ht="12.95" customHeight="1">
      <c r="A322" s="262">
        <v>315</v>
      </c>
      <c r="B322" s="201" t="s">
        <v>1496</v>
      </c>
      <c r="C322" s="761">
        <f t="shared" si="45"/>
        <v>0</v>
      </c>
      <c r="D322" s="762"/>
      <c r="E322" s="762"/>
      <c r="F322" s="762"/>
      <c r="G322" s="762"/>
      <c r="H322" s="762"/>
      <c r="I322" s="762"/>
      <c r="J322" s="762"/>
    </row>
    <row r="323" spans="1:10" ht="12.95" customHeight="1">
      <c r="A323" s="262">
        <v>316</v>
      </c>
      <c r="B323" s="201" t="s">
        <v>1497</v>
      </c>
      <c r="C323" s="761">
        <f t="shared" si="45"/>
        <v>2133.3989999999999</v>
      </c>
      <c r="D323" s="762">
        <v>0</v>
      </c>
      <c r="E323" s="762">
        <v>2133.3989999999999</v>
      </c>
      <c r="F323" s="762">
        <v>0</v>
      </c>
      <c r="G323" s="762">
        <v>0</v>
      </c>
      <c r="H323" s="762">
        <v>0</v>
      </c>
      <c r="I323" s="762">
        <v>0</v>
      </c>
      <c r="J323" s="762">
        <v>0</v>
      </c>
    </row>
    <row r="324" spans="1:10" ht="12.95" customHeight="1">
      <c r="A324" s="262">
        <v>317</v>
      </c>
      <c r="B324" s="201" t="s">
        <v>1498</v>
      </c>
      <c r="C324" s="761">
        <f t="shared" si="45"/>
        <v>135.40699999999998</v>
      </c>
      <c r="D324" s="762">
        <v>115.413</v>
      </c>
      <c r="E324" s="762">
        <v>19.994</v>
      </c>
      <c r="F324" s="762">
        <v>0</v>
      </c>
      <c r="G324" s="762">
        <v>0</v>
      </c>
      <c r="H324" s="762">
        <v>0</v>
      </c>
      <c r="I324" s="762">
        <v>0</v>
      </c>
      <c r="J324" s="762">
        <v>0</v>
      </c>
    </row>
    <row r="325" spans="1:10" ht="12.95" customHeight="1">
      <c r="A325" s="262">
        <v>318</v>
      </c>
      <c r="B325" s="201" t="s">
        <v>1499</v>
      </c>
      <c r="C325" s="761">
        <f t="shared" si="45"/>
        <v>32</v>
      </c>
      <c r="D325" s="762">
        <v>0</v>
      </c>
      <c r="E325" s="762">
        <v>32</v>
      </c>
      <c r="F325" s="762">
        <v>0</v>
      </c>
      <c r="G325" s="762">
        <v>0</v>
      </c>
      <c r="H325" s="762">
        <v>0</v>
      </c>
      <c r="I325" s="762">
        <v>0</v>
      </c>
      <c r="J325" s="762">
        <v>0</v>
      </c>
    </row>
    <row r="326" spans="1:10" ht="12.95" customHeight="1">
      <c r="A326" s="262">
        <v>319</v>
      </c>
      <c r="B326" s="201" t="s">
        <v>1493</v>
      </c>
      <c r="C326" s="761">
        <f t="shared" si="45"/>
        <v>22.72</v>
      </c>
      <c r="D326" s="762">
        <v>0</v>
      </c>
      <c r="E326" s="762">
        <v>22.72</v>
      </c>
      <c r="F326" s="762">
        <v>0</v>
      </c>
      <c r="G326" s="762">
        <v>0</v>
      </c>
      <c r="H326" s="762">
        <v>0</v>
      </c>
      <c r="I326" s="762">
        <v>0</v>
      </c>
      <c r="J326" s="762">
        <v>0</v>
      </c>
    </row>
    <row r="327" spans="1:10" ht="12.95" customHeight="1">
      <c r="A327" s="262">
        <v>320</v>
      </c>
      <c r="B327" s="201" t="s">
        <v>1500</v>
      </c>
      <c r="C327" s="761">
        <f t="shared" si="45"/>
        <v>0</v>
      </c>
      <c r="D327" s="762"/>
      <c r="E327" s="762"/>
      <c r="F327" s="762"/>
      <c r="G327" s="762"/>
      <c r="H327" s="762"/>
      <c r="I327" s="762"/>
      <c r="J327" s="762"/>
    </row>
    <row r="328" spans="1:10" ht="12.95" customHeight="1">
      <c r="A328" s="262">
        <v>321</v>
      </c>
      <c r="B328" s="201" t="s">
        <v>1501</v>
      </c>
      <c r="C328" s="761">
        <f t="shared" si="45"/>
        <v>0</v>
      </c>
      <c r="D328" s="762"/>
      <c r="E328" s="762"/>
      <c r="F328" s="762"/>
      <c r="G328" s="762"/>
      <c r="H328" s="762"/>
      <c r="I328" s="762"/>
      <c r="J328" s="762"/>
    </row>
    <row r="329" spans="1:10" ht="12.95" customHeight="1">
      <c r="A329" s="262">
        <v>322</v>
      </c>
      <c r="B329" s="201" t="s">
        <v>1401</v>
      </c>
      <c r="C329" s="761">
        <f t="shared" si="45"/>
        <v>4.7723000000000004</v>
      </c>
      <c r="D329" s="762">
        <v>4.7723000000000004</v>
      </c>
      <c r="E329" s="762">
        <v>0</v>
      </c>
      <c r="F329" s="762">
        <v>0</v>
      </c>
      <c r="G329" s="762">
        <v>0</v>
      </c>
      <c r="H329" s="762">
        <v>0</v>
      </c>
      <c r="I329" s="762">
        <v>0</v>
      </c>
      <c r="J329" s="762">
        <v>0</v>
      </c>
    </row>
    <row r="330" spans="1:10" ht="12.95" customHeight="1">
      <c r="A330" s="262">
        <v>323</v>
      </c>
      <c r="B330" s="201" t="s">
        <v>1502</v>
      </c>
      <c r="C330" s="761">
        <f t="shared" si="45"/>
        <v>0</v>
      </c>
      <c r="D330" s="762"/>
      <c r="E330" s="762"/>
      <c r="F330" s="762"/>
      <c r="G330" s="762"/>
      <c r="H330" s="762"/>
      <c r="I330" s="762"/>
      <c r="J330" s="762"/>
    </row>
    <row r="331" spans="1:10" ht="12.95" customHeight="1">
      <c r="A331" s="262">
        <v>324</v>
      </c>
      <c r="B331" s="201" t="s">
        <v>1503</v>
      </c>
      <c r="C331" s="761">
        <f t="shared" si="45"/>
        <v>2059.4546999999998</v>
      </c>
      <c r="D331" s="762">
        <v>2027.5646999999999</v>
      </c>
      <c r="E331" s="762">
        <v>31.89</v>
      </c>
      <c r="F331" s="762">
        <v>0</v>
      </c>
      <c r="G331" s="762">
        <v>0</v>
      </c>
      <c r="H331" s="762">
        <v>0</v>
      </c>
      <c r="I331" s="762">
        <v>0</v>
      </c>
      <c r="J331" s="762">
        <v>0</v>
      </c>
    </row>
    <row r="332" spans="1:10" ht="12.95" customHeight="1">
      <c r="A332" s="262">
        <v>325</v>
      </c>
      <c r="B332" s="201" t="s">
        <v>1504</v>
      </c>
      <c r="C332" s="761">
        <f t="shared" si="45"/>
        <v>23.093</v>
      </c>
      <c r="D332" s="762">
        <v>0</v>
      </c>
      <c r="E332" s="762">
        <v>23.093</v>
      </c>
      <c r="F332" s="762">
        <v>0</v>
      </c>
      <c r="G332" s="762">
        <v>0</v>
      </c>
      <c r="H332" s="762">
        <v>0</v>
      </c>
      <c r="I332" s="762">
        <v>0</v>
      </c>
      <c r="J332" s="762">
        <v>0</v>
      </c>
    </row>
    <row r="333" spans="1:10" ht="12.95" customHeight="1">
      <c r="A333" s="262">
        <v>326</v>
      </c>
      <c r="B333" s="201" t="s">
        <v>1505</v>
      </c>
      <c r="C333" s="761">
        <f t="shared" si="45"/>
        <v>31.972999999999999</v>
      </c>
      <c r="D333" s="762">
        <v>0</v>
      </c>
      <c r="E333" s="762">
        <v>31.972999999999999</v>
      </c>
      <c r="F333" s="762">
        <v>0</v>
      </c>
      <c r="G333" s="762">
        <v>0</v>
      </c>
      <c r="H333" s="762">
        <v>0</v>
      </c>
      <c r="I333" s="762">
        <v>0</v>
      </c>
      <c r="J333" s="762">
        <v>0</v>
      </c>
    </row>
    <row r="334" spans="1:10" ht="12.95" customHeight="1">
      <c r="A334" s="262">
        <v>327</v>
      </c>
      <c r="B334" s="201" t="s">
        <v>1506</v>
      </c>
      <c r="C334" s="761">
        <f t="shared" si="45"/>
        <v>0</v>
      </c>
      <c r="D334" s="762"/>
      <c r="E334" s="762"/>
      <c r="F334" s="762"/>
      <c r="G334" s="762"/>
      <c r="H334" s="762"/>
      <c r="I334" s="762"/>
      <c r="J334" s="762"/>
    </row>
    <row r="335" spans="1:10" ht="12.95" customHeight="1">
      <c r="A335" s="262">
        <v>328</v>
      </c>
      <c r="B335" s="201" t="s">
        <v>1507</v>
      </c>
      <c r="C335" s="761">
        <f t="shared" si="45"/>
        <v>0</v>
      </c>
      <c r="D335" s="762"/>
      <c r="E335" s="762"/>
      <c r="F335" s="762"/>
      <c r="G335" s="762"/>
      <c r="H335" s="762"/>
      <c r="I335" s="762"/>
      <c r="J335" s="762"/>
    </row>
    <row r="336" spans="1:10" ht="12.95" customHeight="1">
      <c r="A336" s="262">
        <v>329</v>
      </c>
      <c r="B336" s="201" t="s">
        <v>1508</v>
      </c>
      <c r="C336" s="761">
        <f t="shared" si="45"/>
        <v>0</v>
      </c>
      <c r="D336" s="762"/>
      <c r="E336" s="762"/>
      <c r="F336" s="762"/>
      <c r="G336" s="762"/>
      <c r="H336" s="762"/>
      <c r="I336" s="762"/>
      <c r="J336" s="762"/>
    </row>
    <row r="337" spans="1:10" ht="12.95" customHeight="1">
      <c r="A337" s="262">
        <v>330</v>
      </c>
      <c r="B337" s="201" t="s">
        <v>1509</v>
      </c>
      <c r="C337" s="761">
        <f t="shared" si="45"/>
        <v>250</v>
      </c>
      <c r="D337" s="762">
        <v>0</v>
      </c>
      <c r="E337" s="762">
        <v>0</v>
      </c>
      <c r="F337" s="762">
        <v>0</v>
      </c>
      <c r="G337" s="762">
        <v>0</v>
      </c>
      <c r="H337" s="762">
        <v>0</v>
      </c>
      <c r="I337" s="762">
        <v>250</v>
      </c>
      <c r="J337" s="762">
        <v>0</v>
      </c>
    </row>
    <row r="338" spans="1:10" ht="12.95" customHeight="1">
      <c r="A338" s="262">
        <v>331</v>
      </c>
      <c r="B338" s="201" t="s">
        <v>1510</v>
      </c>
      <c r="C338" s="761">
        <f t="shared" si="45"/>
        <v>0</v>
      </c>
      <c r="D338" s="762"/>
      <c r="E338" s="762"/>
      <c r="F338" s="762"/>
      <c r="G338" s="762"/>
      <c r="H338" s="762"/>
      <c r="I338" s="762"/>
      <c r="J338" s="762"/>
    </row>
    <row r="339" spans="1:10" ht="12.95" customHeight="1">
      <c r="A339" s="262">
        <v>332</v>
      </c>
      <c r="B339" s="201" t="s">
        <v>1511</v>
      </c>
      <c r="C339" s="761">
        <f t="shared" si="45"/>
        <v>0</v>
      </c>
      <c r="D339" s="762"/>
      <c r="E339" s="762"/>
      <c r="F339" s="762"/>
      <c r="G339" s="762"/>
      <c r="H339" s="762"/>
      <c r="I339" s="762"/>
      <c r="J339" s="762"/>
    </row>
    <row r="340" spans="1:10" ht="12.95" customHeight="1">
      <c r="A340" s="262">
        <v>333</v>
      </c>
      <c r="B340" s="201" t="s">
        <v>1512</v>
      </c>
      <c r="C340" s="761">
        <f t="shared" si="45"/>
        <v>0</v>
      </c>
      <c r="D340" s="762"/>
      <c r="E340" s="762"/>
      <c r="F340" s="762"/>
      <c r="G340" s="762"/>
      <c r="H340" s="762"/>
      <c r="I340" s="762"/>
      <c r="J340" s="762"/>
    </row>
    <row r="341" spans="1:10" ht="12.95" customHeight="1">
      <c r="A341" s="262">
        <v>334</v>
      </c>
      <c r="B341" s="201"/>
      <c r="C341" s="762"/>
      <c r="D341" s="762"/>
      <c r="E341" s="762"/>
      <c r="F341" s="762"/>
      <c r="G341" s="762"/>
      <c r="H341" s="762"/>
      <c r="I341" s="762"/>
      <c r="J341" s="762"/>
    </row>
    <row r="342" spans="1:10" ht="12.95" customHeight="1">
      <c r="A342" s="262">
        <v>335</v>
      </c>
      <c r="B342" s="196" t="s">
        <v>1513</v>
      </c>
      <c r="C342" s="761">
        <f t="shared" ref="C342:C405" si="49">SUM(D342:J342)</f>
        <v>19803.851900000001</v>
      </c>
      <c r="D342" s="761">
        <f t="shared" ref="D342:J342" si="50">D343+D344</f>
        <v>9057.5800000000017</v>
      </c>
      <c r="E342" s="761">
        <f t="shared" si="50"/>
        <v>4421.5410000000002</v>
      </c>
      <c r="F342" s="761">
        <f t="shared" si="50"/>
        <v>6187.6309000000001</v>
      </c>
      <c r="G342" s="761">
        <f t="shared" si="50"/>
        <v>0</v>
      </c>
      <c r="H342" s="761">
        <f t="shared" si="50"/>
        <v>0</v>
      </c>
      <c r="I342" s="761">
        <f t="shared" si="50"/>
        <v>137.1</v>
      </c>
      <c r="J342" s="761">
        <f t="shared" si="50"/>
        <v>0</v>
      </c>
    </row>
    <row r="343" spans="1:10" s="200" customFormat="1" ht="12.95" customHeight="1">
      <c r="A343" s="262">
        <v>336</v>
      </c>
      <c r="B343" s="196" t="s">
        <v>1241</v>
      </c>
      <c r="C343" s="761">
        <f t="shared" si="49"/>
        <v>0</v>
      </c>
      <c r="D343" s="761">
        <f t="shared" ref="D343:J343" si="51">D345</f>
        <v>0</v>
      </c>
      <c r="E343" s="761">
        <f t="shared" si="51"/>
        <v>0</v>
      </c>
      <c r="F343" s="761">
        <f t="shared" si="51"/>
        <v>0</v>
      </c>
      <c r="G343" s="761">
        <f t="shared" si="51"/>
        <v>0</v>
      </c>
      <c r="H343" s="761">
        <f t="shared" si="51"/>
        <v>0</v>
      </c>
      <c r="I343" s="761">
        <f t="shared" si="51"/>
        <v>0</v>
      </c>
      <c r="J343" s="761">
        <f t="shared" si="51"/>
        <v>0</v>
      </c>
    </row>
    <row r="344" spans="1:10" s="200" customFormat="1" ht="12.95" customHeight="1">
      <c r="A344" s="262">
        <v>337</v>
      </c>
      <c r="B344" s="196" t="s">
        <v>1242</v>
      </c>
      <c r="C344" s="761">
        <f t="shared" si="49"/>
        <v>19803.851900000001</v>
      </c>
      <c r="D344" s="761">
        <f t="shared" ref="D344:J344" si="52">SUBTOTAL(9,D346:D373)</f>
        <v>9057.5800000000017</v>
      </c>
      <c r="E344" s="761">
        <f t="shared" si="52"/>
        <v>4421.5410000000002</v>
      </c>
      <c r="F344" s="761">
        <f t="shared" si="52"/>
        <v>6187.6309000000001</v>
      </c>
      <c r="G344" s="761">
        <f t="shared" si="52"/>
        <v>0</v>
      </c>
      <c r="H344" s="761">
        <f t="shared" si="52"/>
        <v>0</v>
      </c>
      <c r="I344" s="761">
        <f t="shared" si="52"/>
        <v>137.1</v>
      </c>
      <c r="J344" s="761">
        <f t="shared" si="52"/>
        <v>0</v>
      </c>
    </row>
    <row r="345" spans="1:10" ht="12.95" customHeight="1">
      <c r="A345" s="262">
        <v>338</v>
      </c>
      <c r="B345" s="201" t="s">
        <v>1267</v>
      </c>
      <c r="C345" s="761">
        <f t="shared" si="49"/>
        <v>0</v>
      </c>
      <c r="D345" s="762"/>
      <c r="E345" s="762"/>
      <c r="F345" s="762"/>
      <c r="G345" s="762"/>
      <c r="H345" s="762"/>
      <c r="I345" s="762"/>
      <c r="J345" s="762"/>
    </row>
    <row r="346" spans="1:10" ht="12.95" customHeight="1">
      <c r="A346" s="262">
        <v>339</v>
      </c>
      <c r="B346" s="201" t="s">
        <v>1514</v>
      </c>
      <c r="C346" s="761">
        <f t="shared" si="49"/>
        <v>0</v>
      </c>
      <c r="D346" s="762"/>
      <c r="E346" s="762"/>
      <c r="F346" s="762"/>
      <c r="G346" s="762"/>
      <c r="H346" s="762"/>
      <c r="I346" s="762"/>
      <c r="J346" s="762"/>
    </row>
    <row r="347" spans="1:10" ht="12.95" customHeight="1">
      <c r="A347" s="262">
        <v>340</v>
      </c>
      <c r="B347" s="201" t="s">
        <v>1515</v>
      </c>
      <c r="C347" s="761">
        <f t="shared" si="49"/>
        <v>41.402000000000001</v>
      </c>
      <c r="D347" s="762">
        <v>0</v>
      </c>
      <c r="E347" s="762">
        <v>41.402000000000001</v>
      </c>
      <c r="F347" s="762">
        <v>0</v>
      </c>
      <c r="G347" s="762">
        <v>0</v>
      </c>
      <c r="H347" s="762">
        <v>0</v>
      </c>
      <c r="I347" s="762">
        <v>0</v>
      </c>
      <c r="J347" s="762">
        <v>0</v>
      </c>
    </row>
    <row r="348" spans="1:10" ht="12.95" customHeight="1">
      <c r="A348" s="262">
        <v>341</v>
      </c>
      <c r="B348" s="201" t="s">
        <v>1271</v>
      </c>
      <c r="C348" s="761">
        <f t="shared" si="49"/>
        <v>5759.5953</v>
      </c>
      <c r="D348" s="762">
        <v>0</v>
      </c>
      <c r="E348" s="762">
        <v>2891.442</v>
      </c>
      <c r="F348" s="762">
        <v>2868.1532999999999</v>
      </c>
      <c r="G348" s="762">
        <v>0</v>
      </c>
      <c r="H348" s="762">
        <v>0</v>
      </c>
      <c r="I348" s="762">
        <v>0</v>
      </c>
      <c r="J348" s="762">
        <v>0</v>
      </c>
    </row>
    <row r="349" spans="1:10" ht="12.95" customHeight="1">
      <c r="A349" s="262">
        <v>342</v>
      </c>
      <c r="B349" s="201" t="s">
        <v>1516</v>
      </c>
      <c r="C349" s="761">
        <f t="shared" si="49"/>
        <v>2155.9533999999999</v>
      </c>
      <c r="D349" s="762">
        <v>2139.9533999999999</v>
      </c>
      <c r="E349" s="762">
        <v>16</v>
      </c>
      <c r="F349" s="762">
        <v>0</v>
      </c>
      <c r="G349" s="762">
        <v>0</v>
      </c>
      <c r="H349" s="762">
        <v>0</v>
      </c>
      <c r="I349" s="762">
        <v>0</v>
      </c>
      <c r="J349" s="762">
        <v>0</v>
      </c>
    </row>
    <row r="350" spans="1:10" ht="12.95" customHeight="1">
      <c r="A350" s="262">
        <v>343</v>
      </c>
      <c r="B350" s="201" t="s">
        <v>1517</v>
      </c>
      <c r="C350" s="761">
        <f t="shared" si="49"/>
        <v>278.63260000000002</v>
      </c>
      <c r="D350" s="762">
        <v>0</v>
      </c>
      <c r="E350" s="762">
        <v>91.2</v>
      </c>
      <c r="F350" s="762">
        <v>187.43260000000001</v>
      </c>
      <c r="G350" s="762">
        <v>0</v>
      </c>
      <c r="H350" s="762">
        <v>0</v>
      </c>
      <c r="I350" s="762">
        <v>0</v>
      </c>
      <c r="J350" s="762">
        <v>0</v>
      </c>
    </row>
    <row r="351" spans="1:10" ht="12.95" customHeight="1">
      <c r="A351" s="262">
        <v>344</v>
      </c>
      <c r="B351" s="201" t="s">
        <v>1513</v>
      </c>
      <c r="C351" s="761">
        <f t="shared" si="49"/>
        <v>238.64500000000001</v>
      </c>
      <c r="D351" s="762">
        <v>0</v>
      </c>
      <c r="E351" s="762">
        <v>0</v>
      </c>
      <c r="F351" s="762">
        <v>238.64500000000001</v>
      </c>
      <c r="G351" s="762">
        <v>0</v>
      </c>
      <c r="H351" s="762">
        <v>0</v>
      </c>
      <c r="I351" s="762">
        <v>0</v>
      </c>
      <c r="J351" s="762">
        <v>0</v>
      </c>
    </row>
    <row r="352" spans="1:10" ht="12.95" customHeight="1">
      <c r="A352" s="262">
        <v>345</v>
      </c>
      <c r="B352" s="201" t="s">
        <v>1518</v>
      </c>
      <c r="C352" s="761">
        <f t="shared" si="49"/>
        <v>0</v>
      </c>
      <c r="D352" s="762"/>
      <c r="E352" s="762"/>
      <c r="F352" s="762"/>
      <c r="G352" s="762"/>
      <c r="H352" s="762"/>
      <c r="I352" s="762"/>
      <c r="J352" s="762"/>
    </row>
    <row r="353" spans="1:10" ht="12.95" customHeight="1">
      <c r="A353" s="262">
        <v>346</v>
      </c>
      <c r="B353" s="201" t="s">
        <v>1519</v>
      </c>
      <c r="C353" s="761">
        <f t="shared" si="49"/>
        <v>0</v>
      </c>
      <c r="D353" s="762"/>
      <c r="E353" s="762"/>
      <c r="F353" s="762"/>
      <c r="G353" s="762"/>
      <c r="H353" s="762"/>
      <c r="I353" s="762"/>
      <c r="J353" s="762"/>
    </row>
    <row r="354" spans="1:10" ht="12.95" customHeight="1">
      <c r="A354" s="262">
        <v>347</v>
      </c>
      <c r="B354" s="201" t="s">
        <v>1520</v>
      </c>
      <c r="C354" s="761">
        <f t="shared" si="49"/>
        <v>90</v>
      </c>
      <c r="D354" s="762">
        <v>0</v>
      </c>
      <c r="E354" s="762">
        <v>90</v>
      </c>
      <c r="F354" s="762">
        <v>0</v>
      </c>
      <c r="G354" s="762">
        <v>0</v>
      </c>
      <c r="H354" s="762">
        <v>0</v>
      </c>
      <c r="I354" s="762">
        <v>0</v>
      </c>
      <c r="J354" s="762">
        <v>0</v>
      </c>
    </row>
    <row r="355" spans="1:10" ht="12.95" customHeight="1">
      <c r="A355" s="262">
        <v>348</v>
      </c>
      <c r="B355" s="201" t="s">
        <v>1521</v>
      </c>
      <c r="C355" s="761">
        <f t="shared" si="49"/>
        <v>152.32</v>
      </c>
      <c r="D355" s="762">
        <v>0</v>
      </c>
      <c r="E355" s="762">
        <v>152.32</v>
      </c>
      <c r="F355" s="762">
        <v>0</v>
      </c>
      <c r="G355" s="762">
        <v>0</v>
      </c>
      <c r="H355" s="762">
        <v>0</v>
      </c>
      <c r="I355" s="762">
        <v>0</v>
      </c>
      <c r="J355" s="762">
        <v>0</v>
      </c>
    </row>
    <row r="356" spans="1:10" ht="12.95" customHeight="1">
      <c r="A356" s="262">
        <v>349</v>
      </c>
      <c r="B356" s="201" t="s">
        <v>1522</v>
      </c>
      <c r="C356" s="761">
        <f t="shared" si="49"/>
        <v>16</v>
      </c>
      <c r="D356" s="762">
        <v>0</v>
      </c>
      <c r="E356" s="762">
        <v>16</v>
      </c>
      <c r="F356" s="762">
        <v>0</v>
      </c>
      <c r="G356" s="762">
        <v>0</v>
      </c>
      <c r="H356" s="762">
        <v>0</v>
      </c>
      <c r="I356" s="762">
        <v>0</v>
      </c>
      <c r="J356" s="762">
        <v>0</v>
      </c>
    </row>
    <row r="357" spans="1:10" ht="12.95" customHeight="1">
      <c r="A357" s="262">
        <v>350</v>
      </c>
      <c r="B357" s="201" t="s">
        <v>1523</v>
      </c>
      <c r="C357" s="761">
        <f t="shared" si="49"/>
        <v>200</v>
      </c>
      <c r="D357" s="762">
        <v>0</v>
      </c>
      <c r="E357" s="762">
        <v>200</v>
      </c>
      <c r="F357" s="762">
        <v>0</v>
      </c>
      <c r="G357" s="762">
        <v>0</v>
      </c>
      <c r="H357" s="762">
        <v>0</v>
      </c>
      <c r="I357" s="762">
        <v>0</v>
      </c>
      <c r="J357" s="762">
        <v>0</v>
      </c>
    </row>
    <row r="358" spans="1:10" ht="12.95" customHeight="1">
      <c r="A358" s="262">
        <v>351</v>
      </c>
      <c r="B358" s="201" t="s">
        <v>1524</v>
      </c>
      <c r="C358" s="761">
        <f t="shared" si="49"/>
        <v>16</v>
      </c>
      <c r="D358" s="762">
        <v>0</v>
      </c>
      <c r="E358" s="762">
        <v>16</v>
      </c>
      <c r="F358" s="762">
        <v>0</v>
      </c>
      <c r="G358" s="762">
        <v>0</v>
      </c>
      <c r="H358" s="762">
        <v>0</v>
      </c>
      <c r="I358" s="762">
        <v>0</v>
      </c>
      <c r="J358" s="762">
        <v>0</v>
      </c>
    </row>
    <row r="359" spans="1:10" ht="12.95" customHeight="1">
      <c r="A359" s="262">
        <v>352</v>
      </c>
      <c r="B359" s="201" t="s">
        <v>1525</v>
      </c>
      <c r="C359" s="761">
        <f t="shared" si="49"/>
        <v>143.72399999999999</v>
      </c>
      <c r="D359" s="762">
        <v>0</v>
      </c>
      <c r="E359" s="762">
        <v>143.72399999999999</v>
      </c>
      <c r="F359" s="762">
        <v>0</v>
      </c>
      <c r="G359" s="762">
        <v>0</v>
      </c>
      <c r="H359" s="762">
        <v>0</v>
      </c>
      <c r="I359" s="762">
        <v>0</v>
      </c>
      <c r="J359" s="762">
        <v>0</v>
      </c>
    </row>
    <row r="360" spans="1:10" ht="12.95" customHeight="1">
      <c r="A360" s="262">
        <v>353</v>
      </c>
      <c r="B360" s="201" t="s">
        <v>1526</v>
      </c>
      <c r="C360" s="761">
        <f t="shared" si="49"/>
        <v>0</v>
      </c>
      <c r="D360" s="762"/>
      <c r="E360" s="762"/>
      <c r="F360" s="762"/>
      <c r="G360" s="762"/>
      <c r="H360" s="762"/>
      <c r="I360" s="762"/>
      <c r="J360" s="762"/>
    </row>
    <row r="361" spans="1:10" ht="12.95" customHeight="1">
      <c r="A361" s="262">
        <v>354</v>
      </c>
      <c r="B361" s="201" t="s">
        <v>1527</v>
      </c>
      <c r="C361" s="761">
        <f t="shared" si="49"/>
        <v>0</v>
      </c>
      <c r="D361" s="762"/>
      <c r="E361" s="762"/>
      <c r="F361" s="762"/>
      <c r="G361" s="762"/>
      <c r="H361" s="762"/>
      <c r="I361" s="762"/>
      <c r="J361" s="762"/>
    </row>
    <row r="362" spans="1:10" ht="12.95" customHeight="1">
      <c r="A362" s="262">
        <v>355</v>
      </c>
      <c r="B362" s="201" t="s">
        <v>1528</v>
      </c>
      <c r="C362" s="761">
        <f t="shared" si="49"/>
        <v>2714.4</v>
      </c>
      <c r="D362" s="762">
        <v>0</v>
      </c>
      <c r="E362" s="762">
        <v>0</v>
      </c>
      <c r="F362" s="762">
        <v>2714.4</v>
      </c>
      <c r="G362" s="762">
        <v>0</v>
      </c>
      <c r="H362" s="762">
        <v>0</v>
      </c>
      <c r="I362" s="762">
        <v>0</v>
      </c>
      <c r="J362" s="762">
        <v>0</v>
      </c>
    </row>
    <row r="363" spans="1:10" ht="12.95" customHeight="1">
      <c r="A363" s="262">
        <v>356</v>
      </c>
      <c r="B363" s="201" t="s">
        <v>1529</v>
      </c>
      <c r="C363" s="761">
        <f t="shared" si="49"/>
        <v>0</v>
      </c>
      <c r="D363" s="762"/>
      <c r="E363" s="762"/>
      <c r="F363" s="762"/>
      <c r="G363" s="762"/>
      <c r="H363" s="762"/>
      <c r="I363" s="762"/>
      <c r="J363" s="762"/>
    </row>
    <row r="364" spans="1:10" ht="12.95" customHeight="1">
      <c r="A364" s="262">
        <v>357</v>
      </c>
      <c r="B364" s="201" t="s">
        <v>1530</v>
      </c>
      <c r="C364" s="761">
        <f t="shared" si="49"/>
        <v>740.29200000000003</v>
      </c>
      <c r="D364" s="762">
        <v>517.59199999999998</v>
      </c>
      <c r="E364" s="762">
        <v>85.6</v>
      </c>
      <c r="F364" s="762">
        <v>0</v>
      </c>
      <c r="G364" s="762">
        <v>0</v>
      </c>
      <c r="H364" s="762">
        <v>0</v>
      </c>
      <c r="I364" s="762">
        <v>137.1</v>
      </c>
      <c r="J364" s="762">
        <v>0</v>
      </c>
    </row>
    <row r="365" spans="1:10" ht="12.95" customHeight="1">
      <c r="A365" s="262">
        <v>358</v>
      </c>
      <c r="B365" s="201" t="s">
        <v>1531</v>
      </c>
      <c r="C365" s="761">
        <f t="shared" si="49"/>
        <v>0</v>
      </c>
      <c r="D365" s="762"/>
      <c r="E365" s="762"/>
      <c r="F365" s="762"/>
      <c r="G365" s="762"/>
      <c r="H365" s="762"/>
      <c r="I365" s="762"/>
      <c r="J365" s="762"/>
    </row>
    <row r="366" spans="1:10" ht="12.95" customHeight="1">
      <c r="A366" s="262">
        <v>359</v>
      </c>
      <c r="B366" s="201" t="s">
        <v>1532</v>
      </c>
      <c r="C366" s="761">
        <f t="shared" si="49"/>
        <v>372.755</v>
      </c>
      <c r="D366" s="762">
        <v>0</v>
      </c>
      <c r="E366" s="762">
        <v>372.755</v>
      </c>
      <c r="F366" s="762">
        <v>0</v>
      </c>
      <c r="G366" s="762">
        <v>0</v>
      </c>
      <c r="H366" s="762">
        <v>0</v>
      </c>
      <c r="I366" s="762">
        <v>0</v>
      </c>
      <c r="J366" s="762">
        <v>0</v>
      </c>
    </row>
    <row r="367" spans="1:10" ht="12.95" customHeight="1">
      <c r="A367" s="262">
        <v>360</v>
      </c>
      <c r="B367" s="201" t="s">
        <v>1533</v>
      </c>
      <c r="C367" s="761">
        <f t="shared" si="49"/>
        <v>0</v>
      </c>
      <c r="D367" s="762"/>
      <c r="E367" s="762"/>
      <c r="F367" s="762"/>
      <c r="G367" s="762"/>
      <c r="H367" s="762"/>
      <c r="I367" s="762"/>
      <c r="J367" s="762"/>
    </row>
    <row r="368" spans="1:10" ht="12.95" customHeight="1">
      <c r="A368" s="262">
        <v>361</v>
      </c>
      <c r="B368" s="201" t="s">
        <v>1534</v>
      </c>
      <c r="C368" s="761">
        <f t="shared" si="49"/>
        <v>6018.6713</v>
      </c>
      <c r="D368" s="762">
        <v>6018.6713</v>
      </c>
      <c r="E368" s="762">
        <v>0</v>
      </c>
      <c r="F368" s="762">
        <v>0</v>
      </c>
      <c r="G368" s="762">
        <v>0</v>
      </c>
      <c r="H368" s="762">
        <v>0</v>
      </c>
      <c r="I368" s="762">
        <v>0</v>
      </c>
      <c r="J368" s="762">
        <v>0</v>
      </c>
    </row>
    <row r="369" spans="1:10" ht="12.95" customHeight="1">
      <c r="A369" s="262">
        <v>362</v>
      </c>
      <c r="B369" s="201" t="s">
        <v>1535</v>
      </c>
      <c r="C369" s="761">
        <f t="shared" si="49"/>
        <v>0</v>
      </c>
      <c r="D369" s="762"/>
      <c r="E369" s="762"/>
      <c r="F369" s="762"/>
      <c r="G369" s="762"/>
      <c r="H369" s="762"/>
      <c r="I369" s="762"/>
      <c r="J369" s="762"/>
    </row>
    <row r="370" spans="1:10" ht="12.95" customHeight="1">
      <c r="A370" s="262">
        <v>363</v>
      </c>
      <c r="B370" s="201" t="s">
        <v>1536</v>
      </c>
      <c r="C370" s="761">
        <f t="shared" si="49"/>
        <v>257.19900000000001</v>
      </c>
      <c r="D370" s="762">
        <v>0</v>
      </c>
      <c r="E370" s="762">
        <v>257.19900000000001</v>
      </c>
      <c r="F370" s="762">
        <v>0</v>
      </c>
      <c r="G370" s="762">
        <v>0</v>
      </c>
      <c r="H370" s="762">
        <v>0</v>
      </c>
      <c r="I370" s="762">
        <v>0</v>
      </c>
      <c r="J370" s="762">
        <v>0</v>
      </c>
    </row>
    <row r="371" spans="1:10" ht="12.95" customHeight="1">
      <c r="A371" s="262">
        <v>364</v>
      </c>
      <c r="B371" s="201" t="s">
        <v>1537</v>
      </c>
      <c r="C371" s="761">
        <f t="shared" si="49"/>
        <v>397.36329999999998</v>
      </c>
      <c r="D371" s="762">
        <v>381.36329999999998</v>
      </c>
      <c r="E371" s="762">
        <v>16</v>
      </c>
      <c r="F371" s="762">
        <v>0</v>
      </c>
      <c r="G371" s="762">
        <v>0</v>
      </c>
      <c r="H371" s="762">
        <v>0</v>
      </c>
      <c r="I371" s="762">
        <v>0</v>
      </c>
      <c r="J371" s="762">
        <v>0</v>
      </c>
    </row>
    <row r="372" spans="1:10" ht="12.95" customHeight="1">
      <c r="A372" s="262">
        <v>365</v>
      </c>
      <c r="B372" s="201" t="s">
        <v>1538</v>
      </c>
      <c r="C372" s="761">
        <f t="shared" si="49"/>
        <v>15.898999999999999</v>
      </c>
      <c r="D372" s="762">
        <v>0</v>
      </c>
      <c r="E372" s="762">
        <v>15.898999999999999</v>
      </c>
      <c r="F372" s="762">
        <v>0</v>
      </c>
      <c r="G372" s="762">
        <v>0</v>
      </c>
      <c r="H372" s="762">
        <v>0</v>
      </c>
      <c r="I372" s="762">
        <v>0</v>
      </c>
      <c r="J372" s="762">
        <v>0</v>
      </c>
    </row>
    <row r="373" spans="1:10" ht="12.95" customHeight="1">
      <c r="A373" s="262">
        <v>366</v>
      </c>
      <c r="B373" s="201" t="s">
        <v>1539</v>
      </c>
      <c r="C373" s="761">
        <f t="shared" si="49"/>
        <v>195</v>
      </c>
      <c r="D373" s="762">
        <v>0</v>
      </c>
      <c r="E373" s="762">
        <v>16</v>
      </c>
      <c r="F373" s="762">
        <v>179</v>
      </c>
      <c r="G373" s="762">
        <v>0</v>
      </c>
      <c r="H373" s="762">
        <v>0</v>
      </c>
      <c r="I373" s="762">
        <v>0</v>
      </c>
      <c r="J373" s="762">
        <v>0</v>
      </c>
    </row>
    <row r="374" spans="1:10" ht="12.95" customHeight="1">
      <c r="A374" s="262">
        <v>367</v>
      </c>
      <c r="B374" s="201"/>
      <c r="C374" s="762"/>
      <c r="D374" s="762"/>
      <c r="E374" s="762"/>
      <c r="F374" s="762"/>
      <c r="G374" s="762"/>
      <c r="H374" s="762"/>
      <c r="I374" s="762"/>
      <c r="J374" s="762"/>
    </row>
    <row r="375" spans="1:10" ht="12.95" customHeight="1">
      <c r="A375" s="262">
        <v>368</v>
      </c>
      <c r="B375" s="196" t="s">
        <v>1540</v>
      </c>
      <c r="C375" s="761">
        <f t="shared" si="49"/>
        <v>10794.425999999999</v>
      </c>
      <c r="D375" s="761">
        <f t="shared" ref="D375:J375" si="53">D376+D377</f>
        <v>1915.5917000000002</v>
      </c>
      <c r="E375" s="761">
        <f t="shared" si="53"/>
        <v>561.11099999999999</v>
      </c>
      <c r="F375" s="761">
        <f t="shared" si="53"/>
        <v>1295.0469000000001</v>
      </c>
      <c r="G375" s="761">
        <f t="shared" si="53"/>
        <v>74.7012</v>
      </c>
      <c r="H375" s="761">
        <f t="shared" si="53"/>
        <v>6947.9751999999999</v>
      </c>
      <c r="I375" s="761">
        <f t="shared" si="53"/>
        <v>0</v>
      </c>
      <c r="J375" s="761">
        <f t="shared" si="53"/>
        <v>0</v>
      </c>
    </row>
    <row r="376" spans="1:10" s="200" customFormat="1" ht="12.95" customHeight="1">
      <c r="A376" s="262">
        <v>369</v>
      </c>
      <c r="B376" s="196" t="s">
        <v>1241</v>
      </c>
      <c r="C376" s="761">
        <f t="shared" si="49"/>
        <v>5709.0428000000002</v>
      </c>
      <c r="D376" s="761">
        <f t="shared" ref="D376:J376" si="54">D378</f>
        <v>0</v>
      </c>
      <c r="E376" s="761">
        <f t="shared" si="54"/>
        <v>0</v>
      </c>
      <c r="F376" s="761">
        <f t="shared" si="54"/>
        <v>0</v>
      </c>
      <c r="G376" s="761">
        <f t="shared" si="54"/>
        <v>74.7012</v>
      </c>
      <c r="H376" s="761">
        <f t="shared" si="54"/>
        <v>5634.3415999999997</v>
      </c>
      <c r="I376" s="761">
        <f t="shared" si="54"/>
        <v>0</v>
      </c>
      <c r="J376" s="761">
        <f t="shared" si="54"/>
        <v>0</v>
      </c>
    </row>
    <row r="377" spans="1:10" s="200" customFormat="1" ht="12.95" customHeight="1">
      <c r="A377" s="262">
        <v>370</v>
      </c>
      <c r="B377" s="196" t="s">
        <v>1242</v>
      </c>
      <c r="C377" s="761">
        <f t="shared" si="49"/>
        <v>5085.3832000000002</v>
      </c>
      <c r="D377" s="761">
        <f t="shared" ref="D377:J377" si="55">SUBTOTAL(9,D379:D389)</f>
        <v>1915.5917000000002</v>
      </c>
      <c r="E377" s="761">
        <f t="shared" si="55"/>
        <v>561.11099999999999</v>
      </c>
      <c r="F377" s="761">
        <f t="shared" si="55"/>
        <v>1295.0469000000001</v>
      </c>
      <c r="G377" s="761">
        <f t="shared" si="55"/>
        <v>0</v>
      </c>
      <c r="H377" s="761">
        <f t="shared" si="55"/>
        <v>1313.6336000000001</v>
      </c>
      <c r="I377" s="761">
        <f t="shared" si="55"/>
        <v>0</v>
      </c>
      <c r="J377" s="761">
        <f t="shared" si="55"/>
        <v>0</v>
      </c>
    </row>
    <row r="378" spans="1:10" ht="12.95" customHeight="1">
      <c r="A378" s="262">
        <v>371</v>
      </c>
      <c r="B378" s="201" t="s">
        <v>1267</v>
      </c>
      <c r="C378" s="761">
        <f t="shared" si="49"/>
        <v>5709.0428000000002</v>
      </c>
      <c r="D378" s="762">
        <v>0</v>
      </c>
      <c r="E378" s="762">
        <v>0</v>
      </c>
      <c r="F378" s="762">
        <v>0</v>
      </c>
      <c r="G378" s="762">
        <v>74.7012</v>
      </c>
      <c r="H378" s="762">
        <v>5634.3415999999997</v>
      </c>
      <c r="I378" s="762">
        <v>0</v>
      </c>
      <c r="J378" s="762">
        <v>0</v>
      </c>
    </row>
    <row r="379" spans="1:10" ht="12.95" customHeight="1">
      <c r="A379" s="262">
        <v>372</v>
      </c>
      <c r="B379" s="201" t="s">
        <v>1541</v>
      </c>
      <c r="C379" s="761">
        <f t="shared" si="49"/>
        <v>348.6943</v>
      </c>
      <c r="D379" s="762">
        <v>0</v>
      </c>
      <c r="E379" s="762">
        <v>26.76</v>
      </c>
      <c r="F379" s="762">
        <v>0</v>
      </c>
      <c r="G379" s="762">
        <v>0</v>
      </c>
      <c r="H379" s="762">
        <v>321.93430000000001</v>
      </c>
      <c r="I379" s="762">
        <v>0</v>
      </c>
      <c r="J379" s="762">
        <v>0</v>
      </c>
    </row>
    <row r="380" spans="1:10" ht="12.95" customHeight="1">
      <c r="A380" s="262">
        <v>373</v>
      </c>
      <c r="B380" s="201" t="s">
        <v>1473</v>
      </c>
      <c r="C380" s="761">
        <f t="shared" si="49"/>
        <v>0</v>
      </c>
      <c r="D380" s="762"/>
      <c r="E380" s="762"/>
      <c r="F380" s="762"/>
      <c r="G380" s="762"/>
      <c r="H380" s="762"/>
      <c r="I380" s="762"/>
      <c r="J380" s="762"/>
    </row>
    <row r="381" spans="1:10" ht="12.95" customHeight="1">
      <c r="A381" s="262">
        <v>374</v>
      </c>
      <c r="B381" s="201" t="s">
        <v>1542</v>
      </c>
      <c r="C381" s="761">
        <f t="shared" si="49"/>
        <v>2136.0749999999998</v>
      </c>
      <c r="D381" s="762">
        <v>1466.1210000000001</v>
      </c>
      <c r="E381" s="762">
        <v>169.95400000000001</v>
      </c>
      <c r="F381" s="762">
        <v>0</v>
      </c>
      <c r="G381" s="762">
        <v>0</v>
      </c>
      <c r="H381" s="762">
        <v>500</v>
      </c>
      <c r="I381" s="762">
        <v>0</v>
      </c>
      <c r="J381" s="762">
        <v>0</v>
      </c>
    </row>
    <row r="382" spans="1:10" ht="12.95" customHeight="1">
      <c r="A382" s="262">
        <v>375</v>
      </c>
      <c r="B382" s="201" t="s">
        <v>1543</v>
      </c>
      <c r="C382" s="761">
        <f t="shared" si="49"/>
        <v>93.623999999999995</v>
      </c>
      <c r="D382" s="762">
        <v>0</v>
      </c>
      <c r="E382" s="762">
        <v>93.623999999999995</v>
      </c>
      <c r="F382" s="762">
        <v>0</v>
      </c>
      <c r="G382" s="762">
        <v>0</v>
      </c>
      <c r="H382" s="762">
        <v>0</v>
      </c>
      <c r="I382" s="762">
        <v>0</v>
      </c>
      <c r="J382" s="762">
        <v>0</v>
      </c>
    </row>
    <row r="383" spans="1:10" ht="12.95" customHeight="1">
      <c r="A383" s="262">
        <v>376</v>
      </c>
      <c r="B383" s="201" t="s">
        <v>1544</v>
      </c>
      <c r="C383" s="761">
        <f t="shared" si="49"/>
        <v>449.47070000000002</v>
      </c>
      <c r="D383" s="762">
        <v>449.47070000000002</v>
      </c>
      <c r="E383" s="762">
        <v>0</v>
      </c>
      <c r="F383" s="762">
        <v>0</v>
      </c>
      <c r="G383" s="762">
        <v>0</v>
      </c>
      <c r="H383" s="762">
        <v>0</v>
      </c>
      <c r="I383" s="762">
        <v>0</v>
      </c>
      <c r="J383" s="762">
        <v>0</v>
      </c>
    </row>
    <row r="384" spans="1:10" ht="12.95" customHeight="1">
      <c r="A384" s="262">
        <v>377</v>
      </c>
      <c r="B384" s="201" t="s">
        <v>1545</v>
      </c>
      <c r="C384" s="761">
        <f t="shared" si="49"/>
        <v>366.69929999999999</v>
      </c>
      <c r="D384" s="762">
        <v>0</v>
      </c>
      <c r="E384" s="762">
        <v>0</v>
      </c>
      <c r="F384" s="762">
        <v>0</v>
      </c>
      <c r="G384" s="762">
        <v>0</v>
      </c>
      <c r="H384" s="762">
        <v>366.69929999999999</v>
      </c>
      <c r="I384" s="762">
        <v>0</v>
      </c>
      <c r="J384" s="762">
        <v>0</v>
      </c>
    </row>
    <row r="385" spans="1:10" ht="12.95" customHeight="1">
      <c r="A385" s="262">
        <v>378</v>
      </c>
      <c r="B385" s="201" t="s">
        <v>1546</v>
      </c>
      <c r="C385" s="761">
        <f t="shared" si="49"/>
        <v>1313.7019</v>
      </c>
      <c r="D385" s="762">
        <v>0</v>
      </c>
      <c r="E385" s="762">
        <v>18.655000000000001</v>
      </c>
      <c r="F385" s="762">
        <v>1295.0469000000001</v>
      </c>
      <c r="G385" s="762">
        <v>0</v>
      </c>
      <c r="H385" s="762">
        <v>0</v>
      </c>
      <c r="I385" s="762">
        <v>0</v>
      </c>
      <c r="J385" s="762">
        <v>0</v>
      </c>
    </row>
    <row r="386" spans="1:10" ht="12.95" customHeight="1">
      <c r="A386" s="262">
        <v>379</v>
      </c>
      <c r="B386" s="201" t="s">
        <v>1547</v>
      </c>
      <c r="C386" s="761">
        <f t="shared" si="49"/>
        <v>151.47</v>
      </c>
      <c r="D386" s="762">
        <v>0</v>
      </c>
      <c r="E386" s="762">
        <v>26.47</v>
      </c>
      <c r="F386" s="762">
        <v>0</v>
      </c>
      <c r="G386" s="762">
        <v>0</v>
      </c>
      <c r="H386" s="762">
        <v>125</v>
      </c>
      <c r="I386" s="762">
        <v>0</v>
      </c>
      <c r="J386" s="762">
        <v>0</v>
      </c>
    </row>
    <row r="387" spans="1:10" ht="12.95" customHeight="1">
      <c r="A387" s="262">
        <v>380</v>
      </c>
      <c r="B387" s="201" t="s">
        <v>1548</v>
      </c>
      <c r="C387" s="761">
        <f t="shared" si="49"/>
        <v>12.7</v>
      </c>
      <c r="D387" s="762">
        <v>0</v>
      </c>
      <c r="E387" s="762">
        <v>12.7</v>
      </c>
      <c r="F387" s="762">
        <v>0</v>
      </c>
      <c r="G387" s="762">
        <v>0</v>
      </c>
      <c r="H387" s="762">
        <v>0</v>
      </c>
      <c r="I387" s="762">
        <v>0</v>
      </c>
      <c r="J387" s="762">
        <v>0</v>
      </c>
    </row>
    <row r="388" spans="1:10" ht="12.95" customHeight="1">
      <c r="A388" s="262">
        <v>381</v>
      </c>
      <c r="B388" s="201" t="s">
        <v>1549</v>
      </c>
      <c r="C388" s="761">
        <f t="shared" si="49"/>
        <v>212.94800000000001</v>
      </c>
      <c r="D388" s="762">
        <v>0</v>
      </c>
      <c r="E388" s="762">
        <v>212.94800000000001</v>
      </c>
      <c r="F388" s="762">
        <v>0</v>
      </c>
      <c r="G388" s="762">
        <v>0</v>
      </c>
      <c r="H388" s="762">
        <v>0</v>
      </c>
      <c r="I388" s="762">
        <v>0</v>
      </c>
      <c r="J388" s="762">
        <v>0</v>
      </c>
    </row>
    <row r="389" spans="1:10" ht="12.95" customHeight="1">
      <c r="A389" s="262">
        <v>382</v>
      </c>
      <c r="B389" s="201" t="s">
        <v>1550</v>
      </c>
      <c r="C389" s="761">
        <f t="shared" si="49"/>
        <v>0</v>
      </c>
      <c r="D389" s="762"/>
      <c r="E389" s="762"/>
      <c r="F389" s="762"/>
      <c r="G389" s="762"/>
      <c r="H389" s="762"/>
      <c r="I389" s="762"/>
      <c r="J389" s="762"/>
    </row>
    <row r="390" spans="1:10" ht="12.95" customHeight="1">
      <c r="A390" s="262">
        <v>383</v>
      </c>
      <c r="B390" s="201"/>
      <c r="C390" s="762"/>
      <c r="D390" s="762"/>
      <c r="E390" s="762"/>
      <c r="F390" s="762"/>
      <c r="G390" s="762"/>
      <c r="H390" s="762"/>
      <c r="I390" s="762"/>
      <c r="J390" s="762"/>
    </row>
    <row r="391" spans="1:10" ht="12.95" customHeight="1">
      <c r="A391" s="262">
        <v>384</v>
      </c>
      <c r="B391" s="196" t="s">
        <v>1551</v>
      </c>
      <c r="C391" s="761">
        <f t="shared" si="49"/>
        <v>17307.769899999999</v>
      </c>
      <c r="D391" s="761">
        <f t="shared" ref="D391:J391" si="56">D392+D393</f>
        <v>12794.8429</v>
      </c>
      <c r="E391" s="761">
        <f t="shared" si="56"/>
        <v>3918.2870000000003</v>
      </c>
      <c r="F391" s="761">
        <f t="shared" si="56"/>
        <v>224.64</v>
      </c>
      <c r="G391" s="761">
        <f t="shared" si="56"/>
        <v>0</v>
      </c>
      <c r="H391" s="761">
        <f t="shared" si="56"/>
        <v>0</v>
      </c>
      <c r="I391" s="761">
        <f t="shared" si="56"/>
        <v>370</v>
      </c>
      <c r="J391" s="761">
        <f t="shared" si="56"/>
        <v>0</v>
      </c>
    </row>
    <row r="392" spans="1:10" s="200" customFormat="1" ht="12.95" customHeight="1">
      <c r="A392" s="262">
        <v>385</v>
      </c>
      <c r="B392" s="196" t="s">
        <v>1241</v>
      </c>
      <c r="C392" s="761">
        <f t="shared" si="49"/>
        <v>250</v>
      </c>
      <c r="D392" s="761">
        <f t="shared" ref="D392:J392" si="57">D394</f>
        <v>0</v>
      </c>
      <c r="E392" s="761">
        <f t="shared" si="57"/>
        <v>0</v>
      </c>
      <c r="F392" s="761">
        <f t="shared" si="57"/>
        <v>0</v>
      </c>
      <c r="G392" s="761">
        <f t="shared" si="57"/>
        <v>0</v>
      </c>
      <c r="H392" s="761">
        <f t="shared" si="57"/>
        <v>0</v>
      </c>
      <c r="I392" s="761">
        <f t="shared" si="57"/>
        <v>250</v>
      </c>
      <c r="J392" s="761">
        <f t="shared" si="57"/>
        <v>0</v>
      </c>
    </row>
    <row r="393" spans="1:10" s="200" customFormat="1" ht="12.95" customHeight="1">
      <c r="A393" s="262">
        <v>386</v>
      </c>
      <c r="B393" s="196" t="s">
        <v>1242</v>
      </c>
      <c r="C393" s="761">
        <f t="shared" si="49"/>
        <v>17057.769899999999</v>
      </c>
      <c r="D393" s="761">
        <f t="shared" ref="D393:J393" si="58">SUBTOTAL(9,D395:D426)</f>
        <v>12794.8429</v>
      </c>
      <c r="E393" s="761">
        <f t="shared" si="58"/>
        <v>3918.2870000000003</v>
      </c>
      <c r="F393" s="761">
        <f t="shared" si="58"/>
        <v>224.64</v>
      </c>
      <c r="G393" s="761">
        <f t="shared" si="58"/>
        <v>0</v>
      </c>
      <c r="H393" s="761">
        <f t="shared" si="58"/>
        <v>0</v>
      </c>
      <c r="I393" s="761">
        <f t="shared" si="58"/>
        <v>120</v>
      </c>
      <c r="J393" s="761">
        <f t="shared" si="58"/>
        <v>0</v>
      </c>
    </row>
    <row r="394" spans="1:10" ht="12.95" customHeight="1">
      <c r="A394" s="262">
        <v>387</v>
      </c>
      <c r="B394" s="201" t="s">
        <v>1267</v>
      </c>
      <c r="C394" s="761">
        <f t="shared" si="49"/>
        <v>250</v>
      </c>
      <c r="D394" s="762">
        <v>0</v>
      </c>
      <c r="E394" s="762">
        <v>0</v>
      </c>
      <c r="F394" s="762">
        <v>0</v>
      </c>
      <c r="G394" s="762">
        <v>0</v>
      </c>
      <c r="H394" s="762">
        <v>0</v>
      </c>
      <c r="I394" s="762">
        <v>250</v>
      </c>
      <c r="J394" s="762">
        <v>0</v>
      </c>
    </row>
    <row r="395" spans="1:10" ht="12.95" customHeight="1">
      <c r="A395" s="262">
        <v>388</v>
      </c>
      <c r="B395" s="201" t="s">
        <v>1552</v>
      </c>
      <c r="C395" s="761">
        <f t="shared" si="49"/>
        <v>0</v>
      </c>
      <c r="D395" s="762"/>
      <c r="E395" s="762"/>
      <c r="F395" s="762"/>
      <c r="G395" s="762"/>
      <c r="H395" s="762"/>
      <c r="I395" s="762"/>
      <c r="J395" s="762"/>
    </row>
    <row r="396" spans="1:10" ht="12.95" customHeight="1">
      <c r="A396" s="262">
        <v>389</v>
      </c>
      <c r="B396" s="201" t="s">
        <v>1553</v>
      </c>
      <c r="C396" s="761">
        <f t="shared" si="49"/>
        <v>1738.8456000000001</v>
      </c>
      <c r="D396" s="762">
        <v>1538.8456000000001</v>
      </c>
      <c r="E396" s="762">
        <v>80</v>
      </c>
      <c r="F396" s="762">
        <v>0</v>
      </c>
      <c r="G396" s="762">
        <v>0</v>
      </c>
      <c r="H396" s="762">
        <v>0</v>
      </c>
      <c r="I396" s="762">
        <v>120</v>
      </c>
      <c r="J396" s="762">
        <v>0</v>
      </c>
    </row>
    <row r="397" spans="1:10" ht="12.95" customHeight="1">
      <c r="A397" s="262">
        <v>390</v>
      </c>
      <c r="B397" s="201" t="s">
        <v>1554</v>
      </c>
      <c r="C397" s="761">
        <f t="shared" si="49"/>
        <v>58.4</v>
      </c>
      <c r="D397" s="762">
        <v>0</v>
      </c>
      <c r="E397" s="762">
        <v>58.4</v>
      </c>
      <c r="F397" s="762">
        <v>0</v>
      </c>
      <c r="G397" s="762">
        <v>0</v>
      </c>
      <c r="H397" s="762">
        <v>0</v>
      </c>
      <c r="I397" s="762">
        <v>0</v>
      </c>
      <c r="J397" s="762">
        <v>0</v>
      </c>
    </row>
    <row r="398" spans="1:10" ht="12.95" customHeight="1">
      <c r="A398" s="262">
        <v>391</v>
      </c>
      <c r="B398" s="201" t="s">
        <v>1555</v>
      </c>
      <c r="C398" s="761">
        <f t="shared" si="49"/>
        <v>50.25</v>
      </c>
      <c r="D398" s="762">
        <v>0</v>
      </c>
      <c r="E398" s="762">
        <v>50.25</v>
      </c>
      <c r="F398" s="762">
        <v>0</v>
      </c>
      <c r="G398" s="762">
        <v>0</v>
      </c>
      <c r="H398" s="762">
        <v>0</v>
      </c>
      <c r="I398" s="762">
        <v>0</v>
      </c>
      <c r="J398" s="762">
        <v>0</v>
      </c>
    </row>
    <row r="399" spans="1:10" ht="12.95" customHeight="1">
      <c r="A399" s="262">
        <v>392</v>
      </c>
      <c r="B399" s="201" t="s">
        <v>1556</v>
      </c>
      <c r="C399" s="761">
        <f t="shared" si="49"/>
        <v>10.97</v>
      </c>
      <c r="D399" s="762">
        <v>0</v>
      </c>
      <c r="E399" s="762">
        <v>10.97</v>
      </c>
      <c r="F399" s="762">
        <v>0</v>
      </c>
      <c r="G399" s="762">
        <v>0</v>
      </c>
      <c r="H399" s="762">
        <v>0</v>
      </c>
      <c r="I399" s="762">
        <v>0</v>
      </c>
      <c r="J399" s="762">
        <v>0</v>
      </c>
    </row>
    <row r="400" spans="1:10" ht="12.95" customHeight="1">
      <c r="A400" s="262">
        <v>393</v>
      </c>
      <c r="B400" s="201" t="s">
        <v>1557</v>
      </c>
      <c r="C400" s="761">
        <f t="shared" si="49"/>
        <v>90.706999999999994</v>
      </c>
      <c r="D400" s="762">
        <v>0</v>
      </c>
      <c r="E400" s="762">
        <v>90.706999999999994</v>
      </c>
      <c r="F400" s="762">
        <v>0</v>
      </c>
      <c r="G400" s="762">
        <v>0</v>
      </c>
      <c r="H400" s="762">
        <v>0</v>
      </c>
      <c r="I400" s="762">
        <v>0</v>
      </c>
      <c r="J400" s="762">
        <v>0</v>
      </c>
    </row>
    <row r="401" spans="1:10" ht="12.95" customHeight="1">
      <c r="A401" s="262">
        <v>394</v>
      </c>
      <c r="B401" s="201" t="s">
        <v>1558</v>
      </c>
      <c r="C401" s="761">
        <f t="shared" si="49"/>
        <v>70.8</v>
      </c>
      <c r="D401" s="762">
        <v>0</v>
      </c>
      <c r="E401" s="762">
        <v>70.8</v>
      </c>
      <c r="F401" s="762">
        <v>0</v>
      </c>
      <c r="G401" s="762">
        <v>0</v>
      </c>
      <c r="H401" s="762">
        <v>0</v>
      </c>
      <c r="I401" s="762">
        <v>0</v>
      </c>
      <c r="J401" s="762">
        <v>0</v>
      </c>
    </row>
    <row r="402" spans="1:10" ht="12.95" customHeight="1">
      <c r="A402" s="262">
        <v>395</v>
      </c>
      <c r="B402" s="201" t="s">
        <v>1559</v>
      </c>
      <c r="C402" s="761">
        <f t="shared" si="49"/>
        <v>20</v>
      </c>
      <c r="D402" s="762">
        <v>0</v>
      </c>
      <c r="E402" s="762">
        <v>20</v>
      </c>
      <c r="F402" s="762">
        <v>0</v>
      </c>
      <c r="G402" s="762">
        <v>0</v>
      </c>
      <c r="H402" s="762">
        <v>0</v>
      </c>
      <c r="I402" s="762">
        <v>0</v>
      </c>
      <c r="J402" s="762">
        <v>0</v>
      </c>
    </row>
    <row r="403" spans="1:10" ht="12.95" customHeight="1">
      <c r="A403" s="262">
        <v>396</v>
      </c>
      <c r="B403" s="201" t="s">
        <v>1560</v>
      </c>
      <c r="C403" s="761">
        <f t="shared" si="49"/>
        <v>0</v>
      </c>
      <c r="D403" s="762"/>
      <c r="E403" s="762"/>
      <c r="F403" s="762"/>
      <c r="G403" s="762"/>
      <c r="H403" s="762"/>
      <c r="I403" s="762"/>
      <c r="J403" s="762"/>
    </row>
    <row r="404" spans="1:10" ht="12.95" customHeight="1">
      <c r="A404" s="262">
        <v>397</v>
      </c>
      <c r="B404" s="201" t="s">
        <v>1561</v>
      </c>
      <c r="C404" s="761">
        <f t="shared" si="49"/>
        <v>0</v>
      </c>
      <c r="D404" s="762"/>
      <c r="E404" s="762"/>
      <c r="F404" s="762"/>
      <c r="G404" s="762"/>
      <c r="H404" s="762"/>
      <c r="I404" s="762"/>
      <c r="J404" s="762"/>
    </row>
    <row r="405" spans="1:10" ht="12.95" customHeight="1">
      <c r="A405" s="262">
        <v>398</v>
      </c>
      <c r="B405" s="201" t="s">
        <v>1562</v>
      </c>
      <c r="C405" s="761">
        <f t="shared" si="49"/>
        <v>60.8</v>
      </c>
      <c r="D405" s="762">
        <v>0</v>
      </c>
      <c r="E405" s="762">
        <v>60.8</v>
      </c>
      <c r="F405" s="762">
        <v>0</v>
      </c>
      <c r="G405" s="762">
        <v>0</v>
      </c>
      <c r="H405" s="762">
        <v>0</v>
      </c>
      <c r="I405" s="762">
        <v>0</v>
      </c>
      <c r="J405" s="762">
        <v>0</v>
      </c>
    </row>
    <row r="406" spans="1:10" ht="12.95" customHeight="1">
      <c r="A406" s="262">
        <v>399</v>
      </c>
      <c r="B406" s="201" t="s">
        <v>1563</v>
      </c>
      <c r="C406" s="761">
        <f t="shared" ref="C406:C426" si="59">SUM(D406:J406)</f>
        <v>0</v>
      </c>
      <c r="D406" s="762"/>
      <c r="E406" s="762"/>
      <c r="F406" s="762"/>
      <c r="G406" s="762"/>
      <c r="H406" s="762"/>
      <c r="I406" s="762"/>
      <c r="J406" s="762"/>
    </row>
    <row r="407" spans="1:10" ht="12.95" customHeight="1">
      <c r="A407" s="262">
        <v>400</v>
      </c>
      <c r="B407" s="201" t="s">
        <v>1564</v>
      </c>
      <c r="C407" s="761">
        <f t="shared" si="59"/>
        <v>224.64</v>
      </c>
      <c r="D407" s="762">
        <v>0</v>
      </c>
      <c r="E407" s="762">
        <v>0</v>
      </c>
      <c r="F407" s="762">
        <v>224.64</v>
      </c>
      <c r="G407" s="762">
        <v>0</v>
      </c>
      <c r="H407" s="762">
        <v>0</v>
      </c>
      <c r="I407" s="762">
        <v>0</v>
      </c>
      <c r="J407" s="762">
        <v>0</v>
      </c>
    </row>
    <row r="408" spans="1:10" ht="12.95" customHeight="1">
      <c r="A408" s="262">
        <v>401</v>
      </c>
      <c r="B408" s="201" t="s">
        <v>1551</v>
      </c>
      <c r="C408" s="761">
        <f t="shared" si="59"/>
        <v>7660</v>
      </c>
      <c r="D408" s="762">
        <v>7660</v>
      </c>
      <c r="E408" s="762">
        <v>0</v>
      </c>
      <c r="F408" s="762">
        <v>0</v>
      </c>
      <c r="G408" s="762">
        <v>0</v>
      </c>
      <c r="H408" s="762">
        <v>0</v>
      </c>
      <c r="I408" s="762">
        <v>0</v>
      </c>
      <c r="J408" s="762">
        <v>0</v>
      </c>
    </row>
    <row r="409" spans="1:10" ht="12.95" customHeight="1">
      <c r="A409" s="262">
        <v>402</v>
      </c>
      <c r="B409" s="201" t="s">
        <v>1565</v>
      </c>
      <c r="C409" s="761">
        <f t="shared" si="59"/>
        <v>80</v>
      </c>
      <c r="D409" s="762">
        <v>0</v>
      </c>
      <c r="E409" s="762">
        <v>80</v>
      </c>
      <c r="F409" s="762">
        <v>0</v>
      </c>
      <c r="G409" s="762">
        <v>0</v>
      </c>
      <c r="H409" s="762">
        <v>0</v>
      </c>
      <c r="I409" s="762">
        <v>0</v>
      </c>
      <c r="J409" s="762">
        <v>0</v>
      </c>
    </row>
    <row r="410" spans="1:10" ht="12.95" customHeight="1">
      <c r="A410" s="262">
        <v>403</v>
      </c>
      <c r="B410" s="201" t="s">
        <v>1566</v>
      </c>
      <c r="C410" s="761">
        <f t="shared" si="59"/>
        <v>0</v>
      </c>
      <c r="D410" s="762"/>
      <c r="E410" s="762"/>
      <c r="F410" s="762"/>
      <c r="G410" s="762"/>
      <c r="H410" s="762"/>
      <c r="I410" s="762"/>
      <c r="J410" s="762"/>
    </row>
    <row r="411" spans="1:10" ht="12.95" customHeight="1">
      <c r="A411" s="262">
        <v>404</v>
      </c>
      <c r="B411" s="201" t="s">
        <v>1567</v>
      </c>
      <c r="C411" s="761">
        <f t="shared" si="59"/>
        <v>0</v>
      </c>
      <c r="D411" s="762"/>
      <c r="E411" s="762"/>
      <c r="F411" s="762"/>
      <c r="G411" s="762"/>
      <c r="H411" s="762"/>
      <c r="I411" s="762"/>
      <c r="J411" s="762"/>
    </row>
    <row r="412" spans="1:10" ht="12.95" customHeight="1">
      <c r="A412" s="262">
        <v>405</v>
      </c>
      <c r="B412" s="201" t="s">
        <v>1568</v>
      </c>
      <c r="C412" s="761">
        <f t="shared" si="59"/>
        <v>47.9</v>
      </c>
      <c r="D412" s="762">
        <v>0</v>
      </c>
      <c r="E412" s="762">
        <v>47.9</v>
      </c>
      <c r="F412" s="762">
        <v>0</v>
      </c>
      <c r="G412" s="762">
        <v>0</v>
      </c>
      <c r="H412" s="762">
        <v>0</v>
      </c>
      <c r="I412" s="762">
        <v>0</v>
      </c>
      <c r="J412" s="762">
        <v>0</v>
      </c>
    </row>
    <row r="413" spans="1:10" ht="12.95" customHeight="1">
      <c r="A413" s="262">
        <v>406</v>
      </c>
      <c r="B413" s="201" t="s">
        <v>1569</v>
      </c>
      <c r="C413" s="761">
        <f t="shared" si="59"/>
        <v>54.29</v>
      </c>
      <c r="D413" s="762">
        <v>0</v>
      </c>
      <c r="E413" s="762">
        <v>54.29</v>
      </c>
      <c r="F413" s="762">
        <v>0</v>
      </c>
      <c r="G413" s="762">
        <v>0</v>
      </c>
      <c r="H413" s="762">
        <v>0</v>
      </c>
      <c r="I413" s="762">
        <v>0</v>
      </c>
      <c r="J413" s="762">
        <v>0</v>
      </c>
    </row>
    <row r="414" spans="1:10" ht="12.95" customHeight="1">
      <c r="A414" s="262">
        <v>407</v>
      </c>
      <c r="B414" s="201" t="s">
        <v>1570</v>
      </c>
      <c r="C414" s="761">
        <f t="shared" si="59"/>
        <v>2307.9973</v>
      </c>
      <c r="D414" s="762">
        <v>2295.9973</v>
      </c>
      <c r="E414" s="762">
        <v>12</v>
      </c>
      <c r="F414" s="762">
        <v>0</v>
      </c>
      <c r="G414" s="762">
        <v>0</v>
      </c>
      <c r="H414" s="762">
        <v>0</v>
      </c>
      <c r="I414" s="762">
        <v>0</v>
      </c>
      <c r="J414" s="762">
        <v>0</v>
      </c>
    </row>
    <row r="415" spans="1:10" ht="12.95" customHeight="1">
      <c r="A415" s="262">
        <v>408</v>
      </c>
      <c r="B415" s="201" t="s">
        <v>1571</v>
      </c>
      <c r="C415" s="761">
        <f t="shared" si="59"/>
        <v>12</v>
      </c>
      <c r="D415" s="762">
        <v>0</v>
      </c>
      <c r="E415" s="762">
        <v>12</v>
      </c>
      <c r="F415" s="762">
        <v>0</v>
      </c>
      <c r="G415" s="762">
        <v>0</v>
      </c>
      <c r="H415" s="762">
        <v>0</v>
      </c>
      <c r="I415" s="762">
        <v>0</v>
      </c>
      <c r="J415" s="762">
        <v>0</v>
      </c>
    </row>
    <row r="416" spans="1:10" ht="12.95" customHeight="1">
      <c r="A416" s="262">
        <v>409</v>
      </c>
      <c r="B416" s="201" t="s">
        <v>1572</v>
      </c>
      <c r="C416" s="761">
        <f t="shared" si="59"/>
        <v>40</v>
      </c>
      <c r="D416" s="762">
        <v>0</v>
      </c>
      <c r="E416" s="762">
        <v>40</v>
      </c>
      <c r="F416" s="762">
        <v>0</v>
      </c>
      <c r="G416" s="762">
        <v>0</v>
      </c>
      <c r="H416" s="762">
        <v>0</v>
      </c>
      <c r="I416" s="762">
        <v>0</v>
      </c>
      <c r="J416" s="762">
        <v>0</v>
      </c>
    </row>
    <row r="417" spans="1:10" ht="12.95" customHeight="1">
      <c r="A417" s="262">
        <v>410</v>
      </c>
      <c r="B417" s="201" t="s">
        <v>1573</v>
      </c>
      <c r="C417" s="761">
        <f t="shared" si="59"/>
        <v>2927.7280000000001</v>
      </c>
      <c r="D417" s="762">
        <v>0</v>
      </c>
      <c r="E417" s="762">
        <v>2927.7280000000001</v>
      </c>
      <c r="F417" s="762">
        <v>0</v>
      </c>
      <c r="G417" s="762">
        <v>0</v>
      </c>
      <c r="H417" s="762">
        <v>0</v>
      </c>
      <c r="I417" s="762">
        <v>0</v>
      </c>
      <c r="J417" s="762">
        <v>0</v>
      </c>
    </row>
    <row r="418" spans="1:10" ht="12.95" customHeight="1">
      <c r="A418" s="262">
        <v>411</v>
      </c>
      <c r="B418" s="201" t="s">
        <v>1574</v>
      </c>
      <c r="C418" s="761">
        <f t="shared" si="59"/>
        <v>0</v>
      </c>
      <c r="D418" s="762"/>
      <c r="E418" s="762"/>
      <c r="F418" s="762"/>
      <c r="G418" s="762"/>
      <c r="H418" s="762"/>
      <c r="I418" s="762"/>
      <c r="J418" s="762"/>
    </row>
    <row r="419" spans="1:10" ht="12.95" customHeight="1">
      <c r="A419" s="262">
        <v>412</v>
      </c>
      <c r="B419" s="201" t="s">
        <v>1575</v>
      </c>
      <c r="C419" s="761">
        <f t="shared" si="59"/>
        <v>20</v>
      </c>
      <c r="D419" s="762">
        <v>0</v>
      </c>
      <c r="E419" s="762">
        <v>20</v>
      </c>
      <c r="F419" s="762">
        <v>0</v>
      </c>
      <c r="G419" s="762">
        <v>0</v>
      </c>
      <c r="H419" s="762">
        <v>0</v>
      </c>
      <c r="I419" s="762">
        <v>0</v>
      </c>
      <c r="J419" s="762">
        <v>0</v>
      </c>
    </row>
    <row r="420" spans="1:10" ht="12.95" customHeight="1">
      <c r="A420" s="262">
        <v>413</v>
      </c>
      <c r="B420" s="201" t="s">
        <v>1576</v>
      </c>
      <c r="C420" s="761">
        <f t="shared" si="59"/>
        <v>1313.2</v>
      </c>
      <c r="D420" s="762">
        <v>1300</v>
      </c>
      <c r="E420" s="762">
        <v>13.2</v>
      </c>
      <c r="F420" s="762">
        <v>0</v>
      </c>
      <c r="G420" s="762">
        <v>0</v>
      </c>
      <c r="H420" s="762">
        <v>0</v>
      </c>
      <c r="I420" s="762">
        <v>0</v>
      </c>
      <c r="J420" s="762">
        <v>0</v>
      </c>
    </row>
    <row r="421" spans="1:10" ht="12.95" customHeight="1">
      <c r="A421" s="262">
        <v>414</v>
      </c>
      <c r="B421" s="201" t="s">
        <v>1577</v>
      </c>
      <c r="C421" s="761">
        <f t="shared" si="59"/>
        <v>55.462000000000003</v>
      </c>
      <c r="D421" s="762">
        <v>0</v>
      </c>
      <c r="E421" s="762">
        <v>55.462000000000003</v>
      </c>
      <c r="F421" s="762">
        <v>0</v>
      </c>
      <c r="G421" s="762">
        <v>0</v>
      </c>
      <c r="H421" s="762">
        <v>0</v>
      </c>
      <c r="I421" s="762">
        <v>0</v>
      </c>
      <c r="J421" s="762">
        <v>0</v>
      </c>
    </row>
    <row r="422" spans="1:10" ht="12.95" customHeight="1">
      <c r="A422" s="262">
        <v>415</v>
      </c>
      <c r="B422" s="201" t="s">
        <v>1578</v>
      </c>
      <c r="C422" s="761">
        <f t="shared" si="59"/>
        <v>0</v>
      </c>
      <c r="D422" s="762"/>
      <c r="E422" s="762"/>
      <c r="F422" s="762"/>
      <c r="G422" s="762"/>
      <c r="H422" s="762"/>
      <c r="I422" s="762"/>
      <c r="J422" s="762"/>
    </row>
    <row r="423" spans="1:10" ht="12.95" customHeight="1">
      <c r="A423" s="262">
        <v>416</v>
      </c>
      <c r="B423" s="201" t="s">
        <v>1512</v>
      </c>
      <c r="C423" s="761">
        <f t="shared" si="59"/>
        <v>100</v>
      </c>
      <c r="D423" s="762">
        <v>0</v>
      </c>
      <c r="E423" s="762">
        <v>100</v>
      </c>
      <c r="F423" s="762">
        <v>0</v>
      </c>
      <c r="G423" s="762">
        <v>0</v>
      </c>
      <c r="H423" s="762">
        <v>0</v>
      </c>
      <c r="I423" s="762">
        <v>0</v>
      </c>
      <c r="J423" s="762">
        <v>0</v>
      </c>
    </row>
    <row r="424" spans="1:10" ht="12.95" customHeight="1">
      <c r="A424" s="262">
        <v>417</v>
      </c>
      <c r="B424" s="201" t="s">
        <v>1579</v>
      </c>
      <c r="C424" s="761">
        <f t="shared" si="59"/>
        <v>0</v>
      </c>
      <c r="D424" s="762"/>
      <c r="E424" s="762"/>
      <c r="F424" s="762"/>
      <c r="G424" s="762"/>
      <c r="H424" s="762"/>
      <c r="I424" s="762"/>
      <c r="J424" s="762"/>
    </row>
    <row r="425" spans="1:10" ht="12.95" customHeight="1">
      <c r="A425" s="262">
        <v>418</v>
      </c>
      <c r="B425" s="201" t="s">
        <v>1580</v>
      </c>
      <c r="C425" s="761">
        <f t="shared" si="59"/>
        <v>102</v>
      </c>
      <c r="D425" s="762">
        <v>0</v>
      </c>
      <c r="E425" s="762">
        <v>102</v>
      </c>
      <c r="F425" s="762">
        <v>0</v>
      </c>
      <c r="G425" s="762">
        <v>0</v>
      </c>
      <c r="H425" s="762">
        <v>0</v>
      </c>
      <c r="I425" s="762">
        <v>0</v>
      </c>
      <c r="J425" s="762">
        <v>0</v>
      </c>
    </row>
    <row r="426" spans="1:10" ht="12.95" customHeight="1">
      <c r="A426" s="262">
        <v>419</v>
      </c>
      <c r="B426" s="201" t="s">
        <v>1581</v>
      </c>
      <c r="C426" s="761">
        <f t="shared" si="59"/>
        <v>11.78</v>
      </c>
      <c r="D426" s="762">
        <v>0</v>
      </c>
      <c r="E426" s="762">
        <v>11.78</v>
      </c>
      <c r="F426" s="762">
        <v>0</v>
      </c>
      <c r="G426" s="762">
        <v>0</v>
      </c>
      <c r="H426" s="762">
        <v>0</v>
      </c>
      <c r="I426" s="762">
        <v>0</v>
      </c>
      <c r="J426" s="762">
        <v>0</v>
      </c>
    </row>
    <row r="427" spans="1:10" ht="12.95" customHeight="1">
      <c r="A427" s="262">
        <v>420</v>
      </c>
      <c r="B427" s="201"/>
      <c r="C427" s="762"/>
      <c r="D427" s="762"/>
      <c r="E427" s="762"/>
      <c r="F427" s="762"/>
      <c r="G427" s="762"/>
      <c r="H427" s="762"/>
      <c r="I427" s="762"/>
      <c r="J427" s="762"/>
    </row>
    <row r="428" spans="1:10" ht="12.95" customHeight="1">
      <c r="A428" s="262">
        <v>421</v>
      </c>
      <c r="B428" s="196" t="s">
        <v>1582</v>
      </c>
      <c r="C428" s="761">
        <f t="shared" ref="C428:C464" si="60">SUM(D428:J428)</f>
        <v>8630.2050999999992</v>
      </c>
      <c r="D428" s="761">
        <f t="shared" ref="D428:J428" si="61">D429+D430</f>
        <v>5986.2994999999992</v>
      </c>
      <c r="E428" s="761">
        <f t="shared" si="61"/>
        <v>2495.904</v>
      </c>
      <c r="F428" s="761">
        <f t="shared" si="61"/>
        <v>0</v>
      </c>
      <c r="G428" s="761">
        <f t="shared" si="61"/>
        <v>0</v>
      </c>
      <c r="H428" s="761">
        <f t="shared" si="61"/>
        <v>0</v>
      </c>
      <c r="I428" s="761">
        <f t="shared" si="61"/>
        <v>148.0016</v>
      </c>
      <c r="J428" s="761">
        <f t="shared" si="61"/>
        <v>0</v>
      </c>
    </row>
    <row r="429" spans="1:10" s="200" customFormat="1" ht="12.95" customHeight="1">
      <c r="A429" s="262">
        <v>422</v>
      </c>
      <c r="B429" s="196" t="s">
        <v>1241</v>
      </c>
      <c r="C429" s="761">
        <f t="shared" si="60"/>
        <v>148.0016</v>
      </c>
      <c r="D429" s="761">
        <f t="shared" ref="D429:J429" si="62">D431</f>
        <v>0</v>
      </c>
      <c r="E429" s="761">
        <f t="shared" si="62"/>
        <v>0</v>
      </c>
      <c r="F429" s="761">
        <f t="shared" si="62"/>
        <v>0</v>
      </c>
      <c r="G429" s="761">
        <f t="shared" si="62"/>
        <v>0</v>
      </c>
      <c r="H429" s="761">
        <f t="shared" si="62"/>
        <v>0</v>
      </c>
      <c r="I429" s="761">
        <f t="shared" si="62"/>
        <v>148.0016</v>
      </c>
      <c r="J429" s="761">
        <f t="shared" si="62"/>
        <v>0</v>
      </c>
    </row>
    <row r="430" spans="1:10" s="200" customFormat="1" ht="12.95" customHeight="1">
      <c r="A430" s="262">
        <v>423</v>
      </c>
      <c r="B430" s="196" t="s">
        <v>1242</v>
      </c>
      <c r="C430" s="761">
        <f t="shared" si="60"/>
        <v>8482.2034999999996</v>
      </c>
      <c r="D430" s="761">
        <f t="shared" ref="D430:J430" si="63">SUBTOTAL(9,D432:D464)</f>
        <v>5986.2994999999992</v>
      </c>
      <c r="E430" s="761">
        <f t="shared" si="63"/>
        <v>2495.904</v>
      </c>
      <c r="F430" s="761">
        <f t="shared" si="63"/>
        <v>0</v>
      </c>
      <c r="G430" s="761">
        <f t="shared" si="63"/>
        <v>0</v>
      </c>
      <c r="H430" s="761">
        <f t="shared" si="63"/>
        <v>0</v>
      </c>
      <c r="I430" s="761">
        <f t="shared" si="63"/>
        <v>0</v>
      </c>
      <c r="J430" s="761">
        <f t="shared" si="63"/>
        <v>0</v>
      </c>
    </row>
    <row r="431" spans="1:10" ht="12.95" customHeight="1">
      <c r="A431" s="262">
        <v>424</v>
      </c>
      <c r="B431" s="201" t="s">
        <v>1267</v>
      </c>
      <c r="C431" s="761">
        <f t="shared" si="60"/>
        <v>148.0016</v>
      </c>
      <c r="D431" s="762">
        <v>0</v>
      </c>
      <c r="E431" s="762">
        <v>0</v>
      </c>
      <c r="F431" s="762">
        <v>0</v>
      </c>
      <c r="G431" s="762">
        <v>0</v>
      </c>
      <c r="H431" s="762">
        <v>0</v>
      </c>
      <c r="I431" s="762">
        <v>148.0016</v>
      </c>
      <c r="J431" s="762">
        <v>0</v>
      </c>
    </row>
    <row r="432" spans="1:10" ht="12.95" customHeight="1">
      <c r="A432" s="262">
        <v>425</v>
      </c>
      <c r="B432" s="201" t="s">
        <v>1583</v>
      </c>
      <c r="C432" s="761">
        <f t="shared" si="60"/>
        <v>0</v>
      </c>
      <c r="D432" s="762"/>
      <c r="E432" s="762"/>
      <c r="F432" s="762"/>
      <c r="G432" s="762"/>
      <c r="H432" s="762"/>
      <c r="I432" s="762"/>
      <c r="J432" s="762"/>
    </row>
    <row r="433" spans="1:10" ht="12.95" customHeight="1">
      <c r="A433" s="262">
        <v>426</v>
      </c>
      <c r="B433" s="201" t="s">
        <v>1584</v>
      </c>
      <c r="C433" s="761">
        <f t="shared" si="60"/>
        <v>72.16</v>
      </c>
      <c r="D433" s="762">
        <v>0</v>
      </c>
      <c r="E433" s="762">
        <v>72.16</v>
      </c>
      <c r="F433" s="762">
        <v>0</v>
      </c>
      <c r="G433" s="762">
        <v>0</v>
      </c>
      <c r="H433" s="762">
        <v>0</v>
      </c>
      <c r="I433" s="762">
        <v>0</v>
      </c>
      <c r="J433" s="762">
        <v>0</v>
      </c>
    </row>
    <row r="434" spans="1:10" ht="12.95" customHeight="1">
      <c r="A434" s="262">
        <v>427</v>
      </c>
      <c r="B434" s="201" t="s">
        <v>1585</v>
      </c>
      <c r="C434" s="761">
        <f t="shared" si="60"/>
        <v>313.262</v>
      </c>
      <c r="D434" s="762">
        <v>0</v>
      </c>
      <c r="E434" s="762">
        <v>313.262</v>
      </c>
      <c r="F434" s="762">
        <v>0</v>
      </c>
      <c r="G434" s="762">
        <v>0</v>
      </c>
      <c r="H434" s="762">
        <v>0</v>
      </c>
      <c r="I434" s="762">
        <v>0</v>
      </c>
      <c r="J434" s="762">
        <v>0</v>
      </c>
    </row>
    <row r="435" spans="1:10" ht="12.95" customHeight="1">
      <c r="A435" s="262">
        <v>428</v>
      </c>
      <c r="B435" s="201" t="s">
        <v>1586</v>
      </c>
      <c r="C435" s="761">
        <f t="shared" si="60"/>
        <v>0</v>
      </c>
      <c r="D435" s="762"/>
      <c r="E435" s="762"/>
      <c r="F435" s="762"/>
      <c r="G435" s="762"/>
      <c r="H435" s="762"/>
      <c r="I435" s="762"/>
      <c r="J435" s="762"/>
    </row>
    <row r="436" spans="1:10" ht="12.95" customHeight="1">
      <c r="A436" s="262">
        <v>429</v>
      </c>
      <c r="B436" s="201" t="s">
        <v>1587</v>
      </c>
      <c r="C436" s="761">
        <f t="shared" si="60"/>
        <v>1398.5518</v>
      </c>
      <c r="D436" s="762">
        <v>1398.5518</v>
      </c>
      <c r="E436" s="762">
        <v>0</v>
      </c>
      <c r="F436" s="762">
        <v>0</v>
      </c>
      <c r="G436" s="762">
        <v>0</v>
      </c>
      <c r="H436" s="762">
        <v>0</v>
      </c>
      <c r="I436" s="762">
        <v>0</v>
      </c>
      <c r="J436" s="762">
        <v>0</v>
      </c>
    </row>
    <row r="437" spans="1:10" ht="12.95" customHeight="1">
      <c r="A437" s="262">
        <v>430</v>
      </c>
      <c r="B437" s="201" t="s">
        <v>1588</v>
      </c>
      <c r="C437" s="761">
        <f t="shared" si="60"/>
        <v>0</v>
      </c>
      <c r="D437" s="762"/>
      <c r="E437" s="762"/>
      <c r="F437" s="762"/>
      <c r="G437" s="762"/>
      <c r="H437" s="762"/>
      <c r="I437" s="762"/>
      <c r="J437" s="762"/>
    </row>
    <row r="438" spans="1:10" ht="12.95" customHeight="1">
      <c r="A438" s="262">
        <v>431</v>
      </c>
      <c r="B438" s="201" t="s">
        <v>1589</v>
      </c>
      <c r="C438" s="761">
        <f t="shared" si="60"/>
        <v>17.736000000000001</v>
      </c>
      <c r="D438" s="762">
        <v>0</v>
      </c>
      <c r="E438" s="762">
        <v>17.736000000000001</v>
      </c>
      <c r="F438" s="762">
        <v>0</v>
      </c>
      <c r="G438" s="762">
        <v>0</v>
      </c>
      <c r="H438" s="762">
        <v>0</v>
      </c>
      <c r="I438" s="762">
        <v>0</v>
      </c>
      <c r="J438" s="762">
        <v>0</v>
      </c>
    </row>
    <row r="439" spans="1:10" ht="12.95" customHeight="1">
      <c r="A439" s="262">
        <v>432</v>
      </c>
      <c r="B439" s="201" t="s">
        <v>1590</v>
      </c>
      <c r="C439" s="761">
        <f t="shared" si="60"/>
        <v>0</v>
      </c>
      <c r="D439" s="762"/>
      <c r="E439" s="762"/>
      <c r="F439" s="762"/>
      <c r="G439" s="762"/>
      <c r="H439" s="762"/>
      <c r="I439" s="762"/>
      <c r="J439" s="762"/>
    </row>
    <row r="440" spans="1:10" ht="12.95" customHeight="1">
      <c r="A440" s="262">
        <v>433</v>
      </c>
      <c r="B440" s="201" t="s">
        <v>1582</v>
      </c>
      <c r="C440" s="761">
        <f t="shared" si="60"/>
        <v>0</v>
      </c>
      <c r="D440" s="762"/>
      <c r="E440" s="762"/>
      <c r="F440" s="762"/>
      <c r="G440" s="762"/>
      <c r="H440" s="762"/>
      <c r="I440" s="762"/>
      <c r="J440" s="762"/>
    </row>
    <row r="441" spans="1:10" ht="12.95" customHeight="1">
      <c r="A441" s="262">
        <v>434</v>
      </c>
      <c r="B441" s="201" t="s">
        <v>1591</v>
      </c>
      <c r="C441" s="761">
        <f t="shared" si="60"/>
        <v>175.08</v>
      </c>
      <c r="D441" s="762">
        <v>0</v>
      </c>
      <c r="E441" s="762">
        <v>175.08</v>
      </c>
      <c r="F441" s="762">
        <v>0</v>
      </c>
      <c r="G441" s="762">
        <v>0</v>
      </c>
      <c r="H441" s="762">
        <v>0</v>
      </c>
      <c r="I441" s="762">
        <v>0</v>
      </c>
      <c r="J441" s="762">
        <v>0</v>
      </c>
    </row>
    <row r="442" spans="1:10" ht="12.95" customHeight="1">
      <c r="A442" s="262">
        <v>435</v>
      </c>
      <c r="B442" s="201" t="s">
        <v>1592</v>
      </c>
      <c r="C442" s="761">
        <f t="shared" si="60"/>
        <v>0</v>
      </c>
      <c r="D442" s="762"/>
      <c r="E442" s="762"/>
      <c r="F442" s="762"/>
      <c r="G442" s="762"/>
      <c r="H442" s="762"/>
      <c r="I442" s="762"/>
      <c r="J442" s="762"/>
    </row>
    <row r="443" spans="1:10" ht="12.95" customHeight="1">
      <c r="A443" s="262">
        <v>436</v>
      </c>
      <c r="B443" s="201" t="s">
        <v>1593</v>
      </c>
      <c r="C443" s="761">
        <f t="shared" si="60"/>
        <v>0</v>
      </c>
      <c r="D443" s="762"/>
      <c r="E443" s="762"/>
      <c r="F443" s="762"/>
      <c r="G443" s="762"/>
      <c r="H443" s="762"/>
      <c r="I443" s="762"/>
      <c r="J443" s="762"/>
    </row>
    <row r="444" spans="1:10" ht="12.95" customHeight="1">
      <c r="A444" s="262">
        <v>437</v>
      </c>
      <c r="B444" s="201" t="s">
        <v>1594</v>
      </c>
      <c r="C444" s="761">
        <f t="shared" si="60"/>
        <v>0</v>
      </c>
      <c r="D444" s="762"/>
      <c r="E444" s="762"/>
      <c r="F444" s="762"/>
      <c r="G444" s="762"/>
      <c r="H444" s="762"/>
      <c r="I444" s="762"/>
      <c r="J444" s="762"/>
    </row>
    <row r="445" spans="1:10" ht="12.95" customHeight="1">
      <c r="A445" s="262">
        <v>438</v>
      </c>
      <c r="B445" s="201" t="s">
        <v>1595</v>
      </c>
      <c r="C445" s="761">
        <f t="shared" si="60"/>
        <v>15.612</v>
      </c>
      <c r="D445" s="762">
        <v>0</v>
      </c>
      <c r="E445" s="762">
        <v>15.612</v>
      </c>
      <c r="F445" s="762">
        <v>0</v>
      </c>
      <c r="G445" s="762">
        <v>0</v>
      </c>
      <c r="H445" s="762">
        <v>0</v>
      </c>
      <c r="I445" s="762">
        <v>0</v>
      </c>
      <c r="J445" s="762">
        <v>0</v>
      </c>
    </row>
    <row r="446" spans="1:10" ht="12.95" customHeight="1">
      <c r="A446" s="262">
        <v>439</v>
      </c>
      <c r="B446" s="201" t="s">
        <v>1596</v>
      </c>
      <c r="C446" s="761">
        <f t="shared" si="60"/>
        <v>549.02840000000003</v>
      </c>
      <c r="D446" s="762">
        <v>549.02840000000003</v>
      </c>
      <c r="E446" s="762">
        <v>0</v>
      </c>
      <c r="F446" s="762">
        <v>0</v>
      </c>
      <c r="G446" s="762">
        <v>0</v>
      </c>
      <c r="H446" s="762">
        <v>0</v>
      </c>
      <c r="I446" s="762">
        <v>0</v>
      </c>
      <c r="J446" s="762">
        <v>0</v>
      </c>
    </row>
    <row r="447" spans="1:10" ht="12.95" customHeight="1">
      <c r="A447" s="262">
        <v>440</v>
      </c>
      <c r="B447" s="201" t="s">
        <v>1597</v>
      </c>
      <c r="C447" s="761">
        <f t="shared" si="60"/>
        <v>97.097999999999999</v>
      </c>
      <c r="D447" s="762">
        <v>0</v>
      </c>
      <c r="E447" s="762">
        <v>97.097999999999999</v>
      </c>
      <c r="F447" s="762">
        <v>0</v>
      </c>
      <c r="G447" s="762">
        <v>0</v>
      </c>
      <c r="H447" s="762">
        <v>0</v>
      </c>
      <c r="I447" s="762">
        <v>0</v>
      </c>
      <c r="J447" s="762">
        <v>0</v>
      </c>
    </row>
    <row r="448" spans="1:10" ht="12.95" customHeight="1">
      <c r="A448" s="262">
        <v>441</v>
      </c>
      <c r="B448" s="201" t="s">
        <v>1598</v>
      </c>
      <c r="C448" s="761">
        <f t="shared" si="60"/>
        <v>37.506999999999998</v>
      </c>
      <c r="D448" s="762">
        <v>0</v>
      </c>
      <c r="E448" s="762">
        <v>37.506999999999998</v>
      </c>
      <c r="F448" s="762">
        <v>0</v>
      </c>
      <c r="G448" s="762">
        <v>0</v>
      </c>
      <c r="H448" s="762">
        <v>0</v>
      </c>
      <c r="I448" s="762">
        <v>0</v>
      </c>
      <c r="J448" s="762">
        <v>0</v>
      </c>
    </row>
    <row r="449" spans="1:10" ht="12.95" customHeight="1">
      <c r="A449" s="262">
        <v>442</v>
      </c>
      <c r="B449" s="201" t="s">
        <v>1599</v>
      </c>
      <c r="C449" s="761">
        <f t="shared" si="60"/>
        <v>0</v>
      </c>
      <c r="D449" s="762"/>
      <c r="E449" s="762"/>
      <c r="F449" s="762"/>
      <c r="G449" s="762"/>
      <c r="H449" s="762"/>
      <c r="I449" s="762"/>
      <c r="J449" s="762"/>
    </row>
    <row r="450" spans="1:10" ht="12.95" customHeight="1">
      <c r="A450" s="262">
        <v>443</v>
      </c>
      <c r="B450" s="201" t="s">
        <v>1600</v>
      </c>
      <c r="C450" s="761">
        <f t="shared" si="60"/>
        <v>0</v>
      </c>
      <c r="D450" s="762"/>
      <c r="E450" s="762"/>
      <c r="F450" s="762"/>
      <c r="G450" s="762"/>
      <c r="H450" s="762"/>
      <c r="I450" s="762"/>
      <c r="J450" s="762"/>
    </row>
    <row r="451" spans="1:10" ht="12.95" customHeight="1">
      <c r="A451" s="262">
        <v>444</v>
      </c>
      <c r="B451" s="201" t="s">
        <v>1601</v>
      </c>
      <c r="C451" s="761">
        <f t="shared" si="60"/>
        <v>0</v>
      </c>
      <c r="D451" s="762"/>
      <c r="E451" s="762"/>
      <c r="F451" s="762"/>
      <c r="G451" s="762"/>
      <c r="H451" s="762"/>
      <c r="I451" s="762"/>
      <c r="J451" s="762"/>
    </row>
    <row r="452" spans="1:10" ht="12.95" customHeight="1">
      <c r="A452" s="262">
        <v>445</v>
      </c>
      <c r="B452" s="201" t="s">
        <v>1602</v>
      </c>
      <c r="C452" s="761">
        <f t="shared" si="60"/>
        <v>3730.3784999999998</v>
      </c>
      <c r="D452" s="762">
        <v>3730.3784999999998</v>
      </c>
      <c r="E452" s="762">
        <v>0</v>
      </c>
      <c r="F452" s="762">
        <v>0</v>
      </c>
      <c r="G452" s="762">
        <v>0</v>
      </c>
      <c r="H452" s="762">
        <v>0</v>
      </c>
      <c r="I452" s="762">
        <v>0</v>
      </c>
      <c r="J452" s="762">
        <v>0</v>
      </c>
    </row>
    <row r="453" spans="1:10" ht="12.95" customHeight="1">
      <c r="A453" s="262">
        <v>446</v>
      </c>
      <c r="B453" s="201" t="s">
        <v>1603</v>
      </c>
      <c r="C453" s="761">
        <f t="shared" si="60"/>
        <v>308.3408</v>
      </c>
      <c r="D453" s="762">
        <v>308.3408</v>
      </c>
      <c r="E453" s="762">
        <v>0</v>
      </c>
      <c r="F453" s="762">
        <v>0</v>
      </c>
      <c r="G453" s="762">
        <v>0</v>
      </c>
      <c r="H453" s="762">
        <v>0</v>
      </c>
      <c r="I453" s="762">
        <v>0</v>
      </c>
      <c r="J453" s="762">
        <v>0</v>
      </c>
    </row>
    <row r="454" spans="1:10" ht="12.95" customHeight="1">
      <c r="A454" s="262">
        <v>447</v>
      </c>
      <c r="B454" s="201" t="s">
        <v>1604</v>
      </c>
      <c r="C454" s="761">
        <f t="shared" si="60"/>
        <v>191.89099999999999</v>
      </c>
      <c r="D454" s="762">
        <v>0</v>
      </c>
      <c r="E454" s="762">
        <v>191.89099999999999</v>
      </c>
      <c r="F454" s="762">
        <v>0</v>
      </c>
      <c r="G454" s="762">
        <v>0</v>
      </c>
      <c r="H454" s="762">
        <v>0</v>
      </c>
      <c r="I454" s="762">
        <v>0</v>
      </c>
      <c r="J454" s="762">
        <v>0</v>
      </c>
    </row>
    <row r="455" spans="1:10" ht="12.95" customHeight="1">
      <c r="A455" s="262">
        <v>448</v>
      </c>
      <c r="B455" s="201" t="s">
        <v>1605</v>
      </c>
      <c r="C455" s="761">
        <f t="shared" si="60"/>
        <v>0</v>
      </c>
      <c r="D455" s="762"/>
      <c r="E455" s="762"/>
      <c r="F455" s="762"/>
      <c r="G455" s="762"/>
      <c r="H455" s="762"/>
      <c r="I455" s="762"/>
      <c r="J455" s="762"/>
    </row>
    <row r="456" spans="1:10" ht="12.95" customHeight="1">
      <c r="A456" s="262">
        <v>449</v>
      </c>
      <c r="B456" s="201" t="s">
        <v>1606</v>
      </c>
      <c r="C456" s="761">
        <f t="shared" si="60"/>
        <v>0</v>
      </c>
      <c r="D456" s="762"/>
      <c r="E456" s="762"/>
      <c r="F456" s="762"/>
      <c r="G456" s="762"/>
      <c r="H456" s="762"/>
      <c r="I456" s="762"/>
      <c r="J456" s="762"/>
    </row>
    <row r="457" spans="1:10" ht="12.95" customHeight="1">
      <c r="A457" s="262">
        <v>450</v>
      </c>
      <c r="B457" s="201" t="s">
        <v>1607</v>
      </c>
      <c r="C457" s="761">
        <f t="shared" si="60"/>
        <v>853.44</v>
      </c>
      <c r="D457" s="762">
        <v>0</v>
      </c>
      <c r="E457" s="762">
        <v>853.44</v>
      </c>
      <c r="F457" s="762">
        <v>0</v>
      </c>
      <c r="G457" s="762">
        <v>0</v>
      </c>
      <c r="H457" s="762">
        <v>0</v>
      </c>
      <c r="I457" s="762">
        <v>0</v>
      </c>
      <c r="J457" s="762">
        <v>0</v>
      </c>
    </row>
    <row r="458" spans="1:10" ht="12.95" customHeight="1">
      <c r="A458" s="262">
        <v>451</v>
      </c>
      <c r="B458" s="201" t="s">
        <v>1608</v>
      </c>
      <c r="C458" s="761">
        <f t="shared" si="60"/>
        <v>0</v>
      </c>
      <c r="D458" s="762"/>
      <c r="E458" s="762"/>
      <c r="F458" s="762"/>
      <c r="G458" s="762"/>
      <c r="H458" s="762"/>
      <c r="I458" s="762"/>
      <c r="J458" s="762"/>
    </row>
    <row r="459" spans="1:10" ht="12.95" customHeight="1">
      <c r="A459" s="262">
        <v>452</v>
      </c>
      <c r="B459" s="201" t="s">
        <v>1609</v>
      </c>
      <c r="C459" s="761">
        <f t="shared" si="60"/>
        <v>0</v>
      </c>
      <c r="D459" s="762"/>
      <c r="E459" s="762"/>
      <c r="F459" s="762"/>
      <c r="G459" s="762"/>
      <c r="H459" s="762"/>
      <c r="I459" s="762"/>
      <c r="J459" s="762"/>
    </row>
    <row r="460" spans="1:10" ht="12.95" customHeight="1">
      <c r="A460" s="262">
        <v>453</v>
      </c>
      <c r="B460" s="201" t="s">
        <v>1610</v>
      </c>
      <c r="C460" s="761">
        <f t="shared" si="60"/>
        <v>0</v>
      </c>
      <c r="D460" s="762"/>
      <c r="E460" s="762"/>
      <c r="F460" s="762"/>
      <c r="G460" s="762"/>
      <c r="H460" s="762"/>
      <c r="I460" s="762"/>
      <c r="J460" s="762"/>
    </row>
    <row r="461" spans="1:10" ht="12.95" customHeight="1">
      <c r="A461" s="262">
        <v>454</v>
      </c>
      <c r="B461" s="201" t="s">
        <v>1611</v>
      </c>
      <c r="C461" s="761">
        <f t="shared" si="60"/>
        <v>187.43799999999999</v>
      </c>
      <c r="D461" s="762">
        <v>0</v>
      </c>
      <c r="E461" s="762">
        <v>187.43799999999999</v>
      </c>
      <c r="F461" s="762">
        <v>0</v>
      </c>
      <c r="G461" s="762">
        <v>0</v>
      </c>
      <c r="H461" s="762">
        <v>0</v>
      </c>
      <c r="I461" s="762">
        <v>0</v>
      </c>
      <c r="J461" s="762">
        <v>0</v>
      </c>
    </row>
    <row r="462" spans="1:10" ht="12.95" customHeight="1">
      <c r="A462" s="262">
        <v>455</v>
      </c>
      <c r="B462" s="201" t="s">
        <v>1612</v>
      </c>
      <c r="C462" s="761">
        <f t="shared" si="60"/>
        <v>275</v>
      </c>
      <c r="D462" s="762">
        <v>0</v>
      </c>
      <c r="E462" s="762">
        <v>275</v>
      </c>
      <c r="F462" s="762">
        <v>0</v>
      </c>
      <c r="G462" s="762">
        <v>0</v>
      </c>
      <c r="H462" s="762">
        <v>0</v>
      </c>
      <c r="I462" s="762">
        <v>0</v>
      </c>
      <c r="J462" s="762">
        <v>0</v>
      </c>
    </row>
    <row r="463" spans="1:10" ht="12.95" customHeight="1">
      <c r="A463" s="262">
        <v>456</v>
      </c>
      <c r="B463" s="201" t="s">
        <v>1613</v>
      </c>
      <c r="C463" s="761">
        <f t="shared" si="60"/>
        <v>259.68</v>
      </c>
      <c r="D463" s="762">
        <v>0</v>
      </c>
      <c r="E463" s="762">
        <v>259.68</v>
      </c>
      <c r="F463" s="762">
        <v>0</v>
      </c>
      <c r="G463" s="762">
        <v>0</v>
      </c>
      <c r="H463" s="762">
        <v>0</v>
      </c>
      <c r="I463" s="762">
        <v>0</v>
      </c>
      <c r="J463" s="762">
        <v>0</v>
      </c>
    </row>
    <row r="464" spans="1:10" ht="12.95" customHeight="1">
      <c r="A464" s="262">
        <v>457</v>
      </c>
      <c r="B464" s="201" t="s">
        <v>1614</v>
      </c>
      <c r="C464" s="761">
        <f t="shared" si="60"/>
        <v>0</v>
      </c>
      <c r="D464" s="762"/>
      <c r="E464" s="762"/>
      <c r="F464" s="762"/>
      <c r="G464" s="762"/>
      <c r="H464" s="762"/>
      <c r="I464" s="762"/>
      <c r="J464" s="762"/>
    </row>
    <row r="465" spans="1:10" ht="12.95" customHeight="1">
      <c r="A465" s="262">
        <v>458</v>
      </c>
      <c r="B465" s="201"/>
      <c r="C465" s="762"/>
      <c r="D465" s="762"/>
      <c r="E465" s="762"/>
      <c r="F465" s="762"/>
      <c r="G465" s="762"/>
      <c r="H465" s="762"/>
      <c r="I465" s="762"/>
      <c r="J465" s="762"/>
    </row>
    <row r="466" spans="1:10" ht="12.95" customHeight="1">
      <c r="A466" s="262">
        <v>459</v>
      </c>
      <c r="B466" s="196" t="s">
        <v>1615</v>
      </c>
      <c r="C466" s="761">
        <f t="shared" ref="C466:C509" si="64">SUM(D466:J466)</f>
        <v>9282.739599999999</v>
      </c>
      <c r="D466" s="761">
        <f t="shared" ref="D466:J466" si="65">D467+D468</f>
        <v>6772.6125999999986</v>
      </c>
      <c r="E466" s="761">
        <f t="shared" si="65"/>
        <v>981.74700000000018</v>
      </c>
      <c r="F466" s="761">
        <f t="shared" si="65"/>
        <v>445.60820000000001</v>
      </c>
      <c r="G466" s="761">
        <f t="shared" si="65"/>
        <v>193.90530000000001</v>
      </c>
      <c r="H466" s="761">
        <f t="shared" si="65"/>
        <v>738.86649999999997</v>
      </c>
      <c r="I466" s="761">
        <f t="shared" si="65"/>
        <v>150</v>
      </c>
      <c r="J466" s="761">
        <f t="shared" si="65"/>
        <v>0</v>
      </c>
    </row>
    <row r="467" spans="1:10" s="200" customFormat="1" ht="12.95" customHeight="1">
      <c r="A467" s="262">
        <v>460</v>
      </c>
      <c r="B467" s="196" t="s">
        <v>1241</v>
      </c>
      <c r="C467" s="761">
        <f t="shared" si="64"/>
        <v>738.86649999999997</v>
      </c>
      <c r="D467" s="761">
        <f t="shared" ref="D467:J467" si="66">D469</f>
        <v>0</v>
      </c>
      <c r="E467" s="761">
        <f t="shared" si="66"/>
        <v>0</v>
      </c>
      <c r="F467" s="761">
        <f t="shared" si="66"/>
        <v>0</v>
      </c>
      <c r="G467" s="761">
        <f t="shared" si="66"/>
        <v>0</v>
      </c>
      <c r="H467" s="761">
        <f t="shared" si="66"/>
        <v>738.86649999999997</v>
      </c>
      <c r="I467" s="761">
        <f t="shared" si="66"/>
        <v>0</v>
      </c>
      <c r="J467" s="761">
        <f t="shared" si="66"/>
        <v>0</v>
      </c>
    </row>
    <row r="468" spans="1:10" s="200" customFormat="1" ht="12.95" customHeight="1">
      <c r="A468" s="262">
        <v>461</v>
      </c>
      <c r="B468" s="196" t="s">
        <v>1242</v>
      </c>
      <c r="C468" s="761">
        <f t="shared" si="64"/>
        <v>8543.8730999999989</v>
      </c>
      <c r="D468" s="761">
        <f t="shared" ref="D468:J468" si="67">SUBTOTAL(9,D470:D509)</f>
        <v>6772.6125999999986</v>
      </c>
      <c r="E468" s="761">
        <f t="shared" si="67"/>
        <v>981.74700000000018</v>
      </c>
      <c r="F468" s="761">
        <f t="shared" si="67"/>
        <v>445.60820000000001</v>
      </c>
      <c r="G468" s="761">
        <f t="shared" si="67"/>
        <v>193.90530000000001</v>
      </c>
      <c r="H468" s="761">
        <f t="shared" si="67"/>
        <v>0</v>
      </c>
      <c r="I468" s="761">
        <f t="shared" si="67"/>
        <v>150</v>
      </c>
      <c r="J468" s="761">
        <f t="shared" si="67"/>
        <v>0</v>
      </c>
    </row>
    <row r="469" spans="1:10" ht="12.95" customHeight="1">
      <c r="A469" s="262">
        <v>462</v>
      </c>
      <c r="B469" s="201" t="s">
        <v>1267</v>
      </c>
      <c r="C469" s="761">
        <f t="shared" si="64"/>
        <v>738.86649999999997</v>
      </c>
      <c r="D469" s="762">
        <v>0</v>
      </c>
      <c r="E469" s="762">
        <v>0</v>
      </c>
      <c r="F469" s="762">
        <v>0</v>
      </c>
      <c r="G469" s="762">
        <v>0</v>
      </c>
      <c r="H469" s="762">
        <v>738.86649999999997</v>
      </c>
      <c r="I469" s="762">
        <v>0</v>
      </c>
      <c r="J469" s="762">
        <v>0</v>
      </c>
    </row>
    <row r="470" spans="1:10" ht="12.95" customHeight="1">
      <c r="A470" s="262">
        <v>463</v>
      </c>
      <c r="B470" s="201" t="s">
        <v>1552</v>
      </c>
      <c r="C470" s="761">
        <f t="shared" si="64"/>
        <v>0</v>
      </c>
      <c r="D470" s="762"/>
      <c r="E470" s="762"/>
      <c r="F470" s="762"/>
      <c r="G470" s="762"/>
      <c r="H470" s="762"/>
      <c r="I470" s="762"/>
      <c r="J470" s="762"/>
    </row>
    <row r="471" spans="1:10" ht="12.95" customHeight="1">
      <c r="A471" s="262">
        <v>464</v>
      </c>
      <c r="B471" s="201" t="s">
        <v>1616</v>
      </c>
      <c r="C471" s="761">
        <f t="shared" si="64"/>
        <v>0</v>
      </c>
      <c r="D471" s="762"/>
      <c r="E471" s="762"/>
      <c r="F471" s="762"/>
      <c r="G471" s="762"/>
      <c r="H471" s="762"/>
      <c r="I471" s="762"/>
      <c r="J471" s="762"/>
    </row>
    <row r="472" spans="1:10" ht="12.95" customHeight="1">
      <c r="A472" s="262">
        <v>465</v>
      </c>
      <c r="B472" s="201" t="s">
        <v>1617</v>
      </c>
      <c r="C472" s="761">
        <f t="shared" si="64"/>
        <v>607.49599999999998</v>
      </c>
      <c r="D472" s="762">
        <v>0</v>
      </c>
      <c r="E472" s="762">
        <v>607.49599999999998</v>
      </c>
      <c r="F472" s="762">
        <v>0</v>
      </c>
      <c r="G472" s="762">
        <v>0</v>
      </c>
      <c r="H472" s="762">
        <v>0</v>
      </c>
      <c r="I472" s="762">
        <v>0</v>
      </c>
      <c r="J472" s="762">
        <v>0</v>
      </c>
    </row>
    <row r="473" spans="1:10" ht="12.95" customHeight="1">
      <c r="A473" s="262">
        <v>466</v>
      </c>
      <c r="B473" s="201" t="s">
        <v>1618</v>
      </c>
      <c r="C473" s="761">
        <f t="shared" si="64"/>
        <v>183.65389999999999</v>
      </c>
      <c r="D473" s="762">
        <v>183.65389999999999</v>
      </c>
      <c r="E473" s="762">
        <v>0</v>
      </c>
      <c r="F473" s="762">
        <v>0</v>
      </c>
      <c r="G473" s="762">
        <v>0</v>
      </c>
      <c r="H473" s="762">
        <v>0</v>
      </c>
      <c r="I473" s="762">
        <v>0</v>
      </c>
      <c r="J473" s="762">
        <v>0</v>
      </c>
    </row>
    <row r="474" spans="1:10" ht="12.95" customHeight="1">
      <c r="A474" s="262">
        <v>467</v>
      </c>
      <c r="B474" s="201" t="s">
        <v>1619</v>
      </c>
      <c r="C474" s="761">
        <f t="shared" si="64"/>
        <v>0</v>
      </c>
      <c r="D474" s="762"/>
      <c r="E474" s="762"/>
      <c r="F474" s="762"/>
      <c r="G474" s="762"/>
      <c r="H474" s="762"/>
      <c r="I474" s="762"/>
      <c r="J474" s="762"/>
    </row>
    <row r="475" spans="1:10" ht="12.95" customHeight="1">
      <c r="A475" s="262">
        <v>468</v>
      </c>
      <c r="B475" s="201" t="s">
        <v>1620</v>
      </c>
      <c r="C475" s="761">
        <f t="shared" si="64"/>
        <v>0</v>
      </c>
      <c r="D475" s="762"/>
      <c r="E475" s="762"/>
      <c r="F475" s="762"/>
      <c r="G475" s="762"/>
      <c r="H475" s="762"/>
      <c r="I475" s="762"/>
      <c r="J475" s="762"/>
    </row>
    <row r="476" spans="1:10" ht="12.95" customHeight="1">
      <c r="A476" s="262">
        <v>469</v>
      </c>
      <c r="B476" s="201" t="s">
        <v>1474</v>
      </c>
      <c r="C476" s="761">
        <f t="shared" si="64"/>
        <v>254.3853</v>
      </c>
      <c r="D476" s="762">
        <v>254.3853</v>
      </c>
      <c r="E476" s="762">
        <v>0</v>
      </c>
      <c r="F476" s="762">
        <v>0</v>
      </c>
      <c r="G476" s="762">
        <v>0</v>
      </c>
      <c r="H476" s="762">
        <v>0</v>
      </c>
      <c r="I476" s="762">
        <v>0</v>
      </c>
      <c r="J476" s="762">
        <v>0</v>
      </c>
    </row>
    <row r="477" spans="1:10" ht="12.95" customHeight="1">
      <c r="A477" s="262">
        <v>470</v>
      </c>
      <c r="B477" s="201" t="s">
        <v>1621</v>
      </c>
      <c r="C477" s="761">
        <f t="shared" si="64"/>
        <v>0</v>
      </c>
      <c r="D477" s="762"/>
      <c r="E477" s="762"/>
      <c r="F477" s="762"/>
      <c r="G477" s="762"/>
      <c r="H477" s="762"/>
      <c r="I477" s="762"/>
      <c r="J477" s="762"/>
    </row>
    <row r="478" spans="1:10" ht="12.95" customHeight="1">
      <c r="A478" s="262">
        <v>471</v>
      </c>
      <c r="B478" s="201" t="s">
        <v>1622</v>
      </c>
      <c r="C478" s="761">
        <f t="shared" si="64"/>
        <v>0</v>
      </c>
      <c r="D478" s="762"/>
      <c r="E478" s="762"/>
      <c r="F478" s="762"/>
      <c r="G478" s="762"/>
      <c r="H478" s="762"/>
      <c r="I478" s="762"/>
      <c r="J478" s="762"/>
    </row>
    <row r="479" spans="1:10" ht="12.95" customHeight="1">
      <c r="A479" s="262">
        <v>472</v>
      </c>
      <c r="B479" s="201" t="s">
        <v>1623</v>
      </c>
      <c r="C479" s="761">
        <f t="shared" si="64"/>
        <v>1919.0675000000001</v>
      </c>
      <c r="D479" s="762">
        <v>1725.1622</v>
      </c>
      <c r="E479" s="762">
        <v>0</v>
      </c>
      <c r="F479" s="762">
        <v>0</v>
      </c>
      <c r="G479" s="762">
        <v>193.90530000000001</v>
      </c>
      <c r="H479" s="762">
        <v>0</v>
      </c>
      <c r="I479" s="762">
        <v>0</v>
      </c>
      <c r="J479" s="762">
        <v>0</v>
      </c>
    </row>
    <row r="480" spans="1:10" ht="12.95" customHeight="1">
      <c r="A480" s="262">
        <v>473</v>
      </c>
      <c r="B480" s="201" t="s">
        <v>1624</v>
      </c>
      <c r="C480" s="761">
        <f t="shared" si="64"/>
        <v>255.12799999999999</v>
      </c>
      <c r="D480" s="762">
        <v>0</v>
      </c>
      <c r="E480" s="762">
        <v>255.12799999999999</v>
      </c>
      <c r="F480" s="762">
        <v>0</v>
      </c>
      <c r="G480" s="762">
        <v>0</v>
      </c>
      <c r="H480" s="762">
        <v>0</v>
      </c>
      <c r="I480" s="762">
        <v>0</v>
      </c>
      <c r="J480" s="762">
        <v>0</v>
      </c>
    </row>
    <row r="481" spans="1:10" ht="12.95" customHeight="1">
      <c r="A481" s="262">
        <v>474</v>
      </c>
      <c r="B481" s="201" t="s">
        <v>1615</v>
      </c>
      <c r="C481" s="761">
        <f t="shared" si="64"/>
        <v>0</v>
      </c>
      <c r="D481" s="762"/>
      <c r="E481" s="762"/>
      <c r="F481" s="762"/>
      <c r="G481" s="762"/>
      <c r="H481" s="762"/>
      <c r="I481" s="762"/>
      <c r="J481" s="762"/>
    </row>
    <row r="482" spans="1:10" ht="12.95" customHeight="1">
      <c r="A482" s="262">
        <v>475</v>
      </c>
      <c r="B482" s="201" t="s">
        <v>1625</v>
      </c>
      <c r="C482" s="761">
        <f t="shared" si="64"/>
        <v>0</v>
      </c>
      <c r="D482" s="762"/>
      <c r="E482" s="762"/>
      <c r="F482" s="762"/>
      <c r="G482" s="762"/>
      <c r="H482" s="762"/>
      <c r="I482" s="762"/>
      <c r="J482" s="762"/>
    </row>
    <row r="483" spans="1:10" ht="12.95" customHeight="1">
      <c r="A483" s="262">
        <v>476</v>
      </c>
      <c r="B483" s="201" t="s">
        <v>1626</v>
      </c>
      <c r="C483" s="761">
        <f t="shared" si="64"/>
        <v>0</v>
      </c>
      <c r="D483" s="762"/>
      <c r="E483" s="762"/>
      <c r="F483" s="762"/>
      <c r="G483" s="762"/>
      <c r="H483" s="762"/>
      <c r="I483" s="762"/>
      <c r="J483" s="762"/>
    </row>
    <row r="484" spans="1:10" ht="12.95" customHeight="1">
      <c r="A484" s="262">
        <v>477</v>
      </c>
      <c r="B484" s="201" t="s">
        <v>1627</v>
      </c>
      <c r="C484" s="761">
        <f t="shared" si="64"/>
        <v>518.875</v>
      </c>
      <c r="D484" s="762">
        <v>518.875</v>
      </c>
      <c r="E484" s="762">
        <v>0</v>
      </c>
      <c r="F484" s="762">
        <v>0</v>
      </c>
      <c r="G484" s="762">
        <v>0</v>
      </c>
      <c r="H484" s="762">
        <v>0</v>
      </c>
      <c r="I484" s="762">
        <v>0</v>
      </c>
      <c r="J484" s="762">
        <v>0</v>
      </c>
    </row>
    <row r="485" spans="1:10" ht="12.95" customHeight="1">
      <c r="A485" s="262">
        <v>478</v>
      </c>
      <c r="B485" s="201" t="s">
        <v>1628</v>
      </c>
      <c r="C485" s="761">
        <f t="shared" si="64"/>
        <v>24.545999999999999</v>
      </c>
      <c r="D485" s="762">
        <v>0</v>
      </c>
      <c r="E485" s="762">
        <v>24.545999999999999</v>
      </c>
      <c r="F485" s="762">
        <v>0</v>
      </c>
      <c r="G485" s="762">
        <v>0</v>
      </c>
      <c r="H485" s="762">
        <v>0</v>
      </c>
      <c r="I485" s="762">
        <v>0</v>
      </c>
      <c r="J485" s="762">
        <v>0</v>
      </c>
    </row>
    <row r="486" spans="1:10" ht="12.95" customHeight="1">
      <c r="A486" s="262">
        <v>479</v>
      </c>
      <c r="B486" s="201" t="s">
        <v>1629</v>
      </c>
      <c r="C486" s="761">
        <f t="shared" si="64"/>
        <v>0</v>
      </c>
      <c r="D486" s="762"/>
      <c r="E486" s="762"/>
      <c r="F486" s="762"/>
      <c r="G486" s="762"/>
      <c r="H486" s="762"/>
      <c r="I486" s="762"/>
      <c r="J486" s="762"/>
    </row>
    <row r="487" spans="1:10" ht="12.95" customHeight="1">
      <c r="A487" s="262">
        <v>480</v>
      </c>
      <c r="B487" s="201" t="s">
        <v>1598</v>
      </c>
      <c r="C487" s="761">
        <f t="shared" si="64"/>
        <v>0.83179999999999998</v>
      </c>
      <c r="D487" s="762">
        <v>0.83179999999999998</v>
      </c>
      <c r="E487" s="762">
        <v>0</v>
      </c>
      <c r="F487" s="762">
        <v>0</v>
      </c>
      <c r="G487" s="762">
        <v>0</v>
      </c>
      <c r="H487" s="762">
        <v>0</v>
      </c>
      <c r="I487" s="762">
        <v>0</v>
      </c>
      <c r="J487" s="762">
        <v>0</v>
      </c>
    </row>
    <row r="488" spans="1:10" ht="12.95" customHeight="1">
      <c r="A488" s="262">
        <v>481</v>
      </c>
      <c r="B488" s="201" t="s">
        <v>1630</v>
      </c>
      <c r="C488" s="761">
        <f t="shared" si="64"/>
        <v>0</v>
      </c>
      <c r="D488" s="762"/>
      <c r="E488" s="762"/>
      <c r="F488" s="762"/>
      <c r="G488" s="762"/>
      <c r="H488" s="762"/>
      <c r="I488" s="762"/>
      <c r="J488" s="762"/>
    </row>
    <row r="489" spans="1:10" ht="12.95" customHeight="1">
      <c r="A489" s="262">
        <v>482</v>
      </c>
      <c r="B489" s="201" t="s">
        <v>1631</v>
      </c>
      <c r="C489" s="761">
        <f t="shared" si="64"/>
        <v>7.2539999999999996</v>
      </c>
      <c r="D489" s="762">
        <v>0</v>
      </c>
      <c r="E489" s="762">
        <v>7.2539999999999996</v>
      </c>
      <c r="F489" s="762">
        <v>0</v>
      </c>
      <c r="G489" s="762">
        <v>0</v>
      </c>
      <c r="H489" s="762">
        <v>0</v>
      </c>
      <c r="I489" s="762">
        <v>0</v>
      </c>
      <c r="J489" s="762">
        <v>0</v>
      </c>
    </row>
    <row r="490" spans="1:10" ht="12.95" customHeight="1">
      <c r="A490" s="262">
        <v>483</v>
      </c>
      <c r="B490" s="201" t="s">
        <v>1632</v>
      </c>
      <c r="C490" s="761">
        <f t="shared" si="64"/>
        <v>610.68319999999994</v>
      </c>
      <c r="D490" s="762">
        <v>0</v>
      </c>
      <c r="E490" s="762">
        <v>15.074999999999999</v>
      </c>
      <c r="F490" s="762">
        <v>445.60820000000001</v>
      </c>
      <c r="G490" s="762">
        <v>0</v>
      </c>
      <c r="H490" s="762">
        <v>0</v>
      </c>
      <c r="I490" s="762">
        <v>150</v>
      </c>
      <c r="J490" s="762">
        <v>0</v>
      </c>
    </row>
    <row r="491" spans="1:10" ht="12.95" customHeight="1">
      <c r="A491" s="262">
        <v>484</v>
      </c>
      <c r="B491" s="201" t="s">
        <v>1633</v>
      </c>
      <c r="C491" s="761">
        <f t="shared" si="64"/>
        <v>0</v>
      </c>
      <c r="D491" s="762"/>
      <c r="E491" s="762"/>
      <c r="F491" s="762"/>
      <c r="G491" s="762"/>
      <c r="H491" s="762"/>
      <c r="I491" s="762"/>
      <c r="J491" s="762"/>
    </row>
    <row r="492" spans="1:10" ht="12.95" customHeight="1">
      <c r="A492" s="262">
        <v>485</v>
      </c>
      <c r="B492" s="201" t="s">
        <v>1634</v>
      </c>
      <c r="C492" s="761">
        <f t="shared" si="64"/>
        <v>21.773</v>
      </c>
      <c r="D492" s="762">
        <v>0</v>
      </c>
      <c r="E492" s="762">
        <v>21.773</v>
      </c>
      <c r="F492" s="762">
        <v>0</v>
      </c>
      <c r="G492" s="762">
        <v>0</v>
      </c>
      <c r="H492" s="762">
        <v>0</v>
      </c>
      <c r="I492" s="762">
        <v>0</v>
      </c>
      <c r="J492" s="762">
        <v>0</v>
      </c>
    </row>
    <row r="493" spans="1:10" ht="12.95" customHeight="1">
      <c r="A493" s="262">
        <v>486</v>
      </c>
      <c r="B493" s="201" t="s">
        <v>1635</v>
      </c>
      <c r="C493" s="761">
        <f t="shared" si="64"/>
        <v>0</v>
      </c>
      <c r="D493" s="762"/>
      <c r="E493" s="762"/>
      <c r="F493" s="762"/>
      <c r="G493" s="762"/>
      <c r="H493" s="762"/>
      <c r="I493" s="762"/>
      <c r="J493" s="762"/>
    </row>
    <row r="494" spans="1:10" ht="12.95" customHeight="1">
      <c r="A494" s="262">
        <v>487</v>
      </c>
      <c r="B494" s="201" t="s">
        <v>1636</v>
      </c>
      <c r="C494" s="761">
        <f t="shared" si="64"/>
        <v>0</v>
      </c>
      <c r="D494" s="762"/>
      <c r="E494" s="762"/>
      <c r="F494" s="762"/>
      <c r="G494" s="762"/>
      <c r="H494" s="762"/>
      <c r="I494" s="762"/>
      <c r="J494" s="762"/>
    </row>
    <row r="495" spans="1:10" ht="12.95" customHeight="1">
      <c r="A495" s="262">
        <v>488</v>
      </c>
      <c r="B495" s="201" t="s">
        <v>1637</v>
      </c>
      <c r="C495" s="761">
        <f t="shared" si="64"/>
        <v>23.84</v>
      </c>
      <c r="D495" s="762">
        <v>0</v>
      </c>
      <c r="E495" s="762">
        <v>23.84</v>
      </c>
      <c r="F495" s="762">
        <v>0</v>
      </c>
      <c r="G495" s="762">
        <v>0</v>
      </c>
      <c r="H495" s="762">
        <v>0</v>
      </c>
      <c r="I495" s="762">
        <v>0</v>
      </c>
      <c r="J495" s="762">
        <v>0</v>
      </c>
    </row>
    <row r="496" spans="1:10" ht="12.95" customHeight="1">
      <c r="A496" s="262">
        <v>489</v>
      </c>
      <c r="B496" s="201" t="s">
        <v>1638</v>
      </c>
      <c r="C496" s="761">
        <f t="shared" si="64"/>
        <v>0</v>
      </c>
      <c r="D496" s="762"/>
      <c r="E496" s="762"/>
      <c r="F496" s="762"/>
      <c r="G496" s="762"/>
      <c r="H496" s="762"/>
      <c r="I496" s="762"/>
      <c r="J496" s="762"/>
    </row>
    <row r="497" spans="1:10" ht="12.95" customHeight="1">
      <c r="A497" s="262">
        <v>490</v>
      </c>
      <c r="B497" s="201" t="s">
        <v>1639</v>
      </c>
      <c r="C497" s="761">
        <f t="shared" si="64"/>
        <v>15.983000000000001</v>
      </c>
      <c r="D497" s="762">
        <v>0</v>
      </c>
      <c r="E497" s="762">
        <v>15.983000000000001</v>
      </c>
      <c r="F497" s="762">
        <v>0</v>
      </c>
      <c r="G497" s="762">
        <v>0</v>
      </c>
      <c r="H497" s="762">
        <v>0</v>
      </c>
      <c r="I497" s="762">
        <v>0</v>
      </c>
      <c r="J497" s="762">
        <v>0</v>
      </c>
    </row>
    <row r="498" spans="1:10" ht="12.95" customHeight="1">
      <c r="A498" s="262">
        <v>491</v>
      </c>
      <c r="B498" s="201" t="s">
        <v>1640</v>
      </c>
      <c r="C498" s="761">
        <f t="shared" si="64"/>
        <v>2637.8948999999998</v>
      </c>
      <c r="D498" s="762">
        <v>2637.8948999999998</v>
      </c>
      <c r="E498" s="762">
        <v>0</v>
      </c>
      <c r="F498" s="762">
        <v>0</v>
      </c>
      <c r="G498" s="762">
        <v>0</v>
      </c>
      <c r="H498" s="762">
        <v>0</v>
      </c>
      <c r="I498" s="762">
        <v>0</v>
      </c>
      <c r="J498" s="762">
        <v>0</v>
      </c>
    </row>
    <row r="499" spans="1:10" ht="12.95" customHeight="1">
      <c r="A499" s="262">
        <v>492</v>
      </c>
      <c r="B499" s="201" t="s">
        <v>1641</v>
      </c>
      <c r="C499" s="761">
        <f t="shared" si="64"/>
        <v>0</v>
      </c>
      <c r="D499" s="762"/>
      <c r="E499" s="762"/>
      <c r="F499" s="762"/>
      <c r="G499" s="762"/>
      <c r="H499" s="762"/>
      <c r="I499" s="762"/>
      <c r="J499" s="762"/>
    </row>
    <row r="500" spans="1:10" ht="12.95" customHeight="1">
      <c r="A500" s="262">
        <v>493</v>
      </c>
      <c r="B500" s="201" t="s">
        <v>1642</v>
      </c>
      <c r="C500" s="761">
        <f t="shared" si="64"/>
        <v>0</v>
      </c>
      <c r="D500" s="762"/>
      <c r="E500" s="762"/>
      <c r="F500" s="762"/>
      <c r="G500" s="762"/>
      <c r="H500" s="762"/>
      <c r="I500" s="762"/>
      <c r="J500" s="762"/>
    </row>
    <row r="501" spans="1:10" ht="12.95" customHeight="1">
      <c r="A501" s="262">
        <v>494</v>
      </c>
      <c r="B501" s="201" t="s">
        <v>1643</v>
      </c>
      <c r="C501" s="761">
        <f t="shared" si="64"/>
        <v>10.651999999999999</v>
      </c>
      <c r="D501" s="762">
        <v>0</v>
      </c>
      <c r="E501" s="762">
        <v>10.651999999999999</v>
      </c>
      <c r="F501" s="762">
        <v>0</v>
      </c>
      <c r="G501" s="762">
        <v>0</v>
      </c>
      <c r="H501" s="762">
        <v>0</v>
      </c>
      <c r="I501" s="762">
        <v>0</v>
      </c>
      <c r="J501" s="762">
        <v>0</v>
      </c>
    </row>
    <row r="502" spans="1:10" ht="12.95" customHeight="1">
      <c r="A502" s="262">
        <v>495</v>
      </c>
      <c r="B502" s="201" t="s">
        <v>1644</v>
      </c>
      <c r="C502" s="761">
        <f t="shared" si="64"/>
        <v>0</v>
      </c>
      <c r="D502" s="762"/>
      <c r="E502" s="762"/>
      <c r="F502" s="762"/>
      <c r="G502" s="762"/>
      <c r="H502" s="762"/>
      <c r="I502" s="762"/>
      <c r="J502" s="762"/>
    </row>
    <row r="503" spans="1:10" ht="12.95" customHeight="1">
      <c r="A503" s="262">
        <v>496</v>
      </c>
      <c r="B503" s="201" t="s">
        <v>1414</v>
      </c>
      <c r="C503" s="761">
        <f t="shared" si="64"/>
        <v>0</v>
      </c>
      <c r="D503" s="762"/>
      <c r="E503" s="762"/>
      <c r="F503" s="762"/>
      <c r="G503" s="762"/>
      <c r="H503" s="762"/>
      <c r="I503" s="762"/>
      <c r="J503" s="762"/>
    </row>
    <row r="504" spans="1:10" ht="12.95" customHeight="1">
      <c r="A504" s="262">
        <v>497</v>
      </c>
      <c r="B504" s="201" t="s">
        <v>1645</v>
      </c>
      <c r="C504" s="761">
        <f t="shared" si="64"/>
        <v>0</v>
      </c>
      <c r="D504" s="762"/>
      <c r="E504" s="762"/>
      <c r="F504" s="762"/>
      <c r="G504" s="762"/>
      <c r="H504" s="762"/>
      <c r="I504" s="762"/>
      <c r="J504" s="762"/>
    </row>
    <row r="505" spans="1:10" ht="12.95" customHeight="1">
      <c r="A505" s="262">
        <v>498</v>
      </c>
      <c r="B505" s="201" t="s">
        <v>1646</v>
      </c>
      <c r="C505" s="761">
        <f t="shared" si="64"/>
        <v>1243.0347999999999</v>
      </c>
      <c r="D505" s="762">
        <v>1243.0347999999999</v>
      </c>
      <c r="E505" s="762">
        <v>0</v>
      </c>
      <c r="F505" s="762">
        <v>0</v>
      </c>
      <c r="G505" s="762">
        <v>0</v>
      </c>
      <c r="H505" s="762">
        <v>0</v>
      </c>
      <c r="I505" s="762">
        <v>0</v>
      </c>
      <c r="J505" s="762">
        <v>0</v>
      </c>
    </row>
    <row r="506" spans="1:10" ht="12.95" customHeight="1">
      <c r="A506" s="262">
        <v>499</v>
      </c>
      <c r="B506" s="201" t="s">
        <v>1647</v>
      </c>
      <c r="C506" s="761">
        <f t="shared" si="64"/>
        <v>0</v>
      </c>
      <c r="D506" s="762"/>
      <c r="E506" s="762"/>
      <c r="F506" s="762"/>
      <c r="G506" s="762"/>
      <c r="H506" s="762"/>
      <c r="I506" s="762"/>
      <c r="J506" s="762"/>
    </row>
    <row r="507" spans="1:10" ht="12.95" customHeight="1">
      <c r="A507" s="262">
        <v>500</v>
      </c>
      <c r="B507" s="201" t="s">
        <v>1648</v>
      </c>
      <c r="C507" s="761">
        <f t="shared" si="64"/>
        <v>208.7747</v>
      </c>
      <c r="D507" s="762">
        <v>208.7747</v>
      </c>
      <c r="E507" s="762">
        <v>0</v>
      </c>
      <c r="F507" s="762">
        <v>0</v>
      </c>
      <c r="G507" s="762">
        <v>0</v>
      </c>
      <c r="H507" s="762">
        <v>0</v>
      </c>
      <c r="I507" s="762">
        <v>0</v>
      </c>
      <c r="J507" s="762">
        <v>0</v>
      </c>
    </row>
    <row r="508" spans="1:10" ht="12.95" customHeight="1">
      <c r="A508" s="262">
        <v>501</v>
      </c>
      <c r="B508" s="201" t="s">
        <v>1649</v>
      </c>
      <c r="C508" s="761">
        <f t="shared" si="64"/>
        <v>0</v>
      </c>
      <c r="D508" s="762"/>
      <c r="E508" s="762"/>
      <c r="F508" s="762"/>
      <c r="G508" s="762"/>
      <c r="H508" s="762"/>
      <c r="I508" s="762"/>
      <c r="J508" s="762"/>
    </row>
    <row r="509" spans="1:10" ht="12.95" customHeight="1">
      <c r="A509" s="262">
        <v>502</v>
      </c>
      <c r="B509" s="201" t="s">
        <v>1650</v>
      </c>
      <c r="C509" s="761">
        <f t="shared" si="64"/>
        <v>0</v>
      </c>
      <c r="D509" s="762"/>
      <c r="E509" s="762"/>
      <c r="F509" s="762"/>
      <c r="G509" s="762"/>
      <c r="H509" s="762"/>
      <c r="I509" s="762"/>
      <c r="J509" s="762"/>
    </row>
    <row r="510" spans="1:10" ht="12.95" customHeight="1">
      <c r="A510" s="262">
        <v>503</v>
      </c>
      <c r="B510" s="201"/>
      <c r="C510" s="762"/>
      <c r="D510" s="762"/>
      <c r="E510" s="762"/>
      <c r="F510" s="762"/>
      <c r="G510" s="762"/>
      <c r="H510" s="762"/>
      <c r="I510" s="762"/>
      <c r="J510" s="762"/>
    </row>
    <row r="511" spans="1:10" ht="12.95" customHeight="1">
      <c r="A511" s="262">
        <v>504</v>
      </c>
      <c r="B511" s="196" t="s">
        <v>1651</v>
      </c>
      <c r="C511" s="761">
        <f t="shared" ref="C511:C533" si="68">SUM(D511:J511)</f>
        <v>17972.930400000001</v>
      </c>
      <c r="D511" s="761">
        <f t="shared" ref="D511:J511" si="69">D512+D513</f>
        <v>11620.695299999999</v>
      </c>
      <c r="E511" s="761">
        <f t="shared" si="69"/>
        <v>5597.0759999999991</v>
      </c>
      <c r="F511" s="761">
        <f t="shared" si="69"/>
        <v>211.88</v>
      </c>
      <c r="G511" s="761">
        <f t="shared" si="69"/>
        <v>0</v>
      </c>
      <c r="H511" s="761">
        <f t="shared" si="69"/>
        <v>0</v>
      </c>
      <c r="I511" s="761">
        <f t="shared" si="69"/>
        <v>543.27909999999997</v>
      </c>
      <c r="J511" s="761">
        <f t="shared" si="69"/>
        <v>0</v>
      </c>
    </row>
    <row r="512" spans="1:10" s="200" customFormat="1" ht="12.95" customHeight="1">
      <c r="A512" s="262">
        <v>505</v>
      </c>
      <c r="B512" s="196" t="s">
        <v>1241</v>
      </c>
      <c r="C512" s="761">
        <f t="shared" si="68"/>
        <v>0</v>
      </c>
      <c r="D512" s="761">
        <f t="shared" ref="D512:J512" si="70">D514</f>
        <v>0</v>
      </c>
      <c r="E512" s="761">
        <f t="shared" si="70"/>
        <v>0</v>
      </c>
      <c r="F512" s="761">
        <f t="shared" si="70"/>
        <v>0</v>
      </c>
      <c r="G512" s="761">
        <f t="shared" si="70"/>
        <v>0</v>
      </c>
      <c r="H512" s="761">
        <f t="shared" si="70"/>
        <v>0</v>
      </c>
      <c r="I512" s="761">
        <f t="shared" si="70"/>
        <v>0</v>
      </c>
      <c r="J512" s="761">
        <f t="shared" si="70"/>
        <v>0</v>
      </c>
    </row>
    <row r="513" spans="1:10" s="200" customFormat="1" ht="12.95" customHeight="1">
      <c r="A513" s="262">
        <v>506</v>
      </c>
      <c r="B513" s="196" t="s">
        <v>1242</v>
      </c>
      <c r="C513" s="761">
        <f t="shared" si="68"/>
        <v>17972.930400000001</v>
      </c>
      <c r="D513" s="761">
        <f t="shared" ref="D513:J513" si="71">SUBTOTAL(9,D515:D533)</f>
        <v>11620.695299999999</v>
      </c>
      <c r="E513" s="761">
        <f t="shared" si="71"/>
        <v>5597.0759999999991</v>
      </c>
      <c r="F513" s="761">
        <f t="shared" si="71"/>
        <v>211.88</v>
      </c>
      <c r="G513" s="761">
        <f t="shared" si="71"/>
        <v>0</v>
      </c>
      <c r="H513" s="761">
        <f t="shared" si="71"/>
        <v>0</v>
      </c>
      <c r="I513" s="761">
        <f t="shared" si="71"/>
        <v>543.27909999999997</v>
      </c>
      <c r="J513" s="761">
        <f t="shared" si="71"/>
        <v>0</v>
      </c>
    </row>
    <row r="514" spans="1:10" ht="12.95" customHeight="1">
      <c r="A514" s="262">
        <v>507</v>
      </c>
      <c r="B514" s="201" t="s">
        <v>1267</v>
      </c>
      <c r="C514" s="761">
        <f t="shared" si="68"/>
        <v>0</v>
      </c>
      <c r="D514" s="762"/>
      <c r="E514" s="762"/>
      <c r="F514" s="762"/>
      <c r="G514" s="762"/>
      <c r="H514" s="762"/>
      <c r="I514" s="762"/>
      <c r="J514" s="762"/>
    </row>
    <row r="515" spans="1:10" ht="12.95" customHeight="1">
      <c r="A515" s="262">
        <v>508</v>
      </c>
      <c r="B515" s="201" t="s">
        <v>1652</v>
      </c>
      <c r="C515" s="761">
        <f t="shared" si="68"/>
        <v>322.63</v>
      </c>
      <c r="D515" s="762">
        <v>0</v>
      </c>
      <c r="E515" s="762">
        <v>322.63</v>
      </c>
      <c r="F515" s="762">
        <v>0</v>
      </c>
      <c r="G515" s="762">
        <v>0</v>
      </c>
      <c r="H515" s="762">
        <v>0</v>
      </c>
      <c r="I515" s="762">
        <v>0</v>
      </c>
      <c r="J515" s="762">
        <v>0</v>
      </c>
    </row>
    <row r="516" spans="1:10" ht="12.95" customHeight="1">
      <c r="A516" s="262">
        <v>509</v>
      </c>
      <c r="B516" s="201" t="s">
        <v>1653</v>
      </c>
      <c r="C516" s="761">
        <f t="shared" si="68"/>
        <v>17.812000000000001</v>
      </c>
      <c r="D516" s="762">
        <v>17.812000000000001</v>
      </c>
      <c r="E516" s="762">
        <v>0</v>
      </c>
      <c r="F516" s="762">
        <v>0</v>
      </c>
      <c r="G516" s="762">
        <v>0</v>
      </c>
      <c r="H516" s="762">
        <v>0</v>
      </c>
      <c r="I516" s="762">
        <v>0</v>
      </c>
      <c r="J516" s="762">
        <v>0</v>
      </c>
    </row>
    <row r="517" spans="1:10" ht="12.95" customHeight="1">
      <c r="A517" s="262">
        <v>510</v>
      </c>
      <c r="B517" s="201" t="s">
        <v>1654</v>
      </c>
      <c r="C517" s="761">
        <f t="shared" si="68"/>
        <v>98.296999999999997</v>
      </c>
      <c r="D517" s="762">
        <v>0</v>
      </c>
      <c r="E517" s="762">
        <v>98.296999999999997</v>
      </c>
      <c r="F517" s="762">
        <v>0</v>
      </c>
      <c r="G517" s="762">
        <v>0</v>
      </c>
      <c r="H517" s="762">
        <v>0</v>
      </c>
      <c r="I517" s="762">
        <v>0</v>
      </c>
      <c r="J517" s="762">
        <v>0</v>
      </c>
    </row>
    <row r="518" spans="1:10" ht="12.95" customHeight="1">
      <c r="A518" s="262">
        <v>511</v>
      </c>
      <c r="B518" s="201" t="s">
        <v>1655</v>
      </c>
      <c r="C518" s="761">
        <f t="shared" si="68"/>
        <v>2146.0007999999998</v>
      </c>
      <c r="D518" s="762">
        <v>0</v>
      </c>
      <c r="E518" s="762">
        <v>1799.07</v>
      </c>
      <c r="F518" s="762">
        <v>211.88</v>
      </c>
      <c r="G518" s="762">
        <v>0</v>
      </c>
      <c r="H518" s="762">
        <v>0</v>
      </c>
      <c r="I518" s="762">
        <v>135.05080000000001</v>
      </c>
      <c r="J518" s="762">
        <v>0</v>
      </c>
    </row>
    <row r="519" spans="1:10" ht="12.95" customHeight="1">
      <c r="A519" s="262">
        <v>512</v>
      </c>
      <c r="B519" s="201" t="s">
        <v>1656</v>
      </c>
      <c r="C519" s="761">
        <f t="shared" si="68"/>
        <v>95.481999999999999</v>
      </c>
      <c r="D519" s="762">
        <v>0</v>
      </c>
      <c r="E519" s="762">
        <v>95.481999999999999</v>
      </c>
      <c r="F519" s="762">
        <v>0</v>
      </c>
      <c r="G519" s="762">
        <v>0</v>
      </c>
      <c r="H519" s="762">
        <v>0</v>
      </c>
      <c r="I519" s="762">
        <v>0</v>
      </c>
      <c r="J519" s="762">
        <v>0</v>
      </c>
    </row>
    <row r="520" spans="1:10" ht="12.95" customHeight="1">
      <c r="A520" s="262">
        <v>513</v>
      </c>
      <c r="B520" s="201" t="s">
        <v>1657</v>
      </c>
      <c r="C520" s="761">
        <f t="shared" si="68"/>
        <v>221.596</v>
      </c>
      <c r="D520" s="762">
        <v>0</v>
      </c>
      <c r="E520" s="762">
        <v>221.596</v>
      </c>
      <c r="F520" s="762">
        <v>0</v>
      </c>
      <c r="G520" s="762">
        <v>0</v>
      </c>
      <c r="H520" s="762">
        <v>0</v>
      </c>
      <c r="I520" s="762">
        <v>0</v>
      </c>
      <c r="J520" s="762">
        <v>0</v>
      </c>
    </row>
    <row r="521" spans="1:10" ht="12.95" customHeight="1">
      <c r="A521" s="262">
        <v>514</v>
      </c>
      <c r="B521" s="201" t="s">
        <v>1658</v>
      </c>
      <c r="C521" s="761">
        <f t="shared" si="68"/>
        <v>0</v>
      </c>
      <c r="D521" s="762"/>
      <c r="E521" s="762"/>
      <c r="F521" s="762"/>
      <c r="G521" s="762"/>
      <c r="H521" s="762"/>
      <c r="I521" s="762"/>
      <c r="J521" s="762"/>
    </row>
    <row r="522" spans="1:10" ht="12.95" customHeight="1">
      <c r="A522" s="262">
        <v>515</v>
      </c>
      <c r="B522" s="201" t="s">
        <v>1659</v>
      </c>
      <c r="C522" s="761">
        <f t="shared" si="68"/>
        <v>1511.1372999999999</v>
      </c>
      <c r="D522" s="762">
        <v>1395.1532999999999</v>
      </c>
      <c r="E522" s="762">
        <v>115.98399999999999</v>
      </c>
      <c r="F522" s="762">
        <v>0</v>
      </c>
      <c r="G522" s="762">
        <v>0</v>
      </c>
      <c r="H522" s="762">
        <v>0</v>
      </c>
      <c r="I522" s="762">
        <v>0</v>
      </c>
      <c r="J522" s="762">
        <v>0</v>
      </c>
    </row>
    <row r="523" spans="1:10" ht="12.95" customHeight="1">
      <c r="A523" s="262">
        <v>516</v>
      </c>
      <c r="B523" s="201" t="s">
        <v>1660</v>
      </c>
      <c r="C523" s="761">
        <f t="shared" si="68"/>
        <v>0</v>
      </c>
      <c r="D523" s="762"/>
      <c r="E523" s="762"/>
      <c r="F523" s="762"/>
      <c r="G523" s="762"/>
      <c r="H523" s="762"/>
      <c r="I523" s="762"/>
      <c r="J523" s="762"/>
    </row>
    <row r="524" spans="1:10" ht="12.95" customHeight="1">
      <c r="A524" s="262">
        <v>517</v>
      </c>
      <c r="B524" s="201" t="s">
        <v>1661</v>
      </c>
      <c r="C524" s="761">
        <f t="shared" si="68"/>
        <v>3036.5925000000002</v>
      </c>
      <c r="D524" s="762">
        <v>2956.5925000000002</v>
      </c>
      <c r="E524" s="762">
        <v>80</v>
      </c>
      <c r="F524" s="762">
        <v>0</v>
      </c>
      <c r="G524" s="762">
        <v>0</v>
      </c>
      <c r="H524" s="762">
        <v>0</v>
      </c>
      <c r="I524" s="762">
        <v>0</v>
      </c>
      <c r="J524" s="762">
        <v>0</v>
      </c>
    </row>
    <row r="525" spans="1:10" ht="12.95" customHeight="1">
      <c r="A525" s="262">
        <v>518</v>
      </c>
      <c r="B525" s="201" t="s">
        <v>1651</v>
      </c>
      <c r="C525" s="761">
        <f t="shared" si="68"/>
        <v>88.367000000000004</v>
      </c>
      <c r="D525" s="762">
        <v>0</v>
      </c>
      <c r="E525" s="762">
        <v>88.367000000000004</v>
      </c>
      <c r="F525" s="762">
        <v>0</v>
      </c>
      <c r="G525" s="762">
        <v>0</v>
      </c>
      <c r="H525" s="762">
        <v>0</v>
      </c>
      <c r="I525" s="762">
        <v>0</v>
      </c>
      <c r="J525" s="762">
        <v>0</v>
      </c>
    </row>
    <row r="526" spans="1:10" ht="12.95" customHeight="1">
      <c r="A526" s="262">
        <v>519</v>
      </c>
      <c r="B526" s="201" t="s">
        <v>1662</v>
      </c>
      <c r="C526" s="761">
        <f t="shared" si="68"/>
        <v>265.39999999999998</v>
      </c>
      <c r="D526" s="762">
        <v>0</v>
      </c>
      <c r="E526" s="762">
        <v>100</v>
      </c>
      <c r="F526" s="762">
        <v>0</v>
      </c>
      <c r="G526" s="762">
        <v>0</v>
      </c>
      <c r="H526" s="762">
        <v>0</v>
      </c>
      <c r="I526" s="762">
        <v>165.4</v>
      </c>
      <c r="J526" s="762">
        <v>0</v>
      </c>
    </row>
    <row r="527" spans="1:10" ht="12.95" customHeight="1">
      <c r="A527" s="262">
        <v>520</v>
      </c>
      <c r="B527" s="201" t="s">
        <v>1663</v>
      </c>
      <c r="C527" s="761">
        <f t="shared" si="68"/>
        <v>180</v>
      </c>
      <c r="D527" s="762">
        <v>0</v>
      </c>
      <c r="E527" s="762">
        <v>180</v>
      </c>
      <c r="F527" s="762">
        <v>0</v>
      </c>
      <c r="G527" s="762">
        <v>0</v>
      </c>
      <c r="H527" s="762">
        <v>0</v>
      </c>
      <c r="I527" s="762">
        <v>0</v>
      </c>
      <c r="J527" s="762">
        <v>0</v>
      </c>
    </row>
    <row r="528" spans="1:10" ht="12.95" customHeight="1">
      <c r="A528" s="262">
        <v>521</v>
      </c>
      <c r="B528" s="201" t="s">
        <v>1664</v>
      </c>
      <c r="C528" s="761">
        <f t="shared" si="68"/>
        <v>432.13729999999998</v>
      </c>
      <c r="D528" s="762">
        <v>0</v>
      </c>
      <c r="E528" s="762">
        <v>189.309</v>
      </c>
      <c r="F528" s="762">
        <v>0</v>
      </c>
      <c r="G528" s="762">
        <v>0</v>
      </c>
      <c r="H528" s="762">
        <v>0</v>
      </c>
      <c r="I528" s="762">
        <v>242.82830000000001</v>
      </c>
      <c r="J528" s="762">
        <v>0</v>
      </c>
    </row>
    <row r="529" spans="1:10" ht="12.95" customHeight="1">
      <c r="A529" s="262">
        <v>522</v>
      </c>
      <c r="B529" s="201" t="s">
        <v>1665</v>
      </c>
      <c r="C529" s="761">
        <f t="shared" si="68"/>
        <v>515.1567</v>
      </c>
      <c r="D529" s="762">
        <v>515.1567</v>
      </c>
      <c r="E529" s="762">
        <v>0</v>
      </c>
      <c r="F529" s="762">
        <v>0</v>
      </c>
      <c r="G529" s="762">
        <v>0</v>
      </c>
      <c r="H529" s="762">
        <v>0</v>
      </c>
      <c r="I529" s="762">
        <v>0</v>
      </c>
      <c r="J529" s="762">
        <v>0</v>
      </c>
    </row>
    <row r="530" spans="1:10" ht="12.95" customHeight="1">
      <c r="A530" s="262">
        <v>523</v>
      </c>
      <c r="B530" s="201" t="s">
        <v>1666</v>
      </c>
      <c r="C530" s="761">
        <f t="shared" si="68"/>
        <v>100.044</v>
      </c>
      <c r="D530" s="762">
        <v>0</v>
      </c>
      <c r="E530" s="762">
        <v>100.044</v>
      </c>
      <c r="F530" s="762">
        <v>0</v>
      </c>
      <c r="G530" s="762">
        <v>0</v>
      </c>
      <c r="H530" s="762">
        <v>0</v>
      </c>
      <c r="I530" s="762">
        <v>0</v>
      </c>
      <c r="J530" s="762">
        <v>0</v>
      </c>
    </row>
    <row r="531" spans="1:10" ht="12.95" customHeight="1">
      <c r="A531" s="262">
        <v>524</v>
      </c>
      <c r="B531" s="201" t="s">
        <v>1667</v>
      </c>
      <c r="C531" s="761">
        <f t="shared" si="68"/>
        <v>1973.6220000000001</v>
      </c>
      <c r="D531" s="762">
        <v>0</v>
      </c>
      <c r="E531" s="762">
        <v>1973.6220000000001</v>
      </c>
      <c r="F531" s="762">
        <v>0</v>
      </c>
      <c r="G531" s="762">
        <v>0</v>
      </c>
      <c r="H531" s="762">
        <v>0</v>
      </c>
      <c r="I531" s="762">
        <v>0</v>
      </c>
      <c r="J531" s="762">
        <v>0</v>
      </c>
    </row>
    <row r="532" spans="1:10" ht="12.95" customHeight="1">
      <c r="A532" s="262">
        <v>525</v>
      </c>
      <c r="B532" s="201" t="s">
        <v>1550</v>
      </c>
      <c r="C532" s="761">
        <f t="shared" si="68"/>
        <v>78.319999999999993</v>
      </c>
      <c r="D532" s="762">
        <v>0</v>
      </c>
      <c r="E532" s="762">
        <v>78.319999999999993</v>
      </c>
      <c r="F532" s="762">
        <v>0</v>
      </c>
      <c r="G532" s="762">
        <v>0</v>
      </c>
      <c r="H532" s="762">
        <v>0</v>
      </c>
      <c r="I532" s="762">
        <v>0</v>
      </c>
      <c r="J532" s="762">
        <v>0</v>
      </c>
    </row>
    <row r="533" spans="1:10" ht="12.95" customHeight="1">
      <c r="A533" s="262">
        <v>526</v>
      </c>
      <c r="B533" s="201" t="s">
        <v>1580</v>
      </c>
      <c r="C533" s="761">
        <f t="shared" si="68"/>
        <v>6890.3357999999998</v>
      </c>
      <c r="D533" s="762">
        <v>6735.9808000000003</v>
      </c>
      <c r="E533" s="762">
        <v>154.35499999999999</v>
      </c>
      <c r="F533" s="762">
        <v>0</v>
      </c>
      <c r="G533" s="762">
        <v>0</v>
      </c>
      <c r="H533" s="762">
        <v>0</v>
      </c>
      <c r="I533" s="762">
        <v>0</v>
      </c>
      <c r="J533" s="762">
        <v>0</v>
      </c>
    </row>
    <row r="534" spans="1:10" ht="12.95" customHeight="1">
      <c r="A534" s="262">
        <v>527</v>
      </c>
      <c r="B534" s="201"/>
      <c r="C534" s="762"/>
      <c r="D534" s="762"/>
      <c r="E534" s="762"/>
      <c r="F534" s="762"/>
      <c r="G534" s="762"/>
      <c r="H534" s="762"/>
      <c r="I534" s="762"/>
      <c r="J534" s="762"/>
    </row>
    <row r="535" spans="1:10" ht="12.95" customHeight="1">
      <c r="A535" s="262">
        <v>528</v>
      </c>
      <c r="B535" s="196" t="s">
        <v>1594</v>
      </c>
      <c r="C535" s="761">
        <f t="shared" ref="C535:C577" si="72">SUM(D535:J535)</f>
        <v>16209.775299999999</v>
      </c>
      <c r="D535" s="761">
        <f t="shared" ref="D535:J535" si="73">D536+D537</f>
        <v>5871.0730999999996</v>
      </c>
      <c r="E535" s="761">
        <f t="shared" si="73"/>
        <v>2839.9870000000001</v>
      </c>
      <c r="F535" s="761">
        <f t="shared" si="73"/>
        <v>7350.4310000000005</v>
      </c>
      <c r="G535" s="761">
        <f t="shared" si="73"/>
        <v>28.284199999999998</v>
      </c>
      <c r="H535" s="761">
        <f t="shared" si="73"/>
        <v>0</v>
      </c>
      <c r="I535" s="761">
        <f t="shared" si="73"/>
        <v>120</v>
      </c>
      <c r="J535" s="761">
        <f t="shared" si="73"/>
        <v>0</v>
      </c>
    </row>
    <row r="536" spans="1:10" s="200" customFormat="1" ht="12.95" customHeight="1">
      <c r="A536" s="262">
        <v>529</v>
      </c>
      <c r="B536" s="196" t="s">
        <v>1241</v>
      </c>
      <c r="C536" s="761">
        <f t="shared" si="72"/>
        <v>0</v>
      </c>
      <c r="D536" s="761">
        <f t="shared" ref="D536:J536" si="74">D538</f>
        <v>0</v>
      </c>
      <c r="E536" s="761">
        <f t="shared" si="74"/>
        <v>0</v>
      </c>
      <c r="F536" s="761">
        <f t="shared" si="74"/>
        <v>0</v>
      </c>
      <c r="G536" s="761">
        <f t="shared" si="74"/>
        <v>0</v>
      </c>
      <c r="H536" s="761">
        <f t="shared" si="74"/>
        <v>0</v>
      </c>
      <c r="I536" s="761">
        <f t="shared" si="74"/>
        <v>0</v>
      </c>
      <c r="J536" s="761">
        <f t="shared" si="74"/>
        <v>0</v>
      </c>
    </row>
    <row r="537" spans="1:10" s="200" customFormat="1" ht="12.95" customHeight="1">
      <c r="A537" s="262">
        <v>530</v>
      </c>
      <c r="B537" s="196" t="s">
        <v>1242</v>
      </c>
      <c r="C537" s="761">
        <f t="shared" si="72"/>
        <v>16209.775299999999</v>
      </c>
      <c r="D537" s="761">
        <f t="shared" ref="D537:J537" si="75">SUBTOTAL(9,D539:D577)</f>
        <v>5871.0730999999996</v>
      </c>
      <c r="E537" s="761">
        <f t="shared" si="75"/>
        <v>2839.9870000000001</v>
      </c>
      <c r="F537" s="761">
        <f t="shared" si="75"/>
        <v>7350.4310000000005</v>
      </c>
      <c r="G537" s="761">
        <f t="shared" si="75"/>
        <v>28.284199999999998</v>
      </c>
      <c r="H537" s="761">
        <f t="shared" si="75"/>
        <v>0</v>
      </c>
      <c r="I537" s="761">
        <f t="shared" si="75"/>
        <v>120</v>
      </c>
      <c r="J537" s="761">
        <f t="shared" si="75"/>
        <v>0</v>
      </c>
    </row>
    <row r="538" spans="1:10" ht="12.95" customHeight="1">
      <c r="A538" s="262">
        <v>531</v>
      </c>
      <c r="B538" s="201" t="s">
        <v>1267</v>
      </c>
      <c r="C538" s="761">
        <f t="shared" si="72"/>
        <v>0</v>
      </c>
      <c r="D538" s="762"/>
      <c r="E538" s="762"/>
      <c r="F538" s="762"/>
      <c r="G538" s="762"/>
      <c r="H538" s="762"/>
      <c r="I538" s="762"/>
      <c r="J538" s="762"/>
    </row>
    <row r="539" spans="1:10" ht="12.95" customHeight="1">
      <c r="A539" s="262">
        <v>532</v>
      </c>
      <c r="B539" s="201" t="s">
        <v>1668</v>
      </c>
      <c r="C539" s="761">
        <f t="shared" si="72"/>
        <v>134.76</v>
      </c>
      <c r="D539" s="762">
        <v>0</v>
      </c>
      <c r="E539" s="762">
        <v>134.76</v>
      </c>
      <c r="F539" s="762">
        <v>0</v>
      </c>
      <c r="G539" s="762">
        <v>0</v>
      </c>
      <c r="H539" s="762">
        <v>0</v>
      </c>
      <c r="I539" s="762">
        <v>0</v>
      </c>
      <c r="J539" s="762">
        <v>0</v>
      </c>
    </row>
    <row r="540" spans="1:10" ht="12.95" customHeight="1">
      <c r="A540" s="262">
        <v>533</v>
      </c>
      <c r="B540" s="201" t="s">
        <v>1669</v>
      </c>
      <c r="C540" s="761">
        <f t="shared" si="72"/>
        <v>0</v>
      </c>
      <c r="D540" s="762"/>
      <c r="E540" s="762"/>
      <c r="F540" s="762"/>
      <c r="G540" s="762"/>
      <c r="H540" s="762"/>
      <c r="I540" s="762"/>
      <c r="J540" s="762"/>
    </row>
    <row r="541" spans="1:10" ht="12.95" customHeight="1">
      <c r="A541" s="262">
        <v>534</v>
      </c>
      <c r="B541" s="201" t="s">
        <v>1670</v>
      </c>
      <c r="C541" s="761">
        <f t="shared" si="72"/>
        <v>0</v>
      </c>
      <c r="D541" s="762"/>
      <c r="E541" s="762"/>
      <c r="F541" s="762"/>
      <c r="G541" s="762"/>
      <c r="H541" s="762"/>
      <c r="I541" s="762"/>
      <c r="J541" s="762"/>
    </row>
    <row r="542" spans="1:10" ht="12.95" customHeight="1">
      <c r="A542" s="262">
        <v>535</v>
      </c>
      <c r="B542" s="201" t="s">
        <v>1671</v>
      </c>
      <c r="C542" s="761">
        <f t="shared" si="72"/>
        <v>0</v>
      </c>
      <c r="D542" s="762"/>
      <c r="E542" s="762"/>
      <c r="F542" s="762"/>
      <c r="G542" s="762"/>
      <c r="H542" s="762"/>
      <c r="I542" s="762"/>
      <c r="J542" s="762"/>
    </row>
    <row r="543" spans="1:10" ht="12.95" customHeight="1">
      <c r="A543" s="262">
        <v>536</v>
      </c>
      <c r="B543" s="201" t="s">
        <v>1672</v>
      </c>
      <c r="C543" s="761">
        <f t="shared" si="72"/>
        <v>0</v>
      </c>
      <c r="D543" s="762"/>
      <c r="E543" s="762"/>
      <c r="F543" s="762"/>
      <c r="G543" s="762"/>
      <c r="H543" s="762"/>
      <c r="I543" s="762"/>
      <c r="J543" s="762"/>
    </row>
    <row r="544" spans="1:10" ht="12.95" customHeight="1">
      <c r="A544" s="262">
        <v>537</v>
      </c>
      <c r="B544" s="201" t="s">
        <v>1673</v>
      </c>
      <c r="C544" s="761">
        <f t="shared" si="72"/>
        <v>3467.6557000000003</v>
      </c>
      <c r="D544" s="762">
        <v>441.38229999999999</v>
      </c>
      <c r="E544" s="762">
        <v>2300.942</v>
      </c>
      <c r="F544" s="762">
        <v>725.33140000000003</v>
      </c>
      <c r="G544" s="762">
        <v>0</v>
      </c>
      <c r="H544" s="762">
        <v>0</v>
      </c>
      <c r="I544" s="762">
        <v>0</v>
      </c>
      <c r="J544" s="762">
        <v>0</v>
      </c>
    </row>
    <row r="545" spans="1:10" ht="12.95" customHeight="1">
      <c r="A545" s="262">
        <v>538</v>
      </c>
      <c r="B545" s="201" t="s">
        <v>1674</v>
      </c>
      <c r="C545" s="761">
        <f t="shared" si="72"/>
        <v>0</v>
      </c>
      <c r="D545" s="762"/>
      <c r="E545" s="762"/>
      <c r="F545" s="762"/>
      <c r="G545" s="762"/>
      <c r="H545" s="762"/>
      <c r="I545" s="762"/>
      <c r="J545" s="762"/>
    </row>
    <row r="546" spans="1:10" ht="12.95" customHeight="1">
      <c r="A546" s="262">
        <v>539</v>
      </c>
      <c r="B546" s="201" t="s">
        <v>1675</v>
      </c>
      <c r="C546" s="761">
        <f t="shared" si="72"/>
        <v>0</v>
      </c>
      <c r="D546" s="762"/>
      <c r="E546" s="762"/>
      <c r="F546" s="762"/>
      <c r="G546" s="762"/>
      <c r="H546" s="762"/>
      <c r="I546" s="762"/>
      <c r="J546" s="762"/>
    </row>
    <row r="547" spans="1:10" ht="12.95" customHeight="1">
      <c r="A547" s="262">
        <v>540</v>
      </c>
      <c r="B547" s="201" t="s">
        <v>1676</v>
      </c>
      <c r="C547" s="761">
        <f t="shared" si="72"/>
        <v>0</v>
      </c>
      <c r="D547" s="762"/>
      <c r="E547" s="762"/>
      <c r="F547" s="762"/>
      <c r="G547" s="762"/>
      <c r="H547" s="762"/>
      <c r="I547" s="762"/>
      <c r="J547" s="762"/>
    </row>
    <row r="548" spans="1:10" ht="12.95" customHeight="1">
      <c r="A548" s="262">
        <v>541</v>
      </c>
      <c r="B548" s="201" t="s">
        <v>1677</v>
      </c>
      <c r="C548" s="761">
        <f t="shared" si="72"/>
        <v>0</v>
      </c>
      <c r="D548" s="762"/>
      <c r="E548" s="762"/>
      <c r="F548" s="762"/>
      <c r="G548" s="762"/>
      <c r="H548" s="762"/>
      <c r="I548" s="762"/>
      <c r="J548" s="762"/>
    </row>
    <row r="549" spans="1:10" ht="12.95" customHeight="1">
      <c r="A549" s="262">
        <v>542</v>
      </c>
      <c r="B549" s="201" t="s">
        <v>1678</v>
      </c>
      <c r="C549" s="761">
        <f t="shared" si="72"/>
        <v>17.168399999999998</v>
      </c>
      <c r="D549" s="762">
        <v>17.168399999999998</v>
      </c>
      <c r="E549" s="762">
        <v>0</v>
      </c>
      <c r="F549" s="762">
        <v>0</v>
      </c>
      <c r="G549" s="762">
        <v>0</v>
      </c>
      <c r="H549" s="762">
        <v>0</v>
      </c>
      <c r="I549" s="762">
        <v>0</v>
      </c>
      <c r="J549" s="762">
        <v>0</v>
      </c>
    </row>
    <row r="550" spans="1:10" ht="12.95" customHeight="1">
      <c r="A550" s="262">
        <v>543</v>
      </c>
      <c r="B550" s="201" t="s">
        <v>1679</v>
      </c>
      <c r="C550" s="761">
        <f t="shared" si="72"/>
        <v>0</v>
      </c>
      <c r="D550" s="762"/>
      <c r="E550" s="762"/>
      <c r="F550" s="762"/>
      <c r="G550" s="762"/>
      <c r="H550" s="762"/>
      <c r="I550" s="762"/>
      <c r="J550" s="762"/>
    </row>
    <row r="551" spans="1:10" ht="12.95" customHeight="1">
      <c r="A551" s="262">
        <v>544</v>
      </c>
      <c r="B551" s="201" t="s">
        <v>1680</v>
      </c>
      <c r="C551" s="761">
        <f t="shared" si="72"/>
        <v>0</v>
      </c>
      <c r="D551" s="762"/>
      <c r="E551" s="762"/>
      <c r="F551" s="762"/>
      <c r="G551" s="762"/>
      <c r="H551" s="762"/>
      <c r="I551" s="762"/>
      <c r="J551" s="762"/>
    </row>
    <row r="552" spans="1:10" ht="12.95" customHeight="1">
      <c r="A552" s="262">
        <v>545</v>
      </c>
      <c r="B552" s="201" t="s">
        <v>1681</v>
      </c>
      <c r="C552" s="761">
        <f t="shared" si="72"/>
        <v>0</v>
      </c>
      <c r="D552" s="762"/>
      <c r="E552" s="762"/>
      <c r="F552" s="762"/>
      <c r="G552" s="762"/>
      <c r="H552" s="762"/>
      <c r="I552" s="762"/>
      <c r="J552" s="762"/>
    </row>
    <row r="553" spans="1:10" ht="12.95" customHeight="1">
      <c r="A553" s="262">
        <v>546</v>
      </c>
      <c r="B553" s="201" t="s">
        <v>1682</v>
      </c>
      <c r="C553" s="761">
        <f t="shared" si="72"/>
        <v>0</v>
      </c>
      <c r="D553" s="762"/>
      <c r="E553" s="762"/>
      <c r="F553" s="762"/>
      <c r="G553" s="762"/>
      <c r="H553" s="762"/>
      <c r="I553" s="762"/>
      <c r="J553" s="762"/>
    </row>
    <row r="554" spans="1:10" ht="12.95" customHeight="1">
      <c r="A554" s="262">
        <v>547</v>
      </c>
      <c r="B554" s="201" t="s">
        <v>1683</v>
      </c>
      <c r="C554" s="761">
        <f t="shared" si="72"/>
        <v>0</v>
      </c>
      <c r="D554" s="762"/>
      <c r="E554" s="762"/>
      <c r="F554" s="762"/>
      <c r="G554" s="762"/>
      <c r="H554" s="762"/>
      <c r="I554" s="762"/>
      <c r="J554" s="762"/>
    </row>
    <row r="555" spans="1:10" ht="12.95" customHeight="1">
      <c r="A555" s="262">
        <v>548</v>
      </c>
      <c r="B555" s="201" t="s">
        <v>1429</v>
      </c>
      <c r="C555" s="761">
        <f t="shared" si="72"/>
        <v>0</v>
      </c>
      <c r="D555" s="762"/>
      <c r="E555" s="762"/>
      <c r="F555" s="762"/>
      <c r="G555" s="762"/>
      <c r="H555" s="762"/>
      <c r="I555" s="762"/>
      <c r="J555" s="762"/>
    </row>
    <row r="556" spans="1:10" ht="12.95" customHeight="1">
      <c r="A556" s="262">
        <v>549</v>
      </c>
      <c r="B556" s="201" t="s">
        <v>1684</v>
      </c>
      <c r="C556" s="761">
        <f t="shared" si="72"/>
        <v>0</v>
      </c>
      <c r="D556" s="762"/>
      <c r="E556" s="762"/>
      <c r="F556" s="762"/>
      <c r="G556" s="762"/>
      <c r="H556" s="762"/>
      <c r="I556" s="762"/>
      <c r="J556" s="762"/>
    </row>
    <row r="557" spans="1:10" ht="12.95" customHeight="1">
      <c r="A557" s="262">
        <v>550</v>
      </c>
      <c r="B557" s="201" t="s">
        <v>1594</v>
      </c>
      <c r="C557" s="761">
        <f t="shared" si="72"/>
        <v>28.284199999999998</v>
      </c>
      <c r="D557" s="762">
        <v>0</v>
      </c>
      <c r="E557" s="762">
        <v>0</v>
      </c>
      <c r="F557" s="762">
        <v>0</v>
      </c>
      <c r="G557" s="762">
        <v>28.284199999999998</v>
      </c>
      <c r="H557" s="762">
        <v>0</v>
      </c>
      <c r="I557" s="762">
        <v>0</v>
      </c>
      <c r="J557" s="762">
        <v>0</v>
      </c>
    </row>
    <row r="558" spans="1:10" ht="12.95" customHeight="1">
      <c r="A558" s="262">
        <v>551</v>
      </c>
      <c r="B558" s="201" t="s">
        <v>1685</v>
      </c>
      <c r="C558" s="761">
        <f t="shared" si="72"/>
        <v>0</v>
      </c>
      <c r="D558" s="762"/>
      <c r="E558" s="762"/>
      <c r="F558" s="762"/>
      <c r="G558" s="762"/>
      <c r="H558" s="762"/>
      <c r="I558" s="762"/>
      <c r="J558" s="762"/>
    </row>
    <row r="559" spans="1:10" ht="12.95" customHeight="1">
      <c r="A559" s="262">
        <v>552</v>
      </c>
      <c r="B559" s="201" t="s">
        <v>1686</v>
      </c>
      <c r="C559" s="761">
        <f t="shared" si="72"/>
        <v>2038.5836999999999</v>
      </c>
      <c r="D559" s="762">
        <v>1404.58</v>
      </c>
      <c r="E559" s="762">
        <v>0</v>
      </c>
      <c r="F559" s="762">
        <v>634.00369999999998</v>
      </c>
      <c r="G559" s="762">
        <v>0</v>
      </c>
      <c r="H559" s="762">
        <v>0</v>
      </c>
      <c r="I559" s="762">
        <v>0</v>
      </c>
      <c r="J559" s="762">
        <v>0</v>
      </c>
    </row>
    <row r="560" spans="1:10" ht="12.95" customHeight="1">
      <c r="A560" s="262">
        <v>553</v>
      </c>
      <c r="B560" s="201" t="s">
        <v>1687</v>
      </c>
      <c r="C560" s="761">
        <f t="shared" si="72"/>
        <v>0</v>
      </c>
      <c r="D560" s="762"/>
      <c r="E560" s="762"/>
      <c r="F560" s="762"/>
      <c r="G560" s="762"/>
      <c r="H560" s="762"/>
      <c r="I560" s="762"/>
      <c r="J560" s="762"/>
    </row>
    <row r="561" spans="1:10" ht="12.95" customHeight="1">
      <c r="A561" s="262">
        <v>554</v>
      </c>
      <c r="B561" s="201" t="s">
        <v>1688</v>
      </c>
      <c r="C561" s="761">
        <f t="shared" si="72"/>
        <v>640.96960000000001</v>
      </c>
      <c r="D561" s="762">
        <v>0</v>
      </c>
      <c r="E561" s="762">
        <v>0</v>
      </c>
      <c r="F561" s="762">
        <v>640.96960000000001</v>
      </c>
      <c r="G561" s="762">
        <v>0</v>
      </c>
      <c r="H561" s="762">
        <v>0</v>
      </c>
      <c r="I561" s="762">
        <v>0</v>
      </c>
      <c r="J561" s="762">
        <v>0</v>
      </c>
    </row>
    <row r="562" spans="1:10" ht="12.95" customHeight="1">
      <c r="A562" s="262">
        <v>555</v>
      </c>
      <c r="B562" s="201" t="s">
        <v>1689</v>
      </c>
      <c r="C562" s="761">
        <f t="shared" si="72"/>
        <v>0</v>
      </c>
      <c r="D562" s="762"/>
      <c r="E562" s="762"/>
      <c r="F562" s="762"/>
      <c r="G562" s="762"/>
      <c r="H562" s="762"/>
      <c r="I562" s="762"/>
      <c r="J562" s="762"/>
    </row>
    <row r="563" spans="1:10" ht="12.95" customHeight="1">
      <c r="A563" s="262">
        <v>556</v>
      </c>
      <c r="B563" s="201" t="s">
        <v>1690</v>
      </c>
      <c r="C563" s="761">
        <f t="shared" si="72"/>
        <v>962.63729999999998</v>
      </c>
      <c r="D563" s="762">
        <v>859.68029999999999</v>
      </c>
      <c r="E563" s="762">
        <v>102.95699999999999</v>
      </c>
      <c r="F563" s="762">
        <v>0</v>
      </c>
      <c r="G563" s="762">
        <v>0</v>
      </c>
      <c r="H563" s="762">
        <v>0</v>
      </c>
      <c r="I563" s="762">
        <v>0</v>
      </c>
      <c r="J563" s="762">
        <v>0</v>
      </c>
    </row>
    <row r="564" spans="1:10" ht="12.95" customHeight="1">
      <c r="A564" s="262">
        <v>557</v>
      </c>
      <c r="B564" s="201" t="s">
        <v>1691</v>
      </c>
      <c r="C564" s="761">
        <f t="shared" si="72"/>
        <v>0</v>
      </c>
      <c r="D564" s="762"/>
      <c r="E564" s="762"/>
      <c r="F564" s="762"/>
      <c r="G564" s="762"/>
      <c r="H564" s="762"/>
      <c r="I564" s="762"/>
      <c r="J564" s="762"/>
    </row>
    <row r="565" spans="1:10" ht="12.95" customHeight="1">
      <c r="A565" s="262">
        <v>558</v>
      </c>
      <c r="B565" s="201" t="s">
        <v>1692</v>
      </c>
      <c r="C565" s="761">
        <f t="shared" si="72"/>
        <v>937.95240000000001</v>
      </c>
      <c r="D565" s="762">
        <v>777.95240000000001</v>
      </c>
      <c r="E565" s="762">
        <v>160</v>
      </c>
      <c r="F565" s="762">
        <v>0</v>
      </c>
      <c r="G565" s="762">
        <v>0</v>
      </c>
      <c r="H565" s="762">
        <v>0</v>
      </c>
      <c r="I565" s="762">
        <v>0</v>
      </c>
      <c r="J565" s="762">
        <v>0</v>
      </c>
    </row>
    <row r="566" spans="1:10" ht="12.95" customHeight="1">
      <c r="A566" s="262">
        <v>559</v>
      </c>
      <c r="B566" s="201" t="s">
        <v>1693</v>
      </c>
      <c r="C566" s="761">
        <f t="shared" si="72"/>
        <v>0</v>
      </c>
      <c r="D566" s="762"/>
      <c r="E566" s="762"/>
      <c r="F566" s="762"/>
      <c r="G566" s="762"/>
      <c r="H566" s="762"/>
      <c r="I566" s="762"/>
      <c r="J566" s="762"/>
    </row>
    <row r="567" spans="1:10" ht="12.95" customHeight="1">
      <c r="A567" s="262">
        <v>560</v>
      </c>
      <c r="B567" s="201" t="s">
        <v>1694</v>
      </c>
      <c r="C567" s="761">
        <f t="shared" si="72"/>
        <v>0</v>
      </c>
      <c r="D567" s="762"/>
      <c r="E567" s="762"/>
      <c r="F567" s="762"/>
      <c r="G567" s="762"/>
      <c r="H567" s="762"/>
      <c r="I567" s="762"/>
      <c r="J567" s="762"/>
    </row>
    <row r="568" spans="1:10" ht="12.95" customHeight="1">
      <c r="A568" s="262">
        <v>561</v>
      </c>
      <c r="B568" s="201" t="s">
        <v>1695</v>
      </c>
      <c r="C568" s="761">
        <f t="shared" si="72"/>
        <v>0</v>
      </c>
      <c r="D568" s="762"/>
      <c r="E568" s="762"/>
      <c r="F568" s="762"/>
      <c r="G568" s="762"/>
      <c r="H568" s="762"/>
      <c r="I568" s="762"/>
      <c r="J568" s="762"/>
    </row>
    <row r="569" spans="1:10" ht="12.95" customHeight="1">
      <c r="A569" s="262">
        <v>562</v>
      </c>
      <c r="B569" s="201" t="s">
        <v>1488</v>
      </c>
      <c r="C569" s="761">
        <f t="shared" si="72"/>
        <v>0</v>
      </c>
      <c r="D569" s="762"/>
      <c r="E569" s="762"/>
      <c r="F569" s="762"/>
      <c r="G569" s="762"/>
      <c r="H569" s="762"/>
      <c r="I569" s="762"/>
      <c r="J569" s="762"/>
    </row>
    <row r="570" spans="1:10" ht="12.95" customHeight="1">
      <c r="A570" s="262">
        <v>563</v>
      </c>
      <c r="B570" s="201" t="s">
        <v>1531</v>
      </c>
      <c r="C570" s="761">
        <f t="shared" si="72"/>
        <v>0</v>
      </c>
      <c r="D570" s="762"/>
      <c r="E570" s="762"/>
      <c r="F570" s="762"/>
      <c r="G570" s="762"/>
      <c r="H570" s="762"/>
      <c r="I570" s="762"/>
      <c r="J570" s="762"/>
    </row>
    <row r="571" spans="1:10" ht="12.95" customHeight="1">
      <c r="A571" s="262">
        <v>564</v>
      </c>
      <c r="B571" s="201" t="s">
        <v>1696</v>
      </c>
      <c r="C571" s="761">
        <f t="shared" si="72"/>
        <v>0</v>
      </c>
      <c r="D571" s="762"/>
      <c r="E571" s="762"/>
      <c r="F571" s="762"/>
      <c r="G571" s="762"/>
      <c r="H571" s="762"/>
      <c r="I571" s="762"/>
      <c r="J571" s="762"/>
    </row>
    <row r="572" spans="1:10" ht="12.95" customHeight="1">
      <c r="A572" s="262">
        <v>565</v>
      </c>
      <c r="B572" s="201" t="s">
        <v>1697</v>
      </c>
      <c r="C572" s="761">
        <f t="shared" si="72"/>
        <v>7720.4359999999997</v>
      </c>
      <c r="D572" s="762">
        <v>2370.3096999999998</v>
      </c>
      <c r="E572" s="762">
        <v>0</v>
      </c>
      <c r="F572" s="762">
        <v>5350.1262999999999</v>
      </c>
      <c r="G572" s="762">
        <v>0</v>
      </c>
      <c r="H572" s="762">
        <v>0</v>
      </c>
      <c r="I572" s="762">
        <v>0</v>
      </c>
      <c r="J572" s="762">
        <v>0</v>
      </c>
    </row>
    <row r="573" spans="1:10" ht="12.95" customHeight="1">
      <c r="A573" s="262">
        <v>566</v>
      </c>
      <c r="B573" s="201" t="s">
        <v>1698</v>
      </c>
      <c r="C573" s="761">
        <f t="shared" si="72"/>
        <v>0</v>
      </c>
      <c r="D573" s="762"/>
      <c r="E573" s="762"/>
      <c r="F573" s="762"/>
      <c r="G573" s="762"/>
      <c r="H573" s="762"/>
      <c r="I573" s="762"/>
      <c r="J573" s="762"/>
    </row>
    <row r="574" spans="1:10" ht="12.95" customHeight="1">
      <c r="A574" s="262">
        <v>567</v>
      </c>
      <c r="B574" s="201" t="s">
        <v>1536</v>
      </c>
      <c r="C574" s="761">
        <f t="shared" si="72"/>
        <v>20.847999999999999</v>
      </c>
      <c r="D574" s="762">
        <v>0</v>
      </c>
      <c r="E574" s="762">
        <v>20.847999999999999</v>
      </c>
      <c r="F574" s="762">
        <v>0</v>
      </c>
      <c r="G574" s="762">
        <v>0</v>
      </c>
      <c r="H574" s="762">
        <v>0</v>
      </c>
      <c r="I574" s="762">
        <v>0</v>
      </c>
      <c r="J574" s="762">
        <v>0</v>
      </c>
    </row>
    <row r="575" spans="1:10" ht="12.95" customHeight="1">
      <c r="A575" s="262">
        <v>568</v>
      </c>
      <c r="B575" s="201" t="s">
        <v>1576</v>
      </c>
      <c r="C575" s="761">
        <f t="shared" si="72"/>
        <v>120</v>
      </c>
      <c r="D575" s="762">
        <v>0</v>
      </c>
      <c r="E575" s="762">
        <v>0</v>
      </c>
      <c r="F575" s="762">
        <v>0</v>
      </c>
      <c r="G575" s="762">
        <v>0</v>
      </c>
      <c r="H575" s="762">
        <v>0</v>
      </c>
      <c r="I575" s="762">
        <v>120</v>
      </c>
      <c r="J575" s="762">
        <v>0</v>
      </c>
    </row>
    <row r="576" spans="1:10" ht="12.95" customHeight="1">
      <c r="A576" s="262">
        <v>569</v>
      </c>
      <c r="B576" s="201" t="s">
        <v>1699</v>
      </c>
      <c r="C576" s="761">
        <f t="shared" si="72"/>
        <v>0</v>
      </c>
      <c r="D576" s="762"/>
      <c r="E576" s="762"/>
      <c r="F576" s="762"/>
      <c r="G576" s="762"/>
      <c r="H576" s="762"/>
      <c r="I576" s="762"/>
      <c r="J576" s="762"/>
    </row>
    <row r="577" spans="1:10" ht="12.95" customHeight="1">
      <c r="A577" s="262">
        <v>570</v>
      </c>
      <c r="B577" s="201" t="s">
        <v>1700</v>
      </c>
      <c r="C577" s="761">
        <f t="shared" si="72"/>
        <v>120.48</v>
      </c>
      <c r="D577" s="762">
        <v>0</v>
      </c>
      <c r="E577" s="762">
        <v>120.48</v>
      </c>
      <c r="F577" s="762">
        <v>0</v>
      </c>
      <c r="G577" s="762">
        <v>0</v>
      </c>
      <c r="H577" s="762">
        <v>0</v>
      </c>
      <c r="I577" s="762">
        <v>0</v>
      </c>
      <c r="J577" s="762">
        <v>0</v>
      </c>
    </row>
    <row r="578" spans="1:10" ht="12.95" customHeight="1">
      <c r="A578" s="262">
        <v>571</v>
      </c>
      <c r="B578" s="201"/>
      <c r="C578" s="762"/>
      <c r="D578" s="762"/>
      <c r="E578" s="762"/>
      <c r="F578" s="762"/>
      <c r="G578" s="762"/>
      <c r="H578" s="762"/>
      <c r="I578" s="762"/>
      <c r="J578" s="762"/>
    </row>
    <row r="579" spans="1:10" ht="12.95" customHeight="1">
      <c r="A579" s="262">
        <v>572</v>
      </c>
      <c r="B579" s="196" t="s">
        <v>1701</v>
      </c>
      <c r="C579" s="761">
        <f t="shared" ref="C579:C607" si="76">SUM(D579:J579)</f>
        <v>30293.598900000001</v>
      </c>
      <c r="D579" s="761">
        <f t="shared" ref="D579:J579" si="77">D580+D581</f>
        <v>16139.629700000001</v>
      </c>
      <c r="E579" s="761">
        <f t="shared" si="77"/>
        <v>6348.6459999999997</v>
      </c>
      <c r="F579" s="761">
        <f t="shared" si="77"/>
        <v>7233.3197</v>
      </c>
      <c r="G579" s="761">
        <f t="shared" si="77"/>
        <v>50.092500000000001</v>
      </c>
      <c r="H579" s="761">
        <f t="shared" si="77"/>
        <v>0</v>
      </c>
      <c r="I579" s="761">
        <f t="shared" si="77"/>
        <v>521.91100000000006</v>
      </c>
      <c r="J579" s="761">
        <f t="shared" si="77"/>
        <v>0</v>
      </c>
    </row>
    <row r="580" spans="1:10" s="200" customFormat="1" ht="12.95" customHeight="1">
      <c r="A580" s="262">
        <v>573</v>
      </c>
      <c r="B580" s="196" t="s">
        <v>1241</v>
      </c>
      <c r="C580" s="761">
        <f t="shared" si="76"/>
        <v>169.5</v>
      </c>
      <c r="D580" s="761">
        <f t="shared" ref="D580:J580" si="78">D582</f>
        <v>0</v>
      </c>
      <c r="E580" s="761">
        <f t="shared" si="78"/>
        <v>0</v>
      </c>
      <c r="F580" s="761">
        <f t="shared" si="78"/>
        <v>0</v>
      </c>
      <c r="G580" s="761">
        <f t="shared" si="78"/>
        <v>0</v>
      </c>
      <c r="H580" s="761">
        <f t="shared" si="78"/>
        <v>0</v>
      </c>
      <c r="I580" s="761">
        <f t="shared" si="78"/>
        <v>169.5</v>
      </c>
      <c r="J580" s="761">
        <f t="shared" si="78"/>
        <v>0</v>
      </c>
    </row>
    <row r="581" spans="1:10" s="200" customFormat="1" ht="12.95" customHeight="1">
      <c r="A581" s="262">
        <v>574</v>
      </c>
      <c r="B581" s="196" t="s">
        <v>1242</v>
      </c>
      <c r="C581" s="761">
        <f t="shared" si="76"/>
        <v>30124.098900000001</v>
      </c>
      <c r="D581" s="761">
        <f t="shared" ref="D581:J581" si="79">SUBTOTAL(9,D583:D607)</f>
        <v>16139.629700000001</v>
      </c>
      <c r="E581" s="761">
        <f t="shared" si="79"/>
        <v>6348.6459999999997</v>
      </c>
      <c r="F581" s="761">
        <f t="shared" si="79"/>
        <v>7233.3197</v>
      </c>
      <c r="G581" s="761">
        <f t="shared" si="79"/>
        <v>50.092500000000001</v>
      </c>
      <c r="H581" s="761">
        <f t="shared" si="79"/>
        <v>0</v>
      </c>
      <c r="I581" s="761">
        <f t="shared" si="79"/>
        <v>352.411</v>
      </c>
      <c r="J581" s="761">
        <f t="shared" si="79"/>
        <v>0</v>
      </c>
    </row>
    <row r="582" spans="1:10" ht="12.95" customHeight="1">
      <c r="A582" s="262">
        <v>575</v>
      </c>
      <c r="B582" s="201" t="s">
        <v>1267</v>
      </c>
      <c r="C582" s="761">
        <f t="shared" si="76"/>
        <v>169.5</v>
      </c>
      <c r="D582" s="762">
        <v>0</v>
      </c>
      <c r="E582" s="762">
        <v>0</v>
      </c>
      <c r="F582" s="762">
        <v>0</v>
      </c>
      <c r="G582" s="762">
        <v>0</v>
      </c>
      <c r="H582" s="762">
        <v>0</v>
      </c>
      <c r="I582" s="762">
        <v>169.5</v>
      </c>
      <c r="J582" s="762">
        <v>0</v>
      </c>
    </row>
    <row r="583" spans="1:10" ht="12.95" customHeight="1">
      <c r="A583" s="262">
        <v>576</v>
      </c>
      <c r="B583" s="201" t="s">
        <v>1702</v>
      </c>
      <c r="C583" s="761">
        <f t="shared" si="76"/>
        <v>620.44509999999991</v>
      </c>
      <c r="D583" s="762">
        <v>237.71109999999999</v>
      </c>
      <c r="E583" s="762">
        <v>382.73399999999998</v>
      </c>
      <c r="F583" s="762">
        <v>0</v>
      </c>
      <c r="G583" s="762">
        <v>0</v>
      </c>
      <c r="H583" s="762">
        <v>0</v>
      </c>
      <c r="I583" s="762">
        <v>0</v>
      </c>
      <c r="J583" s="762">
        <v>0</v>
      </c>
    </row>
    <row r="584" spans="1:10" ht="12.95" customHeight="1">
      <c r="A584" s="262">
        <v>577</v>
      </c>
      <c r="B584" s="201" t="s">
        <v>1703</v>
      </c>
      <c r="C584" s="761">
        <f t="shared" si="76"/>
        <v>1653.0110999999999</v>
      </c>
      <c r="D584" s="762">
        <v>111.0111</v>
      </c>
      <c r="E584" s="762">
        <v>1073.143</v>
      </c>
      <c r="F584" s="762">
        <v>468.85700000000003</v>
      </c>
      <c r="G584" s="762">
        <v>0</v>
      </c>
      <c r="H584" s="762">
        <v>0</v>
      </c>
      <c r="I584" s="762">
        <v>0</v>
      </c>
      <c r="J584" s="762">
        <v>0</v>
      </c>
    </row>
    <row r="585" spans="1:10" ht="12.95" customHeight="1">
      <c r="A585" s="262">
        <v>578</v>
      </c>
      <c r="B585" s="201" t="s">
        <v>1704</v>
      </c>
      <c r="C585" s="761">
        <f t="shared" si="76"/>
        <v>0</v>
      </c>
      <c r="D585" s="762"/>
      <c r="E585" s="762"/>
      <c r="F585" s="762"/>
      <c r="G585" s="762"/>
      <c r="H585" s="762"/>
      <c r="I585" s="762"/>
      <c r="J585" s="762"/>
    </row>
    <row r="586" spans="1:10" ht="12.95" customHeight="1">
      <c r="A586" s="262">
        <v>579</v>
      </c>
      <c r="B586" s="201" t="s">
        <v>1705</v>
      </c>
      <c r="C586" s="761">
        <f t="shared" si="76"/>
        <v>7677.8572000000004</v>
      </c>
      <c r="D586" s="762">
        <v>1842.6015</v>
      </c>
      <c r="E586" s="762">
        <v>1863.998</v>
      </c>
      <c r="F586" s="762">
        <v>3971.2577000000001</v>
      </c>
      <c r="G586" s="762">
        <v>0</v>
      </c>
      <c r="H586" s="762">
        <v>0</v>
      </c>
      <c r="I586" s="762">
        <v>0</v>
      </c>
      <c r="J586" s="762">
        <v>0</v>
      </c>
    </row>
    <row r="587" spans="1:10" ht="12.95" customHeight="1">
      <c r="A587" s="262">
        <v>580</v>
      </c>
      <c r="B587" s="201" t="s">
        <v>1706</v>
      </c>
      <c r="C587" s="761">
        <f t="shared" si="76"/>
        <v>5620.6576999999997</v>
      </c>
      <c r="D587" s="762">
        <v>5418.2466999999997</v>
      </c>
      <c r="E587" s="762">
        <v>0</v>
      </c>
      <c r="F587" s="762">
        <v>0</v>
      </c>
      <c r="G587" s="762">
        <v>0</v>
      </c>
      <c r="H587" s="762">
        <v>0</v>
      </c>
      <c r="I587" s="762">
        <v>202.411</v>
      </c>
      <c r="J587" s="762">
        <v>0</v>
      </c>
    </row>
    <row r="588" spans="1:10" ht="12.95" customHeight="1">
      <c r="A588" s="262">
        <v>581</v>
      </c>
      <c r="B588" s="201" t="s">
        <v>1707</v>
      </c>
      <c r="C588" s="761">
        <f t="shared" si="76"/>
        <v>465.2</v>
      </c>
      <c r="D588" s="762">
        <v>0</v>
      </c>
      <c r="E588" s="762">
        <v>315.2</v>
      </c>
      <c r="F588" s="762">
        <v>0</v>
      </c>
      <c r="G588" s="762">
        <v>0</v>
      </c>
      <c r="H588" s="762">
        <v>0</v>
      </c>
      <c r="I588" s="762">
        <v>150</v>
      </c>
      <c r="J588" s="762">
        <v>0</v>
      </c>
    </row>
    <row r="589" spans="1:10" ht="12.95" customHeight="1">
      <c r="A589" s="262">
        <v>582</v>
      </c>
      <c r="B589" s="201" t="s">
        <v>1708</v>
      </c>
      <c r="C589" s="761">
        <f t="shared" si="76"/>
        <v>3400.7766000000001</v>
      </c>
      <c r="D589" s="762">
        <v>2788.8797</v>
      </c>
      <c r="E589" s="762">
        <v>0</v>
      </c>
      <c r="F589" s="762">
        <v>611.89689999999996</v>
      </c>
      <c r="G589" s="762">
        <v>0</v>
      </c>
      <c r="H589" s="762">
        <v>0</v>
      </c>
      <c r="I589" s="762">
        <v>0</v>
      </c>
      <c r="J589" s="762">
        <v>0</v>
      </c>
    </row>
    <row r="590" spans="1:10" ht="12.95" customHeight="1">
      <c r="A590" s="262">
        <v>583</v>
      </c>
      <c r="B590" s="201" t="s">
        <v>1595</v>
      </c>
      <c r="C590" s="761">
        <f t="shared" si="76"/>
        <v>0</v>
      </c>
      <c r="D590" s="762"/>
      <c r="E590" s="762"/>
      <c r="F590" s="762"/>
      <c r="G590" s="762"/>
      <c r="H590" s="762"/>
      <c r="I590" s="762"/>
      <c r="J590" s="762"/>
    </row>
    <row r="591" spans="1:10" ht="12.95" customHeight="1">
      <c r="A591" s="262">
        <v>584</v>
      </c>
      <c r="B591" s="201" t="s">
        <v>1709</v>
      </c>
      <c r="C591" s="761">
        <f t="shared" si="76"/>
        <v>0</v>
      </c>
      <c r="D591" s="762"/>
      <c r="E591" s="762"/>
      <c r="F591" s="762"/>
      <c r="G591" s="762"/>
      <c r="H591" s="762"/>
      <c r="I591" s="762"/>
      <c r="J591" s="762"/>
    </row>
    <row r="592" spans="1:10" ht="12.95" customHeight="1">
      <c r="A592" s="262">
        <v>585</v>
      </c>
      <c r="B592" s="201" t="s">
        <v>1701</v>
      </c>
      <c r="C592" s="761">
        <f t="shared" si="76"/>
        <v>0</v>
      </c>
      <c r="D592" s="762"/>
      <c r="E592" s="762"/>
      <c r="F592" s="762"/>
      <c r="G592" s="762"/>
      <c r="H592" s="762"/>
      <c r="I592" s="762"/>
      <c r="J592" s="762"/>
    </row>
    <row r="593" spans="1:10" ht="12.95" customHeight="1">
      <c r="A593" s="262">
        <v>586</v>
      </c>
      <c r="B593" s="201" t="s">
        <v>1710</v>
      </c>
      <c r="C593" s="761">
        <f t="shared" si="76"/>
        <v>0</v>
      </c>
      <c r="D593" s="762"/>
      <c r="E593" s="762"/>
      <c r="F593" s="762"/>
      <c r="G593" s="762"/>
      <c r="H593" s="762"/>
      <c r="I593" s="762"/>
      <c r="J593" s="762"/>
    </row>
    <row r="594" spans="1:10" ht="12.95" customHeight="1">
      <c r="A594" s="262">
        <v>587</v>
      </c>
      <c r="B594" s="201" t="s">
        <v>1711</v>
      </c>
      <c r="C594" s="761">
        <f t="shared" si="76"/>
        <v>0</v>
      </c>
      <c r="D594" s="762"/>
      <c r="E594" s="762"/>
      <c r="F594" s="762"/>
      <c r="G594" s="762"/>
      <c r="H594" s="762"/>
      <c r="I594" s="762"/>
      <c r="J594" s="762"/>
    </row>
    <row r="595" spans="1:10" ht="12.95" customHeight="1">
      <c r="A595" s="262">
        <v>588</v>
      </c>
      <c r="B595" s="201" t="s">
        <v>1712</v>
      </c>
      <c r="C595" s="761">
        <f t="shared" si="76"/>
        <v>0</v>
      </c>
      <c r="D595" s="762"/>
      <c r="E595" s="762"/>
      <c r="F595" s="762"/>
      <c r="G595" s="762"/>
      <c r="H595" s="762"/>
      <c r="I595" s="762"/>
      <c r="J595" s="762"/>
    </row>
    <row r="596" spans="1:10" ht="12.95" customHeight="1">
      <c r="A596" s="262">
        <v>589</v>
      </c>
      <c r="B596" s="201" t="s">
        <v>1713</v>
      </c>
      <c r="C596" s="761">
        <f t="shared" si="76"/>
        <v>2022.9721</v>
      </c>
      <c r="D596" s="762">
        <v>1635.9449</v>
      </c>
      <c r="E596" s="762">
        <v>0</v>
      </c>
      <c r="F596" s="762">
        <v>387.02719999999999</v>
      </c>
      <c r="G596" s="762">
        <v>0</v>
      </c>
      <c r="H596" s="762">
        <v>0</v>
      </c>
      <c r="I596" s="762">
        <v>0</v>
      </c>
      <c r="J596" s="762">
        <v>0</v>
      </c>
    </row>
    <row r="597" spans="1:10" ht="12.95" customHeight="1">
      <c r="A597" s="262">
        <v>590</v>
      </c>
      <c r="B597" s="201" t="s">
        <v>1714</v>
      </c>
      <c r="C597" s="761">
        <f t="shared" si="76"/>
        <v>121.292</v>
      </c>
      <c r="D597" s="762">
        <v>0</v>
      </c>
      <c r="E597" s="762">
        <v>121.292</v>
      </c>
      <c r="F597" s="762">
        <v>0</v>
      </c>
      <c r="G597" s="762">
        <v>0</v>
      </c>
      <c r="H597" s="762">
        <v>0</v>
      </c>
      <c r="I597" s="762">
        <v>0</v>
      </c>
      <c r="J597" s="762">
        <v>0</v>
      </c>
    </row>
    <row r="598" spans="1:10" ht="12.95" customHeight="1">
      <c r="A598" s="262">
        <v>591</v>
      </c>
      <c r="B598" s="201" t="s">
        <v>1715</v>
      </c>
      <c r="C598" s="761">
        <f t="shared" si="76"/>
        <v>1610.2487000000001</v>
      </c>
      <c r="D598" s="762">
        <v>0</v>
      </c>
      <c r="E598" s="762">
        <v>433.42899999999997</v>
      </c>
      <c r="F598" s="762">
        <v>1176.8197</v>
      </c>
      <c r="G598" s="762">
        <v>0</v>
      </c>
      <c r="H598" s="762">
        <v>0</v>
      </c>
      <c r="I598" s="762">
        <v>0</v>
      </c>
      <c r="J598" s="762">
        <v>0</v>
      </c>
    </row>
    <row r="599" spans="1:10" ht="12.95" customHeight="1">
      <c r="A599" s="262">
        <v>592</v>
      </c>
      <c r="B599" s="201" t="s">
        <v>1716</v>
      </c>
      <c r="C599" s="761">
        <f t="shared" si="76"/>
        <v>57.28</v>
      </c>
      <c r="D599" s="762">
        <v>57.28</v>
      </c>
      <c r="E599" s="762">
        <v>0</v>
      </c>
      <c r="F599" s="762">
        <v>0</v>
      </c>
      <c r="G599" s="762">
        <v>0</v>
      </c>
      <c r="H599" s="762">
        <v>0</v>
      </c>
      <c r="I599" s="762">
        <v>0</v>
      </c>
      <c r="J599" s="762">
        <v>0</v>
      </c>
    </row>
    <row r="600" spans="1:10" ht="12.95" customHeight="1">
      <c r="A600" s="262">
        <v>593</v>
      </c>
      <c r="B600" s="201" t="s">
        <v>1717</v>
      </c>
      <c r="C600" s="761">
        <f t="shared" si="76"/>
        <v>1975.308</v>
      </c>
      <c r="D600" s="762">
        <v>0</v>
      </c>
      <c r="E600" s="762">
        <v>1975.308</v>
      </c>
      <c r="F600" s="762">
        <v>0</v>
      </c>
      <c r="G600" s="762">
        <v>0</v>
      </c>
      <c r="H600" s="762">
        <v>0</v>
      </c>
      <c r="I600" s="762">
        <v>0</v>
      </c>
      <c r="J600" s="762">
        <v>0</v>
      </c>
    </row>
    <row r="601" spans="1:10" ht="12.95" customHeight="1">
      <c r="A601" s="262">
        <v>594</v>
      </c>
      <c r="B601" s="201" t="s">
        <v>1718</v>
      </c>
      <c r="C601" s="761">
        <f t="shared" si="76"/>
        <v>0</v>
      </c>
      <c r="D601" s="762"/>
      <c r="E601" s="762"/>
      <c r="F601" s="762"/>
      <c r="G601" s="762"/>
      <c r="H601" s="762"/>
      <c r="I601" s="762"/>
      <c r="J601" s="762"/>
    </row>
    <row r="602" spans="1:10" ht="12.95" customHeight="1">
      <c r="A602" s="262">
        <v>595</v>
      </c>
      <c r="B602" s="201" t="s">
        <v>1719</v>
      </c>
      <c r="C602" s="761">
        <f t="shared" si="76"/>
        <v>0</v>
      </c>
      <c r="D602" s="762"/>
      <c r="E602" s="762"/>
      <c r="F602" s="762"/>
      <c r="G602" s="762"/>
      <c r="H602" s="762"/>
      <c r="I602" s="762"/>
      <c r="J602" s="762"/>
    </row>
    <row r="603" spans="1:10" ht="12.95" customHeight="1">
      <c r="A603" s="262">
        <v>596</v>
      </c>
      <c r="B603" s="201" t="s">
        <v>1720</v>
      </c>
      <c r="C603" s="761">
        <f t="shared" si="76"/>
        <v>851.09569999999997</v>
      </c>
      <c r="D603" s="762">
        <v>0</v>
      </c>
      <c r="E603" s="762">
        <v>183.542</v>
      </c>
      <c r="F603" s="762">
        <v>617.46119999999996</v>
      </c>
      <c r="G603" s="762">
        <v>50.092500000000001</v>
      </c>
      <c r="H603" s="762">
        <v>0</v>
      </c>
      <c r="I603" s="762">
        <v>0</v>
      </c>
      <c r="J603" s="762">
        <v>0</v>
      </c>
    </row>
    <row r="604" spans="1:10" ht="12.95" customHeight="1">
      <c r="A604" s="262">
        <v>597</v>
      </c>
      <c r="B604" s="201" t="s">
        <v>1721</v>
      </c>
      <c r="C604" s="761">
        <f t="shared" si="76"/>
        <v>0</v>
      </c>
      <c r="D604" s="762"/>
      <c r="E604" s="762"/>
      <c r="F604" s="762"/>
      <c r="G604" s="762"/>
      <c r="H604" s="762"/>
      <c r="I604" s="762"/>
      <c r="J604" s="762"/>
    </row>
    <row r="605" spans="1:10" ht="12.95" customHeight="1">
      <c r="A605" s="262">
        <v>598</v>
      </c>
      <c r="B605" s="201" t="s">
        <v>1722</v>
      </c>
      <c r="C605" s="761">
        <f t="shared" si="76"/>
        <v>0</v>
      </c>
      <c r="D605" s="762"/>
      <c r="E605" s="762"/>
      <c r="F605" s="762"/>
      <c r="G605" s="762"/>
      <c r="H605" s="762"/>
      <c r="I605" s="762"/>
      <c r="J605" s="762"/>
    </row>
    <row r="606" spans="1:10" ht="12.95" customHeight="1">
      <c r="A606" s="262">
        <v>599</v>
      </c>
      <c r="B606" s="201" t="s">
        <v>1723</v>
      </c>
      <c r="C606" s="761">
        <f t="shared" si="76"/>
        <v>4047.9546999999998</v>
      </c>
      <c r="D606" s="762">
        <v>4047.9546999999998</v>
      </c>
      <c r="E606" s="762">
        <v>0</v>
      </c>
      <c r="F606" s="762">
        <v>0</v>
      </c>
      <c r="G606" s="762">
        <v>0</v>
      </c>
      <c r="H606" s="762">
        <v>0</v>
      </c>
      <c r="I606" s="762">
        <v>0</v>
      </c>
      <c r="J606" s="762">
        <v>0</v>
      </c>
    </row>
    <row r="607" spans="1:10" ht="12.95" customHeight="1">
      <c r="A607" s="262">
        <v>600</v>
      </c>
      <c r="B607" s="201" t="s">
        <v>1724</v>
      </c>
      <c r="C607" s="761">
        <f t="shared" si="76"/>
        <v>0</v>
      </c>
      <c r="D607" s="762"/>
      <c r="E607" s="762"/>
      <c r="F607" s="762"/>
      <c r="G607" s="762"/>
      <c r="H607" s="762"/>
      <c r="I607" s="762"/>
      <c r="J607" s="762"/>
    </row>
    <row r="608" spans="1:10" ht="12.95" customHeight="1">
      <c r="A608" s="262">
        <v>601</v>
      </c>
      <c r="B608" s="201"/>
      <c r="C608" s="762"/>
      <c r="D608" s="762"/>
      <c r="E608" s="762"/>
      <c r="F608" s="762"/>
      <c r="G608" s="762"/>
      <c r="H608" s="762"/>
      <c r="I608" s="762"/>
      <c r="J608" s="762"/>
    </row>
    <row r="609" spans="1:10" ht="12.95" customHeight="1">
      <c r="A609" s="262">
        <v>602</v>
      </c>
      <c r="B609" s="196" t="s">
        <v>1725</v>
      </c>
      <c r="C609" s="761">
        <f t="shared" ref="C609:C637" si="80">SUM(D609:J609)</f>
        <v>18519.627800000002</v>
      </c>
      <c r="D609" s="761">
        <f t="shared" ref="D609:J609" si="81">D610+D611</f>
        <v>9696.6748000000007</v>
      </c>
      <c r="E609" s="761">
        <f t="shared" si="81"/>
        <v>8702.9529999999995</v>
      </c>
      <c r="F609" s="761">
        <f t="shared" si="81"/>
        <v>0</v>
      </c>
      <c r="G609" s="761">
        <f t="shared" si="81"/>
        <v>0</v>
      </c>
      <c r="H609" s="761">
        <f t="shared" si="81"/>
        <v>0</v>
      </c>
      <c r="I609" s="761">
        <f t="shared" si="81"/>
        <v>120</v>
      </c>
      <c r="J609" s="761">
        <f t="shared" si="81"/>
        <v>0</v>
      </c>
    </row>
    <row r="610" spans="1:10" s="200" customFormat="1" ht="12.95" customHeight="1">
      <c r="A610" s="262">
        <v>603</v>
      </c>
      <c r="B610" s="196" t="s">
        <v>1241</v>
      </c>
      <c r="C610" s="761">
        <f t="shared" si="80"/>
        <v>0</v>
      </c>
      <c r="D610" s="761">
        <f t="shared" ref="D610:J610" si="82">D612</f>
        <v>0</v>
      </c>
      <c r="E610" s="761">
        <f t="shared" si="82"/>
        <v>0</v>
      </c>
      <c r="F610" s="761">
        <f t="shared" si="82"/>
        <v>0</v>
      </c>
      <c r="G610" s="761">
        <f t="shared" si="82"/>
        <v>0</v>
      </c>
      <c r="H610" s="761">
        <f t="shared" si="82"/>
        <v>0</v>
      </c>
      <c r="I610" s="761">
        <f t="shared" si="82"/>
        <v>0</v>
      </c>
      <c r="J610" s="761">
        <f t="shared" si="82"/>
        <v>0</v>
      </c>
    </row>
    <row r="611" spans="1:10" s="200" customFormat="1" ht="12.95" customHeight="1">
      <c r="A611" s="262">
        <v>604</v>
      </c>
      <c r="B611" s="196" t="s">
        <v>1242</v>
      </c>
      <c r="C611" s="761">
        <f t="shared" si="80"/>
        <v>18519.627800000002</v>
      </c>
      <c r="D611" s="761">
        <f t="shared" ref="D611:J611" si="83">SUBTOTAL(9,D613:D637)</f>
        <v>9696.6748000000007</v>
      </c>
      <c r="E611" s="761">
        <f t="shared" si="83"/>
        <v>8702.9529999999995</v>
      </c>
      <c r="F611" s="761">
        <f t="shared" si="83"/>
        <v>0</v>
      </c>
      <c r="G611" s="761">
        <f t="shared" si="83"/>
        <v>0</v>
      </c>
      <c r="H611" s="761">
        <f t="shared" si="83"/>
        <v>0</v>
      </c>
      <c r="I611" s="761">
        <f t="shared" si="83"/>
        <v>120</v>
      </c>
      <c r="J611" s="761">
        <f t="shared" si="83"/>
        <v>0</v>
      </c>
    </row>
    <row r="612" spans="1:10" ht="12.95" customHeight="1">
      <c r="A612" s="262">
        <v>605</v>
      </c>
      <c r="B612" s="201" t="s">
        <v>1267</v>
      </c>
      <c r="C612" s="761">
        <f t="shared" si="80"/>
        <v>0</v>
      </c>
      <c r="D612" s="762"/>
      <c r="E612" s="762"/>
      <c r="F612" s="762"/>
      <c r="G612" s="762"/>
      <c r="H612" s="762"/>
      <c r="I612" s="762"/>
      <c r="J612" s="762"/>
    </row>
    <row r="613" spans="1:10" ht="12.95" customHeight="1">
      <c r="A613" s="262">
        <v>606</v>
      </c>
      <c r="B613" s="201" t="s">
        <v>1726</v>
      </c>
      <c r="C613" s="761">
        <f t="shared" si="80"/>
        <v>0</v>
      </c>
      <c r="D613" s="762"/>
      <c r="E613" s="762"/>
      <c r="F613" s="762"/>
      <c r="G613" s="762"/>
      <c r="H613" s="762"/>
      <c r="I613" s="762"/>
      <c r="J613" s="762"/>
    </row>
    <row r="614" spans="1:10" ht="12.95" customHeight="1">
      <c r="A614" s="262">
        <v>607</v>
      </c>
      <c r="B614" s="201" t="s">
        <v>1727</v>
      </c>
      <c r="C614" s="761">
        <f t="shared" si="80"/>
        <v>0</v>
      </c>
      <c r="D614" s="762"/>
      <c r="E614" s="762"/>
      <c r="F614" s="762"/>
      <c r="G614" s="762"/>
      <c r="H614" s="762"/>
      <c r="I614" s="762"/>
      <c r="J614" s="762"/>
    </row>
    <row r="615" spans="1:10" ht="12.95" customHeight="1">
      <c r="A615" s="262">
        <v>608</v>
      </c>
      <c r="B615" s="201" t="s">
        <v>1728</v>
      </c>
      <c r="C615" s="761">
        <f t="shared" si="80"/>
        <v>194.4</v>
      </c>
      <c r="D615" s="762">
        <v>0</v>
      </c>
      <c r="E615" s="762">
        <v>194.4</v>
      </c>
      <c r="F615" s="762">
        <v>0</v>
      </c>
      <c r="G615" s="762">
        <v>0</v>
      </c>
      <c r="H615" s="762">
        <v>0</v>
      </c>
      <c r="I615" s="762">
        <v>0</v>
      </c>
      <c r="J615" s="762">
        <v>0</v>
      </c>
    </row>
    <row r="616" spans="1:10" ht="12.95" customHeight="1">
      <c r="A616" s="262">
        <v>609</v>
      </c>
      <c r="B616" s="201" t="s">
        <v>1729</v>
      </c>
      <c r="C616" s="761">
        <f t="shared" si="80"/>
        <v>606.01700000000005</v>
      </c>
      <c r="D616" s="762">
        <v>606.01700000000005</v>
      </c>
      <c r="E616" s="762">
        <v>0</v>
      </c>
      <c r="F616" s="762">
        <v>0</v>
      </c>
      <c r="G616" s="762">
        <v>0</v>
      </c>
      <c r="H616" s="762">
        <v>0</v>
      </c>
      <c r="I616" s="762">
        <v>0</v>
      </c>
      <c r="J616" s="762">
        <v>0</v>
      </c>
    </row>
    <row r="617" spans="1:10" ht="12.95" customHeight="1">
      <c r="A617" s="262">
        <v>610</v>
      </c>
      <c r="B617" s="201" t="s">
        <v>1730</v>
      </c>
      <c r="C617" s="761">
        <f t="shared" si="80"/>
        <v>3.1896</v>
      </c>
      <c r="D617" s="762">
        <v>3.1896</v>
      </c>
      <c r="E617" s="762">
        <v>0</v>
      </c>
      <c r="F617" s="762">
        <v>0</v>
      </c>
      <c r="G617" s="762">
        <v>0</v>
      </c>
      <c r="H617" s="762">
        <v>0</v>
      </c>
      <c r="I617" s="762">
        <v>0</v>
      </c>
      <c r="J617" s="762">
        <v>0</v>
      </c>
    </row>
    <row r="618" spans="1:10" ht="12.95" customHeight="1">
      <c r="A618" s="262">
        <v>611</v>
      </c>
      <c r="B618" s="201" t="s">
        <v>1731</v>
      </c>
      <c r="C618" s="761">
        <f t="shared" si="80"/>
        <v>0</v>
      </c>
      <c r="D618" s="762"/>
      <c r="E618" s="762"/>
      <c r="F618" s="762"/>
      <c r="G618" s="762"/>
      <c r="H618" s="762"/>
      <c r="I618" s="762"/>
      <c r="J618" s="762"/>
    </row>
    <row r="619" spans="1:10" ht="12.95" customHeight="1">
      <c r="A619" s="262">
        <v>612</v>
      </c>
      <c r="B619" s="201" t="s">
        <v>1732</v>
      </c>
      <c r="C619" s="761">
        <f t="shared" si="80"/>
        <v>32.435000000000002</v>
      </c>
      <c r="D619" s="762">
        <v>0</v>
      </c>
      <c r="E619" s="762">
        <v>32.435000000000002</v>
      </c>
      <c r="F619" s="762">
        <v>0</v>
      </c>
      <c r="G619" s="762">
        <v>0</v>
      </c>
      <c r="H619" s="762">
        <v>0</v>
      </c>
      <c r="I619" s="762">
        <v>0</v>
      </c>
      <c r="J619" s="762">
        <v>0</v>
      </c>
    </row>
    <row r="620" spans="1:10" ht="12.95" customHeight="1">
      <c r="A620" s="262">
        <v>613</v>
      </c>
      <c r="B620" s="201" t="s">
        <v>1733</v>
      </c>
      <c r="C620" s="761">
        <f t="shared" si="80"/>
        <v>4158.3582999999999</v>
      </c>
      <c r="D620" s="762">
        <v>1714.4912999999999</v>
      </c>
      <c r="E620" s="762">
        <v>2443.8670000000002</v>
      </c>
      <c r="F620" s="762">
        <v>0</v>
      </c>
      <c r="G620" s="762">
        <v>0</v>
      </c>
      <c r="H620" s="762">
        <v>0</v>
      </c>
      <c r="I620" s="762">
        <v>0</v>
      </c>
      <c r="J620" s="762">
        <v>0</v>
      </c>
    </row>
    <row r="621" spans="1:10" ht="12.95" customHeight="1">
      <c r="A621" s="262">
        <v>614</v>
      </c>
      <c r="B621" s="201" t="s">
        <v>1734</v>
      </c>
      <c r="C621" s="761">
        <f t="shared" si="80"/>
        <v>0</v>
      </c>
      <c r="D621" s="762"/>
      <c r="E621" s="762"/>
      <c r="F621" s="762"/>
      <c r="G621" s="762"/>
      <c r="H621" s="762"/>
      <c r="I621" s="762"/>
      <c r="J621" s="762"/>
    </row>
    <row r="622" spans="1:10" ht="12.95" customHeight="1">
      <c r="A622" s="262">
        <v>615</v>
      </c>
      <c r="B622" s="201" t="s">
        <v>1735</v>
      </c>
      <c r="C622" s="761">
        <f t="shared" si="80"/>
        <v>2039.4639999999999</v>
      </c>
      <c r="D622" s="762">
        <v>0</v>
      </c>
      <c r="E622" s="762">
        <v>2039.4639999999999</v>
      </c>
      <c r="F622" s="762">
        <v>0</v>
      </c>
      <c r="G622" s="762">
        <v>0</v>
      </c>
      <c r="H622" s="762">
        <v>0</v>
      </c>
      <c r="I622" s="762">
        <v>0</v>
      </c>
      <c r="J622" s="762">
        <v>0</v>
      </c>
    </row>
    <row r="623" spans="1:10" ht="12.95" customHeight="1">
      <c r="A623" s="262">
        <v>616</v>
      </c>
      <c r="B623" s="201" t="s">
        <v>1736</v>
      </c>
      <c r="C623" s="761">
        <f t="shared" si="80"/>
        <v>0</v>
      </c>
      <c r="D623" s="762"/>
      <c r="E623" s="762"/>
      <c r="F623" s="762"/>
      <c r="G623" s="762"/>
      <c r="H623" s="762"/>
      <c r="I623" s="762"/>
      <c r="J623" s="762"/>
    </row>
    <row r="624" spans="1:10" ht="12.95" customHeight="1">
      <c r="A624" s="262">
        <v>617</v>
      </c>
      <c r="B624" s="201" t="s">
        <v>1737</v>
      </c>
      <c r="C624" s="761">
        <f t="shared" si="80"/>
        <v>0</v>
      </c>
      <c r="D624" s="762"/>
      <c r="E624" s="762"/>
      <c r="F624" s="762"/>
      <c r="G624" s="762"/>
      <c r="H624" s="762"/>
      <c r="I624" s="762"/>
      <c r="J624" s="762"/>
    </row>
    <row r="625" spans="1:10" ht="12.95" customHeight="1">
      <c r="A625" s="262">
        <v>618</v>
      </c>
      <c r="B625" s="201" t="s">
        <v>1725</v>
      </c>
      <c r="C625" s="761">
        <f t="shared" si="80"/>
        <v>2344.5770000000002</v>
      </c>
      <c r="D625" s="762">
        <v>0</v>
      </c>
      <c r="E625" s="762">
        <v>2224.5770000000002</v>
      </c>
      <c r="F625" s="762">
        <v>0</v>
      </c>
      <c r="G625" s="762">
        <v>0</v>
      </c>
      <c r="H625" s="762">
        <v>0</v>
      </c>
      <c r="I625" s="762">
        <v>120</v>
      </c>
      <c r="J625" s="762">
        <v>0</v>
      </c>
    </row>
    <row r="626" spans="1:10" ht="12.95" customHeight="1">
      <c r="A626" s="262">
        <v>619</v>
      </c>
      <c r="B626" s="201" t="s">
        <v>1738</v>
      </c>
      <c r="C626" s="761">
        <f t="shared" si="80"/>
        <v>0</v>
      </c>
      <c r="D626" s="762"/>
      <c r="E626" s="762"/>
      <c r="F626" s="762"/>
      <c r="G626" s="762"/>
      <c r="H626" s="762"/>
      <c r="I626" s="762"/>
      <c r="J626" s="762"/>
    </row>
    <row r="627" spans="1:10" ht="12.95" customHeight="1">
      <c r="A627" s="262">
        <v>620</v>
      </c>
      <c r="B627" s="201" t="s">
        <v>1739</v>
      </c>
      <c r="C627" s="761">
        <f t="shared" si="80"/>
        <v>0</v>
      </c>
      <c r="D627" s="762"/>
      <c r="E627" s="762"/>
      <c r="F627" s="762"/>
      <c r="G627" s="762"/>
      <c r="H627" s="762"/>
      <c r="I627" s="762"/>
      <c r="J627" s="762"/>
    </row>
    <row r="628" spans="1:10" ht="12.95" customHeight="1">
      <c r="A628" s="262">
        <v>621</v>
      </c>
      <c r="B628" s="201" t="s">
        <v>1740</v>
      </c>
      <c r="C628" s="761">
        <f t="shared" si="80"/>
        <v>1534.087</v>
      </c>
      <c r="D628" s="762">
        <v>0</v>
      </c>
      <c r="E628" s="762">
        <v>1534.087</v>
      </c>
      <c r="F628" s="762">
        <v>0</v>
      </c>
      <c r="G628" s="762">
        <v>0</v>
      </c>
      <c r="H628" s="762">
        <v>0</v>
      </c>
      <c r="I628" s="762">
        <v>0</v>
      </c>
      <c r="J628" s="762">
        <v>0</v>
      </c>
    </row>
    <row r="629" spans="1:10" ht="12.95" customHeight="1">
      <c r="A629" s="262">
        <v>622</v>
      </c>
      <c r="B629" s="201" t="s">
        <v>1741</v>
      </c>
      <c r="C629" s="761">
        <f t="shared" si="80"/>
        <v>265.01220000000001</v>
      </c>
      <c r="D629" s="762">
        <v>265.01220000000001</v>
      </c>
      <c r="E629" s="762">
        <v>0</v>
      </c>
      <c r="F629" s="762">
        <v>0</v>
      </c>
      <c r="G629" s="762">
        <v>0</v>
      </c>
      <c r="H629" s="762">
        <v>0</v>
      </c>
      <c r="I629" s="762">
        <v>0</v>
      </c>
      <c r="J629" s="762">
        <v>0</v>
      </c>
    </row>
    <row r="630" spans="1:10" ht="12.95" customHeight="1">
      <c r="A630" s="262">
        <v>623</v>
      </c>
      <c r="B630" s="201" t="s">
        <v>1742</v>
      </c>
      <c r="C630" s="761">
        <f t="shared" si="80"/>
        <v>0</v>
      </c>
      <c r="D630" s="762"/>
      <c r="E630" s="762"/>
      <c r="F630" s="762"/>
      <c r="G630" s="762"/>
      <c r="H630" s="762"/>
      <c r="I630" s="762"/>
      <c r="J630" s="762"/>
    </row>
    <row r="631" spans="1:10" ht="12.95" customHeight="1">
      <c r="A631" s="262">
        <v>624</v>
      </c>
      <c r="B631" s="201" t="s">
        <v>1743</v>
      </c>
      <c r="C631" s="761">
        <f t="shared" si="80"/>
        <v>4034.5693000000001</v>
      </c>
      <c r="D631" s="762">
        <v>4034.5693000000001</v>
      </c>
      <c r="E631" s="762">
        <v>0</v>
      </c>
      <c r="F631" s="762">
        <v>0</v>
      </c>
      <c r="G631" s="762">
        <v>0</v>
      </c>
      <c r="H631" s="762">
        <v>0</v>
      </c>
      <c r="I631" s="762">
        <v>0</v>
      </c>
      <c r="J631" s="762">
        <v>0</v>
      </c>
    </row>
    <row r="632" spans="1:10" ht="12.95" customHeight="1">
      <c r="A632" s="262">
        <v>625</v>
      </c>
      <c r="B632" s="201" t="s">
        <v>1744</v>
      </c>
      <c r="C632" s="761">
        <f t="shared" si="80"/>
        <v>0</v>
      </c>
      <c r="D632" s="762"/>
      <c r="E632" s="762"/>
      <c r="F632" s="762"/>
      <c r="G632" s="762"/>
      <c r="H632" s="762"/>
      <c r="I632" s="762"/>
      <c r="J632" s="762"/>
    </row>
    <row r="633" spans="1:10" ht="12.95" customHeight="1">
      <c r="A633" s="262">
        <v>626</v>
      </c>
      <c r="B633" s="201" t="s">
        <v>1745</v>
      </c>
      <c r="C633" s="761">
        <f t="shared" si="80"/>
        <v>234.12299999999999</v>
      </c>
      <c r="D633" s="762">
        <v>0</v>
      </c>
      <c r="E633" s="762">
        <v>234.12299999999999</v>
      </c>
      <c r="F633" s="762">
        <v>0</v>
      </c>
      <c r="G633" s="762">
        <v>0</v>
      </c>
      <c r="H633" s="762">
        <v>0</v>
      </c>
      <c r="I633" s="762">
        <v>0</v>
      </c>
      <c r="J633" s="762">
        <v>0</v>
      </c>
    </row>
    <row r="634" spans="1:10" ht="12.95" customHeight="1">
      <c r="A634" s="262">
        <v>627</v>
      </c>
      <c r="B634" s="201" t="s">
        <v>1746</v>
      </c>
      <c r="C634" s="761">
        <f t="shared" si="80"/>
        <v>0</v>
      </c>
      <c r="D634" s="762"/>
      <c r="E634" s="762"/>
      <c r="F634" s="762"/>
      <c r="G634" s="762"/>
      <c r="H634" s="762"/>
      <c r="I634" s="762"/>
      <c r="J634" s="762"/>
    </row>
    <row r="635" spans="1:10" ht="12.95" customHeight="1">
      <c r="A635" s="262">
        <v>628</v>
      </c>
      <c r="B635" s="201" t="s">
        <v>1747</v>
      </c>
      <c r="C635" s="761">
        <f t="shared" si="80"/>
        <v>2624.1307000000002</v>
      </c>
      <c r="D635" s="762">
        <v>2624.1307000000002</v>
      </c>
      <c r="E635" s="762">
        <v>0</v>
      </c>
      <c r="F635" s="762">
        <v>0</v>
      </c>
      <c r="G635" s="762">
        <v>0</v>
      </c>
      <c r="H635" s="762">
        <v>0</v>
      </c>
      <c r="I635" s="762">
        <v>0</v>
      </c>
      <c r="J635" s="762">
        <v>0</v>
      </c>
    </row>
    <row r="636" spans="1:10" ht="12.95" customHeight="1">
      <c r="A636" s="262">
        <v>629</v>
      </c>
      <c r="B636" s="201" t="s">
        <v>1748</v>
      </c>
      <c r="C636" s="761">
        <f t="shared" si="80"/>
        <v>0</v>
      </c>
      <c r="D636" s="762"/>
      <c r="E636" s="762"/>
      <c r="F636" s="762"/>
      <c r="G636" s="762"/>
      <c r="H636" s="762"/>
      <c r="I636" s="762"/>
      <c r="J636" s="762"/>
    </row>
    <row r="637" spans="1:10" ht="12.95" customHeight="1">
      <c r="A637" s="262">
        <v>630</v>
      </c>
      <c r="B637" s="201" t="s">
        <v>1749</v>
      </c>
      <c r="C637" s="761">
        <f t="shared" si="80"/>
        <v>449.2647</v>
      </c>
      <c r="D637" s="762">
        <v>449.2647</v>
      </c>
      <c r="E637" s="762">
        <v>0</v>
      </c>
      <c r="F637" s="762">
        <v>0</v>
      </c>
      <c r="G637" s="762">
        <v>0</v>
      </c>
      <c r="H637" s="762">
        <v>0</v>
      </c>
      <c r="I637" s="762">
        <v>0</v>
      </c>
      <c r="J637" s="762">
        <v>0</v>
      </c>
    </row>
    <row r="638" spans="1:10" ht="12.95" customHeight="1">
      <c r="A638" s="262">
        <v>631</v>
      </c>
      <c r="B638" s="201"/>
      <c r="C638" s="762"/>
      <c r="D638" s="762"/>
      <c r="E638" s="762"/>
      <c r="F638" s="762"/>
      <c r="G638" s="762"/>
      <c r="H638" s="762"/>
      <c r="I638" s="762"/>
      <c r="J638" s="762"/>
    </row>
    <row r="639" spans="1:10" ht="12.95" customHeight="1">
      <c r="A639" s="262">
        <v>632</v>
      </c>
      <c r="B639" s="196" t="s">
        <v>1750</v>
      </c>
      <c r="C639" s="761">
        <f t="shared" ref="C639:C702" si="84">SUM(D639:J639)</f>
        <v>9126.9793000000009</v>
      </c>
      <c r="D639" s="761">
        <f t="shared" ref="D639:J639" si="85">D640+D641</f>
        <v>5067.9675999999999</v>
      </c>
      <c r="E639" s="761">
        <f t="shared" si="85"/>
        <v>349.44799999999998</v>
      </c>
      <c r="F639" s="761">
        <f t="shared" si="85"/>
        <v>2806.3150000000001</v>
      </c>
      <c r="G639" s="761">
        <f t="shared" si="85"/>
        <v>403.24869999999999</v>
      </c>
      <c r="H639" s="761">
        <f t="shared" si="85"/>
        <v>0</v>
      </c>
      <c r="I639" s="761">
        <f t="shared" si="85"/>
        <v>500</v>
      </c>
      <c r="J639" s="761">
        <f t="shared" si="85"/>
        <v>0</v>
      </c>
    </row>
    <row r="640" spans="1:10" s="200" customFormat="1" ht="12.95" customHeight="1">
      <c r="A640" s="262">
        <v>633</v>
      </c>
      <c r="B640" s="196" t="s">
        <v>1241</v>
      </c>
      <c r="C640" s="761">
        <f t="shared" si="84"/>
        <v>151.3861</v>
      </c>
      <c r="D640" s="761">
        <f t="shared" ref="D640:J640" si="86">D642</f>
        <v>0</v>
      </c>
      <c r="E640" s="761">
        <f t="shared" si="86"/>
        <v>0</v>
      </c>
      <c r="F640" s="761">
        <f t="shared" si="86"/>
        <v>0</v>
      </c>
      <c r="G640" s="761">
        <f t="shared" si="86"/>
        <v>151.3861</v>
      </c>
      <c r="H640" s="761">
        <f t="shared" si="86"/>
        <v>0</v>
      </c>
      <c r="I640" s="761">
        <f t="shared" si="86"/>
        <v>0</v>
      </c>
      <c r="J640" s="761">
        <f t="shared" si="86"/>
        <v>0</v>
      </c>
    </row>
    <row r="641" spans="1:10" s="200" customFormat="1" ht="12.95" customHeight="1">
      <c r="A641" s="262">
        <v>634</v>
      </c>
      <c r="B641" s="196" t="s">
        <v>1242</v>
      </c>
      <c r="C641" s="761">
        <f t="shared" si="84"/>
        <v>8975.5932000000012</v>
      </c>
      <c r="D641" s="761">
        <f t="shared" ref="D641:J641" si="87">SUBTOTAL(9,D643:D665)</f>
        <v>5067.9675999999999</v>
      </c>
      <c r="E641" s="761">
        <f t="shared" si="87"/>
        <v>349.44799999999998</v>
      </c>
      <c r="F641" s="761">
        <f t="shared" si="87"/>
        <v>2806.3150000000001</v>
      </c>
      <c r="G641" s="761">
        <f t="shared" si="87"/>
        <v>251.86259999999999</v>
      </c>
      <c r="H641" s="761">
        <f t="shared" si="87"/>
        <v>0</v>
      </c>
      <c r="I641" s="761">
        <f t="shared" si="87"/>
        <v>500</v>
      </c>
      <c r="J641" s="761">
        <f t="shared" si="87"/>
        <v>0</v>
      </c>
    </row>
    <row r="642" spans="1:10" ht="12.95" customHeight="1">
      <c r="A642" s="262">
        <v>635</v>
      </c>
      <c r="B642" s="201" t="s">
        <v>1267</v>
      </c>
      <c r="C642" s="761">
        <f t="shared" si="84"/>
        <v>151.3861</v>
      </c>
      <c r="D642" s="762">
        <v>0</v>
      </c>
      <c r="E642" s="762">
        <v>0</v>
      </c>
      <c r="F642" s="762">
        <v>0</v>
      </c>
      <c r="G642" s="762">
        <v>151.3861</v>
      </c>
      <c r="H642" s="762">
        <v>0</v>
      </c>
      <c r="I642" s="762">
        <v>0</v>
      </c>
      <c r="J642" s="762">
        <v>0</v>
      </c>
    </row>
    <row r="643" spans="1:10" ht="12.95" customHeight="1">
      <c r="A643" s="262">
        <v>636</v>
      </c>
      <c r="B643" s="201" t="s">
        <v>1751</v>
      </c>
      <c r="C643" s="761">
        <f t="shared" si="84"/>
        <v>17.286000000000001</v>
      </c>
      <c r="D643" s="762">
        <v>0</v>
      </c>
      <c r="E643" s="762">
        <v>17.286000000000001</v>
      </c>
      <c r="F643" s="762">
        <v>0</v>
      </c>
      <c r="G643" s="762">
        <v>0</v>
      </c>
      <c r="H643" s="762">
        <v>0</v>
      </c>
      <c r="I643" s="762">
        <v>0</v>
      </c>
      <c r="J643" s="762">
        <v>0</v>
      </c>
    </row>
    <row r="644" spans="1:10" ht="12.95" customHeight="1">
      <c r="A644" s="262">
        <v>637</v>
      </c>
      <c r="B644" s="201" t="s">
        <v>1752</v>
      </c>
      <c r="C644" s="761">
        <f t="shared" si="84"/>
        <v>1594.2619999999999</v>
      </c>
      <c r="D644" s="762">
        <v>1558.2619999999999</v>
      </c>
      <c r="E644" s="762">
        <v>36</v>
      </c>
      <c r="F644" s="762">
        <v>0</v>
      </c>
      <c r="G644" s="762">
        <v>0</v>
      </c>
      <c r="H644" s="762">
        <v>0</v>
      </c>
      <c r="I644" s="762">
        <v>0</v>
      </c>
      <c r="J644" s="762">
        <v>0</v>
      </c>
    </row>
    <row r="645" spans="1:10" ht="12.95" customHeight="1">
      <c r="A645" s="262">
        <v>638</v>
      </c>
      <c r="B645" s="201" t="s">
        <v>1753</v>
      </c>
      <c r="C645" s="761">
        <f t="shared" si="84"/>
        <v>11.012</v>
      </c>
      <c r="D645" s="762">
        <v>0</v>
      </c>
      <c r="E645" s="762">
        <v>11.012</v>
      </c>
      <c r="F645" s="762">
        <v>0</v>
      </c>
      <c r="G645" s="762">
        <v>0</v>
      </c>
      <c r="H645" s="762">
        <v>0</v>
      </c>
      <c r="I645" s="762">
        <v>0</v>
      </c>
      <c r="J645" s="762">
        <v>0</v>
      </c>
    </row>
    <row r="646" spans="1:10" ht="12.95" customHeight="1">
      <c r="A646" s="262">
        <v>639</v>
      </c>
      <c r="B646" s="201" t="s">
        <v>1754</v>
      </c>
      <c r="C646" s="761">
        <f t="shared" si="84"/>
        <v>1063.1848</v>
      </c>
      <c r="D646" s="762">
        <v>727.06979999999999</v>
      </c>
      <c r="E646" s="762">
        <v>0</v>
      </c>
      <c r="F646" s="762">
        <v>336.11500000000001</v>
      </c>
      <c r="G646" s="762">
        <v>0</v>
      </c>
      <c r="H646" s="762">
        <v>0</v>
      </c>
      <c r="I646" s="762">
        <v>0</v>
      </c>
      <c r="J646" s="762">
        <v>0</v>
      </c>
    </row>
    <row r="647" spans="1:10" ht="12.95" customHeight="1">
      <c r="A647" s="262">
        <v>640</v>
      </c>
      <c r="B647" s="201" t="s">
        <v>1755</v>
      </c>
      <c r="C647" s="761">
        <f t="shared" si="84"/>
        <v>0</v>
      </c>
      <c r="D647" s="762"/>
      <c r="E647" s="762"/>
      <c r="F647" s="762"/>
      <c r="G647" s="762"/>
      <c r="H647" s="762"/>
      <c r="I647" s="762"/>
      <c r="J647" s="762"/>
    </row>
    <row r="648" spans="1:10" ht="12.95" customHeight="1">
      <c r="A648" s="262">
        <v>641</v>
      </c>
      <c r="B648" s="201" t="s">
        <v>1756</v>
      </c>
      <c r="C648" s="761">
        <f t="shared" si="84"/>
        <v>69.293000000000006</v>
      </c>
      <c r="D648" s="762">
        <v>0</v>
      </c>
      <c r="E648" s="762">
        <v>69.293000000000006</v>
      </c>
      <c r="F648" s="762">
        <v>0</v>
      </c>
      <c r="G648" s="762">
        <v>0</v>
      </c>
      <c r="H648" s="762">
        <v>0</v>
      </c>
      <c r="I648" s="762">
        <v>0</v>
      </c>
      <c r="J648" s="762">
        <v>0</v>
      </c>
    </row>
    <row r="649" spans="1:10" ht="12.95" customHeight="1">
      <c r="A649" s="262">
        <v>642</v>
      </c>
      <c r="B649" s="201" t="s">
        <v>1757</v>
      </c>
      <c r="C649" s="761">
        <f t="shared" si="84"/>
        <v>0</v>
      </c>
      <c r="D649" s="762"/>
      <c r="E649" s="762"/>
      <c r="F649" s="762"/>
      <c r="G649" s="762"/>
      <c r="H649" s="762"/>
      <c r="I649" s="762"/>
      <c r="J649" s="762"/>
    </row>
    <row r="650" spans="1:10" ht="12.95" customHeight="1">
      <c r="A650" s="262">
        <v>643</v>
      </c>
      <c r="B650" s="201" t="s">
        <v>1758</v>
      </c>
      <c r="C650" s="761">
        <f t="shared" si="84"/>
        <v>0</v>
      </c>
      <c r="D650" s="762"/>
      <c r="E650" s="762"/>
      <c r="F650" s="762"/>
      <c r="G650" s="762"/>
      <c r="H650" s="762"/>
      <c r="I650" s="762"/>
      <c r="J650" s="762"/>
    </row>
    <row r="651" spans="1:10" ht="12.95" customHeight="1">
      <c r="A651" s="262">
        <v>644</v>
      </c>
      <c r="B651" s="201" t="s">
        <v>1759</v>
      </c>
      <c r="C651" s="761">
        <f t="shared" si="84"/>
        <v>333.339</v>
      </c>
      <c r="D651" s="762">
        <v>0</v>
      </c>
      <c r="E651" s="762">
        <v>83.338999999999999</v>
      </c>
      <c r="F651" s="762">
        <v>0</v>
      </c>
      <c r="G651" s="762">
        <v>0</v>
      </c>
      <c r="H651" s="762">
        <v>0</v>
      </c>
      <c r="I651" s="762">
        <v>250</v>
      </c>
      <c r="J651" s="762">
        <v>0</v>
      </c>
    </row>
    <row r="652" spans="1:10" ht="12.95" customHeight="1">
      <c r="A652" s="262">
        <v>645</v>
      </c>
      <c r="B652" s="201" t="s">
        <v>1760</v>
      </c>
      <c r="C652" s="761">
        <f t="shared" si="84"/>
        <v>104</v>
      </c>
      <c r="D652" s="762">
        <v>0</v>
      </c>
      <c r="E652" s="762">
        <v>104</v>
      </c>
      <c r="F652" s="762">
        <v>0</v>
      </c>
      <c r="G652" s="762">
        <v>0</v>
      </c>
      <c r="H652" s="762">
        <v>0</v>
      </c>
      <c r="I652" s="762">
        <v>0</v>
      </c>
      <c r="J652" s="762">
        <v>0</v>
      </c>
    </row>
    <row r="653" spans="1:10" ht="12.95" customHeight="1">
      <c r="A653" s="262">
        <v>646</v>
      </c>
      <c r="B653" s="201" t="s">
        <v>1761</v>
      </c>
      <c r="C653" s="761">
        <f t="shared" si="84"/>
        <v>0</v>
      </c>
      <c r="D653" s="762"/>
      <c r="E653" s="762"/>
      <c r="F653" s="762"/>
      <c r="G653" s="762"/>
      <c r="H653" s="762"/>
      <c r="I653" s="762"/>
      <c r="J653" s="762"/>
    </row>
    <row r="654" spans="1:10" ht="12.95" customHeight="1">
      <c r="A654" s="262">
        <v>647</v>
      </c>
      <c r="B654" s="201" t="s">
        <v>1762</v>
      </c>
      <c r="C654" s="761">
        <f t="shared" si="84"/>
        <v>0</v>
      </c>
      <c r="D654" s="762"/>
      <c r="E654" s="762"/>
      <c r="F654" s="762"/>
      <c r="G654" s="762"/>
      <c r="H654" s="762"/>
      <c r="I654" s="762"/>
      <c r="J654" s="762"/>
    </row>
    <row r="655" spans="1:10" ht="12.95" customHeight="1">
      <c r="A655" s="262">
        <v>648</v>
      </c>
      <c r="B655" s="201" t="s">
        <v>1763</v>
      </c>
      <c r="C655" s="761">
        <f t="shared" si="84"/>
        <v>417.45819999999998</v>
      </c>
      <c r="D655" s="762">
        <v>417.45819999999998</v>
      </c>
      <c r="E655" s="762">
        <v>0</v>
      </c>
      <c r="F655" s="762">
        <v>0</v>
      </c>
      <c r="G655" s="762">
        <v>0</v>
      </c>
      <c r="H655" s="762">
        <v>0</v>
      </c>
      <c r="I655" s="762">
        <v>0</v>
      </c>
      <c r="J655" s="762">
        <v>0</v>
      </c>
    </row>
    <row r="656" spans="1:10" ht="12.95" customHeight="1">
      <c r="A656" s="262">
        <v>649</v>
      </c>
      <c r="B656" s="201" t="s">
        <v>1764</v>
      </c>
      <c r="C656" s="761">
        <f t="shared" si="84"/>
        <v>0</v>
      </c>
      <c r="D656" s="762"/>
      <c r="E656" s="762"/>
      <c r="F656" s="762"/>
      <c r="G656" s="762"/>
      <c r="H656" s="762"/>
      <c r="I656" s="762"/>
      <c r="J656" s="762"/>
    </row>
    <row r="657" spans="1:10" ht="12.95" customHeight="1">
      <c r="A657" s="262">
        <v>650</v>
      </c>
      <c r="B657" s="201" t="s">
        <v>1765</v>
      </c>
      <c r="C657" s="761">
        <f t="shared" si="84"/>
        <v>1201.211</v>
      </c>
      <c r="D657" s="762">
        <v>1201.211</v>
      </c>
      <c r="E657" s="762">
        <v>0</v>
      </c>
      <c r="F657" s="762">
        <v>0</v>
      </c>
      <c r="G657" s="762">
        <v>0</v>
      </c>
      <c r="H657" s="762">
        <v>0</v>
      </c>
      <c r="I657" s="762">
        <v>0</v>
      </c>
      <c r="J657" s="762">
        <v>0</v>
      </c>
    </row>
    <row r="658" spans="1:10" ht="12.95" customHeight="1">
      <c r="A658" s="262">
        <v>651</v>
      </c>
      <c r="B658" s="201" t="s">
        <v>1750</v>
      </c>
      <c r="C658" s="761">
        <f t="shared" si="84"/>
        <v>1822.0626</v>
      </c>
      <c r="D658" s="762">
        <v>0</v>
      </c>
      <c r="E658" s="762">
        <v>0</v>
      </c>
      <c r="F658" s="762">
        <v>1570.2</v>
      </c>
      <c r="G658" s="762">
        <v>251.86259999999999</v>
      </c>
      <c r="H658" s="762">
        <v>0</v>
      </c>
      <c r="I658" s="762">
        <v>0</v>
      </c>
      <c r="J658" s="762">
        <v>0</v>
      </c>
    </row>
    <row r="659" spans="1:10" ht="12.95" customHeight="1">
      <c r="A659" s="262">
        <v>652</v>
      </c>
      <c r="B659" s="201" t="s">
        <v>1766</v>
      </c>
      <c r="C659" s="761">
        <f t="shared" si="84"/>
        <v>1150</v>
      </c>
      <c r="D659" s="762">
        <v>0</v>
      </c>
      <c r="E659" s="762">
        <v>0</v>
      </c>
      <c r="F659" s="762">
        <v>900</v>
      </c>
      <c r="G659" s="762">
        <v>0</v>
      </c>
      <c r="H659" s="762">
        <v>0</v>
      </c>
      <c r="I659" s="762">
        <v>250</v>
      </c>
      <c r="J659" s="762">
        <v>0</v>
      </c>
    </row>
    <row r="660" spans="1:10" ht="12.95" customHeight="1">
      <c r="A660" s="262">
        <v>653</v>
      </c>
      <c r="B660" s="201" t="s">
        <v>1767</v>
      </c>
      <c r="C660" s="761">
        <f t="shared" si="84"/>
        <v>0</v>
      </c>
      <c r="D660" s="762"/>
      <c r="E660" s="762"/>
      <c r="F660" s="762"/>
      <c r="G660" s="762"/>
      <c r="H660" s="762"/>
      <c r="I660" s="762"/>
      <c r="J660" s="762"/>
    </row>
    <row r="661" spans="1:10" ht="12.95" customHeight="1">
      <c r="A661" s="262">
        <v>654</v>
      </c>
      <c r="B661" s="201" t="s">
        <v>1768</v>
      </c>
      <c r="C661" s="761">
        <f t="shared" si="84"/>
        <v>0</v>
      </c>
      <c r="D661" s="762"/>
      <c r="E661" s="762"/>
      <c r="F661" s="762"/>
      <c r="G661" s="762"/>
      <c r="H661" s="762"/>
      <c r="I661" s="762"/>
      <c r="J661" s="762"/>
    </row>
    <row r="662" spans="1:10" ht="12.95" customHeight="1">
      <c r="A662" s="262">
        <v>655</v>
      </c>
      <c r="B662" s="201" t="s">
        <v>1769</v>
      </c>
      <c r="C662" s="761">
        <f t="shared" si="84"/>
        <v>16</v>
      </c>
      <c r="D662" s="762">
        <v>0</v>
      </c>
      <c r="E662" s="762">
        <v>16</v>
      </c>
      <c r="F662" s="762">
        <v>0</v>
      </c>
      <c r="G662" s="762">
        <v>0</v>
      </c>
      <c r="H662" s="762">
        <v>0</v>
      </c>
      <c r="I662" s="762">
        <v>0</v>
      </c>
      <c r="J662" s="762">
        <v>0</v>
      </c>
    </row>
    <row r="663" spans="1:10" ht="12.95" customHeight="1">
      <c r="A663" s="262">
        <v>656</v>
      </c>
      <c r="B663" s="201" t="s">
        <v>1770</v>
      </c>
      <c r="C663" s="761">
        <f t="shared" si="84"/>
        <v>0</v>
      </c>
      <c r="D663" s="762"/>
      <c r="E663" s="762"/>
      <c r="F663" s="762"/>
      <c r="G663" s="762"/>
      <c r="H663" s="762"/>
      <c r="I663" s="762"/>
      <c r="J663" s="762"/>
    </row>
    <row r="664" spans="1:10" ht="12.95" customHeight="1">
      <c r="A664" s="262">
        <v>657</v>
      </c>
      <c r="B664" s="201" t="s">
        <v>1771</v>
      </c>
      <c r="C664" s="761">
        <f t="shared" si="84"/>
        <v>0</v>
      </c>
      <c r="D664" s="762"/>
      <c r="E664" s="762"/>
      <c r="F664" s="762"/>
      <c r="G664" s="762"/>
      <c r="H664" s="762"/>
      <c r="I664" s="762"/>
      <c r="J664" s="762"/>
    </row>
    <row r="665" spans="1:10" ht="12.95" customHeight="1">
      <c r="A665" s="262">
        <v>658</v>
      </c>
      <c r="B665" s="201" t="s">
        <v>1772</v>
      </c>
      <c r="C665" s="761">
        <f t="shared" si="84"/>
        <v>1176.4846</v>
      </c>
      <c r="D665" s="762">
        <v>1163.9666</v>
      </c>
      <c r="E665" s="762">
        <v>12.518000000000001</v>
      </c>
      <c r="F665" s="762">
        <v>0</v>
      </c>
      <c r="G665" s="762">
        <v>0</v>
      </c>
      <c r="H665" s="762">
        <v>0</v>
      </c>
      <c r="I665" s="762">
        <v>0</v>
      </c>
      <c r="J665" s="762">
        <v>0</v>
      </c>
    </row>
    <row r="666" spans="1:10" ht="12.95" customHeight="1">
      <c r="A666" s="262">
        <v>659</v>
      </c>
      <c r="B666" s="201"/>
      <c r="C666" s="762"/>
      <c r="D666" s="762"/>
      <c r="E666" s="762"/>
      <c r="F666" s="762"/>
      <c r="G666" s="762"/>
      <c r="H666" s="762"/>
      <c r="I666" s="762"/>
      <c r="J666" s="762"/>
    </row>
    <row r="667" spans="1:10" ht="12.95" customHeight="1">
      <c r="A667" s="262">
        <v>660</v>
      </c>
      <c r="B667" s="196" t="s">
        <v>1773</v>
      </c>
      <c r="C667" s="761">
        <f t="shared" si="84"/>
        <v>3875.8416000000002</v>
      </c>
      <c r="D667" s="761">
        <f t="shared" ref="D667:J667" si="88">D668+D669</f>
        <v>2601.3996000000002</v>
      </c>
      <c r="E667" s="761">
        <f t="shared" si="88"/>
        <v>1274.442</v>
      </c>
      <c r="F667" s="761">
        <f t="shared" si="88"/>
        <v>0</v>
      </c>
      <c r="G667" s="761">
        <f t="shared" si="88"/>
        <v>0</v>
      </c>
      <c r="H667" s="761">
        <f t="shared" si="88"/>
        <v>0</v>
      </c>
      <c r="I667" s="761">
        <f t="shared" si="88"/>
        <v>0</v>
      </c>
      <c r="J667" s="761">
        <f t="shared" si="88"/>
        <v>0</v>
      </c>
    </row>
    <row r="668" spans="1:10" s="200" customFormat="1" ht="12.95" customHeight="1">
      <c r="A668" s="262">
        <v>661</v>
      </c>
      <c r="B668" s="196" t="s">
        <v>1241</v>
      </c>
      <c r="C668" s="761">
        <f t="shared" si="84"/>
        <v>0</v>
      </c>
      <c r="D668" s="761">
        <f t="shared" ref="D668:J668" si="89">D670</f>
        <v>0</v>
      </c>
      <c r="E668" s="761">
        <f t="shared" si="89"/>
        <v>0</v>
      </c>
      <c r="F668" s="761">
        <f t="shared" si="89"/>
        <v>0</v>
      </c>
      <c r="G668" s="761">
        <f t="shared" si="89"/>
        <v>0</v>
      </c>
      <c r="H668" s="761">
        <f t="shared" si="89"/>
        <v>0</v>
      </c>
      <c r="I668" s="761">
        <f t="shared" si="89"/>
        <v>0</v>
      </c>
      <c r="J668" s="761">
        <f t="shared" si="89"/>
        <v>0</v>
      </c>
    </row>
    <row r="669" spans="1:10" s="200" customFormat="1" ht="12.95" customHeight="1">
      <c r="A669" s="262">
        <v>662</v>
      </c>
      <c r="B669" s="196" t="s">
        <v>1242</v>
      </c>
      <c r="C669" s="761">
        <f t="shared" si="84"/>
        <v>3875.8416000000002</v>
      </c>
      <c r="D669" s="761">
        <f t="shared" ref="D669:J669" si="90">SUBTOTAL(9,D671:D691)</f>
        <v>2601.3996000000002</v>
      </c>
      <c r="E669" s="761">
        <f t="shared" si="90"/>
        <v>1274.442</v>
      </c>
      <c r="F669" s="761">
        <f t="shared" si="90"/>
        <v>0</v>
      </c>
      <c r="G669" s="761">
        <f t="shared" si="90"/>
        <v>0</v>
      </c>
      <c r="H669" s="761">
        <f t="shared" si="90"/>
        <v>0</v>
      </c>
      <c r="I669" s="761">
        <f t="shared" si="90"/>
        <v>0</v>
      </c>
      <c r="J669" s="761">
        <f t="shared" si="90"/>
        <v>0</v>
      </c>
    </row>
    <row r="670" spans="1:10" ht="12.95" customHeight="1">
      <c r="A670" s="262">
        <v>663</v>
      </c>
      <c r="B670" s="201" t="s">
        <v>1267</v>
      </c>
      <c r="C670" s="761">
        <f t="shared" si="84"/>
        <v>0</v>
      </c>
      <c r="D670" s="762"/>
      <c r="E670" s="762"/>
      <c r="F670" s="762"/>
      <c r="G670" s="762"/>
      <c r="H670" s="762"/>
      <c r="I670" s="762"/>
      <c r="J670" s="762"/>
    </row>
    <row r="671" spans="1:10" ht="12.95" customHeight="1">
      <c r="A671" s="262">
        <v>664</v>
      </c>
      <c r="B671" s="201" t="s">
        <v>1774</v>
      </c>
      <c r="C671" s="761">
        <f t="shared" si="84"/>
        <v>0</v>
      </c>
      <c r="D671" s="762"/>
      <c r="E671" s="762"/>
      <c r="F671" s="762"/>
      <c r="G671" s="762"/>
      <c r="H671" s="762"/>
      <c r="I671" s="762"/>
      <c r="J671" s="762"/>
    </row>
    <row r="672" spans="1:10" ht="12.95" customHeight="1">
      <c r="A672" s="262">
        <v>665</v>
      </c>
      <c r="B672" s="201" t="s">
        <v>1775</v>
      </c>
      <c r="C672" s="761">
        <f t="shared" si="84"/>
        <v>37.417999999999999</v>
      </c>
      <c r="D672" s="762">
        <v>0</v>
      </c>
      <c r="E672" s="762">
        <v>37.417999999999999</v>
      </c>
      <c r="F672" s="762">
        <v>0</v>
      </c>
      <c r="G672" s="762">
        <v>0</v>
      </c>
      <c r="H672" s="762">
        <v>0</v>
      </c>
      <c r="I672" s="762">
        <v>0</v>
      </c>
      <c r="J672" s="762">
        <v>0</v>
      </c>
    </row>
    <row r="673" spans="1:10" ht="12.95" customHeight="1">
      <c r="A673" s="262">
        <v>666</v>
      </c>
      <c r="B673" s="201" t="s">
        <v>1776</v>
      </c>
      <c r="C673" s="761">
        <f t="shared" si="84"/>
        <v>200</v>
      </c>
      <c r="D673" s="762">
        <v>0</v>
      </c>
      <c r="E673" s="762">
        <v>200</v>
      </c>
      <c r="F673" s="762">
        <v>0</v>
      </c>
      <c r="G673" s="762">
        <v>0</v>
      </c>
      <c r="H673" s="762">
        <v>0</v>
      </c>
      <c r="I673" s="762">
        <v>0</v>
      </c>
      <c r="J673" s="762">
        <v>0</v>
      </c>
    </row>
    <row r="674" spans="1:10" ht="12.95" customHeight="1">
      <c r="A674" s="262">
        <v>667</v>
      </c>
      <c r="B674" s="201" t="s">
        <v>1777</v>
      </c>
      <c r="C674" s="761">
        <f t="shared" si="84"/>
        <v>0</v>
      </c>
      <c r="D674" s="762"/>
      <c r="E674" s="762"/>
      <c r="F674" s="762"/>
      <c r="G674" s="762"/>
      <c r="H674" s="762"/>
      <c r="I674" s="762"/>
      <c r="J674" s="762"/>
    </row>
    <row r="675" spans="1:10" ht="12.95" customHeight="1">
      <c r="A675" s="262">
        <v>668</v>
      </c>
      <c r="B675" s="201" t="s">
        <v>1778</v>
      </c>
      <c r="C675" s="761">
        <f t="shared" si="84"/>
        <v>0</v>
      </c>
      <c r="D675" s="762"/>
      <c r="E675" s="762"/>
      <c r="F675" s="762"/>
      <c r="G675" s="762"/>
      <c r="H675" s="762"/>
      <c r="I675" s="762"/>
      <c r="J675" s="762"/>
    </row>
    <row r="676" spans="1:10" ht="12.95" customHeight="1">
      <c r="A676" s="262">
        <v>669</v>
      </c>
      <c r="B676" s="201" t="s">
        <v>1779</v>
      </c>
      <c r="C676" s="761">
        <f t="shared" si="84"/>
        <v>40.368000000000002</v>
      </c>
      <c r="D676" s="762">
        <v>0</v>
      </c>
      <c r="E676" s="762">
        <v>40.368000000000002</v>
      </c>
      <c r="F676" s="762">
        <v>0</v>
      </c>
      <c r="G676" s="762">
        <v>0</v>
      </c>
      <c r="H676" s="762">
        <v>0</v>
      </c>
      <c r="I676" s="762">
        <v>0</v>
      </c>
      <c r="J676" s="762">
        <v>0</v>
      </c>
    </row>
    <row r="677" spans="1:10" ht="12.95" customHeight="1">
      <c r="A677" s="262">
        <v>670</v>
      </c>
      <c r="B677" s="201" t="s">
        <v>1780</v>
      </c>
      <c r="C677" s="761">
        <f t="shared" si="84"/>
        <v>0</v>
      </c>
      <c r="D677" s="762"/>
      <c r="E677" s="762"/>
      <c r="F677" s="762"/>
      <c r="G677" s="762"/>
      <c r="H677" s="762"/>
      <c r="I677" s="762"/>
      <c r="J677" s="762"/>
    </row>
    <row r="678" spans="1:10" ht="12.95" customHeight="1">
      <c r="A678" s="262">
        <v>671</v>
      </c>
      <c r="B678" s="201" t="s">
        <v>1781</v>
      </c>
      <c r="C678" s="761">
        <f t="shared" si="84"/>
        <v>8.8710000000000004</v>
      </c>
      <c r="D678" s="762">
        <v>0</v>
      </c>
      <c r="E678" s="762">
        <v>8.8710000000000004</v>
      </c>
      <c r="F678" s="762">
        <v>0</v>
      </c>
      <c r="G678" s="762">
        <v>0</v>
      </c>
      <c r="H678" s="762">
        <v>0</v>
      </c>
      <c r="I678" s="762">
        <v>0</v>
      </c>
      <c r="J678" s="762">
        <v>0</v>
      </c>
    </row>
    <row r="679" spans="1:10" ht="12.95" customHeight="1">
      <c r="A679" s="262">
        <v>672</v>
      </c>
      <c r="B679" s="201" t="s">
        <v>1782</v>
      </c>
      <c r="C679" s="761">
        <f t="shared" si="84"/>
        <v>118.96</v>
      </c>
      <c r="D679" s="762">
        <v>0</v>
      </c>
      <c r="E679" s="762">
        <v>118.96</v>
      </c>
      <c r="F679" s="762">
        <v>0</v>
      </c>
      <c r="G679" s="762">
        <v>0</v>
      </c>
      <c r="H679" s="762">
        <v>0</v>
      </c>
      <c r="I679" s="762">
        <v>0</v>
      </c>
      <c r="J679" s="762">
        <v>0</v>
      </c>
    </row>
    <row r="680" spans="1:10" ht="12.95" customHeight="1">
      <c r="A680" s="262">
        <v>673</v>
      </c>
      <c r="B680" s="201" t="s">
        <v>1783</v>
      </c>
      <c r="C680" s="761">
        <f t="shared" si="84"/>
        <v>0</v>
      </c>
      <c r="D680" s="762"/>
      <c r="E680" s="762"/>
      <c r="F680" s="762"/>
      <c r="G680" s="762"/>
      <c r="H680" s="762"/>
      <c r="I680" s="762"/>
      <c r="J680" s="762"/>
    </row>
    <row r="681" spans="1:10" ht="12.95" customHeight="1">
      <c r="A681" s="262">
        <v>674</v>
      </c>
      <c r="B681" s="201" t="s">
        <v>1784</v>
      </c>
      <c r="C681" s="761">
        <f t="shared" si="84"/>
        <v>0</v>
      </c>
      <c r="D681" s="762"/>
      <c r="E681" s="762"/>
      <c r="F681" s="762"/>
      <c r="G681" s="762"/>
      <c r="H681" s="762"/>
      <c r="I681" s="762"/>
      <c r="J681" s="762"/>
    </row>
    <row r="682" spans="1:10" ht="12.95" customHeight="1">
      <c r="A682" s="262">
        <v>675</v>
      </c>
      <c r="B682" s="201" t="s">
        <v>1785</v>
      </c>
      <c r="C682" s="761">
        <f t="shared" si="84"/>
        <v>189.38499999999999</v>
      </c>
      <c r="D682" s="762">
        <v>0</v>
      </c>
      <c r="E682" s="762">
        <v>189.38499999999999</v>
      </c>
      <c r="F682" s="762">
        <v>0</v>
      </c>
      <c r="G682" s="762">
        <v>0</v>
      </c>
      <c r="H682" s="762">
        <v>0</v>
      </c>
      <c r="I682" s="762">
        <v>0</v>
      </c>
      <c r="J682" s="762">
        <v>0</v>
      </c>
    </row>
    <row r="683" spans="1:10" ht="12.95" customHeight="1">
      <c r="A683" s="262">
        <v>676</v>
      </c>
      <c r="B683" s="201" t="s">
        <v>1786</v>
      </c>
      <c r="C683" s="761">
        <f t="shared" si="84"/>
        <v>0</v>
      </c>
      <c r="D683" s="762"/>
      <c r="E683" s="762"/>
      <c r="F683" s="762"/>
      <c r="G683" s="762"/>
      <c r="H683" s="762"/>
      <c r="I683" s="762"/>
      <c r="J683" s="762"/>
    </row>
    <row r="684" spans="1:10" ht="12.95" customHeight="1">
      <c r="A684" s="262">
        <v>677</v>
      </c>
      <c r="B684" s="201" t="s">
        <v>1787</v>
      </c>
      <c r="C684" s="761">
        <f t="shared" si="84"/>
        <v>0</v>
      </c>
      <c r="D684" s="762"/>
      <c r="E684" s="762"/>
      <c r="F684" s="762"/>
      <c r="G684" s="762"/>
      <c r="H684" s="762"/>
      <c r="I684" s="762"/>
      <c r="J684" s="762"/>
    </row>
    <row r="685" spans="1:10" ht="12.95" customHeight="1">
      <c r="A685" s="262">
        <v>678</v>
      </c>
      <c r="B685" s="201" t="s">
        <v>1788</v>
      </c>
      <c r="C685" s="761">
        <f t="shared" si="84"/>
        <v>0</v>
      </c>
      <c r="D685" s="762"/>
      <c r="E685" s="762"/>
      <c r="F685" s="762"/>
      <c r="G685" s="762"/>
      <c r="H685" s="762"/>
      <c r="I685" s="762"/>
      <c r="J685" s="762"/>
    </row>
    <row r="686" spans="1:10" ht="12.95" customHeight="1">
      <c r="A686" s="262">
        <v>679</v>
      </c>
      <c r="B686" s="201" t="s">
        <v>1773</v>
      </c>
      <c r="C686" s="761">
        <f t="shared" si="84"/>
        <v>0</v>
      </c>
      <c r="D686" s="762"/>
      <c r="E686" s="762"/>
      <c r="F686" s="762"/>
      <c r="G686" s="762"/>
      <c r="H686" s="762"/>
      <c r="I686" s="762"/>
      <c r="J686" s="762"/>
    </row>
    <row r="687" spans="1:10" ht="12.95" customHeight="1">
      <c r="A687" s="262">
        <v>680</v>
      </c>
      <c r="B687" s="201" t="s">
        <v>1789</v>
      </c>
      <c r="C687" s="761">
        <f t="shared" si="84"/>
        <v>200</v>
      </c>
      <c r="D687" s="762">
        <v>0</v>
      </c>
      <c r="E687" s="762">
        <v>200</v>
      </c>
      <c r="F687" s="762">
        <v>0</v>
      </c>
      <c r="G687" s="762">
        <v>0</v>
      </c>
      <c r="H687" s="762">
        <v>0</v>
      </c>
      <c r="I687" s="762">
        <v>0</v>
      </c>
      <c r="J687" s="762">
        <v>0</v>
      </c>
    </row>
    <row r="688" spans="1:10" ht="12.95" customHeight="1">
      <c r="A688" s="262">
        <v>681</v>
      </c>
      <c r="B688" s="201" t="s">
        <v>1790</v>
      </c>
      <c r="C688" s="761">
        <f t="shared" si="84"/>
        <v>2750.1836000000003</v>
      </c>
      <c r="D688" s="762">
        <v>2601.3996000000002</v>
      </c>
      <c r="E688" s="762">
        <v>148.78399999999999</v>
      </c>
      <c r="F688" s="762">
        <v>0</v>
      </c>
      <c r="G688" s="762">
        <v>0</v>
      </c>
      <c r="H688" s="762">
        <v>0</v>
      </c>
      <c r="I688" s="762">
        <v>0</v>
      </c>
      <c r="J688" s="762">
        <v>0</v>
      </c>
    </row>
    <row r="689" spans="1:10" ht="12.95" customHeight="1">
      <c r="A689" s="262">
        <v>682</v>
      </c>
      <c r="B689" s="201" t="s">
        <v>1791</v>
      </c>
      <c r="C689" s="761">
        <f t="shared" si="84"/>
        <v>198.4</v>
      </c>
      <c r="D689" s="762">
        <v>0</v>
      </c>
      <c r="E689" s="762">
        <v>198.4</v>
      </c>
      <c r="F689" s="762">
        <v>0</v>
      </c>
      <c r="G689" s="762">
        <v>0</v>
      </c>
      <c r="H689" s="762">
        <v>0</v>
      </c>
      <c r="I689" s="762">
        <v>0</v>
      </c>
      <c r="J689" s="762">
        <v>0</v>
      </c>
    </row>
    <row r="690" spans="1:10" ht="12.95" customHeight="1">
      <c r="A690" s="262">
        <v>683</v>
      </c>
      <c r="B690" s="201" t="s">
        <v>1792</v>
      </c>
      <c r="C690" s="761">
        <f t="shared" si="84"/>
        <v>0</v>
      </c>
      <c r="D690" s="762"/>
      <c r="E690" s="762"/>
      <c r="F690" s="762"/>
      <c r="G690" s="762"/>
      <c r="H690" s="762"/>
      <c r="I690" s="762"/>
      <c r="J690" s="762"/>
    </row>
    <row r="691" spans="1:10" ht="12.95" customHeight="1">
      <c r="A691" s="262">
        <v>684</v>
      </c>
      <c r="B691" s="201" t="s">
        <v>1417</v>
      </c>
      <c r="C691" s="761">
        <f t="shared" si="84"/>
        <v>132.256</v>
      </c>
      <c r="D691" s="762">
        <v>0</v>
      </c>
      <c r="E691" s="762">
        <v>132.256</v>
      </c>
      <c r="F691" s="762">
        <v>0</v>
      </c>
      <c r="G691" s="762">
        <v>0</v>
      </c>
      <c r="H691" s="762">
        <v>0</v>
      </c>
      <c r="I691" s="762">
        <v>0</v>
      </c>
      <c r="J691" s="762">
        <v>0</v>
      </c>
    </row>
    <row r="692" spans="1:10" ht="12.95" customHeight="1">
      <c r="A692" s="262">
        <v>685</v>
      </c>
      <c r="B692" s="201"/>
      <c r="C692" s="762"/>
      <c r="D692" s="762"/>
      <c r="E692" s="762"/>
      <c r="F692" s="762"/>
      <c r="G692" s="762"/>
      <c r="H692" s="762"/>
      <c r="I692" s="762"/>
      <c r="J692" s="762"/>
    </row>
    <row r="693" spans="1:10" ht="12.95" customHeight="1">
      <c r="A693" s="262">
        <v>686</v>
      </c>
      <c r="B693" s="196" t="s">
        <v>1793</v>
      </c>
      <c r="C693" s="761">
        <f t="shared" si="84"/>
        <v>10646.352700000001</v>
      </c>
      <c r="D693" s="761">
        <f t="shared" ref="D693:J693" si="91">D694+D695</f>
        <v>1607.4010000000001</v>
      </c>
      <c r="E693" s="761">
        <f t="shared" si="91"/>
        <v>1093.684</v>
      </c>
      <c r="F693" s="761">
        <f t="shared" si="91"/>
        <v>7844.8912</v>
      </c>
      <c r="G693" s="761">
        <f t="shared" si="91"/>
        <v>100.37649999999999</v>
      </c>
      <c r="H693" s="761">
        <f t="shared" si="91"/>
        <v>0</v>
      </c>
      <c r="I693" s="761">
        <f t="shared" si="91"/>
        <v>0</v>
      </c>
      <c r="J693" s="761">
        <f t="shared" si="91"/>
        <v>0</v>
      </c>
    </row>
    <row r="694" spans="1:10" s="200" customFormat="1" ht="12.95" customHeight="1">
      <c r="A694" s="262">
        <v>687</v>
      </c>
      <c r="B694" s="196" t="s">
        <v>1241</v>
      </c>
      <c r="C694" s="761">
        <f t="shared" si="84"/>
        <v>0</v>
      </c>
      <c r="D694" s="761">
        <f t="shared" ref="D694:J694" si="92">D696</f>
        <v>0</v>
      </c>
      <c r="E694" s="761">
        <f t="shared" si="92"/>
        <v>0</v>
      </c>
      <c r="F694" s="761">
        <f t="shared" si="92"/>
        <v>0</v>
      </c>
      <c r="G694" s="761">
        <f t="shared" si="92"/>
        <v>0</v>
      </c>
      <c r="H694" s="761">
        <f t="shared" si="92"/>
        <v>0</v>
      </c>
      <c r="I694" s="761">
        <f t="shared" si="92"/>
        <v>0</v>
      </c>
      <c r="J694" s="761">
        <f t="shared" si="92"/>
        <v>0</v>
      </c>
    </row>
    <row r="695" spans="1:10" s="200" customFormat="1" ht="12.95" customHeight="1">
      <c r="A695" s="262">
        <v>688</v>
      </c>
      <c r="B695" s="196" t="s">
        <v>1242</v>
      </c>
      <c r="C695" s="761">
        <f t="shared" si="84"/>
        <v>10646.352700000001</v>
      </c>
      <c r="D695" s="761">
        <f t="shared" ref="D695:J695" si="93">SUBTOTAL(9,D697:D734)</f>
        <v>1607.4010000000001</v>
      </c>
      <c r="E695" s="761">
        <f t="shared" si="93"/>
        <v>1093.684</v>
      </c>
      <c r="F695" s="761">
        <f t="shared" si="93"/>
        <v>7844.8912</v>
      </c>
      <c r="G695" s="761">
        <f t="shared" si="93"/>
        <v>100.37649999999999</v>
      </c>
      <c r="H695" s="761">
        <f t="shared" si="93"/>
        <v>0</v>
      </c>
      <c r="I695" s="761">
        <f t="shared" si="93"/>
        <v>0</v>
      </c>
      <c r="J695" s="761">
        <f t="shared" si="93"/>
        <v>0</v>
      </c>
    </row>
    <row r="696" spans="1:10" ht="12.95" customHeight="1">
      <c r="A696" s="262">
        <v>689</v>
      </c>
      <c r="B696" s="201" t="s">
        <v>1267</v>
      </c>
      <c r="C696" s="761">
        <f t="shared" si="84"/>
        <v>0</v>
      </c>
      <c r="D696" s="762"/>
      <c r="E696" s="762"/>
      <c r="F696" s="762"/>
      <c r="G696" s="762"/>
      <c r="H696" s="762"/>
      <c r="I696" s="762"/>
      <c r="J696" s="762"/>
    </row>
    <row r="697" spans="1:10" ht="12.95" customHeight="1">
      <c r="A697" s="262">
        <v>690</v>
      </c>
      <c r="B697" s="201" t="s">
        <v>1794</v>
      </c>
      <c r="C697" s="761">
        <f t="shared" si="84"/>
        <v>0</v>
      </c>
      <c r="D697" s="762"/>
      <c r="E697" s="762"/>
      <c r="F697" s="762"/>
      <c r="G697" s="762"/>
      <c r="H697" s="762"/>
      <c r="I697" s="762"/>
      <c r="J697" s="762"/>
    </row>
    <row r="698" spans="1:10" ht="12.95" customHeight="1">
      <c r="A698" s="262">
        <v>691</v>
      </c>
      <c r="B698" s="201" t="s">
        <v>1795</v>
      </c>
      <c r="C698" s="761">
        <f t="shared" si="84"/>
        <v>0</v>
      </c>
      <c r="D698" s="762"/>
      <c r="E698" s="762"/>
      <c r="F698" s="762"/>
      <c r="G698" s="762"/>
      <c r="H698" s="762"/>
      <c r="I698" s="762"/>
      <c r="J698" s="762"/>
    </row>
    <row r="699" spans="1:10" ht="12.95" customHeight="1">
      <c r="A699" s="262">
        <v>692</v>
      </c>
      <c r="B699" s="201" t="s">
        <v>1796</v>
      </c>
      <c r="C699" s="761">
        <f t="shared" si="84"/>
        <v>0</v>
      </c>
      <c r="D699" s="762"/>
      <c r="E699" s="762"/>
      <c r="F699" s="762"/>
      <c r="G699" s="762"/>
      <c r="H699" s="762"/>
      <c r="I699" s="762"/>
      <c r="J699" s="762"/>
    </row>
    <row r="700" spans="1:10" ht="12.95" customHeight="1">
      <c r="A700" s="262">
        <v>693</v>
      </c>
      <c r="B700" s="201" t="s">
        <v>1797</v>
      </c>
      <c r="C700" s="761">
        <f t="shared" si="84"/>
        <v>0</v>
      </c>
      <c r="D700" s="762"/>
      <c r="E700" s="762"/>
      <c r="F700" s="762"/>
      <c r="G700" s="762"/>
      <c r="H700" s="762"/>
      <c r="I700" s="762"/>
      <c r="J700" s="762"/>
    </row>
    <row r="701" spans="1:10" ht="12.95" customHeight="1">
      <c r="A701" s="262">
        <v>694</v>
      </c>
      <c r="B701" s="201" t="s">
        <v>1798</v>
      </c>
      <c r="C701" s="761">
        <f t="shared" si="84"/>
        <v>344.69799999999998</v>
      </c>
      <c r="D701" s="762">
        <v>344.69799999999998</v>
      </c>
      <c r="E701" s="762">
        <v>0</v>
      </c>
      <c r="F701" s="762">
        <v>0</v>
      </c>
      <c r="G701" s="762">
        <v>0</v>
      </c>
      <c r="H701" s="762">
        <v>0</v>
      </c>
      <c r="I701" s="762">
        <v>0</v>
      </c>
      <c r="J701" s="762">
        <v>0</v>
      </c>
    </row>
    <row r="702" spans="1:10" ht="12.95" customHeight="1">
      <c r="A702" s="262">
        <v>695</v>
      </c>
      <c r="B702" s="201" t="s">
        <v>1799</v>
      </c>
      <c r="C702" s="761">
        <f t="shared" si="84"/>
        <v>0</v>
      </c>
      <c r="D702" s="762"/>
      <c r="E702" s="762"/>
      <c r="F702" s="762"/>
      <c r="G702" s="762"/>
      <c r="H702" s="762"/>
      <c r="I702" s="762"/>
      <c r="J702" s="762"/>
    </row>
    <row r="703" spans="1:10" ht="12.95" customHeight="1">
      <c r="A703" s="262">
        <v>696</v>
      </c>
      <c r="B703" s="201" t="s">
        <v>1800</v>
      </c>
      <c r="C703" s="761">
        <f t="shared" ref="C703:C734" si="94">SUM(D703:J703)</f>
        <v>0</v>
      </c>
      <c r="D703" s="762"/>
      <c r="E703" s="762"/>
      <c r="F703" s="762"/>
      <c r="G703" s="762"/>
      <c r="H703" s="762"/>
      <c r="I703" s="762"/>
      <c r="J703" s="762"/>
    </row>
    <row r="704" spans="1:10" ht="12.95" customHeight="1">
      <c r="A704" s="262">
        <v>697</v>
      </c>
      <c r="B704" s="201" t="s">
        <v>1801</v>
      </c>
      <c r="C704" s="761">
        <f t="shared" si="94"/>
        <v>798.79469999999992</v>
      </c>
      <c r="D704" s="762">
        <v>412.84269999999998</v>
      </c>
      <c r="E704" s="762">
        <v>385.952</v>
      </c>
      <c r="F704" s="762">
        <v>0</v>
      </c>
      <c r="G704" s="762">
        <v>0</v>
      </c>
      <c r="H704" s="762">
        <v>0</v>
      </c>
      <c r="I704" s="762">
        <v>0</v>
      </c>
      <c r="J704" s="762">
        <v>0</v>
      </c>
    </row>
    <row r="705" spans="1:10" ht="12.95" customHeight="1">
      <c r="A705" s="262">
        <v>698</v>
      </c>
      <c r="B705" s="201" t="s">
        <v>1802</v>
      </c>
      <c r="C705" s="761">
        <f t="shared" si="94"/>
        <v>0</v>
      </c>
      <c r="D705" s="762"/>
      <c r="E705" s="762"/>
      <c r="F705" s="762"/>
      <c r="G705" s="762"/>
      <c r="H705" s="762"/>
      <c r="I705" s="762"/>
      <c r="J705" s="762"/>
    </row>
    <row r="706" spans="1:10" ht="12.95" customHeight="1">
      <c r="A706" s="262">
        <v>699</v>
      </c>
      <c r="B706" s="201" t="s">
        <v>1803</v>
      </c>
      <c r="C706" s="761">
        <f t="shared" si="94"/>
        <v>245.13499999999999</v>
      </c>
      <c r="D706" s="762">
        <v>0</v>
      </c>
      <c r="E706" s="762">
        <v>245.13499999999999</v>
      </c>
      <c r="F706" s="762">
        <v>0</v>
      </c>
      <c r="G706" s="762">
        <v>0</v>
      </c>
      <c r="H706" s="762">
        <v>0</v>
      </c>
      <c r="I706" s="762">
        <v>0</v>
      </c>
      <c r="J706" s="762">
        <v>0</v>
      </c>
    </row>
    <row r="707" spans="1:10" ht="12.95" customHeight="1">
      <c r="A707" s="262">
        <v>700</v>
      </c>
      <c r="B707" s="201" t="s">
        <v>1804</v>
      </c>
      <c r="C707" s="761">
        <f t="shared" si="94"/>
        <v>0</v>
      </c>
      <c r="D707" s="762"/>
      <c r="E707" s="762"/>
      <c r="F707" s="762"/>
      <c r="G707" s="762"/>
      <c r="H707" s="762"/>
      <c r="I707" s="762"/>
      <c r="J707" s="762"/>
    </row>
    <row r="708" spans="1:10" ht="12.95" customHeight="1">
      <c r="A708" s="262">
        <v>701</v>
      </c>
      <c r="B708" s="201" t="s">
        <v>1805</v>
      </c>
      <c r="C708" s="761">
        <f t="shared" si="94"/>
        <v>0</v>
      </c>
      <c r="D708" s="762"/>
      <c r="E708" s="762"/>
      <c r="F708" s="762"/>
      <c r="G708" s="762"/>
      <c r="H708" s="762"/>
      <c r="I708" s="762"/>
      <c r="J708" s="762"/>
    </row>
    <row r="709" spans="1:10" ht="12.95" customHeight="1">
      <c r="A709" s="262">
        <v>702</v>
      </c>
      <c r="B709" s="201" t="s">
        <v>1806</v>
      </c>
      <c r="C709" s="761">
        <f t="shared" si="94"/>
        <v>0</v>
      </c>
      <c r="D709" s="762"/>
      <c r="E709" s="762"/>
      <c r="F709" s="762"/>
      <c r="G709" s="762"/>
      <c r="H709" s="762"/>
      <c r="I709" s="762"/>
      <c r="J709" s="762"/>
    </row>
    <row r="710" spans="1:10" ht="12.95" customHeight="1">
      <c r="A710" s="262">
        <v>703</v>
      </c>
      <c r="B710" s="201" t="s">
        <v>1807</v>
      </c>
      <c r="C710" s="761">
        <f t="shared" si="94"/>
        <v>950.37649999999996</v>
      </c>
      <c r="D710" s="762">
        <v>0</v>
      </c>
      <c r="E710" s="762">
        <v>0</v>
      </c>
      <c r="F710" s="762">
        <v>850</v>
      </c>
      <c r="G710" s="762">
        <v>100.37649999999999</v>
      </c>
      <c r="H710" s="762">
        <v>0</v>
      </c>
      <c r="I710" s="762">
        <v>0</v>
      </c>
      <c r="J710" s="762">
        <v>0</v>
      </c>
    </row>
    <row r="711" spans="1:10" ht="12.95" customHeight="1">
      <c r="A711" s="262">
        <v>704</v>
      </c>
      <c r="B711" s="201" t="s">
        <v>1808</v>
      </c>
      <c r="C711" s="761">
        <f t="shared" si="94"/>
        <v>0</v>
      </c>
      <c r="D711" s="762"/>
      <c r="E711" s="762"/>
      <c r="F711" s="762"/>
      <c r="G711" s="762"/>
      <c r="H711" s="762"/>
      <c r="I711" s="762"/>
      <c r="J711" s="762"/>
    </row>
    <row r="712" spans="1:10" ht="12.95" customHeight="1">
      <c r="A712" s="262">
        <v>705</v>
      </c>
      <c r="B712" s="201" t="s">
        <v>1809</v>
      </c>
      <c r="C712" s="761">
        <f t="shared" si="94"/>
        <v>0</v>
      </c>
      <c r="D712" s="762"/>
      <c r="E712" s="762"/>
      <c r="F712" s="762"/>
      <c r="G712" s="762"/>
      <c r="H712" s="762"/>
      <c r="I712" s="762"/>
      <c r="J712" s="762"/>
    </row>
    <row r="713" spans="1:10" ht="12.95" customHeight="1">
      <c r="A713" s="262">
        <v>706</v>
      </c>
      <c r="B713" s="201" t="s">
        <v>1810</v>
      </c>
      <c r="C713" s="761">
        <f t="shared" si="94"/>
        <v>114.86499999999999</v>
      </c>
      <c r="D713" s="762">
        <v>0</v>
      </c>
      <c r="E713" s="762">
        <v>114.86499999999999</v>
      </c>
      <c r="F713" s="762">
        <v>0</v>
      </c>
      <c r="G713" s="762">
        <v>0</v>
      </c>
      <c r="H713" s="762">
        <v>0</v>
      </c>
      <c r="I713" s="762">
        <v>0</v>
      </c>
      <c r="J713" s="762">
        <v>0</v>
      </c>
    </row>
    <row r="714" spans="1:10" ht="12.95" customHeight="1">
      <c r="A714" s="262">
        <v>707</v>
      </c>
      <c r="B714" s="201" t="s">
        <v>1811</v>
      </c>
      <c r="C714" s="761">
        <f t="shared" si="94"/>
        <v>0</v>
      </c>
      <c r="D714" s="762"/>
      <c r="E714" s="762"/>
      <c r="F714" s="762"/>
      <c r="G714" s="762"/>
      <c r="H714" s="762"/>
      <c r="I714" s="762"/>
      <c r="J714" s="762"/>
    </row>
    <row r="715" spans="1:10" ht="12.95" customHeight="1">
      <c r="A715" s="262">
        <v>708</v>
      </c>
      <c r="B715" s="201" t="s">
        <v>1812</v>
      </c>
      <c r="C715" s="761">
        <f t="shared" si="94"/>
        <v>0</v>
      </c>
      <c r="D715" s="762"/>
      <c r="E715" s="762"/>
      <c r="F715" s="762"/>
      <c r="G715" s="762"/>
      <c r="H715" s="762"/>
      <c r="I715" s="762"/>
      <c r="J715" s="762"/>
    </row>
    <row r="716" spans="1:10" ht="12.95" customHeight="1">
      <c r="A716" s="262">
        <v>709</v>
      </c>
      <c r="B716" s="201" t="s">
        <v>1813</v>
      </c>
      <c r="C716" s="761">
        <f t="shared" si="94"/>
        <v>0</v>
      </c>
      <c r="D716" s="762"/>
      <c r="E716" s="762"/>
      <c r="F716" s="762"/>
      <c r="G716" s="762"/>
      <c r="H716" s="762"/>
      <c r="I716" s="762"/>
      <c r="J716" s="762"/>
    </row>
    <row r="717" spans="1:10" ht="12.95" customHeight="1">
      <c r="A717" s="262">
        <v>710</v>
      </c>
      <c r="B717" s="201" t="s">
        <v>1793</v>
      </c>
      <c r="C717" s="761">
        <f t="shared" si="94"/>
        <v>749.06029999999998</v>
      </c>
      <c r="D717" s="762">
        <v>749.06029999999998</v>
      </c>
      <c r="E717" s="762">
        <v>0</v>
      </c>
      <c r="F717" s="762">
        <v>0</v>
      </c>
      <c r="G717" s="762">
        <v>0</v>
      </c>
      <c r="H717" s="762">
        <v>0</v>
      </c>
      <c r="I717" s="762">
        <v>0</v>
      </c>
      <c r="J717" s="762">
        <v>0</v>
      </c>
    </row>
    <row r="718" spans="1:10" ht="12.95" customHeight="1">
      <c r="A718" s="262">
        <v>711</v>
      </c>
      <c r="B718" s="201" t="s">
        <v>1814</v>
      </c>
      <c r="C718" s="761">
        <f t="shared" si="94"/>
        <v>0</v>
      </c>
      <c r="D718" s="762"/>
      <c r="E718" s="762"/>
      <c r="F718" s="762"/>
      <c r="G718" s="762"/>
      <c r="H718" s="762"/>
      <c r="I718" s="762"/>
      <c r="J718" s="762"/>
    </row>
    <row r="719" spans="1:10" ht="12.95" customHeight="1">
      <c r="A719" s="262">
        <v>712</v>
      </c>
      <c r="B719" s="201" t="s">
        <v>1815</v>
      </c>
      <c r="C719" s="761">
        <f t="shared" si="94"/>
        <v>6560.8989000000001</v>
      </c>
      <c r="D719" s="762">
        <v>0</v>
      </c>
      <c r="E719" s="762">
        <v>0</v>
      </c>
      <c r="F719" s="762">
        <v>6560.8989000000001</v>
      </c>
      <c r="G719" s="762">
        <v>0</v>
      </c>
      <c r="H719" s="762">
        <v>0</v>
      </c>
      <c r="I719" s="762">
        <v>0</v>
      </c>
      <c r="J719" s="762">
        <v>0</v>
      </c>
    </row>
    <row r="720" spans="1:10" ht="12.95" customHeight="1">
      <c r="A720" s="262">
        <v>713</v>
      </c>
      <c r="B720" s="201" t="s">
        <v>1816</v>
      </c>
      <c r="C720" s="761">
        <f t="shared" si="94"/>
        <v>0</v>
      </c>
      <c r="D720" s="762"/>
      <c r="E720" s="762"/>
      <c r="F720" s="762"/>
      <c r="G720" s="762"/>
      <c r="H720" s="762"/>
      <c r="I720" s="762"/>
      <c r="J720" s="762"/>
    </row>
    <row r="721" spans="1:10" ht="12.95" customHeight="1">
      <c r="A721" s="262">
        <v>714</v>
      </c>
      <c r="B721" s="201" t="s">
        <v>1817</v>
      </c>
      <c r="C721" s="761">
        <f t="shared" si="94"/>
        <v>0</v>
      </c>
      <c r="D721" s="762"/>
      <c r="E721" s="762"/>
      <c r="F721" s="762"/>
      <c r="G721" s="762"/>
      <c r="H721" s="762"/>
      <c r="I721" s="762"/>
      <c r="J721" s="762"/>
    </row>
    <row r="722" spans="1:10" ht="12.95" customHeight="1">
      <c r="A722" s="262">
        <v>715</v>
      </c>
      <c r="B722" s="201" t="s">
        <v>1818</v>
      </c>
      <c r="C722" s="761">
        <f t="shared" si="94"/>
        <v>0</v>
      </c>
      <c r="D722" s="762"/>
      <c r="E722" s="762"/>
      <c r="F722" s="762"/>
      <c r="G722" s="762"/>
      <c r="H722" s="762"/>
      <c r="I722" s="762"/>
      <c r="J722" s="762"/>
    </row>
    <row r="723" spans="1:10" ht="12.95" customHeight="1">
      <c r="A723" s="262">
        <v>716</v>
      </c>
      <c r="B723" s="201" t="s">
        <v>1819</v>
      </c>
      <c r="C723" s="761">
        <f t="shared" si="94"/>
        <v>0</v>
      </c>
      <c r="D723" s="762"/>
      <c r="E723" s="762"/>
      <c r="F723" s="762"/>
      <c r="G723" s="762"/>
      <c r="H723" s="762"/>
      <c r="I723" s="762"/>
      <c r="J723" s="762"/>
    </row>
    <row r="724" spans="1:10" ht="12.95" customHeight="1">
      <c r="A724" s="262">
        <v>717</v>
      </c>
      <c r="B724" s="201" t="s">
        <v>1820</v>
      </c>
      <c r="C724" s="761">
        <f t="shared" si="94"/>
        <v>0</v>
      </c>
      <c r="D724" s="762"/>
      <c r="E724" s="762"/>
      <c r="F724" s="762"/>
      <c r="G724" s="762"/>
      <c r="H724" s="762"/>
      <c r="I724" s="762"/>
      <c r="J724" s="762"/>
    </row>
    <row r="725" spans="1:10" ht="12.95" customHeight="1">
      <c r="A725" s="262">
        <v>718</v>
      </c>
      <c r="B725" s="201" t="s">
        <v>1821</v>
      </c>
      <c r="C725" s="761">
        <f t="shared" si="94"/>
        <v>0</v>
      </c>
      <c r="D725" s="762"/>
      <c r="E725" s="762"/>
      <c r="F725" s="762"/>
      <c r="G725" s="762"/>
      <c r="H725" s="762"/>
      <c r="I725" s="762"/>
      <c r="J725" s="762"/>
    </row>
    <row r="726" spans="1:10" ht="12.95" customHeight="1">
      <c r="A726" s="262">
        <v>719</v>
      </c>
      <c r="B726" s="201" t="s">
        <v>1766</v>
      </c>
      <c r="C726" s="761">
        <f t="shared" si="94"/>
        <v>433.9923</v>
      </c>
      <c r="D726" s="762">
        <v>0</v>
      </c>
      <c r="E726" s="762">
        <v>0</v>
      </c>
      <c r="F726" s="762">
        <v>433.9923</v>
      </c>
      <c r="G726" s="762">
        <v>0</v>
      </c>
      <c r="H726" s="762">
        <v>0</v>
      </c>
      <c r="I726" s="762">
        <v>0</v>
      </c>
      <c r="J726" s="762">
        <v>0</v>
      </c>
    </row>
    <row r="727" spans="1:10" ht="12.95" customHeight="1">
      <c r="A727" s="262">
        <v>720</v>
      </c>
      <c r="B727" s="201" t="s">
        <v>1822</v>
      </c>
      <c r="C727" s="761">
        <f t="shared" si="94"/>
        <v>0</v>
      </c>
      <c r="D727" s="762"/>
      <c r="E727" s="762"/>
      <c r="F727" s="762"/>
      <c r="G727" s="762"/>
      <c r="H727" s="762"/>
      <c r="I727" s="762"/>
      <c r="J727" s="762"/>
    </row>
    <row r="728" spans="1:10" ht="12.95" customHeight="1">
      <c r="A728" s="262">
        <v>721</v>
      </c>
      <c r="B728" s="201" t="s">
        <v>1823</v>
      </c>
      <c r="C728" s="761">
        <f t="shared" si="94"/>
        <v>188</v>
      </c>
      <c r="D728" s="762">
        <v>0</v>
      </c>
      <c r="E728" s="762">
        <v>188</v>
      </c>
      <c r="F728" s="762">
        <v>0</v>
      </c>
      <c r="G728" s="762">
        <v>0</v>
      </c>
      <c r="H728" s="762">
        <v>0</v>
      </c>
      <c r="I728" s="762">
        <v>0</v>
      </c>
      <c r="J728" s="762">
        <v>0</v>
      </c>
    </row>
    <row r="729" spans="1:10" ht="12.95" customHeight="1">
      <c r="A729" s="262">
        <v>722</v>
      </c>
      <c r="B729" s="201" t="s">
        <v>1824</v>
      </c>
      <c r="C729" s="761">
        <f t="shared" si="94"/>
        <v>0</v>
      </c>
      <c r="D729" s="762"/>
      <c r="E729" s="762"/>
      <c r="F729" s="762"/>
      <c r="G729" s="762"/>
      <c r="H729" s="762"/>
      <c r="I729" s="762"/>
      <c r="J729" s="762"/>
    </row>
    <row r="730" spans="1:10" ht="12.95" customHeight="1">
      <c r="A730" s="262">
        <v>723</v>
      </c>
      <c r="B730" s="201" t="s">
        <v>1825</v>
      </c>
      <c r="C730" s="761">
        <f t="shared" si="94"/>
        <v>0</v>
      </c>
      <c r="D730" s="762"/>
      <c r="E730" s="762"/>
      <c r="F730" s="762"/>
      <c r="G730" s="762"/>
      <c r="H730" s="762"/>
      <c r="I730" s="762"/>
      <c r="J730" s="762"/>
    </row>
    <row r="731" spans="1:10" ht="12.95" customHeight="1">
      <c r="A731" s="262">
        <v>724</v>
      </c>
      <c r="B731" s="201" t="s">
        <v>1826</v>
      </c>
      <c r="C731" s="761">
        <f t="shared" si="94"/>
        <v>0</v>
      </c>
      <c r="D731" s="762"/>
      <c r="E731" s="762"/>
      <c r="F731" s="762"/>
      <c r="G731" s="762"/>
      <c r="H731" s="762"/>
      <c r="I731" s="762"/>
      <c r="J731" s="762"/>
    </row>
    <row r="732" spans="1:10" ht="12.95" customHeight="1">
      <c r="A732" s="262">
        <v>725</v>
      </c>
      <c r="B732" s="201" t="s">
        <v>1827</v>
      </c>
      <c r="C732" s="761">
        <f t="shared" si="94"/>
        <v>0</v>
      </c>
      <c r="D732" s="762"/>
      <c r="E732" s="762"/>
      <c r="F732" s="762"/>
      <c r="G732" s="762"/>
      <c r="H732" s="762"/>
      <c r="I732" s="762"/>
      <c r="J732" s="762"/>
    </row>
    <row r="733" spans="1:10" ht="12.95" customHeight="1">
      <c r="A733" s="262">
        <v>726</v>
      </c>
      <c r="B733" s="201" t="s">
        <v>1828</v>
      </c>
      <c r="C733" s="761">
        <f t="shared" si="94"/>
        <v>0</v>
      </c>
      <c r="D733" s="762"/>
      <c r="E733" s="762"/>
      <c r="F733" s="762"/>
      <c r="G733" s="762"/>
      <c r="H733" s="762"/>
      <c r="I733" s="762"/>
      <c r="J733" s="762"/>
    </row>
    <row r="734" spans="1:10" ht="12.95" customHeight="1">
      <c r="A734" s="262">
        <v>727</v>
      </c>
      <c r="B734" s="201" t="s">
        <v>1829</v>
      </c>
      <c r="C734" s="761">
        <f t="shared" si="94"/>
        <v>260.53199999999998</v>
      </c>
      <c r="D734" s="762">
        <v>100.8</v>
      </c>
      <c r="E734" s="762">
        <v>159.732</v>
      </c>
      <c r="F734" s="762">
        <v>0</v>
      </c>
      <c r="G734" s="762">
        <v>0</v>
      </c>
      <c r="H734" s="762">
        <v>0</v>
      </c>
      <c r="I734" s="762">
        <v>0</v>
      </c>
      <c r="J734" s="762">
        <v>0</v>
      </c>
    </row>
    <row r="735" spans="1:10" ht="12.95" customHeight="1">
      <c r="A735" s="262">
        <v>728</v>
      </c>
      <c r="B735" s="201"/>
      <c r="C735" s="762"/>
      <c r="D735" s="762"/>
      <c r="E735" s="762"/>
      <c r="F735" s="762"/>
      <c r="G735" s="762"/>
      <c r="H735" s="762"/>
      <c r="I735" s="762"/>
      <c r="J735" s="762"/>
    </row>
    <row r="736" spans="1:10" ht="12.95" customHeight="1">
      <c r="A736" s="262">
        <v>729</v>
      </c>
      <c r="B736" s="196" t="s">
        <v>1830</v>
      </c>
      <c r="C736" s="761">
        <f t="shared" ref="C736:C764" si="95">SUM(D736:J736)</f>
        <v>5549.8707999999997</v>
      </c>
      <c r="D736" s="761">
        <f t="shared" ref="D736:J736" si="96">D737+D738</f>
        <v>1405.9849999999999</v>
      </c>
      <c r="E736" s="761">
        <f t="shared" si="96"/>
        <v>2033.326</v>
      </c>
      <c r="F736" s="761">
        <f t="shared" si="96"/>
        <v>710.5598</v>
      </c>
      <c r="G736" s="761">
        <f t="shared" si="96"/>
        <v>0</v>
      </c>
      <c r="H736" s="761">
        <f t="shared" si="96"/>
        <v>1400</v>
      </c>
      <c r="I736" s="761">
        <f t="shared" si="96"/>
        <v>0</v>
      </c>
      <c r="J736" s="761">
        <f t="shared" si="96"/>
        <v>0</v>
      </c>
    </row>
    <row r="737" spans="1:10" s="200" customFormat="1" ht="12.95" customHeight="1">
      <c r="A737" s="262">
        <v>730</v>
      </c>
      <c r="B737" s="196" t="s">
        <v>1241</v>
      </c>
      <c r="C737" s="761">
        <f t="shared" si="95"/>
        <v>0</v>
      </c>
      <c r="D737" s="761">
        <f t="shared" ref="D737:J737" si="97">D739</f>
        <v>0</v>
      </c>
      <c r="E737" s="761">
        <f t="shared" si="97"/>
        <v>0</v>
      </c>
      <c r="F737" s="761">
        <f t="shared" si="97"/>
        <v>0</v>
      </c>
      <c r="G737" s="761">
        <f t="shared" si="97"/>
        <v>0</v>
      </c>
      <c r="H737" s="761">
        <f t="shared" si="97"/>
        <v>0</v>
      </c>
      <c r="I737" s="761">
        <f t="shared" si="97"/>
        <v>0</v>
      </c>
      <c r="J737" s="761">
        <f t="shared" si="97"/>
        <v>0</v>
      </c>
    </row>
    <row r="738" spans="1:10" s="200" customFormat="1" ht="12.95" customHeight="1">
      <c r="A738" s="262">
        <v>731</v>
      </c>
      <c r="B738" s="196" t="s">
        <v>1242</v>
      </c>
      <c r="C738" s="761">
        <f t="shared" si="95"/>
        <v>5549.8707999999997</v>
      </c>
      <c r="D738" s="761">
        <f t="shared" ref="D738:J738" si="98">SUBTOTAL(9,D740:D764)</f>
        <v>1405.9849999999999</v>
      </c>
      <c r="E738" s="761">
        <f t="shared" si="98"/>
        <v>2033.326</v>
      </c>
      <c r="F738" s="761">
        <f t="shared" si="98"/>
        <v>710.5598</v>
      </c>
      <c r="G738" s="761">
        <f t="shared" si="98"/>
        <v>0</v>
      </c>
      <c r="H738" s="761">
        <f t="shared" si="98"/>
        <v>1400</v>
      </c>
      <c r="I738" s="761">
        <f t="shared" si="98"/>
        <v>0</v>
      </c>
      <c r="J738" s="761">
        <f t="shared" si="98"/>
        <v>0</v>
      </c>
    </row>
    <row r="739" spans="1:10" ht="12.95" customHeight="1">
      <c r="A739" s="262">
        <v>732</v>
      </c>
      <c r="B739" s="201" t="s">
        <v>1267</v>
      </c>
      <c r="C739" s="761">
        <f t="shared" si="95"/>
        <v>0</v>
      </c>
      <c r="D739" s="762"/>
      <c r="E739" s="762"/>
      <c r="F739" s="762"/>
      <c r="G739" s="762"/>
      <c r="H739" s="762"/>
      <c r="I739" s="762"/>
      <c r="J739" s="762"/>
    </row>
    <row r="740" spans="1:10" ht="12.95" customHeight="1">
      <c r="A740" s="262">
        <v>733</v>
      </c>
      <c r="B740" s="201" t="s">
        <v>1831</v>
      </c>
      <c r="C740" s="761">
        <f t="shared" si="95"/>
        <v>85.28</v>
      </c>
      <c r="D740" s="762">
        <v>0</v>
      </c>
      <c r="E740" s="762">
        <v>85.28</v>
      </c>
      <c r="F740" s="762">
        <v>0</v>
      </c>
      <c r="G740" s="762">
        <v>0</v>
      </c>
      <c r="H740" s="762">
        <v>0</v>
      </c>
      <c r="I740" s="762">
        <v>0</v>
      </c>
      <c r="J740" s="762">
        <v>0</v>
      </c>
    </row>
    <row r="741" spans="1:10" ht="12.95" customHeight="1">
      <c r="A741" s="262">
        <v>734</v>
      </c>
      <c r="B741" s="201" t="s">
        <v>1832</v>
      </c>
      <c r="C741" s="761">
        <f t="shared" si="95"/>
        <v>325.04059999999998</v>
      </c>
      <c r="D741" s="762">
        <v>0</v>
      </c>
      <c r="E741" s="762">
        <v>34.024000000000001</v>
      </c>
      <c r="F741" s="762">
        <v>291.01659999999998</v>
      </c>
      <c r="G741" s="762">
        <v>0</v>
      </c>
      <c r="H741" s="762">
        <v>0</v>
      </c>
      <c r="I741" s="762">
        <v>0</v>
      </c>
      <c r="J741" s="762">
        <v>0</v>
      </c>
    </row>
    <row r="742" spans="1:10" ht="12.95" customHeight="1">
      <c r="A742" s="262">
        <v>735</v>
      </c>
      <c r="B742" s="201" t="s">
        <v>1833</v>
      </c>
      <c r="C742" s="761">
        <f t="shared" si="95"/>
        <v>343.61799999999999</v>
      </c>
      <c r="D742" s="762">
        <v>0</v>
      </c>
      <c r="E742" s="762">
        <v>0</v>
      </c>
      <c r="F742" s="762">
        <v>343.61799999999999</v>
      </c>
      <c r="G742" s="762">
        <v>0</v>
      </c>
      <c r="H742" s="762">
        <v>0</v>
      </c>
      <c r="I742" s="762">
        <v>0</v>
      </c>
      <c r="J742" s="762">
        <v>0</v>
      </c>
    </row>
    <row r="743" spans="1:10" ht="12.95" customHeight="1">
      <c r="A743" s="262">
        <v>736</v>
      </c>
      <c r="B743" s="201" t="s">
        <v>1834</v>
      </c>
      <c r="C743" s="761">
        <f t="shared" si="95"/>
        <v>0</v>
      </c>
      <c r="D743" s="762"/>
      <c r="E743" s="762"/>
      <c r="F743" s="762"/>
      <c r="G743" s="762"/>
      <c r="H743" s="762"/>
      <c r="I743" s="762"/>
      <c r="J743" s="762"/>
    </row>
    <row r="744" spans="1:10" ht="12.95" customHeight="1">
      <c r="A744" s="262">
        <v>737</v>
      </c>
      <c r="B744" s="201" t="s">
        <v>1835</v>
      </c>
      <c r="C744" s="761">
        <f t="shared" si="95"/>
        <v>75</v>
      </c>
      <c r="D744" s="762">
        <v>0</v>
      </c>
      <c r="E744" s="762">
        <v>75</v>
      </c>
      <c r="F744" s="762">
        <v>0</v>
      </c>
      <c r="G744" s="762">
        <v>0</v>
      </c>
      <c r="H744" s="762">
        <v>0</v>
      </c>
      <c r="I744" s="762">
        <v>0</v>
      </c>
      <c r="J744" s="762">
        <v>0</v>
      </c>
    </row>
    <row r="745" spans="1:10" ht="12.95" customHeight="1">
      <c r="A745" s="262">
        <v>738</v>
      </c>
      <c r="B745" s="201" t="s">
        <v>1836</v>
      </c>
      <c r="C745" s="761">
        <f t="shared" si="95"/>
        <v>373.11869999999999</v>
      </c>
      <c r="D745" s="762">
        <v>373.11869999999999</v>
      </c>
      <c r="E745" s="762">
        <v>0</v>
      </c>
      <c r="F745" s="762">
        <v>0</v>
      </c>
      <c r="G745" s="762">
        <v>0</v>
      </c>
      <c r="H745" s="762">
        <v>0</v>
      </c>
      <c r="I745" s="762">
        <v>0</v>
      </c>
      <c r="J745" s="762">
        <v>0</v>
      </c>
    </row>
    <row r="746" spans="1:10" ht="12.95" customHeight="1">
      <c r="A746" s="262">
        <v>739</v>
      </c>
      <c r="B746" s="201" t="s">
        <v>1568</v>
      </c>
      <c r="C746" s="761">
        <f t="shared" si="95"/>
        <v>0</v>
      </c>
      <c r="D746" s="762"/>
      <c r="E746" s="762"/>
      <c r="F746" s="762"/>
      <c r="G746" s="762"/>
      <c r="H746" s="762"/>
      <c r="I746" s="762"/>
      <c r="J746" s="762"/>
    </row>
    <row r="747" spans="1:10" ht="12.95" customHeight="1">
      <c r="A747" s="262">
        <v>740</v>
      </c>
      <c r="B747" s="201" t="s">
        <v>1401</v>
      </c>
      <c r="C747" s="761">
        <f t="shared" si="95"/>
        <v>827.30169999999998</v>
      </c>
      <c r="D747" s="762">
        <v>827.30169999999998</v>
      </c>
      <c r="E747" s="762">
        <v>0</v>
      </c>
      <c r="F747" s="762">
        <v>0</v>
      </c>
      <c r="G747" s="762">
        <v>0</v>
      </c>
      <c r="H747" s="762">
        <v>0</v>
      </c>
      <c r="I747" s="762">
        <v>0</v>
      </c>
      <c r="J747" s="762">
        <v>0</v>
      </c>
    </row>
    <row r="748" spans="1:10" ht="12.95" customHeight="1">
      <c r="A748" s="262">
        <v>741</v>
      </c>
      <c r="B748" s="201" t="s">
        <v>1837</v>
      </c>
      <c r="C748" s="761">
        <f t="shared" si="95"/>
        <v>299.21859999999998</v>
      </c>
      <c r="D748" s="762">
        <v>59.618600000000001</v>
      </c>
      <c r="E748" s="762">
        <v>239.6</v>
      </c>
      <c r="F748" s="762">
        <v>0</v>
      </c>
      <c r="G748" s="762">
        <v>0</v>
      </c>
      <c r="H748" s="762">
        <v>0</v>
      </c>
      <c r="I748" s="762">
        <v>0</v>
      </c>
      <c r="J748" s="762">
        <v>0</v>
      </c>
    </row>
    <row r="749" spans="1:10" ht="12.95" customHeight="1">
      <c r="A749" s="262">
        <v>742</v>
      </c>
      <c r="B749" s="201" t="s">
        <v>1838</v>
      </c>
      <c r="C749" s="761">
        <f t="shared" si="95"/>
        <v>774.23299999999995</v>
      </c>
      <c r="D749" s="762">
        <v>0</v>
      </c>
      <c r="E749" s="762">
        <v>174.233</v>
      </c>
      <c r="F749" s="762">
        <v>0</v>
      </c>
      <c r="G749" s="762">
        <v>0</v>
      </c>
      <c r="H749" s="762">
        <v>600</v>
      </c>
      <c r="I749" s="762">
        <v>0</v>
      </c>
      <c r="J749" s="762">
        <v>0</v>
      </c>
    </row>
    <row r="750" spans="1:10" ht="12.95" customHeight="1">
      <c r="A750" s="262">
        <v>743</v>
      </c>
      <c r="B750" s="201" t="s">
        <v>1839</v>
      </c>
      <c r="C750" s="761">
        <f t="shared" si="95"/>
        <v>0</v>
      </c>
      <c r="D750" s="762"/>
      <c r="E750" s="762"/>
      <c r="F750" s="762"/>
      <c r="G750" s="762"/>
      <c r="H750" s="762"/>
      <c r="I750" s="762"/>
      <c r="J750" s="762"/>
    </row>
    <row r="751" spans="1:10" ht="12.95" customHeight="1">
      <c r="A751" s="262">
        <v>744</v>
      </c>
      <c r="B751" s="201" t="s">
        <v>1840</v>
      </c>
      <c r="C751" s="761">
        <f t="shared" si="95"/>
        <v>488.34500000000003</v>
      </c>
      <c r="D751" s="762">
        <v>0</v>
      </c>
      <c r="E751" s="762">
        <v>338.34500000000003</v>
      </c>
      <c r="F751" s="762">
        <v>0</v>
      </c>
      <c r="G751" s="762">
        <v>0</v>
      </c>
      <c r="H751" s="762">
        <v>150</v>
      </c>
      <c r="I751" s="762">
        <v>0</v>
      </c>
      <c r="J751" s="762">
        <v>0</v>
      </c>
    </row>
    <row r="752" spans="1:10" ht="12.95" customHeight="1">
      <c r="A752" s="262">
        <v>745</v>
      </c>
      <c r="B752" s="201" t="s">
        <v>1841</v>
      </c>
      <c r="C752" s="761">
        <f t="shared" si="95"/>
        <v>159.29400000000001</v>
      </c>
      <c r="D752" s="762">
        <v>0</v>
      </c>
      <c r="E752" s="762">
        <v>159.29400000000001</v>
      </c>
      <c r="F752" s="762">
        <v>0</v>
      </c>
      <c r="G752" s="762">
        <v>0</v>
      </c>
      <c r="H752" s="762">
        <v>0</v>
      </c>
      <c r="I752" s="762">
        <v>0</v>
      </c>
      <c r="J752" s="762">
        <v>0</v>
      </c>
    </row>
    <row r="753" spans="1:10" ht="12.95" customHeight="1">
      <c r="A753" s="262">
        <v>746</v>
      </c>
      <c r="B753" s="201" t="s">
        <v>1842</v>
      </c>
      <c r="C753" s="761">
        <f t="shared" si="95"/>
        <v>75.925200000000004</v>
      </c>
      <c r="D753" s="762">
        <v>0</v>
      </c>
      <c r="E753" s="762">
        <v>0</v>
      </c>
      <c r="F753" s="762">
        <v>75.925200000000004</v>
      </c>
      <c r="G753" s="762">
        <v>0</v>
      </c>
      <c r="H753" s="762">
        <v>0</v>
      </c>
      <c r="I753" s="762">
        <v>0</v>
      </c>
      <c r="J753" s="762">
        <v>0</v>
      </c>
    </row>
    <row r="754" spans="1:10" ht="12.95" customHeight="1">
      <c r="A754" s="262">
        <v>747</v>
      </c>
      <c r="B754" s="201" t="s">
        <v>1843</v>
      </c>
      <c r="C754" s="761">
        <f t="shared" si="95"/>
        <v>42.634</v>
      </c>
      <c r="D754" s="762">
        <v>0</v>
      </c>
      <c r="E754" s="762">
        <v>42.634</v>
      </c>
      <c r="F754" s="762">
        <v>0</v>
      </c>
      <c r="G754" s="762">
        <v>0</v>
      </c>
      <c r="H754" s="762">
        <v>0</v>
      </c>
      <c r="I754" s="762">
        <v>0</v>
      </c>
      <c r="J754" s="762">
        <v>0</v>
      </c>
    </row>
    <row r="755" spans="1:10" ht="12.95" customHeight="1">
      <c r="A755" s="262">
        <v>748</v>
      </c>
      <c r="B755" s="201" t="s">
        <v>1844</v>
      </c>
      <c r="C755" s="761">
        <f t="shared" si="95"/>
        <v>0</v>
      </c>
      <c r="D755" s="762"/>
      <c r="E755" s="762"/>
      <c r="F755" s="762"/>
      <c r="G755" s="762"/>
      <c r="H755" s="762"/>
      <c r="I755" s="762"/>
      <c r="J755" s="762"/>
    </row>
    <row r="756" spans="1:10" ht="12.95" customHeight="1">
      <c r="A756" s="262">
        <v>749</v>
      </c>
      <c r="B756" s="201" t="s">
        <v>1845</v>
      </c>
      <c r="C756" s="761">
        <f t="shared" si="95"/>
        <v>160</v>
      </c>
      <c r="D756" s="762">
        <v>0</v>
      </c>
      <c r="E756" s="762">
        <v>160</v>
      </c>
      <c r="F756" s="762">
        <v>0</v>
      </c>
      <c r="G756" s="762">
        <v>0</v>
      </c>
      <c r="H756" s="762">
        <v>0</v>
      </c>
      <c r="I756" s="762">
        <v>0</v>
      </c>
      <c r="J756" s="762">
        <v>0</v>
      </c>
    </row>
    <row r="757" spans="1:10" ht="12.95" customHeight="1">
      <c r="A757" s="262">
        <v>750</v>
      </c>
      <c r="B757" s="201" t="s">
        <v>1846</v>
      </c>
      <c r="C757" s="761">
        <f t="shared" si="95"/>
        <v>0</v>
      </c>
      <c r="D757" s="762"/>
      <c r="E757" s="762"/>
      <c r="F757" s="762"/>
      <c r="G757" s="762"/>
      <c r="H757" s="762"/>
      <c r="I757" s="762"/>
      <c r="J757" s="762"/>
    </row>
    <row r="758" spans="1:10" ht="12.95" customHeight="1">
      <c r="A758" s="262">
        <v>751</v>
      </c>
      <c r="B758" s="201" t="s">
        <v>1847</v>
      </c>
      <c r="C758" s="761">
        <f t="shared" si="95"/>
        <v>320.87200000000001</v>
      </c>
      <c r="D758" s="762">
        <v>0</v>
      </c>
      <c r="E758" s="762">
        <v>320.87200000000001</v>
      </c>
      <c r="F758" s="762">
        <v>0</v>
      </c>
      <c r="G758" s="762">
        <v>0</v>
      </c>
      <c r="H758" s="762">
        <v>0</v>
      </c>
      <c r="I758" s="762">
        <v>0</v>
      </c>
      <c r="J758" s="762">
        <v>0</v>
      </c>
    </row>
    <row r="759" spans="1:10" ht="12.95" customHeight="1">
      <c r="A759" s="262">
        <v>752</v>
      </c>
      <c r="B759" s="201" t="s">
        <v>1830</v>
      </c>
      <c r="C759" s="761">
        <f t="shared" si="95"/>
        <v>0</v>
      </c>
      <c r="D759" s="762"/>
      <c r="E759" s="762"/>
      <c r="F759" s="762"/>
      <c r="G759" s="762"/>
      <c r="H759" s="762"/>
      <c r="I759" s="762"/>
      <c r="J759" s="762"/>
    </row>
    <row r="760" spans="1:10" ht="12.95" customHeight="1">
      <c r="A760" s="262">
        <v>753</v>
      </c>
      <c r="B760" s="201" t="s">
        <v>1848</v>
      </c>
      <c r="C760" s="761">
        <f t="shared" si="95"/>
        <v>79.974999999999994</v>
      </c>
      <c r="D760" s="762">
        <v>0</v>
      </c>
      <c r="E760" s="762">
        <v>79.974999999999994</v>
      </c>
      <c r="F760" s="762">
        <v>0</v>
      </c>
      <c r="G760" s="762">
        <v>0</v>
      </c>
      <c r="H760" s="762">
        <v>0</v>
      </c>
      <c r="I760" s="762">
        <v>0</v>
      </c>
      <c r="J760" s="762">
        <v>0</v>
      </c>
    </row>
    <row r="761" spans="1:10" ht="12.95" customHeight="1">
      <c r="A761" s="262">
        <v>754</v>
      </c>
      <c r="B761" s="201" t="s">
        <v>1849</v>
      </c>
      <c r="C761" s="761">
        <f t="shared" si="95"/>
        <v>43.155999999999999</v>
      </c>
      <c r="D761" s="762">
        <v>0</v>
      </c>
      <c r="E761" s="762">
        <v>43.155999999999999</v>
      </c>
      <c r="F761" s="762">
        <v>0</v>
      </c>
      <c r="G761" s="762">
        <v>0</v>
      </c>
      <c r="H761" s="762">
        <v>0</v>
      </c>
      <c r="I761" s="762">
        <v>0</v>
      </c>
      <c r="J761" s="762">
        <v>0</v>
      </c>
    </row>
    <row r="762" spans="1:10" ht="12.95" customHeight="1">
      <c r="A762" s="262">
        <v>755</v>
      </c>
      <c r="B762" s="201" t="s">
        <v>1850</v>
      </c>
      <c r="C762" s="761">
        <f t="shared" si="95"/>
        <v>650</v>
      </c>
      <c r="D762" s="762">
        <v>0</v>
      </c>
      <c r="E762" s="762">
        <v>0</v>
      </c>
      <c r="F762" s="762">
        <v>0</v>
      </c>
      <c r="G762" s="762">
        <v>0</v>
      </c>
      <c r="H762" s="762">
        <v>650</v>
      </c>
      <c r="I762" s="762">
        <v>0</v>
      </c>
      <c r="J762" s="762">
        <v>0</v>
      </c>
    </row>
    <row r="763" spans="1:10" ht="12.95" customHeight="1">
      <c r="A763" s="262">
        <v>756</v>
      </c>
      <c r="B763" s="201" t="s">
        <v>1851</v>
      </c>
      <c r="C763" s="761">
        <f t="shared" si="95"/>
        <v>187.16200000000001</v>
      </c>
      <c r="D763" s="762">
        <v>145.946</v>
      </c>
      <c r="E763" s="762">
        <v>41.216000000000001</v>
      </c>
      <c r="F763" s="762">
        <v>0</v>
      </c>
      <c r="G763" s="762">
        <v>0</v>
      </c>
      <c r="H763" s="762">
        <v>0</v>
      </c>
      <c r="I763" s="762">
        <v>0</v>
      </c>
      <c r="J763" s="762">
        <v>0</v>
      </c>
    </row>
    <row r="764" spans="1:10" ht="12.95" customHeight="1">
      <c r="A764" s="262">
        <v>757</v>
      </c>
      <c r="B764" s="201" t="s">
        <v>1852</v>
      </c>
      <c r="C764" s="761">
        <f t="shared" si="95"/>
        <v>239.697</v>
      </c>
      <c r="D764" s="762">
        <v>0</v>
      </c>
      <c r="E764" s="762">
        <v>239.697</v>
      </c>
      <c r="F764" s="762">
        <v>0</v>
      </c>
      <c r="G764" s="762">
        <v>0</v>
      </c>
      <c r="H764" s="762">
        <v>0</v>
      </c>
      <c r="I764" s="762">
        <v>0</v>
      </c>
      <c r="J764" s="762">
        <v>0</v>
      </c>
    </row>
    <row r="765" spans="1:10" ht="12.95" customHeight="1">
      <c r="A765" s="262">
        <v>758</v>
      </c>
      <c r="B765" s="201"/>
      <c r="C765" s="762"/>
      <c r="D765" s="762"/>
      <c r="E765" s="762"/>
      <c r="F765" s="762"/>
      <c r="G765" s="762"/>
      <c r="H765" s="762"/>
      <c r="I765" s="762"/>
      <c r="J765" s="762"/>
    </row>
    <row r="766" spans="1:10" ht="12.95" customHeight="1">
      <c r="A766" s="262">
        <v>759</v>
      </c>
      <c r="B766" s="196" t="s">
        <v>1853</v>
      </c>
      <c r="C766" s="761">
        <f t="shared" ref="C766:C797" si="99">SUM(D766:J766)</f>
        <v>3498.7708000000002</v>
      </c>
      <c r="D766" s="761">
        <f t="shared" ref="D766:J766" si="100">D767+D768</f>
        <v>1017.2360000000001</v>
      </c>
      <c r="E766" s="761">
        <f t="shared" si="100"/>
        <v>23.602</v>
      </c>
      <c r="F766" s="761">
        <f t="shared" si="100"/>
        <v>2207.9328</v>
      </c>
      <c r="G766" s="761">
        <f t="shared" si="100"/>
        <v>0</v>
      </c>
      <c r="H766" s="761">
        <f t="shared" si="100"/>
        <v>0</v>
      </c>
      <c r="I766" s="761">
        <f t="shared" si="100"/>
        <v>250</v>
      </c>
      <c r="J766" s="761">
        <f t="shared" si="100"/>
        <v>0</v>
      </c>
    </row>
    <row r="767" spans="1:10" s="200" customFormat="1" ht="12.95" customHeight="1">
      <c r="A767" s="262">
        <v>760</v>
      </c>
      <c r="B767" s="196" t="s">
        <v>1241</v>
      </c>
      <c r="C767" s="761">
        <f t="shared" si="99"/>
        <v>0</v>
      </c>
      <c r="D767" s="761">
        <f t="shared" ref="D767:J767" si="101">D769</f>
        <v>0</v>
      </c>
      <c r="E767" s="761">
        <f t="shared" si="101"/>
        <v>0</v>
      </c>
      <c r="F767" s="761">
        <f t="shared" si="101"/>
        <v>0</v>
      </c>
      <c r="G767" s="761">
        <f t="shared" si="101"/>
        <v>0</v>
      </c>
      <c r="H767" s="761">
        <f t="shared" si="101"/>
        <v>0</v>
      </c>
      <c r="I767" s="761">
        <f t="shared" si="101"/>
        <v>0</v>
      </c>
      <c r="J767" s="761">
        <f t="shared" si="101"/>
        <v>0</v>
      </c>
    </row>
    <row r="768" spans="1:10" s="200" customFormat="1" ht="12.95" customHeight="1">
      <c r="A768" s="262">
        <v>761</v>
      </c>
      <c r="B768" s="196" t="s">
        <v>1242</v>
      </c>
      <c r="C768" s="761">
        <f t="shared" si="99"/>
        <v>3498.7708000000002</v>
      </c>
      <c r="D768" s="761">
        <f t="shared" ref="D768:J768" si="102">SUBTOTAL(9,D770:D797)</f>
        <v>1017.2360000000001</v>
      </c>
      <c r="E768" s="761">
        <f t="shared" si="102"/>
        <v>23.602</v>
      </c>
      <c r="F768" s="761">
        <f t="shared" si="102"/>
        <v>2207.9328</v>
      </c>
      <c r="G768" s="761">
        <f t="shared" si="102"/>
        <v>0</v>
      </c>
      <c r="H768" s="761">
        <f t="shared" si="102"/>
        <v>0</v>
      </c>
      <c r="I768" s="761">
        <f t="shared" si="102"/>
        <v>250</v>
      </c>
      <c r="J768" s="761">
        <f t="shared" si="102"/>
        <v>0</v>
      </c>
    </row>
    <row r="769" spans="1:10" ht="12.95" customHeight="1">
      <c r="A769" s="262">
        <v>762</v>
      </c>
      <c r="B769" s="201" t="s">
        <v>1267</v>
      </c>
      <c r="C769" s="761">
        <f t="shared" si="99"/>
        <v>0</v>
      </c>
      <c r="D769" s="762"/>
      <c r="E769" s="762"/>
      <c r="F769" s="762"/>
      <c r="G769" s="762"/>
      <c r="H769" s="762"/>
      <c r="I769" s="762"/>
      <c r="J769" s="762"/>
    </row>
    <row r="770" spans="1:10" ht="12.95" customHeight="1">
      <c r="A770" s="262">
        <v>763</v>
      </c>
      <c r="B770" s="201" t="s">
        <v>1854</v>
      </c>
      <c r="C770" s="761">
        <f t="shared" si="99"/>
        <v>0</v>
      </c>
      <c r="D770" s="762"/>
      <c r="E770" s="762"/>
      <c r="F770" s="762"/>
      <c r="G770" s="762"/>
      <c r="H770" s="762"/>
      <c r="I770" s="762"/>
      <c r="J770" s="762"/>
    </row>
    <row r="771" spans="1:10" ht="12.95" customHeight="1">
      <c r="A771" s="262">
        <v>764</v>
      </c>
      <c r="B771" s="201" t="s">
        <v>1855</v>
      </c>
      <c r="C771" s="761">
        <f t="shared" si="99"/>
        <v>0</v>
      </c>
      <c r="D771" s="762"/>
      <c r="E771" s="762"/>
      <c r="F771" s="762"/>
      <c r="G771" s="762"/>
      <c r="H771" s="762"/>
      <c r="I771" s="762"/>
      <c r="J771" s="762"/>
    </row>
    <row r="772" spans="1:10" ht="12.95" customHeight="1">
      <c r="A772" s="262">
        <v>765</v>
      </c>
      <c r="B772" s="201" t="s">
        <v>1856</v>
      </c>
      <c r="C772" s="761">
        <f t="shared" si="99"/>
        <v>0</v>
      </c>
      <c r="D772" s="762"/>
      <c r="E772" s="762"/>
      <c r="F772" s="762"/>
      <c r="G772" s="762"/>
      <c r="H772" s="762"/>
      <c r="I772" s="762"/>
      <c r="J772" s="762"/>
    </row>
    <row r="773" spans="1:10" ht="12.95" customHeight="1">
      <c r="A773" s="262">
        <v>766</v>
      </c>
      <c r="B773" s="201" t="s">
        <v>1857</v>
      </c>
      <c r="C773" s="761">
        <f t="shared" si="99"/>
        <v>723.11080000000004</v>
      </c>
      <c r="D773" s="762">
        <v>723.11080000000004</v>
      </c>
      <c r="E773" s="762">
        <v>0</v>
      </c>
      <c r="F773" s="762">
        <v>0</v>
      </c>
      <c r="G773" s="762">
        <v>0</v>
      </c>
      <c r="H773" s="762">
        <v>0</v>
      </c>
      <c r="I773" s="762">
        <v>0</v>
      </c>
      <c r="J773" s="762">
        <v>0</v>
      </c>
    </row>
    <row r="774" spans="1:10" ht="12.95" customHeight="1">
      <c r="A774" s="262">
        <v>767</v>
      </c>
      <c r="B774" s="201" t="s">
        <v>1858</v>
      </c>
      <c r="C774" s="761">
        <f t="shared" si="99"/>
        <v>586.25279999999998</v>
      </c>
      <c r="D774" s="762">
        <v>0</v>
      </c>
      <c r="E774" s="762">
        <v>0</v>
      </c>
      <c r="F774" s="762">
        <v>586.25279999999998</v>
      </c>
      <c r="G774" s="762">
        <v>0</v>
      </c>
      <c r="H774" s="762">
        <v>0</v>
      </c>
      <c r="I774" s="762">
        <v>0</v>
      </c>
      <c r="J774" s="762">
        <v>0</v>
      </c>
    </row>
    <row r="775" spans="1:10" ht="12.95" customHeight="1">
      <c r="A775" s="262">
        <v>768</v>
      </c>
      <c r="B775" s="201" t="s">
        <v>1705</v>
      </c>
      <c r="C775" s="761">
        <f t="shared" si="99"/>
        <v>1621.68</v>
      </c>
      <c r="D775" s="762">
        <v>0</v>
      </c>
      <c r="E775" s="762">
        <v>0</v>
      </c>
      <c r="F775" s="762">
        <v>1621.68</v>
      </c>
      <c r="G775" s="762">
        <v>0</v>
      </c>
      <c r="H775" s="762">
        <v>0</v>
      </c>
      <c r="I775" s="762">
        <v>0</v>
      </c>
      <c r="J775" s="762">
        <v>0</v>
      </c>
    </row>
    <row r="776" spans="1:10" ht="12.95" customHeight="1">
      <c r="A776" s="262">
        <v>769</v>
      </c>
      <c r="B776" s="201" t="s">
        <v>1859</v>
      </c>
      <c r="C776" s="761">
        <f t="shared" si="99"/>
        <v>0</v>
      </c>
      <c r="D776" s="762"/>
      <c r="E776" s="762"/>
      <c r="F776" s="762"/>
      <c r="G776" s="762"/>
      <c r="H776" s="762"/>
      <c r="I776" s="762"/>
      <c r="J776" s="762"/>
    </row>
    <row r="777" spans="1:10" ht="12.95" customHeight="1">
      <c r="A777" s="262">
        <v>770</v>
      </c>
      <c r="B777" s="201" t="s">
        <v>1860</v>
      </c>
      <c r="C777" s="761">
        <f t="shared" si="99"/>
        <v>0</v>
      </c>
      <c r="D777" s="762"/>
      <c r="E777" s="762"/>
      <c r="F777" s="762"/>
      <c r="G777" s="762"/>
      <c r="H777" s="762"/>
      <c r="I777" s="762"/>
      <c r="J777" s="762"/>
    </row>
    <row r="778" spans="1:10" ht="12.95" customHeight="1">
      <c r="A778" s="262">
        <v>771</v>
      </c>
      <c r="B778" s="201" t="s">
        <v>1861</v>
      </c>
      <c r="C778" s="761">
        <f t="shared" si="99"/>
        <v>0</v>
      </c>
      <c r="D778" s="762"/>
      <c r="E778" s="762"/>
      <c r="F778" s="762"/>
      <c r="G778" s="762"/>
      <c r="H778" s="762"/>
      <c r="I778" s="762"/>
      <c r="J778" s="762"/>
    </row>
    <row r="779" spans="1:10" ht="12.95" customHeight="1">
      <c r="A779" s="262">
        <v>772</v>
      </c>
      <c r="B779" s="201" t="s">
        <v>1593</v>
      </c>
      <c r="C779" s="761">
        <f t="shared" si="99"/>
        <v>0</v>
      </c>
      <c r="D779" s="762"/>
      <c r="E779" s="762"/>
      <c r="F779" s="762"/>
      <c r="G779" s="762"/>
      <c r="H779" s="762"/>
      <c r="I779" s="762"/>
      <c r="J779" s="762"/>
    </row>
    <row r="780" spans="1:10" ht="12.95" customHeight="1">
      <c r="A780" s="262">
        <v>773</v>
      </c>
      <c r="B780" s="201" t="s">
        <v>1401</v>
      </c>
      <c r="C780" s="761">
        <f t="shared" si="99"/>
        <v>294.12520000000001</v>
      </c>
      <c r="D780" s="762">
        <v>294.12520000000001</v>
      </c>
      <c r="E780" s="762">
        <v>0</v>
      </c>
      <c r="F780" s="762">
        <v>0</v>
      </c>
      <c r="G780" s="762">
        <v>0</v>
      </c>
      <c r="H780" s="762">
        <v>0</v>
      </c>
      <c r="I780" s="762">
        <v>0</v>
      </c>
      <c r="J780" s="762">
        <v>0</v>
      </c>
    </row>
    <row r="781" spans="1:10" ht="12.95" customHeight="1">
      <c r="A781" s="262">
        <v>774</v>
      </c>
      <c r="B781" s="201" t="s">
        <v>1862</v>
      </c>
      <c r="C781" s="761">
        <f t="shared" si="99"/>
        <v>0</v>
      </c>
      <c r="D781" s="762"/>
      <c r="E781" s="762"/>
      <c r="F781" s="762"/>
      <c r="G781" s="762"/>
      <c r="H781" s="762"/>
      <c r="I781" s="762"/>
      <c r="J781" s="762"/>
    </row>
    <row r="782" spans="1:10" ht="12.95" customHeight="1">
      <c r="A782" s="262">
        <v>775</v>
      </c>
      <c r="B782" s="201" t="s">
        <v>1320</v>
      </c>
      <c r="C782" s="761">
        <f t="shared" si="99"/>
        <v>250</v>
      </c>
      <c r="D782" s="762">
        <v>0</v>
      </c>
      <c r="E782" s="762">
        <v>0</v>
      </c>
      <c r="F782" s="762">
        <v>0</v>
      </c>
      <c r="G782" s="762">
        <v>0</v>
      </c>
      <c r="H782" s="762">
        <v>0</v>
      </c>
      <c r="I782" s="762">
        <v>250</v>
      </c>
      <c r="J782" s="762">
        <v>0</v>
      </c>
    </row>
    <row r="783" spans="1:10" ht="12.95" customHeight="1">
      <c r="A783" s="262">
        <v>776</v>
      </c>
      <c r="B783" s="201" t="s">
        <v>1863</v>
      </c>
      <c r="C783" s="761">
        <f t="shared" si="99"/>
        <v>0</v>
      </c>
      <c r="D783" s="762"/>
      <c r="E783" s="762"/>
      <c r="F783" s="762"/>
      <c r="G783" s="762"/>
      <c r="H783" s="762"/>
      <c r="I783" s="762"/>
      <c r="J783" s="762"/>
    </row>
    <row r="784" spans="1:10" ht="12.95" customHeight="1">
      <c r="A784" s="262">
        <v>777</v>
      </c>
      <c r="B784" s="201" t="s">
        <v>1864</v>
      </c>
      <c r="C784" s="761">
        <f t="shared" si="99"/>
        <v>0</v>
      </c>
      <c r="D784" s="762"/>
      <c r="E784" s="762"/>
      <c r="F784" s="762"/>
      <c r="G784" s="762"/>
      <c r="H784" s="762"/>
      <c r="I784" s="762"/>
      <c r="J784" s="762"/>
    </row>
    <row r="785" spans="1:10" ht="12.95" customHeight="1">
      <c r="A785" s="262">
        <v>778</v>
      </c>
      <c r="B785" s="201" t="s">
        <v>1865</v>
      </c>
      <c r="C785" s="761">
        <f t="shared" si="99"/>
        <v>0</v>
      </c>
      <c r="D785" s="762"/>
      <c r="E785" s="762"/>
      <c r="F785" s="762"/>
      <c r="G785" s="762"/>
      <c r="H785" s="762"/>
      <c r="I785" s="762"/>
      <c r="J785" s="762"/>
    </row>
    <row r="786" spans="1:10" ht="12.95" customHeight="1">
      <c r="A786" s="262">
        <v>779</v>
      </c>
      <c r="B786" s="201" t="s">
        <v>1866</v>
      </c>
      <c r="C786" s="761">
        <f t="shared" si="99"/>
        <v>0</v>
      </c>
      <c r="D786" s="762"/>
      <c r="E786" s="762"/>
      <c r="F786" s="762"/>
      <c r="G786" s="762"/>
      <c r="H786" s="762"/>
      <c r="I786" s="762"/>
      <c r="J786" s="762"/>
    </row>
    <row r="787" spans="1:10" ht="12.95" customHeight="1">
      <c r="A787" s="262">
        <v>780</v>
      </c>
      <c r="B787" s="201" t="s">
        <v>1867</v>
      </c>
      <c r="C787" s="761">
        <f t="shared" si="99"/>
        <v>0</v>
      </c>
      <c r="D787" s="762"/>
      <c r="E787" s="762"/>
      <c r="F787" s="762"/>
      <c r="G787" s="762"/>
      <c r="H787" s="762"/>
      <c r="I787" s="762"/>
      <c r="J787" s="762"/>
    </row>
    <row r="788" spans="1:10" ht="12.95" customHeight="1">
      <c r="A788" s="262">
        <v>781</v>
      </c>
      <c r="B788" s="201" t="s">
        <v>1868</v>
      </c>
      <c r="C788" s="761">
        <f t="shared" si="99"/>
        <v>0</v>
      </c>
      <c r="D788" s="762"/>
      <c r="E788" s="762"/>
      <c r="F788" s="762"/>
      <c r="G788" s="762"/>
      <c r="H788" s="762"/>
      <c r="I788" s="762"/>
      <c r="J788" s="762"/>
    </row>
    <row r="789" spans="1:10" ht="12.95" customHeight="1">
      <c r="A789" s="262">
        <v>782</v>
      </c>
      <c r="B789" s="201" t="s">
        <v>1869</v>
      </c>
      <c r="C789" s="761">
        <f t="shared" si="99"/>
        <v>0</v>
      </c>
      <c r="D789" s="762"/>
      <c r="E789" s="762"/>
      <c r="F789" s="762"/>
      <c r="G789" s="762"/>
      <c r="H789" s="762"/>
      <c r="I789" s="762"/>
      <c r="J789" s="762"/>
    </row>
    <row r="790" spans="1:10" ht="12.95" customHeight="1">
      <c r="A790" s="262">
        <v>783</v>
      </c>
      <c r="B790" s="201" t="s">
        <v>1870</v>
      </c>
      <c r="C790" s="761">
        <f t="shared" si="99"/>
        <v>0</v>
      </c>
      <c r="D790" s="762"/>
      <c r="E790" s="762"/>
      <c r="F790" s="762"/>
      <c r="G790" s="762"/>
      <c r="H790" s="762"/>
      <c r="I790" s="762"/>
      <c r="J790" s="762"/>
    </row>
    <row r="791" spans="1:10" ht="12.95" customHeight="1">
      <c r="A791" s="262">
        <v>784</v>
      </c>
      <c r="B791" s="201" t="s">
        <v>1871</v>
      </c>
      <c r="C791" s="761">
        <f t="shared" si="99"/>
        <v>23.602</v>
      </c>
      <c r="D791" s="762">
        <v>0</v>
      </c>
      <c r="E791" s="762">
        <v>23.602</v>
      </c>
      <c r="F791" s="762">
        <v>0</v>
      </c>
      <c r="G791" s="762">
        <v>0</v>
      </c>
      <c r="H791" s="762">
        <v>0</v>
      </c>
      <c r="I791" s="762">
        <v>0</v>
      </c>
      <c r="J791" s="762">
        <v>0</v>
      </c>
    </row>
    <row r="792" spans="1:10" ht="12.95" customHeight="1">
      <c r="A792" s="262">
        <v>785</v>
      </c>
      <c r="B792" s="201" t="s">
        <v>1872</v>
      </c>
      <c r="C792" s="761">
        <f t="shared" si="99"/>
        <v>0</v>
      </c>
      <c r="D792" s="762"/>
      <c r="E792" s="762"/>
      <c r="F792" s="762"/>
      <c r="G792" s="762"/>
      <c r="H792" s="762"/>
      <c r="I792" s="762"/>
      <c r="J792" s="762"/>
    </row>
    <row r="793" spans="1:10" ht="12.95" customHeight="1">
      <c r="A793" s="262">
        <v>786</v>
      </c>
      <c r="B793" s="201" t="s">
        <v>1873</v>
      </c>
      <c r="C793" s="761">
        <f t="shared" si="99"/>
        <v>0</v>
      </c>
      <c r="D793" s="762"/>
      <c r="E793" s="762"/>
      <c r="F793" s="762"/>
      <c r="G793" s="762"/>
      <c r="H793" s="762"/>
      <c r="I793" s="762"/>
      <c r="J793" s="762"/>
    </row>
    <row r="794" spans="1:10" ht="12.95" customHeight="1">
      <c r="A794" s="262">
        <v>787</v>
      </c>
      <c r="B794" s="201" t="s">
        <v>1874</v>
      </c>
      <c r="C794" s="761">
        <f t="shared" si="99"/>
        <v>0</v>
      </c>
      <c r="D794" s="762"/>
      <c r="E794" s="762"/>
      <c r="F794" s="762"/>
      <c r="G794" s="762"/>
      <c r="H794" s="762"/>
      <c r="I794" s="762"/>
      <c r="J794" s="762"/>
    </row>
    <row r="795" spans="1:10" ht="12.95" customHeight="1">
      <c r="A795" s="262">
        <v>788</v>
      </c>
      <c r="B795" s="201" t="s">
        <v>1875</v>
      </c>
      <c r="C795" s="761">
        <f t="shared" si="99"/>
        <v>0</v>
      </c>
      <c r="D795" s="762"/>
      <c r="E795" s="762"/>
      <c r="F795" s="762"/>
      <c r="G795" s="762"/>
      <c r="H795" s="762"/>
      <c r="I795" s="762"/>
      <c r="J795" s="762"/>
    </row>
    <row r="796" spans="1:10" ht="12.95" customHeight="1">
      <c r="A796" s="262">
        <v>789</v>
      </c>
      <c r="B796" s="201" t="s">
        <v>1723</v>
      </c>
      <c r="C796" s="761">
        <f t="shared" si="99"/>
        <v>0</v>
      </c>
      <c r="D796" s="762"/>
      <c r="E796" s="762"/>
      <c r="F796" s="762"/>
      <c r="G796" s="762"/>
      <c r="H796" s="762"/>
      <c r="I796" s="762"/>
      <c r="J796" s="762"/>
    </row>
    <row r="797" spans="1:10" ht="12.95" customHeight="1">
      <c r="A797" s="262">
        <v>790</v>
      </c>
      <c r="B797" s="201" t="s">
        <v>1876</v>
      </c>
      <c r="C797" s="761">
        <f t="shared" si="99"/>
        <v>0</v>
      </c>
      <c r="D797" s="762"/>
      <c r="E797" s="762"/>
      <c r="F797" s="762"/>
      <c r="G797" s="762"/>
      <c r="H797" s="762"/>
      <c r="I797" s="762"/>
      <c r="J797" s="762"/>
    </row>
    <row r="798" spans="1:10" ht="12.95" customHeight="1">
      <c r="A798" s="262">
        <v>791</v>
      </c>
      <c r="B798" s="201"/>
      <c r="C798" s="762"/>
      <c r="D798" s="762"/>
      <c r="E798" s="762"/>
      <c r="F798" s="762"/>
      <c r="G798" s="762"/>
      <c r="H798" s="762"/>
      <c r="I798" s="762"/>
      <c r="J798" s="762"/>
    </row>
    <row r="799" spans="1:10" ht="12.95" customHeight="1">
      <c r="A799" s="262">
        <v>792</v>
      </c>
      <c r="B799" s="196" t="s">
        <v>1877</v>
      </c>
      <c r="C799" s="761">
        <f t="shared" ref="C799:C828" si="103">SUM(D799:J799)</f>
        <v>24353.963900000002</v>
      </c>
      <c r="D799" s="761">
        <f t="shared" ref="D799:J799" si="104">D800+D801</f>
        <v>7507.0109999999995</v>
      </c>
      <c r="E799" s="761">
        <f t="shared" si="104"/>
        <v>4637.6689999999999</v>
      </c>
      <c r="F799" s="761">
        <f t="shared" si="104"/>
        <v>11965.222600000001</v>
      </c>
      <c r="G799" s="761">
        <f t="shared" si="104"/>
        <v>0</v>
      </c>
      <c r="H799" s="761">
        <f t="shared" si="104"/>
        <v>0</v>
      </c>
      <c r="I799" s="761">
        <f t="shared" si="104"/>
        <v>244.06129999999999</v>
      </c>
      <c r="J799" s="761">
        <f t="shared" si="104"/>
        <v>0</v>
      </c>
    </row>
    <row r="800" spans="1:10" s="200" customFormat="1" ht="12.95" customHeight="1">
      <c r="A800" s="262">
        <v>793</v>
      </c>
      <c r="B800" s="196" t="s">
        <v>1241</v>
      </c>
      <c r="C800" s="761">
        <f t="shared" si="103"/>
        <v>0</v>
      </c>
      <c r="D800" s="761">
        <f t="shared" ref="D800:J800" si="105">D802</f>
        <v>0</v>
      </c>
      <c r="E800" s="761">
        <f t="shared" si="105"/>
        <v>0</v>
      </c>
      <c r="F800" s="761">
        <f t="shared" si="105"/>
        <v>0</v>
      </c>
      <c r="G800" s="761">
        <f t="shared" si="105"/>
        <v>0</v>
      </c>
      <c r="H800" s="761">
        <f t="shared" si="105"/>
        <v>0</v>
      </c>
      <c r="I800" s="761">
        <f t="shared" si="105"/>
        <v>0</v>
      </c>
      <c r="J800" s="761">
        <f t="shared" si="105"/>
        <v>0</v>
      </c>
    </row>
    <row r="801" spans="1:10" s="200" customFormat="1" ht="12.95" customHeight="1">
      <c r="A801" s="262">
        <v>794</v>
      </c>
      <c r="B801" s="196" t="s">
        <v>1242</v>
      </c>
      <c r="C801" s="761">
        <f t="shared" si="103"/>
        <v>24353.963900000002</v>
      </c>
      <c r="D801" s="761">
        <f t="shared" ref="D801:J801" si="106">SUBTOTAL(9,D803:D828)</f>
        <v>7507.0109999999995</v>
      </c>
      <c r="E801" s="761">
        <f t="shared" si="106"/>
        <v>4637.6689999999999</v>
      </c>
      <c r="F801" s="761">
        <f t="shared" si="106"/>
        <v>11965.222600000001</v>
      </c>
      <c r="G801" s="761">
        <f t="shared" si="106"/>
        <v>0</v>
      </c>
      <c r="H801" s="761">
        <f t="shared" si="106"/>
        <v>0</v>
      </c>
      <c r="I801" s="761">
        <f t="shared" si="106"/>
        <v>244.06129999999999</v>
      </c>
      <c r="J801" s="761">
        <f t="shared" si="106"/>
        <v>0</v>
      </c>
    </row>
    <row r="802" spans="1:10" ht="12.95" customHeight="1">
      <c r="A802" s="262">
        <v>795</v>
      </c>
      <c r="B802" s="201" t="s">
        <v>1267</v>
      </c>
      <c r="C802" s="761">
        <f t="shared" si="103"/>
        <v>0</v>
      </c>
      <c r="D802" s="762"/>
      <c r="E802" s="762"/>
      <c r="F802" s="762"/>
      <c r="G802" s="762"/>
      <c r="H802" s="762"/>
      <c r="I802" s="762"/>
      <c r="J802" s="762"/>
    </row>
    <row r="803" spans="1:10" ht="12.95" customHeight="1">
      <c r="A803" s="262">
        <v>796</v>
      </c>
      <c r="B803" s="201" t="s">
        <v>1878</v>
      </c>
      <c r="C803" s="761">
        <f t="shared" si="103"/>
        <v>0</v>
      </c>
      <c r="D803" s="762"/>
      <c r="E803" s="762"/>
      <c r="F803" s="762"/>
      <c r="G803" s="762"/>
      <c r="H803" s="762"/>
      <c r="I803" s="762"/>
      <c r="J803" s="762"/>
    </row>
    <row r="804" spans="1:10" ht="12.95" customHeight="1">
      <c r="A804" s="262">
        <v>797</v>
      </c>
      <c r="B804" s="201" t="s">
        <v>1879</v>
      </c>
      <c r="C804" s="761">
        <f t="shared" si="103"/>
        <v>0</v>
      </c>
      <c r="D804" s="762"/>
      <c r="E804" s="762"/>
      <c r="F804" s="762"/>
      <c r="G804" s="762"/>
      <c r="H804" s="762"/>
      <c r="I804" s="762"/>
      <c r="J804" s="762"/>
    </row>
    <row r="805" spans="1:10" ht="12.95" customHeight="1">
      <c r="A805" s="262">
        <v>798</v>
      </c>
      <c r="B805" s="201" t="s">
        <v>1880</v>
      </c>
      <c r="C805" s="761">
        <f t="shared" si="103"/>
        <v>0</v>
      </c>
      <c r="D805" s="762"/>
      <c r="E805" s="762"/>
      <c r="F805" s="762"/>
      <c r="G805" s="762"/>
      <c r="H805" s="762"/>
      <c r="I805" s="762"/>
      <c r="J805" s="762"/>
    </row>
    <row r="806" spans="1:10" ht="12.95" customHeight="1">
      <c r="A806" s="262">
        <v>799</v>
      </c>
      <c r="B806" s="201" t="s">
        <v>1881</v>
      </c>
      <c r="C806" s="761">
        <f t="shared" si="103"/>
        <v>99</v>
      </c>
      <c r="D806" s="762">
        <v>99</v>
      </c>
      <c r="E806" s="762">
        <v>0</v>
      </c>
      <c r="F806" s="762">
        <v>0</v>
      </c>
      <c r="G806" s="762">
        <v>0</v>
      </c>
      <c r="H806" s="762">
        <v>0</v>
      </c>
      <c r="I806" s="762">
        <v>0</v>
      </c>
      <c r="J806" s="762">
        <v>0</v>
      </c>
    </row>
    <row r="807" spans="1:10" ht="12.95" customHeight="1">
      <c r="A807" s="262">
        <v>800</v>
      </c>
      <c r="B807" s="201" t="s">
        <v>1882</v>
      </c>
      <c r="C807" s="761">
        <f t="shared" si="103"/>
        <v>0</v>
      </c>
      <c r="D807" s="762"/>
      <c r="E807" s="762"/>
      <c r="F807" s="762"/>
      <c r="G807" s="762"/>
      <c r="H807" s="762"/>
      <c r="I807" s="762"/>
      <c r="J807" s="762"/>
    </row>
    <row r="808" spans="1:10" ht="12.95" customHeight="1">
      <c r="A808" s="262">
        <v>801</v>
      </c>
      <c r="B808" s="201" t="s">
        <v>1883</v>
      </c>
      <c r="C808" s="761">
        <f t="shared" si="103"/>
        <v>0</v>
      </c>
      <c r="D808" s="762"/>
      <c r="E808" s="762"/>
      <c r="F808" s="762"/>
      <c r="G808" s="762"/>
      <c r="H808" s="762"/>
      <c r="I808" s="762"/>
      <c r="J808" s="762"/>
    </row>
    <row r="809" spans="1:10" ht="12.95" customHeight="1">
      <c r="A809" s="262">
        <v>802</v>
      </c>
      <c r="B809" s="201" t="s">
        <v>1884</v>
      </c>
      <c r="C809" s="761">
        <f t="shared" si="103"/>
        <v>187.33199999999999</v>
      </c>
      <c r="D809" s="762">
        <v>0</v>
      </c>
      <c r="E809" s="762">
        <v>187.33199999999999</v>
      </c>
      <c r="F809" s="762">
        <v>0</v>
      </c>
      <c r="G809" s="762">
        <v>0</v>
      </c>
      <c r="H809" s="762">
        <v>0</v>
      </c>
      <c r="I809" s="762">
        <v>0</v>
      </c>
      <c r="J809" s="762">
        <v>0</v>
      </c>
    </row>
    <row r="810" spans="1:10" ht="12.95" customHeight="1">
      <c r="A810" s="262">
        <v>803</v>
      </c>
      <c r="B810" s="201" t="s">
        <v>1885</v>
      </c>
      <c r="C810" s="761">
        <f t="shared" si="103"/>
        <v>105</v>
      </c>
      <c r="D810" s="762">
        <v>0</v>
      </c>
      <c r="E810" s="762">
        <v>105</v>
      </c>
      <c r="F810" s="762">
        <v>0</v>
      </c>
      <c r="G810" s="762">
        <v>0</v>
      </c>
      <c r="H810" s="762">
        <v>0</v>
      </c>
      <c r="I810" s="762">
        <v>0</v>
      </c>
      <c r="J810" s="762">
        <v>0</v>
      </c>
    </row>
    <row r="811" spans="1:10" ht="12.95" customHeight="1">
      <c r="A811" s="262">
        <v>804</v>
      </c>
      <c r="B811" s="201" t="s">
        <v>1886</v>
      </c>
      <c r="C811" s="761">
        <f t="shared" si="103"/>
        <v>0</v>
      </c>
      <c r="D811" s="762"/>
      <c r="E811" s="762"/>
      <c r="F811" s="762"/>
      <c r="G811" s="762"/>
      <c r="H811" s="762"/>
      <c r="I811" s="762"/>
      <c r="J811" s="762"/>
    </row>
    <row r="812" spans="1:10" ht="12.95" customHeight="1">
      <c r="A812" s="262">
        <v>805</v>
      </c>
      <c r="B812" s="201" t="s">
        <v>1887</v>
      </c>
      <c r="C812" s="761">
        <f t="shared" si="103"/>
        <v>120</v>
      </c>
      <c r="D812" s="762">
        <v>0</v>
      </c>
      <c r="E812" s="762">
        <v>120</v>
      </c>
      <c r="F812" s="762">
        <v>0</v>
      </c>
      <c r="G812" s="762">
        <v>0</v>
      </c>
      <c r="H812" s="762">
        <v>0</v>
      </c>
      <c r="I812" s="762">
        <v>0</v>
      </c>
      <c r="J812" s="762">
        <v>0</v>
      </c>
    </row>
    <row r="813" spans="1:10" ht="12.95" customHeight="1">
      <c r="A813" s="262">
        <v>806</v>
      </c>
      <c r="B813" s="201" t="s">
        <v>1888</v>
      </c>
      <c r="C813" s="761">
        <f t="shared" si="103"/>
        <v>0</v>
      </c>
      <c r="D813" s="762"/>
      <c r="E813" s="762"/>
      <c r="F813" s="762"/>
      <c r="G813" s="762"/>
      <c r="H813" s="762"/>
      <c r="I813" s="762"/>
      <c r="J813" s="762"/>
    </row>
    <row r="814" spans="1:10" ht="12.95" customHeight="1">
      <c r="A814" s="262">
        <v>807</v>
      </c>
      <c r="B814" s="201" t="s">
        <v>1889</v>
      </c>
      <c r="C814" s="761">
        <f t="shared" si="103"/>
        <v>2804.8869999999997</v>
      </c>
      <c r="D814" s="762">
        <v>48.6</v>
      </c>
      <c r="E814" s="762">
        <v>2756.2869999999998</v>
      </c>
      <c r="F814" s="762">
        <v>0</v>
      </c>
      <c r="G814" s="762">
        <v>0</v>
      </c>
      <c r="H814" s="762">
        <v>0</v>
      </c>
      <c r="I814" s="762">
        <v>0</v>
      </c>
      <c r="J814" s="762">
        <v>0</v>
      </c>
    </row>
    <row r="815" spans="1:10" ht="12.95" customHeight="1">
      <c r="A815" s="262">
        <v>808</v>
      </c>
      <c r="B815" s="201" t="s">
        <v>1890</v>
      </c>
      <c r="C815" s="761">
        <f t="shared" si="103"/>
        <v>0</v>
      </c>
      <c r="D815" s="762"/>
      <c r="E815" s="762"/>
      <c r="F815" s="762"/>
      <c r="G815" s="762"/>
      <c r="H815" s="762"/>
      <c r="I815" s="762"/>
      <c r="J815" s="762"/>
    </row>
    <row r="816" spans="1:10" ht="12.95" customHeight="1">
      <c r="A816" s="262">
        <v>809</v>
      </c>
      <c r="B816" s="201" t="s">
        <v>1891</v>
      </c>
      <c r="C816" s="761">
        <f t="shared" si="103"/>
        <v>0</v>
      </c>
      <c r="D816" s="762"/>
      <c r="E816" s="762"/>
      <c r="F816" s="762"/>
      <c r="G816" s="762"/>
      <c r="H816" s="762"/>
      <c r="I816" s="762"/>
      <c r="J816" s="762"/>
    </row>
    <row r="817" spans="1:10" ht="12.95" customHeight="1">
      <c r="A817" s="262">
        <v>810</v>
      </c>
      <c r="B817" s="201" t="s">
        <v>1892</v>
      </c>
      <c r="C817" s="761">
        <f t="shared" si="103"/>
        <v>1369.18</v>
      </c>
      <c r="D817" s="762">
        <v>0</v>
      </c>
      <c r="E817" s="762">
        <v>1369.18</v>
      </c>
      <c r="F817" s="762">
        <v>0</v>
      </c>
      <c r="G817" s="762">
        <v>0</v>
      </c>
      <c r="H817" s="762">
        <v>0</v>
      </c>
      <c r="I817" s="762">
        <v>0</v>
      </c>
      <c r="J817" s="762">
        <v>0</v>
      </c>
    </row>
    <row r="818" spans="1:10" ht="12.95" customHeight="1">
      <c r="A818" s="262">
        <v>811</v>
      </c>
      <c r="B818" s="201" t="s">
        <v>1893</v>
      </c>
      <c r="C818" s="761">
        <f t="shared" si="103"/>
        <v>0</v>
      </c>
      <c r="D818" s="762"/>
      <c r="E818" s="762"/>
      <c r="F818" s="762"/>
      <c r="G818" s="762"/>
      <c r="H818" s="762"/>
      <c r="I818" s="762"/>
      <c r="J818" s="762"/>
    </row>
    <row r="819" spans="1:10" ht="12.95" customHeight="1">
      <c r="A819" s="262">
        <v>812</v>
      </c>
      <c r="B819" s="201" t="s">
        <v>1894</v>
      </c>
      <c r="C819" s="761">
        <f t="shared" si="103"/>
        <v>0</v>
      </c>
      <c r="D819" s="762"/>
      <c r="E819" s="762"/>
      <c r="F819" s="762"/>
      <c r="G819" s="762"/>
      <c r="H819" s="762"/>
      <c r="I819" s="762"/>
      <c r="J819" s="762"/>
    </row>
    <row r="820" spans="1:10" ht="12.95" customHeight="1">
      <c r="A820" s="262">
        <v>813</v>
      </c>
      <c r="B820" s="201" t="s">
        <v>1895</v>
      </c>
      <c r="C820" s="761">
        <f t="shared" si="103"/>
        <v>99.87</v>
      </c>
      <c r="D820" s="762">
        <v>0</v>
      </c>
      <c r="E820" s="762">
        <v>99.87</v>
      </c>
      <c r="F820" s="762">
        <v>0</v>
      </c>
      <c r="G820" s="762">
        <v>0</v>
      </c>
      <c r="H820" s="762">
        <v>0</v>
      </c>
      <c r="I820" s="762">
        <v>0</v>
      </c>
      <c r="J820" s="762">
        <v>0</v>
      </c>
    </row>
    <row r="821" spans="1:10" ht="12.95" customHeight="1">
      <c r="A821" s="262">
        <v>814</v>
      </c>
      <c r="B821" s="201" t="s">
        <v>1598</v>
      </c>
      <c r="C821" s="761">
        <f t="shared" si="103"/>
        <v>0</v>
      </c>
      <c r="D821" s="762"/>
      <c r="E821" s="762"/>
      <c r="F821" s="762"/>
      <c r="G821" s="762"/>
      <c r="H821" s="762"/>
      <c r="I821" s="762"/>
      <c r="J821" s="762"/>
    </row>
    <row r="822" spans="1:10" ht="12.95" customHeight="1">
      <c r="A822" s="262">
        <v>815</v>
      </c>
      <c r="B822" s="201" t="s">
        <v>1896</v>
      </c>
      <c r="C822" s="761">
        <f t="shared" si="103"/>
        <v>3030.4715999999999</v>
      </c>
      <c r="D822" s="762">
        <v>3030.4715999999999</v>
      </c>
      <c r="E822" s="762">
        <v>0</v>
      </c>
      <c r="F822" s="762">
        <v>0</v>
      </c>
      <c r="G822" s="762">
        <v>0</v>
      </c>
      <c r="H822" s="762">
        <v>0</v>
      </c>
      <c r="I822" s="762">
        <v>0</v>
      </c>
      <c r="J822" s="762">
        <v>0</v>
      </c>
    </row>
    <row r="823" spans="1:10" ht="12.95" customHeight="1">
      <c r="A823" s="262">
        <v>816</v>
      </c>
      <c r="B823" s="201" t="s">
        <v>1897</v>
      </c>
      <c r="C823" s="761">
        <f t="shared" si="103"/>
        <v>0</v>
      </c>
      <c r="D823" s="762"/>
      <c r="E823" s="762"/>
      <c r="F823" s="762"/>
      <c r="G823" s="762"/>
      <c r="H823" s="762"/>
      <c r="I823" s="762"/>
      <c r="J823" s="762"/>
    </row>
    <row r="824" spans="1:10" ht="12.95" customHeight="1">
      <c r="A824" s="262">
        <v>817</v>
      </c>
      <c r="B824" s="201" t="s">
        <v>1898</v>
      </c>
      <c r="C824" s="761">
        <f t="shared" si="103"/>
        <v>819.10069999999996</v>
      </c>
      <c r="D824" s="762">
        <v>0</v>
      </c>
      <c r="E824" s="762">
        <v>0</v>
      </c>
      <c r="F824" s="762">
        <v>819.10069999999996</v>
      </c>
      <c r="G824" s="762">
        <v>0</v>
      </c>
      <c r="H824" s="762">
        <v>0</v>
      </c>
      <c r="I824" s="762">
        <v>0</v>
      </c>
      <c r="J824" s="762">
        <v>0</v>
      </c>
    </row>
    <row r="825" spans="1:10" ht="12.95" customHeight="1">
      <c r="A825" s="262">
        <v>818</v>
      </c>
      <c r="B825" s="201" t="s">
        <v>1877</v>
      </c>
      <c r="C825" s="761">
        <f t="shared" si="103"/>
        <v>14461.4136</v>
      </c>
      <c r="D825" s="762">
        <v>4287.5102999999999</v>
      </c>
      <c r="E825" s="762">
        <v>0</v>
      </c>
      <c r="F825" s="762">
        <v>10173.9033</v>
      </c>
      <c r="G825" s="762">
        <v>0</v>
      </c>
      <c r="H825" s="762">
        <v>0</v>
      </c>
      <c r="I825" s="762">
        <v>0</v>
      </c>
      <c r="J825" s="762">
        <v>0</v>
      </c>
    </row>
    <row r="826" spans="1:10" ht="12.95" customHeight="1">
      <c r="A826" s="262">
        <v>819</v>
      </c>
      <c r="B826" s="201" t="s">
        <v>1899</v>
      </c>
      <c r="C826" s="761">
        <f t="shared" si="103"/>
        <v>1257.7090000000001</v>
      </c>
      <c r="D826" s="762">
        <v>41.429099999999998</v>
      </c>
      <c r="E826" s="762">
        <v>0</v>
      </c>
      <c r="F826" s="762">
        <v>972.21860000000004</v>
      </c>
      <c r="G826" s="762">
        <v>0</v>
      </c>
      <c r="H826" s="762">
        <v>0</v>
      </c>
      <c r="I826" s="762">
        <v>244.06129999999999</v>
      </c>
      <c r="J826" s="762">
        <v>0</v>
      </c>
    </row>
    <row r="827" spans="1:10" ht="12.95" customHeight="1">
      <c r="A827" s="262">
        <v>820</v>
      </c>
      <c r="B827" s="201" t="s">
        <v>1900</v>
      </c>
      <c r="C827" s="761">
        <f t="shared" si="103"/>
        <v>0</v>
      </c>
      <c r="D827" s="762"/>
      <c r="E827" s="762"/>
      <c r="F827" s="762"/>
      <c r="G827" s="762"/>
      <c r="H827" s="762"/>
      <c r="I827" s="762"/>
      <c r="J827" s="762"/>
    </row>
    <row r="828" spans="1:10" ht="12.95" customHeight="1">
      <c r="A828" s="262">
        <v>821</v>
      </c>
      <c r="B828" s="201" t="s">
        <v>1901</v>
      </c>
      <c r="C828" s="761">
        <f t="shared" si="103"/>
        <v>0</v>
      </c>
      <c r="D828" s="762"/>
      <c r="E828" s="762"/>
      <c r="F828" s="762"/>
      <c r="G828" s="762"/>
      <c r="H828" s="762"/>
      <c r="I828" s="762"/>
      <c r="J828" s="762"/>
    </row>
    <row r="829" spans="1:10" ht="12.95" customHeight="1">
      <c r="A829" s="262">
        <v>822</v>
      </c>
      <c r="B829" s="201"/>
      <c r="C829" s="762"/>
      <c r="D829" s="762"/>
      <c r="E829" s="762"/>
      <c r="F829" s="762"/>
      <c r="G829" s="762"/>
      <c r="H829" s="762"/>
      <c r="I829" s="762"/>
      <c r="J829" s="762"/>
    </row>
    <row r="830" spans="1:10" ht="12.95" customHeight="1">
      <c r="A830" s="262">
        <v>823</v>
      </c>
      <c r="B830" s="196" t="s">
        <v>1902</v>
      </c>
      <c r="C830" s="761">
        <f t="shared" ref="C830:C867" si="107">SUM(D830:J830)</f>
        <v>10398.516500000002</v>
      </c>
      <c r="D830" s="761">
        <f t="shared" ref="D830:J830" si="108">D831+D832</f>
        <v>3614.7681000000002</v>
      </c>
      <c r="E830" s="761">
        <f t="shared" si="108"/>
        <v>1570.74</v>
      </c>
      <c r="F830" s="761">
        <f t="shared" si="108"/>
        <v>4914.0084000000006</v>
      </c>
      <c r="G830" s="761">
        <f t="shared" si="108"/>
        <v>0</v>
      </c>
      <c r="H830" s="761">
        <f t="shared" si="108"/>
        <v>0</v>
      </c>
      <c r="I830" s="761">
        <f t="shared" si="108"/>
        <v>299</v>
      </c>
      <c r="J830" s="761">
        <f t="shared" si="108"/>
        <v>0</v>
      </c>
    </row>
    <row r="831" spans="1:10" s="200" customFormat="1" ht="12.95" customHeight="1">
      <c r="A831" s="262">
        <v>824</v>
      </c>
      <c r="B831" s="196" t="s">
        <v>1241</v>
      </c>
      <c r="C831" s="761">
        <f t="shared" si="107"/>
        <v>0</v>
      </c>
      <c r="D831" s="761">
        <f t="shared" ref="D831:J831" si="109">D833</f>
        <v>0</v>
      </c>
      <c r="E831" s="761">
        <f t="shared" si="109"/>
        <v>0</v>
      </c>
      <c r="F831" s="761">
        <f t="shared" si="109"/>
        <v>0</v>
      </c>
      <c r="G831" s="761">
        <f t="shared" si="109"/>
        <v>0</v>
      </c>
      <c r="H831" s="761">
        <f t="shared" si="109"/>
        <v>0</v>
      </c>
      <c r="I831" s="761">
        <f t="shared" si="109"/>
        <v>0</v>
      </c>
      <c r="J831" s="761">
        <f t="shared" si="109"/>
        <v>0</v>
      </c>
    </row>
    <row r="832" spans="1:10" s="200" customFormat="1" ht="12.95" customHeight="1">
      <c r="A832" s="262">
        <v>825</v>
      </c>
      <c r="B832" s="196" t="s">
        <v>1242</v>
      </c>
      <c r="C832" s="761">
        <f t="shared" si="107"/>
        <v>10398.516500000002</v>
      </c>
      <c r="D832" s="761">
        <f t="shared" ref="D832:J832" si="110">SUBTOTAL(9,D834:D868)</f>
        <v>3614.7681000000002</v>
      </c>
      <c r="E832" s="761">
        <f t="shared" si="110"/>
        <v>1570.74</v>
      </c>
      <c r="F832" s="761">
        <f t="shared" si="110"/>
        <v>4914.0084000000006</v>
      </c>
      <c r="G832" s="761">
        <f t="shared" si="110"/>
        <v>0</v>
      </c>
      <c r="H832" s="761">
        <f t="shared" si="110"/>
        <v>0</v>
      </c>
      <c r="I832" s="761">
        <f t="shared" si="110"/>
        <v>299</v>
      </c>
      <c r="J832" s="761">
        <f t="shared" si="110"/>
        <v>0</v>
      </c>
    </row>
    <row r="833" spans="1:10" ht="12.95" customHeight="1">
      <c r="A833" s="262">
        <v>826</v>
      </c>
      <c r="B833" s="201" t="s">
        <v>1267</v>
      </c>
      <c r="C833" s="761">
        <f t="shared" si="107"/>
        <v>0</v>
      </c>
      <c r="D833" s="762"/>
      <c r="E833" s="762"/>
      <c r="F833" s="762"/>
      <c r="G833" s="762"/>
      <c r="H833" s="762"/>
      <c r="I833" s="762"/>
      <c r="J833" s="762"/>
    </row>
    <row r="834" spans="1:10" ht="12.95" customHeight="1">
      <c r="A834" s="262">
        <v>827</v>
      </c>
      <c r="B834" s="201" t="s">
        <v>1903</v>
      </c>
      <c r="C834" s="761">
        <f t="shared" si="107"/>
        <v>90.2</v>
      </c>
      <c r="D834" s="762">
        <v>0</v>
      </c>
      <c r="E834" s="762">
        <v>90.2</v>
      </c>
      <c r="F834" s="762">
        <v>0</v>
      </c>
      <c r="G834" s="762">
        <v>0</v>
      </c>
      <c r="H834" s="762">
        <v>0</v>
      </c>
      <c r="I834" s="762">
        <v>0</v>
      </c>
      <c r="J834" s="762">
        <v>0</v>
      </c>
    </row>
    <row r="835" spans="1:10" ht="12.95" customHeight="1">
      <c r="A835" s="262">
        <v>828</v>
      </c>
      <c r="B835" s="201" t="s">
        <v>1904</v>
      </c>
      <c r="C835" s="761">
        <f t="shared" si="107"/>
        <v>26.138000000000002</v>
      </c>
      <c r="D835" s="762">
        <v>0</v>
      </c>
      <c r="E835" s="762">
        <v>26.138000000000002</v>
      </c>
      <c r="F835" s="762">
        <v>0</v>
      </c>
      <c r="G835" s="762">
        <v>0</v>
      </c>
      <c r="H835" s="762">
        <v>0</v>
      </c>
      <c r="I835" s="762">
        <v>0</v>
      </c>
      <c r="J835" s="762">
        <v>0</v>
      </c>
    </row>
    <row r="836" spans="1:10" ht="12.95" customHeight="1">
      <c r="A836" s="262">
        <v>829</v>
      </c>
      <c r="B836" s="201" t="s">
        <v>1905</v>
      </c>
      <c r="C836" s="761">
        <f t="shared" si="107"/>
        <v>0</v>
      </c>
      <c r="D836" s="762"/>
      <c r="E836" s="762"/>
      <c r="F836" s="762"/>
      <c r="G836" s="762"/>
      <c r="H836" s="762"/>
      <c r="I836" s="762"/>
      <c r="J836" s="762"/>
    </row>
    <row r="837" spans="1:10" ht="12.95" customHeight="1">
      <c r="A837" s="262">
        <v>830</v>
      </c>
      <c r="B837" s="201" t="s">
        <v>1906</v>
      </c>
      <c r="C837" s="761">
        <f t="shared" si="107"/>
        <v>0</v>
      </c>
      <c r="D837" s="762"/>
      <c r="E837" s="762"/>
      <c r="F837" s="762"/>
      <c r="G837" s="762"/>
      <c r="H837" s="762"/>
      <c r="I837" s="762"/>
      <c r="J837" s="762"/>
    </row>
    <row r="838" spans="1:10" ht="12.95" customHeight="1">
      <c r="A838" s="262">
        <v>831</v>
      </c>
      <c r="B838" s="201" t="s">
        <v>1907</v>
      </c>
      <c r="C838" s="761">
        <f t="shared" si="107"/>
        <v>120</v>
      </c>
      <c r="D838" s="762">
        <v>0</v>
      </c>
      <c r="E838" s="762">
        <v>120</v>
      </c>
      <c r="F838" s="762">
        <v>0</v>
      </c>
      <c r="G838" s="762">
        <v>0</v>
      </c>
      <c r="H838" s="762">
        <v>0</v>
      </c>
      <c r="I838" s="762">
        <v>0</v>
      </c>
      <c r="J838" s="762">
        <v>0</v>
      </c>
    </row>
    <row r="839" spans="1:10" ht="12.95" customHeight="1">
      <c r="A839" s="262">
        <v>832</v>
      </c>
      <c r="B839" s="201" t="s">
        <v>1908</v>
      </c>
      <c r="C839" s="761">
        <f t="shared" si="107"/>
        <v>0</v>
      </c>
      <c r="D839" s="762"/>
      <c r="E839" s="762"/>
      <c r="F839" s="762"/>
      <c r="G839" s="762"/>
      <c r="H839" s="762"/>
      <c r="I839" s="762"/>
      <c r="J839" s="762"/>
    </row>
    <row r="840" spans="1:10" ht="12.95" customHeight="1">
      <c r="A840" s="262">
        <v>833</v>
      </c>
      <c r="B840" s="201" t="s">
        <v>1909</v>
      </c>
      <c r="C840" s="761">
        <f t="shared" si="107"/>
        <v>387.46379999999999</v>
      </c>
      <c r="D840" s="762">
        <v>80.540000000000006</v>
      </c>
      <c r="E840" s="762">
        <v>131.39599999999999</v>
      </c>
      <c r="F840" s="762">
        <v>175.52780000000001</v>
      </c>
      <c r="G840" s="762">
        <v>0</v>
      </c>
      <c r="H840" s="762">
        <v>0</v>
      </c>
      <c r="I840" s="762">
        <v>0</v>
      </c>
      <c r="J840" s="762">
        <v>0</v>
      </c>
    </row>
    <row r="841" spans="1:10" ht="12.95" customHeight="1">
      <c r="A841" s="262">
        <v>834</v>
      </c>
      <c r="B841" s="201" t="s">
        <v>1910</v>
      </c>
      <c r="C841" s="761">
        <f t="shared" si="107"/>
        <v>0</v>
      </c>
      <c r="D841" s="762"/>
      <c r="E841" s="762"/>
      <c r="F841" s="762"/>
      <c r="G841" s="762"/>
      <c r="H841" s="762"/>
      <c r="I841" s="762"/>
      <c r="J841" s="762"/>
    </row>
    <row r="842" spans="1:10" ht="12.95" customHeight="1">
      <c r="A842" s="262">
        <v>835</v>
      </c>
      <c r="B842" s="201" t="s">
        <v>1911</v>
      </c>
      <c r="C842" s="761">
        <f t="shared" si="107"/>
        <v>60</v>
      </c>
      <c r="D842" s="762">
        <v>0</v>
      </c>
      <c r="E842" s="762">
        <v>60</v>
      </c>
      <c r="F842" s="762">
        <v>0</v>
      </c>
      <c r="G842" s="762">
        <v>0</v>
      </c>
      <c r="H842" s="762">
        <v>0</v>
      </c>
      <c r="I842" s="762">
        <v>0</v>
      </c>
      <c r="J842" s="762">
        <v>0</v>
      </c>
    </row>
    <row r="843" spans="1:10" ht="12.95" customHeight="1">
      <c r="A843" s="262">
        <v>836</v>
      </c>
      <c r="B843" s="201" t="s">
        <v>1912</v>
      </c>
      <c r="C843" s="761">
        <f t="shared" si="107"/>
        <v>0</v>
      </c>
      <c r="D843" s="762"/>
      <c r="E843" s="762"/>
      <c r="F843" s="762"/>
      <c r="G843" s="762"/>
      <c r="H843" s="762"/>
      <c r="I843" s="762"/>
      <c r="J843" s="762"/>
    </row>
    <row r="844" spans="1:10" ht="12.95" customHeight="1">
      <c r="A844" s="262">
        <v>837</v>
      </c>
      <c r="B844" s="201" t="s">
        <v>1913</v>
      </c>
      <c r="C844" s="761">
        <f t="shared" si="107"/>
        <v>0</v>
      </c>
      <c r="D844" s="762"/>
      <c r="E844" s="762"/>
      <c r="F844" s="762"/>
      <c r="G844" s="762"/>
      <c r="H844" s="762"/>
      <c r="I844" s="762"/>
      <c r="J844" s="762"/>
    </row>
    <row r="845" spans="1:10" ht="12.95" customHeight="1">
      <c r="A845" s="262">
        <v>838</v>
      </c>
      <c r="B845" s="201" t="s">
        <v>1914</v>
      </c>
      <c r="C845" s="761">
        <f t="shared" si="107"/>
        <v>33.200000000000003</v>
      </c>
      <c r="D845" s="762">
        <v>0</v>
      </c>
      <c r="E845" s="762">
        <v>33.200000000000003</v>
      </c>
      <c r="F845" s="762">
        <v>0</v>
      </c>
      <c r="G845" s="762">
        <v>0</v>
      </c>
      <c r="H845" s="762">
        <v>0</v>
      </c>
      <c r="I845" s="762">
        <v>0</v>
      </c>
      <c r="J845" s="762">
        <v>0</v>
      </c>
    </row>
    <row r="846" spans="1:10" ht="12.95" customHeight="1">
      <c r="A846" s="262">
        <v>839</v>
      </c>
      <c r="B846" s="201" t="s">
        <v>1915</v>
      </c>
      <c r="C846" s="761">
        <f t="shared" si="107"/>
        <v>0</v>
      </c>
      <c r="D846" s="762"/>
      <c r="E846" s="762"/>
      <c r="F846" s="762"/>
      <c r="G846" s="762"/>
      <c r="H846" s="762"/>
      <c r="I846" s="762"/>
      <c r="J846" s="762"/>
    </row>
    <row r="847" spans="1:10" ht="12.95" customHeight="1">
      <c r="A847" s="262">
        <v>840</v>
      </c>
      <c r="B847" s="201" t="s">
        <v>1916</v>
      </c>
      <c r="C847" s="761">
        <f t="shared" si="107"/>
        <v>0</v>
      </c>
      <c r="D847" s="762"/>
      <c r="E847" s="762"/>
      <c r="F847" s="762"/>
      <c r="G847" s="762"/>
      <c r="H847" s="762"/>
      <c r="I847" s="762"/>
      <c r="J847" s="762"/>
    </row>
    <row r="848" spans="1:10" ht="12.95" customHeight="1">
      <c r="A848" s="262">
        <v>841</v>
      </c>
      <c r="B848" s="201" t="s">
        <v>1917</v>
      </c>
      <c r="C848" s="761">
        <f t="shared" si="107"/>
        <v>0</v>
      </c>
      <c r="D848" s="762"/>
      <c r="E848" s="762"/>
      <c r="F848" s="762"/>
      <c r="G848" s="762"/>
      <c r="H848" s="762"/>
      <c r="I848" s="762"/>
      <c r="J848" s="762"/>
    </row>
    <row r="849" spans="1:10" ht="12.95" customHeight="1">
      <c r="A849" s="262">
        <v>842</v>
      </c>
      <c r="B849" s="201" t="s">
        <v>1918</v>
      </c>
      <c r="C849" s="761">
        <f t="shared" si="107"/>
        <v>49</v>
      </c>
      <c r="D849" s="762">
        <v>0</v>
      </c>
      <c r="E849" s="762">
        <v>0</v>
      </c>
      <c r="F849" s="762">
        <v>0</v>
      </c>
      <c r="G849" s="762">
        <v>0</v>
      </c>
      <c r="H849" s="762">
        <v>0</v>
      </c>
      <c r="I849" s="762">
        <v>49</v>
      </c>
      <c r="J849" s="762">
        <v>0</v>
      </c>
    </row>
    <row r="850" spans="1:10" ht="12.95" customHeight="1">
      <c r="A850" s="262">
        <v>843</v>
      </c>
      <c r="B850" s="201" t="s">
        <v>1919</v>
      </c>
      <c r="C850" s="761">
        <f t="shared" si="107"/>
        <v>0</v>
      </c>
      <c r="D850" s="762"/>
      <c r="E850" s="762"/>
      <c r="F850" s="762"/>
      <c r="G850" s="762"/>
      <c r="H850" s="762"/>
      <c r="I850" s="762"/>
      <c r="J850" s="762"/>
    </row>
    <row r="851" spans="1:10" ht="12.95" customHeight="1">
      <c r="A851" s="262">
        <v>844</v>
      </c>
      <c r="B851" s="201" t="s">
        <v>1920</v>
      </c>
      <c r="C851" s="761">
        <f t="shared" si="107"/>
        <v>2833.7782999999999</v>
      </c>
      <c r="D851" s="762">
        <v>1568.6416999999999</v>
      </c>
      <c r="E851" s="762">
        <v>754.91</v>
      </c>
      <c r="F851" s="762">
        <v>510.22660000000002</v>
      </c>
      <c r="G851" s="762">
        <v>0</v>
      </c>
      <c r="H851" s="762">
        <v>0</v>
      </c>
      <c r="I851" s="762">
        <v>0</v>
      </c>
      <c r="J851" s="762">
        <v>0</v>
      </c>
    </row>
    <row r="852" spans="1:10" ht="12.95" customHeight="1">
      <c r="A852" s="262">
        <v>845</v>
      </c>
      <c r="B852" s="201" t="s">
        <v>1921</v>
      </c>
      <c r="C852" s="761">
        <f t="shared" si="107"/>
        <v>0</v>
      </c>
      <c r="D852" s="762"/>
      <c r="E852" s="762"/>
      <c r="F852" s="762"/>
      <c r="G852" s="762"/>
      <c r="H852" s="762"/>
      <c r="I852" s="762"/>
      <c r="J852" s="762"/>
    </row>
    <row r="853" spans="1:10" ht="12.95" customHeight="1">
      <c r="A853" s="262">
        <v>846</v>
      </c>
      <c r="B853" s="201" t="s">
        <v>1922</v>
      </c>
      <c r="C853" s="761">
        <f t="shared" si="107"/>
        <v>0</v>
      </c>
      <c r="D853" s="762"/>
      <c r="E853" s="762"/>
      <c r="F853" s="762"/>
      <c r="G853" s="762"/>
      <c r="H853" s="762"/>
      <c r="I853" s="762"/>
      <c r="J853" s="762"/>
    </row>
    <row r="854" spans="1:10" ht="12.95" customHeight="1">
      <c r="A854" s="262">
        <v>847</v>
      </c>
      <c r="B854" s="201" t="s">
        <v>1923</v>
      </c>
      <c r="C854" s="761">
        <f t="shared" si="107"/>
        <v>3319.8330000000001</v>
      </c>
      <c r="D854" s="762">
        <v>0</v>
      </c>
      <c r="E854" s="762">
        <v>76.8</v>
      </c>
      <c r="F854" s="762">
        <v>3243.0329999999999</v>
      </c>
      <c r="G854" s="762">
        <v>0</v>
      </c>
      <c r="H854" s="762">
        <v>0</v>
      </c>
      <c r="I854" s="762">
        <v>0</v>
      </c>
      <c r="J854" s="762">
        <v>0</v>
      </c>
    </row>
    <row r="855" spans="1:10" ht="12.95" customHeight="1">
      <c r="A855" s="262">
        <v>848</v>
      </c>
      <c r="B855" s="201" t="s">
        <v>1924</v>
      </c>
      <c r="C855" s="761">
        <f t="shared" si="107"/>
        <v>0</v>
      </c>
      <c r="D855" s="762"/>
      <c r="E855" s="762"/>
      <c r="F855" s="762"/>
      <c r="G855" s="762"/>
      <c r="H855" s="762"/>
      <c r="I855" s="762"/>
      <c r="J855" s="762"/>
    </row>
    <row r="856" spans="1:10" ht="12.95" customHeight="1">
      <c r="A856" s="262">
        <v>849</v>
      </c>
      <c r="B856" s="201" t="s">
        <v>1925</v>
      </c>
      <c r="C856" s="761">
        <f t="shared" si="107"/>
        <v>556.721</v>
      </c>
      <c r="D856" s="762">
        <v>0</v>
      </c>
      <c r="E856" s="762">
        <v>64</v>
      </c>
      <c r="F856" s="762">
        <v>242.721</v>
      </c>
      <c r="G856" s="762">
        <v>0</v>
      </c>
      <c r="H856" s="762">
        <v>0</v>
      </c>
      <c r="I856" s="762">
        <v>250</v>
      </c>
      <c r="J856" s="762">
        <v>0</v>
      </c>
    </row>
    <row r="857" spans="1:10" ht="12.95" customHeight="1">
      <c r="A857" s="262">
        <v>850</v>
      </c>
      <c r="B857" s="201" t="s">
        <v>1926</v>
      </c>
      <c r="C857" s="761">
        <f t="shared" si="107"/>
        <v>0</v>
      </c>
      <c r="D857" s="762"/>
      <c r="E857" s="762"/>
      <c r="F857" s="762"/>
      <c r="G857" s="762"/>
      <c r="H857" s="762"/>
      <c r="I857" s="762"/>
      <c r="J857" s="762"/>
    </row>
    <row r="858" spans="1:10" ht="12.95" customHeight="1">
      <c r="A858" s="262">
        <v>851</v>
      </c>
      <c r="B858" s="201" t="s">
        <v>1902</v>
      </c>
      <c r="C858" s="761">
        <f t="shared" si="107"/>
        <v>742.5</v>
      </c>
      <c r="D858" s="762">
        <v>0</v>
      </c>
      <c r="E858" s="762">
        <v>0</v>
      </c>
      <c r="F858" s="762">
        <v>742.5</v>
      </c>
      <c r="G858" s="762">
        <v>0</v>
      </c>
      <c r="H858" s="762">
        <v>0</v>
      </c>
      <c r="I858" s="762">
        <v>0</v>
      </c>
      <c r="J858" s="762">
        <v>0</v>
      </c>
    </row>
    <row r="859" spans="1:10" ht="12.95" customHeight="1">
      <c r="A859" s="262">
        <v>852</v>
      </c>
      <c r="B859" s="201" t="s">
        <v>1927</v>
      </c>
      <c r="C859" s="761">
        <f t="shared" si="107"/>
        <v>80</v>
      </c>
      <c r="D859" s="762">
        <v>0</v>
      </c>
      <c r="E859" s="762">
        <v>80</v>
      </c>
      <c r="F859" s="762">
        <v>0</v>
      </c>
      <c r="G859" s="762">
        <v>0</v>
      </c>
      <c r="H859" s="762">
        <v>0</v>
      </c>
      <c r="I859" s="762">
        <v>0</v>
      </c>
      <c r="J859" s="762">
        <v>0</v>
      </c>
    </row>
    <row r="860" spans="1:10" ht="12.95" customHeight="1">
      <c r="A860" s="262">
        <v>853</v>
      </c>
      <c r="B860" s="201" t="s">
        <v>1928</v>
      </c>
      <c r="C860" s="761">
        <f t="shared" si="107"/>
        <v>574.94510000000002</v>
      </c>
      <c r="D860" s="762">
        <v>504.84910000000002</v>
      </c>
      <c r="E860" s="762">
        <v>70.096000000000004</v>
      </c>
      <c r="F860" s="762">
        <v>0</v>
      </c>
      <c r="G860" s="762">
        <v>0</v>
      </c>
      <c r="H860" s="762">
        <v>0</v>
      </c>
      <c r="I860" s="762">
        <v>0</v>
      </c>
      <c r="J860" s="762">
        <v>0</v>
      </c>
    </row>
    <row r="861" spans="1:10" ht="12.95" customHeight="1">
      <c r="A861" s="262">
        <v>854</v>
      </c>
      <c r="B861" s="201" t="s">
        <v>1929</v>
      </c>
      <c r="C861" s="761">
        <f t="shared" si="107"/>
        <v>0</v>
      </c>
      <c r="D861" s="762"/>
      <c r="E861" s="762"/>
      <c r="F861" s="762"/>
      <c r="G861" s="762"/>
      <c r="H861" s="762"/>
      <c r="I861" s="762"/>
      <c r="J861" s="762"/>
    </row>
    <row r="862" spans="1:10" ht="12.95" customHeight="1">
      <c r="A862" s="262">
        <v>855</v>
      </c>
      <c r="B862" s="201" t="s">
        <v>1930</v>
      </c>
      <c r="C862" s="761">
        <f t="shared" si="107"/>
        <v>0</v>
      </c>
      <c r="D862" s="762"/>
      <c r="E862" s="762"/>
      <c r="F862" s="762"/>
      <c r="G862" s="762"/>
      <c r="H862" s="762"/>
      <c r="I862" s="762"/>
      <c r="J862" s="762"/>
    </row>
    <row r="863" spans="1:10" ht="12.95" customHeight="1">
      <c r="A863" s="262">
        <v>856</v>
      </c>
      <c r="B863" s="201" t="s">
        <v>1931</v>
      </c>
      <c r="C863" s="761">
        <f t="shared" si="107"/>
        <v>0</v>
      </c>
      <c r="D863" s="762"/>
      <c r="E863" s="762"/>
      <c r="F863" s="762"/>
      <c r="G863" s="762"/>
      <c r="H863" s="762"/>
      <c r="I863" s="762"/>
      <c r="J863" s="762"/>
    </row>
    <row r="864" spans="1:10" ht="12.95" customHeight="1">
      <c r="A864" s="262">
        <v>857</v>
      </c>
      <c r="B864" s="201" t="s">
        <v>1932</v>
      </c>
      <c r="C864" s="761">
        <f t="shared" si="107"/>
        <v>0</v>
      </c>
      <c r="D864" s="762"/>
      <c r="E864" s="762"/>
      <c r="F864" s="762"/>
      <c r="G864" s="762"/>
      <c r="H864" s="762"/>
      <c r="I864" s="762"/>
      <c r="J864" s="762"/>
    </row>
    <row r="865" spans="1:10" ht="12.95" customHeight="1">
      <c r="A865" s="262">
        <v>858</v>
      </c>
      <c r="B865" s="201" t="s">
        <v>1933</v>
      </c>
      <c r="C865" s="761">
        <f t="shared" si="107"/>
        <v>716.77570000000003</v>
      </c>
      <c r="D865" s="762">
        <v>716.77570000000003</v>
      </c>
      <c r="E865" s="762">
        <v>0</v>
      </c>
      <c r="F865" s="762">
        <v>0</v>
      </c>
      <c r="G865" s="762">
        <v>0</v>
      </c>
      <c r="H865" s="762">
        <v>0</v>
      </c>
      <c r="I865" s="762">
        <v>0</v>
      </c>
      <c r="J865" s="762">
        <v>0</v>
      </c>
    </row>
    <row r="866" spans="1:10" ht="12.95" customHeight="1">
      <c r="A866" s="262">
        <v>859</v>
      </c>
      <c r="B866" s="201" t="s">
        <v>1934</v>
      </c>
      <c r="C866" s="761">
        <f t="shared" si="107"/>
        <v>64</v>
      </c>
      <c r="D866" s="762">
        <v>0</v>
      </c>
      <c r="E866" s="762">
        <v>64</v>
      </c>
      <c r="F866" s="762">
        <v>0</v>
      </c>
      <c r="G866" s="762">
        <v>0</v>
      </c>
      <c r="H866" s="762">
        <v>0</v>
      </c>
      <c r="I866" s="762">
        <v>0</v>
      </c>
      <c r="J866" s="762">
        <v>0</v>
      </c>
    </row>
    <row r="867" spans="1:10" ht="12.95" customHeight="1">
      <c r="A867" s="262">
        <v>860</v>
      </c>
      <c r="B867" s="201" t="s">
        <v>1935</v>
      </c>
      <c r="C867" s="761">
        <f t="shared" si="107"/>
        <v>0</v>
      </c>
      <c r="D867" s="762"/>
      <c r="E867" s="762"/>
      <c r="F867" s="762"/>
      <c r="G867" s="762"/>
      <c r="H867" s="762"/>
      <c r="I867" s="762"/>
      <c r="J867" s="762"/>
    </row>
    <row r="868" spans="1:10" ht="12.95" customHeight="1">
      <c r="A868" s="262">
        <v>861</v>
      </c>
      <c r="B868" s="201" t="s">
        <v>1936</v>
      </c>
      <c r="C868" s="761">
        <f>SUM(D868:J868)</f>
        <v>743.96159999999998</v>
      </c>
      <c r="D868" s="762">
        <v>743.96159999999998</v>
      </c>
      <c r="E868" s="762">
        <v>0</v>
      </c>
      <c r="F868" s="762">
        <v>0</v>
      </c>
      <c r="G868" s="762">
        <v>0</v>
      </c>
      <c r="H868" s="762">
        <v>0</v>
      </c>
      <c r="I868" s="762">
        <v>0</v>
      </c>
      <c r="J868" s="762">
        <v>0</v>
      </c>
    </row>
    <row r="869" spans="1:10" ht="12.95" customHeight="1">
      <c r="A869" s="262">
        <v>862</v>
      </c>
      <c r="B869" s="201"/>
      <c r="C869" s="762"/>
      <c r="D869" s="762"/>
      <c r="E869" s="762"/>
      <c r="F869" s="762"/>
      <c r="G869" s="762"/>
      <c r="H869" s="762"/>
      <c r="I869" s="762"/>
      <c r="J869" s="762"/>
    </row>
    <row r="870" spans="1:10" ht="12.95" customHeight="1">
      <c r="A870" s="262">
        <v>863</v>
      </c>
      <c r="B870" s="196" t="s">
        <v>1937</v>
      </c>
      <c r="C870" s="761">
        <f t="shared" ref="C870:C900" si="111">SUM(D870:J870)</f>
        <v>24859.848400000003</v>
      </c>
      <c r="D870" s="761">
        <f t="shared" ref="D870:J870" si="112">D871+D872</f>
        <v>9952.9216000000015</v>
      </c>
      <c r="E870" s="761">
        <f t="shared" si="112"/>
        <v>5009.2260000000006</v>
      </c>
      <c r="F870" s="761">
        <f t="shared" si="112"/>
        <v>9019.9781999999996</v>
      </c>
      <c r="G870" s="761">
        <f t="shared" si="112"/>
        <v>0</v>
      </c>
      <c r="H870" s="761">
        <f t="shared" si="112"/>
        <v>0</v>
      </c>
      <c r="I870" s="761">
        <f t="shared" si="112"/>
        <v>877.72260000000006</v>
      </c>
      <c r="J870" s="761">
        <f t="shared" si="112"/>
        <v>0</v>
      </c>
    </row>
    <row r="871" spans="1:10" s="200" customFormat="1" ht="12.95" customHeight="1">
      <c r="A871" s="262">
        <v>864</v>
      </c>
      <c r="B871" s="196" t="s">
        <v>1241</v>
      </c>
      <c r="C871" s="761">
        <f t="shared" si="111"/>
        <v>0</v>
      </c>
      <c r="D871" s="761">
        <f t="shared" ref="D871:J871" si="113">D873</f>
        <v>0</v>
      </c>
      <c r="E871" s="761">
        <f t="shared" si="113"/>
        <v>0</v>
      </c>
      <c r="F871" s="761">
        <f t="shared" si="113"/>
        <v>0</v>
      </c>
      <c r="G871" s="761">
        <f t="shared" si="113"/>
        <v>0</v>
      </c>
      <c r="H871" s="761">
        <f t="shared" si="113"/>
        <v>0</v>
      </c>
      <c r="I871" s="761">
        <f t="shared" si="113"/>
        <v>0</v>
      </c>
      <c r="J871" s="761">
        <f t="shared" si="113"/>
        <v>0</v>
      </c>
    </row>
    <row r="872" spans="1:10" s="200" customFormat="1" ht="12.95" customHeight="1">
      <c r="A872" s="262">
        <v>865</v>
      </c>
      <c r="B872" s="196" t="s">
        <v>1242</v>
      </c>
      <c r="C872" s="761">
        <f t="shared" si="111"/>
        <v>24859.848400000003</v>
      </c>
      <c r="D872" s="761">
        <f t="shared" ref="D872:J872" si="114">SUBTOTAL(9,D874:D900)</f>
        <v>9952.9216000000015</v>
      </c>
      <c r="E872" s="761">
        <f t="shared" si="114"/>
        <v>5009.2260000000006</v>
      </c>
      <c r="F872" s="761">
        <f t="shared" si="114"/>
        <v>9019.9781999999996</v>
      </c>
      <c r="G872" s="761">
        <f t="shared" si="114"/>
        <v>0</v>
      </c>
      <c r="H872" s="761">
        <f t="shared" si="114"/>
        <v>0</v>
      </c>
      <c r="I872" s="761">
        <f t="shared" si="114"/>
        <v>877.72260000000006</v>
      </c>
      <c r="J872" s="761">
        <f t="shared" si="114"/>
        <v>0</v>
      </c>
    </row>
    <row r="873" spans="1:10" ht="12.95" customHeight="1">
      <c r="A873" s="262">
        <v>866</v>
      </c>
      <c r="B873" s="201" t="s">
        <v>1267</v>
      </c>
      <c r="C873" s="761">
        <f t="shared" si="111"/>
        <v>0</v>
      </c>
      <c r="D873" s="762"/>
      <c r="E873" s="762"/>
      <c r="F873" s="762"/>
      <c r="G873" s="762"/>
      <c r="H873" s="762"/>
      <c r="I873" s="762"/>
      <c r="J873" s="762"/>
    </row>
    <row r="874" spans="1:10" ht="12.95" customHeight="1">
      <c r="A874" s="262">
        <v>867</v>
      </c>
      <c r="B874" s="201" t="s">
        <v>1938</v>
      </c>
      <c r="C874" s="761">
        <f t="shared" si="111"/>
        <v>116.27</v>
      </c>
      <c r="D874" s="762">
        <v>0</v>
      </c>
      <c r="E874" s="762">
        <v>116.27</v>
      </c>
      <c r="F874" s="762">
        <v>0</v>
      </c>
      <c r="G874" s="762">
        <v>0</v>
      </c>
      <c r="H874" s="762">
        <v>0</v>
      </c>
      <c r="I874" s="762">
        <v>0</v>
      </c>
      <c r="J874" s="762">
        <v>0</v>
      </c>
    </row>
    <row r="875" spans="1:10" ht="12.95" customHeight="1">
      <c r="A875" s="262">
        <v>868</v>
      </c>
      <c r="B875" s="201" t="s">
        <v>1939</v>
      </c>
      <c r="C875" s="761">
        <f t="shared" si="111"/>
        <v>143.773</v>
      </c>
      <c r="D875" s="762">
        <v>0</v>
      </c>
      <c r="E875" s="762">
        <v>143.773</v>
      </c>
      <c r="F875" s="762">
        <v>0</v>
      </c>
      <c r="G875" s="762">
        <v>0</v>
      </c>
      <c r="H875" s="762">
        <v>0</v>
      </c>
      <c r="I875" s="762">
        <v>0</v>
      </c>
      <c r="J875" s="762">
        <v>0</v>
      </c>
    </row>
    <row r="876" spans="1:10" ht="12.95" customHeight="1">
      <c r="A876" s="262">
        <v>869</v>
      </c>
      <c r="B876" s="201" t="s">
        <v>1940</v>
      </c>
      <c r="C876" s="761">
        <f t="shared" si="111"/>
        <v>53.325000000000003</v>
      </c>
      <c r="D876" s="762">
        <v>0</v>
      </c>
      <c r="E876" s="762">
        <v>53.325000000000003</v>
      </c>
      <c r="F876" s="762">
        <v>0</v>
      </c>
      <c r="G876" s="762">
        <v>0</v>
      </c>
      <c r="H876" s="762">
        <v>0</v>
      </c>
      <c r="I876" s="762">
        <v>0</v>
      </c>
      <c r="J876" s="762">
        <v>0</v>
      </c>
    </row>
    <row r="877" spans="1:10" ht="12.95" customHeight="1">
      <c r="A877" s="262">
        <v>870</v>
      </c>
      <c r="B877" s="201" t="s">
        <v>1941</v>
      </c>
      <c r="C877" s="761">
        <f t="shared" si="111"/>
        <v>224.071</v>
      </c>
      <c r="D877" s="762">
        <v>0</v>
      </c>
      <c r="E877" s="762">
        <v>0</v>
      </c>
      <c r="F877" s="762">
        <v>0</v>
      </c>
      <c r="G877" s="762">
        <v>0</v>
      </c>
      <c r="H877" s="762">
        <v>0</v>
      </c>
      <c r="I877" s="762">
        <v>224.071</v>
      </c>
      <c r="J877" s="762">
        <v>0</v>
      </c>
    </row>
    <row r="878" spans="1:10" ht="12.95" customHeight="1">
      <c r="A878" s="262">
        <v>871</v>
      </c>
      <c r="B878" s="201" t="s">
        <v>1942</v>
      </c>
      <c r="C878" s="761">
        <f t="shared" si="111"/>
        <v>150</v>
      </c>
      <c r="D878" s="762">
        <v>0</v>
      </c>
      <c r="E878" s="762">
        <v>150</v>
      </c>
      <c r="F878" s="762">
        <v>0</v>
      </c>
      <c r="G878" s="762">
        <v>0</v>
      </c>
      <c r="H878" s="762">
        <v>0</v>
      </c>
      <c r="I878" s="762">
        <v>0</v>
      </c>
      <c r="J878" s="762">
        <v>0</v>
      </c>
    </row>
    <row r="879" spans="1:10" ht="12.95" customHeight="1">
      <c r="A879" s="262">
        <v>872</v>
      </c>
      <c r="B879" s="201" t="s">
        <v>1943</v>
      </c>
      <c r="C879" s="761">
        <f t="shared" si="111"/>
        <v>39.055</v>
      </c>
      <c r="D879" s="762">
        <v>0</v>
      </c>
      <c r="E879" s="762">
        <v>39.055</v>
      </c>
      <c r="F879" s="762">
        <v>0</v>
      </c>
      <c r="G879" s="762">
        <v>0</v>
      </c>
      <c r="H879" s="762">
        <v>0</v>
      </c>
      <c r="I879" s="762">
        <v>0</v>
      </c>
      <c r="J879" s="762">
        <v>0</v>
      </c>
    </row>
    <row r="880" spans="1:10" ht="12.95" customHeight="1">
      <c r="A880" s="262">
        <v>873</v>
      </c>
      <c r="B880" s="201" t="s">
        <v>1944</v>
      </c>
      <c r="C880" s="761">
        <f t="shared" si="111"/>
        <v>392.1</v>
      </c>
      <c r="D880" s="762">
        <v>0</v>
      </c>
      <c r="E880" s="762">
        <v>142.1</v>
      </c>
      <c r="F880" s="762">
        <v>0</v>
      </c>
      <c r="G880" s="762">
        <v>0</v>
      </c>
      <c r="H880" s="762">
        <v>0</v>
      </c>
      <c r="I880" s="762">
        <v>250</v>
      </c>
      <c r="J880" s="762">
        <v>0</v>
      </c>
    </row>
    <row r="881" spans="1:10" ht="12.95" customHeight="1">
      <c r="A881" s="262">
        <v>874</v>
      </c>
      <c r="B881" s="201" t="s">
        <v>1945</v>
      </c>
      <c r="C881" s="761">
        <f t="shared" si="111"/>
        <v>96.622</v>
      </c>
      <c r="D881" s="762">
        <v>0</v>
      </c>
      <c r="E881" s="762">
        <v>96.622</v>
      </c>
      <c r="F881" s="762">
        <v>0</v>
      </c>
      <c r="G881" s="762">
        <v>0</v>
      </c>
      <c r="H881" s="762">
        <v>0</v>
      </c>
      <c r="I881" s="762">
        <v>0</v>
      </c>
      <c r="J881" s="762">
        <v>0</v>
      </c>
    </row>
    <row r="882" spans="1:10" ht="12.95" customHeight="1">
      <c r="A882" s="262">
        <v>875</v>
      </c>
      <c r="B882" s="201" t="s">
        <v>1946</v>
      </c>
      <c r="C882" s="761">
        <f t="shared" si="111"/>
        <v>73.539000000000001</v>
      </c>
      <c r="D882" s="762">
        <v>0</v>
      </c>
      <c r="E882" s="762">
        <v>73.539000000000001</v>
      </c>
      <c r="F882" s="762">
        <v>0</v>
      </c>
      <c r="G882" s="762">
        <v>0</v>
      </c>
      <c r="H882" s="762">
        <v>0</v>
      </c>
      <c r="I882" s="762">
        <v>0</v>
      </c>
      <c r="J882" s="762">
        <v>0</v>
      </c>
    </row>
    <row r="883" spans="1:10" ht="12.95" customHeight="1">
      <c r="A883" s="262">
        <v>876</v>
      </c>
      <c r="B883" s="201" t="s">
        <v>1947</v>
      </c>
      <c r="C883" s="761">
        <f t="shared" si="111"/>
        <v>2613.3204000000001</v>
      </c>
      <c r="D883" s="762">
        <v>2449.3204000000001</v>
      </c>
      <c r="E883" s="762">
        <v>164</v>
      </c>
      <c r="F883" s="762">
        <v>0</v>
      </c>
      <c r="G883" s="762">
        <v>0</v>
      </c>
      <c r="H883" s="762">
        <v>0</v>
      </c>
      <c r="I883" s="762">
        <v>0</v>
      </c>
      <c r="J883" s="762">
        <v>0</v>
      </c>
    </row>
    <row r="884" spans="1:10" ht="12.95" customHeight="1">
      <c r="A884" s="262">
        <v>877</v>
      </c>
      <c r="B884" s="201" t="s">
        <v>1948</v>
      </c>
      <c r="C884" s="761">
        <f t="shared" si="111"/>
        <v>0</v>
      </c>
      <c r="D884" s="762"/>
      <c r="E884" s="762"/>
      <c r="F884" s="762"/>
      <c r="G884" s="762"/>
      <c r="H884" s="762"/>
      <c r="I884" s="762"/>
      <c r="J884" s="762"/>
    </row>
    <row r="885" spans="1:10" ht="12.95" customHeight="1">
      <c r="A885" s="262">
        <v>878</v>
      </c>
      <c r="B885" s="201" t="s">
        <v>1949</v>
      </c>
      <c r="C885" s="761">
        <f t="shared" si="111"/>
        <v>362.82</v>
      </c>
      <c r="D885" s="762">
        <v>0</v>
      </c>
      <c r="E885" s="762">
        <v>94.08</v>
      </c>
      <c r="F885" s="762">
        <v>268.74</v>
      </c>
      <c r="G885" s="762">
        <v>0</v>
      </c>
      <c r="H885" s="762">
        <v>0</v>
      </c>
      <c r="I885" s="762">
        <v>0</v>
      </c>
      <c r="J885" s="762">
        <v>0</v>
      </c>
    </row>
    <row r="886" spans="1:10" ht="12.95" customHeight="1">
      <c r="A886" s="262">
        <v>879</v>
      </c>
      <c r="B886" s="201" t="s">
        <v>1950</v>
      </c>
      <c r="C886" s="761">
        <f t="shared" si="111"/>
        <v>976.81709999999998</v>
      </c>
      <c r="D886" s="762">
        <v>84.983000000000004</v>
      </c>
      <c r="E886" s="762">
        <v>95.98</v>
      </c>
      <c r="F886" s="762">
        <v>795.85410000000002</v>
      </c>
      <c r="G886" s="762">
        <v>0</v>
      </c>
      <c r="H886" s="762">
        <v>0</v>
      </c>
      <c r="I886" s="762">
        <v>0</v>
      </c>
      <c r="J886" s="762">
        <v>0</v>
      </c>
    </row>
    <row r="887" spans="1:10" ht="12.95" customHeight="1">
      <c r="A887" s="262">
        <v>880</v>
      </c>
      <c r="B887" s="201" t="s">
        <v>1695</v>
      </c>
      <c r="C887" s="761">
        <f t="shared" si="111"/>
        <v>0</v>
      </c>
      <c r="D887" s="762"/>
      <c r="E887" s="762"/>
      <c r="F887" s="762"/>
      <c r="G887" s="762"/>
      <c r="H887" s="762"/>
      <c r="I887" s="762"/>
      <c r="J887" s="762"/>
    </row>
    <row r="888" spans="1:10" ht="12.95" customHeight="1">
      <c r="A888" s="262">
        <v>881</v>
      </c>
      <c r="B888" s="201" t="s">
        <v>1951</v>
      </c>
      <c r="C888" s="761">
        <f t="shared" si="111"/>
        <v>1969.5912000000001</v>
      </c>
      <c r="D888" s="762">
        <v>1334.7128</v>
      </c>
      <c r="E888" s="762">
        <v>111.27500000000001</v>
      </c>
      <c r="F888" s="762">
        <v>523.60339999999997</v>
      </c>
      <c r="G888" s="762">
        <v>0</v>
      </c>
      <c r="H888" s="762">
        <v>0</v>
      </c>
      <c r="I888" s="762">
        <v>0</v>
      </c>
      <c r="J888" s="762">
        <v>0</v>
      </c>
    </row>
    <row r="889" spans="1:10" ht="12.95" customHeight="1">
      <c r="A889" s="262">
        <v>882</v>
      </c>
      <c r="B889" s="201" t="s">
        <v>1410</v>
      </c>
      <c r="C889" s="761">
        <f t="shared" si="111"/>
        <v>3746.152</v>
      </c>
      <c r="D889" s="762">
        <v>0</v>
      </c>
      <c r="E889" s="762">
        <v>0</v>
      </c>
      <c r="F889" s="762">
        <v>3746.152</v>
      </c>
      <c r="G889" s="762">
        <v>0</v>
      </c>
      <c r="H889" s="762">
        <v>0</v>
      </c>
      <c r="I889" s="762">
        <v>0</v>
      </c>
      <c r="J889" s="762">
        <v>0</v>
      </c>
    </row>
    <row r="890" spans="1:10" ht="12.95" customHeight="1">
      <c r="A890" s="262">
        <v>883</v>
      </c>
      <c r="B890" s="201" t="s">
        <v>1869</v>
      </c>
      <c r="C890" s="761">
        <f t="shared" si="111"/>
        <v>0</v>
      </c>
      <c r="D890" s="762"/>
      <c r="E890" s="762"/>
      <c r="F890" s="762"/>
      <c r="G890" s="762"/>
      <c r="H890" s="762"/>
      <c r="I890" s="762"/>
      <c r="J890" s="762"/>
    </row>
    <row r="891" spans="1:10" ht="12.95" customHeight="1">
      <c r="A891" s="262">
        <v>884</v>
      </c>
      <c r="B891" s="201" t="s">
        <v>1952</v>
      </c>
      <c r="C891" s="761">
        <f t="shared" si="111"/>
        <v>3722.5585999999998</v>
      </c>
      <c r="D891" s="762">
        <v>3722.5585999999998</v>
      </c>
      <c r="E891" s="762">
        <v>0</v>
      </c>
      <c r="F891" s="762">
        <v>0</v>
      </c>
      <c r="G891" s="762">
        <v>0</v>
      </c>
      <c r="H891" s="762">
        <v>0</v>
      </c>
      <c r="I891" s="762">
        <v>0</v>
      </c>
      <c r="J891" s="762">
        <v>0</v>
      </c>
    </row>
    <row r="892" spans="1:10" ht="12.95" customHeight="1">
      <c r="A892" s="262">
        <v>885</v>
      </c>
      <c r="B892" s="201" t="s">
        <v>1286</v>
      </c>
      <c r="C892" s="761">
        <f t="shared" si="111"/>
        <v>115.76349999999999</v>
      </c>
      <c r="D892" s="762">
        <v>86.103499999999997</v>
      </c>
      <c r="E892" s="762">
        <v>29.66</v>
      </c>
      <c r="F892" s="762">
        <v>0</v>
      </c>
      <c r="G892" s="762">
        <v>0</v>
      </c>
      <c r="H892" s="762">
        <v>0</v>
      </c>
      <c r="I892" s="762">
        <v>0</v>
      </c>
      <c r="J892" s="762">
        <v>0</v>
      </c>
    </row>
    <row r="893" spans="1:10" ht="12.95" customHeight="1">
      <c r="A893" s="262">
        <v>886</v>
      </c>
      <c r="B893" s="201" t="s">
        <v>1953</v>
      </c>
      <c r="C893" s="761">
        <f t="shared" si="111"/>
        <v>150</v>
      </c>
      <c r="D893" s="762">
        <v>0</v>
      </c>
      <c r="E893" s="762">
        <v>150</v>
      </c>
      <c r="F893" s="762">
        <v>0</v>
      </c>
      <c r="G893" s="762">
        <v>0</v>
      </c>
      <c r="H893" s="762">
        <v>0</v>
      </c>
      <c r="I893" s="762">
        <v>0</v>
      </c>
      <c r="J893" s="762">
        <v>0</v>
      </c>
    </row>
    <row r="894" spans="1:10" ht="12.95" customHeight="1">
      <c r="A894" s="262">
        <v>887</v>
      </c>
      <c r="B894" s="201" t="s">
        <v>1937</v>
      </c>
      <c r="C894" s="761">
        <f t="shared" si="111"/>
        <v>1634.0169000000001</v>
      </c>
      <c r="D894" s="762">
        <v>1423.7289000000001</v>
      </c>
      <c r="E894" s="762">
        <v>0</v>
      </c>
      <c r="F894" s="762">
        <v>0</v>
      </c>
      <c r="G894" s="762">
        <v>0</v>
      </c>
      <c r="H894" s="762">
        <v>0</v>
      </c>
      <c r="I894" s="762">
        <v>210.28800000000001</v>
      </c>
      <c r="J894" s="762">
        <v>0</v>
      </c>
    </row>
    <row r="895" spans="1:10" ht="12.95" customHeight="1">
      <c r="A895" s="262">
        <v>888</v>
      </c>
      <c r="B895" s="201" t="s">
        <v>1954</v>
      </c>
      <c r="C895" s="761">
        <f t="shared" si="111"/>
        <v>2342.0920000000001</v>
      </c>
      <c r="D895" s="762">
        <v>0</v>
      </c>
      <c r="E895" s="762">
        <v>1560.88</v>
      </c>
      <c r="F895" s="762">
        <v>781.21199999999999</v>
      </c>
      <c r="G895" s="762">
        <v>0</v>
      </c>
      <c r="H895" s="762">
        <v>0</v>
      </c>
      <c r="I895" s="762">
        <v>0</v>
      </c>
      <c r="J895" s="762">
        <v>0</v>
      </c>
    </row>
    <row r="896" spans="1:10" ht="12.95" customHeight="1">
      <c r="A896" s="262">
        <v>889</v>
      </c>
      <c r="B896" s="201" t="s">
        <v>1360</v>
      </c>
      <c r="C896" s="761">
        <f t="shared" si="111"/>
        <v>48.223999999999997</v>
      </c>
      <c r="D896" s="762">
        <v>0</v>
      </c>
      <c r="E896" s="762">
        <v>48.223999999999997</v>
      </c>
      <c r="F896" s="762">
        <v>0</v>
      </c>
      <c r="G896" s="762">
        <v>0</v>
      </c>
      <c r="H896" s="762">
        <v>0</v>
      </c>
      <c r="I896" s="762">
        <v>0</v>
      </c>
      <c r="J896" s="762">
        <v>0</v>
      </c>
    </row>
    <row r="897" spans="1:10" ht="12.95" customHeight="1">
      <c r="A897" s="262">
        <v>890</v>
      </c>
      <c r="B897" s="201" t="s">
        <v>1955</v>
      </c>
      <c r="C897" s="761">
        <f t="shared" si="111"/>
        <v>0</v>
      </c>
      <c r="D897" s="762"/>
      <c r="E897" s="762"/>
      <c r="F897" s="762"/>
      <c r="G897" s="762"/>
      <c r="H897" s="762"/>
      <c r="I897" s="762"/>
      <c r="J897" s="762"/>
    </row>
    <row r="898" spans="1:10" ht="12.95" customHeight="1">
      <c r="A898" s="262">
        <v>891</v>
      </c>
      <c r="B898" s="201" t="s">
        <v>1956</v>
      </c>
      <c r="C898" s="761">
        <f t="shared" si="111"/>
        <v>75.304000000000002</v>
      </c>
      <c r="D898" s="762">
        <v>0</v>
      </c>
      <c r="E898" s="762">
        <v>75.304000000000002</v>
      </c>
      <c r="F898" s="762">
        <v>0</v>
      </c>
      <c r="G898" s="762">
        <v>0</v>
      </c>
      <c r="H898" s="762">
        <v>0</v>
      </c>
      <c r="I898" s="762">
        <v>0</v>
      </c>
      <c r="J898" s="762">
        <v>0</v>
      </c>
    </row>
    <row r="899" spans="1:10" ht="12.95" customHeight="1">
      <c r="A899" s="262">
        <v>892</v>
      </c>
      <c r="B899" s="201" t="s">
        <v>1957</v>
      </c>
      <c r="C899" s="761">
        <f t="shared" si="111"/>
        <v>907.69960000000003</v>
      </c>
      <c r="D899" s="762">
        <v>661.93600000000004</v>
      </c>
      <c r="E899" s="762">
        <v>52.4</v>
      </c>
      <c r="F899" s="762">
        <v>0</v>
      </c>
      <c r="G899" s="762">
        <v>0</v>
      </c>
      <c r="H899" s="762">
        <v>0</v>
      </c>
      <c r="I899" s="762">
        <v>193.36359999999999</v>
      </c>
      <c r="J899" s="762">
        <v>0</v>
      </c>
    </row>
    <row r="900" spans="1:10" ht="12.95" customHeight="1">
      <c r="A900" s="262">
        <v>893</v>
      </c>
      <c r="B900" s="201" t="s">
        <v>1958</v>
      </c>
      <c r="C900" s="761">
        <f t="shared" si="111"/>
        <v>4906.7340999999997</v>
      </c>
      <c r="D900" s="762">
        <v>189.57839999999999</v>
      </c>
      <c r="E900" s="762">
        <v>1812.739</v>
      </c>
      <c r="F900" s="762">
        <v>2904.4167000000002</v>
      </c>
      <c r="G900" s="762">
        <v>0</v>
      </c>
      <c r="H900" s="762">
        <v>0</v>
      </c>
      <c r="I900" s="762">
        <v>0</v>
      </c>
      <c r="J900" s="762">
        <v>0</v>
      </c>
    </row>
    <row r="901" spans="1:10" ht="12.95" customHeight="1">
      <c r="A901" s="262">
        <v>894</v>
      </c>
      <c r="B901" s="201"/>
      <c r="C901" s="762"/>
      <c r="D901" s="762"/>
      <c r="E901" s="762"/>
      <c r="F901" s="762"/>
      <c r="G901" s="762"/>
      <c r="H901" s="762"/>
      <c r="I901" s="762"/>
      <c r="J901" s="762"/>
    </row>
    <row r="902" spans="1:10" ht="12.95" customHeight="1">
      <c r="A902" s="262">
        <v>895</v>
      </c>
      <c r="B902" s="196" t="s">
        <v>1959</v>
      </c>
      <c r="C902" s="761">
        <f t="shared" ref="C902:C928" si="115">SUM(D902:J902)</f>
        <v>7516.0443999999989</v>
      </c>
      <c r="D902" s="761">
        <f t="shared" ref="D902:J902" si="116">D903+D904</f>
        <v>5790.0455999999995</v>
      </c>
      <c r="E902" s="761">
        <f t="shared" si="116"/>
        <v>57.469000000000001</v>
      </c>
      <c r="F902" s="761">
        <f t="shared" si="116"/>
        <v>412.33980000000003</v>
      </c>
      <c r="G902" s="761">
        <f t="shared" si="116"/>
        <v>63.977499999999999</v>
      </c>
      <c r="H902" s="761">
        <f t="shared" si="116"/>
        <v>982.21249999999998</v>
      </c>
      <c r="I902" s="761">
        <f t="shared" si="116"/>
        <v>210</v>
      </c>
      <c r="J902" s="761">
        <f t="shared" si="116"/>
        <v>0</v>
      </c>
    </row>
    <row r="903" spans="1:10" s="200" customFormat="1" ht="12.95" customHeight="1">
      <c r="A903" s="262">
        <v>896</v>
      </c>
      <c r="B903" s="196" t="s">
        <v>1241</v>
      </c>
      <c r="C903" s="761">
        <f t="shared" si="115"/>
        <v>687.11869999999999</v>
      </c>
      <c r="D903" s="761">
        <f t="shared" ref="D903:J903" si="117">D905</f>
        <v>0</v>
      </c>
      <c r="E903" s="761">
        <f t="shared" si="117"/>
        <v>0</v>
      </c>
      <c r="F903" s="761">
        <f t="shared" si="117"/>
        <v>0</v>
      </c>
      <c r="G903" s="761">
        <f t="shared" si="117"/>
        <v>0</v>
      </c>
      <c r="H903" s="761">
        <f t="shared" si="117"/>
        <v>687.11869999999999</v>
      </c>
      <c r="I903" s="761">
        <f t="shared" si="117"/>
        <v>0</v>
      </c>
      <c r="J903" s="761">
        <f t="shared" si="117"/>
        <v>0</v>
      </c>
    </row>
    <row r="904" spans="1:10" s="200" customFormat="1" ht="12.95" customHeight="1">
      <c r="A904" s="262">
        <v>897</v>
      </c>
      <c r="B904" s="196" t="s">
        <v>1242</v>
      </c>
      <c r="C904" s="761">
        <f t="shared" si="115"/>
        <v>6828.9256999999989</v>
      </c>
      <c r="D904" s="761">
        <f t="shared" ref="D904:J904" si="118">SUBTOTAL(9,D906:D928)</f>
        <v>5790.0455999999995</v>
      </c>
      <c r="E904" s="761">
        <f t="shared" si="118"/>
        <v>57.469000000000001</v>
      </c>
      <c r="F904" s="761">
        <f t="shared" si="118"/>
        <v>412.33980000000003</v>
      </c>
      <c r="G904" s="761">
        <f t="shared" si="118"/>
        <v>63.977499999999999</v>
      </c>
      <c r="H904" s="761">
        <f t="shared" si="118"/>
        <v>295.09379999999999</v>
      </c>
      <c r="I904" s="761">
        <f t="shared" si="118"/>
        <v>210</v>
      </c>
      <c r="J904" s="761">
        <f t="shared" si="118"/>
        <v>0</v>
      </c>
    </row>
    <row r="905" spans="1:10" ht="12.95" customHeight="1">
      <c r="A905" s="262">
        <v>898</v>
      </c>
      <c r="B905" s="201" t="s">
        <v>1267</v>
      </c>
      <c r="C905" s="761">
        <f t="shared" si="115"/>
        <v>687.11869999999999</v>
      </c>
      <c r="D905" s="762">
        <v>0</v>
      </c>
      <c r="E905" s="762">
        <v>0</v>
      </c>
      <c r="F905" s="762">
        <v>0</v>
      </c>
      <c r="G905" s="762">
        <v>0</v>
      </c>
      <c r="H905" s="762">
        <v>687.11869999999999</v>
      </c>
      <c r="I905" s="762">
        <v>0</v>
      </c>
      <c r="J905" s="762">
        <v>0</v>
      </c>
    </row>
    <row r="906" spans="1:10" ht="12.95" customHeight="1">
      <c r="A906" s="262">
        <v>899</v>
      </c>
      <c r="B906" s="201" t="s">
        <v>1960</v>
      </c>
      <c r="C906" s="761">
        <f t="shared" si="115"/>
        <v>0</v>
      </c>
      <c r="D906" s="762"/>
      <c r="E906" s="762"/>
      <c r="F906" s="762"/>
      <c r="G906" s="762"/>
      <c r="H906" s="762"/>
      <c r="I906" s="762"/>
      <c r="J906" s="762"/>
    </row>
    <row r="907" spans="1:10" ht="12.95" customHeight="1">
      <c r="A907" s="262">
        <v>900</v>
      </c>
      <c r="B907" s="201" t="s">
        <v>1961</v>
      </c>
      <c r="C907" s="761">
        <f t="shared" si="115"/>
        <v>295.09379999999999</v>
      </c>
      <c r="D907" s="762">
        <v>0</v>
      </c>
      <c r="E907" s="762">
        <v>0</v>
      </c>
      <c r="F907" s="762">
        <v>0</v>
      </c>
      <c r="G907" s="762">
        <v>0</v>
      </c>
      <c r="H907" s="762">
        <v>295.09379999999999</v>
      </c>
      <c r="I907" s="762">
        <v>0</v>
      </c>
      <c r="J907" s="762">
        <v>0</v>
      </c>
    </row>
    <row r="908" spans="1:10" ht="12.95" customHeight="1">
      <c r="A908" s="262">
        <v>901</v>
      </c>
      <c r="B908" s="201" t="s">
        <v>1962</v>
      </c>
      <c r="C908" s="761">
        <f t="shared" si="115"/>
        <v>0</v>
      </c>
      <c r="D908" s="762"/>
      <c r="E908" s="762"/>
      <c r="F908" s="762"/>
      <c r="G908" s="762"/>
      <c r="H908" s="762"/>
      <c r="I908" s="762"/>
      <c r="J908" s="762"/>
    </row>
    <row r="909" spans="1:10" ht="12.95" customHeight="1">
      <c r="A909" s="262">
        <v>902</v>
      </c>
      <c r="B909" s="201" t="s">
        <v>1963</v>
      </c>
      <c r="C909" s="761">
        <f t="shared" si="115"/>
        <v>210</v>
      </c>
      <c r="D909" s="762">
        <v>0</v>
      </c>
      <c r="E909" s="762">
        <v>0</v>
      </c>
      <c r="F909" s="762">
        <v>0</v>
      </c>
      <c r="G909" s="762">
        <v>0</v>
      </c>
      <c r="H909" s="762">
        <v>0</v>
      </c>
      <c r="I909" s="762">
        <v>210</v>
      </c>
      <c r="J909" s="762">
        <v>0</v>
      </c>
    </row>
    <row r="910" spans="1:10" ht="12.95" customHeight="1">
      <c r="A910" s="262">
        <v>903</v>
      </c>
      <c r="B910" s="201" t="s">
        <v>1964</v>
      </c>
      <c r="C910" s="761">
        <f t="shared" si="115"/>
        <v>0</v>
      </c>
      <c r="D910" s="762"/>
      <c r="E910" s="762"/>
      <c r="F910" s="762"/>
      <c r="G910" s="762"/>
      <c r="H910" s="762"/>
      <c r="I910" s="762"/>
      <c r="J910" s="762"/>
    </row>
    <row r="911" spans="1:10" ht="12.95" customHeight="1">
      <c r="A911" s="262">
        <v>904</v>
      </c>
      <c r="B911" s="201" t="s">
        <v>1965</v>
      </c>
      <c r="C911" s="761">
        <f t="shared" si="115"/>
        <v>0</v>
      </c>
      <c r="D911" s="762"/>
      <c r="E911" s="762"/>
      <c r="F911" s="762"/>
      <c r="G911" s="762"/>
      <c r="H911" s="762"/>
      <c r="I911" s="762"/>
      <c r="J911" s="762"/>
    </row>
    <row r="912" spans="1:10" ht="12.95" customHeight="1">
      <c r="A912" s="262">
        <v>905</v>
      </c>
      <c r="B912" s="201" t="s">
        <v>1966</v>
      </c>
      <c r="C912" s="761">
        <f t="shared" si="115"/>
        <v>0</v>
      </c>
      <c r="D912" s="762"/>
      <c r="E912" s="762"/>
      <c r="F912" s="762"/>
      <c r="G912" s="762"/>
      <c r="H912" s="762"/>
      <c r="I912" s="762"/>
      <c r="J912" s="762"/>
    </row>
    <row r="913" spans="1:10" ht="12.95" customHeight="1">
      <c r="A913" s="262">
        <v>906</v>
      </c>
      <c r="B913" s="201" t="s">
        <v>1967</v>
      </c>
      <c r="C913" s="761">
        <f t="shared" si="115"/>
        <v>0</v>
      </c>
      <c r="D913" s="762"/>
      <c r="E913" s="762"/>
      <c r="F913" s="762"/>
      <c r="G913" s="762"/>
      <c r="H913" s="762"/>
      <c r="I913" s="762"/>
      <c r="J913" s="762"/>
    </row>
    <row r="914" spans="1:10" ht="12.95" customHeight="1">
      <c r="A914" s="262">
        <v>907</v>
      </c>
      <c r="B914" s="201" t="s">
        <v>1968</v>
      </c>
      <c r="C914" s="761">
        <f t="shared" si="115"/>
        <v>1168.4267</v>
      </c>
      <c r="D914" s="762">
        <v>1168.4267</v>
      </c>
      <c r="E914" s="762">
        <v>0</v>
      </c>
      <c r="F914" s="762">
        <v>0</v>
      </c>
      <c r="G914" s="762">
        <v>0</v>
      </c>
      <c r="H914" s="762">
        <v>0</v>
      </c>
      <c r="I914" s="762">
        <v>0</v>
      </c>
      <c r="J914" s="762">
        <v>0</v>
      </c>
    </row>
    <row r="915" spans="1:10" ht="12.95" customHeight="1">
      <c r="A915" s="262">
        <v>908</v>
      </c>
      <c r="B915" s="201" t="s">
        <v>1592</v>
      </c>
      <c r="C915" s="761">
        <f t="shared" si="115"/>
        <v>0</v>
      </c>
      <c r="D915" s="762"/>
      <c r="E915" s="762"/>
      <c r="F915" s="762"/>
      <c r="G915" s="762"/>
      <c r="H915" s="762"/>
      <c r="I915" s="762"/>
      <c r="J915" s="762"/>
    </row>
    <row r="916" spans="1:10" ht="12.95" customHeight="1">
      <c r="A916" s="262">
        <v>909</v>
      </c>
      <c r="B916" s="201" t="s">
        <v>1969</v>
      </c>
      <c r="C916" s="761">
        <f t="shared" si="115"/>
        <v>0</v>
      </c>
      <c r="D916" s="762"/>
      <c r="E916" s="762"/>
      <c r="F916" s="762"/>
      <c r="G916" s="762"/>
      <c r="H916" s="762"/>
      <c r="I916" s="762"/>
      <c r="J916" s="762"/>
    </row>
    <row r="917" spans="1:10" ht="12.95" customHeight="1">
      <c r="A917" s="262">
        <v>910</v>
      </c>
      <c r="B917" s="201" t="s">
        <v>1970</v>
      </c>
      <c r="C917" s="761">
        <f t="shared" si="115"/>
        <v>3063.9775</v>
      </c>
      <c r="D917" s="762">
        <v>3000</v>
      </c>
      <c r="E917" s="762">
        <v>0</v>
      </c>
      <c r="F917" s="762">
        <v>0</v>
      </c>
      <c r="G917" s="762">
        <v>63.977499999999999</v>
      </c>
      <c r="H917" s="762">
        <v>0</v>
      </c>
      <c r="I917" s="762">
        <v>0</v>
      </c>
      <c r="J917" s="762">
        <v>0</v>
      </c>
    </row>
    <row r="918" spans="1:10" ht="12.95" customHeight="1">
      <c r="A918" s="262">
        <v>911</v>
      </c>
      <c r="B918" s="201" t="s">
        <v>1918</v>
      </c>
      <c r="C918" s="761">
        <f t="shared" si="115"/>
        <v>57.469000000000001</v>
      </c>
      <c r="D918" s="762">
        <v>0</v>
      </c>
      <c r="E918" s="762">
        <v>57.469000000000001</v>
      </c>
      <c r="F918" s="762">
        <v>0</v>
      </c>
      <c r="G918" s="762">
        <v>0</v>
      </c>
      <c r="H918" s="762">
        <v>0</v>
      </c>
      <c r="I918" s="762">
        <v>0</v>
      </c>
      <c r="J918" s="762">
        <v>0</v>
      </c>
    </row>
    <row r="919" spans="1:10" ht="12.95" customHeight="1">
      <c r="A919" s="262">
        <v>912</v>
      </c>
      <c r="B919" s="201" t="s">
        <v>1971</v>
      </c>
      <c r="C919" s="761">
        <f t="shared" si="115"/>
        <v>0</v>
      </c>
      <c r="D919" s="762"/>
      <c r="E919" s="762"/>
      <c r="F919" s="762"/>
      <c r="G919" s="762"/>
      <c r="H919" s="762"/>
      <c r="I919" s="762"/>
      <c r="J919" s="762"/>
    </row>
    <row r="920" spans="1:10" ht="12.95" customHeight="1">
      <c r="A920" s="262">
        <v>913</v>
      </c>
      <c r="B920" s="201" t="s">
        <v>1972</v>
      </c>
      <c r="C920" s="761">
        <f t="shared" si="115"/>
        <v>1621.6188999999999</v>
      </c>
      <c r="D920" s="762">
        <v>1621.6188999999999</v>
      </c>
      <c r="E920" s="762">
        <v>0</v>
      </c>
      <c r="F920" s="762">
        <v>0</v>
      </c>
      <c r="G920" s="762">
        <v>0</v>
      </c>
      <c r="H920" s="762">
        <v>0</v>
      </c>
      <c r="I920" s="762">
        <v>0</v>
      </c>
      <c r="J920" s="762">
        <v>0</v>
      </c>
    </row>
    <row r="921" spans="1:10" ht="12.95" customHeight="1">
      <c r="A921" s="262">
        <v>914</v>
      </c>
      <c r="B921" s="201" t="s">
        <v>1973</v>
      </c>
      <c r="C921" s="761">
        <f t="shared" si="115"/>
        <v>0</v>
      </c>
      <c r="D921" s="762"/>
      <c r="E921" s="762"/>
      <c r="F921" s="762"/>
      <c r="G921" s="762"/>
      <c r="H921" s="762"/>
      <c r="I921" s="762"/>
      <c r="J921" s="762"/>
    </row>
    <row r="922" spans="1:10" ht="12.95" customHeight="1">
      <c r="A922" s="262">
        <v>915</v>
      </c>
      <c r="B922" s="201" t="s">
        <v>1974</v>
      </c>
      <c r="C922" s="761">
        <f t="shared" si="115"/>
        <v>0</v>
      </c>
      <c r="D922" s="762"/>
      <c r="E922" s="762"/>
      <c r="F922" s="762"/>
      <c r="G922" s="762"/>
      <c r="H922" s="762"/>
      <c r="I922" s="762"/>
      <c r="J922" s="762"/>
    </row>
    <row r="923" spans="1:10" ht="12.95" customHeight="1">
      <c r="A923" s="262">
        <v>916</v>
      </c>
      <c r="B923" s="201" t="s">
        <v>1975</v>
      </c>
      <c r="C923" s="761">
        <f t="shared" si="115"/>
        <v>0</v>
      </c>
      <c r="D923" s="762"/>
      <c r="E923" s="762"/>
      <c r="F923" s="762"/>
      <c r="G923" s="762"/>
      <c r="H923" s="762"/>
      <c r="I923" s="762"/>
      <c r="J923" s="762"/>
    </row>
    <row r="924" spans="1:10" ht="12.95" customHeight="1">
      <c r="A924" s="262">
        <v>917</v>
      </c>
      <c r="B924" s="201" t="s">
        <v>1976</v>
      </c>
      <c r="C924" s="761">
        <f t="shared" si="115"/>
        <v>0</v>
      </c>
      <c r="D924" s="762"/>
      <c r="E924" s="762"/>
      <c r="F924" s="762"/>
      <c r="G924" s="762"/>
      <c r="H924" s="762"/>
      <c r="I924" s="762"/>
      <c r="J924" s="762"/>
    </row>
    <row r="925" spans="1:10" ht="12.95" customHeight="1">
      <c r="A925" s="262">
        <v>918</v>
      </c>
      <c r="B925" s="201" t="s">
        <v>1977</v>
      </c>
      <c r="C925" s="761">
        <f t="shared" si="115"/>
        <v>412.33980000000003</v>
      </c>
      <c r="D925" s="762">
        <v>0</v>
      </c>
      <c r="E925" s="762">
        <v>0</v>
      </c>
      <c r="F925" s="762">
        <v>412.33980000000003</v>
      </c>
      <c r="G925" s="762">
        <v>0</v>
      </c>
      <c r="H925" s="762">
        <v>0</v>
      </c>
      <c r="I925" s="762">
        <v>0</v>
      </c>
      <c r="J925" s="762">
        <v>0</v>
      </c>
    </row>
    <row r="926" spans="1:10" ht="12.95" customHeight="1">
      <c r="A926" s="262">
        <v>919</v>
      </c>
      <c r="B926" s="201" t="s">
        <v>1978</v>
      </c>
      <c r="C926" s="761">
        <f t="shared" si="115"/>
        <v>0</v>
      </c>
      <c r="D926" s="762"/>
      <c r="E926" s="762"/>
      <c r="F926" s="762"/>
      <c r="G926" s="762"/>
      <c r="H926" s="762"/>
      <c r="I926" s="762"/>
      <c r="J926" s="762"/>
    </row>
    <row r="927" spans="1:10" ht="12.95" customHeight="1">
      <c r="A927" s="262">
        <v>920</v>
      </c>
      <c r="B927" s="201" t="s">
        <v>1959</v>
      </c>
      <c r="C927" s="761">
        <f t="shared" si="115"/>
        <v>0</v>
      </c>
      <c r="D927" s="762"/>
      <c r="E927" s="762"/>
      <c r="F927" s="762"/>
      <c r="G927" s="762"/>
      <c r="H927" s="762"/>
      <c r="I927" s="762"/>
      <c r="J927" s="762"/>
    </row>
    <row r="928" spans="1:10" ht="12.95" customHeight="1">
      <c r="A928" s="262">
        <v>921</v>
      </c>
      <c r="B928" s="201" t="s">
        <v>1979</v>
      </c>
      <c r="C928" s="761">
        <f t="shared" si="115"/>
        <v>0</v>
      </c>
      <c r="D928" s="762"/>
      <c r="E928" s="762"/>
      <c r="F928" s="762"/>
      <c r="G928" s="762"/>
      <c r="H928" s="762"/>
      <c r="I928" s="762"/>
      <c r="J928" s="762"/>
    </row>
    <row r="929" spans="1:10" ht="12.95" customHeight="1">
      <c r="A929" s="262">
        <v>922</v>
      </c>
      <c r="B929" s="201"/>
      <c r="C929" s="762"/>
      <c r="D929" s="762"/>
      <c r="E929" s="762"/>
      <c r="F929" s="762"/>
      <c r="G929" s="762"/>
      <c r="H929" s="762"/>
      <c r="I929" s="762"/>
      <c r="J929" s="762"/>
    </row>
    <row r="930" spans="1:10" ht="12.95" customHeight="1">
      <c r="A930" s="262">
        <v>923</v>
      </c>
      <c r="B930" s="196" t="s">
        <v>1980</v>
      </c>
      <c r="C930" s="761">
        <f t="shared" ref="C930:C956" si="119">SUM(D930:J930)</f>
        <v>9005.6975999999995</v>
      </c>
      <c r="D930" s="761">
        <f t="shared" ref="D930:J930" si="120">D931+D932</f>
        <v>4270.5664999999999</v>
      </c>
      <c r="E930" s="761">
        <f t="shared" si="120"/>
        <v>2349.308</v>
      </c>
      <c r="F930" s="761">
        <f t="shared" si="120"/>
        <v>1822.5614</v>
      </c>
      <c r="G930" s="761">
        <f t="shared" si="120"/>
        <v>19.081800000000001</v>
      </c>
      <c r="H930" s="761">
        <f t="shared" si="120"/>
        <v>544.17989999999998</v>
      </c>
      <c r="I930" s="761">
        <f t="shared" si="120"/>
        <v>0</v>
      </c>
      <c r="J930" s="761">
        <f t="shared" si="120"/>
        <v>0</v>
      </c>
    </row>
    <row r="931" spans="1:10" s="200" customFormat="1" ht="12.95" customHeight="1">
      <c r="A931" s="262">
        <v>924</v>
      </c>
      <c r="B931" s="196" t="s">
        <v>1241</v>
      </c>
      <c r="C931" s="761">
        <f t="shared" si="119"/>
        <v>0</v>
      </c>
      <c r="D931" s="761">
        <f t="shared" ref="D931:J931" si="121">D933</f>
        <v>0</v>
      </c>
      <c r="E931" s="761">
        <f t="shared" si="121"/>
        <v>0</v>
      </c>
      <c r="F931" s="761">
        <f t="shared" si="121"/>
        <v>0</v>
      </c>
      <c r="G931" s="761">
        <f t="shared" si="121"/>
        <v>0</v>
      </c>
      <c r="H931" s="761">
        <f t="shared" si="121"/>
        <v>0</v>
      </c>
      <c r="I931" s="761">
        <f t="shared" si="121"/>
        <v>0</v>
      </c>
      <c r="J931" s="761">
        <f t="shared" si="121"/>
        <v>0</v>
      </c>
    </row>
    <row r="932" spans="1:10" s="200" customFormat="1" ht="12.95" customHeight="1">
      <c r="A932" s="262">
        <v>925</v>
      </c>
      <c r="B932" s="196" t="s">
        <v>1242</v>
      </c>
      <c r="C932" s="761">
        <f t="shared" si="119"/>
        <v>9005.6975999999995</v>
      </c>
      <c r="D932" s="761">
        <f t="shared" ref="D932:J932" si="122">SUBTOTAL(9,D934:D956)</f>
        <v>4270.5664999999999</v>
      </c>
      <c r="E932" s="761">
        <f t="shared" si="122"/>
        <v>2349.308</v>
      </c>
      <c r="F932" s="761">
        <f t="shared" si="122"/>
        <v>1822.5614</v>
      </c>
      <c r="G932" s="761">
        <f t="shared" si="122"/>
        <v>19.081800000000001</v>
      </c>
      <c r="H932" s="761">
        <f t="shared" si="122"/>
        <v>544.17989999999998</v>
      </c>
      <c r="I932" s="761">
        <f t="shared" si="122"/>
        <v>0</v>
      </c>
      <c r="J932" s="761">
        <f t="shared" si="122"/>
        <v>0</v>
      </c>
    </row>
    <row r="933" spans="1:10" ht="12.95" customHeight="1">
      <c r="A933" s="262">
        <v>926</v>
      </c>
      <c r="B933" s="201" t="s">
        <v>1267</v>
      </c>
      <c r="C933" s="761">
        <f t="shared" si="119"/>
        <v>0</v>
      </c>
      <c r="D933" s="762"/>
      <c r="E933" s="762"/>
      <c r="F933" s="762"/>
      <c r="G933" s="762"/>
      <c r="H933" s="762"/>
      <c r="I933" s="762"/>
      <c r="J933" s="762"/>
    </row>
    <row r="934" spans="1:10" ht="12.95" customHeight="1">
      <c r="A934" s="262">
        <v>927</v>
      </c>
      <c r="B934" s="201" t="s">
        <v>1981</v>
      </c>
      <c r="C934" s="761">
        <f t="shared" si="119"/>
        <v>0</v>
      </c>
      <c r="D934" s="762"/>
      <c r="E934" s="762"/>
      <c r="F934" s="762"/>
      <c r="G934" s="762"/>
      <c r="H934" s="762"/>
      <c r="I934" s="762"/>
      <c r="J934" s="762"/>
    </row>
    <row r="935" spans="1:10" ht="12.95" customHeight="1">
      <c r="A935" s="262">
        <v>928</v>
      </c>
      <c r="B935" s="201" t="s">
        <v>1365</v>
      </c>
      <c r="C935" s="761">
        <f t="shared" si="119"/>
        <v>0</v>
      </c>
      <c r="D935" s="762"/>
      <c r="E935" s="762"/>
      <c r="F935" s="762"/>
      <c r="G935" s="762"/>
      <c r="H935" s="762"/>
      <c r="I935" s="762"/>
      <c r="J935" s="762"/>
    </row>
    <row r="936" spans="1:10" ht="12.95" customHeight="1">
      <c r="A936" s="262">
        <v>929</v>
      </c>
      <c r="B936" s="201" t="s">
        <v>1982</v>
      </c>
      <c r="C936" s="761">
        <f t="shared" si="119"/>
        <v>0</v>
      </c>
      <c r="D936" s="762"/>
      <c r="E936" s="762"/>
      <c r="F936" s="762"/>
      <c r="G936" s="762"/>
      <c r="H936" s="762"/>
      <c r="I936" s="762"/>
      <c r="J936" s="762"/>
    </row>
    <row r="937" spans="1:10" ht="12.95" customHeight="1">
      <c r="A937" s="262">
        <v>930</v>
      </c>
      <c r="B937" s="201" t="s">
        <v>1983</v>
      </c>
      <c r="C937" s="761">
        <f t="shared" si="119"/>
        <v>19.081800000000001</v>
      </c>
      <c r="D937" s="762">
        <v>0</v>
      </c>
      <c r="E937" s="762">
        <v>0</v>
      </c>
      <c r="F937" s="762">
        <v>0</v>
      </c>
      <c r="G937" s="762">
        <v>19.081800000000001</v>
      </c>
      <c r="H937" s="762">
        <v>0</v>
      </c>
      <c r="I937" s="762">
        <v>0</v>
      </c>
      <c r="J937" s="762">
        <v>0</v>
      </c>
    </row>
    <row r="938" spans="1:10" ht="12.95" customHeight="1">
      <c r="A938" s="262">
        <v>931</v>
      </c>
      <c r="B938" s="201" t="s">
        <v>1984</v>
      </c>
      <c r="C938" s="761">
        <f t="shared" si="119"/>
        <v>548.15539999999999</v>
      </c>
      <c r="D938" s="762">
        <v>548.15539999999999</v>
      </c>
      <c r="E938" s="762">
        <v>0</v>
      </c>
      <c r="F938" s="762">
        <v>0</v>
      </c>
      <c r="G938" s="762">
        <v>0</v>
      </c>
      <c r="H938" s="762">
        <v>0</v>
      </c>
      <c r="I938" s="762">
        <v>0</v>
      </c>
      <c r="J938" s="762">
        <v>0</v>
      </c>
    </row>
    <row r="939" spans="1:10" ht="12.95" customHeight="1">
      <c r="A939" s="262">
        <v>932</v>
      </c>
      <c r="B939" s="201" t="s">
        <v>1985</v>
      </c>
      <c r="C939" s="761">
        <f t="shared" si="119"/>
        <v>517.28700000000003</v>
      </c>
      <c r="D939" s="762">
        <v>517.28700000000003</v>
      </c>
      <c r="E939" s="762">
        <v>0</v>
      </c>
      <c r="F939" s="762">
        <v>0</v>
      </c>
      <c r="G939" s="762">
        <v>0</v>
      </c>
      <c r="H939" s="762">
        <v>0</v>
      </c>
      <c r="I939" s="762">
        <v>0</v>
      </c>
      <c r="J939" s="762">
        <v>0</v>
      </c>
    </row>
    <row r="940" spans="1:10" ht="12.95" customHeight="1">
      <c r="A940" s="262">
        <v>933</v>
      </c>
      <c r="B940" s="201" t="s">
        <v>1986</v>
      </c>
      <c r="C940" s="761">
        <f t="shared" si="119"/>
        <v>196.0915</v>
      </c>
      <c r="D940" s="762">
        <v>16.163499999999999</v>
      </c>
      <c r="E940" s="762">
        <v>0</v>
      </c>
      <c r="F940" s="762">
        <v>179.928</v>
      </c>
      <c r="G940" s="762">
        <v>0</v>
      </c>
      <c r="H940" s="762">
        <v>0</v>
      </c>
      <c r="I940" s="762">
        <v>0</v>
      </c>
      <c r="J940" s="762">
        <v>0</v>
      </c>
    </row>
    <row r="941" spans="1:10" ht="12.95" customHeight="1">
      <c r="A941" s="262">
        <v>934</v>
      </c>
      <c r="B941" s="201" t="s">
        <v>1987</v>
      </c>
      <c r="C941" s="761">
        <f t="shared" si="119"/>
        <v>26.11</v>
      </c>
      <c r="D941" s="762">
        <v>26.11</v>
      </c>
      <c r="E941" s="762">
        <v>0</v>
      </c>
      <c r="F941" s="762">
        <v>0</v>
      </c>
      <c r="G941" s="762">
        <v>0</v>
      </c>
      <c r="H941" s="762">
        <v>0</v>
      </c>
      <c r="I941" s="762">
        <v>0</v>
      </c>
      <c r="J941" s="762">
        <v>0</v>
      </c>
    </row>
    <row r="942" spans="1:10" ht="12.95" customHeight="1">
      <c r="A942" s="262">
        <v>935</v>
      </c>
      <c r="B942" s="201" t="s">
        <v>1988</v>
      </c>
      <c r="C942" s="761">
        <f t="shared" si="119"/>
        <v>47.260199999999998</v>
      </c>
      <c r="D942" s="762">
        <v>47.260199999999998</v>
      </c>
      <c r="E942" s="762">
        <v>0</v>
      </c>
      <c r="F942" s="762">
        <v>0</v>
      </c>
      <c r="G942" s="762">
        <v>0</v>
      </c>
      <c r="H942" s="762">
        <v>0</v>
      </c>
      <c r="I942" s="762">
        <v>0</v>
      </c>
      <c r="J942" s="762">
        <v>0</v>
      </c>
    </row>
    <row r="943" spans="1:10" ht="12.95" customHeight="1">
      <c r="A943" s="262">
        <v>936</v>
      </c>
      <c r="B943" s="201" t="s">
        <v>1989</v>
      </c>
      <c r="C943" s="761">
        <f t="shared" si="119"/>
        <v>3115.5904</v>
      </c>
      <c r="D943" s="762">
        <v>3115.5904</v>
      </c>
      <c r="E943" s="762">
        <v>0</v>
      </c>
      <c r="F943" s="762">
        <v>0</v>
      </c>
      <c r="G943" s="762">
        <v>0</v>
      </c>
      <c r="H943" s="762">
        <v>0</v>
      </c>
      <c r="I943" s="762">
        <v>0</v>
      </c>
      <c r="J943" s="762">
        <v>0</v>
      </c>
    </row>
    <row r="944" spans="1:10" ht="12.95" customHeight="1">
      <c r="A944" s="262">
        <v>937</v>
      </c>
      <c r="B944" s="201" t="s">
        <v>1990</v>
      </c>
      <c r="C944" s="761">
        <f t="shared" si="119"/>
        <v>0</v>
      </c>
      <c r="D944" s="762"/>
      <c r="E944" s="762"/>
      <c r="F944" s="762"/>
      <c r="G944" s="762"/>
      <c r="H944" s="762"/>
      <c r="I944" s="762"/>
      <c r="J944" s="762"/>
    </row>
    <row r="945" spans="1:10" ht="12.95" customHeight="1">
      <c r="A945" s="262">
        <v>938</v>
      </c>
      <c r="B945" s="201" t="s">
        <v>1991</v>
      </c>
      <c r="C945" s="761">
        <f t="shared" si="119"/>
        <v>0</v>
      </c>
      <c r="D945" s="762"/>
      <c r="E945" s="762"/>
      <c r="F945" s="762"/>
      <c r="G945" s="762"/>
      <c r="H945" s="762"/>
      <c r="I945" s="762"/>
      <c r="J945" s="762"/>
    </row>
    <row r="946" spans="1:10" ht="12.95" customHeight="1">
      <c r="A946" s="262">
        <v>939</v>
      </c>
      <c r="B946" s="201" t="s">
        <v>1529</v>
      </c>
      <c r="C946" s="761">
        <f t="shared" si="119"/>
        <v>712.77739999999994</v>
      </c>
      <c r="D946" s="762">
        <v>0</v>
      </c>
      <c r="E946" s="762">
        <v>0</v>
      </c>
      <c r="F946" s="762">
        <v>712.77739999999994</v>
      </c>
      <c r="G946" s="762">
        <v>0</v>
      </c>
      <c r="H946" s="762">
        <v>0</v>
      </c>
      <c r="I946" s="762">
        <v>0</v>
      </c>
      <c r="J946" s="762">
        <v>0</v>
      </c>
    </row>
    <row r="947" spans="1:10" ht="12.95" customHeight="1">
      <c r="A947" s="262">
        <v>940</v>
      </c>
      <c r="B947" s="201" t="s">
        <v>1992</v>
      </c>
      <c r="C947" s="761">
        <f t="shared" si="119"/>
        <v>1730.22</v>
      </c>
      <c r="D947" s="762">
        <v>0</v>
      </c>
      <c r="E947" s="762">
        <v>1730.22</v>
      </c>
      <c r="F947" s="762">
        <v>0</v>
      </c>
      <c r="G947" s="762">
        <v>0</v>
      </c>
      <c r="H947" s="762">
        <v>0</v>
      </c>
      <c r="I947" s="762">
        <v>0</v>
      </c>
      <c r="J947" s="762">
        <v>0</v>
      </c>
    </row>
    <row r="948" spans="1:10" ht="12.95" customHeight="1">
      <c r="A948" s="262">
        <v>941</v>
      </c>
      <c r="B948" s="201" t="s">
        <v>1993</v>
      </c>
      <c r="C948" s="761">
        <f t="shared" si="119"/>
        <v>879.85599999999999</v>
      </c>
      <c r="D948" s="762">
        <v>0</v>
      </c>
      <c r="E948" s="762">
        <v>0</v>
      </c>
      <c r="F948" s="762">
        <v>879.85599999999999</v>
      </c>
      <c r="G948" s="762">
        <v>0</v>
      </c>
      <c r="H948" s="762">
        <v>0</v>
      </c>
      <c r="I948" s="762">
        <v>0</v>
      </c>
      <c r="J948" s="762">
        <v>0</v>
      </c>
    </row>
    <row r="949" spans="1:10" ht="12.95" customHeight="1">
      <c r="A949" s="262">
        <v>942</v>
      </c>
      <c r="B949" s="201" t="s">
        <v>1994</v>
      </c>
      <c r="C949" s="761">
        <f t="shared" si="119"/>
        <v>819.96799999999996</v>
      </c>
      <c r="D949" s="762">
        <v>0</v>
      </c>
      <c r="E949" s="762">
        <v>619.08799999999997</v>
      </c>
      <c r="F949" s="762">
        <v>0</v>
      </c>
      <c r="G949" s="762">
        <v>0</v>
      </c>
      <c r="H949" s="762">
        <v>200.88</v>
      </c>
      <c r="I949" s="762">
        <v>0</v>
      </c>
      <c r="J949" s="762">
        <v>0</v>
      </c>
    </row>
    <row r="950" spans="1:10" ht="12.95" customHeight="1">
      <c r="A950" s="262">
        <v>943</v>
      </c>
      <c r="B950" s="201" t="s">
        <v>1995</v>
      </c>
      <c r="C950" s="761">
        <f t="shared" si="119"/>
        <v>0</v>
      </c>
      <c r="D950" s="762"/>
      <c r="E950" s="762"/>
      <c r="F950" s="762"/>
      <c r="G950" s="762"/>
      <c r="H950" s="762"/>
      <c r="I950" s="762"/>
      <c r="J950" s="762"/>
    </row>
    <row r="951" spans="1:10" ht="12.95" customHeight="1">
      <c r="A951" s="262">
        <v>944</v>
      </c>
      <c r="B951" s="201" t="s">
        <v>1996</v>
      </c>
      <c r="C951" s="761">
        <f t="shared" si="119"/>
        <v>0</v>
      </c>
      <c r="D951" s="762"/>
      <c r="E951" s="762"/>
      <c r="F951" s="762"/>
      <c r="G951" s="762"/>
      <c r="H951" s="762"/>
      <c r="I951" s="762"/>
      <c r="J951" s="762"/>
    </row>
    <row r="952" spans="1:10" ht="12.95" customHeight="1">
      <c r="A952" s="262">
        <v>945</v>
      </c>
      <c r="B952" s="201" t="s">
        <v>1980</v>
      </c>
      <c r="C952" s="761">
        <f t="shared" si="119"/>
        <v>0</v>
      </c>
      <c r="D952" s="762"/>
      <c r="E952" s="762"/>
      <c r="F952" s="762"/>
      <c r="G952" s="762"/>
      <c r="H952" s="762"/>
      <c r="I952" s="762"/>
      <c r="J952" s="762"/>
    </row>
    <row r="953" spans="1:10" ht="12.95" customHeight="1">
      <c r="A953" s="262">
        <v>946</v>
      </c>
      <c r="B953" s="201" t="s">
        <v>1644</v>
      </c>
      <c r="C953" s="761">
        <f t="shared" si="119"/>
        <v>0</v>
      </c>
      <c r="D953" s="762"/>
      <c r="E953" s="762"/>
      <c r="F953" s="762"/>
      <c r="G953" s="762"/>
      <c r="H953" s="762"/>
      <c r="I953" s="762"/>
      <c r="J953" s="762"/>
    </row>
    <row r="954" spans="1:10" ht="12.95" customHeight="1">
      <c r="A954" s="262">
        <v>947</v>
      </c>
      <c r="B954" s="201" t="s">
        <v>1997</v>
      </c>
      <c r="C954" s="761">
        <f t="shared" si="119"/>
        <v>343.29989999999998</v>
      </c>
      <c r="D954" s="762">
        <v>0</v>
      </c>
      <c r="E954" s="762">
        <v>0</v>
      </c>
      <c r="F954" s="762">
        <v>0</v>
      </c>
      <c r="G954" s="762">
        <v>0</v>
      </c>
      <c r="H954" s="762">
        <v>343.29989999999998</v>
      </c>
      <c r="I954" s="762">
        <v>0</v>
      </c>
      <c r="J954" s="762">
        <v>0</v>
      </c>
    </row>
    <row r="955" spans="1:10" ht="12.95" customHeight="1">
      <c r="A955" s="262">
        <v>948</v>
      </c>
      <c r="B955" s="201" t="s">
        <v>1998</v>
      </c>
      <c r="C955" s="761">
        <f t="shared" si="119"/>
        <v>0</v>
      </c>
      <c r="D955" s="762"/>
      <c r="E955" s="762"/>
      <c r="F955" s="762"/>
      <c r="G955" s="762"/>
      <c r="H955" s="762"/>
      <c r="I955" s="762"/>
      <c r="J955" s="762"/>
    </row>
    <row r="956" spans="1:10" ht="12.95" customHeight="1">
      <c r="A956" s="262">
        <v>949</v>
      </c>
      <c r="B956" s="201" t="s">
        <v>1999</v>
      </c>
      <c r="C956" s="761">
        <f t="shared" si="119"/>
        <v>50</v>
      </c>
      <c r="D956" s="762">
        <v>0</v>
      </c>
      <c r="E956" s="762">
        <v>0</v>
      </c>
      <c r="F956" s="762">
        <v>50</v>
      </c>
      <c r="G956" s="762">
        <v>0</v>
      </c>
      <c r="H956" s="762">
        <v>0</v>
      </c>
      <c r="I956" s="762">
        <v>0</v>
      </c>
      <c r="J956" s="762">
        <v>0</v>
      </c>
    </row>
    <row r="957" spans="1:10" ht="12.95" customHeight="1">
      <c r="A957" s="262">
        <v>950</v>
      </c>
      <c r="B957" s="201"/>
      <c r="C957" s="762"/>
      <c r="D957" s="762"/>
      <c r="E957" s="762"/>
      <c r="F957" s="762"/>
      <c r="G957" s="762"/>
      <c r="H957" s="762"/>
      <c r="I957" s="762"/>
      <c r="J957" s="762"/>
    </row>
    <row r="958" spans="1:10" ht="12.95" customHeight="1">
      <c r="A958" s="262">
        <v>951</v>
      </c>
      <c r="B958" s="196" t="s">
        <v>1440</v>
      </c>
      <c r="C958" s="761">
        <f t="shared" ref="C958:C976" si="123">SUM(D958:J958)</f>
        <v>6186.2192999999997</v>
      </c>
      <c r="D958" s="761">
        <f t="shared" ref="D958:J958" si="124">D959+D960</f>
        <v>3090.5479999999998</v>
      </c>
      <c r="E958" s="761">
        <f t="shared" si="124"/>
        <v>733.29399999999987</v>
      </c>
      <c r="F958" s="761">
        <f t="shared" si="124"/>
        <v>2316.7332999999999</v>
      </c>
      <c r="G958" s="761">
        <f t="shared" si="124"/>
        <v>45.643999999999998</v>
      </c>
      <c r="H958" s="761">
        <f t="shared" si="124"/>
        <v>0</v>
      </c>
      <c r="I958" s="761">
        <f t="shared" si="124"/>
        <v>0</v>
      </c>
      <c r="J958" s="761">
        <f t="shared" si="124"/>
        <v>0</v>
      </c>
    </row>
    <row r="959" spans="1:10" s="200" customFormat="1" ht="12.95" customHeight="1">
      <c r="A959" s="262">
        <v>952</v>
      </c>
      <c r="B959" s="196" t="s">
        <v>1241</v>
      </c>
      <c r="C959" s="761">
        <f t="shared" si="123"/>
        <v>0</v>
      </c>
      <c r="D959" s="761">
        <f t="shared" ref="D959:J959" si="125">D961</f>
        <v>0</v>
      </c>
      <c r="E959" s="761">
        <f t="shared" si="125"/>
        <v>0</v>
      </c>
      <c r="F959" s="761">
        <f t="shared" si="125"/>
        <v>0</v>
      </c>
      <c r="G959" s="761">
        <f t="shared" si="125"/>
        <v>0</v>
      </c>
      <c r="H959" s="761">
        <f t="shared" si="125"/>
        <v>0</v>
      </c>
      <c r="I959" s="761">
        <f t="shared" si="125"/>
        <v>0</v>
      </c>
      <c r="J959" s="761">
        <f t="shared" si="125"/>
        <v>0</v>
      </c>
    </row>
    <row r="960" spans="1:10" s="200" customFormat="1" ht="12.95" customHeight="1">
      <c r="A960" s="262">
        <v>953</v>
      </c>
      <c r="B960" s="196" t="s">
        <v>1242</v>
      </c>
      <c r="C960" s="761">
        <f t="shared" si="123"/>
        <v>6186.2192999999997</v>
      </c>
      <c r="D960" s="761">
        <f t="shared" ref="D960:J960" si="126">SUBTOTAL(9,D962:D976)</f>
        <v>3090.5479999999998</v>
      </c>
      <c r="E960" s="761">
        <f t="shared" si="126"/>
        <v>733.29399999999987</v>
      </c>
      <c r="F960" s="761">
        <f t="shared" si="126"/>
        <v>2316.7332999999999</v>
      </c>
      <c r="G960" s="761">
        <f t="shared" si="126"/>
        <v>45.643999999999998</v>
      </c>
      <c r="H960" s="761">
        <f t="shared" si="126"/>
        <v>0</v>
      </c>
      <c r="I960" s="761">
        <f t="shared" si="126"/>
        <v>0</v>
      </c>
      <c r="J960" s="761">
        <f t="shared" si="126"/>
        <v>0</v>
      </c>
    </row>
    <row r="961" spans="1:10" ht="12.95" customHeight="1">
      <c r="A961" s="262">
        <v>954</v>
      </c>
      <c r="B961" s="201" t="s">
        <v>1267</v>
      </c>
      <c r="C961" s="761">
        <f t="shared" si="123"/>
        <v>0</v>
      </c>
      <c r="D961" s="762"/>
      <c r="E961" s="762"/>
      <c r="F961" s="762"/>
      <c r="G961" s="762"/>
      <c r="H961" s="762"/>
      <c r="I961" s="762"/>
      <c r="J961" s="762"/>
    </row>
    <row r="962" spans="1:10" ht="12.95" customHeight="1">
      <c r="A962" s="262">
        <v>955</v>
      </c>
      <c r="B962" s="201" t="s">
        <v>2000</v>
      </c>
      <c r="C962" s="761">
        <f t="shared" si="123"/>
        <v>314.89460000000003</v>
      </c>
      <c r="D962" s="762">
        <v>314.89460000000003</v>
      </c>
      <c r="E962" s="762">
        <v>0</v>
      </c>
      <c r="F962" s="762">
        <v>0</v>
      </c>
      <c r="G962" s="762">
        <v>0</v>
      </c>
      <c r="H962" s="762">
        <v>0</v>
      </c>
      <c r="I962" s="762">
        <v>0</v>
      </c>
      <c r="J962" s="762">
        <v>0</v>
      </c>
    </row>
    <row r="963" spans="1:10" ht="12.95" customHeight="1">
      <c r="A963" s="262">
        <v>956</v>
      </c>
      <c r="B963" s="201" t="s">
        <v>2001</v>
      </c>
      <c r="C963" s="761">
        <f t="shared" si="123"/>
        <v>40</v>
      </c>
      <c r="D963" s="762">
        <v>0</v>
      </c>
      <c r="E963" s="762">
        <v>40</v>
      </c>
      <c r="F963" s="762">
        <v>0</v>
      </c>
      <c r="G963" s="762">
        <v>0</v>
      </c>
      <c r="H963" s="762">
        <v>0</v>
      </c>
      <c r="I963" s="762">
        <v>0</v>
      </c>
      <c r="J963" s="762">
        <v>0</v>
      </c>
    </row>
    <row r="964" spans="1:10" ht="12.95" customHeight="1">
      <c r="A964" s="262">
        <v>957</v>
      </c>
      <c r="B964" s="201" t="s">
        <v>2002</v>
      </c>
      <c r="C964" s="761">
        <f t="shared" si="123"/>
        <v>68</v>
      </c>
      <c r="D964" s="762">
        <v>0</v>
      </c>
      <c r="E964" s="762">
        <v>68</v>
      </c>
      <c r="F964" s="762">
        <v>0</v>
      </c>
      <c r="G964" s="762">
        <v>0</v>
      </c>
      <c r="H964" s="762">
        <v>0</v>
      </c>
      <c r="I964" s="762">
        <v>0</v>
      </c>
      <c r="J964" s="762">
        <v>0</v>
      </c>
    </row>
    <row r="965" spans="1:10" ht="12.95" customHeight="1">
      <c r="A965" s="262">
        <v>958</v>
      </c>
      <c r="B965" s="201" t="s">
        <v>2003</v>
      </c>
      <c r="C965" s="761">
        <f t="shared" si="123"/>
        <v>178.79599999999999</v>
      </c>
      <c r="D965" s="762">
        <v>0</v>
      </c>
      <c r="E965" s="762">
        <v>178.79599999999999</v>
      </c>
      <c r="F965" s="762">
        <v>0</v>
      </c>
      <c r="G965" s="762">
        <v>0</v>
      </c>
      <c r="H965" s="762">
        <v>0</v>
      </c>
      <c r="I965" s="762">
        <v>0</v>
      </c>
      <c r="J965" s="762">
        <v>0</v>
      </c>
    </row>
    <row r="966" spans="1:10" ht="12.95" customHeight="1">
      <c r="A966" s="262">
        <v>959</v>
      </c>
      <c r="B966" s="201" t="s">
        <v>2004</v>
      </c>
      <c r="C966" s="761">
        <f t="shared" si="123"/>
        <v>40</v>
      </c>
      <c r="D966" s="762">
        <v>0</v>
      </c>
      <c r="E966" s="762">
        <v>40</v>
      </c>
      <c r="F966" s="762">
        <v>0</v>
      </c>
      <c r="G966" s="762">
        <v>0</v>
      </c>
      <c r="H966" s="762">
        <v>0</v>
      </c>
      <c r="I966" s="762">
        <v>0</v>
      </c>
      <c r="J966" s="762">
        <v>0</v>
      </c>
    </row>
    <row r="967" spans="1:10" ht="12.95" customHeight="1">
      <c r="A967" s="262">
        <v>960</v>
      </c>
      <c r="B967" s="201" t="s">
        <v>2005</v>
      </c>
      <c r="C967" s="761">
        <f t="shared" si="123"/>
        <v>111.6</v>
      </c>
      <c r="D967" s="762">
        <v>0</v>
      </c>
      <c r="E967" s="762">
        <v>111.6</v>
      </c>
      <c r="F967" s="762">
        <v>0</v>
      </c>
      <c r="G967" s="762">
        <v>0</v>
      </c>
      <c r="H967" s="762">
        <v>0</v>
      </c>
      <c r="I967" s="762">
        <v>0</v>
      </c>
      <c r="J967" s="762">
        <v>0</v>
      </c>
    </row>
    <row r="968" spans="1:10" ht="12.95" customHeight="1">
      <c r="A968" s="262">
        <v>961</v>
      </c>
      <c r="B968" s="201" t="s">
        <v>2006</v>
      </c>
      <c r="C968" s="761">
        <f t="shared" si="123"/>
        <v>153.26599999999999</v>
      </c>
      <c r="D968" s="762">
        <v>0</v>
      </c>
      <c r="E968" s="762">
        <v>153.26599999999999</v>
      </c>
      <c r="F968" s="762">
        <v>0</v>
      </c>
      <c r="G968" s="762">
        <v>0</v>
      </c>
      <c r="H968" s="762">
        <v>0</v>
      </c>
      <c r="I968" s="762">
        <v>0</v>
      </c>
      <c r="J968" s="762">
        <v>0</v>
      </c>
    </row>
    <row r="969" spans="1:10" ht="12.95" customHeight="1">
      <c r="A969" s="262">
        <v>962</v>
      </c>
      <c r="B969" s="201" t="s">
        <v>2007</v>
      </c>
      <c r="C969" s="761">
        <f t="shared" si="123"/>
        <v>51.131999999999998</v>
      </c>
      <c r="D969" s="762">
        <v>0</v>
      </c>
      <c r="E969" s="762">
        <v>51.131999999999998</v>
      </c>
      <c r="F969" s="762">
        <v>0</v>
      </c>
      <c r="G969" s="762">
        <v>0</v>
      </c>
      <c r="H969" s="762">
        <v>0</v>
      </c>
      <c r="I969" s="762">
        <v>0</v>
      </c>
      <c r="J969" s="762">
        <v>0</v>
      </c>
    </row>
    <row r="970" spans="1:10" ht="12.95" customHeight="1">
      <c r="A970" s="262">
        <v>963</v>
      </c>
      <c r="B970" s="201" t="s">
        <v>2008</v>
      </c>
      <c r="C970" s="761">
        <f t="shared" si="123"/>
        <v>0</v>
      </c>
      <c r="D970" s="762"/>
      <c r="E970" s="762"/>
      <c r="F970" s="762"/>
      <c r="G970" s="762"/>
      <c r="H970" s="762"/>
      <c r="I970" s="762"/>
      <c r="J970" s="762"/>
    </row>
    <row r="971" spans="1:10" ht="12.95" customHeight="1">
      <c r="A971" s="262">
        <v>964</v>
      </c>
      <c r="B971" s="201" t="s">
        <v>2009</v>
      </c>
      <c r="C971" s="761">
        <f t="shared" si="123"/>
        <v>462.28180000000003</v>
      </c>
      <c r="D971" s="762">
        <v>326.13780000000003</v>
      </c>
      <c r="E971" s="762">
        <v>90.5</v>
      </c>
      <c r="F971" s="762">
        <v>0</v>
      </c>
      <c r="G971" s="762">
        <v>45.643999999999998</v>
      </c>
      <c r="H971" s="762">
        <v>0</v>
      </c>
      <c r="I971" s="762">
        <v>0</v>
      </c>
      <c r="J971" s="762">
        <v>0</v>
      </c>
    </row>
    <row r="972" spans="1:10" ht="12.95" customHeight="1">
      <c r="A972" s="262">
        <v>965</v>
      </c>
      <c r="B972" s="201" t="s">
        <v>1975</v>
      </c>
      <c r="C972" s="761">
        <f t="shared" si="123"/>
        <v>0</v>
      </c>
      <c r="D972" s="762"/>
      <c r="E972" s="762"/>
      <c r="F972" s="762"/>
      <c r="G972" s="762"/>
      <c r="H972" s="762"/>
      <c r="I972" s="762"/>
      <c r="J972" s="762"/>
    </row>
    <row r="973" spans="1:10" ht="12.95" customHeight="1">
      <c r="A973" s="262">
        <v>966</v>
      </c>
      <c r="B973" s="201" t="s">
        <v>1440</v>
      </c>
      <c r="C973" s="761">
        <f t="shared" si="123"/>
        <v>629.73599999999999</v>
      </c>
      <c r="D973" s="762">
        <v>629.73599999999999</v>
      </c>
      <c r="E973" s="762">
        <v>0</v>
      </c>
      <c r="F973" s="762">
        <v>0</v>
      </c>
      <c r="G973" s="762">
        <v>0</v>
      </c>
      <c r="H973" s="762">
        <v>0</v>
      </c>
      <c r="I973" s="762">
        <v>0</v>
      </c>
      <c r="J973" s="762">
        <v>0</v>
      </c>
    </row>
    <row r="974" spans="1:10" ht="12.95" customHeight="1">
      <c r="A974" s="262">
        <v>967</v>
      </c>
      <c r="B974" s="201" t="s">
        <v>2010</v>
      </c>
      <c r="C974" s="761">
        <f t="shared" si="123"/>
        <v>4136.5128999999997</v>
      </c>
      <c r="D974" s="762">
        <v>1819.7796000000001</v>
      </c>
      <c r="E974" s="762">
        <v>0</v>
      </c>
      <c r="F974" s="762">
        <v>2316.7332999999999</v>
      </c>
      <c r="G974" s="762">
        <v>0</v>
      </c>
      <c r="H974" s="762">
        <v>0</v>
      </c>
      <c r="I974" s="762">
        <v>0</v>
      </c>
      <c r="J974" s="762">
        <v>0</v>
      </c>
    </row>
    <row r="975" spans="1:10" ht="12.95" customHeight="1">
      <c r="A975" s="262">
        <v>968</v>
      </c>
      <c r="B975" s="201" t="s">
        <v>1467</v>
      </c>
      <c r="C975" s="761">
        <f t="shared" si="123"/>
        <v>0</v>
      </c>
      <c r="D975" s="762"/>
      <c r="E975" s="762"/>
      <c r="F975" s="762"/>
      <c r="G975" s="762"/>
      <c r="H975" s="762"/>
      <c r="I975" s="762"/>
      <c r="J975" s="762"/>
    </row>
    <row r="976" spans="1:10" ht="12.95" customHeight="1">
      <c r="A976" s="262">
        <v>969</v>
      </c>
      <c r="B976" s="201" t="s">
        <v>2011</v>
      </c>
      <c r="C976" s="761">
        <f t="shared" si="123"/>
        <v>0</v>
      </c>
      <c r="D976" s="762"/>
      <c r="E976" s="762"/>
      <c r="F976" s="762"/>
      <c r="G976" s="762"/>
      <c r="H976" s="762"/>
      <c r="I976" s="762"/>
      <c r="J976" s="762"/>
    </row>
    <row r="977" spans="1:10" ht="12.95" customHeight="1">
      <c r="A977" s="262">
        <v>970</v>
      </c>
      <c r="B977" s="201"/>
      <c r="C977" s="762"/>
      <c r="D977" s="762"/>
      <c r="E977" s="762"/>
      <c r="F977" s="762"/>
      <c r="G977" s="762"/>
      <c r="H977" s="762"/>
      <c r="I977" s="762"/>
      <c r="J977" s="762"/>
    </row>
    <row r="978" spans="1:10" ht="12.95" customHeight="1">
      <c r="A978" s="262">
        <v>971</v>
      </c>
      <c r="B978" s="196" t="s">
        <v>2012</v>
      </c>
      <c r="C978" s="761">
        <f t="shared" ref="C978:C1012" si="127">SUM(D978:J978)</f>
        <v>10445.7238</v>
      </c>
      <c r="D978" s="761">
        <f t="shared" ref="D978:J978" si="128">D979+D980</f>
        <v>5548.7947000000004</v>
      </c>
      <c r="E978" s="761">
        <f t="shared" si="128"/>
        <v>2596.473</v>
      </c>
      <c r="F978" s="761">
        <f t="shared" si="128"/>
        <v>1934.8269999999998</v>
      </c>
      <c r="G978" s="761">
        <f t="shared" si="128"/>
        <v>124.00409999999999</v>
      </c>
      <c r="H978" s="761">
        <f t="shared" si="128"/>
        <v>0</v>
      </c>
      <c r="I978" s="761">
        <f t="shared" si="128"/>
        <v>241.625</v>
      </c>
      <c r="J978" s="761">
        <f t="shared" si="128"/>
        <v>0</v>
      </c>
    </row>
    <row r="979" spans="1:10" s="200" customFormat="1" ht="12.95" customHeight="1">
      <c r="A979" s="262">
        <v>972</v>
      </c>
      <c r="B979" s="196" t="s">
        <v>1241</v>
      </c>
      <c r="C979" s="761">
        <f t="shared" si="127"/>
        <v>0</v>
      </c>
      <c r="D979" s="761">
        <f t="shared" ref="D979:J979" si="129">D981</f>
        <v>0</v>
      </c>
      <c r="E979" s="761">
        <f t="shared" si="129"/>
        <v>0</v>
      </c>
      <c r="F979" s="761">
        <f t="shared" si="129"/>
        <v>0</v>
      </c>
      <c r="G979" s="761">
        <f t="shared" si="129"/>
        <v>0</v>
      </c>
      <c r="H979" s="761">
        <f t="shared" si="129"/>
        <v>0</v>
      </c>
      <c r="I979" s="761">
        <f t="shared" si="129"/>
        <v>0</v>
      </c>
      <c r="J979" s="761">
        <f t="shared" si="129"/>
        <v>0</v>
      </c>
    </row>
    <row r="980" spans="1:10" s="200" customFormat="1" ht="12.95" customHeight="1">
      <c r="A980" s="262">
        <v>973</v>
      </c>
      <c r="B980" s="196" t="s">
        <v>1242</v>
      </c>
      <c r="C980" s="761">
        <f t="shared" si="127"/>
        <v>10445.7238</v>
      </c>
      <c r="D980" s="761">
        <f t="shared" ref="D980:J980" si="130">SUBTOTAL(9,D982:D1012)</f>
        <v>5548.7947000000004</v>
      </c>
      <c r="E980" s="761">
        <f t="shared" si="130"/>
        <v>2596.473</v>
      </c>
      <c r="F980" s="761">
        <f t="shared" si="130"/>
        <v>1934.8269999999998</v>
      </c>
      <c r="G980" s="761">
        <f t="shared" si="130"/>
        <v>124.00409999999999</v>
      </c>
      <c r="H980" s="761">
        <f t="shared" si="130"/>
        <v>0</v>
      </c>
      <c r="I980" s="761">
        <f t="shared" si="130"/>
        <v>241.625</v>
      </c>
      <c r="J980" s="761">
        <f t="shared" si="130"/>
        <v>0</v>
      </c>
    </row>
    <row r="981" spans="1:10" ht="12.95" customHeight="1">
      <c r="A981" s="262">
        <v>974</v>
      </c>
      <c r="B981" s="201" t="s">
        <v>1267</v>
      </c>
      <c r="C981" s="761">
        <f t="shared" si="127"/>
        <v>0</v>
      </c>
      <c r="D981" s="762"/>
      <c r="E981" s="762"/>
      <c r="F981" s="762"/>
      <c r="G981" s="762"/>
      <c r="H981" s="762"/>
      <c r="I981" s="762"/>
      <c r="J981" s="762"/>
    </row>
    <row r="982" spans="1:10" ht="12.95" customHeight="1">
      <c r="A982" s="262">
        <v>975</v>
      </c>
      <c r="B982" s="201" t="s">
        <v>2013</v>
      </c>
      <c r="C982" s="761">
        <f t="shared" si="127"/>
        <v>0</v>
      </c>
      <c r="D982" s="762"/>
      <c r="E982" s="762"/>
      <c r="F982" s="762"/>
      <c r="G982" s="762"/>
      <c r="H982" s="762"/>
      <c r="I982" s="762"/>
      <c r="J982" s="762"/>
    </row>
    <row r="983" spans="1:10" ht="12.95" customHeight="1">
      <c r="A983" s="262">
        <v>976</v>
      </c>
      <c r="B983" s="201" t="s">
        <v>2014</v>
      </c>
      <c r="C983" s="761">
        <f t="shared" si="127"/>
        <v>124.00409999999999</v>
      </c>
      <c r="D983" s="762">
        <v>0</v>
      </c>
      <c r="E983" s="762">
        <v>0</v>
      </c>
      <c r="F983" s="762">
        <v>0</v>
      </c>
      <c r="G983" s="762">
        <v>124.00409999999999</v>
      </c>
      <c r="H983" s="762">
        <v>0</v>
      </c>
      <c r="I983" s="762">
        <v>0</v>
      </c>
      <c r="J983" s="762">
        <v>0</v>
      </c>
    </row>
    <row r="984" spans="1:10" ht="12.95" customHeight="1">
      <c r="A984" s="262">
        <v>977</v>
      </c>
      <c r="B984" s="201" t="s">
        <v>2015</v>
      </c>
      <c r="C984" s="761">
        <f t="shared" si="127"/>
        <v>0</v>
      </c>
      <c r="D984" s="762"/>
      <c r="E984" s="762"/>
      <c r="F984" s="762"/>
      <c r="G984" s="762"/>
      <c r="H984" s="762"/>
      <c r="I984" s="762"/>
      <c r="J984" s="762"/>
    </row>
    <row r="985" spans="1:10" ht="12.95" customHeight="1">
      <c r="A985" s="262">
        <v>978</v>
      </c>
      <c r="B985" s="201" t="s">
        <v>2004</v>
      </c>
      <c r="C985" s="761">
        <f t="shared" si="127"/>
        <v>0</v>
      </c>
      <c r="D985" s="762"/>
      <c r="E985" s="762"/>
      <c r="F985" s="762"/>
      <c r="G985" s="762"/>
      <c r="H985" s="762"/>
      <c r="I985" s="762"/>
      <c r="J985" s="762"/>
    </row>
    <row r="986" spans="1:10" ht="12.95" customHeight="1">
      <c r="A986" s="262">
        <v>979</v>
      </c>
      <c r="B986" s="201" t="s">
        <v>2016</v>
      </c>
      <c r="C986" s="761">
        <f t="shared" si="127"/>
        <v>453.43200000000002</v>
      </c>
      <c r="D986" s="762">
        <v>0</v>
      </c>
      <c r="E986" s="762">
        <v>453.43200000000002</v>
      </c>
      <c r="F986" s="762">
        <v>0</v>
      </c>
      <c r="G986" s="762">
        <v>0</v>
      </c>
      <c r="H986" s="762">
        <v>0</v>
      </c>
      <c r="I986" s="762">
        <v>0</v>
      </c>
      <c r="J986" s="762">
        <v>0</v>
      </c>
    </row>
    <row r="987" spans="1:10" ht="12.95" customHeight="1">
      <c r="A987" s="262">
        <v>980</v>
      </c>
      <c r="B987" s="201" t="s">
        <v>1371</v>
      </c>
      <c r="C987" s="761">
        <f t="shared" si="127"/>
        <v>99.6</v>
      </c>
      <c r="D987" s="762">
        <v>0</v>
      </c>
      <c r="E987" s="762">
        <v>99.6</v>
      </c>
      <c r="F987" s="762">
        <v>0</v>
      </c>
      <c r="G987" s="762">
        <v>0</v>
      </c>
      <c r="H987" s="762">
        <v>0</v>
      </c>
      <c r="I987" s="762">
        <v>0</v>
      </c>
      <c r="J987" s="762">
        <v>0</v>
      </c>
    </row>
    <row r="988" spans="1:10" ht="12.95" customHeight="1">
      <c r="A988" s="262">
        <v>981</v>
      </c>
      <c r="B988" s="201" t="s">
        <v>2017</v>
      </c>
      <c r="C988" s="761">
        <f t="shared" si="127"/>
        <v>0</v>
      </c>
      <c r="D988" s="762"/>
      <c r="E988" s="762"/>
      <c r="F988" s="762"/>
      <c r="G988" s="762"/>
      <c r="H988" s="762"/>
      <c r="I988" s="762"/>
      <c r="J988" s="762"/>
    </row>
    <row r="989" spans="1:10" ht="12.95" customHeight="1">
      <c r="A989" s="262">
        <v>982</v>
      </c>
      <c r="B989" s="201" t="s">
        <v>2018</v>
      </c>
      <c r="C989" s="761">
        <f t="shared" si="127"/>
        <v>173.501</v>
      </c>
      <c r="D989" s="762">
        <v>0</v>
      </c>
      <c r="E989" s="762">
        <v>173.501</v>
      </c>
      <c r="F989" s="762">
        <v>0</v>
      </c>
      <c r="G989" s="762">
        <v>0</v>
      </c>
      <c r="H989" s="762">
        <v>0</v>
      </c>
      <c r="I989" s="762">
        <v>0</v>
      </c>
      <c r="J989" s="762">
        <v>0</v>
      </c>
    </row>
    <row r="990" spans="1:10" ht="12.95" customHeight="1">
      <c r="A990" s="262">
        <v>983</v>
      </c>
      <c r="B990" s="201" t="s">
        <v>2019</v>
      </c>
      <c r="C990" s="761">
        <f t="shared" si="127"/>
        <v>0</v>
      </c>
      <c r="D990" s="762"/>
      <c r="E990" s="762"/>
      <c r="F990" s="762"/>
      <c r="G990" s="762"/>
      <c r="H990" s="762"/>
      <c r="I990" s="762"/>
      <c r="J990" s="762"/>
    </row>
    <row r="991" spans="1:10" ht="12.95" customHeight="1">
      <c r="A991" s="262">
        <v>984</v>
      </c>
      <c r="B991" s="201" t="s">
        <v>2020</v>
      </c>
      <c r="C991" s="761">
        <f t="shared" si="127"/>
        <v>46.942</v>
      </c>
      <c r="D991" s="762">
        <v>46.942</v>
      </c>
      <c r="E991" s="762">
        <v>0</v>
      </c>
      <c r="F991" s="762">
        <v>0</v>
      </c>
      <c r="G991" s="762">
        <v>0</v>
      </c>
      <c r="H991" s="762">
        <v>0</v>
      </c>
      <c r="I991" s="762">
        <v>0</v>
      </c>
      <c r="J991" s="762">
        <v>0</v>
      </c>
    </row>
    <row r="992" spans="1:10" ht="12.95" customHeight="1">
      <c r="A992" s="262">
        <v>985</v>
      </c>
      <c r="B992" s="201" t="s">
        <v>2021</v>
      </c>
      <c r="C992" s="761">
        <f t="shared" si="127"/>
        <v>0</v>
      </c>
      <c r="D992" s="762"/>
      <c r="E992" s="762"/>
      <c r="F992" s="762"/>
      <c r="G992" s="762"/>
      <c r="H992" s="762"/>
      <c r="I992" s="762"/>
      <c r="J992" s="762"/>
    </row>
    <row r="993" spans="1:10" ht="12.95" customHeight="1">
      <c r="A993" s="262">
        <v>986</v>
      </c>
      <c r="B993" s="201" t="s">
        <v>2022</v>
      </c>
      <c r="C993" s="761">
        <f t="shared" si="127"/>
        <v>2.9</v>
      </c>
      <c r="D993" s="762">
        <v>2.9</v>
      </c>
      <c r="E993" s="762">
        <v>0</v>
      </c>
      <c r="F993" s="762">
        <v>0</v>
      </c>
      <c r="G993" s="762">
        <v>0</v>
      </c>
      <c r="H993" s="762">
        <v>0</v>
      </c>
      <c r="I993" s="762">
        <v>0</v>
      </c>
      <c r="J993" s="762">
        <v>0</v>
      </c>
    </row>
    <row r="994" spans="1:10" ht="12.95" customHeight="1">
      <c r="A994" s="262">
        <v>987</v>
      </c>
      <c r="B994" s="201" t="s">
        <v>2023</v>
      </c>
      <c r="C994" s="761">
        <f t="shared" si="127"/>
        <v>120.4</v>
      </c>
      <c r="D994" s="762">
        <v>0</v>
      </c>
      <c r="E994" s="762">
        <v>120.4</v>
      </c>
      <c r="F994" s="762">
        <v>0</v>
      </c>
      <c r="G994" s="762">
        <v>0</v>
      </c>
      <c r="H994" s="762">
        <v>0</v>
      </c>
      <c r="I994" s="762">
        <v>0</v>
      </c>
      <c r="J994" s="762">
        <v>0</v>
      </c>
    </row>
    <row r="995" spans="1:10" ht="12.95" customHeight="1">
      <c r="A995" s="262">
        <v>988</v>
      </c>
      <c r="B995" s="201" t="s">
        <v>2024</v>
      </c>
      <c r="C995" s="761">
        <f t="shared" si="127"/>
        <v>0</v>
      </c>
      <c r="D995" s="762"/>
      <c r="E995" s="762"/>
      <c r="F995" s="762"/>
      <c r="G995" s="762"/>
      <c r="H995" s="762"/>
      <c r="I995" s="762"/>
      <c r="J995" s="762"/>
    </row>
    <row r="996" spans="1:10" ht="12.95" customHeight="1">
      <c r="A996" s="262">
        <v>989</v>
      </c>
      <c r="B996" s="201" t="s">
        <v>2025</v>
      </c>
      <c r="C996" s="761">
        <f t="shared" si="127"/>
        <v>0</v>
      </c>
      <c r="D996" s="762"/>
      <c r="E996" s="762"/>
      <c r="F996" s="762"/>
      <c r="G996" s="762"/>
      <c r="H996" s="762"/>
      <c r="I996" s="762"/>
      <c r="J996" s="762"/>
    </row>
    <row r="997" spans="1:10" ht="12.95" customHeight="1">
      <c r="A997" s="262">
        <v>990</v>
      </c>
      <c r="B997" s="201" t="s">
        <v>1687</v>
      </c>
      <c r="C997" s="761">
        <f t="shared" si="127"/>
        <v>199.52699999999999</v>
      </c>
      <c r="D997" s="762">
        <v>199.52699999999999</v>
      </c>
      <c r="E997" s="762">
        <v>0</v>
      </c>
      <c r="F997" s="762">
        <v>0</v>
      </c>
      <c r="G997" s="762">
        <v>0</v>
      </c>
      <c r="H997" s="762">
        <v>0</v>
      </c>
      <c r="I997" s="762">
        <v>0</v>
      </c>
      <c r="J997" s="762">
        <v>0</v>
      </c>
    </row>
    <row r="998" spans="1:10" ht="12.95" customHeight="1">
      <c r="A998" s="262">
        <v>991</v>
      </c>
      <c r="B998" s="201" t="s">
        <v>2026</v>
      </c>
      <c r="C998" s="761">
        <f t="shared" si="127"/>
        <v>1139.259</v>
      </c>
      <c r="D998" s="762">
        <v>0</v>
      </c>
      <c r="E998" s="762">
        <v>103.83199999999999</v>
      </c>
      <c r="F998" s="762">
        <v>1035.4269999999999</v>
      </c>
      <c r="G998" s="762">
        <v>0</v>
      </c>
      <c r="H998" s="762">
        <v>0</v>
      </c>
      <c r="I998" s="762">
        <v>0</v>
      </c>
      <c r="J998" s="762">
        <v>0</v>
      </c>
    </row>
    <row r="999" spans="1:10" ht="12.95" customHeight="1">
      <c r="A999" s="262">
        <v>992</v>
      </c>
      <c r="B999" s="201" t="s">
        <v>2027</v>
      </c>
      <c r="C999" s="761">
        <f t="shared" si="127"/>
        <v>241.625</v>
      </c>
      <c r="D999" s="762">
        <v>0</v>
      </c>
      <c r="E999" s="762">
        <v>0</v>
      </c>
      <c r="F999" s="762">
        <v>0</v>
      </c>
      <c r="G999" s="762">
        <v>0</v>
      </c>
      <c r="H999" s="762">
        <v>0</v>
      </c>
      <c r="I999" s="762">
        <v>241.625</v>
      </c>
      <c r="J999" s="762">
        <v>0</v>
      </c>
    </row>
    <row r="1000" spans="1:10" ht="12.95" customHeight="1">
      <c r="A1000" s="262">
        <v>993</v>
      </c>
      <c r="B1000" s="201" t="s">
        <v>2028</v>
      </c>
      <c r="C1000" s="761">
        <f t="shared" si="127"/>
        <v>0</v>
      </c>
      <c r="D1000" s="762"/>
      <c r="E1000" s="762"/>
      <c r="F1000" s="762"/>
      <c r="G1000" s="762"/>
      <c r="H1000" s="762"/>
      <c r="I1000" s="762"/>
      <c r="J1000" s="762"/>
    </row>
    <row r="1001" spans="1:10" ht="12.95" customHeight="1">
      <c r="A1001" s="262">
        <v>994</v>
      </c>
      <c r="B1001" s="201" t="s">
        <v>2029</v>
      </c>
      <c r="C1001" s="761">
        <f t="shared" si="127"/>
        <v>0</v>
      </c>
      <c r="D1001" s="762"/>
      <c r="E1001" s="762"/>
      <c r="F1001" s="762"/>
      <c r="G1001" s="762"/>
      <c r="H1001" s="762"/>
      <c r="I1001" s="762"/>
      <c r="J1001" s="762"/>
    </row>
    <row r="1002" spans="1:10" ht="12.95" customHeight="1">
      <c r="A1002" s="262">
        <v>995</v>
      </c>
      <c r="B1002" s="201" t="s">
        <v>2030</v>
      </c>
      <c r="C1002" s="761">
        <f t="shared" si="127"/>
        <v>0</v>
      </c>
      <c r="D1002" s="762"/>
      <c r="E1002" s="762"/>
      <c r="F1002" s="762"/>
      <c r="G1002" s="762"/>
      <c r="H1002" s="762"/>
      <c r="I1002" s="762"/>
      <c r="J1002" s="762"/>
    </row>
    <row r="1003" spans="1:10" ht="12.95" customHeight="1">
      <c r="A1003" s="262">
        <v>996</v>
      </c>
      <c r="B1003" s="201" t="s">
        <v>2031</v>
      </c>
      <c r="C1003" s="761">
        <f t="shared" si="127"/>
        <v>0</v>
      </c>
      <c r="D1003" s="762"/>
      <c r="E1003" s="762"/>
      <c r="F1003" s="762"/>
      <c r="G1003" s="762"/>
      <c r="H1003" s="762"/>
      <c r="I1003" s="762"/>
      <c r="J1003" s="762"/>
    </row>
    <row r="1004" spans="1:10" ht="12.95" customHeight="1">
      <c r="A1004" s="262">
        <v>997</v>
      </c>
      <c r="B1004" s="201" t="s">
        <v>2032</v>
      </c>
      <c r="C1004" s="761">
        <f t="shared" si="127"/>
        <v>1240.06</v>
      </c>
      <c r="D1004" s="762">
        <v>0</v>
      </c>
      <c r="E1004" s="762">
        <v>1240.06</v>
      </c>
      <c r="F1004" s="762">
        <v>0</v>
      </c>
      <c r="G1004" s="762">
        <v>0</v>
      </c>
      <c r="H1004" s="762">
        <v>0</v>
      </c>
      <c r="I1004" s="762">
        <v>0</v>
      </c>
      <c r="J1004" s="762">
        <v>0</v>
      </c>
    </row>
    <row r="1005" spans="1:10" ht="12.95" customHeight="1">
      <c r="A1005" s="262">
        <v>998</v>
      </c>
      <c r="B1005" s="201" t="s">
        <v>2033</v>
      </c>
      <c r="C1005" s="761">
        <f t="shared" si="127"/>
        <v>1970.3759</v>
      </c>
      <c r="D1005" s="762">
        <v>1750.6958999999999</v>
      </c>
      <c r="E1005" s="762">
        <v>219.68</v>
      </c>
      <c r="F1005" s="762">
        <v>0</v>
      </c>
      <c r="G1005" s="762">
        <v>0</v>
      </c>
      <c r="H1005" s="762">
        <v>0</v>
      </c>
      <c r="I1005" s="762">
        <v>0</v>
      </c>
      <c r="J1005" s="762">
        <v>0</v>
      </c>
    </row>
    <row r="1006" spans="1:10" ht="12.95" customHeight="1">
      <c r="A1006" s="262">
        <v>999</v>
      </c>
      <c r="B1006" s="201" t="s">
        <v>2034</v>
      </c>
      <c r="C1006" s="761">
        <f t="shared" si="127"/>
        <v>233.28399999999999</v>
      </c>
      <c r="D1006" s="762">
        <v>200.5</v>
      </c>
      <c r="E1006" s="762">
        <v>32.783999999999999</v>
      </c>
      <c r="F1006" s="762">
        <v>0</v>
      </c>
      <c r="G1006" s="762">
        <v>0</v>
      </c>
      <c r="H1006" s="762">
        <v>0</v>
      </c>
      <c r="I1006" s="762">
        <v>0</v>
      </c>
      <c r="J1006" s="762">
        <v>0</v>
      </c>
    </row>
    <row r="1007" spans="1:10" ht="12.95" customHeight="1">
      <c r="A1007" s="262">
        <v>1000</v>
      </c>
      <c r="B1007" s="201" t="s">
        <v>2012</v>
      </c>
      <c r="C1007" s="761">
        <f t="shared" si="127"/>
        <v>899.4</v>
      </c>
      <c r="D1007" s="762">
        <v>0</v>
      </c>
      <c r="E1007" s="762">
        <v>0</v>
      </c>
      <c r="F1007" s="762">
        <v>899.4</v>
      </c>
      <c r="G1007" s="762">
        <v>0</v>
      </c>
      <c r="H1007" s="762">
        <v>0</v>
      </c>
      <c r="I1007" s="762">
        <v>0</v>
      </c>
      <c r="J1007" s="762">
        <v>0</v>
      </c>
    </row>
    <row r="1008" spans="1:10" ht="12.95" customHeight="1">
      <c r="A1008" s="262">
        <v>1001</v>
      </c>
      <c r="B1008" s="201" t="s">
        <v>2035</v>
      </c>
      <c r="C1008" s="761">
        <f t="shared" si="127"/>
        <v>0</v>
      </c>
      <c r="D1008" s="762"/>
      <c r="E1008" s="762"/>
      <c r="F1008" s="762"/>
      <c r="G1008" s="762"/>
      <c r="H1008" s="762"/>
      <c r="I1008" s="762"/>
      <c r="J1008" s="762"/>
    </row>
    <row r="1009" spans="1:10" ht="12.95" customHeight="1">
      <c r="A1009" s="262">
        <v>1002</v>
      </c>
      <c r="B1009" s="201" t="s">
        <v>2036</v>
      </c>
      <c r="C1009" s="761">
        <f t="shared" si="127"/>
        <v>153.184</v>
      </c>
      <c r="D1009" s="762">
        <v>0</v>
      </c>
      <c r="E1009" s="762">
        <v>153.184</v>
      </c>
      <c r="F1009" s="762">
        <v>0</v>
      </c>
      <c r="G1009" s="762">
        <v>0</v>
      </c>
      <c r="H1009" s="762">
        <v>0</v>
      </c>
      <c r="I1009" s="762">
        <v>0</v>
      </c>
      <c r="J1009" s="762">
        <v>0</v>
      </c>
    </row>
    <row r="1010" spans="1:10" ht="12.95" customHeight="1">
      <c r="A1010" s="262">
        <v>1003</v>
      </c>
      <c r="B1010" s="201" t="s">
        <v>1722</v>
      </c>
      <c r="C1010" s="761">
        <f t="shared" si="127"/>
        <v>0</v>
      </c>
      <c r="D1010" s="762"/>
      <c r="E1010" s="762"/>
      <c r="F1010" s="762"/>
      <c r="G1010" s="762"/>
      <c r="H1010" s="762"/>
      <c r="I1010" s="762"/>
      <c r="J1010" s="762"/>
    </row>
    <row r="1011" spans="1:10" ht="12.95" customHeight="1">
      <c r="A1011" s="262">
        <v>1004</v>
      </c>
      <c r="B1011" s="201" t="s">
        <v>2037</v>
      </c>
      <c r="C1011" s="761">
        <f t="shared" si="127"/>
        <v>3348.2298000000001</v>
      </c>
      <c r="D1011" s="762">
        <v>3348.2298000000001</v>
      </c>
      <c r="E1011" s="762">
        <v>0</v>
      </c>
      <c r="F1011" s="762">
        <v>0</v>
      </c>
      <c r="G1011" s="762">
        <v>0</v>
      </c>
      <c r="H1011" s="762">
        <v>0</v>
      </c>
      <c r="I1011" s="762">
        <v>0</v>
      </c>
      <c r="J1011" s="762">
        <v>0</v>
      </c>
    </row>
    <row r="1012" spans="1:10" ht="12.95" customHeight="1">
      <c r="A1012" s="262">
        <v>1005</v>
      </c>
      <c r="B1012" s="201" t="s">
        <v>2038</v>
      </c>
      <c r="C1012" s="761">
        <f t="shared" si="127"/>
        <v>0</v>
      </c>
      <c r="D1012" s="762"/>
      <c r="E1012" s="762"/>
      <c r="F1012" s="762"/>
      <c r="G1012" s="762"/>
      <c r="H1012" s="762"/>
      <c r="I1012" s="762"/>
      <c r="J1012" s="762"/>
    </row>
    <row r="1013" spans="1:10" ht="12.95" customHeight="1">
      <c r="A1013" s="262">
        <v>1006</v>
      </c>
      <c r="B1013" s="201"/>
      <c r="C1013" s="762"/>
      <c r="D1013" s="762"/>
      <c r="E1013" s="762"/>
      <c r="F1013" s="762"/>
      <c r="G1013" s="762"/>
      <c r="H1013" s="762"/>
      <c r="I1013" s="762"/>
      <c r="J1013" s="762"/>
    </row>
    <row r="1014" spans="1:10" ht="12.95" customHeight="1">
      <c r="A1014" s="262">
        <v>1007</v>
      </c>
      <c r="B1014" s="196" t="s">
        <v>2039</v>
      </c>
      <c r="C1014" s="761">
        <f t="shared" ref="C1014:C1050" si="131">SUM(D1014:J1014)</f>
        <v>19008.691600000002</v>
      </c>
      <c r="D1014" s="761">
        <f t="shared" ref="D1014:J1014" si="132">D1015+D1016</f>
        <v>13790.282900000002</v>
      </c>
      <c r="E1014" s="761">
        <f t="shared" si="132"/>
        <v>247.107</v>
      </c>
      <c r="F1014" s="761">
        <f t="shared" si="132"/>
        <v>4318.3017</v>
      </c>
      <c r="G1014" s="761">
        <f t="shared" si="132"/>
        <v>0</v>
      </c>
      <c r="H1014" s="761">
        <f t="shared" si="132"/>
        <v>0</v>
      </c>
      <c r="I1014" s="761">
        <f t="shared" si="132"/>
        <v>653</v>
      </c>
      <c r="J1014" s="761">
        <f t="shared" si="132"/>
        <v>0</v>
      </c>
    </row>
    <row r="1015" spans="1:10" s="200" customFormat="1" ht="12.95" customHeight="1">
      <c r="A1015" s="262">
        <v>1008</v>
      </c>
      <c r="B1015" s="196" t="s">
        <v>1241</v>
      </c>
      <c r="C1015" s="761">
        <f t="shared" si="131"/>
        <v>0</v>
      </c>
      <c r="D1015" s="761">
        <f t="shared" ref="D1015:J1015" si="133">D1017</f>
        <v>0</v>
      </c>
      <c r="E1015" s="761">
        <f t="shared" si="133"/>
        <v>0</v>
      </c>
      <c r="F1015" s="761">
        <f t="shared" si="133"/>
        <v>0</v>
      </c>
      <c r="G1015" s="761">
        <f t="shared" si="133"/>
        <v>0</v>
      </c>
      <c r="H1015" s="761">
        <f t="shared" si="133"/>
        <v>0</v>
      </c>
      <c r="I1015" s="761">
        <f t="shared" si="133"/>
        <v>0</v>
      </c>
      <c r="J1015" s="761">
        <f t="shared" si="133"/>
        <v>0</v>
      </c>
    </row>
    <row r="1016" spans="1:10" s="200" customFormat="1" ht="12.95" customHeight="1">
      <c r="A1016" s="262">
        <v>1009</v>
      </c>
      <c r="B1016" s="196" t="s">
        <v>1242</v>
      </c>
      <c r="C1016" s="761">
        <f t="shared" si="131"/>
        <v>19008.691600000002</v>
      </c>
      <c r="D1016" s="761">
        <f t="shared" ref="D1016:J1016" si="134">SUBTOTAL(9,D1018:D1050)</f>
        <v>13790.282900000002</v>
      </c>
      <c r="E1016" s="761">
        <f t="shared" si="134"/>
        <v>247.107</v>
      </c>
      <c r="F1016" s="761">
        <f t="shared" si="134"/>
        <v>4318.3017</v>
      </c>
      <c r="G1016" s="761">
        <f t="shared" si="134"/>
        <v>0</v>
      </c>
      <c r="H1016" s="761">
        <f t="shared" si="134"/>
        <v>0</v>
      </c>
      <c r="I1016" s="761">
        <f t="shared" si="134"/>
        <v>653</v>
      </c>
      <c r="J1016" s="761">
        <f t="shared" si="134"/>
        <v>0</v>
      </c>
    </row>
    <row r="1017" spans="1:10" ht="12.95" customHeight="1">
      <c r="A1017" s="262">
        <v>1010</v>
      </c>
      <c r="B1017" s="201" t="s">
        <v>1267</v>
      </c>
      <c r="C1017" s="761">
        <f t="shared" si="131"/>
        <v>0</v>
      </c>
      <c r="D1017" s="762"/>
      <c r="E1017" s="762"/>
      <c r="F1017" s="762"/>
      <c r="G1017" s="762"/>
      <c r="H1017" s="762"/>
      <c r="I1017" s="762"/>
      <c r="J1017" s="762"/>
    </row>
    <row r="1018" spans="1:10" ht="12.95" customHeight="1">
      <c r="A1018" s="262">
        <v>1011</v>
      </c>
      <c r="B1018" s="201" t="s">
        <v>2040</v>
      </c>
      <c r="C1018" s="761">
        <f t="shared" si="131"/>
        <v>0</v>
      </c>
      <c r="D1018" s="762"/>
      <c r="E1018" s="762"/>
      <c r="F1018" s="762"/>
      <c r="G1018" s="762"/>
      <c r="H1018" s="762"/>
      <c r="I1018" s="762"/>
      <c r="J1018" s="762"/>
    </row>
    <row r="1019" spans="1:10" ht="12.95" customHeight="1">
      <c r="A1019" s="262">
        <v>1012</v>
      </c>
      <c r="B1019" s="201" t="s">
        <v>1552</v>
      </c>
      <c r="C1019" s="761">
        <f t="shared" si="131"/>
        <v>0</v>
      </c>
      <c r="D1019" s="762"/>
      <c r="E1019" s="762"/>
      <c r="F1019" s="762"/>
      <c r="G1019" s="762"/>
      <c r="H1019" s="762"/>
      <c r="I1019" s="762"/>
      <c r="J1019" s="762"/>
    </row>
    <row r="1020" spans="1:10" ht="12.95" customHeight="1">
      <c r="A1020" s="262">
        <v>1013</v>
      </c>
      <c r="B1020" s="201" t="s">
        <v>2041</v>
      </c>
      <c r="C1020" s="761">
        <f t="shared" si="131"/>
        <v>871.44870000000003</v>
      </c>
      <c r="D1020" s="762">
        <v>0</v>
      </c>
      <c r="E1020" s="762">
        <v>0</v>
      </c>
      <c r="F1020" s="762">
        <v>871.44870000000003</v>
      </c>
      <c r="G1020" s="762">
        <v>0</v>
      </c>
      <c r="H1020" s="762">
        <v>0</v>
      </c>
      <c r="I1020" s="762">
        <v>0</v>
      </c>
      <c r="J1020" s="762">
        <v>0</v>
      </c>
    </row>
    <row r="1021" spans="1:10" ht="12.95" customHeight="1">
      <c r="A1021" s="262">
        <v>1014</v>
      </c>
      <c r="B1021" s="201" t="s">
        <v>2042</v>
      </c>
      <c r="C1021" s="761">
        <f t="shared" si="131"/>
        <v>0</v>
      </c>
      <c r="D1021" s="762"/>
      <c r="E1021" s="762"/>
      <c r="F1021" s="762"/>
      <c r="G1021" s="762"/>
      <c r="H1021" s="762"/>
      <c r="I1021" s="762"/>
      <c r="J1021" s="762"/>
    </row>
    <row r="1022" spans="1:10" ht="12.95" customHeight="1">
      <c r="A1022" s="262">
        <v>1015</v>
      </c>
      <c r="B1022" s="201" t="s">
        <v>2043</v>
      </c>
      <c r="C1022" s="761">
        <f t="shared" si="131"/>
        <v>100.8</v>
      </c>
      <c r="D1022" s="762">
        <v>100.8</v>
      </c>
      <c r="E1022" s="762">
        <v>0</v>
      </c>
      <c r="F1022" s="762">
        <v>0</v>
      </c>
      <c r="G1022" s="762">
        <v>0</v>
      </c>
      <c r="H1022" s="762">
        <v>0</v>
      </c>
      <c r="I1022" s="762">
        <v>0</v>
      </c>
      <c r="J1022" s="762">
        <v>0</v>
      </c>
    </row>
    <row r="1023" spans="1:10" ht="12.95" customHeight="1">
      <c r="A1023" s="262">
        <v>1016</v>
      </c>
      <c r="B1023" s="201" t="s">
        <v>2044</v>
      </c>
      <c r="C1023" s="761">
        <f t="shared" si="131"/>
        <v>0</v>
      </c>
      <c r="D1023" s="762"/>
      <c r="E1023" s="762"/>
      <c r="F1023" s="762"/>
      <c r="G1023" s="762"/>
      <c r="H1023" s="762"/>
      <c r="I1023" s="762"/>
      <c r="J1023" s="762"/>
    </row>
    <row r="1024" spans="1:10" ht="12.95" customHeight="1">
      <c r="A1024" s="262">
        <v>1017</v>
      </c>
      <c r="B1024" s="201" t="s">
        <v>2045</v>
      </c>
      <c r="C1024" s="761">
        <f t="shared" si="131"/>
        <v>0</v>
      </c>
      <c r="D1024" s="762"/>
      <c r="E1024" s="762"/>
      <c r="F1024" s="762"/>
      <c r="G1024" s="762"/>
      <c r="H1024" s="762"/>
      <c r="I1024" s="762"/>
      <c r="J1024" s="762"/>
    </row>
    <row r="1025" spans="1:10" ht="12.95" customHeight="1">
      <c r="A1025" s="262">
        <v>1018</v>
      </c>
      <c r="B1025" s="201" t="s">
        <v>2046</v>
      </c>
      <c r="C1025" s="761">
        <f t="shared" si="131"/>
        <v>0</v>
      </c>
      <c r="D1025" s="762"/>
      <c r="E1025" s="762"/>
      <c r="F1025" s="762"/>
      <c r="G1025" s="762"/>
      <c r="H1025" s="762"/>
      <c r="I1025" s="762"/>
      <c r="J1025" s="762"/>
    </row>
    <row r="1026" spans="1:10" ht="12.95" customHeight="1">
      <c r="A1026" s="262">
        <v>1019</v>
      </c>
      <c r="B1026" s="201" t="s">
        <v>2047</v>
      </c>
      <c r="C1026" s="761">
        <f t="shared" si="131"/>
        <v>52.067</v>
      </c>
      <c r="D1026" s="762">
        <v>0</v>
      </c>
      <c r="E1026" s="762">
        <v>52.067</v>
      </c>
      <c r="F1026" s="762">
        <v>0</v>
      </c>
      <c r="G1026" s="762">
        <v>0</v>
      </c>
      <c r="H1026" s="762">
        <v>0</v>
      </c>
      <c r="I1026" s="762">
        <v>0</v>
      </c>
      <c r="J1026" s="762">
        <v>0</v>
      </c>
    </row>
    <row r="1027" spans="1:10" ht="12.95" customHeight="1">
      <c r="A1027" s="262">
        <v>1020</v>
      </c>
      <c r="B1027" s="201" t="s">
        <v>2048</v>
      </c>
      <c r="C1027" s="761">
        <f t="shared" si="131"/>
        <v>0</v>
      </c>
      <c r="D1027" s="762"/>
      <c r="E1027" s="762"/>
      <c r="F1027" s="762"/>
      <c r="G1027" s="762"/>
      <c r="H1027" s="762"/>
      <c r="I1027" s="762"/>
      <c r="J1027" s="762"/>
    </row>
    <row r="1028" spans="1:10" ht="12.95" customHeight="1">
      <c r="A1028" s="262">
        <v>1021</v>
      </c>
      <c r="B1028" s="201" t="s">
        <v>2049</v>
      </c>
      <c r="C1028" s="761">
        <f t="shared" si="131"/>
        <v>0</v>
      </c>
      <c r="D1028" s="762"/>
      <c r="E1028" s="762"/>
      <c r="F1028" s="762"/>
      <c r="G1028" s="762"/>
      <c r="H1028" s="762"/>
      <c r="I1028" s="762"/>
      <c r="J1028" s="762"/>
    </row>
    <row r="1029" spans="1:10" ht="12.95" customHeight="1">
      <c r="A1029" s="262">
        <v>1022</v>
      </c>
      <c r="B1029" s="201" t="s">
        <v>2050</v>
      </c>
      <c r="C1029" s="761">
        <f t="shared" si="131"/>
        <v>35.078499999999998</v>
      </c>
      <c r="D1029" s="762">
        <v>0</v>
      </c>
      <c r="E1029" s="762">
        <v>0</v>
      </c>
      <c r="F1029" s="762">
        <v>35.078499999999998</v>
      </c>
      <c r="G1029" s="762">
        <v>0</v>
      </c>
      <c r="H1029" s="762">
        <v>0</v>
      </c>
      <c r="I1029" s="762">
        <v>0</v>
      </c>
      <c r="J1029" s="762">
        <v>0</v>
      </c>
    </row>
    <row r="1030" spans="1:10" ht="12.95" customHeight="1">
      <c r="A1030" s="262">
        <v>1023</v>
      </c>
      <c r="B1030" s="201" t="s">
        <v>2051</v>
      </c>
      <c r="C1030" s="761">
        <f t="shared" si="131"/>
        <v>188</v>
      </c>
      <c r="D1030" s="762">
        <v>0</v>
      </c>
      <c r="E1030" s="762">
        <v>0</v>
      </c>
      <c r="F1030" s="762">
        <v>0</v>
      </c>
      <c r="G1030" s="762">
        <v>0</v>
      </c>
      <c r="H1030" s="762">
        <v>0</v>
      </c>
      <c r="I1030" s="762">
        <v>188</v>
      </c>
      <c r="J1030" s="762">
        <v>0</v>
      </c>
    </row>
    <row r="1031" spans="1:10" ht="12.95" customHeight="1">
      <c r="A1031" s="262">
        <v>1024</v>
      </c>
      <c r="B1031" s="201" t="s">
        <v>2052</v>
      </c>
      <c r="C1031" s="761">
        <f t="shared" si="131"/>
        <v>0</v>
      </c>
      <c r="D1031" s="762"/>
      <c r="E1031" s="762"/>
      <c r="F1031" s="762"/>
      <c r="G1031" s="762"/>
      <c r="H1031" s="762"/>
      <c r="I1031" s="762"/>
      <c r="J1031" s="762"/>
    </row>
    <row r="1032" spans="1:10" ht="12.95" customHeight="1">
      <c r="A1032" s="262">
        <v>1025</v>
      </c>
      <c r="B1032" s="201" t="s">
        <v>2053</v>
      </c>
      <c r="C1032" s="761">
        <f t="shared" si="131"/>
        <v>0</v>
      </c>
      <c r="D1032" s="762"/>
      <c r="E1032" s="762"/>
      <c r="F1032" s="762"/>
      <c r="G1032" s="762"/>
      <c r="H1032" s="762"/>
      <c r="I1032" s="762"/>
      <c r="J1032" s="762"/>
    </row>
    <row r="1033" spans="1:10" ht="12.95" customHeight="1">
      <c r="A1033" s="262">
        <v>1026</v>
      </c>
      <c r="B1033" s="201" t="s">
        <v>2054</v>
      </c>
      <c r="C1033" s="761">
        <f t="shared" si="131"/>
        <v>0</v>
      </c>
      <c r="D1033" s="762"/>
      <c r="E1033" s="762"/>
      <c r="F1033" s="762"/>
      <c r="G1033" s="762"/>
      <c r="H1033" s="762"/>
      <c r="I1033" s="762"/>
      <c r="J1033" s="762"/>
    </row>
    <row r="1034" spans="1:10" ht="12.95" customHeight="1">
      <c r="A1034" s="262">
        <v>1027</v>
      </c>
      <c r="B1034" s="201" t="s">
        <v>2055</v>
      </c>
      <c r="C1034" s="761">
        <f t="shared" si="131"/>
        <v>2705.5695000000001</v>
      </c>
      <c r="D1034" s="762">
        <v>0</v>
      </c>
      <c r="E1034" s="762">
        <v>0</v>
      </c>
      <c r="F1034" s="762">
        <v>2455.5695000000001</v>
      </c>
      <c r="G1034" s="762">
        <v>0</v>
      </c>
      <c r="H1034" s="762">
        <v>0</v>
      </c>
      <c r="I1034" s="762">
        <v>250</v>
      </c>
      <c r="J1034" s="762">
        <v>0</v>
      </c>
    </row>
    <row r="1035" spans="1:10" ht="12.95" customHeight="1">
      <c r="A1035" s="262">
        <v>1028</v>
      </c>
      <c r="B1035" s="201" t="s">
        <v>2056</v>
      </c>
      <c r="C1035" s="761">
        <f t="shared" si="131"/>
        <v>1813.5154</v>
      </c>
      <c r="D1035" s="762">
        <v>1813.5154</v>
      </c>
      <c r="E1035" s="762">
        <v>0</v>
      </c>
      <c r="F1035" s="762">
        <v>0</v>
      </c>
      <c r="G1035" s="762">
        <v>0</v>
      </c>
      <c r="H1035" s="762">
        <v>0</v>
      </c>
      <c r="I1035" s="762">
        <v>0</v>
      </c>
      <c r="J1035" s="762">
        <v>0</v>
      </c>
    </row>
    <row r="1036" spans="1:10" ht="12.95" customHeight="1">
      <c r="A1036" s="262">
        <v>1029</v>
      </c>
      <c r="B1036" s="201" t="s">
        <v>2057</v>
      </c>
      <c r="C1036" s="761">
        <f t="shared" si="131"/>
        <v>0</v>
      </c>
      <c r="D1036" s="762"/>
      <c r="E1036" s="762"/>
      <c r="F1036" s="762"/>
      <c r="G1036" s="762"/>
      <c r="H1036" s="762"/>
      <c r="I1036" s="762"/>
      <c r="J1036" s="762"/>
    </row>
    <row r="1037" spans="1:10" ht="12.95" customHeight="1">
      <c r="A1037" s="262">
        <v>1030</v>
      </c>
      <c r="B1037" s="201" t="s">
        <v>2058</v>
      </c>
      <c r="C1037" s="761">
        <f t="shared" si="131"/>
        <v>0</v>
      </c>
      <c r="D1037" s="762"/>
      <c r="E1037" s="762"/>
      <c r="F1037" s="762"/>
      <c r="G1037" s="762"/>
      <c r="H1037" s="762"/>
      <c r="I1037" s="762"/>
      <c r="J1037" s="762"/>
    </row>
    <row r="1038" spans="1:10" ht="12.95" customHeight="1">
      <c r="A1038" s="262">
        <v>1031</v>
      </c>
      <c r="B1038" s="201" t="s">
        <v>2059</v>
      </c>
      <c r="C1038" s="761">
        <f t="shared" si="131"/>
        <v>1676.7272</v>
      </c>
      <c r="D1038" s="762">
        <v>1676.7272</v>
      </c>
      <c r="E1038" s="762">
        <v>0</v>
      </c>
      <c r="F1038" s="762">
        <v>0</v>
      </c>
      <c r="G1038" s="762">
        <v>0</v>
      </c>
      <c r="H1038" s="762">
        <v>0</v>
      </c>
      <c r="I1038" s="762">
        <v>0</v>
      </c>
      <c r="J1038" s="762">
        <v>0</v>
      </c>
    </row>
    <row r="1039" spans="1:10" ht="12.95" customHeight="1">
      <c r="A1039" s="262">
        <v>1032</v>
      </c>
      <c r="B1039" s="201" t="s">
        <v>2060</v>
      </c>
      <c r="C1039" s="761">
        <f t="shared" si="131"/>
        <v>0</v>
      </c>
      <c r="D1039" s="762"/>
      <c r="E1039" s="762"/>
      <c r="F1039" s="762"/>
      <c r="G1039" s="762"/>
      <c r="H1039" s="762"/>
      <c r="I1039" s="762"/>
      <c r="J1039" s="762"/>
    </row>
    <row r="1040" spans="1:10" ht="12.95" customHeight="1">
      <c r="A1040" s="262">
        <v>1033</v>
      </c>
      <c r="B1040" s="201" t="s">
        <v>2061</v>
      </c>
      <c r="C1040" s="761">
        <f t="shared" si="131"/>
        <v>0</v>
      </c>
      <c r="D1040" s="762"/>
      <c r="E1040" s="762"/>
      <c r="F1040" s="762"/>
      <c r="G1040" s="762"/>
      <c r="H1040" s="762"/>
      <c r="I1040" s="762"/>
      <c r="J1040" s="762"/>
    </row>
    <row r="1041" spans="1:10" ht="12.95" customHeight="1">
      <c r="A1041" s="262">
        <v>1034</v>
      </c>
      <c r="B1041" s="201" t="s">
        <v>1607</v>
      </c>
      <c r="C1041" s="761">
        <f t="shared" si="131"/>
        <v>0</v>
      </c>
      <c r="D1041" s="762"/>
      <c r="E1041" s="762"/>
      <c r="F1041" s="762"/>
      <c r="G1041" s="762"/>
      <c r="H1041" s="762"/>
      <c r="I1041" s="762"/>
      <c r="J1041" s="762"/>
    </row>
    <row r="1042" spans="1:10" ht="12.95" customHeight="1">
      <c r="A1042" s="262">
        <v>1035</v>
      </c>
      <c r="B1042" s="201" t="s">
        <v>2062</v>
      </c>
      <c r="C1042" s="761">
        <f t="shared" si="131"/>
        <v>0</v>
      </c>
      <c r="D1042" s="762"/>
      <c r="E1042" s="762"/>
      <c r="F1042" s="762"/>
      <c r="G1042" s="762"/>
      <c r="H1042" s="762"/>
      <c r="I1042" s="762"/>
      <c r="J1042" s="762"/>
    </row>
    <row r="1043" spans="1:10" ht="12.95" customHeight="1">
      <c r="A1043" s="262">
        <v>1036</v>
      </c>
      <c r="B1043" s="201" t="s">
        <v>2063</v>
      </c>
      <c r="C1043" s="761">
        <f t="shared" si="131"/>
        <v>8030.7236000000003</v>
      </c>
      <c r="D1043" s="762">
        <v>7835.6836000000003</v>
      </c>
      <c r="E1043" s="762">
        <v>195.04</v>
      </c>
      <c r="F1043" s="762">
        <v>0</v>
      </c>
      <c r="G1043" s="762">
        <v>0</v>
      </c>
      <c r="H1043" s="762">
        <v>0</v>
      </c>
      <c r="I1043" s="762">
        <v>0</v>
      </c>
      <c r="J1043" s="762">
        <v>0</v>
      </c>
    </row>
    <row r="1044" spans="1:10" ht="12.95" customHeight="1">
      <c r="A1044" s="262">
        <v>1037</v>
      </c>
      <c r="B1044" s="201" t="s">
        <v>2064</v>
      </c>
      <c r="C1044" s="761">
        <f t="shared" si="131"/>
        <v>0</v>
      </c>
      <c r="D1044" s="762"/>
      <c r="E1044" s="762"/>
      <c r="F1044" s="762"/>
      <c r="G1044" s="762"/>
      <c r="H1044" s="762"/>
      <c r="I1044" s="762"/>
      <c r="J1044" s="762"/>
    </row>
    <row r="1045" spans="1:10" ht="12.95" customHeight="1">
      <c r="A1045" s="262">
        <v>1038</v>
      </c>
      <c r="B1045" s="201" t="s">
        <v>2065</v>
      </c>
      <c r="C1045" s="761">
        <f t="shared" si="131"/>
        <v>0</v>
      </c>
      <c r="D1045" s="762"/>
      <c r="E1045" s="762"/>
      <c r="F1045" s="762"/>
      <c r="G1045" s="762"/>
      <c r="H1045" s="762"/>
      <c r="I1045" s="762"/>
      <c r="J1045" s="762"/>
    </row>
    <row r="1046" spans="1:10" ht="12.95" customHeight="1">
      <c r="A1046" s="262">
        <v>1039</v>
      </c>
      <c r="B1046" s="201" t="s">
        <v>2066</v>
      </c>
      <c r="C1046" s="761">
        <f t="shared" si="131"/>
        <v>0</v>
      </c>
      <c r="D1046" s="762"/>
      <c r="E1046" s="762"/>
      <c r="F1046" s="762"/>
      <c r="G1046" s="762"/>
      <c r="H1046" s="762"/>
      <c r="I1046" s="762"/>
      <c r="J1046" s="762"/>
    </row>
    <row r="1047" spans="1:10" ht="12.95" customHeight="1">
      <c r="A1047" s="262">
        <v>1040</v>
      </c>
      <c r="B1047" s="201" t="s">
        <v>2039</v>
      </c>
      <c r="C1047" s="761">
        <f t="shared" si="131"/>
        <v>0</v>
      </c>
      <c r="D1047" s="762"/>
      <c r="E1047" s="762"/>
      <c r="F1047" s="762"/>
      <c r="G1047" s="762"/>
      <c r="H1047" s="762"/>
      <c r="I1047" s="762"/>
      <c r="J1047" s="762"/>
    </row>
    <row r="1048" spans="1:10" ht="12.95" customHeight="1">
      <c r="A1048" s="262">
        <v>1041</v>
      </c>
      <c r="B1048" s="201" t="s">
        <v>2067</v>
      </c>
      <c r="C1048" s="761">
        <f t="shared" si="131"/>
        <v>1780.6506999999999</v>
      </c>
      <c r="D1048" s="762">
        <v>1780.6506999999999</v>
      </c>
      <c r="E1048" s="762">
        <v>0</v>
      </c>
      <c r="F1048" s="762">
        <v>0</v>
      </c>
      <c r="G1048" s="762">
        <v>0</v>
      </c>
      <c r="H1048" s="762">
        <v>0</v>
      </c>
      <c r="I1048" s="762">
        <v>0</v>
      </c>
      <c r="J1048" s="762">
        <v>0</v>
      </c>
    </row>
    <row r="1049" spans="1:10" ht="12.95" customHeight="1">
      <c r="A1049" s="262">
        <v>1042</v>
      </c>
      <c r="B1049" s="201" t="s">
        <v>2068</v>
      </c>
      <c r="C1049" s="761">
        <f t="shared" si="131"/>
        <v>582.90599999999995</v>
      </c>
      <c r="D1049" s="762">
        <v>582.90599999999995</v>
      </c>
      <c r="E1049" s="762">
        <v>0</v>
      </c>
      <c r="F1049" s="762">
        <v>0</v>
      </c>
      <c r="G1049" s="762">
        <v>0</v>
      </c>
      <c r="H1049" s="762">
        <v>0</v>
      </c>
      <c r="I1049" s="762">
        <v>0</v>
      </c>
      <c r="J1049" s="762">
        <v>0</v>
      </c>
    </row>
    <row r="1050" spans="1:10" ht="12.95" customHeight="1">
      <c r="A1050" s="262">
        <v>1043</v>
      </c>
      <c r="B1050" s="201" t="s">
        <v>2069</v>
      </c>
      <c r="C1050" s="761">
        <f t="shared" si="131"/>
        <v>1171.2049999999999</v>
      </c>
      <c r="D1050" s="762">
        <v>0</v>
      </c>
      <c r="E1050" s="762">
        <v>0</v>
      </c>
      <c r="F1050" s="762">
        <v>956.20500000000004</v>
      </c>
      <c r="G1050" s="762">
        <v>0</v>
      </c>
      <c r="H1050" s="762">
        <v>0</v>
      </c>
      <c r="I1050" s="762">
        <v>215</v>
      </c>
      <c r="J1050" s="762">
        <v>0</v>
      </c>
    </row>
    <row r="1051" spans="1:10" ht="12.95" customHeight="1">
      <c r="A1051" s="262">
        <v>1044</v>
      </c>
      <c r="B1051" s="201"/>
      <c r="C1051" s="762"/>
      <c r="D1051" s="762"/>
      <c r="E1051" s="762"/>
      <c r="F1051" s="762"/>
      <c r="G1051" s="762"/>
      <c r="H1051" s="762"/>
      <c r="I1051" s="762"/>
      <c r="J1051" s="762"/>
    </row>
    <row r="1052" spans="1:10" s="210" customFormat="1" ht="12.95" customHeight="1">
      <c r="A1052" s="262">
        <v>1045</v>
      </c>
      <c r="B1052" s="208" t="s">
        <v>2070</v>
      </c>
      <c r="C1052" s="761">
        <f>SUM(D1052:J1052)</f>
        <v>17363.9431</v>
      </c>
      <c r="D1052" s="761">
        <v>11177.359700000001</v>
      </c>
      <c r="E1052" s="761">
        <v>2495.6350000000002</v>
      </c>
      <c r="F1052" s="761">
        <v>3324.3782999999999</v>
      </c>
      <c r="G1052" s="761">
        <v>246.5701</v>
      </c>
      <c r="H1052" s="761">
        <v>0</v>
      </c>
      <c r="I1052" s="761">
        <v>120</v>
      </c>
      <c r="J1052" s="761">
        <v>0</v>
      </c>
    </row>
    <row r="1053" spans="1:10" ht="12.95" customHeight="1">
      <c r="A1053" s="175"/>
      <c r="B1053" s="211"/>
      <c r="C1053" s="753"/>
      <c r="D1053" s="753"/>
      <c r="E1053" s="753"/>
      <c r="F1053" s="753"/>
      <c r="G1053" s="753"/>
      <c r="H1053" s="753"/>
      <c r="I1053" s="763"/>
      <c r="J1053" s="763"/>
    </row>
    <row r="1055" spans="1:10" s="216" customFormat="1" ht="40.5" customHeight="1">
      <c r="A1055" s="215"/>
      <c r="B1055" s="215"/>
      <c r="C1055" s="764" t="s">
        <v>2071</v>
      </c>
      <c r="D1055" s="764"/>
      <c r="E1055" s="765"/>
      <c r="F1055" s="214"/>
      <c r="G1055" s="214" t="s">
        <v>83</v>
      </c>
      <c r="H1055" s="765"/>
      <c r="I1055" s="765"/>
      <c r="J1055" s="766"/>
    </row>
    <row r="1056" spans="1:10" s="216" customFormat="1" ht="40.5" customHeight="1">
      <c r="A1056" s="215"/>
      <c r="C1056" s="764" t="s">
        <v>2072</v>
      </c>
      <c r="D1056" s="764"/>
      <c r="E1056" s="765"/>
      <c r="F1056" s="214"/>
      <c r="G1056" s="214" t="s">
        <v>95</v>
      </c>
      <c r="H1056" s="765"/>
      <c r="I1056" s="765"/>
      <c r="J1056" s="766"/>
    </row>
    <row r="1057" spans="1:10" s="216" customFormat="1" ht="40.5" customHeight="1">
      <c r="A1057" s="215"/>
      <c r="C1057" s="215" t="s">
        <v>2073</v>
      </c>
      <c r="D1057" s="765"/>
      <c r="E1057" s="765"/>
      <c r="F1057" s="214"/>
      <c r="G1057" s="214" t="s">
        <v>86</v>
      </c>
      <c r="H1057" s="765"/>
      <c r="I1057" s="765"/>
      <c r="J1057" s="766"/>
    </row>
    <row r="1058" spans="1:10" s="216" customFormat="1" ht="40.5" customHeight="1">
      <c r="A1058" s="215"/>
      <c r="C1058" s="764" t="s">
        <v>2074</v>
      </c>
      <c r="D1058" s="764"/>
      <c r="E1058" s="765"/>
      <c r="F1058" s="214"/>
      <c r="G1058" s="214" t="s">
        <v>89</v>
      </c>
      <c r="H1058" s="765"/>
      <c r="I1058" s="765"/>
      <c r="J1058" s="766"/>
    </row>
    <row r="1059" spans="1:10" s="216" customFormat="1" ht="40.5" customHeight="1">
      <c r="A1059" s="215"/>
      <c r="C1059" s="764" t="s">
        <v>2075</v>
      </c>
      <c r="D1059" s="764"/>
      <c r="E1059" s="765"/>
      <c r="F1059" s="214"/>
      <c r="G1059" s="214" t="s">
        <v>87</v>
      </c>
      <c r="H1059" s="765"/>
      <c r="I1059" s="765"/>
      <c r="J1059" s="766"/>
    </row>
    <row r="1060" spans="1:10" ht="40.5" customHeight="1">
      <c r="A1060" s="249"/>
      <c r="C1060" s="249" t="s">
        <v>2116</v>
      </c>
      <c r="D1060" s="767"/>
      <c r="E1060" s="767"/>
      <c r="F1060" s="249"/>
      <c r="G1060" s="249" t="s">
        <v>862</v>
      </c>
      <c r="H1060" s="767"/>
      <c r="I1060" s="767"/>
      <c r="J1060" s="767"/>
    </row>
    <row r="1061" spans="1:10" ht="40.5" customHeight="1">
      <c r="C1061" s="249" t="s">
        <v>2078</v>
      </c>
      <c r="F1061" s="249"/>
      <c r="G1061" s="249" t="s">
        <v>88</v>
      </c>
    </row>
    <row r="1062" spans="1:10" ht="34.5" customHeight="1">
      <c r="B1062" s="250"/>
      <c r="C1062" s="250"/>
      <c r="F1062" s="250"/>
      <c r="G1062" s="250"/>
    </row>
    <row r="1063" spans="1:10" ht="12.95" customHeight="1">
      <c r="B1063" s="250"/>
      <c r="C1063" s="250"/>
      <c r="F1063" s="250"/>
      <c r="G1063" s="250"/>
    </row>
  </sheetData>
  <mergeCells count="12">
    <mergeCell ref="C1058:D1058"/>
    <mergeCell ref="C1059:D1059"/>
    <mergeCell ref="B1062:C1062"/>
    <mergeCell ref="F1062:G1062"/>
    <mergeCell ref="B1063:C1063"/>
    <mergeCell ref="F1063:G1063"/>
    <mergeCell ref="I1:J1"/>
    <mergeCell ref="I2:J2"/>
    <mergeCell ref="I3:J3"/>
    <mergeCell ref="B4:J4"/>
    <mergeCell ref="C1055:D1055"/>
    <mergeCell ref="C1056:D105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4"/>
  <sheetViews>
    <sheetView zoomScale="80" zoomScaleNormal="80" workbookViewId="0">
      <selection activeCell="O25" sqref="O25"/>
    </sheetView>
  </sheetViews>
  <sheetFormatPr defaultRowHeight="15.75"/>
  <cols>
    <col min="1" max="1" width="13.7109375" style="768" customWidth="1"/>
    <col min="2" max="2" width="54.5703125" style="783" customWidth="1"/>
    <col min="3" max="3" width="16.28515625" style="783" customWidth="1"/>
    <col min="4" max="4" width="34.42578125" style="782" customWidth="1"/>
    <col min="5" max="5" width="4.5703125" style="772" hidden="1" customWidth="1"/>
    <col min="6" max="6" width="0.7109375" style="772" customWidth="1"/>
    <col min="7" max="8" width="9.140625" style="772" hidden="1" customWidth="1"/>
    <col min="9" max="9" width="1" style="772" customWidth="1"/>
    <col min="10" max="249" width="9.140625" style="772"/>
    <col min="250" max="250" width="5.140625" style="772" customWidth="1"/>
    <col min="251" max="251" width="54.5703125" style="772" customWidth="1"/>
    <col min="252" max="252" width="27.28515625" style="772" customWidth="1"/>
    <col min="253" max="253" width="14.42578125" style="772" customWidth="1"/>
    <col min="254" max="254" width="20.42578125" style="772" customWidth="1"/>
    <col min="255" max="505" width="9.140625" style="772"/>
    <col min="506" max="506" width="5.140625" style="772" customWidth="1"/>
    <col min="507" max="507" width="54.5703125" style="772" customWidth="1"/>
    <col min="508" max="508" width="27.28515625" style="772" customWidth="1"/>
    <col min="509" max="509" width="14.42578125" style="772" customWidth="1"/>
    <col min="510" max="510" width="20.42578125" style="772" customWidth="1"/>
    <col min="511" max="761" width="9.140625" style="772"/>
    <col min="762" max="762" width="5.140625" style="772" customWidth="1"/>
    <col min="763" max="763" width="54.5703125" style="772" customWidth="1"/>
    <col min="764" max="764" width="27.28515625" style="772" customWidth="1"/>
    <col min="765" max="765" width="14.42578125" style="772" customWidth="1"/>
    <col min="766" max="766" width="20.42578125" style="772" customWidth="1"/>
    <col min="767" max="1017" width="9.140625" style="772"/>
    <col min="1018" max="1018" width="5.140625" style="772" customWidth="1"/>
    <col min="1019" max="1019" width="54.5703125" style="772" customWidth="1"/>
    <col min="1020" max="1020" width="27.28515625" style="772" customWidth="1"/>
    <col min="1021" max="1021" width="14.42578125" style="772" customWidth="1"/>
    <col min="1022" max="1022" width="20.42578125" style="772" customWidth="1"/>
    <col min="1023" max="1273" width="9.140625" style="772"/>
    <col min="1274" max="1274" width="5.140625" style="772" customWidth="1"/>
    <col min="1275" max="1275" width="54.5703125" style="772" customWidth="1"/>
    <col min="1276" max="1276" width="27.28515625" style="772" customWidth="1"/>
    <col min="1277" max="1277" width="14.42578125" style="772" customWidth="1"/>
    <col min="1278" max="1278" width="20.42578125" style="772" customWidth="1"/>
    <col min="1279" max="1529" width="9.140625" style="772"/>
    <col min="1530" max="1530" width="5.140625" style="772" customWidth="1"/>
    <col min="1531" max="1531" width="54.5703125" style="772" customWidth="1"/>
    <col min="1532" max="1532" width="27.28515625" style="772" customWidth="1"/>
    <col min="1533" max="1533" width="14.42578125" style="772" customWidth="1"/>
    <col min="1534" max="1534" width="20.42578125" style="772" customWidth="1"/>
    <col min="1535" max="1785" width="9.140625" style="772"/>
    <col min="1786" max="1786" width="5.140625" style="772" customWidth="1"/>
    <col min="1787" max="1787" width="54.5703125" style="772" customWidth="1"/>
    <col min="1788" max="1788" width="27.28515625" style="772" customWidth="1"/>
    <col min="1789" max="1789" width="14.42578125" style="772" customWidth="1"/>
    <col min="1790" max="1790" width="20.42578125" style="772" customWidth="1"/>
    <col min="1791" max="2041" width="9.140625" style="772"/>
    <col min="2042" max="2042" width="5.140625" style="772" customWidth="1"/>
    <col min="2043" max="2043" width="54.5703125" style="772" customWidth="1"/>
    <col min="2044" max="2044" width="27.28515625" style="772" customWidth="1"/>
    <col min="2045" max="2045" width="14.42578125" style="772" customWidth="1"/>
    <col min="2046" max="2046" width="20.42578125" style="772" customWidth="1"/>
    <col min="2047" max="2297" width="9.140625" style="772"/>
    <col min="2298" max="2298" width="5.140625" style="772" customWidth="1"/>
    <col min="2299" max="2299" width="54.5703125" style="772" customWidth="1"/>
    <col min="2300" max="2300" width="27.28515625" style="772" customWidth="1"/>
    <col min="2301" max="2301" width="14.42578125" style="772" customWidth="1"/>
    <col min="2302" max="2302" width="20.42578125" style="772" customWidth="1"/>
    <col min="2303" max="2553" width="9.140625" style="772"/>
    <col min="2554" max="2554" width="5.140625" style="772" customWidth="1"/>
    <col min="2555" max="2555" width="54.5703125" style="772" customWidth="1"/>
    <col min="2556" max="2556" width="27.28515625" style="772" customWidth="1"/>
    <col min="2557" max="2557" width="14.42578125" style="772" customWidth="1"/>
    <col min="2558" max="2558" width="20.42578125" style="772" customWidth="1"/>
    <col min="2559" max="2809" width="9.140625" style="772"/>
    <col min="2810" max="2810" width="5.140625" style="772" customWidth="1"/>
    <col min="2811" max="2811" width="54.5703125" style="772" customWidth="1"/>
    <col min="2812" max="2812" width="27.28515625" style="772" customWidth="1"/>
    <col min="2813" max="2813" width="14.42578125" style="772" customWidth="1"/>
    <col min="2814" max="2814" width="20.42578125" style="772" customWidth="1"/>
    <col min="2815" max="3065" width="9.140625" style="772"/>
    <col min="3066" max="3066" width="5.140625" style="772" customWidth="1"/>
    <col min="3067" max="3067" width="54.5703125" style="772" customWidth="1"/>
    <col min="3068" max="3068" width="27.28515625" style="772" customWidth="1"/>
    <col min="3069" max="3069" width="14.42578125" style="772" customWidth="1"/>
    <col min="3070" max="3070" width="20.42578125" style="772" customWidth="1"/>
    <col min="3071" max="3321" width="9.140625" style="772"/>
    <col min="3322" max="3322" width="5.140625" style="772" customWidth="1"/>
    <col min="3323" max="3323" width="54.5703125" style="772" customWidth="1"/>
    <col min="3324" max="3324" width="27.28515625" style="772" customWidth="1"/>
    <col min="3325" max="3325" width="14.42578125" style="772" customWidth="1"/>
    <col min="3326" max="3326" width="20.42578125" style="772" customWidth="1"/>
    <col min="3327" max="3577" width="9.140625" style="772"/>
    <col min="3578" max="3578" width="5.140625" style="772" customWidth="1"/>
    <col min="3579" max="3579" width="54.5703125" style="772" customWidth="1"/>
    <col min="3580" max="3580" width="27.28515625" style="772" customWidth="1"/>
    <col min="3581" max="3581" width="14.42578125" style="772" customWidth="1"/>
    <col min="3582" max="3582" width="20.42578125" style="772" customWidth="1"/>
    <col min="3583" max="3833" width="9.140625" style="772"/>
    <col min="3834" max="3834" width="5.140625" style="772" customWidth="1"/>
    <col min="3835" max="3835" width="54.5703125" style="772" customWidth="1"/>
    <col min="3836" max="3836" width="27.28515625" style="772" customWidth="1"/>
    <col min="3837" max="3837" width="14.42578125" style="772" customWidth="1"/>
    <col min="3838" max="3838" width="20.42578125" style="772" customWidth="1"/>
    <col min="3839" max="4089" width="9.140625" style="772"/>
    <col min="4090" max="4090" width="5.140625" style="772" customWidth="1"/>
    <col min="4091" max="4091" width="54.5703125" style="772" customWidth="1"/>
    <col min="4092" max="4092" width="27.28515625" style="772" customWidth="1"/>
    <col min="4093" max="4093" width="14.42578125" style="772" customWidth="1"/>
    <col min="4094" max="4094" width="20.42578125" style="772" customWidth="1"/>
    <col min="4095" max="4345" width="9.140625" style="772"/>
    <col min="4346" max="4346" width="5.140625" style="772" customWidth="1"/>
    <col min="4347" max="4347" width="54.5703125" style="772" customWidth="1"/>
    <col min="4348" max="4348" width="27.28515625" style="772" customWidth="1"/>
    <col min="4349" max="4349" width="14.42578125" style="772" customWidth="1"/>
    <col min="4350" max="4350" width="20.42578125" style="772" customWidth="1"/>
    <col min="4351" max="4601" width="9.140625" style="772"/>
    <col min="4602" max="4602" width="5.140625" style="772" customWidth="1"/>
    <col min="4603" max="4603" width="54.5703125" style="772" customWidth="1"/>
    <col min="4604" max="4604" width="27.28515625" style="772" customWidth="1"/>
    <col min="4605" max="4605" width="14.42578125" style="772" customWidth="1"/>
    <col min="4606" max="4606" width="20.42578125" style="772" customWidth="1"/>
    <col min="4607" max="4857" width="9.140625" style="772"/>
    <col min="4858" max="4858" width="5.140625" style="772" customWidth="1"/>
    <col min="4859" max="4859" width="54.5703125" style="772" customWidth="1"/>
    <col min="4860" max="4860" width="27.28515625" style="772" customWidth="1"/>
    <col min="4861" max="4861" width="14.42578125" style="772" customWidth="1"/>
    <col min="4862" max="4862" width="20.42578125" style="772" customWidth="1"/>
    <col min="4863" max="5113" width="9.140625" style="772"/>
    <col min="5114" max="5114" width="5.140625" style="772" customWidth="1"/>
    <col min="5115" max="5115" width="54.5703125" style="772" customWidth="1"/>
    <col min="5116" max="5116" width="27.28515625" style="772" customWidth="1"/>
    <col min="5117" max="5117" width="14.42578125" style="772" customWidth="1"/>
    <col min="5118" max="5118" width="20.42578125" style="772" customWidth="1"/>
    <col min="5119" max="5369" width="9.140625" style="772"/>
    <col min="5370" max="5370" width="5.140625" style="772" customWidth="1"/>
    <col min="5371" max="5371" width="54.5703125" style="772" customWidth="1"/>
    <col min="5372" max="5372" width="27.28515625" style="772" customWidth="1"/>
    <col min="5373" max="5373" width="14.42578125" style="772" customWidth="1"/>
    <col min="5374" max="5374" width="20.42578125" style="772" customWidth="1"/>
    <col min="5375" max="5625" width="9.140625" style="772"/>
    <col min="5626" max="5626" width="5.140625" style="772" customWidth="1"/>
    <col min="5627" max="5627" width="54.5703125" style="772" customWidth="1"/>
    <col min="5628" max="5628" width="27.28515625" style="772" customWidth="1"/>
    <col min="5629" max="5629" width="14.42578125" style="772" customWidth="1"/>
    <col min="5630" max="5630" width="20.42578125" style="772" customWidth="1"/>
    <col min="5631" max="5881" width="9.140625" style="772"/>
    <col min="5882" max="5882" width="5.140625" style="772" customWidth="1"/>
    <col min="5883" max="5883" width="54.5703125" style="772" customWidth="1"/>
    <col min="5884" max="5884" width="27.28515625" style="772" customWidth="1"/>
    <col min="5885" max="5885" width="14.42578125" style="772" customWidth="1"/>
    <col min="5886" max="5886" width="20.42578125" style="772" customWidth="1"/>
    <col min="5887" max="6137" width="9.140625" style="772"/>
    <col min="6138" max="6138" width="5.140625" style="772" customWidth="1"/>
    <col min="6139" max="6139" width="54.5703125" style="772" customWidth="1"/>
    <col min="6140" max="6140" width="27.28515625" style="772" customWidth="1"/>
    <col min="6141" max="6141" width="14.42578125" style="772" customWidth="1"/>
    <col min="6142" max="6142" width="20.42578125" style="772" customWidth="1"/>
    <col min="6143" max="6393" width="9.140625" style="772"/>
    <col min="6394" max="6394" width="5.140625" style="772" customWidth="1"/>
    <col min="6395" max="6395" width="54.5703125" style="772" customWidth="1"/>
    <col min="6396" max="6396" width="27.28515625" style="772" customWidth="1"/>
    <col min="6397" max="6397" width="14.42578125" style="772" customWidth="1"/>
    <col min="6398" max="6398" width="20.42578125" style="772" customWidth="1"/>
    <col min="6399" max="6649" width="9.140625" style="772"/>
    <col min="6650" max="6650" width="5.140625" style="772" customWidth="1"/>
    <col min="6651" max="6651" width="54.5703125" style="772" customWidth="1"/>
    <col min="6652" max="6652" width="27.28515625" style="772" customWidth="1"/>
    <col min="6653" max="6653" width="14.42578125" style="772" customWidth="1"/>
    <col min="6654" max="6654" width="20.42578125" style="772" customWidth="1"/>
    <col min="6655" max="6905" width="9.140625" style="772"/>
    <col min="6906" max="6906" width="5.140625" style="772" customWidth="1"/>
    <col min="6907" max="6907" width="54.5703125" style="772" customWidth="1"/>
    <col min="6908" max="6908" width="27.28515625" style="772" customWidth="1"/>
    <col min="6909" max="6909" width="14.42578125" style="772" customWidth="1"/>
    <col min="6910" max="6910" width="20.42578125" style="772" customWidth="1"/>
    <col min="6911" max="7161" width="9.140625" style="772"/>
    <col min="7162" max="7162" width="5.140625" style="772" customWidth="1"/>
    <col min="7163" max="7163" width="54.5703125" style="772" customWidth="1"/>
    <col min="7164" max="7164" width="27.28515625" style="772" customWidth="1"/>
    <col min="7165" max="7165" width="14.42578125" style="772" customWidth="1"/>
    <col min="7166" max="7166" width="20.42578125" style="772" customWidth="1"/>
    <col min="7167" max="7417" width="9.140625" style="772"/>
    <col min="7418" max="7418" width="5.140625" style="772" customWidth="1"/>
    <col min="7419" max="7419" width="54.5703125" style="772" customWidth="1"/>
    <col min="7420" max="7420" width="27.28515625" style="772" customWidth="1"/>
    <col min="7421" max="7421" width="14.42578125" style="772" customWidth="1"/>
    <col min="7422" max="7422" width="20.42578125" style="772" customWidth="1"/>
    <col min="7423" max="7673" width="9.140625" style="772"/>
    <col min="7674" max="7674" width="5.140625" style="772" customWidth="1"/>
    <col min="7675" max="7675" width="54.5703125" style="772" customWidth="1"/>
    <col min="7676" max="7676" width="27.28515625" style="772" customWidth="1"/>
    <col min="7677" max="7677" width="14.42578125" style="772" customWidth="1"/>
    <col min="7678" max="7678" width="20.42578125" style="772" customWidth="1"/>
    <col min="7679" max="7929" width="9.140625" style="772"/>
    <col min="7930" max="7930" width="5.140625" style="772" customWidth="1"/>
    <col min="7931" max="7931" width="54.5703125" style="772" customWidth="1"/>
    <col min="7932" max="7932" width="27.28515625" style="772" customWidth="1"/>
    <col min="7933" max="7933" width="14.42578125" style="772" customWidth="1"/>
    <col min="7934" max="7934" width="20.42578125" style="772" customWidth="1"/>
    <col min="7935" max="8185" width="9.140625" style="772"/>
    <col min="8186" max="8186" width="5.140625" style="772" customWidth="1"/>
    <col min="8187" max="8187" width="54.5703125" style="772" customWidth="1"/>
    <col min="8188" max="8188" width="27.28515625" style="772" customWidth="1"/>
    <col min="8189" max="8189" width="14.42578125" style="772" customWidth="1"/>
    <col min="8190" max="8190" width="20.42578125" style="772" customWidth="1"/>
    <col min="8191" max="8441" width="9.140625" style="772"/>
    <col min="8442" max="8442" width="5.140625" style="772" customWidth="1"/>
    <col min="8443" max="8443" width="54.5703125" style="772" customWidth="1"/>
    <col min="8444" max="8444" width="27.28515625" style="772" customWidth="1"/>
    <col min="8445" max="8445" width="14.42578125" style="772" customWidth="1"/>
    <col min="8446" max="8446" width="20.42578125" style="772" customWidth="1"/>
    <col min="8447" max="8697" width="9.140625" style="772"/>
    <col min="8698" max="8698" width="5.140625" style="772" customWidth="1"/>
    <col min="8699" max="8699" width="54.5703125" style="772" customWidth="1"/>
    <col min="8700" max="8700" width="27.28515625" style="772" customWidth="1"/>
    <col min="8701" max="8701" width="14.42578125" style="772" customWidth="1"/>
    <col min="8702" max="8702" width="20.42578125" style="772" customWidth="1"/>
    <col min="8703" max="8953" width="9.140625" style="772"/>
    <col min="8954" max="8954" width="5.140625" style="772" customWidth="1"/>
    <col min="8955" max="8955" width="54.5703125" style="772" customWidth="1"/>
    <col min="8956" max="8956" width="27.28515625" style="772" customWidth="1"/>
    <col min="8957" max="8957" width="14.42578125" style="772" customWidth="1"/>
    <col min="8958" max="8958" width="20.42578125" style="772" customWidth="1"/>
    <col min="8959" max="9209" width="9.140625" style="772"/>
    <col min="9210" max="9210" width="5.140625" style="772" customWidth="1"/>
    <col min="9211" max="9211" width="54.5703125" style="772" customWidth="1"/>
    <col min="9212" max="9212" width="27.28515625" style="772" customWidth="1"/>
    <col min="9213" max="9213" width="14.42578125" style="772" customWidth="1"/>
    <col min="9214" max="9214" width="20.42578125" style="772" customWidth="1"/>
    <col min="9215" max="9465" width="9.140625" style="772"/>
    <col min="9466" max="9466" width="5.140625" style="772" customWidth="1"/>
    <col min="9467" max="9467" width="54.5703125" style="772" customWidth="1"/>
    <col min="9468" max="9468" width="27.28515625" style="772" customWidth="1"/>
    <col min="9469" max="9469" width="14.42578125" style="772" customWidth="1"/>
    <col min="9470" max="9470" width="20.42578125" style="772" customWidth="1"/>
    <col min="9471" max="9721" width="9.140625" style="772"/>
    <col min="9722" max="9722" width="5.140625" style="772" customWidth="1"/>
    <col min="9723" max="9723" width="54.5703125" style="772" customWidth="1"/>
    <col min="9724" max="9724" width="27.28515625" style="772" customWidth="1"/>
    <col min="9725" max="9725" width="14.42578125" style="772" customWidth="1"/>
    <col min="9726" max="9726" width="20.42578125" style="772" customWidth="1"/>
    <col min="9727" max="9977" width="9.140625" style="772"/>
    <col min="9978" max="9978" width="5.140625" style="772" customWidth="1"/>
    <col min="9979" max="9979" width="54.5703125" style="772" customWidth="1"/>
    <col min="9980" max="9980" width="27.28515625" style="772" customWidth="1"/>
    <col min="9981" max="9981" width="14.42578125" style="772" customWidth="1"/>
    <col min="9982" max="9982" width="20.42578125" style="772" customWidth="1"/>
    <col min="9983" max="10233" width="9.140625" style="772"/>
    <col min="10234" max="10234" width="5.140625" style="772" customWidth="1"/>
    <col min="10235" max="10235" width="54.5703125" style="772" customWidth="1"/>
    <col min="10236" max="10236" width="27.28515625" style="772" customWidth="1"/>
    <col min="10237" max="10237" width="14.42578125" style="772" customWidth="1"/>
    <col min="10238" max="10238" width="20.42578125" style="772" customWidth="1"/>
    <col min="10239" max="10489" width="9.140625" style="772"/>
    <col min="10490" max="10490" width="5.140625" style="772" customWidth="1"/>
    <col min="10491" max="10491" width="54.5703125" style="772" customWidth="1"/>
    <col min="10492" max="10492" width="27.28515625" style="772" customWidth="1"/>
    <col min="10493" max="10493" width="14.42578125" style="772" customWidth="1"/>
    <col min="10494" max="10494" width="20.42578125" style="772" customWidth="1"/>
    <col min="10495" max="10745" width="9.140625" style="772"/>
    <col min="10746" max="10746" width="5.140625" style="772" customWidth="1"/>
    <col min="10747" max="10747" width="54.5703125" style="772" customWidth="1"/>
    <col min="10748" max="10748" width="27.28515625" style="772" customWidth="1"/>
    <col min="10749" max="10749" width="14.42578125" style="772" customWidth="1"/>
    <col min="10750" max="10750" width="20.42578125" style="772" customWidth="1"/>
    <col min="10751" max="11001" width="9.140625" style="772"/>
    <col min="11002" max="11002" width="5.140625" style="772" customWidth="1"/>
    <col min="11003" max="11003" width="54.5703125" style="772" customWidth="1"/>
    <col min="11004" max="11004" width="27.28515625" style="772" customWidth="1"/>
    <col min="11005" max="11005" width="14.42578125" style="772" customWidth="1"/>
    <col min="11006" max="11006" width="20.42578125" style="772" customWidth="1"/>
    <col min="11007" max="11257" width="9.140625" style="772"/>
    <col min="11258" max="11258" width="5.140625" style="772" customWidth="1"/>
    <col min="11259" max="11259" width="54.5703125" style="772" customWidth="1"/>
    <col min="11260" max="11260" width="27.28515625" style="772" customWidth="1"/>
    <col min="11261" max="11261" width="14.42578125" style="772" customWidth="1"/>
    <col min="11262" max="11262" width="20.42578125" style="772" customWidth="1"/>
    <col min="11263" max="11513" width="9.140625" style="772"/>
    <col min="11514" max="11514" width="5.140625" style="772" customWidth="1"/>
    <col min="11515" max="11515" width="54.5703125" style="772" customWidth="1"/>
    <col min="11516" max="11516" width="27.28515625" style="772" customWidth="1"/>
    <col min="11517" max="11517" width="14.42578125" style="772" customWidth="1"/>
    <col min="11518" max="11518" width="20.42578125" style="772" customWidth="1"/>
    <col min="11519" max="11769" width="9.140625" style="772"/>
    <col min="11770" max="11770" width="5.140625" style="772" customWidth="1"/>
    <col min="11771" max="11771" width="54.5703125" style="772" customWidth="1"/>
    <col min="11772" max="11772" width="27.28515625" style="772" customWidth="1"/>
    <col min="11773" max="11773" width="14.42578125" style="772" customWidth="1"/>
    <col min="11774" max="11774" width="20.42578125" style="772" customWidth="1"/>
    <col min="11775" max="12025" width="9.140625" style="772"/>
    <col min="12026" max="12026" width="5.140625" style="772" customWidth="1"/>
    <col min="12027" max="12027" width="54.5703125" style="772" customWidth="1"/>
    <col min="12028" max="12028" width="27.28515625" style="772" customWidth="1"/>
    <col min="12029" max="12029" width="14.42578125" style="772" customWidth="1"/>
    <col min="12030" max="12030" width="20.42578125" style="772" customWidth="1"/>
    <col min="12031" max="12281" width="9.140625" style="772"/>
    <col min="12282" max="12282" width="5.140625" style="772" customWidth="1"/>
    <col min="12283" max="12283" width="54.5703125" style="772" customWidth="1"/>
    <col min="12284" max="12284" width="27.28515625" style="772" customWidth="1"/>
    <col min="12285" max="12285" width="14.42578125" style="772" customWidth="1"/>
    <col min="12286" max="12286" width="20.42578125" style="772" customWidth="1"/>
    <col min="12287" max="12537" width="9.140625" style="772"/>
    <col min="12538" max="12538" width="5.140625" style="772" customWidth="1"/>
    <col min="12539" max="12539" width="54.5703125" style="772" customWidth="1"/>
    <col min="12540" max="12540" width="27.28515625" style="772" customWidth="1"/>
    <col min="12541" max="12541" width="14.42578125" style="772" customWidth="1"/>
    <col min="12542" max="12542" width="20.42578125" style="772" customWidth="1"/>
    <col min="12543" max="12793" width="9.140625" style="772"/>
    <col min="12794" max="12794" width="5.140625" style="772" customWidth="1"/>
    <col min="12795" max="12795" width="54.5703125" style="772" customWidth="1"/>
    <col min="12796" max="12796" width="27.28515625" style="772" customWidth="1"/>
    <col min="12797" max="12797" width="14.42578125" style="772" customWidth="1"/>
    <col min="12798" max="12798" width="20.42578125" style="772" customWidth="1"/>
    <col min="12799" max="13049" width="9.140625" style="772"/>
    <col min="13050" max="13050" width="5.140625" style="772" customWidth="1"/>
    <col min="13051" max="13051" width="54.5703125" style="772" customWidth="1"/>
    <col min="13052" max="13052" width="27.28515625" style="772" customWidth="1"/>
    <col min="13053" max="13053" width="14.42578125" style="772" customWidth="1"/>
    <col min="13054" max="13054" width="20.42578125" style="772" customWidth="1"/>
    <col min="13055" max="13305" width="9.140625" style="772"/>
    <col min="13306" max="13306" width="5.140625" style="772" customWidth="1"/>
    <col min="13307" max="13307" width="54.5703125" style="772" customWidth="1"/>
    <col min="13308" max="13308" width="27.28515625" style="772" customWidth="1"/>
    <col min="13309" max="13309" width="14.42578125" style="772" customWidth="1"/>
    <col min="13310" max="13310" width="20.42578125" style="772" customWidth="1"/>
    <col min="13311" max="13561" width="9.140625" style="772"/>
    <col min="13562" max="13562" width="5.140625" style="772" customWidth="1"/>
    <col min="13563" max="13563" width="54.5703125" style="772" customWidth="1"/>
    <col min="13564" max="13564" width="27.28515625" style="772" customWidth="1"/>
    <col min="13565" max="13565" width="14.42578125" style="772" customWidth="1"/>
    <col min="13566" max="13566" width="20.42578125" style="772" customWidth="1"/>
    <col min="13567" max="13817" width="9.140625" style="772"/>
    <col min="13818" max="13818" width="5.140625" style="772" customWidth="1"/>
    <col min="13819" max="13819" width="54.5703125" style="772" customWidth="1"/>
    <col min="13820" max="13820" width="27.28515625" style="772" customWidth="1"/>
    <col min="13821" max="13821" width="14.42578125" style="772" customWidth="1"/>
    <col min="13822" max="13822" width="20.42578125" style="772" customWidth="1"/>
    <col min="13823" max="14073" width="9.140625" style="772"/>
    <col min="14074" max="14074" width="5.140625" style="772" customWidth="1"/>
    <col min="14075" max="14075" width="54.5703125" style="772" customWidth="1"/>
    <col min="14076" max="14076" width="27.28515625" style="772" customWidth="1"/>
    <col min="14077" max="14077" width="14.42578125" style="772" customWidth="1"/>
    <col min="14078" max="14078" width="20.42578125" style="772" customWidth="1"/>
    <col min="14079" max="14329" width="9.140625" style="772"/>
    <col min="14330" max="14330" width="5.140625" style="772" customWidth="1"/>
    <col min="14331" max="14331" width="54.5703125" style="772" customWidth="1"/>
    <col min="14332" max="14332" width="27.28515625" style="772" customWidth="1"/>
    <col min="14333" max="14333" width="14.42578125" style="772" customWidth="1"/>
    <col min="14334" max="14334" width="20.42578125" style="772" customWidth="1"/>
    <col min="14335" max="14585" width="9.140625" style="772"/>
    <col min="14586" max="14586" width="5.140625" style="772" customWidth="1"/>
    <col min="14587" max="14587" width="54.5703125" style="772" customWidth="1"/>
    <col min="14588" max="14588" width="27.28515625" style="772" customWidth="1"/>
    <col min="14589" max="14589" width="14.42578125" style="772" customWidth="1"/>
    <col min="14590" max="14590" width="20.42578125" style="772" customWidth="1"/>
    <col min="14591" max="14841" width="9.140625" style="772"/>
    <col min="14842" max="14842" width="5.140625" style="772" customWidth="1"/>
    <col min="14843" max="14843" width="54.5703125" style="772" customWidth="1"/>
    <col min="14844" max="14844" width="27.28515625" style="772" customWidth="1"/>
    <col min="14845" max="14845" width="14.42578125" style="772" customWidth="1"/>
    <col min="14846" max="14846" width="20.42578125" style="772" customWidth="1"/>
    <col min="14847" max="15097" width="9.140625" style="772"/>
    <col min="15098" max="15098" width="5.140625" style="772" customWidth="1"/>
    <col min="15099" max="15099" width="54.5703125" style="772" customWidth="1"/>
    <col min="15100" max="15100" width="27.28515625" style="772" customWidth="1"/>
    <col min="15101" max="15101" width="14.42578125" style="772" customWidth="1"/>
    <col min="15102" max="15102" width="20.42578125" style="772" customWidth="1"/>
    <col min="15103" max="15353" width="9.140625" style="772"/>
    <col min="15354" max="15354" width="5.140625" style="772" customWidth="1"/>
    <col min="15355" max="15355" width="54.5703125" style="772" customWidth="1"/>
    <col min="15356" max="15356" width="27.28515625" style="772" customWidth="1"/>
    <col min="15357" max="15357" width="14.42578125" style="772" customWidth="1"/>
    <col min="15358" max="15358" width="20.42578125" style="772" customWidth="1"/>
    <col min="15359" max="15609" width="9.140625" style="772"/>
    <col min="15610" max="15610" width="5.140625" style="772" customWidth="1"/>
    <col min="15611" max="15611" width="54.5703125" style="772" customWidth="1"/>
    <col min="15612" max="15612" width="27.28515625" style="772" customWidth="1"/>
    <col min="15613" max="15613" width="14.42578125" style="772" customWidth="1"/>
    <col min="15614" max="15614" width="20.42578125" style="772" customWidth="1"/>
    <col min="15615" max="15865" width="9.140625" style="772"/>
    <col min="15866" max="15866" width="5.140625" style="772" customWidth="1"/>
    <col min="15867" max="15867" width="54.5703125" style="772" customWidth="1"/>
    <col min="15868" max="15868" width="27.28515625" style="772" customWidth="1"/>
    <col min="15869" max="15869" width="14.42578125" style="772" customWidth="1"/>
    <col min="15870" max="15870" width="20.42578125" style="772" customWidth="1"/>
    <col min="15871" max="16121" width="9.140625" style="772"/>
    <col min="16122" max="16122" width="5.140625" style="772" customWidth="1"/>
    <col min="16123" max="16123" width="54.5703125" style="772" customWidth="1"/>
    <col min="16124" max="16124" width="27.28515625" style="772" customWidth="1"/>
    <col min="16125" max="16125" width="14.42578125" style="772" customWidth="1"/>
    <col min="16126" max="16126" width="20.42578125" style="772" customWidth="1"/>
    <col min="16127" max="16384" width="9.140625" style="772"/>
  </cols>
  <sheetData>
    <row r="1" spans="1:5" ht="15" customHeight="1">
      <c r="B1" s="769"/>
      <c r="C1" s="770"/>
      <c r="D1" s="771"/>
    </row>
    <row r="2" spans="1:5" ht="18.75" customHeight="1">
      <c r="B2" s="770"/>
      <c r="C2" s="770"/>
      <c r="D2" s="773" t="s">
        <v>4160</v>
      </c>
    </row>
    <row r="3" spans="1:5" ht="31.5" customHeight="1">
      <c r="B3" s="770"/>
      <c r="C3" s="774"/>
      <c r="D3" s="775" t="s">
        <v>4161</v>
      </c>
      <c r="E3" s="776"/>
    </row>
    <row r="4" spans="1:5" ht="15.75" customHeight="1">
      <c r="B4" s="770"/>
      <c r="C4" s="770"/>
      <c r="D4" s="777"/>
      <c r="E4" s="777"/>
    </row>
    <row r="5" spans="1:5" ht="25.5" customHeight="1">
      <c r="A5" s="778" t="s">
        <v>4162</v>
      </c>
      <c r="B5" s="778"/>
      <c r="C5" s="778"/>
      <c r="D5" s="778"/>
    </row>
    <row r="6" spans="1:5" ht="15" customHeight="1">
      <c r="A6" s="779" t="s">
        <v>4163</v>
      </c>
      <c r="B6" s="779"/>
      <c r="C6" s="779"/>
      <c r="D6" s="779"/>
    </row>
    <row r="7" spans="1:5" ht="9.75" customHeight="1">
      <c r="B7" s="780"/>
      <c r="C7" s="780"/>
      <c r="D7" s="781"/>
    </row>
    <row r="8" spans="1:5" ht="14.25" customHeight="1">
      <c r="A8" s="781"/>
      <c r="B8" s="778" t="s">
        <v>4164</v>
      </c>
      <c r="C8" s="778"/>
    </row>
    <row r="9" spans="1:5" ht="14.25" customHeight="1" thickBot="1">
      <c r="D9" s="784" t="s">
        <v>4132</v>
      </c>
    </row>
    <row r="10" spans="1:5" ht="37.5" customHeight="1" thickBot="1">
      <c r="A10" s="785" t="s">
        <v>239</v>
      </c>
      <c r="B10" s="786" t="s">
        <v>3162</v>
      </c>
      <c r="C10" s="787"/>
      <c r="D10" s="788" t="s">
        <v>4165</v>
      </c>
    </row>
    <row r="11" spans="1:5" s="793" customFormat="1" ht="25.5" customHeight="1" thickBot="1">
      <c r="A11" s="789">
        <v>1</v>
      </c>
      <c r="B11" s="790">
        <v>2</v>
      </c>
      <c r="C11" s="791"/>
      <c r="D11" s="792">
        <v>4</v>
      </c>
    </row>
    <row r="12" spans="1:5" s="793" customFormat="1" ht="25.5" customHeight="1">
      <c r="A12" s="794"/>
      <c r="B12" s="795" t="str">
        <f>UPPER("Activitatea operaţională")</f>
        <v>ACTIVITATEA OPERAŢIONALĂ</v>
      </c>
      <c r="C12" s="796"/>
      <c r="D12" s="797" t="s">
        <v>2958</v>
      </c>
    </row>
    <row r="13" spans="1:5" s="802" customFormat="1" ht="25.5" customHeight="1">
      <c r="A13" s="798">
        <v>100</v>
      </c>
      <c r="B13" s="799" t="s">
        <v>4166</v>
      </c>
      <c r="C13" s="800"/>
      <c r="D13" s="801">
        <v>66980403.600000001</v>
      </c>
    </row>
    <row r="14" spans="1:5" s="802" customFormat="1" ht="25.5" customHeight="1">
      <c r="A14" s="803">
        <v>110</v>
      </c>
      <c r="B14" s="804" t="s">
        <v>4167</v>
      </c>
      <c r="C14" s="805"/>
      <c r="D14" s="806">
        <v>60869060</v>
      </c>
    </row>
    <row r="15" spans="1:5" ht="25.5" customHeight="1">
      <c r="A15" s="807">
        <v>111</v>
      </c>
      <c r="B15" s="808" t="s">
        <v>99</v>
      </c>
      <c r="C15" s="809"/>
      <c r="D15" s="810">
        <v>11845450.800000001</v>
      </c>
    </row>
    <row r="16" spans="1:5" ht="25.5" customHeight="1">
      <c r="A16" s="807">
        <v>113</v>
      </c>
      <c r="B16" s="808" t="s">
        <v>4168</v>
      </c>
      <c r="C16" s="809"/>
      <c r="D16" s="810">
        <v>32069.4</v>
      </c>
    </row>
    <row r="17" spans="1:4" s="811" customFormat="1" ht="25.5" customHeight="1">
      <c r="A17" s="807">
        <v>114</v>
      </c>
      <c r="B17" s="808" t="s">
        <v>4169</v>
      </c>
      <c r="C17" s="809"/>
      <c r="D17" s="810">
        <v>46412924.399999999</v>
      </c>
    </row>
    <row r="18" spans="1:4" ht="25.5" customHeight="1">
      <c r="A18" s="807">
        <v>115</v>
      </c>
      <c r="B18" s="808" t="s">
        <v>4170</v>
      </c>
      <c r="C18" s="809"/>
      <c r="D18" s="810">
        <v>2578615.4</v>
      </c>
    </row>
    <row r="19" spans="1:4" ht="28.5" customHeight="1">
      <c r="A19" s="803">
        <v>120</v>
      </c>
      <c r="B19" s="804" t="s">
        <v>4171</v>
      </c>
      <c r="C19" s="805"/>
      <c r="D19" s="812">
        <v>0</v>
      </c>
    </row>
    <row r="20" spans="1:4" ht="25.5" customHeight="1">
      <c r="A20" s="807">
        <v>121</v>
      </c>
      <c r="B20" s="808" t="s">
        <v>4172</v>
      </c>
      <c r="C20" s="809"/>
      <c r="D20" s="810"/>
    </row>
    <row r="21" spans="1:4" ht="25.5" customHeight="1">
      <c r="A21" s="807">
        <v>122</v>
      </c>
      <c r="B21" s="808" t="s">
        <v>4173</v>
      </c>
      <c r="C21" s="809"/>
      <c r="D21" s="810"/>
    </row>
    <row r="22" spans="1:4" ht="25.5" customHeight="1">
      <c r="A22" s="803">
        <v>130</v>
      </c>
      <c r="B22" s="804" t="s">
        <v>4174</v>
      </c>
      <c r="C22" s="805"/>
      <c r="D22" s="806">
        <v>2484699.1999999997</v>
      </c>
    </row>
    <row r="23" spans="1:4" ht="25.5" customHeight="1">
      <c r="A23" s="807">
        <v>131</v>
      </c>
      <c r="B23" s="808" t="s">
        <v>4175</v>
      </c>
      <c r="C23" s="809"/>
      <c r="D23" s="810">
        <v>125800.8</v>
      </c>
    </row>
    <row r="24" spans="1:4" ht="25.5" customHeight="1">
      <c r="A24" s="807">
        <v>132</v>
      </c>
      <c r="B24" s="808" t="s">
        <v>4176</v>
      </c>
      <c r="C24" s="809"/>
      <c r="D24" s="810">
        <v>2358898.4</v>
      </c>
    </row>
    <row r="25" spans="1:4" ht="25.5" customHeight="1">
      <c r="A25" s="803">
        <v>140</v>
      </c>
      <c r="B25" s="804" t="s">
        <v>4177</v>
      </c>
      <c r="C25" s="805"/>
      <c r="D25" s="801">
        <v>3620779.5</v>
      </c>
    </row>
    <row r="26" spans="1:4" ht="25.5" customHeight="1">
      <c r="A26" s="807">
        <v>141</v>
      </c>
      <c r="B26" s="808" t="s">
        <v>159</v>
      </c>
      <c r="C26" s="809"/>
      <c r="D26" s="810">
        <v>935321.8</v>
      </c>
    </row>
    <row r="27" spans="1:4" ht="25.5" customHeight="1">
      <c r="A27" s="807">
        <v>142</v>
      </c>
      <c r="B27" s="808" t="s">
        <v>4178</v>
      </c>
      <c r="C27" s="809"/>
      <c r="D27" s="810">
        <v>1622673.2</v>
      </c>
    </row>
    <row r="28" spans="1:4" ht="25.5" customHeight="1">
      <c r="A28" s="807">
        <v>143</v>
      </c>
      <c r="B28" s="808" t="s">
        <v>4179</v>
      </c>
      <c r="C28" s="809"/>
      <c r="D28" s="810">
        <v>442740.9</v>
      </c>
    </row>
    <row r="29" spans="1:4" ht="25.5" customHeight="1">
      <c r="A29" s="807">
        <v>144</v>
      </c>
      <c r="B29" s="808" t="s">
        <v>4180</v>
      </c>
      <c r="C29" s="809"/>
      <c r="D29" s="810">
        <v>32453.7</v>
      </c>
    </row>
    <row r="30" spans="1:4" ht="25.5" customHeight="1">
      <c r="A30" s="807">
        <v>145</v>
      </c>
      <c r="B30" s="808" t="s">
        <v>4181</v>
      </c>
      <c r="C30" s="809"/>
      <c r="D30" s="810">
        <v>587589.9</v>
      </c>
    </row>
    <row r="31" spans="1:4" ht="25.5" customHeight="1">
      <c r="A31" s="807">
        <v>149</v>
      </c>
      <c r="B31" s="808" t="s">
        <v>4182</v>
      </c>
      <c r="C31" s="809"/>
      <c r="D31" s="810"/>
    </row>
    <row r="32" spans="1:4" ht="42.75" customHeight="1">
      <c r="A32" s="803">
        <v>190</v>
      </c>
      <c r="B32" s="804" t="s">
        <v>4183</v>
      </c>
      <c r="C32" s="805"/>
      <c r="D32" s="806">
        <v>5864.9</v>
      </c>
    </row>
    <row r="33" spans="1:55" ht="25.5" customHeight="1">
      <c r="A33" s="813">
        <v>191</v>
      </c>
      <c r="B33" s="808" t="s">
        <v>4184</v>
      </c>
      <c r="C33" s="809"/>
      <c r="D33" s="810">
        <v>5864.9</v>
      </c>
    </row>
    <row r="34" spans="1:55" ht="25.5" customHeight="1">
      <c r="A34" s="813">
        <v>192</v>
      </c>
      <c r="B34" s="808" t="s">
        <v>4185</v>
      </c>
      <c r="C34" s="809"/>
      <c r="D34" s="810"/>
    </row>
    <row r="35" spans="1:55" ht="25.5" customHeight="1">
      <c r="A35" s="813">
        <v>193</v>
      </c>
      <c r="B35" s="808" t="s">
        <v>4186</v>
      </c>
      <c r="C35" s="809"/>
      <c r="D35" s="810"/>
    </row>
    <row r="36" spans="1:55" ht="25.5" customHeight="1">
      <c r="A36" s="813">
        <v>194</v>
      </c>
      <c r="B36" s="808" t="s">
        <v>4187</v>
      </c>
      <c r="C36" s="809"/>
      <c r="D36" s="810"/>
    </row>
    <row r="37" spans="1:55" ht="25.5" customHeight="1">
      <c r="A37" s="814">
        <v>200</v>
      </c>
      <c r="B37" s="799" t="s">
        <v>4188</v>
      </c>
      <c r="C37" s="800"/>
      <c r="D37" s="812">
        <v>75291635.900000006</v>
      </c>
    </row>
    <row r="38" spans="1:55" ht="25.5" customHeight="1">
      <c r="A38" s="803">
        <v>210</v>
      </c>
      <c r="B38" s="804" t="s">
        <v>4189</v>
      </c>
      <c r="C38" s="805"/>
      <c r="D38" s="806">
        <v>11852234.9</v>
      </c>
    </row>
    <row r="39" spans="1:55" ht="25.5" customHeight="1">
      <c r="A39" s="815">
        <v>211</v>
      </c>
      <c r="B39" s="808" t="s">
        <v>2150</v>
      </c>
      <c r="C39" s="809"/>
      <c r="D39" s="810">
        <v>9219813.4000000004</v>
      </c>
    </row>
    <row r="40" spans="1:55" ht="25.5" customHeight="1">
      <c r="A40" s="815">
        <v>212</v>
      </c>
      <c r="B40" s="808" t="s">
        <v>4190</v>
      </c>
      <c r="C40" s="809"/>
      <c r="D40" s="810">
        <v>2632421.5</v>
      </c>
    </row>
    <row r="41" spans="1:55" ht="25.5" customHeight="1">
      <c r="A41" s="803">
        <v>220</v>
      </c>
      <c r="B41" s="804" t="s">
        <v>4191</v>
      </c>
      <c r="C41" s="805"/>
      <c r="D41" s="806">
        <v>3040922.2</v>
      </c>
    </row>
    <row r="42" spans="1:55" ht="25.5" customHeight="1">
      <c r="A42" s="815">
        <v>222</v>
      </c>
      <c r="B42" s="808" t="s">
        <v>2198</v>
      </c>
      <c r="C42" s="809"/>
      <c r="D42" s="816">
        <v>3040922.2</v>
      </c>
      <c r="E42" s="782"/>
      <c r="F42" s="782"/>
      <c r="G42" s="782"/>
      <c r="H42" s="782"/>
      <c r="I42" s="782"/>
      <c r="J42" s="782"/>
      <c r="K42" s="782"/>
      <c r="L42" s="782"/>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row>
    <row r="43" spans="1:55" ht="25.5" customHeight="1">
      <c r="A43" s="803">
        <v>240</v>
      </c>
      <c r="B43" s="804" t="s">
        <v>4192</v>
      </c>
      <c r="C43" s="805"/>
      <c r="D43" s="806">
        <v>4322468.3</v>
      </c>
      <c r="E43" s="782"/>
      <c r="F43" s="782"/>
      <c r="G43" s="782"/>
      <c r="H43" s="782"/>
      <c r="I43" s="782"/>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row>
    <row r="44" spans="1:55" ht="25.5" customHeight="1">
      <c r="A44" s="815">
        <v>241</v>
      </c>
      <c r="B44" s="808" t="s">
        <v>4193</v>
      </c>
      <c r="C44" s="809"/>
      <c r="D44" s="810">
        <v>1827177.4</v>
      </c>
    </row>
    <row r="45" spans="1:55" ht="25.5" customHeight="1">
      <c r="A45" s="815">
        <v>242</v>
      </c>
      <c r="B45" s="808" t="s">
        <v>4194</v>
      </c>
      <c r="C45" s="809"/>
      <c r="D45" s="810">
        <v>2495290.9</v>
      </c>
    </row>
    <row r="46" spans="1:55" ht="25.5" customHeight="1">
      <c r="A46" s="815">
        <v>243</v>
      </c>
      <c r="B46" s="808" t="s">
        <v>4195</v>
      </c>
      <c r="C46" s="809"/>
      <c r="D46" s="810"/>
    </row>
    <row r="47" spans="1:55" ht="25.5" customHeight="1">
      <c r="A47" s="803">
        <v>250</v>
      </c>
      <c r="B47" s="804" t="s">
        <v>4196</v>
      </c>
      <c r="C47" s="805"/>
      <c r="D47" s="806">
        <v>4561561.3</v>
      </c>
    </row>
    <row r="48" spans="1:55" ht="25.5" customHeight="1">
      <c r="A48" s="815">
        <v>251</v>
      </c>
      <c r="B48" s="808" t="s">
        <v>4197</v>
      </c>
      <c r="C48" s="809"/>
      <c r="D48" s="810">
        <v>2045583.7</v>
      </c>
    </row>
    <row r="49" spans="1:37" ht="25.5" customHeight="1">
      <c r="A49" s="815">
        <v>252</v>
      </c>
      <c r="B49" s="808" t="s">
        <v>4198</v>
      </c>
      <c r="C49" s="809"/>
      <c r="D49" s="810">
        <v>1828549.7</v>
      </c>
    </row>
    <row r="50" spans="1:37" ht="25.5" customHeight="1">
      <c r="A50" s="815">
        <v>253</v>
      </c>
      <c r="B50" s="808" t="s">
        <v>4199</v>
      </c>
      <c r="C50" s="809"/>
      <c r="D50" s="816">
        <v>97498.1</v>
      </c>
    </row>
    <row r="51" spans="1:37" s="817" customFormat="1" ht="25.5" customHeight="1">
      <c r="A51" s="815">
        <v>254</v>
      </c>
      <c r="B51" s="808" t="s">
        <v>4200</v>
      </c>
      <c r="C51" s="809"/>
      <c r="D51" s="816">
        <v>589929.80000000005</v>
      </c>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c r="AH51" s="782"/>
      <c r="AI51" s="782"/>
      <c r="AJ51" s="782"/>
      <c r="AK51" s="782"/>
    </row>
    <row r="52" spans="1:37" ht="25.5" customHeight="1">
      <c r="A52" s="803">
        <v>260</v>
      </c>
      <c r="B52" s="804" t="s">
        <v>4201</v>
      </c>
      <c r="C52" s="805"/>
      <c r="D52" s="806">
        <v>1722383.2</v>
      </c>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c r="AH52" s="782"/>
      <c r="AI52" s="782"/>
      <c r="AJ52" s="782"/>
      <c r="AK52" s="782"/>
    </row>
    <row r="53" spans="1:37" ht="25.5" customHeight="1">
      <c r="A53" s="815">
        <v>261</v>
      </c>
      <c r="B53" s="808" t="s">
        <v>4202</v>
      </c>
      <c r="C53" s="809"/>
      <c r="D53" s="810"/>
      <c r="E53" s="782"/>
      <c r="F53" s="782"/>
      <c r="G53" s="782"/>
      <c r="H53" s="782"/>
      <c r="I53" s="782"/>
      <c r="J53" s="782"/>
      <c r="K53" s="782"/>
      <c r="L53" s="782"/>
      <c r="M53" s="782"/>
      <c r="N53" s="782"/>
      <c r="O53" s="782"/>
      <c r="P53" s="782"/>
      <c r="Q53" s="782"/>
      <c r="R53" s="782"/>
      <c r="S53" s="782"/>
      <c r="T53" s="782"/>
      <c r="U53" s="782"/>
      <c r="V53" s="782"/>
      <c r="W53" s="782"/>
      <c r="X53" s="782"/>
      <c r="Y53" s="782"/>
      <c r="Z53" s="782"/>
      <c r="AA53" s="782"/>
      <c r="AB53" s="782"/>
      <c r="AC53" s="782"/>
      <c r="AD53" s="782"/>
      <c r="AE53" s="782"/>
      <c r="AF53" s="782"/>
      <c r="AG53" s="782"/>
      <c r="AH53" s="782"/>
      <c r="AI53" s="782"/>
      <c r="AJ53" s="782"/>
      <c r="AK53" s="782"/>
    </row>
    <row r="54" spans="1:37" ht="25.5" customHeight="1">
      <c r="A54" s="815">
        <v>262</v>
      </c>
      <c r="B54" s="808" t="s">
        <v>4203</v>
      </c>
      <c r="C54" s="809"/>
      <c r="D54" s="810"/>
      <c r="E54" s="782"/>
      <c r="F54" s="782"/>
      <c r="G54" s="782"/>
      <c r="H54" s="782"/>
      <c r="I54" s="782"/>
      <c r="J54" s="782"/>
      <c r="K54" s="782"/>
      <c r="L54" s="782"/>
      <c r="M54" s="782"/>
      <c r="N54" s="782"/>
      <c r="O54" s="782"/>
      <c r="P54" s="782"/>
      <c r="Q54" s="782"/>
      <c r="R54" s="782"/>
      <c r="S54" s="782"/>
      <c r="T54" s="782"/>
      <c r="U54" s="782"/>
      <c r="V54" s="782"/>
      <c r="W54" s="782"/>
      <c r="X54" s="782"/>
      <c r="Y54" s="782"/>
      <c r="Z54" s="782"/>
      <c r="AA54" s="782"/>
      <c r="AB54" s="782"/>
      <c r="AC54" s="782"/>
      <c r="AD54" s="782"/>
      <c r="AE54" s="782"/>
      <c r="AF54" s="782"/>
      <c r="AG54" s="782"/>
      <c r="AH54" s="782"/>
      <c r="AI54" s="782"/>
      <c r="AJ54" s="782"/>
      <c r="AK54" s="782"/>
    </row>
    <row r="55" spans="1:37" s="817" customFormat="1" ht="25.5" customHeight="1">
      <c r="A55" s="815">
        <v>263</v>
      </c>
      <c r="B55" s="818" t="s">
        <v>4204</v>
      </c>
      <c r="C55" s="819"/>
      <c r="D55" s="810">
        <v>1722383.2</v>
      </c>
      <c r="E55" s="782"/>
      <c r="F55" s="782"/>
      <c r="G55" s="782"/>
      <c r="H55" s="782"/>
      <c r="I55" s="782"/>
      <c r="J55" s="782"/>
      <c r="K55" s="782"/>
      <c r="L55" s="782"/>
      <c r="M55" s="782"/>
      <c r="N55" s="782"/>
      <c r="O55" s="782"/>
      <c r="P55" s="782"/>
      <c r="Q55" s="782"/>
      <c r="R55" s="782"/>
      <c r="S55" s="782"/>
      <c r="T55" s="782"/>
      <c r="U55" s="782"/>
      <c r="V55" s="782"/>
      <c r="W55" s="782"/>
      <c r="X55" s="782"/>
      <c r="Y55" s="782"/>
      <c r="Z55" s="782"/>
      <c r="AA55" s="782"/>
      <c r="AB55" s="782"/>
      <c r="AC55" s="782"/>
      <c r="AD55" s="782"/>
      <c r="AE55" s="782"/>
      <c r="AF55" s="782"/>
      <c r="AG55" s="782"/>
      <c r="AH55" s="782"/>
      <c r="AI55" s="782"/>
      <c r="AJ55" s="782"/>
      <c r="AK55" s="782"/>
    </row>
    <row r="56" spans="1:37" ht="25.5" customHeight="1">
      <c r="A56" s="803">
        <v>270</v>
      </c>
      <c r="B56" s="804" t="s">
        <v>4205</v>
      </c>
      <c r="C56" s="805"/>
      <c r="D56" s="820">
        <v>1933160.9</v>
      </c>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2"/>
      <c r="AK56" s="782"/>
    </row>
    <row r="57" spans="1:37" ht="25.5" customHeight="1">
      <c r="A57" s="815">
        <v>271</v>
      </c>
      <c r="B57" s="808" t="s">
        <v>4206</v>
      </c>
      <c r="C57" s="809"/>
      <c r="D57" s="810"/>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row>
    <row r="58" spans="1:37" ht="25.5" customHeight="1">
      <c r="A58" s="815">
        <v>272</v>
      </c>
      <c r="B58" s="808" t="s">
        <v>4207</v>
      </c>
      <c r="C58" s="809"/>
      <c r="D58" s="810">
        <v>1538760.8</v>
      </c>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c r="AD58" s="782"/>
      <c r="AE58" s="782"/>
      <c r="AF58" s="782"/>
      <c r="AG58" s="782"/>
      <c r="AH58" s="782"/>
      <c r="AI58" s="782"/>
      <c r="AJ58" s="782"/>
      <c r="AK58" s="782"/>
    </row>
    <row r="59" spans="1:37" ht="25.5" customHeight="1">
      <c r="A59" s="815">
        <v>273</v>
      </c>
      <c r="B59" s="808" t="s">
        <v>4208</v>
      </c>
      <c r="C59" s="809"/>
      <c r="D59" s="810">
        <v>394400.1</v>
      </c>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c r="AJ59" s="782"/>
      <c r="AK59" s="782"/>
    </row>
    <row r="60" spans="1:37" ht="25.5" customHeight="1">
      <c r="A60" s="803">
        <v>280</v>
      </c>
      <c r="B60" s="804" t="s">
        <v>4209</v>
      </c>
      <c r="C60" s="805"/>
      <c r="D60" s="820">
        <v>4055791.8</v>
      </c>
      <c r="E60" s="782"/>
      <c r="F60" s="782"/>
      <c r="G60" s="782"/>
      <c r="H60" s="782"/>
      <c r="I60" s="782"/>
      <c r="J60" s="782"/>
      <c r="K60" s="782"/>
      <c r="L60" s="782"/>
      <c r="M60" s="782"/>
      <c r="N60" s="782"/>
      <c r="O60" s="782"/>
      <c r="P60" s="782"/>
      <c r="Q60" s="782"/>
      <c r="R60" s="782"/>
      <c r="S60" s="782"/>
      <c r="T60" s="782"/>
      <c r="U60" s="782"/>
      <c r="V60" s="782"/>
      <c r="W60" s="782"/>
      <c r="X60" s="782"/>
      <c r="Y60" s="782"/>
      <c r="Z60" s="782"/>
      <c r="AA60" s="782"/>
      <c r="AB60" s="782"/>
      <c r="AC60" s="782"/>
      <c r="AD60" s="782"/>
      <c r="AE60" s="782"/>
      <c r="AF60" s="782"/>
      <c r="AG60" s="782"/>
      <c r="AH60" s="782"/>
      <c r="AI60" s="782"/>
      <c r="AJ60" s="782"/>
      <c r="AK60" s="782"/>
    </row>
    <row r="61" spans="1:37" ht="25.5" customHeight="1">
      <c r="A61" s="815">
        <v>281</v>
      </c>
      <c r="B61" s="808" t="s">
        <v>2424</v>
      </c>
      <c r="C61" s="809"/>
      <c r="D61" s="810">
        <v>3689622</v>
      </c>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c r="AJ61" s="782"/>
      <c r="AK61" s="782"/>
    </row>
    <row r="62" spans="1:37" ht="25.5" customHeight="1">
      <c r="A62" s="815">
        <v>282</v>
      </c>
      <c r="B62" s="808" t="s">
        <v>2502</v>
      </c>
      <c r="C62" s="809"/>
      <c r="D62" s="821">
        <v>366169.8</v>
      </c>
      <c r="E62" s="782"/>
      <c r="F62" s="782"/>
      <c r="G62" s="782"/>
      <c r="H62" s="782"/>
      <c r="I62" s="782"/>
      <c r="J62" s="782"/>
      <c r="K62" s="782"/>
      <c r="L62" s="782"/>
      <c r="M62" s="782"/>
      <c r="N62" s="782"/>
      <c r="O62" s="782"/>
      <c r="P62" s="782"/>
      <c r="Q62" s="782"/>
      <c r="R62" s="782"/>
      <c r="S62" s="782"/>
      <c r="T62" s="782"/>
      <c r="U62" s="782"/>
      <c r="V62" s="782"/>
      <c r="W62" s="782"/>
      <c r="X62" s="782"/>
      <c r="Y62" s="782"/>
      <c r="Z62" s="782"/>
      <c r="AA62" s="782"/>
      <c r="AB62" s="782"/>
      <c r="AC62" s="782"/>
      <c r="AD62" s="782"/>
      <c r="AE62" s="782"/>
      <c r="AF62" s="782"/>
      <c r="AG62" s="782"/>
      <c r="AH62" s="782"/>
      <c r="AI62" s="782"/>
      <c r="AJ62" s="782"/>
      <c r="AK62" s="782"/>
    </row>
    <row r="63" spans="1:37" ht="36.75" customHeight="1">
      <c r="A63" s="803">
        <v>290</v>
      </c>
      <c r="B63" s="804" t="s">
        <v>4210</v>
      </c>
      <c r="C63" s="805"/>
      <c r="D63" s="820">
        <v>43803113.299999997</v>
      </c>
      <c r="E63" s="782"/>
      <c r="F63" s="782"/>
      <c r="G63" s="782"/>
      <c r="H63" s="782"/>
      <c r="I63" s="782"/>
      <c r="J63" s="782"/>
      <c r="K63" s="782"/>
      <c r="L63" s="782"/>
      <c r="M63" s="782"/>
      <c r="N63" s="782"/>
      <c r="O63" s="782"/>
      <c r="P63" s="782"/>
      <c r="Q63" s="782"/>
      <c r="R63" s="782"/>
      <c r="S63" s="782"/>
      <c r="T63" s="782"/>
      <c r="U63" s="782"/>
      <c r="V63" s="782"/>
      <c r="W63" s="782"/>
      <c r="X63" s="782"/>
      <c r="Y63" s="782"/>
      <c r="Z63" s="782"/>
      <c r="AA63" s="782"/>
      <c r="AB63" s="782"/>
      <c r="AC63" s="782"/>
      <c r="AD63" s="782"/>
      <c r="AE63" s="782"/>
      <c r="AF63" s="782"/>
      <c r="AG63" s="782"/>
      <c r="AH63" s="782"/>
      <c r="AI63" s="782"/>
      <c r="AJ63" s="782"/>
      <c r="AK63" s="782"/>
    </row>
    <row r="64" spans="1:37" ht="25.5" customHeight="1">
      <c r="A64" s="813">
        <v>291</v>
      </c>
      <c r="B64" s="808" t="s">
        <v>4211</v>
      </c>
      <c r="C64" s="809"/>
      <c r="D64" s="810">
        <v>19531570.800000001</v>
      </c>
    </row>
    <row r="65" spans="1:5" ht="25.5" customHeight="1">
      <c r="A65" s="813">
        <v>292</v>
      </c>
      <c r="B65" s="808" t="s">
        <v>4212</v>
      </c>
      <c r="C65" s="809"/>
      <c r="D65" s="810">
        <v>24271542.5</v>
      </c>
    </row>
    <row r="66" spans="1:5" ht="33" customHeight="1">
      <c r="A66" s="813">
        <v>293</v>
      </c>
      <c r="B66" s="808" t="s">
        <v>4213</v>
      </c>
      <c r="C66" s="809"/>
      <c r="D66" s="810"/>
    </row>
    <row r="67" spans="1:5" ht="25.5" customHeight="1">
      <c r="A67" s="813">
        <v>294</v>
      </c>
      <c r="B67" s="808" t="s">
        <v>4214</v>
      </c>
      <c r="C67" s="809"/>
      <c r="D67" s="810"/>
    </row>
    <row r="68" spans="1:5" ht="25.5" customHeight="1">
      <c r="A68" s="822"/>
      <c r="B68" s="823" t="s">
        <v>4215</v>
      </c>
      <c r="C68" s="824"/>
      <c r="D68" s="825">
        <v>-8311232.3000000045</v>
      </c>
    </row>
    <row r="69" spans="1:5" ht="25.5" customHeight="1">
      <c r="A69" s="826"/>
      <c r="B69" s="827" t="str">
        <f>UPPER("Activitatea investiţională")</f>
        <v>ACTIVITATEA INVESTIŢIONALĂ</v>
      </c>
      <c r="C69" s="828"/>
      <c r="D69" s="810" t="s">
        <v>2958</v>
      </c>
    </row>
    <row r="70" spans="1:5" ht="29.25" customHeight="1">
      <c r="A70" s="829">
        <v>300</v>
      </c>
      <c r="B70" s="830" t="s">
        <v>2600</v>
      </c>
      <c r="C70" s="831"/>
      <c r="D70" s="810" t="s">
        <v>2958</v>
      </c>
    </row>
    <row r="71" spans="1:5" ht="25.5" customHeight="1">
      <c r="A71" s="829"/>
      <c r="B71" s="832" t="s">
        <v>4216</v>
      </c>
      <c r="C71" s="833"/>
      <c r="D71" s="834">
        <v>4791225.7</v>
      </c>
      <c r="E71" s="835"/>
    </row>
    <row r="72" spans="1:5" ht="30" customHeight="1">
      <c r="A72" s="803">
        <v>310</v>
      </c>
      <c r="B72" s="804" t="s">
        <v>4217</v>
      </c>
      <c r="C72" s="805"/>
      <c r="D72" s="806">
        <v>3629120.4</v>
      </c>
      <c r="E72" s="835"/>
    </row>
    <row r="73" spans="1:5" ht="25.5" customHeight="1">
      <c r="A73" s="836" t="s">
        <v>2605</v>
      </c>
      <c r="B73" s="808" t="s">
        <v>3171</v>
      </c>
      <c r="C73" s="809"/>
      <c r="D73" s="810">
        <v>494621.5</v>
      </c>
      <c r="E73" s="835"/>
    </row>
    <row r="74" spans="1:5" ht="25.5" customHeight="1">
      <c r="A74" s="836" t="s">
        <v>2615</v>
      </c>
      <c r="B74" s="808" t="s">
        <v>3173</v>
      </c>
      <c r="C74" s="809"/>
      <c r="D74" s="810">
        <v>85705</v>
      </c>
      <c r="E74" s="835"/>
    </row>
    <row r="75" spans="1:5" ht="25.5" customHeight="1">
      <c r="A75" s="836" t="s">
        <v>2627</v>
      </c>
      <c r="B75" s="808" t="s">
        <v>3175</v>
      </c>
      <c r="C75" s="809"/>
      <c r="D75" s="810">
        <v>16751.400000000001</v>
      </c>
    </row>
    <row r="76" spans="1:5" ht="25.5" customHeight="1">
      <c r="A76" s="836" t="s">
        <v>2638</v>
      </c>
      <c r="B76" s="808" t="s">
        <v>3177</v>
      </c>
      <c r="C76" s="809"/>
      <c r="D76" s="810">
        <v>933375.7</v>
      </c>
    </row>
    <row r="77" spans="1:5" ht="25.5" customHeight="1">
      <c r="A77" s="836" t="s">
        <v>2654</v>
      </c>
      <c r="B77" s="808" t="s">
        <v>2653</v>
      </c>
      <c r="C77" s="809"/>
      <c r="D77" s="810">
        <v>258026.9</v>
      </c>
    </row>
    <row r="78" spans="1:5" ht="25.5" customHeight="1">
      <c r="A78" s="836" t="s">
        <v>2669</v>
      </c>
      <c r="B78" s="808" t="s">
        <v>3180</v>
      </c>
      <c r="C78" s="809"/>
      <c r="D78" s="810">
        <v>49009.9</v>
      </c>
    </row>
    <row r="79" spans="1:5" ht="25.5" customHeight="1">
      <c r="A79" s="836" t="s">
        <v>2679</v>
      </c>
      <c r="B79" s="808" t="s">
        <v>2678</v>
      </c>
      <c r="C79" s="809"/>
      <c r="D79" s="810">
        <v>130592</v>
      </c>
    </row>
    <row r="80" spans="1:5" ht="25.5" customHeight="1">
      <c r="A80" s="836" t="s">
        <v>2691</v>
      </c>
      <c r="B80" s="808" t="s">
        <v>2690</v>
      </c>
      <c r="C80" s="809"/>
      <c r="D80" s="810">
        <v>59443.5</v>
      </c>
    </row>
    <row r="81" spans="1:5" ht="25.5" customHeight="1">
      <c r="A81" s="836" t="s">
        <v>26</v>
      </c>
      <c r="B81" s="808" t="s">
        <v>4218</v>
      </c>
      <c r="C81" s="809"/>
      <c r="D81" s="810">
        <v>1601594.5</v>
      </c>
    </row>
    <row r="82" spans="1:5" ht="24.75" customHeight="1">
      <c r="A82" s="803">
        <v>320</v>
      </c>
      <c r="B82" s="804" t="s">
        <v>4219</v>
      </c>
      <c r="C82" s="805"/>
      <c r="D82" s="806">
        <v>0</v>
      </c>
    </row>
    <row r="83" spans="1:5" ht="25.5" customHeight="1">
      <c r="A83" s="836" t="s">
        <v>3203</v>
      </c>
      <c r="B83" s="808" t="s">
        <v>4220</v>
      </c>
      <c r="C83" s="809"/>
      <c r="D83" s="810"/>
    </row>
    <row r="84" spans="1:5" ht="25.5" customHeight="1">
      <c r="A84" s="836" t="s">
        <v>3206</v>
      </c>
      <c r="B84" s="808" t="s">
        <v>3000</v>
      </c>
      <c r="C84" s="809"/>
      <c r="D84" s="810"/>
    </row>
    <row r="85" spans="1:5" ht="25.5" customHeight="1">
      <c r="A85" s="836" t="s">
        <v>3208</v>
      </c>
      <c r="B85" s="808" t="s">
        <v>3209</v>
      </c>
      <c r="C85" s="809"/>
      <c r="D85" s="810"/>
    </row>
    <row r="86" spans="1:5" ht="30.75" customHeight="1">
      <c r="A86" s="803">
        <v>330</v>
      </c>
      <c r="B86" s="804" t="s">
        <v>4221</v>
      </c>
      <c r="C86" s="805"/>
      <c r="D86" s="806">
        <v>1154950</v>
      </c>
      <c r="E86" s="835"/>
    </row>
    <row r="87" spans="1:5" ht="25.5" customHeight="1">
      <c r="A87" s="836">
        <v>331</v>
      </c>
      <c r="B87" s="808" t="s">
        <v>3215</v>
      </c>
      <c r="C87" s="809"/>
      <c r="D87" s="810">
        <v>204659.7</v>
      </c>
      <c r="E87" s="835"/>
    </row>
    <row r="88" spans="1:5" ht="25.5" customHeight="1">
      <c r="A88" s="836">
        <v>332</v>
      </c>
      <c r="B88" s="808" t="s">
        <v>2734</v>
      </c>
      <c r="C88" s="809"/>
      <c r="D88" s="810">
        <v>46155.7</v>
      </c>
      <c r="E88" s="835"/>
    </row>
    <row r="89" spans="1:5" ht="25.5" customHeight="1">
      <c r="A89" s="836">
        <v>333</v>
      </c>
      <c r="B89" s="808" t="s">
        <v>2746</v>
      </c>
      <c r="C89" s="809"/>
      <c r="D89" s="810">
        <v>216601.2</v>
      </c>
      <c r="E89" s="835"/>
    </row>
    <row r="90" spans="1:5" ht="25.5" customHeight="1">
      <c r="A90" s="836">
        <v>334</v>
      </c>
      <c r="B90" s="808" t="s">
        <v>3219</v>
      </c>
      <c r="C90" s="809"/>
      <c r="D90" s="810">
        <v>97329.8</v>
      </c>
      <c r="E90" s="835"/>
    </row>
    <row r="91" spans="1:5" ht="25.5" customHeight="1">
      <c r="A91" s="836">
        <v>335</v>
      </c>
      <c r="B91" s="808" t="s">
        <v>3221</v>
      </c>
      <c r="C91" s="809"/>
      <c r="D91" s="810">
        <v>15911.6</v>
      </c>
    </row>
    <row r="92" spans="1:5" ht="25.5" customHeight="1">
      <c r="A92" s="836">
        <v>336</v>
      </c>
      <c r="B92" s="808" t="s">
        <v>3223</v>
      </c>
      <c r="C92" s="809"/>
      <c r="D92" s="810">
        <v>92728.1</v>
      </c>
    </row>
    <row r="93" spans="1:5" ht="25.5" customHeight="1">
      <c r="A93" s="836">
        <v>337</v>
      </c>
      <c r="B93" s="808" t="s">
        <v>3225</v>
      </c>
      <c r="C93" s="809"/>
      <c r="D93" s="810">
        <v>41797.4</v>
      </c>
    </row>
    <row r="94" spans="1:5" ht="25.5" customHeight="1">
      <c r="A94" s="836">
        <v>338</v>
      </c>
      <c r="B94" s="808" t="s">
        <v>3227</v>
      </c>
      <c r="C94" s="809"/>
      <c r="D94" s="810">
        <v>109630.2</v>
      </c>
    </row>
    <row r="95" spans="1:5" ht="25.5" customHeight="1">
      <c r="A95" s="836">
        <v>339</v>
      </c>
      <c r="B95" s="808" t="s">
        <v>2809</v>
      </c>
      <c r="C95" s="809"/>
      <c r="D95" s="810">
        <v>330136.3</v>
      </c>
    </row>
    <row r="96" spans="1:5" ht="42" customHeight="1">
      <c r="A96" s="803">
        <v>340</v>
      </c>
      <c r="B96" s="804" t="s">
        <v>4222</v>
      </c>
      <c r="C96" s="805"/>
      <c r="D96" s="806">
        <v>98.7</v>
      </c>
    </row>
    <row r="97" spans="1:4" ht="25.5" customHeight="1">
      <c r="A97" s="836">
        <v>341</v>
      </c>
      <c r="B97" s="808" t="s">
        <v>3234</v>
      </c>
      <c r="C97" s="809"/>
      <c r="D97" s="810">
        <v>98.7</v>
      </c>
    </row>
    <row r="98" spans="1:4" ht="25.5" customHeight="1">
      <c r="A98" s="836">
        <v>342</v>
      </c>
      <c r="B98" s="808" t="s">
        <v>3236</v>
      </c>
      <c r="C98" s="809"/>
      <c r="D98" s="810"/>
    </row>
    <row r="99" spans="1:4" ht="25.5" customHeight="1">
      <c r="A99" s="836">
        <v>343</v>
      </c>
      <c r="B99" s="808" t="s">
        <v>3238</v>
      </c>
      <c r="C99" s="809"/>
      <c r="D99" s="810"/>
    </row>
    <row r="100" spans="1:4" ht="25.5" customHeight="1">
      <c r="A100" s="836">
        <v>344</v>
      </c>
      <c r="B100" s="808" t="s">
        <v>3240</v>
      </c>
      <c r="C100" s="809"/>
      <c r="D100" s="810"/>
    </row>
    <row r="101" spans="1:4" ht="25.5" customHeight="1">
      <c r="A101" s="836">
        <v>345</v>
      </c>
      <c r="B101" s="808" t="s">
        <v>4223</v>
      </c>
      <c r="C101" s="809"/>
      <c r="D101" s="816"/>
    </row>
    <row r="102" spans="1:4" ht="25.5" customHeight="1">
      <c r="A102" s="803">
        <v>350</v>
      </c>
      <c r="B102" s="804" t="s">
        <v>4224</v>
      </c>
      <c r="C102" s="805"/>
      <c r="D102" s="812">
        <v>6734.3</v>
      </c>
    </row>
    <row r="103" spans="1:4" ht="25.5" customHeight="1">
      <c r="A103" s="836">
        <v>351</v>
      </c>
      <c r="B103" s="808" t="s">
        <v>3248</v>
      </c>
      <c r="C103" s="809"/>
      <c r="D103" s="816">
        <v>6734.3</v>
      </c>
    </row>
    <row r="104" spans="1:4" ht="25.5" customHeight="1">
      <c r="A104" s="803">
        <v>360</v>
      </c>
      <c r="B104" s="804" t="s">
        <v>3252</v>
      </c>
      <c r="C104" s="805"/>
      <c r="D104" s="812">
        <v>322.3</v>
      </c>
    </row>
    <row r="105" spans="1:4" ht="25.5" customHeight="1">
      <c r="A105" s="836">
        <v>361</v>
      </c>
      <c r="B105" s="808" t="s">
        <v>3254</v>
      </c>
      <c r="C105" s="809"/>
      <c r="D105" s="810"/>
    </row>
    <row r="106" spans="1:4" ht="25.5" customHeight="1">
      <c r="A106" s="836">
        <v>362</v>
      </c>
      <c r="B106" s="808" t="s">
        <v>3256</v>
      </c>
      <c r="C106" s="809"/>
      <c r="D106" s="810"/>
    </row>
    <row r="107" spans="1:4" ht="25.5" customHeight="1">
      <c r="A107" s="836">
        <v>363</v>
      </c>
      <c r="B107" s="808" t="s">
        <v>3258</v>
      </c>
      <c r="C107" s="809"/>
      <c r="D107" s="810">
        <v>322.3</v>
      </c>
    </row>
    <row r="108" spans="1:4" ht="25.5" customHeight="1">
      <c r="A108" s="836">
        <v>364</v>
      </c>
      <c r="B108" s="808" t="s">
        <v>3260</v>
      </c>
      <c r="C108" s="809"/>
      <c r="D108" s="816"/>
    </row>
    <row r="109" spans="1:4" ht="25.5" customHeight="1">
      <c r="A109" s="803">
        <v>370</v>
      </c>
      <c r="B109" s="804" t="s">
        <v>4225</v>
      </c>
      <c r="C109" s="805"/>
      <c r="D109" s="812">
        <v>0</v>
      </c>
    </row>
    <row r="110" spans="1:4" ht="25.5" customHeight="1">
      <c r="A110" s="836">
        <v>371</v>
      </c>
      <c r="B110" s="808" t="s">
        <v>3266</v>
      </c>
      <c r="C110" s="809"/>
      <c r="D110" s="810"/>
    </row>
    <row r="111" spans="1:4" ht="25.5" customHeight="1">
      <c r="A111" s="836">
        <v>372</v>
      </c>
      <c r="B111" s="808" t="s">
        <v>3268</v>
      </c>
      <c r="C111" s="809"/>
      <c r="D111" s="810"/>
    </row>
    <row r="112" spans="1:4" ht="24" customHeight="1">
      <c r="A112" s="829"/>
      <c r="B112" s="837" t="s">
        <v>4226</v>
      </c>
      <c r="C112" s="838"/>
      <c r="D112" s="834">
        <v>12752.3</v>
      </c>
    </row>
    <row r="113" spans="1:4" ht="26.25" customHeight="1">
      <c r="A113" s="803">
        <v>310</v>
      </c>
      <c r="B113" s="804" t="s">
        <v>4217</v>
      </c>
      <c r="C113" s="805"/>
      <c r="D113" s="806">
        <v>1210.7</v>
      </c>
    </row>
    <row r="114" spans="1:4" ht="25.5" customHeight="1">
      <c r="A114" s="836" t="s">
        <v>2605</v>
      </c>
      <c r="B114" s="808" t="s">
        <v>3171</v>
      </c>
      <c r="C114" s="809"/>
      <c r="D114" s="810"/>
    </row>
    <row r="115" spans="1:4" ht="25.5" customHeight="1">
      <c r="A115" s="836" t="s">
        <v>2615</v>
      </c>
      <c r="B115" s="808" t="s">
        <v>3173</v>
      </c>
      <c r="C115" s="809"/>
      <c r="D115" s="810"/>
    </row>
    <row r="116" spans="1:4" ht="25.5" customHeight="1">
      <c r="A116" s="836" t="s">
        <v>2627</v>
      </c>
      <c r="B116" s="808" t="s">
        <v>3175</v>
      </c>
      <c r="C116" s="809"/>
      <c r="D116" s="810"/>
    </row>
    <row r="117" spans="1:4" ht="25.5" customHeight="1">
      <c r="A117" s="836" t="s">
        <v>2638</v>
      </c>
      <c r="B117" s="808" t="s">
        <v>3177</v>
      </c>
      <c r="C117" s="809"/>
      <c r="D117" s="810">
        <v>218.9</v>
      </c>
    </row>
    <row r="118" spans="1:4" ht="25.5" customHeight="1">
      <c r="A118" s="836" t="s">
        <v>2654</v>
      </c>
      <c r="B118" s="808" t="s">
        <v>2653</v>
      </c>
      <c r="C118" s="809"/>
      <c r="D118" s="810">
        <v>991.8</v>
      </c>
    </row>
    <row r="119" spans="1:4" ht="25.5" customHeight="1">
      <c r="A119" s="836" t="s">
        <v>2669</v>
      </c>
      <c r="B119" s="808" t="s">
        <v>4227</v>
      </c>
      <c r="C119" s="809"/>
      <c r="D119" s="810"/>
    </row>
    <row r="120" spans="1:4" ht="25.5" customHeight="1">
      <c r="A120" s="836" t="s">
        <v>2679</v>
      </c>
      <c r="B120" s="808" t="s">
        <v>2678</v>
      </c>
      <c r="C120" s="809"/>
      <c r="D120" s="810"/>
    </row>
    <row r="121" spans="1:4" ht="25.5" customHeight="1">
      <c r="A121" s="836" t="s">
        <v>2691</v>
      </c>
      <c r="B121" s="808" t="s">
        <v>2690</v>
      </c>
      <c r="C121" s="809"/>
      <c r="D121" s="810"/>
    </row>
    <row r="122" spans="1:4" ht="25.5" customHeight="1">
      <c r="A122" s="836" t="s">
        <v>26</v>
      </c>
      <c r="B122" s="808" t="s">
        <v>4218</v>
      </c>
      <c r="C122" s="809"/>
      <c r="D122" s="810"/>
    </row>
    <row r="123" spans="1:4" ht="38.25" customHeight="1">
      <c r="A123" s="803">
        <v>320</v>
      </c>
      <c r="B123" s="804" t="s">
        <v>4228</v>
      </c>
      <c r="C123" s="805"/>
      <c r="D123" s="806">
        <v>0</v>
      </c>
    </row>
    <row r="124" spans="1:4" ht="25.5" customHeight="1">
      <c r="A124" s="836" t="s">
        <v>3203</v>
      </c>
      <c r="B124" s="808" t="s">
        <v>4229</v>
      </c>
      <c r="C124" s="809"/>
      <c r="D124" s="810"/>
    </row>
    <row r="125" spans="1:4" ht="25.5" customHeight="1">
      <c r="A125" s="836" t="s">
        <v>3206</v>
      </c>
      <c r="B125" s="808" t="s">
        <v>3000</v>
      </c>
      <c r="C125" s="809"/>
      <c r="D125" s="810"/>
    </row>
    <row r="126" spans="1:4" ht="25.5" customHeight="1">
      <c r="A126" s="836" t="s">
        <v>3208</v>
      </c>
      <c r="B126" s="808" t="s">
        <v>3209</v>
      </c>
      <c r="C126" s="809"/>
      <c r="D126" s="810"/>
    </row>
    <row r="127" spans="1:4" ht="36.75" customHeight="1">
      <c r="A127" s="803">
        <v>330</v>
      </c>
      <c r="B127" s="804" t="s">
        <v>4221</v>
      </c>
      <c r="C127" s="805"/>
      <c r="D127" s="806">
        <v>5179.0999999999995</v>
      </c>
    </row>
    <row r="128" spans="1:4" ht="25.5" customHeight="1">
      <c r="A128" s="836">
        <v>331</v>
      </c>
      <c r="B128" s="808" t="s">
        <v>3215</v>
      </c>
      <c r="C128" s="809"/>
      <c r="D128" s="810">
        <v>2.1</v>
      </c>
    </row>
    <row r="129" spans="1:4" ht="25.5" customHeight="1">
      <c r="A129" s="836">
        <v>332</v>
      </c>
      <c r="B129" s="808" t="s">
        <v>2734</v>
      </c>
      <c r="C129" s="809"/>
      <c r="D129" s="810">
        <v>3.2</v>
      </c>
    </row>
    <row r="130" spans="1:4" ht="25.5" customHeight="1">
      <c r="A130" s="836">
        <v>333</v>
      </c>
      <c r="B130" s="808" t="s">
        <v>2746</v>
      </c>
      <c r="C130" s="809"/>
      <c r="D130" s="810"/>
    </row>
    <row r="131" spans="1:4" ht="25.5" customHeight="1">
      <c r="A131" s="836">
        <v>334</v>
      </c>
      <c r="B131" s="808" t="s">
        <v>3219</v>
      </c>
      <c r="C131" s="809"/>
      <c r="D131" s="810">
        <v>3</v>
      </c>
    </row>
    <row r="132" spans="1:4" ht="25.5" customHeight="1">
      <c r="A132" s="836">
        <v>335</v>
      </c>
      <c r="B132" s="808" t="s">
        <v>3221</v>
      </c>
      <c r="C132" s="809"/>
      <c r="D132" s="810"/>
    </row>
    <row r="133" spans="1:4" ht="25.5" customHeight="1">
      <c r="A133" s="836">
        <v>336</v>
      </c>
      <c r="B133" s="808" t="s">
        <v>3223</v>
      </c>
      <c r="C133" s="809"/>
      <c r="D133" s="810">
        <v>1.8</v>
      </c>
    </row>
    <row r="134" spans="1:4" ht="25.5" customHeight="1">
      <c r="A134" s="836">
        <v>337</v>
      </c>
      <c r="B134" s="808" t="s">
        <v>3225</v>
      </c>
      <c r="C134" s="809"/>
      <c r="D134" s="810">
        <v>3.3</v>
      </c>
    </row>
    <row r="135" spans="1:4" ht="25.5" customHeight="1">
      <c r="A135" s="836">
        <v>338</v>
      </c>
      <c r="B135" s="808" t="s">
        <v>3227</v>
      </c>
      <c r="C135" s="809"/>
      <c r="D135" s="810">
        <v>295.8</v>
      </c>
    </row>
    <row r="136" spans="1:4" ht="25.5" customHeight="1">
      <c r="A136" s="836">
        <v>339</v>
      </c>
      <c r="B136" s="808" t="s">
        <v>2809</v>
      </c>
      <c r="C136" s="809"/>
      <c r="D136" s="810">
        <v>4869.8999999999996</v>
      </c>
    </row>
    <row r="137" spans="1:4" ht="41.25" customHeight="1">
      <c r="A137" s="803">
        <v>340</v>
      </c>
      <c r="B137" s="804" t="s">
        <v>4222</v>
      </c>
      <c r="C137" s="805"/>
      <c r="D137" s="806">
        <v>6362.5</v>
      </c>
    </row>
    <row r="138" spans="1:4" ht="25.5" customHeight="1">
      <c r="A138" s="836">
        <v>341</v>
      </c>
      <c r="B138" s="808" t="s">
        <v>3234</v>
      </c>
      <c r="C138" s="809"/>
      <c r="D138" s="810"/>
    </row>
    <row r="139" spans="1:4" ht="25.5" customHeight="1">
      <c r="A139" s="836">
        <v>342</v>
      </c>
      <c r="B139" s="808" t="s">
        <v>3236</v>
      </c>
      <c r="C139" s="809"/>
      <c r="D139" s="810"/>
    </row>
    <row r="140" spans="1:4" ht="25.5" customHeight="1">
      <c r="A140" s="836">
        <v>343</v>
      </c>
      <c r="B140" s="808" t="s">
        <v>4230</v>
      </c>
      <c r="C140" s="809"/>
      <c r="D140" s="810"/>
    </row>
    <row r="141" spans="1:4" ht="25.5" customHeight="1">
      <c r="A141" s="836">
        <v>344</v>
      </c>
      <c r="B141" s="808" t="s">
        <v>3238</v>
      </c>
      <c r="C141" s="809"/>
      <c r="D141" s="810">
        <v>6362.5</v>
      </c>
    </row>
    <row r="142" spans="1:4" ht="25.5" customHeight="1">
      <c r="A142" s="836">
        <v>345</v>
      </c>
      <c r="B142" s="808" t="s">
        <v>4231</v>
      </c>
      <c r="C142" s="809"/>
      <c r="D142" s="816"/>
    </row>
    <row r="143" spans="1:4" ht="25.5" customHeight="1">
      <c r="A143" s="803">
        <v>350</v>
      </c>
      <c r="B143" s="804" t="s">
        <v>4224</v>
      </c>
      <c r="C143" s="805"/>
      <c r="D143" s="812">
        <v>0</v>
      </c>
    </row>
    <row r="144" spans="1:4" ht="25.5" customHeight="1">
      <c r="A144" s="836">
        <v>351</v>
      </c>
      <c r="B144" s="808" t="s">
        <v>3248</v>
      </c>
      <c r="C144" s="809"/>
      <c r="D144" s="816"/>
    </row>
    <row r="145" spans="1:4" ht="25.5" customHeight="1">
      <c r="A145" s="803">
        <v>360</v>
      </c>
      <c r="B145" s="804" t="s">
        <v>4232</v>
      </c>
      <c r="C145" s="805"/>
      <c r="D145" s="812">
        <v>0</v>
      </c>
    </row>
    <row r="146" spans="1:4" ht="25.5" customHeight="1">
      <c r="A146" s="836">
        <v>361</v>
      </c>
      <c r="B146" s="808" t="s">
        <v>3254</v>
      </c>
      <c r="C146" s="809"/>
      <c r="D146" s="810"/>
    </row>
    <row r="147" spans="1:4" ht="25.5" customHeight="1">
      <c r="A147" s="836">
        <v>362</v>
      </c>
      <c r="B147" s="808" t="s">
        <v>3256</v>
      </c>
      <c r="C147" s="809"/>
      <c r="D147" s="810"/>
    </row>
    <row r="148" spans="1:4" ht="25.5" customHeight="1">
      <c r="A148" s="836">
        <v>363</v>
      </c>
      <c r="B148" s="808" t="s">
        <v>3258</v>
      </c>
      <c r="C148" s="809"/>
      <c r="D148" s="810"/>
    </row>
    <row r="149" spans="1:4" ht="25.5" customHeight="1">
      <c r="A149" s="836">
        <v>364</v>
      </c>
      <c r="B149" s="808" t="s">
        <v>3260</v>
      </c>
      <c r="C149" s="809"/>
      <c r="D149" s="816"/>
    </row>
    <row r="150" spans="1:4" ht="25.5" customHeight="1">
      <c r="A150" s="803">
        <v>370</v>
      </c>
      <c r="B150" s="804" t="s">
        <v>4225</v>
      </c>
      <c r="C150" s="805"/>
      <c r="D150" s="812">
        <v>0</v>
      </c>
    </row>
    <row r="151" spans="1:4" ht="25.5" customHeight="1">
      <c r="A151" s="836">
        <v>371</v>
      </c>
      <c r="B151" s="808" t="s">
        <v>3266</v>
      </c>
      <c r="C151" s="809"/>
      <c r="D151" s="810"/>
    </row>
    <row r="152" spans="1:4" ht="25.5" customHeight="1">
      <c r="A152" s="836">
        <v>372</v>
      </c>
      <c r="B152" s="808" t="s">
        <v>3268</v>
      </c>
      <c r="C152" s="809"/>
      <c r="D152" s="810"/>
    </row>
    <row r="153" spans="1:4" ht="25.5" customHeight="1">
      <c r="A153" s="822"/>
      <c r="B153" s="823" t="s">
        <v>4233</v>
      </c>
      <c r="C153" s="824"/>
      <c r="D153" s="839">
        <v>-4778473.4000000004</v>
      </c>
    </row>
    <row r="154" spans="1:4" ht="36.75" customHeight="1">
      <c r="A154" s="826"/>
      <c r="B154" s="799" t="str">
        <f>UPPER("Activitatea financiară (altele decît mijloacele bănești)")</f>
        <v>ACTIVITATEA FINANCIARĂ (ALTELE DECÎT MIJLOACELE BĂNEȘTI)</v>
      </c>
      <c r="C154" s="800"/>
      <c r="D154" s="810" t="s">
        <v>2958</v>
      </c>
    </row>
    <row r="155" spans="1:4" ht="37.5" customHeight="1">
      <c r="A155" s="829">
        <v>400</v>
      </c>
      <c r="B155" s="830" t="s">
        <v>4234</v>
      </c>
      <c r="C155" s="831"/>
      <c r="D155" s="812">
        <v>-1168139.5</v>
      </c>
    </row>
    <row r="156" spans="1:4" ht="25.5" customHeight="1">
      <c r="A156" s="803">
        <v>410</v>
      </c>
      <c r="B156" s="804" t="s">
        <v>4235</v>
      </c>
      <c r="C156" s="805"/>
      <c r="D156" s="806">
        <v>1318363.2</v>
      </c>
    </row>
    <row r="157" spans="1:4" ht="25.5" customHeight="1">
      <c r="A157" s="840" t="s">
        <v>4236</v>
      </c>
      <c r="B157" s="808" t="s">
        <v>4237</v>
      </c>
      <c r="C157" s="809"/>
      <c r="D157" s="810"/>
    </row>
    <row r="158" spans="1:4" ht="25.5" customHeight="1">
      <c r="A158" s="840" t="s">
        <v>4238</v>
      </c>
      <c r="B158" s="808" t="s">
        <v>3278</v>
      </c>
      <c r="C158" s="809"/>
      <c r="D158" s="841"/>
    </row>
    <row r="159" spans="1:4" ht="25.5" customHeight="1">
      <c r="A159" s="840" t="s">
        <v>193</v>
      </c>
      <c r="B159" s="808" t="s">
        <v>3280</v>
      </c>
      <c r="C159" s="809"/>
      <c r="D159" s="810">
        <v>1105603.3999999999</v>
      </c>
    </row>
    <row r="160" spans="1:4" ht="25.5" customHeight="1">
      <c r="A160" s="840" t="s">
        <v>196</v>
      </c>
      <c r="B160" s="808" t="s">
        <v>4239</v>
      </c>
      <c r="C160" s="809"/>
      <c r="D160" s="841">
        <v>212759.8</v>
      </c>
    </row>
    <row r="161" spans="1:47" s="817" customFormat="1" ht="35.25" customHeight="1">
      <c r="A161" s="829">
        <v>440</v>
      </c>
      <c r="B161" s="799" t="s">
        <v>4240</v>
      </c>
      <c r="C161" s="800"/>
      <c r="D161" s="801">
        <v>0</v>
      </c>
      <c r="E161" s="782"/>
      <c r="F161" s="782"/>
      <c r="G161" s="782"/>
      <c r="H161" s="782"/>
      <c r="I161" s="782"/>
      <c r="J161" s="782"/>
      <c r="K161" s="782"/>
      <c r="L161" s="782"/>
      <c r="M161" s="782"/>
      <c r="N161" s="782"/>
      <c r="O161" s="782"/>
      <c r="P161" s="782"/>
      <c r="Q161" s="782"/>
      <c r="R161" s="782"/>
      <c r="S161" s="782"/>
      <c r="T161" s="782"/>
      <c r="U161" s="782"/>
      <c r="V161" s="782"/>
      <c r="W161" s="782"/>
      <c r="X161" s="782"/>
      <c r="Y161" s="782"/>
      <c r="Z161" s="782"/>
      <c r="AA161" s="782"/>
      <c r="AB161" s="782"/>
      <c r="AC161" s="782"/>
      <c r="AD161" s="782"/>
      <c r="AE161" s="782"/>
      <c r="AF161" s="782"/>
      <c r="AG161" s="782"/>
      <c r="AH161" s="782"/>
      <c r="AI161" s="782"/>
      <c r="AJ161" s="782"/>
      <c r="AK161" s="782"/>
      <c r="AL161" s="782"/>
      <c r="AM161" s="782"/>
      <c r="AN161" s="782"/>
      <c r="AO161" s="782"/>
      <c r="AP161" s="782"/>
      <c r="AQ161" s="782"/>
      <c r="AR161" s="782"/>
      <c r="AS161" s="782"/>
      <c r="AT161" s="782"/>
      <c r="AU161" s="782"/>
    </row>
    <row r="162" spans="1:47" s="817" customFormat="1" ht="25.5" customHeight="1">
      <c r="A162" s="840">
        <v>441</v>
      </c>
      <c r="B162" s="808" t="s">
        <v>3723</v>
      </c>
      <c r="C162" s="809"/>
      <c r="D162" s="841"/>
      <c r="E162" s="782"/>
      <c r="F162" s="782"/>
      <c r="G162" s="782"/>
      <c r="H162" s="782"/>
      <c r="I162" s="782"/>
      <c r="J162" s="782"/>
      <c r="K162" s="782"/>
      <c r="L162" s="782"/>
      <c r="M162" s="782"/>
      <c r="N162" s="782"/>
      <c r="O162" s="782"/>
      <c r="P162" s="782"/>
      <c r="Q162" s="782"/>
      <c r="R162" s="782"/>
      <c r="S162" s="782"/>
      <c r="T162" s="782"/>
      <c r="U162" s="782"/>
      <c r="V162" s="782"/>
      <c r="W162" s="782"/>
      <c r="X162" s="782"/>
      <c r="Y162" s="782"/>
      <c r="Z162" s="782"/>
      <c r="AA162" s="782"/>
      <c r="AB162" s="782"/>
      <c r="AC162" s="782"/>
      <c r="AD162" s="782"/>
      <c r="AE162" s="782"/>
      <c r="AF162" s="782"/>
      <c r="AG162" s="782"/>
      <c r="AH162" s="782"/>
      <c r="AI162" s="782"/>
      <c r="AJ162" s="782"/>
      <c r="AK162" s="782"/>
      <c r="AL162" s="782"/>
      <c r="AM162" s="782"/>
      <c r="AN162" s="782"/>
      <c r="AO162" s="782"/>
      <c r="AP162" s="782"/>
      <c r="AQ162" s="782"/>
      <c r="AR162" s="782"/>
      <c r="AS162" s="782"/>
      <c r="AT162" s="782"/>
      <c r="AU162" s="782"/>
    </row>
    <row r="163" spans="1:47" s="817" customFormat="1" ht="25.5" customHeight="1">
      <c r="A163" s="840">
        <v>442</v>
      </c>
      <c r="B163" s="842" t="s">
        <v>4241</v>
      </c>
      <c r="C163" s="843"/>
      <c r="D163" s="841"/>
      <c r="E163" s="782"/>
      <c r="F163" s="782"/>
      <c r="G163" s="782"/>
      <c r="H163" s="782"/>
      <c r="I163" s="782"/>
      <c r="J163" s="782"/>
      <c r="K163" s="782"/>
      <c r="L163" s="782"/>
      <c r="M163" s="782"/>
      <c r="N163" s="782"/>
      <c r="O163" s="782"/>
      <c r="P163" s="782"/>
      <c r="Q163" s="782"/>
      <c r="R163" s="782"/>
      <c r="S163" s="782"/>
      <c r="T163" s="782"/>
      <c r="U163" s="782"/>
      <c r="V163" s="782"/>
      <c r="W163" s="782"/>
      <c r="X163" s="782"/>
      <c r="Y163" s="782"/>
      <c r="Z163" s="782"/>
      <c r="AA163" s="782"/>
      <c r="AB163" s="782"/>
      <c r="AC163" s="782"/>
      <c r="AD163" s="782"/>
      <c r="AE163" s="782"/>
      <c r="AF163" s="782"/>
      <c r="AG163" s="782"/>
      <c r="AH163" s="782"/>
      <c r="AI163" s="782"/>
      <c r="AJ163" s="782"/>
      <c r="AK163" s="782"/>
      <c r="AL163" s="782"/>
      <c r="AM163" s="782"/>
      <c r="AN163" s="782"/>
      <c r="AO163" s="782"/>
      <c r="AP163" s="782"/>
      <c r="AQ163" s="782"/>
      <c r="AR163" s="782"/>
      <c r="AS163" s="782"/>
      <c r="AT163" s="782"/>
      <c r="AU163" s="782"/>
    </row>
    <row r="164" spans="1:47" s="817" customFormat="1" ht="25.5" customHeight="1">
      <c r="A164" s="840">
        <v>443</v>
      </c>
      <c r="B164" s="808" t="s">
        <v>3325</v>
      </c>
      <c r="C164" s="809"/>
      <c r="D164" s="841"/>
      <c r="E164" s="782"/>
      <c r="F164" s="782"/>
      <c r="G164" s="782"/>
      <c r="H164" s="782"/>
      <c r="I164" s="782"/>
      <c r="J164" s="782"/>
      <c r="K164" s="782"/>
      <c r="L164" s="782"/>
      <c r="M164" s="782"/>
      <c r="N164" s="782"/>
      <c r="O164" s="782"/>
      <c r="P164" s="782"/>
      <c r="Q164" s="782"/>
      <c r="R164" s="782"/>
      <c r="S164" s="782"/>
      <c r="T164" s="782"/>
      <c r="U164" s="782"/>
      <c r="V164" s="782"/>
      <c r="W164" s="782"/>
      <c r="X164" s="782"/>
      <c r="Y164" s="782"/>
      <c r="Z164" s="782"/>
      <c r="AA164" s="782"/>
      <c r="AB164" s="782"/>
      <c r="AC164" s="782"/>
      <c r="AD164" s="782"/>
      <c r="AE164" s="782"/>
      <c r="AF164" s="782"/>
      <c r="AG164" s="782"/>
      <c r="AH164" s="782"/>
      <c r="AI164" s="782"/>
      <c r="AJ164" s="782"/>
      <c r="AK164" s="782"/>
      <c r="AL164" s="782"/>
      <c r="AM164" s="782"/>
      <c r="AN164" s="782"/>
      <c r="AO164" s="782"/>
      <c r="AP164" s="782"/>
      <c r="AQ164" s="782"/>
      <c r="AR164" s="782"/>
      <c r="AS164" s="782"/>
      <c r="AT164" s="782"/>
      <c r="AU164" s="782"/>
    </row>
    <row r="165" spans="1:47" s="817" customFormat="1" ht="25.5" customHeight="1">
      <c r="A165" s="840">
        <v>444</v>
      </c>
      <c r="B165" s="808" t="s">
        <v>3327</v>
      </c>
      <c r="C165" s="809"/>
      <c r="D165" s="841"/>
      <c r="E165" s="782"/>
      <c r="F165" s="782"/>
      <c r="G165" s="782"/>
      <c r="H165" s="782"/>
      <c r="I165" s="782"/>
      <c r="J165" s="782"/>
      <c r="K165" s="782"/>
      <c r="L165" s="782"/>
      <c r="M165" s="782"/>
      <c r="N165" s="782"/>
      <c r="O165" s="782"/>
      <c r="P165" s="782"/>
      <c r="Q165" s="782"/>
      <c r="R165" s="782"/>
      <c r="S165" s="782"/>
      <c r="T165" s="782"/>
      <c r="U165" s="782"/>
      <c r="V165" s="782"/>
      <c r="W165" s="782"/>
      <c r="X165" s="782"/>
      <c r="Y165" s="782"/>
      <c r="Z165" s="782"/>
      <c r="AA165" s="782"/>
      <c r="AB165" s="782"/>
      <c r="AC165" s="782"/>
      <c r="AD165" s="782"/>
      <c r="AE165" s="782"/>
      <c r="AF165" s="782"/>
      <c r="AG165" s="782"/>
      <c r="AH165" s="782"/>
      <c r="AI165" s="782"/>
      <c r="AJ165" s="782"/>
      <c r="AK165" s="782"/>
      <c r="AL165" s="782"/>
      <c r="AM165" s="782"/>
      <c r="AN165" s="782"/>
      <c r="AO165" s="782"/>
      <c r="AP165" s="782"/>
      <c r="AQ165" s="782"/>
      <c r="AR165" s="782"/>
      <c r="AS165" s="782"/>
      <c r="AT165" s="782"/>
      <c r="AU165" s="782"/>
    </row>
    <row r="166" spans="1:47" s="817" customFormat="1" ht="33.75" customHeight="1">
      <c r="A166" s="829">
        <v>450</v>
      </c>
      <c r="B166" s="799" t="s">
        <v>4242</v>
      </c>
      <c r="C166" s="800"/>
      <c r="D166" s="801">
        <v>59.4</v>
      </c>
      <c r="E166" s="782"/>
      <c r="F166" s="782"/>
      <c r="G166" s="782"/>
      <c r="H166" s="782"/>
      <c r="I166" s="782"/>
      <c r="J166" s="782"/>
      <c r="K166" s="782"/>
      <c r="L166" s="782"/>
      <c r="M166" s="782"/>
      <c r="N166" s="782"/>
      <c r="O166" s="782"/>
      <c r="P166" s="782"/>
      <c r="Q166" s="782"/>
      <c r="R166" s="782"/>
      <c r="S166" s="782"/>
      <c r="T166" s="782"/>
      <c r="U166" s="782"/>
      <c r="V166" s="782"/>
      <c r="W166" s="782"/>
      <c r="X166" s="782"/>
      <c r="Y166" s="782"/>
      <c r="Z166" s="782"/>
      <c r="AA166" s="782"/>
      <c r="AB166" s="782"/>
      <c r="AC166" s="782"/>
      <c r="AD166" s="782"/>
      <c r="AE166" s="782"/>
      <c r="AF166" s="782"/>
      <c r="AG166" s="782"/>
      <c r="AH166" s="782"/>
      <c r="AI166" s="782"/>
      <c r="AJ166" s="782"/>
      <c r="AK166" s="782"/>
      <c r="AL166" s="782"/>
      <c r="AM166" s="782"/>
      <c r="AN166" s="782"/>
      <c r="AO166" s="782"/>
      <c r="AP166" s="782"/>
      <c r="AQ166" s="782"/>
      <c r="AR166" s="782"/>
      <c r="AS166" s="782"/>
      <c r="AT166" s="782"/>
      <c r="AU166" s="782"/>
    </row>
    <row r="167" spans="1:47" s="817" customFormat="1" ht="25.5" customHeight="1">
      <c r="A167" s="840">
        <v>451</v>
      </c>
      <c r="B167" s="808" t="s">
        <v>3333</v>
      </c>
      <c r="C167" s="809"/>
      <c r="D167" s="841">
        <v>59.4</v>
      </c>
      <c r="E167" s="782"/>
      <c r="F167" s="782"/>
      <c r="G167" s="782"/>
      <c r="H167" s="782"/>
      <c r="I167" s="782"/>
      <c r="J167" s="782"/>
      <c r="K167" s="782"/>
      <c r="L167" s="782"/>
      <c r="M167" s="782"/>
      <c r="N167" s="782"/>
      <c r="O167" s="782"/>
      <c r="P167" s="782"/>
      <c r="Q167" s="782"/>
      <c r="R167" s="782"/>
      <c r="S167" s="782"/>
      <c r="T167" s="782"/>
      <c r="U167" s="782"/>
      <c r="V167" s="782"/>
      <c r="W167" s="782"/>
      <c r="X167" s="782"/>
      <c r="Y167" s="782"/>
      <c r="Z167" s="782"/>
      <c r="AA167" s="782"/>
      <c r="AB167" s="782"/>
      <c r="AC167" s="782"/>
      <c r="AD167" s="782"/>
      <c r="AE167" s="782"/>
      <c r="AF167" s="782"/>
      <c r="AG167" s="782"/>
      <c r="AH167" s="782"/>
      <c r="AI167" s="782"/>
      <c r="AJ167" s="782"/>
      <c r="AK167" s="782"/>
      <c r="AL167" s="782"/>
      <c r="AM167" s="782"/>
      <c r="AN167" s="782"/>
      <c r="AO167" s="782"/>
      <c r="AP167" s="782"/>
      <c r="AQ167" s="782"/>
      <c r="AR167" s="782"/>
      <c r="AS167" s="782"/>
      <c r="AT167" s="782"/>
      <c r="AU167" s="782"/>
    </row>
    <row r="168" spans="1:47" s="817" customFormat="1" ht="25.5" customHeight="1">
      <c r="A168" s="844">
        <v>452</v>
      </c>
      <c r="B168" s="808" t="s">
        <v>3732</v>
      </c>
      <c r="C168" s="809"/>
      <c r="D168" s="841"/>
      <c r="E168" s="782"/>
      <c r="F168" s="782"/>
      <c r="G168" s="782"/>
      <c r="H168" s="782"/>
      <c r="I168" s="782"/>
      <c r="J168" s="782"/>
      <c r="K168" s="782"/>
      <c r="L168" s="782"/>
      <c r="M168" s="782"/>
      <c r="N168" s="782"/>
      <c r="O168" s="782"/>
      <c r="P168" s="782"/>
      <c r="Q168" s="782"/>
      <c r="R168" s="782"/>
      <c r="S168" s="782"/>
      <c r="T168" s="782"/>
      <c r="U168" s="782"/>
      <c r="V168" s="782"/>
      <c r="W168" s="782"/>
      <c r="X168" s="782"/>
      <c r="Y168" s="782"/>
      <c r="Z168" s="782"/>
      <c r="AA168" s="782"/>
      <c r="AB168" s="782"/>
      <c r="AC168" s="782"/>
      <c r="AD168" s="782"/>
      <c r="AE168" s="782"/>
      <c r="AF168" s="782"/>
      <c r="AG168" s="782"/>
      <c r="AH168" s="782"/>
      <c r="AI168" s="782"/>
      <c r="AJ168" s="782"/>
      <c r="AK168" s="782"/>
      <c r="AL168" s="782"/>
      <c r="AM168" s="782"/>
      <c r="AN168" s="782"/>
      <c r="AO168" s="782"/>
      <c r="AP168" s="782"/>
      <c r="AQ168" s="782"/>
      <c r="AR168" s="782"/>
      <c r="AS168" s="782"/>
      <c r="AT168" s="782"/>
      <c r="AU168" s="782"/>
    </row>
    <row r="169" spans="1:47" s="817" customFormat="1" ht="36.75" customHeight="1">
      <c r="A169" s="845">
        <v>460</v>
      </c>
      <c r="B169" s="799" t="s">
        <v>4243</v>
      </c>
      <c r="C169" s="800"/>
      <c r="D169" s="801">
        <v>48201.599999999999</v>
      </c>
      <c r="E169" s="782"/>
      <c r="F169" s="782"/>
      <c r="G169" s="782"/>
      <c r="H169" s="782"/>
      <c r="I169" s="782"/>
      <c r="J169" s="782"/>
      <c r="K169" s="782"/>
      <c r="L169" s="782"/>
      <c r="M169" s="782"/>
      <c r="N169" s="782"/>
      <c r="O169" s="782"/>
      <c r="P169" s="782"/>
      <c r="Q169" s="782"/>
      <c r="R169" s="782"/>
      <c r="S169" s="782"/>
      <c r="T169" s="782"/>
      <c r="U169" s="782"/>
      <c r="V169" s="782"/>
      <c r="W169" s="782"/>
      <c r="X169" s="782"/>
      <c r="Y169" s="782"/>
      <c r="Z169" s="782"/>
      <c r="AA169" s="782"/>
      <c r="AB169" s="782"/>
      <c r="AC169" s="782"/>
      <c r="AD169" s="782"/>
      <c r="AE169" s="782"/>
      <c r="AF169" s="782"/>
      <c r="AG169" s="782"/>
      <c r="AH169" s="782"/>
      <c r="AI169" s="782"/>
      <c r="AJ169" s="782"/>
      <c r="AK169" s="782"/>
      <c r="AL169" s="782"/>
      <c r="AM169" s="782"/>
      <c r="AN169" s="782"/>
      <c r="AO169" s="782"/>
      <c r="AP169" s="782"/>
      <c r="AQ169" s="782"/>
      <c r="AR169" s="782"/>
      <c r="AS169" s="782"/>
      <c r="AT169" s="782"/>
      <c r="AU169" s="782"/>
    </row>
    <row r="170" spans="1:47" s="817" customFormat="1" ht="25.5" customHeight="1">
      <c r="A170" s="844">
        <v>461</v>
      </c>
      <c r="B170" s="808" t="s">
        <v>3341</v>
      </c>
      <c r="C170" s="809"/>
      <c r="D170" s="841">
        <v>48201.599999999999</v>
      </c>
      <c r="E170" s="782"/>
      <c r="F170" s="782"/>
      <c r="G170" s="782"/>
      <c r="H170" s="782"/>
      <c r="I170" s="782"/>
      <c r="J170" s="782"/>
      <c r="K170" s="782"/>
      <c r="L170" s="782"/>
      <c r="M170" s="782"/>
      <c r="N170" s="782"/>
      <c r="O170" s="782"/>
      <c r="P170" s="782"/>
      <c r="Q170" s="782"/>
      <c r="R170" s="782"/>
      <c r="S170" s="782"/>
      <c r="T170" s="782"/>
      <c r="U170" s="782"/>
      <c r="V170" s="782"/>
      <c r="W170" s="782"/>
      <c r="X170" s="782"/>
      <c r="Y170" s="782"/>
      <c r="Z170" s="782"/>
      <c r="AA170" s="782"/>
      <c r="AB170" s="782"/>
      <c r="AC170" s="782"/>
      <c r="AD170" s="782"/>
      <c r="AE170" s="782"/>
      <c r="AF170" s="782"/>
      <c r="AG170" s="782"/>
      <c r="AH170" s="782"/>
      <c r="AI170" s="782"/>
      <c r="AJ170" s="782"/>
      <c r="AK170" s="782"/>
      <c r="AL170" s="782"/>
      <c r="AM170" s="782"/>
      <c r="AN170" s="782"/>
      <c r="AO170" s="782"/>
      <c r="AP170" s="782"/>
      <c r="AQ170" s="782"/>
      <c r="AR170" s="782"/>
      <c r="AS170" s="782"/>
      <c r="AT170" s="782"/>
      <c r="AU170" s="782"/>
    </row>
    <row r="171" spans="1:47" s="817" customFormat="1" ht="37.5" customHeight="1">
      <c r="A171" s="844">
        <v>463</v>
      </c>
      <c r="B171" s="808" t="s">
        <v>3343</v>
      </c>
      <c r="C171" s="809"/>
      <c r="D171" s="841"/>
      <c r="E171" s="782"/>
      <c r="F171" s="782"/>
      <c r="G171" s="782"/>
      <c r="H171" s="782"/>
      <c r="I171" s="782"/>
      <c r="J171" s="782"/>
      <c r="K171" s="782"/>
      <c r="L171" s="782"/>
      <c r="M171" s="782"/>
      <c r="N171" s="782"/>
      <c r="O171" s="782"/>
      <c r="P171" s="782"/>
      <c r="Q171" s="782"/>
      <c r="R171" s="782"/>
      <c r="S171" s="782"/>
      <c r="T171" s="782"/>
      <c r="U171" s="782"/>
      <c r="V171" s="782"/>
      <c r="W171" s="782"/>
      <c r="X171" s="782"/>
      <c r="Y171" s="782"/>
      <c r="Z171" s="782"/>
      <c r="AA171" s="782"/>
      <c r="AB171" s="782"/>
      <c r="AC171" s="782"/>
      <c r="AD171" s="782"/>
      <c r="AE171" s="782"/>
      <c r="AF171" s="782"/>
      <c r="AG171" s="782"/>
      <c r="AH171" s="782"/>
      <c r="AI171" s="782"/>
      <c r="AJ171" s="782"/>
      <c r="AK171" s="782"/>
      <c r="AL171" s="782"/>
      <c r="AM171" s="782"/>
      <c r="AN171" s="782"/>
      <c r="AO171" s="782"/>
      <c r="AP171" s="782"/>
      <c r="AQ171" s="782"/>
      <c r="AR171" s="782"/>
      <c r="AS171" s="782"/>
      <c r="AT171" s="782"/>
      <c r="AU171" s="782"/>
    </row>
    <row r="172" spans="1:47" s="817" customFormat="1" ht="36.75" customHeight="1">
      <c r="A172" s="844">
        <v>464</v>
      </c>
      <c r="B172" s="808" t="s">
        <v>3345</v>
      </c>
      <c r="C172" s="809"/>
      <c r="D172" s="841"/>
      <c r="E172" s="782"/>
      <c r="F172" s="782"/>
      <c r="G172" s="782"/>
      <c r="H172" s="782"/>
      <c r="I172" s="782"/>
      <c r="J172" s="782"/>
      <c r="K172" s="782"/>
      <c r="L172" s="782"/>
      <c r="M172" s="782"/>
      <c r="N172" s="782"/>
      <c r="O172" s="782"/>
      <c r="P172" s="782"/>
      <c r="Q172" s="782"/>
      <c r="R172" s="782"/>
      <c r="S172" s="782"/>
      <c r="T172" s="782"/>
      <c r="U172" s="782"/>
      <c r="V172" s="782"/>
      <c r="W172" s="782"/>
      <c r="X172" s="782"/>
      <c r="Y172" s="782"/>
      <c r="Z172" s="782"/>
      <c r="AA172" s="782"/>
      <c r="AB172" s="782"/>
      <c r="AC172" s="782"/>
      <c r="AD172" s="782"/>
      <c r="AE172" s="782"/>
      <c r="AF172" s="782"/>
      <c r="AG172" s="782"/>
      <c r="AH172" s="782"/>
      <c r="AI172" s="782"/>
      <c r="AJ172" s="782"/>
      <c r="AK172" s="782"/>
      <c r="AL172" s="782"/>
      <c r="AM172" s="782"/>
      <c r="AN172" s="782"/>
      <c r="AO172" s="782"/>
      <c r="AP172" s="782"/>
      <c r="AQ172" s="782"/>
      <c r="AR172" s="782"/>
      <c r="AS172" s="782"/>
      <c r="AT172" s="782"/>
      <c r="AU172" s="782"/>
    </row>
    <row r="173" spans="1:47" s="817" customFormat="1" ht="33.75" customHeight="1">
      <c r="A173" s="845">
        <v>470</v>
      </c>
      <c r="B173" s="799" t="s">
        <v>4244</v>
      </c>
      <c r="C173" s="800"/>
      <c r="D173" s="801">
        <v>-2451613.4</v>
      </c>
      <c r="E173" s="782"/>
      <c r="F173" s="782"/>
      <c r="G173" s="782"/>
      <c r="H173" s="782"/>
      <c r="I173" s="782"/>
      <c r="J173" s="782"/>
      <c r="K173" s="782"/>
      <c r="L173" s="782"/>
      <c r="M173" s="782"/>
      <c r="N173" s="782"/>
      <c r="O173" s="782"/>
      <c r="P173" s="782"/>
      <c r="Q173" s="782"/>
      <c r="R173" s="782"/>
      <c r="S173" s="782"/>
      <c r="T173" s="782"/>
      <c r="U173" s="782"/>
      <c r="V173" s="782"/>
      <c r="W173" s="782"/>
      <c r="X173" s="782"/>
      <c r="Y173" s="782"/>
      <c r="Z173" s="782"/>
      <c r="AA173" s="782"/>
      <c r="AB173" s="782"/>
      <c r="AC173" s="782"/>
      <c r="AD173" s="782"/>
      <c r="AE173" s="782"/>
      <c r="AF173" s="782"/>
      <c r="AG173" s="782"/>
      <c r="AH173" s="782"/>
      <c r="AI173" s="782"/>
      <c r="AJ173" s="782"/>
      <c r="AK173" s="782"/>
      <c r="AL173" s="782"/>
      <c r="AM173" s="782"/>
      <c r="AN173" s="782"/>
      <c r="AO173" s="782"/>
      <c r="AP173" s="782"/>
      <c r="AQ173" s="782"/>
      <c r="AR173" s="782"/>
      <c r="AS173" s="782"/>
      <c r="AT173" s="782"/>
      <c r="AU173" s="782"/>
    </row>
    <row r="174" spans="1:47" s="817" customFormat="1" ht="25.5" customHeight="1">
      <c r="A174" s="844">
        <v>471</v>
      </c>
      <c r="B174" s="846" t="s">
        <v>3351</v>
      </c>
      <c r="C174" s="847"/>
      <c r="D174" s="841">
        <v>-2468696.4</v>
      </c>
      <c r="E174" s="782"/>
      <c r="F174" s="782"/>
      <c r="G174" s="782"/>
      <c r="H174" s="782"/>
      <c r="I174" s="782"/>
      <c r="J174" s="782"/>
      <c r="K174" s="782"/>
      <c r="L174" s="782"/>
      <c r="M174" s="782"/>
      <c r="N174" s="782"/>
      <c r="O174" s="782"/>
      <c r="P174" s="782"/>
      <c r="Q174" s="782"/>
      <c r="R174" s="782"/>
      <c r="S174" s="782"/>
      <c r="T174" s="782"/>
      <c r="U174" s="782"/>
      <c r="V174" s="782"/>
      <c r="W174" s="782"/>
      <c r="X174" s="782"/>
      <c r="Y174" s="782"/>
      <c r="Z174" s="782"/>
      <c r="AA174" s="782"/>
      <c r="AB174" s="782"/>
      <c r="AC174" s="782"/>
      <c r="AD174" s="782"/>
      <c r="AE174" s="782"/>
      <c r="AF174" s="782"/>
      <c r="AG174" s="782"/>
      <c r="AH174" s="782"/>
      <c r="AI174" s="782"/>
      <c r="AJ174" s="782"/>
      <c r="AK174" s="782"/>
      <c r="AL174" s="782"/>
      <c r="AM174" s="782"/>
      <c r="AN174" s="782"/>
      <c r="AO174" s="782"/>
      <c r="AP174" s="782"/>
      <c r="AQ174" s="782"/>
      <c r="AR174" s="782"/>
      <c r="AS174" s="782"/>
      <c r="AT174" s="782"/>
      <c r="AU174" s="782"/>
    </row>
    <row r="175" spans="1:47" s="817" customFormat="1" ht="25.5" customHeight="1">
      <c r="A175" s="844">
        <v>472</v>
      </c>
      <c r="B175" s="846" t="s">
        <v>3735</v>
      </c>
      <c r="C175" s="847"/>
      <c r="D175" s="841">
        <v>17083</v>
      </c>
      <c r="E175" s="782"/>
      <c r="F175" s="782"/>
      <c r="G175" s="782"/>
      <c r="H175" s="782"/>
      <c r="I175" s="782"/>
      <c r="J175" s="782"/>
      <c r="K175" s="782"/>
      <c r="L175" s="782"/>
      <c r="M175" s="782"/>
      <c r="N175" s="782"/>
      <c r="O175" s="782"/>
      <c r="P175" s="782"/>
      <c r="Q175" s="782"/>
      <c r="R175" s="782"/>
      <c r="S175" s="782"/>
      <c r="T175" s="782"/>
      <c r="U175" s="782"/>
      <c r="V175" s="782"/>
      <c r="W175" s="782"/>
      <c r="X175" s="782"/>
      <c r="Y175" s="782"/>
      <c r="Z175" s="782"/>
      <c r="AA175" s="782"/>
      <c r="AB175" s="782"/>
      <c r="AC175" s="782"/>
      <c r="AD175" s="782"/>
      <c r="AE175" s="782"/>
      <c r="AF175" s="782"/>
      <c r="AG175" s="782"/>
      <c r="AH175" s="782"/>
      <c r="AI175" s="782"/>
      <c r="AJ175" s="782"/>
      <c r="AK175" s="782"/>
      <c r="AL175" s="782"/>
      <c r="AM175" s="782"/>
      <c r="AN175" s="782"/>
      <c r="AO175" s="782"/>
      <c r="AP175" s="782"/>
      <c r="AQ175" s="782"/>
      <c r="AR175" s="782"/>
      <c r="AS175" s="782"/>
      <c r="AT175" s="782"/>
      <c r="AU175" s="782"/>
    </row>
    <row r="176" spans="1:47" ht="25.5" customHeight="1">
      <c r="A176" s="803">
        <v>480</v>
      </c>
      <c r="B176" s="848" t="s">
        <v>4245</v>
      </c>
      <c r="C176" s="849"/>
      <c r="D176" s="812">
        <v>-83150.3</v>
      </c>
      <c r="E176" s="782"/>
      <c r="F176" s="782"/>
      <c r="G176" s="782"/>
      <c r="H176" s="782"/>
      <c r="I176" s="782"/>
      <c r="J176" s="782"/>
      <c r="K176" s="782"/>
      <c r="L176" s="782"/>
      <c r="M176" s="782"/>
      <c r="N176" s="782"/>
      <c r="O176" s="782"/>
      <c r="P176" s="782"/>
      <c r="Q176" s="782"/>
      <c r="R176" s="782"/>
      <c r="S176" s="782"/>
      <c r="T176" s="782"/>
      <c r="U176" s="782"/>
      <c r="V176" s="782"/>
      <c r="W176" s="782"/>
      <c r="X176" s="782"/>
      <c r="Y176" s="782"/>
      <c r="Z176" s="782"/>
      <c r="AA176" s="782"/>
      <c r="AB176" s="782"/>
      <c r="AC176" s="782"/>
      <c r="AD176" s="782"/>
      <c r="AE176" s="782"/>
      <c r="AF176" s="782"/>
      <c r="AG176" s="782"/>
      <c r="AH176" s="782"/>
      <c r="AI176" s="782"/>
      <c r="AJ176" s="782"/>
      <c r="AK176" s="782"/>
      <c r="AL176" s="782"/>
      <c r="AM176" s="782"/>
      <c r="AN176" s="782"/>
      <c r="AO176" s="782"/>
      <c r="AP176" s="782"/>
      <c r="AQ176" s="782"/>
      <c r="AR176" s="782"/>
      <c r="AS176" s="782"/>
      <c r="AT176" s="782"/>
      <c r="AU176" s="782"/>
    </row>
    <row r="177" spans="1:47" ht="25.5" customHeight="1">
      <c r="A177" s="840">
        <v>483</v>
      </c>
      <c r="B177" s="808" t="s">
        <v>3359</v>
      </c>
      <c r="C177" s="809"/>
      <c r="D177" s="810"/>
      <c r="E177" s="782"/>
      <c r="F177" s="782"/>
      <c r="G177" s="782"/>
      <c r="H177" s="782"/>
      <c r="I177" s="782"/>
      <c r="J177" s="782"/>
      <c r="K177" s="782"/>
      <c r="L177" s="782"/>
      <c r="M177" s="782"/>
      <c r="N177" s="782"/>
      <c r="O177" s="782"/>
      <c r="P177" s="782"/>
      <c r="Q177" s="782"/>
      <c r="R177" s="782"/>
      <c r="S177" s="782"/>
      <c r="T177" s="782"/>
      <c r="U177" s="782"/>
      <c r="V177" s="782"/>
      <c r="W177" s="782"/>
      <c r="X177" s="782"/>
      <c r="Y177" s="782"/>
      <c r="Z177" s="782"/>
      <c r="AA177" s="782"/>
      <c r="AB177" s="782"/>
      <c r="AC177" s="782"/>
      <c r="AD177" s="782"/>
      <c r="AE177" s="782"/>
      <c r="AF177" s="782"/>
      <c r="AG177" s="782"/>
      <c r="AH177" s="782"/>
      <c r="AI177" s="782"/>
      <c r="AJ177" s="782"/>
      <c r="AK177" s="782"/>
      <c r="AL177" s="782"/>
      <c r="AM177" s="782"/>
      <c r="AN177" s="782"/>
      <c r="AO177" s="782"/>
      <c r="AP177" s="782"/>
      <c r="AQ177" s="782"/>
      <c r="AR177" s="782"/>
      <c r="AS177" s="782"/>
      <c r="AT177" s="782"/>
      <c r="AU177" s="782"/>
    </row>
    <row r="178" spans="1:47" ht="25.5" customHeight="1">
      <c r="A178" s="840">
        <v>484</v>
      </c>
      <c r="B178" s="808" t="s">
        <v>3361</v>
      </c>
      <c r="C178" s="809"/>
      <c r="D178" s="810"/>
      <c r="E178" s="782"/>
      <c r="F178" s="782"/>
      <c r="G178" s="782"/>
      <c r="H178" s="782"/>
      <c r="I178" s="782"/>
      <c r="J178" s="782"/>
      <c r="K178" s="782"/>
      <c r="L178" s="782"/>
      <c r="M178" s="782"/>
      <c r="N178" s="782"/>
      <c r="O178" s="782"/>
      <c r="P178" s="782"/>
      <c r="Q178" s="782"/>
      <c r="R178" s="782"/>
      <c r="S178" s="782"/>
      <c r="T178" s="782"/>
      <c r="U178" s="782"/>
      <c r="V178" s="782"/>
      <c r="W178" s="782"/>
      <c r="X178" s="782"/>
      <c r="Y178" s="782"/>
      <c r="Z178" s="782"/>
      <c r="AA178" s="782"/>
      <c r="AB178" s="782"/>
      <c r="AC178" s="782"/>
      <c r="AD178" s="782"/>
      <c r="AE178" s="782"/>
      <c r="AF178" s="782"/>
      <c r="AG178" s="782"/>
      <c r="AH178" s="782"/>
      <c r="AI178" s="782"/>
      <c r="AJ178" s="782"/>
      <c r="AK178" s="782"/>
      <c r="AL178" s="782"/>
      <c r="AM178" s="782"/>
      <c r="AN178" s="782"/>
      <c r="AO178" s="782"/>
      <c r="AP178" s="782"/>
      <c r="AQ178" s="782"/>
      <c r="AR178" s="782"/>
      <c r="AS178" s="782"/>
      <c r="AT178" s="782"/>
      <c r="AU178" s="782"/>
    </row>
    <row r="179" spans="1:47" ht="25.5" customHeight="1">
      <c r="A179" s="840">
        <v>485</v>
      </c>
      <c r="B179" s="808" t="s">
        <v>3363</v>
      </c>
      <c r="C179" s="809"/>
      <c r="D179" s="810">
        <v>-83150.3</v>
      </c>
      <c r="E179" s="782"/>
      <c r="F179" s="782"/>
      <c r="G179" s="782"/>
      <c r="H179" s="782"/>
      <c r="I179" s="782"/>
      <c r="J179" s="782"/>
      <c r="K179" s="782"/>
      <c r="L179" s="782"/>
      <c r="M179" s="782"/>
      <c r="N179" s="782"/>
      <c r="O179" s="782"/>
      <c r="P179" s="782"/>
      <c r="Q179" s="782"/>
      <c r="R179" s="782"/>
      <c r="S179" s="782"/>
      <c r="T179" s="782"/>
      <c r="U179" s="782"/>
      <c r="V179" s="782"/>
      <c r="W179" s="782"/>
      <c r="X179" s="782"/>
      <c r="Y179" s="782"/>
      <c r="Z179" s="782"/>
      <c r="AA179" s="782"/>
      <c r="AB179" s="782"/>
      <c r="AC179" s="782"/>
      <c r="AD179" s="782"/>
      <c r="AE179" s="782"/>
      <c r="AF179" s="782"/>
      <c r="AG179" s="782"/>
      <c r="AH179" s="782"/>
      <c r="AI179" s="782"/>
      <c r="AJ179" s="782"/>
      <c r="AK179" s="782"/>
      <c r="AL179" s="782"/>
      <c r="AM179" s="782"/>
      <c r="AN179" s="782"/>
      <c r="AO179" s="782"/>
      <c r="AP179" s="782"/>
      <c r="AQ179" s="782"/>
      <c r="AR179" s="782"/>
      <c r="AS179" s="782"/>
      <c r="AT179" s="782"/>
      <c r="AU179" s="782"/>
    </row>
    <row r="180" spans="1:47" s="851" customFormat="1" ht="25.5" customHeight="1">
      <c r="A180" s="840">
        <v>488</v>
      </c>
      <c r="B180" s="808" t="s">
        <v>3365</v>
      </c>
      <c r="C180" s="809"/>
      <c r="D180" s="810"/>
      <c r="E180" s="850"/>
      <c r="F180" s="850"/>
      <c r="G180" s="850"/>
      <c r="H180" s="850"/>
      <c r="I180" s="850"/>
      <c r="J180" s="850"/>
      <c r="K180" s="850"/>
      <c r="L180" s="850"/>
      <c r="M180" s="850"/>
      <c r="N180" s="850"/>
      <c r="O180" s="850"/>
      <c r="P180" s="850"/>
      <c r="Q180" s="850"/>
      <c r="R180" s="850"/>
      <c r="S180" s="850"/>
      <c r="T180" s="850"/>
      <c r="U180" s="850"/>
      <c r="V180" s="850"/>
      <c r="W180" s="850"/>
      <c r="X180" s="850"/>
      <c r="Y180" s="850"/>
      <c r="Z180" s="850"/>
      <c r="AA180" s="850"/>
      <c r="AB180" s="850"/>
      <c r="AC180" s="850"/>
      <c r="AD180" s="850"/>
      <c r="AE180" s="850"/>
      <c r="AF180" s="850"/>
      <c r="AG180" s="850"/>
      <c r="AH180" s="850"/>
      <c r="AI180" s="850"/>
      <c r="AJ180" s="850"/>
      <c r="AK180" s="850"/>
      <c r="AL180" s="850"/>
      <c r="AM180" s="850"/>
      <c r="AN180" s="850"/>
      <c r="AO180" s="850"/>
      <c r="AP180" s="850"/>
      <c r="AQ180" s="850"/>
      <c r="AR180" s="850"/>
      <c r="AS180" s="850"/>
      <c r="AT180" s="850"/>
      <c r="AU180" s="850"/>
    </row>
    <row r="181" spans="1:47" s="851" customFormat="1" ht="25.5" customHeight="1">
      <c r="A181" s="829">
        <v>490</v>
      </c>
      <c r="B181" s="799" t="s">
        <v>4246</v>
      </c>
      <c r="C181" s="800"/>
      <c r="D181" s="812">
        <v>0</v>
      </c>
      <c r="E181" s="850"/>
      <c r="F181" s="850"/>
      <c r="G181" s="850"/>
      <c r="H181" s="850"/>
      <c r="I181" s="850"/>
      <c r="J181" s="850"/>
      <c r="K181" s="850"/>
      <c r="L181" s="850"/>
      <c r="M181" s="850"/>
      <c r="N181" s="850"/>
      <c r="O181" s="850"/>
      <c r="P181" s="850"/>
      <c r="Q181" s="850"/>
      <c r="R181" s="850"/>
      <c r="S181" s="850"/>
      <c r="T181" s="850"/>
      <c r="U181" s="850"/>
      <c r="V181" s="850"/>
      <c r="W181" s="850"/>
      <c r="X181" s="850"/>
      <c r="Y181" s="850"/>
      <c r="Z181" s="850"/>
      <c r="AA181" s="850"/>
      <c r="AB181" s="850"/>
      <c r="AC181" s="850"/>
      <c r="AD181" s="850"/>
      <c r="AE181" s="850"/>
      <c r="AF181" s="850"/>
      <c r="AG181" s="850"/>
      <c r="AH181" s="850"/>
      <c r="AI181" s="850"/>
      <c r="AJ181" s="850"/>
      <c r="AK181" s="850"/>
      <c r="AL181" s="850"/>
      <c r="AM181" s="850"/>
      <c r="AN181" s="850"/>
      <c r="AO181" s="850"/>
      <c r="AP181" s="850"/>
      <c r="AQ181" s="850"/>
      <c r="AR181" s="850"/>
      <c r="AS181" s="850"/>
      <c r="AT181" s="850"/>
      <c r="AU181" s="850"/>
    </row>
    <row r="182" spans="1:47" s="852" customFormat="1" ht="25.5" customHeight="1">
      <c r="A182" s="840">
        <v>495</v>
      </c>
      <c r="B182" s="808" t="s">
        <v>3371</v>
      </c>
      <c r="C182" s="809"/>
      <c r="D182" s="810"/>
      <c r="E182" s="850"/>
      <c r="F182" s="850"/>
      <c r="G182" s="850"/>
      <c r="H182" s="850"/>
      <c r="I182" s="850"/>
      <c r="J182" s="850"/>
      <c r="K182" s="850"/>
      <c r="L182" s="850"/>
      <c r="M182" s="850"/>
      <c r="N182" s="850"/>
      <c r="O182" s="850"/>
      <c r="P182" s="850"/>
      <c r="Q182" s="850"/>
      <c r="R182" s="850"/>
      <c r="S182" s="850"/>
      <c r="T182" s="850"/>
      <c r="U182" s="850"/>
      <c r="V182" s="850"/>
      <c r="W182" s="850"/>
      <c r="X182" s="850"/>
      <c r="Y182" s="850"/>
      <c r="Z182" s="850"/>
      <c r="AA182" s="850"/>
      <c r="AB182" s="850"/>
      <c r="AC182" s="850"/>
      <c r="AD182" s="850"/>
      <c r="AE182" s="850"/>
      <c r="AF182" s="850"/>
      <c r="AG182" s="850"/>
      <c r="AH182" s="850"/>
      <c r="AI182" s="850"/>
      <c r="AJ182" s="850"/>
      <c r="AK182" s="850"/>
      <c r="AL182" s="850"/>
      <c r="AM182" s="850"/>
      <c r="AN182" s="850"/>
      <c r="AO182" s="850"/>
      <c r="AP182" s="850"/>
      <c r="AQ182" s="850"/>
      <c r="AR182" s="850"/>
      <c r="AS182" s="850"/>
      <c r="AT182" s="850"/>
      <c r="AU182" s="850"/>
    </row>
    <row r="183" spans="1:47" ht="36" customHeight="1">
      <c r="A183" s="829">
        <v>500</v>
      </c>
      <c r="B183" s="830" t="s">
        <v>4247</v>
      </c>
      <c r="C183" s="831"/>
      <c r="D183" s="806">
        <v>16948415</v>
      </c>
      <c r="E183" s="782"/>
      <c r="F183" s="782"/>
      <c r="G183" s="782"/>
      <c r="H183" s="782"/>
      <c r="I183" s="782"/>
      <c r="J183" s="782"/>
      <c r="K183" s="782"/>
      <c r="L183" s="782"/>
      <c r="M183" s="782"/>
      <c r="N183" s="782"/>
      <c r="O183" s="782"/>
      <c r="P183" s="782"/>
      <c r="Q183" s="782"/>
      <c r="R183" s="782"/>
      <c r="S183" s="782"/>
      <c r="T183" s="782"/>
      <c r="U183" s="782"/>
      <c r="V183" s="782"/>
      <c r="W183" s="782"/>
      <c r="X183" s="782"/>
      <c r="Y183" s="782"/>
      <c r="Z183" s="782"/>
      <c r="AA183" s="782"/>
      <c r="AB183" s="782"/>
      <c r="AC183" s="782"/>
      <c r="AD183" s="782"/>
      <c r="AE183" s="782"/>
      <c r="AF183" s="782"/>
      <c r="AG183" s="782"/>
      <c r="AH183" s="782"/>
      <c r="AI183" s="782"/>
      <c r="AJ183" s="782"/>
      <c r="AK183" s="782"/>
      <c r="AL183" s="782"/>
      <c r="AM183" s="782"/>
      <c r="AN183" s="782"/>
      <c r="AO183" s="782"/>
      <c r="AP183" s="782"/>
      <c r="AQ183" s="782"/>
      <c r="AR183" s="782"/>
      <c r="AS183" s="782"/>
      <c r="AT183" s="782"/>
      <c r="AU183" s="782"/>
    </row>
    <row r="184" spans="1:47" ht="25.5" customHeight="1">
      <c r="A184" s="803">
        <v>510</v>
      </c>
      <c r="B184" s="804" t="s">
        <v>4248</v>
      </c>
      <c r="C184" s="805"/>
      <c r="D184" s="812">
        <v>4705432.6999999993</v>
      </c>
      <c r="E184" s="782"/>
      <c r="F184" s="782"/>
      <c r="G184" s="782"/>
      <c r="H184" s="782"/>
      <c r="I184" s="782"/>
      <c r="J184" s="782"/>
      <c r="K184" s="782"/>
      <c r="L184" s="782"/>
      <c r="M184" s="782"/>
      <c r="N184" s="782"/>
      <c r="O184" s="782"/>
      <c r="P184" s="782"/>
      <c r="Q184" s="782"/>
      <c r="R184" s="782"/>
      <c r="S184" s="782"/>
      <c r="T184" s="782"/>
      <c r="U184" s="782"/>
      <c r="V184" s="782"/>
      <c r="W184" s="782"/>
      <c r="X184" s="782"/>
      <c r="Y184" s="782"/>
      <c r="Z184" s="782"/>
      <c r="AA184" s="782"/>
      <c r="AB184" s="782"/>
      <c r="AC184" s="782"/>
      <c r="AD184" s="782"/>
      <c r="AE184" s="782"/>
      <c r="AF184" s="782"/>
      <c r="AG184" s="782"/>
      <c r="AH184" s="782"/>
      <c r="AI184" s="782"/>
      <c r="AJ184" s="782"/>
      <c r="AK184" s="782"/>
      <c r="AL184" s="782"/>
      <c r="AM184" s="782"/>
      <c r="AN184" s="782"/>
      <c r="AO184" s="782"/>
      <c r="AP184" s="782"/>
      <c r="AQ184" s="782"/>
      <c r="AR184" s="782"/>
      <c r="AS184" s="782"/>
      <c r="AT184" s="782"/>
      <c r="AU184" s="782"/>
    </row>
    <row r="185" spans="1:47" ht="25.5" customHeight="1">
      <c r="A185" s="840" t="s">
        <v>217</v>
      </c>
      <c r="B185" s="808" t="s">
        <v>3380</v>
      </c>
      <c r="C185" s="809"/>
      <c r="D185" s="810">
        <v>4566728.0999999996</v>
      </c>
      <c r="E185" s="782"/>
      <c r="F185" s="782"/>
      <c r="G185" s="782"/>
      <c r="H185" s="782"/>
      <c r="I185" s="782"/>
      <c r="J185" s="782"/>
      <c r="K185" s="782"/>
      <c r="L185" s="782"/>
      <c r="M185" s="782"/>
      <c r="N185" s="782"/>
      <c r="O185" s="782"/>
      <c r="P185" s="782"/>
      <c r="Q185" s="782"/>
      <c r="R185" s="782"/>
      <c r="S185" s="782"/>
      <c r="T185" s="782"/>
      <c r="U185" s="782"/>
      <c r="V185" s="782"/>
      <c r="W185" s="782"/>
      <c r="X185" s="782"/>
      <c r="Y185" s="782"/>
      <c r="Z185" s="782"/>
      <c r="AA185" s="782"/>
      <c r="AB185" s="782"/>
      <c r="AC185" s="782"/>
      <c r="AD185" s="782"/>
      <c r="AE185" s="782"/>
      <c r="AF185" s="782"/>
      <c r="AG185" s="782"/>
      <c r="AH185" s="782"/>
      <c r="AI185" s="782"/>
      <c r="AJ185" s="782"/>
      <c r="AK185" s="782"/>
      <c r="AL185" s="782"/>
      <c r="AM185" s="782"/>
      <c r="AN185" s="782"/>
      <c r="AO185" s="782"/>
      <c r="AP185" s="782"/>
      <c r="AQ185" s="782"/>
      <c r="AR185" s="782"/>
      <c r="AS185" s="782"/>
      <c r="AT185" s="782"/>
      <c r="AU185" s="782"/>
    </row>
    <row r="186" spans="1:47" ht="25.5" customHeight="1">
      <c r="A186" s="840" t="s">
        <v>226</v>
      </c>
      <c r="B186" s="808" t="s">
        <v>3278</v>
      </c>
      <c r="C186" s="809"/>
      <c r="D186" s="810">
        <v>-362</v>
      </c>
      <c r="E186" s="782"/>
      <c r="F186" s="782"/>
      <c r="G186" s="782"/>
      <c r="H186" s="782"/>
      <c r="I186" s="782"/>
      <c r="J186" s="782"/>
      <c r="K186" s="782"/>
      <c r="L186" s="782"/>
      <c r="M186" s="782"/>
      <c r="N186" s="782"/>
      <c r="O186" s="782"/>
      <c r="P186" s="782"/>
      <c r="Q186" s="782"/>
      <c r="R186" s="782"/>
      <c r="S186" s="782"/>
      <c r="T186" s="782"/>
      <c r="U186" s="782"/>
      <c r="V186" s="782"/>
      <c r="W186" s="782"/>
      <c r="X186" s="782"/>
      <c r="Y186" s="782"/>
      <c r="Z186" s="782"/>
      <c r="AA186" s="782"/>
      <c r="AB186" s="782"/>
      <c r="AC186" s="782"/>
      <c r="AD186" s="782"/>
      <c r="AE186" s="782"/>
      <c r="AF186" s="782"/>
      <c r="AG186" s="782"/>
      <c r="AH186" s="782"/>
      <c r="AI186" s="782"/>
      <c r="AJ186" s="782"/>
      <c r="AK186" s="782"/>
      <c r="AL186" s="782"/>
      <c r="AM186" s="782"/>
      <c r="AN186" s="782"/>
      <c r="AO186" s="782"/>
      <c r="AP186" s="782"/>
      <c r="AQ186" s="782"/>
      <c r="AR186" s="782"/>
      <c r="AS186" s="782"/>
      <c r="AT186" s="782"/>
      <c r="AU186" s="782"/>
    </row>
    <row r="187" spans="1:47" ht="25.5" customHeight="1">
      <c r="A187" s="853">
        <v>515</v>
      </c>
      <c r="B187" s="854" t="s">
        <v>4249</v>
      </c>
      <c r="C187" s="855"/>
      <c r="D187" s="856"/>
    </row>
    <row r="188" spans="1:47" ht="25.5" customHeight="1">
      <c r="A188" s="840" t="s">
        <v>230</v>
      </c>
      <c r="B188" s="808" t="s">
        <v>229</v>
      </c>
      <c r="C188" s="809"/>
      <c r="D188" s="816">
        <v>139066.6</v>
      </c>
      <c r="E188" s="782"/>
      <c r="F188" s="782"/>
      <c r="G188" s="782"/>
      <c r="H188" s="782"/>
      <c r="I188" s="782"/>
      <c r="J188" s="782"/>
      <c r="K188" s="782"/>
      <c r="L188" s="782"/>
      <c r="M188" s="782"/>
      <c r="N188" s="782"/>
      <c r="O188" s="782"/>
      <c r="P188" s="782"/>
      <c r="Q188" s="782"/>
      <c r="R188" s="782"/>
      <c r="S188" s="782"/>
      <c r="T188" s="782"/>
      <c r="U188" s="782"/>
      <c r="V188" s="782"/>
      <c r="W188" s="782"/>
      <c r="X188" s="782"/>
      <c r="Y188" s="782"/>
      <c r="Z188" s="782"/>
      <c r="AA188" s="782"/>
      <c r="AB188" s="782"/>
      <c r="AC188" s="782"/>
      <c r="AD188" s="782"/>
      <c r="AE188" s="782"/>
      <c r="AF188" s="782"/>
      <c r="AG188" s="782"/>
      <c r="AH188" s="782"/>
      <c r="AI188" s="782"/>
      <c r="AJ188" s="782"/>
      <c r="AK188" s="782"/>
      <c r="AL188" s="782"/>
      <c r="AM188" s="782"/>
      <c r="AN188" s="782"/>
      <c r="AO188" s="782"/>
      <c r="AP188" s="782"/>
      <c r="AQ188" s="782"/>
      <c r="AR188" s="782"/>
      <c r="AS188" s="782"/>
      <c r="AT188" s="782"/>
      <c r="AU188" s="782"/>
    </row>
    <row r="189" spans="1:47" s="817" customFormat="1" ht="32.25" customHeight="1">
      <c r="A189" s="829">
        <v>540</v>
      </c>
      <c r="B189" s="799" t="s">
        <v>4250</v>
      </c>
      <c r="C189" s="800"/>
      <c r="D189" s="857">
        <v>0</v>
      </c>
      <c r="E189" s="782"/>
      <c r="F189" s="782"/>
      <c r="G189" s="782"/>
      <c r="H189" s="782"/>
      <c r="I189" s="782"/>
      <c r="J189" s="782"/>
      <c r="K189" s="782"/>
      <c r="L189" s="782"/>
      <c r="M189" s="782"/>
      <c r="N189" s="782"/>
      <c r="O189" s="782"/>
      <c r="P189" s="782"/>
      <c r="Q189" s="782"/>
      <c r="R189" s="782"/>
      <c r="S189" s="782"/>
      <c r="T189" s="782"/>
      <c r="U189" s="782"/>
      <c r="V189" s="782"/>
      <c r="W189" s="782"/>
      <c r="X189" s="782"/>
      <c r="Y189" s="782"/>
      <c r="Z189" s="782"/>
      <c r="AA189" s="782"/>
      <c r="AB189" s="782"/>
      <c r="AC189" s="782"/>
      <c r="AD189" s="782"/>
      <c r="AE189" s="782"/>
      <c r="AF189" s="782"/>
      <c r="AG189" s="782"/>
      <c r="AH189" s="782"/>
      <c r="AI189" s="782"/>
      <c r="AJ189" s="782"/>
      <c r="AK189" s="782"/>
      <c r="AL189" s="782"/>
      <c r="AM189" s="782"/>
      <c r="AN189" s="782"/>
      <c r="AO189" s="782"/>
      <c r="AP189" s="782"/>
      <c r="AQ189" s="782"/>
      <c r="AR189" s="782"/>
      <c r="AS189" s="782"/>
      <c r="AT189" s="782"/>
      <c r="AU189" s="782"/>
    </row>
    <row r="190" spans="1:47" s="817" customFormat="1" ht="25.5" customHeight="1">
      <c r="A190" s="840">
        <v>541</v>
      </c>
      <c r="B190" s="808" t="s">
        <v>4251</v>
      </c>
      <c r="C190" s="809"/>
      <c r="D190" s="858"/>
      <c r="E190" s="782"/>
      <c r="F190" s="782"/>
      <c r="G190" s="782"/>
      <c r="H190" s="782"/>
      <c r="I190" s="782"/>
      <c r="J190" s="782"/>
      <c r="K190" s="782"/>
      <c r="L190" s="782"/>
      <c r="M190" s="782"/>
      <c r="N190" s="782"/>
      <c r="O190" s="782"/>
      <c r="P190" s="782"/>
      <c r="Q190" s="782"/>
      <c r="R190" s="782"/>
      <c r="S190" s="782"/>
      <c r="T190" s="782"/>
      <c r="U190" s="782"/>
      <c r="V190" s="782"/>
      <c r="W190" s="782"/>
      <c r="X190" s="782"/>
      <c r="Y190" s="782"/>
      <c r="Z190" s="782"/>
      <c r="AA190" s="782"/>
      <c r="AB190" s="782"/>
      <c r="AC190" s="782"/>
      <c r="AD190" s="782"/>
      <c r="AE190" s="782"/>
      <c r="AF190" s="782"/>
      <c r="AG190" s="782"/>
      <c r="AH190" s="782"/>
      <c r="AI190" s="782"/>
      <c r="AJ190" s="782"/>
      <c r="AK190" s="782"/>
      <c r="AL190" s="782"/>
      <c r="AM190" s="782"/>
      <c r="AN190" s="782"/>
      <c r="AO190" s="782"/>
      <c r="AP190" s="782"/>
      <c r="AQ190" s="782"/>
      <c r="AR190" s="782"/>
      <c r="AS190" s="782"/>
      <c r="AT190" s="782"/>
      <c r="AU190" s="782"/>
    </row>
    <row r="191" spans="1:47" s="817" customFormat="1" ht="25.5" customHeight="1">
      <c r="A191" s="840">
        <v>542</v>
      </c>
      <c r="B191" s="808" t="s">
        <v>4252</v>
      </c>
      <c r="C191" s="809"/>
      <c r="D191" s="810"/>
      <c r="E191" s="782"/>
      <c r="F191" s="782"/>
      <c r="G191" s="782"/>
      <c r="H191" s="782"/>
      <c r="I191" s="782"/>
      <c r="J191" s="782"/>
      <c r="K191" s="782"/>
      <c r="L191" s="782"/>
      <c r="M191" s="782"/>
      <c r="N191" s="782"/>
      <c r="O191" s="782"/>
      <c r="P191" s="782"/>
      <c r="Q191" s="782"/>
      <c r="R191" s="782"/>
      <c r="S191" s="782"/>
      <c r="T191" s="782"/>
      <c r="U191" s="782"/>
      <c r="V191" s="782"/>
      <c r="W191" s="782"/>
      <c r="X191" s="782"/>
      <c r="Y191" s="782"/>
      <c r="Z191" s="782"/>
      <c r="AA191" s="782"/>
      <c r="AB191" s="782"/>
      <c r="AC191" s="782"/>
      <c r="AD191" s="782"/>
      <c r="AE191" s="782"/>
      <c r="AF191" s="782"/>
      <c r="AG191" s="782"/>
      <c r="AH191" s="782"/>
      <c r="AI191" s="782"/>
      <c r="AJ191" s="782"/>
      <c r="AK191" s="782"/>
      <c r="AL191" s="782"/>
      <c r="AM191" s="782"/>
      <c r="AN191" s="782"/>
      <c r="AO191" s="782"/>
      <c r="AP191" s="782"/>
      <c r="AQ191" s="782"/>
      <c r="AR191" s="782"/>
      <c r="AS191" s="782"/>
      <c r="AT191" s="782"/>
      <c r="AU191" s="782"/>
    </row>
    <row r="192" spans="1:47" s="817" customFormat="1" ht="25.5" customHeight="1">
      <c r="A192" s="840">
        <v>543</v>
      </c>
      <c r="B192" s="808" t="s">
        <v>3397</v>
      </c>
      <c r="C192" s="809"/>
      <c r="D192" s="810"/>
      <c r="E192" s="782"/>
      <c r="F192" s="782"/>
      <c r="G192" s="782"/>
      <c r="H192" s="782"/>
      <c r="I192" s="782"/>
      <c r="J192" s="782"/>
      <c r="K192" s="782"/>
      <c r="L192" s="782"/>
      <c r="M192" s="782"/>
      <c r="N192" s="782"/>
      <c r="O192" s="782"/>
      <c r="P192" s="782"/>
      <c r="Q192" s="782"/>
      <c r="R192" s="782"/>
      <c r="S192" s="782"/>
      <c r="T192" s="782"/>
      <c r="U192" s="782"/>
      <c r="V192" s="782"/>
      <c r="W192" s="782"/>
      <c r="X192" s="782"/>
      <c r="Y192" s="782"/>
      <c r="Z192" s="782"/>
      <c r="AA192" s="782"/>
      <c r="AB192" s="782"/>
      <c r="AC192" s="782"/>
      <c r="AD192" s="782"/>
      <c r="AE192" s="782"/>
      <c r="AF192" s="782"/>
      <c r="AG192" s="782"/>
      <c r="AH192" s="782"/>
      <c r="AI192" s="782"/>
      <c r="AJ192" s="782"/>
      <c r="AK192" s="782"/>
      <c r="AL192" s="782"/>
      <c r="AM192" s="782"/>
      <c r="AN192" s="782"/>
      <c r="AO192" s="782"/>
      <c r="AP192" s="782"/>
      <c r="AQ192" s="782"/>
      <c r="AR192" s="782"/>
      <c r="AS192" s="782"/>
      <c r="AT192" s="782"/>
      <c r="AU192" s="782"/>
    </row>
    <row r="193" spans="1:47" s="817" customFormat="1" ht="25.5" customHeight="1">
      <c r="A193" s="840">
        <v>544</v>
      </c>
      <c r="B193" s="808" t="s">
        <v>3399</v>
      </c>
      <c r="C193" s="809"/>
      <c r="D193" s="810"/>
      <c r="E193" s="782"/>
      <c r="F193" s="782"/>
      <c r="G193" s="782"/>
      <c r="H193" s="782"/>
      <c r="I193" s="782"/>
      <c r="J193" s="782"/>
      <c r="K193" s="782"/>
      <c r="L193" s="782"/>
      <c r="M193" s="782"/>
      <c r="N193" s="782"/>
      <c r="O193" s="782"/>
      <c r="P193" s="782"/>
      <c r="Q193" s="782"/>
      <c r="R193" s="782"/>
      <c r="S193" s="782"/>
      <c r="T193" s="782"/>
      <c r="U193" s="782"/>
      <c r="V193" s="782"/>
      <c r="W193" s="782"/>
      <c r="X193" s="782"/>
      <c r="Y193" s="782"/>
      <c r="Z193" s="782"/>
      <c r="AA193" s="782"/>
      <c r="AB193" s="782"/>
      <c r="AC193" s="782"/>
      <c r="AD193" s="782"/>
      <c r="AE193" s="782"/>
      <c r="AF193" s="782"/>
      <c r="AG193" s="782"/>
      <c r="AH193" s="782"/>
      <c r="AI193" s="782"/>
      <c r="AJ193" s="782"/>
      <c r="AK193" s="782"/>
      <c r="AL193" s="782"/>
      <c r="AM193" s="782"/>
      <c r="AN193" s="782"/>
      <c r="AO193" s="782"/>
      <c r="AP193" s="782"/>
      <c r="AQ193" s="782"/>
      <c r="AR193" s="782"/>
      <c r="AS193" s="782"/>
      <c r="AT193" s="782"/>
      <c r="AU193" s="782"/>
    </row>
    <row r="194" spans="1:47" s="817" customFormat="1" ht="32.25" customHeight="1">
      <c r="A194" s="829">
        <v>550</v>
      </c>
      <c r="B194" s="799" t="s">
        <v>4253</v>
      </c>
      <c r="C194" s="800"/>
      <c r="D194" s="812">
        <v>0</v>
      </c>
      <c r="E194" s="782"/>
      <c r="F194" s="782"/>
      <c r="G194" s="782"/>
      <c r="H194" s="782"/>
      <c r="I194" s="782"/>
      <c r="J194" s="782"/>
      <c r="K194" s="782"/>
      <c r="L194" s="782"/>
      <c r="M194" s="782"/>
      <c r="N194" s="782"/>
      <c r="O194" s="782"/>
      <c r="P194" s="782"/>
      <c r="Q194" s="782"/>
      <c r="R194" s="782"/>
      <c r="S194" s="782"/>
      <c r="T194" s="782"/>
      <c r="U194" s="782"/>
      <c r="V194" s="782"/>
      <c r="W194" s="782"/>
      <c r="X194" s="782"/>
      <c r="Y194" s="782"/>
      <c r="Z194" s="782"/>
      <c r="AA194" s="782"/>
      <c r="AB194" s="782"/>
      <c r="AC194" s="782"/>
      <c r="AD194" s="782"/>
      <c r="AE194" s="782"/>
      <c r="AF194" s="782"/>
      <c r="AG194" s="782"/>
      <c r="AH194" s="782"/>
      <c r="AI194" s="782"/>
      <c r="AJ194" s="782"/>
      <c r="AK194" s="782"/>
      <c r="AL194" s="782"/>
      <c r="AM194" s="782"/>
      <c r="AN194" s="782"/>
      <c r="AO194" s="782"/>
      <c r="AP194" s="782"/>
      <c r="AQ194" s="782"/>
      <c r="AR194" s="782"/>
      <c r="AS194" s="782"/>
      <c r="AT194" s="782"/>
      <c r="AU194" s="782"/>
    </row>
    <row r="195" spans="1:47" s="817" customFormat="1" ht="25.5" customHeight="1">
      <c r="A195" s="840">
        <v>551</v>
      </c>
      <c r="B195" s="808" t="s">
        <v>4254</v>
      </c>
      <c r="C195" s="809"/>
      <c r="D195" s="810"/>
      <c r="E195" s="782"/>
      <c r="F195" s="782"/>
      <c r="G195" s="782"/>
      <c r="H195" s="782"/>
      <c r="I195" s="782"/>
      <c r="J195" s="782"/>
      <c r="K195" s="782"/>
      <c r="L195" s="782"/>
      <c r="M195" s="782"/>
      <c r="N195" s="782"/>
      <c r="O195" s="782"/>
      <c r="P195" s="782"/>
      <c r="Q195" s="782"/>
      <c r="R195" s="782"/>
      <c r="S195" s="782"/>
      <c r="T195" s="782"/>
      <c r="U195" s="782"/>
      <c r="V195" s="782"/>
      <c r="W195" s="782"/>
      <c r="X195" s="782"/>
      <c r="Y195" s="782"/>
      <c r="Z195" s="782"/>
      <c r="AA195" s="782"/>
      <c r="AB195" s="782"/>
      <c r="AC195" s="782"/>
      <c r="AD195" s="782"/>
      <c r="AE195" s="782"/>
      <c r="AF195" s="782"/>
      <c r="AG195" s="782"/>
      <c r="AH195" s="782"/>
      <c r="AI195" s="782"/>
      <c r="AJ195" s="782"/>
      <c r="AK195" s="782"/>
      <c r="AL195" s="782"/>
      <c r="AM195" s="782"/>
      <c r="AN195" s="782"/>
      <c r="AO195" s="782"/>
      <c r="AP195" s="782"/>
      <c r="AQ195" s="782"/>
      <c r="AR195" s="782"/>
      <c r="AS195" s="782"/>
      <c r="AT195" s="782"/>
      <c r="AU195" s="782"/>
    </row>
    <row r="196" spans="1:47" s="817" customFormat="1" ht="25.5" customHeight="1">
      <c r="A196" s="840">
        <v>552</v>
      </c>
      <c r="B196" s="808" t="s">
        <v>4255</v>
      </c>
      <c r="C196" s="809"/>
      <c r="D196" s="810"/>
      <c r="E196" s="782"/>
      <c r="F196" s="782"/>
      <c r="G196" s="782"/>
      <c r="H196" s="782"/>
      <c r="I196" s="782"/>
      <c r="J196" s="782"/>
      <c r="K196" s="782"/>
      <c r="L196" s="782"/>
      <c r="M196" s="782"/>
      <c r="N196" s="782"/>
      <c r="O196" s="782"/>
      <c r="P196" s="782"/>
      <c r="Q196" s="782"/>
      <c r="R196" s="782"/>
      <c r="S196" s="782"/>
      <c r="T196" s="782"/>
      <c r="U196" s="782"/>
      <c r="V196" s="782"/>
      <c r="W196" s="782"/>
      <c r="X196" s="782"/>
      <c r="Y196" s="782"/>
      <c r="Z196" s="782"/>
      <c r="AA196" s="782"/>
      <c r="AB196" s="782"/>
      <c r="AC196" s="782"/>
      <c r="AD196" s="782"/>
      <c r="AE196" s="782"/>
      <c r="AF196" s="782"/>
      <c r="AG196" s="782"/>
      <c r="AH196" s="782"/>
      <c r="AI196" s="782"/>
      <c r="AJ196" s="782"/>
      <c r="AK196" s="782"/>
      <c r="AL196" s="782"/>
      <c r="AM196" s="782"/>
      <c r="AN196" s="782"/>
      <c r="AO196" s="782"/>
      <c r="AP196" s="782"/>
      <c r="AQ196" s="782"/>
      <c r="AR196" s="782"/>
      <c r="AS196" s="782"/>
      <c r="AT196" s="782"/>
      <c r="AU196" s="782"/>
    </row>
    <row r="197" spans="1:47" s="817" customFormat="1" ht="28.5" customHeight="1">
      <c r="A197" s="840">
        <v>553</v>
      </c>
      <c r="B197" s="808" t="s">
        <v>3409</v>
      </c>
      <c r="C197" s="809"/>
      <c r="D197" s="810"/>
      <c r="E197" s="782"/>
      <c r="F197" s="782"/>
      <c r="G197" s="782"/>
      <c r="H197" s="782"/>
      <c r="I197" s="782"/>
      <c r="J197" s="782"/>
      <c r="K197" s="782"/>
      <c r="L197" s="782"/>
      <c r="M197" s="782"/>
      <c r="N197" s="782"/>
      <c r="O197" s="782"/>
      <c r="P197" s="782"/>
      <c r="Q197" s="782"/>
      <c r="R197" s="782"/>
      <c r="S197" s="782"/>
      <c r="T197" s="782"/>
      <c r="U197" s="782"/>
      <c r="V197" s="782"/>
      <c r="W197" s="782"/>
      <c r="X197" s="782"/>
      <c r="Y197" s="782"/>
      <c r="Z197" s="782"/>
      <c r="AA197" s="782"/>
      <c r="AB197" s="782"/>
      <c r="AC197" s="782"/>
      <c r="AD197" s="782"/>
      <c r="AE197" s="782"/>
      <c r="AF197" s="782"/>
      <c r="AG197" s="782"/>
      <c r="AH197" s="782"/>
      <c r="AI197" s="782"/>
      <c r="AJ197" s="782"/>
      <c r="AK197" s="782"/>
      <c r="AL197" s="782"/>
      <c r="AM197" s="782"/>
      <c r="AN197" s="782"/>
      <c r="AO197" s="782"/>
      <c r="AP197" s="782"/>
      <c r="AQ197" s="782"/>
      <c r="AR197" s="782"/>
      <c r="AS197" s="782"/>
      <c r="AT197" s="782"/>
      <c r="AU197" s="782"/>
    </row>
    <row r="198" spans="1:47" s="817" customFormat="1" ht="25.5" customHeight="1">
      <c r="A198" s="840">
        <v>554</v>
      </c>
      <c r="B198" s="808" t="s">
        <v>3411</v>
      </c>
      <c r="C198" s="809"/>
      <c r="D198" s="810"/>
      <c r="E198" s="782"/>
      <c r="F198" s="782"/>
      <c r="G198" s="782"/>
      <c r="H198" s="782"/>
      <c r="I198" s="782"/>
      <c r="J198" s="782"/>
      <c r="K198" s="782"/>
      <c r="L198" s="782"/>
      <c r="M198" s="782"/>
      <c r="N198" s="782"/>
      <c r="O198" s="782"/>
      <c r="P198" s="782"/>
      <c r="Q198" s="782"/>
      <c r="R198" s="782"/>
      <c r="S198" s="782"/>
      <c r="T198" s="782"/>
      <c r="U198" s="782"/>
      <c r="V198" s="782"/>
      <c r="W198" s="782"/>
      <c r="X198" s="782"/>
      <c r="Y198" s="782"/>
      <c r="Z198" s="782"/>
      <c r="AA198" s="782"/>
      <c r="AB198" s="782"/>
      <c r="AC198" s="782"/>
      <c r="AD198" s="782"/>
      <c r="AE198" s="782"/>
      <c r="AF198" s="782"/>
      <c r="AG198" s="782"/>
      <c r="AH198" s="782"/>
      <c r="AI198" s="782"/>
      <c r="AJ198" s="782"/>
      <c r="AK198" s="782"/>
      <c r="AL198" s="782"/>
      <c r="AM198" s="782"/>
      <c r="AN198" s="782"/>
      <c r="AO198" s="782"/>
      <c r="AP198" s="782"/>
      <c r="AQ198" s="782"/>
      <c r="AR198" s="782"/>
      <c r="AS198" s="782"/>
      <c r="AT198" s="782"/>
      <c r="AU198" s="782"/>
    </row>
    <row r="199" spans="1:47" s="817" customFormat="1" ht="25.5" customHeight="1">
      <c r="A199" s="840">
        <v>555</v>
      </c>
      <c r="B199" s="808" t="s">
        <v>3413</v>
      </c>
      <c r="C199" s="809"/>
      <c r="D199" s="810"/>
      <c r="E199" s="782"/>
      <c r="F199" s="782"/>
      <c r="G199" s="782"/>
      <c r="H199" s="782"/>
      <c r="I199" s="782"/>
      <c r="J199" s="782"/>
      <c r="K199" s="782"/>
      <c r="L199" s="782"/>
      <c r="M199" s="782"/>
      <c r="N199" s="782"/>
      <c r="O199" s="782"/>
      <c r="P199" s="782"/>
      <c r="Q199" s="782"/>
      <c r="R199" s="782"/>
      <c r="S199" s="782"/>
      <c r="T199" s="782"/>
      <c r="U199" s="782"/>
      <c r="V199" s="782"/>
      <c r="W199" s="782"/>
      <c r="X199" s="782"/>
      <c r="Y199" s="782"/>
      <c r="Z199" s="782"/>
      <c r="AA199" s="782"/>
      <c r="AB199" s="782"/>
      <c r="AC199" s="782"/>
      <c r="AD199" s="782"/>
      <c r="AE199" s="782"/>
      <c r="AF199" s="782"/>
      <c r="AG199" s="782"/>
      <c r="AH199" s="782"/>
      <c r="AI199" s="782"/>
      <c r="AJ199" s="782"/>
      <c r="AK199" s="782"/>
      <c r="AL199" s="782"/>
      <c r="AM199" s="782"/>
      <c r="AN199" s="782"/>
      <c r="AO199" s="782"/>
      <c r="AP199" s="782"/>
      <c r="AQ199" s="782"/>
      <c r="AR199" s="782"/>
      <c r="AS199" s="782"/>
      <c r="AT199" s="782"/>
      <c r="AU199" s="782"/>
    </row>
    <row r="200" spans="1:47" s="817" customFormat="1" ht="36" customHeight="1">
      <c r="A200" s="829">
        <v>560</v>
      </c>
      <c r="B200" s="799" t="s">
        <v>4243</v>
      </c>
      <c r="C200" s="800"/>
      <c r="D200" s="812">
        <v>0</v>
      </c>
      <c r="E200" s="782"/>
      <c r="F200" s="782"/>
      <c r="G200" s="782"/>
      <c r="H200" s="782"/>
      <c r="I200" s="782"/>
      <c r="J200" s="782"/>
      <c r="K200" s="782"/>
      <c r="L200" s="782"/>
      <c r="M200" s="782"/>
      <c r="N200" s="782"/>
      <c r="O200" s="782"/>
      <c r="P200" s="782"/>
      <c r="Q200" s="782"/>
      <c r="R200" s="782"/>
      <c r="S200" s="782"/>
      <c r="T200" s="782"/>
      <c r="U200" s="782"/>
      <c r="V200" s="782"/>
      <c r="W200" s="782"/>
      <c r="X200" s="782"/>
      <c r="Y200" s="782"/>
      <c r="Z200" s="782"/>
      <c r="AA200" s="782"/>
      <c r="AB200" s="782"/>
      <c r="AC200" s="782"/>
      <c r="AD200" s="782"/>
      <c r="AE200" s="782"/>
      <c r="AF200" s="782"/>
      <c r="AG200" s="782"/>
      <c r="AH200" s="782"/>
      <c r="AI200" s="782"/>
      <c r="AJ200" s="782"/>
      <c r="AK200" s="782"/>
      <c r="AL200" s="782"/>
      <c r="AM200" s="782"/>
      <c r="AN200" s="782"/>
      <c r="AO200" s="782"/>
      <c r="AP200" s="782"/>
      <c r="AQ200" s="782"/>
      <c r="AR200" s="782"/>
      <c r="AS200" s="782"/>
      <c r="AT200" s="782"/>
      <c r="AU200" s="782"/>
    </row>
    <row r="201" spans="1:47" s="817" customFormat="1" ht="25.5" customHeight="1">
      <c r="A201" s="840">
        <v>561</v>
      </c>
      <c r="B201" s="808" t="s">
        <v>3341</v>
      </c>
      <c r="C201" s="809"/>
      <c r="D201" s="810"/>
      <c r="E201" s="782"/>
      <c r="F201" s="782"/>
      <c r="G201" s="782"/>
      <c r="H201" s="782"/>
      <c r="I201" s="782"/>
      <c r="J201" s="782"/>
      <c r="K201" s="782"/>
      <c r="L201" s="782"/>
      <c r="M201" s="782"/>
      <c r="N201" s="782"/>
      <c r="O201" s="782"/>
      <c r="P201" s="782"/>
      <c r="Q201" s="782"/>
      <c r="R201" s="782"/>
      <c r="S201" s="782"/>
      <c r="T201" s="782"/>
      <c r="U201" s="782"/>
      <c r="V201" s="782"/>
      <c r="W201" s="782"/>
      <c r="X201" s="782"/>
      <c r="Y201" s="782"/>
      <c r="Z201" s="782"/>
      <c r="AA201" s="782"/>
      <c r="AB201" s="782"/>
      <c r="AC201" s="782"/>
      <c r="AD201" s="782"/>
      <c r="AE201" s="782"/>
      <c r="AF201" s="782"/>
      <c r="AG201" s="782"/>
      <c r="AH201" s="782"/>
      <c r="AI201" s="782"/>
      <c r="AJ201" s="782"/>
      <c r="AK201" s="782"/>
      <c r="AL201" s="782"/>
      <c r="AM201" s="782"/>
      <c r="AN201" s="782"/>
      <c r="AO201" s="782"/>
      <c r="AP201" s="782"/>
      <c r="AQ201" s="782"/>
      <c r="AR201" s="782"/>
      <c r="AS201" s="782"/>
      <c r="AT201" s="782"/>
      <c r="AU201" s="782"/>
    </row>
    <row r="202" spans="1:47" s="817" customFormat="1" ht="30" customHeight="1">
      <c r="A202" s="840">
        <v>563</v>
      </c>
      <c r="B202" s="808" t="s">
        <v>3343</v>
      </c>
      <c r="C202" s="809"/>
      <c r="D202" s="810"/>
      <c r="E202" s="782"/>
      <c r="F202" s="782"/>
      <c r="G202" s="782"/>
      <c r="H202" s="782"/>
      <c r="I202" s="782"/>
      <c r="J202" s="782"/>
      <c r="K202" s="782"/>
      <c r="L202" s="782"/>
      <c r="M202" s="782"/>
      <c r="N202" s="782"/>
      <c r="O202" s="782"/>
      <c r="P202" s="782"/>
      <c r="Q202" s="782"/>
      <c r="R202" s="782"/>
      <c r="S202" s="782"/>
      <c r="T202" s="782"/>
      <c r="U202" s="782"/>
      <c r="V202" s="782"/>
      <c r="W202" s="782"/>
      <c r="X202" s="782"/>
      <c r="Y202" s="782"/>
      <c r="Z202" s="782"/>
      <c r="AA202" s="782"/>
      <c r="AB202" s="782"/>
      <c r="AC202" s="782"/>
      <c r="AD202" s="782"/>
      <c r="AE202" s="782"/>
      <c r="AF202" s="782"/>
      <c r="AG202" s="782"/>
      <c r="AH202" s="782"/>
      <c r="AI202" s="782"/>
      <c r="AJ202" s="782"/>
      <c r="AK202" s="782"/>
      <c r="AL202" s="782"/>
      <c r="AM202" s="782"/>
      <c r="AN202" s="782"/>
      <c r="AO202" s="782"/>
      <c r="AP202" s="782"/>
      <c r="AQ202" s="782"/>
      <c r="AR202" s="782"/>
      <c r="AS202" s="782"/>
      <c r="AT202" s="782"/>
      <c r="AU202" s="782"/>
    </row>
    <row r="203" spans="1:47" s="817" customFormat="1" ht="32.25" customHeight="1">
      <c r="A203" s="840">
        <v>564</v>
      </c>
      <c r="B203" s="808" t="s">
        <v>3345</v>
      </c>
      <c r="C203" s="809"/>
      <c r="D203" s="810"/>
      <c r="E203" s="782"/>
      <c r="F203" s="782"/>
      <c r="G203" s="782"/>
      <c r="H203" s="782"/>
      <c r="I203" s="782"/>
      <c r="J203" s="782"/>
      <c r="K203" s="782"/>
      <c r="L203" s="782"/>
      <c r="M203" s="782"/>
      <c r="N203" s="782"/>
      <c r="O203" s="782"/>
      <c r="P203" s="782"/>
      <c r="Q203" s="782"/>
      <c r="R203" s="782"/>
      <c r="S203" s="782"/>
      <c r="T203" s="782"/>
      <c r="U203" s="782"/>
      <c r="V203" s="782"/>
      <c r="W203" s="782"/>
      <c r="X203" s="782"/>
      <c r="Y203" s="782"/>
      <c r="Z203" s="782"/>
      <c r="AA203" s="782"/>
      <c r="AB203" s="782"/>
      <c r="AC203" s="782"/>
      <c r="AD203" s="782"/>
      <c r="AE203" s="782"/>
      <c r="AF203" s="782"/>
      <c r="AG203" s="782"/>
      <c r="AH203" s="782"/>
      <c r="AI203" s="782"/>
      <c r="AJ203" s="782"/>
      <c r="AK203" s="782"/>
      <c r="AL203" s="782"/>
      <c r="AM203" s="782"/>
      <c r="AN203" s="782"/>
      <c r="AO203" s="782"/>
      <c r="AP203" s="782"/>
      <c r="AQ203" s="782"/>
      <c r="AR203" s="782"/>
      <c r="AS203" s="782"/>
      <c r="AT203" s="782"/>
      <c r="AU203" s="782"/>
    </row>
    <row r="204" spans="1:47" s="817" customFormat="1" ht="42" customHeight="1">
      <c r="A204" s="829">
        <v>570</v>
      </c>
      <c r="B204" s="799" t="s">
        <v>4256</v>
      </c>
      <c r="C204" s="800"/>
      <c r="D204" s="812">
        <v>0</v>
      </c>
      <c r="E204" s="782"/>
      <c r="F204" s="782"/>
      <c r="G204" s="782"/>
      <c r="H204" s="782"/>
      <c r="I204" s="782"/>
      <c r="J204" s="782"/>
      <c r="K204" s="782"/>
      <c r="L204" s="782"/>
      <c r="M204" s="782"/>
      <c r="N204" s="782"/>
      <c r="O204" s="782"/>
      <c r="P204" s="782"/>
      <c r="Q204" s="782"/>
      <c r="R204" s="782"/>
      <c r="S204" s="782"/>
      <c r="T204" s="782"/>
      <c r="U204" s="782"/>
      <c r="V204" s="782"/>
      <c r="W204" s="782"/>
      <c r="X204" s="782"/>
      <c r="Y204" s="782"/>
      <c r="Z204" s="782"/>
      <c r="AA204" s="782"/>
      <c r="AB204" s="782"/>
      <c r="AC204" s="782"/>
      <c r="AD204" s="782"/>
      <c r="AE204" s="782"/>
      <c r="AF204" s="782"/>
      <c r="AG204" s="782"/>
      <c r="AH204" s="782"/>
      <c r="AI204" s="782"/>
      <c r="AJ204" s="782"/>
      <c r="AK204" s="782"/>
      <c r="AL204" s="782"/>
      <c r="AM204" s="782"/>
      <c r="AN204" s="782"/>
      <c r="AO204" s="782"/>
      <c r="AP204" s="782"/>
      <c r="AQ204" s="782"/>
      <c r="AR204" s="782"/>
      <c r="AS204" s="782"/>
      <c r="AT204" s="782"/>
      <c r="AU204" s="782"/>
    </row>
    <row r="205" spans="1:47" s="817" customFormat="1" ht="25.5" customHeight="1">
      <c r="A205" s="840">
        <v>571</v>
      </c>
      <c r="B205" s="846" t="s">
        <v>3425</v>
      </c>
      <c r="C205" s="847"/>
      <c r="D205" s="810"/>
      <c r="E205" s="782"/>
      <c r="F205" s="782"/>
      <c r="G205" s="782"/>
      <c r="H205" s="782"/>
      <c r="I205" s="782"/>
      <c r="J205" s="782"/>
      <c r="K205" s="782"/>
      <c r="L205" s="782"/>
      <c r="M205" s="782"/>
      <c r="N205" s="782"/>
      <c r="O205" s="782"/>
      <c r="P205" s="782"/>
      <c r="Q205" s="782"/>
      <c r="R205" s="782"/>
      <c r="S205" s="782"/>
      <c r="T205" s="782"/>
      <c r="U205" s="782"/>
      <c r="V205" s="782"/>
      <c r="W205" s="782"/>
      <c r="X205" s="782"/>
      <c r="Y205" s="782"/>
      <c r="Z205" s="782"/>
      <c r="AA205" s="782"/>
      <c r="AB205" s="782"/>
      <c r="AC205" s="782"/>
      <c r="AD205" s="782"/>
      <c r="AE205" s="782"/>
      <c r="AF205" s="782"/>
      <c r="AG205" s="782"/>
      <c r="AH205" s="782"/>
      <c r="AI205" s="782"/>
      <c r="AJ205" s="782"/>
      <c r="AK205" s="782"/>
      <c r="AL205" s="782"/>
      <c r="AM205" s="782"/>
      <c r="AN205" s="782"/>
      <c r="AO205" s="782"/>
      <c r="AP205" s="782"/>
      <c r="AQ205" s="782"/>
      <c r="AR205" s="782"/>
      <c r="AS205" s="782"/>
      <c r="AT205" s="782"/>
      <c r="AU205" s="782"/>
    </row>
    <row r="206" spans="1:47" s="817" customFormat="1" ht="25.5" customHeight="1">
      <c r="A206" s="840">
        <v>572</v>
      </c>
      <c r="B206" s="846" t="s">
        <v>3353</v>
      </c>
      <c r="C206" s="847"/>
      <c r="D206" s="810"/>
      <c r="E206" s="782"/>
      <c r="F206" s="782"/>
      <c r="G206" s="782"/>
      <c r="H206" s="782"/>
      <c r="I206" s="782"/>
      <c r="J206" s="782"/>
      <c r="K206" s="782"/>
      <c r="L206" s="782"/>
      <c r="M206" s="782"/>
      <c r="N206" s="782"/>
      <c r="O206" s="782"/>
      <c r="P206" s="782"/>
      <c r="Q206" s="782"/>
      <c r="R206" s="782"/>
      <c r="S206" s="782"/>
      <c r="T206" s="782"/>
      <c r="U206" s="782"/>
      <c r="V206" s="782"/>
      <c r="W206" s="782"/>
      <c r="X206" s="782"/>
      <c r="Y206" s="782"/>
      <c r="Z206" s="782"/>
      <c r="AA206" s="782"/>
      <c r="AB206" s="782"/>
      <c r="AC206" s="782"/>
      <c r="AD206" s="782"/>
      <c r="AE206" s="782"/>
      <c r="AF206" s="782"/>
      <c r="AG206" s="782"/>
      <c r="AH206" s="782"/>
      <c r="AI206" s="782"/>
      <c r="AJ206" s="782"/>
      <c r="AK206" s="782"/>
      <c r="AL206" s="782"/>
      <c r="AM206" s="782"/>
      <c r="AN206" s="782"/>
      <c r="AO206" s="782"/>
      <c r="AP206" s="782"/>
      <c r="AQ206" s="782"/>
      <c r="AR206" s="782"/>
      <c r="AS206" s="782"/>
      <c r="AT206" s="782"/>
      <c r="AU206" s="782"/>
    </row>
    <row r="207" spans="1:47" ht="25.5" customHeight="1">
      <c r="A207" s="803">
        <v>580</v>
      </c>
      <c r="B207" s="804" t="s">
        <v>3430</v>
      </c>
      <c r="C207" s="805"/>
      <c r="D207" s="812">
        <v>0</v>
      </c>
      <c r="E207" s="782"/>
      <c r="F207" s="782"/>
      <c r="G207" s="782"/>
      <c r="H207" s="782"/>
      <c r="I207" s="782"/>
      <c r="J207" s="782"/>
      <c r="K207" s="782"/>
      <c r="L207" s="782"/>
      <c r="M207" s="782"/>
      <c r="N207" s="782"/>
      <c r="O207" s="782"/>
      <c r="P207" s="782"/>
      <c r="Q207" s="782"/>
      <c r="R207" s="782"/>
      <c r="S207" s="782"/>
      <c r="T207" s="782"/>
      <c r="U207" s="782"/>
      <c r="V207" s="782"/>
      <c r="W207" s="782"/>
      <c r="X207" s="782"/>
      <c r="Y207" s="782"/>
      <c r="Z207" s="782"/>
      <c r="AA207" s="782"/>
      <c r="AB207" s="782"/>
      <c r="AC207" s="782"/>
      <c r="AD207" s="782"/>
      <c r="AE207" s="782"/>
      <c r="AF207" s="782"/>
      <c r="AG207" s="782"/>
      <c r="AH207" s="782"/>
      <c r="AI207" s="782"/>
      <c r="AJ207" s="782"/>
      <c r="AK207" s="782"/>
      <c r="AL207" s="782"/>
      <c r="AM207" s="782"/>
      <c r="AN207" s="782"/>
      <c r="AO207" s="782"/>
      <c r="AP207" s="782"/>
      <c r="AQ207" s="782"/>
      <c r="AR207" s="782"/>
      <c r="AS207" s="782"/>
      <c r="AT207" s="782"/>
      <c r="AU207" s="782"/>
    </row>
    <row r="208" spans="1:47" ht="25.5" customHeight="1">
      <c r="A208" s="840">
        <v>583</v>
      </c>
      <c r="B208" s="808" t="s">
        <v>3432</v>
      </c>
      <c r="C208" s="809"/>
      <c r="D208" s="810"/>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row>
    <row r="209" spans="1:47" ht="25.5" customHeight="1">
      <c r="A209" s="840">
        <v>584</v>
      </c>
      <c r="B209" s="808" t="s">
        <v>3361</v>
      </c>
      <c r="C209" s="809"/>
      <c r="D209" s="810"/>
      <c r="E209" s="782"/>
      <c r="F209" s="782"/>
      <c r="G209" s="782"/>
      <c r="H209" s="782"/>
      <c r="I209" s="782"/>
      <c r="J209" s="782"/>
      <c r="K209" s="782"/>
      <c r="L209" s="782"/>
      <c r="M209" s="782"/>
      <c r="N209" s="782"/>
      <c r="O209" s="782"/>
      <c r="P209" s="782"/>
      <c r="Q209" s="782"/>
      <c r="R209" s="782"/>
      <c r="S209" s="782"/>
      <c r="T209" s="782"/>
      <c r="U209" s="782"/>
      <c r="V209" s="782"/>
      <c r="W209" s="782"/>
      <c r="X209" s="782"/>
      <c r="Y209" s="782"/>
      <c r="Z209" s="782"/>
      <c r="AA209" s="782"/>
      <c r="AB209" s="782"/>
      <c r="AC209" s="782"/>
      <c r="AD209" s="782"/>
      <c r="AE209" s="782"/>
      <c r="AF209" s="782"/>
      <c r="AG209" s="782"/>
      <c r="AH209" s="782"/>
      <c r="AI209" s="782"/>
      <c r="AJ209" s="782"/>
      <c r="AK209" s="782"/>
      <c r="AL209" s="782"/>
      <c r="AM209" s="782"/>
      <c r="AN209" s="782"/>
      <c r="AO209" s="782"/>
      <c r="AP209" s="782"/>
      <c r="AQ209" s="782"/>
      <c r="AR209" s="782"/>
      <c r="AS209" s="782"/>
      <c r="AT209" s="782"/>
      <c r="AU209" s="782"/>
    </row>
    <row r="210" spans="1:47" ht="25.5" customHeight="1">
      <c r="A210" s="840">
        <v>588</v>
      </c>
      <c r="B210" s="808" t="s">
        <v>3435</v>
      </c>
      <c r="C210" s="809"/>
      <c r="D210" s="810"/>
      <c r="E210" s="782"/>
      <c r="F210" s="782"/>
      <c r="G210" s="782"/>
      <c r="H210" s="782"/>
      <c r="I210" s="782"/>
      <c r="J210" s="782"/>
      <c r="K210" s="782"/>
      <c r="L210" s="782"/>
      <c r="M210" s="782"/>
      <c r="N210" s="782"/>
      <c r="O210" s="782"/>
      <c r="P210" s="782"/>
      <c r="Q210" s="782"/>
      <c r="R210" s="782"/>
      <c r="S210" s="782"/>
      <c r="T210" s="782"/>
      <c r="U210" s="782"/>
      <c r="V210" s="782"/>
      <c r="W210" s="782"/>
      <c r="X210" s="782"/>
      <c r="Y210" s="782"/>
      <c r="Z210" s="782"/>
      <c r="AA210" s="782"/>
      <c r="AB210" s="782"/>
      <c r="AC210" s="782"/>
      <c r="AD210" s="782"/>
      <c r="AE210" s="782"/>
      <c r="AF210" s="782"/>
      <c r="AG210" s="782"/>
      <c r="AH210" s="782"/>
      <c r="AI210" s="782"/>
      <c r="AJ210" s="782"/>
      <c r="AK210" s="782"/>
      <c r="AL210" s="782"/>
      <c r="AM210" s="782"/>
      <c r="AN210" s="782"/>
      <c r="AO210" s="782"/>
      <c r="AP210" s="782"/>
      <c r="AQ210" s="782"/>
      <c r="AR210" s="782"/>
      <c r="AS210" s="782"/>
      <c r="AT210" s="782"/>
      <c r="AU210" s="782"/>
    </row>
    <row r="211" spans="1:47" ht="25.5" customHeight="1">
      <c r="A211" s="829">
        <v>590</v>
      </c>
      <c r="B211" s="859" t="s">
        <v>4257</v>
      </c>
      <c r="C211" s="843"/>
      <c r="D211" s="812">
        <v>12242982.300000001</v>
      </c>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2"/>
      <c r="AK211" s="782"/>
      <c r="AL211" s="782"/>
      <c r="AM211" s="782"/>
      <c r="AN211" s="782"/>
      <c r="AO211" s="782"/>
      <c r="AP211" s="782"/>
      <c r="AQ211" s="782"/>
      <c r="AR211" s="782"/>
      <c r="AS211" s="782"/>
      <c r="AT211" s="782"/>
      <c r="AU211" s="782"/>
    </row>
    <row r="212" spans="1:47" s="817" customFormat="1" ht="25.5" customHeight="1">
      <c r="A212" s="840">
        <v>595</v>
      </c>
      <c r="B212" s="842" t="s">
        <v>3441</v>
      </c>
      <c r="C212" s="843"/>
      <c r="D212" s="810">
        <v>12242982.300000001</v>
      </c>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2"/>
      <c r="AK212" s="782"/>
      <c r="AL212" s="782"/>
      <c r="AM212" s="782"/>
      <c r="AN212" s="782"/>
      <c r="AO212" s="782"/>
      <c r="AP212" s="782"/>
      <c r="AQ212" s="782"/>
      <c r="AR212" s="782"/>
      <c r="AS212" s="782"/>
      <c r="AT212" s="782"/>
      <c r="AU212" s="782"/>
    </row>
    <row r="213" spans="1:47" s="817" customFormat="1" ht="25.5" customHeight="1">
      <c r="A213" s="840"/>
      <c r="B213" s="823" t="s">
        <v>4258</v>
      </c>
      <c r="C213" s="824"/>
      <c r="D213" s="812">
        <v>15780275.5</v>
      </c>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2"/>
      <c r="AK213" s="782"/>
      <c r="AL213" s="782"/>
      <c r="AM213" s="782"/>
      <c r="AN213" s="782"/>
      <c r="AO213" s="782"/>
      <c r="AP213" s="782"/>
      <c r="AQ213" s="782"/>
      <c r="AR213" s="782"/>
      <c r="AS213" s="782"/>
      <c r="AT213" s="782"/>
      <c r="AU213" s="782"/>
    </row>
    <row r="214" spans="1:47" s="817" customFormat="1" ht="34.5" customHeight="1">
      <c r="A214" s="829">
        <v>42</v>
      </c>
      <c r="B214" s="799" t="s">
        <v>4259</v>
      </c>
      <c r="C214" s="800"/>
      <c r="D214" s="841">
        <v>5994.9</v>
      </c>
      <c r="E214" s="782"/>
      <c r="F214" s="782"/>
      <c r="G214" s="782"/>
      <c r="H214" s="782"/>
      <c r="I214" s="782"/>
      <c r="J214" s="782"/>
      <c r="K214" s="782"/>
      <c r="L214" s="782"/>
      <c r="M214" s="782"/>
      <c r="N214" s="782"/>
      <c r="O214" s="782"/>
      <c r="P214" s="782"/>
      <c r="Q214" s="782"/>
      <c r="R214" s="782"/>
      <c r="S214" s="782"/>
      <c r="T214" s="782"/>
      <c r="U214" s="782"/>
      <c r="V214" s="782"/>
      <c r="W214" s="782"/>
      <c r="X214" s="782"/>
      <c r="Y214" s="782"/>
      <c r="Z214" s="782"/>
      <c r="AA214" s="782"/>
      <c r="AB214" s="782"/>
      <c r="AC214" s="782"/>
      <c r="AD214" s="782"/>
      <c r="AE214" s="782"/>
      <c r="AF214" s="782"/>
      <c r="AG214" s="782"/>
      <c r="AH214" s="782"/>
      <c r="AI214" s="782"/>
      <c r="AJ214" s="782"/>
      <c r="AK214" s="782"/>
      <c r="AL214" s="782"/>
      <c r="AM214" s="782"/>
      <c r="AN214" s="782"/>
      <c r="AO214" s="782"/>
      <c r="AP214" s="782"/>
      <c r="AQ214" s="782"/>
      <c r="AR214" s="782"/>
      <c r="AS214" s="782"/>
      <c r="AT214" s="782"/>
      <c r="AU214" s="782"/>
    </row>
    <row r="215" spans="1:47" s="817" customFormat="1" ht="57.75" customHeight="1">
      <c r="A215" s="829">
        <v>90</v>
      </c>
      <c r="B215" s="830" t="s">
        <v>4260</v>
      </c>
      <c r="C215" s="831"/>
      <c r="D215" s="812">
        <v>-2696564.6999999941</v>
      </c>
      <c r="E215" s="782"/>
      <c r="F215" s="782"/>
      <c r="G215" s="782"/>
      <c r="H215" s="782"/>
      <c r="I215" s="782"/>
      <c r="J215" s="782"/>
      <c r="K215" s="782"/>
      <c r="L215" s="782"/>
      <c r="M215" s="782"/>
      <c r="N215" s="782"/>
      <c r="O215" s="782"/>
      <c r="P215" s="782"/>
      <c r="Q215" s="782"/>
      <c r="R215" s="782"/>
      <c r="S215" s="782"/>
      <c r="T215" s="782"/>
      <c r="U215" s="782"/>
      <c r="V215" s="782"/>
      <c r="W215" s="782"/>
      <c r="X215" s="782"/>
      <c r="Y215" s="782"/>
      <c r="Z215" s="782"/>
      <c r="AA215" s="782"/>
      <c r="AB215" s="782"/>
      <c r="AC215" s="782"/>
      <c r="AD215" s="782"/>
      <c r="AE215" s="782"/>
      <c r="AF215" s="782"/>
      <c r="AG215" s="782"/>
      <c r="AH215" s="782"/>
      <c r="AI215" s="782"/>
      <c r="AJ215" s="782"/>
      <c r="AK215" s="782"/>
      <c r="AL215" s="782"/>
      <c r="AM215" s="782"/>
      <c r="AN215" s="782"/>
      <c r="AO215" s="782"/>
      <c r="AP215" s="782"/>
      <c r="AQ215" s="782"/>
      <c r="AR215" s="782"/>
      <c r="AS215" s="782"/>
      <c r="AT215" s="782"/>
      <c r="AU215" s="782"/>
    </row>
    <row r="216" spans="1:47" ht="25.5" customHeight="1">
      <c r="A216" s="829">
        <v>91</v>
      </c>
      <c r="B216" s="860" t="s">
        <v>4261</v>
      </c>
      <c r="C216" s="861"/>
      <c r="D216" s="812">
        <v>3403581.7</v>
      </c>
      <c r="E216" s="782"/>
      <c r="F216" s="782"/>
      <c r="G216" s="782"/>
      <c r="H216" s="782"/>
      <c r="I216" s="782"/>
      <c r="J216" s="782"/>
      <c r="K216" s="782"/>
      <c r="L216" s="782"/>
      <c r="M216" s="782"/>
      <c r="N216" s="782"/>
      <c r="O216" s="782"/>
      <c r="P216" s="782"/>
      <c r="Q216" s="782"/>
      <c r="R216" s="782"/>
      <c r="S216" s="782"/>
      <c r="T216" s="782"/>
      <c r="U216" s="782"/>
      <c r="V216" s="782"/>
      <c r="W216" s="782"/>
      <c r="X216" s="782"/>
      <c r="Y216" s="782"/>
      <c r="Z216" s="782"/>
      <c r="AA216" s="782"/>
      <c r="AB216" s="782"/>
      <c r="AC216" s="782"/>
      <c r="AD216" s="782"/>
      <c r="AE216" s="782"/>
      <c r="AF216" s="782"/>
      <c r="AG216" s="782"/>
      <c r="AH216" s="782"/>
      <c r="AI216" s="782"/>
      <c r="AJ216" s="782"/>
      <c r="AK216" s="782"/>
      <c r="AL216" s="782"/>
      <c r="AM216" s="782"/>
      <c r="AN216" s="782"/>
      <c r="AO216" s="782"/>
      <c r="AP216" s="782"/>
      <c r="AQ216" s="782"/>
      <c r="AR216" s="782"/>
      <c r="AS216" s="782"/>
      <c r="AT216" s="782"/>
      <c r="AU216" s="782"/>
    </row>
    <row r="217" spans="1:47" ht="43.5" customHeight="1">
      <c r="A217" s="829">
        <v>92</v>
      </c>
      <c r="B217" s="860" t="s">
        <v>4262</v>
      </c>
      <c r="C217" s="861"/>
      <c r="D217" s="862">
        <v>2059.1</v>
      </c>
      <c r="E217" s="782"/>
      <c r="F217" s="782"/>
      <c r="G217" s="782"/>
      <c r="H217" s="782"/>
      <c r="I217" s="782"/>
      <c r="J217" s="782"/>
      <c r="K217" s="782"/>
      <c r="L217" s="782"/>
      <c r="M217" s="782"/>
      <c r="N217" s="782"/>
      <c r="O217" s="782"/>
      <c r="P217" s="782"/>
      <c r="Q217" s="782"/>
      <c r="R217" s="782"/>
      <c r="S217" s="782"/>
      <c r="T217" s="782"/>
      <c r="U217" s="782"/>
      <c r="V217" s="782"/>
      <c r="W217" s="782"/>
      <c r="X217" s="782"/>
      <c r="Y217" s="782"/>
      <c r="Z217" s="782"/>
      <c r="AA217" s="782"/>
      <c r="AB217" s="782"/>
      <c r="AC217" s="782"/>
      <c r="AD217" s="782"/>
      <c r="AE217" s="782"/>
      <c r="AF217" s="782"/>
      <c r="AG217" s="782"/>
      <c r="AH217" s="782"/>
      <c r="AI217" s="782"/>
      <c r="AJ217" s="782"/>
      <c r="AK217" s="782"/>
      <c r="AL217" s="782"/>
      <c r="AM217" s="782"/>
      <c r="AN217" s="782"/>
      <c r="AO217" s="782"/>
      <c r="AP217" s="782"/>
      <c r="AQ217" s="782"/>
      <c r="AR217" s="782"/>
      <c r="AS217" s="782"/>
      <c r="AT217" s="782"/>
      <c r="AU217" s="782"/>
    </row>
    <row r="218" spans="1:47" s="817" customFormat="1" ht="46.5" customHeight="1">
      <c r="A218" s="829">
        <v>93</v>
      </c>
      <c r="B218" s="863" t="s">
        <v>4263</v>
      </c>
      <c r="C218" s="864"/>
      <c r="D218" s="834">
        <v>6102205.4999999944</v>
      </c>
      <c r="E218" s="782"/>
      <c r="F218" s="782"/>
      <c r="G218" s="782"/>
      <c r="H218" s="782"/>
      <c r="I218" s="782"/>
      <c r="J218" s="782"/>
      <c r="K218" s="782"/>
      <c r="L218" s="782"/>
      <c r="M218" s="782"/>
      <c r="N218" s="782"/>
      <c r="O218" s="782"/>
      <c r="P218" s="782"/>
      <c r="Q218" s="782"/>
      <c r="R218" s="782"/>
      <c r="S218" s="782"/>
      <c r="T218" s="782"/>
      <c r="U218" s="782"/>
      <c r="V218" s="782"/>
      <c r="W218" s="782"/>
      <c r="X218" s="782"/>
      <c r="Y218" s="782"/>
      <c r="Z218" s="782"/>
      <c r="AA218" s="782"/>
      <c r="AB218" s="782"/>
      <c r="AC218" s="782"/>
      <c r="AD218" s="782"/>
      <c r="AE218" s="782"/>
      <c r="AF218" s="782"/>
      <c r="AG218" s="782"/>
      <c r="AH218" s="782"/>
      <c r="AI218" s="782"/>
      <c r="AJ218" s="782"/>
      <c r="AK218" s="782"/>
      <c r="AL218" s="782"/>
      <c r="AM218" s="782"/>
      <c r="AN218" s="782"/>
      <c r="AO218" s="782"/>
      <c r="AP218" s="782"/>
      <c r="AQ218" s="782"/>
      <c r="AR218" s="782"/>
      <c r="AS218" s="782"/>
      <c r="AT218" s="782"/>
      <c r="AU218" s="782"/>
    </row>
    <row r="219" spans="1:47" ht="25.5" customHeight="1">
      <c r="A219" s="865"/>
      <c r="D219" s="866"/>
      <c r="E219" s="867"/>
    </row>
    <row r="220" spans="1:47" ht="45.75" customHeight="1">
      <c r="A220" s="868"/>
      <c r="B220" s="869" t="s">
        <v>2071</v>
      </c>
      <c r="C220" s="870" t="s">
        <v>83</v>
      </c>
      <c r="D220" s="870"/>
      <c r="E220" s="871"/>
    </row>
    <row r="221" spans="1:47" ht="59.25" customHeight="1">
      <c r="A221" s="868"/>
      <c r="B221" s="872" t="s">
        <v>2073</v>
      </c>
      <c r="C221" s="870" t="s">
        <v>86</v>
      </c>
      <c r="D221" s="870"/>
      <c r="E221" s="867"/>
    </row>
    <row r="222" spans="1:47" ht="63" customHeight="1">
      <c r="A222" s="868"/>
      <c r="B222" s="872" t="s">
        <v>2075</v>
      </c>
      <c r="C222" s="870" t="s">
        <v>4264</v>
      </c>
      <c r="D222" s="870"/>
      <c r="E222" s="867"/>
    </row>
    <row r="223" spans="1:47" ht="62.25" customHeight="1">
      <c r="A223" s="868"/>
      <c r="B223" s="872" t="s">
        <v>4265</v>
      </c>
      <c r="C223" s="870" t="s">
        <v>3618</v>
      </c>
      <c r="D223" s="870"/>
      <c r="E223" s="867"/>
    </row>
    <row r="224" spans="1:47" ht="64.5" customHeight="1">
      <c r="A224" s="868"/>
      <c r="B224" s="872" t="s">
        <v>2078</v>
      </c>
      <c r="C224" s="870" t="s">
        <v>88</v>
      </c>
      <c r="D224" s="870"/>
      <c r="E224" s="867"/>
    </row>
    <row r="225" spans="1:5" ht="25.5" customHeight="1">
      <c r="A225" s="865"/>
      <c r="D225" s="866"/>
      <c r="E225" s="867"/>
    </row>
    <row r="226" spans="1:5" ht="25.5" customHeight="1">
      <c r="A226" s="865"/>
      <c r="D226" s="866"/>
      <c r="E226" s="867"/>
    </row>
    <row r="227" spans="1:5" ht="25.5" customHeight="1">
      <c r="A227" s="865"/>
      <c r="D227" s="866"/>
      <c r="E227" s="867"/>
    </row>
    <row r="228" spans="1:5" ht="25.5" customHeight="1">
      <c r="A228" s="865"/>
      <c r="D228" s="866"/>
      <c r="E228" s="867"/>
    </row>
    <row r="229" spans="1:5" ht="25.5" customHeight="1">
      <c r="A229" s="873"/>
      <c r="B229" s="874"/>
      <c r="C229" s="875"/>
      <c r="D229" s="876"/>
      <c r="E229" s="877"/>
    </row>
    <row r="230" spans="1:5" ht="25.5" customHeight="1">
      <c r="A230" s="873"/>
      <c r="B230" s="874"/>
      <c r="C230" s="875"/>
      <c r="D230" s="876"/>
      <c r="E230" s="877"/>
    </row>
    <row r="231" spans="1:5" ht="25.5" customHeight="1">
      <c r="A231" s="873"/>
      <c r="B231" s="874"/>
      <c r="C231" s="875"/>
      <c r="D231" s="876"/>
      <c r="E231" s="877"/>
    </row>
    <row r="232" spans="1:5" ht="25.5" customHeight="1">
      <c r="A232" s="873"/>
      <c r="B232" s="874"/>
      <c r="C232" s="875"/>
      <c r="D232" s="876"/>
      <c r="E232" s="877"/>
    </row>
    <row r="233" spans="1:5" ht="25.5" customHeight="1">
      <c r="A233" s="873"/>
      <c r="B233" s="874"/>
      <c r="C233" s="875"/>
      <c r="D233" s="876"/>
      <c r="E233" s="877"/>
    </row>
    <row r="234" spans="1:5" ht="25.5" customHeight="1">
      <c r="A234" s="865"/>
      <c r="C234" s="878"/>
      <c r="D234" s="879"/>
      <c r="E234" s="879"/>
    </row>
  </sheetData>
  <mergeCells count="217">
    <mergeCell ref="C234:E234"/>
    <mergeCell ref="B218:C218"/>
    <mergeCell ref="C220:D220"/>
    <mergeCell ref="C221:D221"/>
    <mergeCell ref="C222:D222"/>
    <mergeCell ref="C223:D223"/>
    <mergeCell ref="C224:D224"/>
    <mergeCell ref="B210:C210"/>
    <mergeCell ref="B213:C213"/>
    <mergeCell ref="B214:C214"/>
    <mergeCell ref="B215:C215"/>
    <mergeCell ref="B216:C216"/>
    <mergeCell ref="B217:C217"/>
    <mergeCell ref="B204:C204"/>
    <mergeCell ref="B205:C205"/>
    <mergeCell ref="B206:C206"/>
    <mergeCell ref="B207:C207"/>
    <mergeCell ref="B208:C208"/>
    <mergeCell ref="B209:C209"/>
    <mergeCell ref="B198:C198"/>
    <mergeCell ref="B199:C199"/>
    <mergeCell ref="B200:C200"/>
    <mergeCell ref="B201:C201"/>
    <mergeCell ref="B202:C202"/>
    <mergeCell ref="B203:C203"/>
    <mergeCell ref="B192:C192"/>
    <mergeCell ref="B193:C193"/>
    <mergeCell ref="B194:C194"/>
    <mergeCell ref="B195:C195"/>
    <mergeCell ref="B196:C196"/>
    <mergeCell ref="B197:C197"/>
    <mergeCell ref="B186:C186"/>
    <mergeCell ref="B187:C187"/>
    <mergeCell ref="B188:C188"/>
    <mergeCell ref="B189:C189"/>
    <mergeCell ref="B190:C190"/>
    <mergeCell ref="B191:C191"/>
    <mergeCell ref="B180:C180"/>
    <mergeCell ref="B181:C181"/>
    <mergeCell ref="B182:C182"/>
    <mergeCell ref="B183:C183"/>
    <mergeCell ref="B184:C184"/>
    <mergeCell ref="B185:C185"/>
    <mergeCell ref="B174:C174"/>
    <mergeCell ref="B175:C175"/>
    <mergeCell ref="B176:C176"/>
    <mergeCell ref="B177:C177"/>
    <mergeCell ref="B178:C178"/>
    <mergeCell ref="B179:C179"/>
    <mergeCell ref="B168:C168"/>
    <mergeCell ref="B169:C169"/>
    <mergeCell ref="B170:C170"/>
    <mergeCell ref="B171:C171"/>
    <mergeCell ref="B172:C172"/>
    <mergeCell ref="B173:C173"/>
    <mergeCell ref="B161:C161"/>
    <mergeCell ref="B162:C162"/>
    <mergeCell ref="B164:C164"/>
    <mergeCell ref="B165:C165"/>
    <mergeCell ref="B166:C166"/>
    <mergeCell ref="B167:C167"/>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1:C131"/>
    <mergeCell ref="B132:C132"/>
    <mergeCell ref="B133:C133"/>
    <mergeCell ref="B134:C134"/>
    <mergeCell ref="B135:C135"/>
    <mergeCell ref="B136:C136"/>
    <mergeCell ref="B125:C125"/>
    <mergeCell ref="B126:C126"/>
    <mergeCell ref="B127:C127"/>
    <mergeCell ref="B128:C128"/>
    <mergeCell ref="B129:C129"/>
    <mergeCell ref="B130:C130"/>
    <mergeCell ref="B119:C119"/>
    <mergeCell ref="B120:C120"/>
    <mergeCell ref="B121:C121"/>
    <mergeCell ref="B122:C122"/>
    <mergeCell ref="B123:C123"/>
    <mergeCell ref="B124:C124"/>
    <mergeCell ref="B113:C113"/>
    <mergeCell ref="B114:C114"/>
    <mergeCell ref="B115:C115"/>
    <mergeCell ref="B116:C116"/>
    <mergeCell ref="B117:C117"/>
    <mergeCell ref="B118:C118"/>
    <mergeCell ref="B107:C107"/>
    <mergeCell ref="B108:C108"/>
    <mergeCell ref="B109:C109"/>
    <mergeCell ref="B110:C110"/>
    <mergeCell ref="B111:C111"/>
    <mergeCell ref="B112:C112"/>
    <mergeCell ref="B101:C101"/>
    <mergeCell ref="B102:C102"/>
    <mergeCell ref="B103:C103"/>
    <mergeCell ref="B104:C104"/>
    <mergeCell ref="B105:C105"/>
    <mergeCell ref="B106:C106"/>
    <mergeCell ref="B95:C95"/>
    <mergeCell ref="B96:C96"/>
    <mergeCell ref="B97:C97"/>
    <mergeCell ref="B98:C98"/>
    <mergeCell ref="B99:C99"/>
    <mergeCell ref="B100:C100"/>
    <mergeCell ref="B89:C89"/>
    <mergeCell ref="B90:C90"/>
    <mergeCell ref="B91:C91"/>
    <mergeCell ref="B92:C92"/>
    <mergeCell ref="B93:C93"/>
    <mergeCell ref="B94:C94"/>
    <mergeCell ref="B83:C83"/>
    <mergeCell ref="B84:C84"/>
    <mergeCell ref="B85:C85"/>
    <mergeCell ref="B86:C86"/>
    <mergeCell ref="B87:C87"/>
    <mergeCell ref="B88:C88"/>
    <mergeCell ref="B77:C77"/>
    <mergeCell ref="B78:C78"/>
    <mergeCell ref="B79:C79"/>
    <mergeCell ref="B80:C80"/>
    <mergeCell ref="B81:C81"/>
    <mergeCell ref="B82:C82"/>
    <mergeCell ref="B71:C71"/>
    <mergeCell ref="B72:C72"/>
    <mergeCell ref="B73:C73"/>
    <mergeCell ref="B74:C74"/>
    <mergeCell ref="B75:C75"/>
    <mergeCell ref="B76:C76"/>
    <mergeCell ref="B65:C65"/>
    <mergeCell ref="B66:C66"/>
    <mergeCell ref="B67:C67"/>
    <mergeCell ref="B68:C68"/>
    <mergeCell ref="B69:C69"/>
    <mergeCell ref="B70:C70"/>
    <mergeCell ref="B59:C59"/>
    <mergeCell ref="B60:C60"/>
    <mergeCell ref="B61:C61"/>
    <mergeCell ref="B62:C62"/>
    <mergeCell ref="B63:C63"/>
    <mergeCell ref="B64:C64"/>
    <mergeCell ref="B53:C53"/>
    <mergeCell ref="B54:C54"/>
    <mergeCell ref="B55:C55"/>
    <mergeCell ref="B56:C56"/>
    <mergeCell ref="B57:C57"/>
    <mergeCell ref="B58:C58"/>
    <mergeCell ref="B47:C47"/>
    <mergeCell ref="B48:C48"/>
    <mergeCell ref="B49:C49"/>
    <mergeCell ref="B50:C50"/>
    <mergeCell ref="B51:C51"/>
    <mergeCell ref="B52:C52"/>
    <mergeCell ref="B41:C41"/>
    <mergeCell ref="B42:C42"/>
    <mergeCell ref="B43:C43"/>
    <mergeCell ref="B44:C44"/>
    <mergeCell ref="B45:C45"/>
    <mergeCell ref="B46:C46"/>
    <mergeCell ref="B35:C35"/>
    <mergeCell ref="B36:C36"/>
    <mergeCell ref="B37:C37"/>
    <mergeCell ref="B38:C38"/>
    <mergeCell ref="B39:C39"/>
    <mergeCell ref="B40:C40"/>
    <mergeCell ref="B29:C29"/>
    <mergeCell ref="B30:C30"/>
    <mergeCell ref="B31:C31"/>
    <mergeCell ref="B32:C32"/>
    <mergeCell ref="B33:C33"/>
    <mergeCell ref="B34:C34"/>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D4:E4"/>
    <mergeCell ref="A5:D5"/>
    <mergeCell ref="A6:D6"/>
    <mergeCell ref="B7:C7"/>
    <mergeCell ref="B8:C8"/>
    <mergeCell ref="B10:C10"/>
  </mergeCells>
  <conditionalFormatting sqref="D218 B71 B112 D71 D112">
    <cfRule type="cellIs" dxfId="0" priority="1" stopIfTrue="1" operator="equal">
      <formula>#REF!</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9"/>
  <sheetViews>
    <sheetView workbookViewId="0">
      <selection activeCell="E3" sqref="E3"/>
    </sheetView>
  </sheetViews>
  <sheetFormatPr defaultRowHeight="12.75"/>
  <cols>
    <col min="1" max="1" width="64.42578125" style="40" customWidth="1"/>
    <col min="2" max="2" width="10.7109375" style="41" customWidth="1"/>
    <col min="3" max="6" width="15.7109375" style="42" customWidth="1"/>
    <col min="7" max="7" width="6.7109375" style="89" customWidth="1"/>
    <col min="8" max="8" width="12.5703125" customWidth="1"/>
  </cols>
  <sheetData>
    <row r="1" spans="1:8" ht="15" customHeight="1">
      <c r="E1" s="43" t="s">
        <v>237</v>
      </c>
      <c r="F1" s="43"/>
      <c r="G1" s="43"/>
    </row>
    <row r="2" spans="1:8" ht="27.75" customHeight="1">
      <c r="E2" s="43" t="s">
        <v>70</v>
      </c>
      <c r="F2" s="43"/>
      <c r="G2" s="43"/>
    </row>
    <row r="3" spans="1:8" ht="69" customHeight="1">
      <c r="A3" s="44" t="s">
        <v>238</v>
      </c>
      <c r="B3" s="44"/>
      <c r="C3" s="44"/>
      <c r="D3" s="44"/>
      <c r="E3" s="44"/>
      <c r="F3" s="44"/>
      <c r="G3" s="45"/>
    </row>
    <row r="4" spans="1:8" ht="17.25" customHeight="1">
      <c r="F4" s="42" t="s">
        <v>71</v>
      </c>
      <c r="G4" s="46"/>
    </row>
    <row r="5" spans="1:8" ht="23.25" customHeight="1">
      <c r="A5" s="47" t="s">
        <v>72</v>
      </c>
      <c r="B5" s="47" t="s">
        <v>239</v>
      </c>
      <c r="C5" s="48" t="s">
        <v>74</v>
      </c>
      <c r="D5" s="48" t="s">
        <v>75</v>
      </c>
      <c r="E5" s="48" t="s">
        <v>76</v>
      </c>
      <c r="F5" s="49" t="s">
        <v>77</v>
      </c>
      <c r="G5" s="49"/>
    </row>
    <row r="6" spans="1:8">
      <c r="A6" s="50"/>
      <c r="B6" s="50"/>
      <c r="C6" s="51"/>
      <c r="D6" s="51"/>
      <c r="E6" s="51"/>
      <c r="F6" s="52" t="s">
        <v>78</v>
      </c>
      <c r="G6" s="53" t="s">
        <v>79</v>
      </c>
    </row>
    <row r="7" spans="1:8" ht="9.9499999999999993" customHeight="1">
      <c r="A7" s="54">
        <v>1</v>
      </c>
      <c r="B7" s="55">
        <v>2</v>
      </c>
      <c r="C7" s="55">
        <v>3</v>
      </c>
      <c r="D7" s="55">
        <v>4</v>
      </c>
      <c r="E7" s="55">
        <v>5</v>
      </c>
      <c r="F7" s="55">
        <v>6</v>
      </c>
      <c r="G7" s="55">
        <v>7</v>
      </c>
    </row>
    <row r="8" spans="1:8" ht="15" customHeight="1">
      <c r="A8" s="54"/>
      <c r="B8" s="55"/>
      <c r="C8" s="55"/>
      <c r="D8" s="55"/>
      <c r="E8" s="55"/>
      <c r="F8" s="55"/>
      <c r="G8" s="55"/>
    </row>
    <row r="9" spans="1:8" ht="14.25">
      <c r="A9" s="56" t="s">
        <v>240</v>
      </c>
      <c r="B9" s="57" t="s">
        <v>241</v>
      </c>
      <c r="C9" s="58"/>
      <c r="D9" s="58"/>
      <c r="E9" s="58"/>
      <c r="F9" s="58"/>
      <c r="G9" s="59"/>
    </row>
    <row r="10" spans="1:8">
      <c r="A10" s="60" t="s">
        <v>242</v>
      </c>
      <c r="B10" s="57" t="s">
        <v>80</v>
      </c>
      <c r="C10" s="58">
        <v>185696.2</v>
      </c>
      <c r="D10" s="58">
        <v>202799.2</v>
      </c>
      <c r="E10" s="58">
        <v>201492.9</v>
      </c>
      <c r="F10" s="58">
        <v>-1306.3</v>
      </c>
      <c r="G10" s="57" t="s">
        <v>243</v>
      </c>
      <c r="H10" s="61"/>
    </row>
    <row r="11" spans="1:8" ht="13.5">
      <c r="A11" s="62" t="s">
        <v>244</v>
      </c>
      <c r="B11" s="57" t="s">
        <v>245</v>
      </c>
      <c r="C11" s="58"/>
      <c r="D11" s="58"/>
      <c r="E11" s="58"/>
      <c r="F11" s="58"/>
      <c r="G11" s="57" t="s">
        <v>19</v>
      </c>
      <c r="H11" s="61"/>
    </row>
    <row r="12" spans="1:8">
      <c r="A12" s="63" t="s">
        <v>246</v>
      </c>
      <c r="B12" s="64" t="s">
        <v>19</v>
      </c>
      <c r="C12" s="65">
        <v>185696.2</v>
      </c>
      <c r="D12" s="65">
        <v>202799.2</v>
      </c>
      <c r="E12" s="65">
        <v>201492.9</v>
      </c>
      <c r="F12" s="65">
        <v>-1306.3</v>
      </c>
      <c r="G12" s="64" t="s">
        <v>243</v>
      </c>
      <c r="H12" s="61"/>
    </row>
    <row r="13" spans="1:8">
      <c r="A13" s="66" t="s">
        <v>247</v>
      </c>
      <c r="B13" s="64" t="s">
        <v>241</v>
      </c>
      <c r="C13" s="65">
        <v>185696.2</v>
      </c>
      <c r="D13" s="65">
        <v>202799.2</v>
      </c>
      <c r="E13" s="65">
        <v>201492.9</v>
      </c>
      <c r="F13" s="65">
        <v>-1306.3</v>
      </c>
      <c r="G13" s="64" t="s">
        <v>243</v>
      </c>
    </row>
    <row r="14" spans="1:8">
      <c r="A14" s="66"/>
      <c r="B14" s="64"/>
      <c r="C14" s="65"/>
      <c r="D14" s="65"/>
      <c r="E14" s="65"/>
      <c r="F14" s="65"/>
      <c r="G14" s="64"/>
    </row>
    <row r="15" spans="1:8" ht="14.25">
      <c r="A15" s="56" t="s">
        <v>248</v>
      </c>
      <c r="B15" s="57" t="s">
        <v>249</v>
      </c>
      <c r="C15" s="58"/>
      <c r="D15" s="58"/>
      <c r="E15" s="58"/>
      <c r="F15" s="58"/>
      <c r="G15" s="57"/>
      <c r="H15" s="61"/>
    </row>
    <row r="16" spans="1:8">
      <c r="A16" s="60" t="s">
        <v>242</v>
      </c>
      <c r="B16" s="57" t="s">
        <v>80</v>
      </c>
      <c r="C16" s="58">
        <v>38209.300000000003</v>
      </c>
      <c r="D16" s="58">
        <v>37910</v>
      </c>
      <c r="E16" s="58">
        <v>34648.6</v>
      </c>
      <c r="F16" s="58">
        <v>-3261.4</v>
      </c>
      <c r="G16" s="57" t="s">
        <v>250</v>
      </c>
    </row>
    <row r="17" spans="1:7" ht="13.5">
      <c r="A17" s="62" t="s">
        <v>244</v>
      </c>
      <c r="B17" s="57" t="s">
        <v>245</v>
      </c>
      <c r="C17" s="58"/>
      <c r="D17" s="58"/>
      <c r="E17" s="58"/>
      <c r="F17" s="58"/>
      <c r="G17" s="57" t="s">
        <v>19</v>
      </c>
    </row>
    <row r="18" spans="1:7">
      <c r="A18" s="63" t="s">
        <v>246</v>
      </c>
      <c r="B18" s="64" t="s">
        <v>19</v>
      </c>
      <c r="C18" s="65">
        <v>38209.300000000003</v>
      </c>
      <c r="D18" s="65">
        <v>37910</v>
      </c>
      <c r="E18" s="65">
        <v>34648.6</v>
      </c>
      <c r="F18" s="65">
        <v>-3261.4</v>
      </c>
      <c r="G18" s="64" t="s">
        <v>250</v>
      </c>
    </row>
    <row r="19" spans="1:7">
      <c r="A19" s="66" t="s">
        <v>251</v>
      </c>
      <c r="B19" s="64" t="s">
        <v>252</v>
      </c>
      <c r="C19" s="65">
        <v>38209.300000000003</v>
      </c>
      <c r="D19" s="65">
        <v>37910</v>
      </c>
      <c r="E19" s="65">
        <v>34648.6</v>
      </c>
      <c r="F19" s="65">
        <v>-3261.4</v>
      </c>
      <c r="G19" s="64" t="s">
        <v>250</v>
      </c>
    </row>
    <row r="20" spans="1:7" ht="10.5" customHeight="1">
      <c r="A20" s="66"/>
      <c r="B20" s="64"/>
      <c r="C20" s="65"/>
      <c r="D20" s="65"/>
      <c r="E20" s="65"/>
      <c r="F20" s="65"/>
      <c r="G20" s="64"/>
    </row>
    <row r="21" spans="1:7" ht="14.25">
      <c r="A21" s="56" t="s">
        <v>253</v>
      </c>
      <c r="B21" s="57" t="s">
        <v>254</v>
      </c>
      <c r="C21" s="58"/>
      <c r="D21" s="58"/>
      <c r="E21" s="58"/>
      <c r="F21" s="58"/>
      <c r="G21" s="57"/>
    </row>
    <row r="22" spans="1:7">
      <c r="A22" s="60" t="s">
        <v>242</v>
      </c>
      <c r="B22" s="57" t="s">
        <v>80</v>
      </c>
      <c r="C22" s="58">
        <v>26852.5</v>
      </c>
      <c r="D22" s="58">
        <v>34174.400000000001</v>
      </c>
      <c r="E22" s="58">
        <v>31054</v>
      </c>
      <c r="F22" s="58">
        <v>-3120.4</v>
      </c>
      <c r="G22" s="57" t="s">
        <v>255</v>
      </c>
    </row>
    <row r="23" spans="1:7" s="71" customFormat="1" ht="27">
      <c r="A23" s="67" t="s">
        <v>256</v>
      </c>
      <c r="B23" s="68"/>
      <c r="C23" s="69"/>
      <c r="D23" s="69">
        <v>2000</v>
      </c>
      <c r="E23" s="69">
        <v>357</v>
      </c>
      <c r="F23" s="69">
        <v>-1643</v>
      </c>
      <c r="G23" s="70" t="s">
        <v>257</v>
      </c>
    </row>
    <row r="24" spans="1:7" ht="13.5">
      <c r="A24" s="67" t="s">
        <v>244</v>
      </c>
      <c r="B24" s="72" t="s">
        <v>245</v>
      </c>
      <c r="C24" s="69"/>
      <c r="D24" s="69"/>
      <c r="E24" s="69"/>
      <c r="F24" s="69"/>
      <c r="G24" s="68" t="s">
        <v>19</v>
      </c>
    </row>
    <row r="25" spans="1:7">
      <c r="A25" s="73" t="s">
        <v>246</v>
      </c>
      <c r="B25" s="74" t="s">
        <v>19</v>
      </c>
      <c r="C25" s="75">
        <v>26852.5</v>
      </c>
      <c r="D25" s="75">
        <v>34174.400000000001</v>
      </c>
      <c r="E25" s="75">
        <v>31054</v>
      </c>
      <c r="F25" s="75">
        <v>-3120.4</v>
      </c>
      <c r="G25" s="74" t="s">
        <v>255</v>
      </c>
    </row>
    <row r="26" spans="1:7" ht="25.5">
      <c r="A26" s="76" t="s">
        <v>256</v>
      </c>
      <c r="B26" s="74"/>
      <c r="C26" s="75"/>
      <c r="D26" s="75">
        <v>2000</v>
      </c>
      <c r="E26" s="75">
        <v>357</v>
      </c>
      <c r="F26" s="75">
        <v>-1643</v>
      </c>
      <c r="G26" s="77" t="s">
        <v>257</v>
      </c>
    </row>
    <row r="27" spans="1:7">
      <c r="A27" s="76" t="s">
        <v>258</v>
      </c>
      <c r="B27" s="74" t="s">
        <v>259</v>
      </c>
      <c r="C27" s="75">
        <v>26852.5</v>
      </c>
      <c r="D27" s="75">
        <v>34174.400000000001</v>
      </c>
      <c r="E27" s="75">
        <v>31054</v>
      </c>
      <c r="F27" s="75">
        <v>-3120.4</v>
      </c>
      <c r="G27" s="74" t="s">
        <v>255</v>
      </c>
    </row>
    <row r="28" spans="1:7" ht="25.5">
      <c r="A28" s="76" t="s">
        <v>256</v>
      </c>
      <c r="B28" s="74"/>
      <c r="C28" s="75"/>
      <c r="D28" s="75">
        <v>2000</v>
      </c>
      <c r="E28" s="75">
        <v>357</v>
      </c>
      <c r="F28" s="75">
        <v>-1643</v>
      </c>
      <c r="G28" s="77" t="s">
        <v>257</v>
      </c>
    </row>
    <row r="29" spans="1:7" ht="9.75" customHeight="1">
      <c r="A29" s="76"/>
      <c r="B29" s="74"/>
      <c r="C29" s="75"/>
      <c r="D29" s="75"/>
      <c r="E29" s="75"/>
      <c r="F29" s="75"/>
      <c r="G29" s="74"/>
    </row>
    <row r="30" spans="1:7" ht="14.25">
      <c r="A30" s="78" t="s">
        <v>260</v>
      </c>
      <c r="B30" s="68" t="s">
        <v>261</v>
      </c>
      <c r="C30" s="69"/>
      <c r="D30" s="69"/>
      <c r="E30" s="69"/>
      <c r="F30" s="69"/>
      <c r="G30" s="68"/>
    </row>
    <row r="31" spans="1:7">
      <c r="A31" s="79" t="s">
        <v>242</v>
      </c>
      <c r="B31" s="68" t="s">
        <v>80</v>
      </c>
      <c r="C31" s="69">
        <v>58513.4</v>
      </c>
      <c r="D31" s="69">
        <v>68643.899999999994</v>
      </c>
      <c r="E31" s="69">
        <v>68637.399999999994</v>
      </c>
      <c r="F31" s="69">
        <v>-6.5</v>
      </c>
      <c r="G31" s="68" t="s">
        <v>2</v>
      </c>
    </row>
    <row r="32" spans="1:7" ht="13.5">
      <c r="A32" s="67" t="s">
        <v>244</v>
      </c>
      <c r="B32" s="68" t="s">
        <v>245</v>
      </c>
      <c r="C32" s="69"/>
      <c r="D32" s="69"/>
      <c r="E32" s="69"/>
      <c r="F32" s="69"/>
      <c r="G32" s="68" t="s">
        <v>19</v>
      </c>
    </row>
    <row r="33" spans="1:7">
      <c r="A33" s="73" t="s">
        <v>246</v>
      </c>
      <c r="B33" s="74" t="s">
        <v>19</v>
      </c>
      <c r="C33" s="75">
        <v>58513.4</v>
      </c>
      <c r="D33" s="75">
        <v>68643.899999999994</v>
      </c>
      <c r="E33" s="75">
        <v>68637.399999999994</v>
      </c>
      <c r="F33" s="75">
        <v>-6.5</v>
      </c>
      <c r="G33" s="74" t="s">
        <v>2</v>
      </c>
    </row>
    <row r="34" spans="1:7">
      <c r="A34" s="76" t="s">
        <v>262</v>
      </c>
      <c r="B34" s="74" t="s">
        <v>263</v>
      </c>
      <c r="C34" s="75">
        <v>58513.4</v>
      </c>
      <c r="D34" s="75">
        <v>68643.899999999994</v>
      </c>
      <c r="E34" s="75">
        <v>68637.399999999994</v>
      </c>
      <c r="F34" s="75">
        <v>-6.5</v>
      </c>
      <c r="G34" s="74" t="s">
        <v>2</v>
      </c>
    </row>
    <row r="35" spans="1:7" ht="11.25" customHeight="1">
      <c r="A35" s="76"/>
      <c r="B35" s="74"/>
      <c r="C35" s="75"/>
      <c r="D35" s="75"/>
      <c r="E35" s="75"/>
      <c r="F35" s="75"/>
      <c r="G35" s="74"/>
    </row>
    <row r="36" spans="1:7" ht="14.25">
      <c r="A36" s="78" t="s">
        <v>264</v>
      </c>
      <c r="B36" s="68" t="s">
        <v>252</v>
      </c>
      <c r="C36" s="69"/>
      <c r="D36" s="69"/>
      <c r="E36" s="69"/>
      <c r="F36" s="69"/>
      <c r="G36" s="68"/>
    </row>
    <row r="37" spans="1:7">
      <c r="A37" s="79" t="s">
        <v>242</v>
      </c>
      <c r="B37" s="68" t="s">
        <v>80</v>
      </c>
      <c r="C37" s="69">
        <v>747256.2</v>
      </c>
      <c r="D37" s="69">
        <v>641562.6</v>
      </c>
      <c r="E37" s="69">
        <v>592891</v>
      </c>
      <c r="F37" s="69">
        <v>-48671.6</v>
      </c>
      <c r="G37" s="68" t="s">
        <v>130</v>
      </c>
    </row>
    <row r="38" spans="1:7" ht="13.5">
      <c r="A38" s="67" t="s">
        <v>244</v>
      </c>
      <c r="B38" s="68" t="s">
        <v>245</v>
      </c>
      <c r="C38" s="69"/>
      <c r="D38" s="69"/>
      <c r="E38" s="69"/>
      <c r="F38" s="69"/>
      <c r="G38" s="68" t="s">
        <v>19</v>
      </c>
    </row>
    <row r="39" spans="1:7">
      <c r="A39" s="73" t="s">
        <v>246</v>
      </c>
      <c r="B39" s="74" t="s">
        <v>19</v>
      </c>
      <c r="C39" s="75">
        <v>590432.19999999995</v>
      </c>
      <c r="D39" s="75">
        <v>574862.30000000005</v>
      </c>
      <c r="E39" s="75">
        <v>526196</v>
      </c>
      <c r="F39" s="75">
        <v>-48666.3</v>
      </c>
      <c r="G39" s="74" t="s">
        <v>265</v>
      </c>
    </row>
    <row r="40" spans="1:7">
      <c r="A40" s="76" t="s">
        <v>266</v>
      </c>
      <c r="B40" s="74" t="s">
        <v>267</v>
      </c>
      <c r="C40" s="75">
        <v>115229.1</v>
      </c>
      <c r="D40" s="75">
        <v>186884.9</v>
      </c>
      <c r="E40" s="75">
        <v>179944.7</v>
      </c>
      <c r="F40" s="75">
        <v>-6940.2</v>
      </c>
      <c r="G40" s="74" t="s">
        <v>268</v>
      </c>
    </row>
    <row r="41" spans="1:7">
      <c r="A41" s="76" t="s">
        <v>269</v>
      </c>
      <c r="B41" s="74" t="s">
        <v>270</v>
      </c>
      <c r="C41" s="75">
        <v>152422.39999999999</v>
      </c>
      <c r="D41" s="75">
        <v>166433.70000000001</v>
      </c>
      <c r="E41" s="75">
        <v>152267.5</v>
      </c>
      <c r="F41" s="75">
        <v>-14166.2</v>
      </c>
      <c r="G41" s="74" t="s">
        <v>265</v>
      </c>
    </row>
    <row r="42" spans="1:7">
      <c r="A42" s="76" t="s">
        <v>271</v>
      </c>
      <c r="B42" s="74" t="s">
        <v>272</v>
      </c>
      <c r="C42" s="75">
        <v>232278.7</v>
      </c>
      <c r="D42" s="75">
        <v>209878.7</v>
      </c>
      <c r="E42" s="75">
        <v>186854.8</v>
      </c>
      <c r="F42" s="75">
        <v>-23023.9</v>
      </c>
      <c r="G42" s="74" t="s">
        <v>43</v>
      </c>
    </row>
    <row r="43" spans="1:7">
      <c r="A43" s="76" t="s">
        <v>273</v>
      </c>
      <c r="B43" s="74" t="s">
        <v>274</v>
      </c>
      <c r="C43" s="75">
        <v>83000</v>
      </c>
      <c r="D43" s="75">
        <v>3000</v>
      </c>
      <c r="E43" s="75"/>
      <c r="F43" s="75">
        <v>-3000</v>
      </c>
      <c r="G43" s="74" t="s">
        <v>19</v>
      </c>
    </row>
    <row r="44" spans="1:7">
      <c r="A44" s="76" t="s">
        <v>275</v>
      </c>
      <c r="B44" s="74" t="s">
        <v>276</v>
      </c>
      <c r="C44" s="75">
        <v>7502</v>
      </c>
      <c r="D44" s="75">
        <v>8665</v>
      </c>
      <c r="E44" s="75">
        <v>7128.9</v>
      </c>
      <c r="F44" s="75">
        <v>-1536.1</v>
      </c>
      <c r="G44" s="74" t="s">
        <v>277</v>
      </c>
    </row>
    <row r="45" spans="1:7" ht="13.5">
      <c r="A45" s="67" t="s">
        <v>278</v>
      </c>
      <c r="B45" s="68" t="s">
        <v>279</v>
      </c>
      <c r="C45" s="69"/>
      <c r="D45" s="69"/>
      <c r="E45" s="69"/>
      <c r="F45" s="69"/>
      <c r="G45" s="68" t="s">
        <v>19</v>
      </c>
    </row>
    <row r="46" spans="1:7">
      <c r="A46" s="73" t="s">
        <v>246</v>
      </c>
      <c r="B46" s="74" t="s">
        <v>19</v>
      </c>
      <c r="C46" s="75">
        <v>152824</v>
      </c>
      <c r="D46" s="75">
        <v>66700.3</v>
      </c>
      <c r="E46" s="75">
        <v>66695</v>
      </c>
      <c r="F46" s="75">
        <v>-5.3</v>
      </c>
      <c r="G46" s="74" t="s">
        <v>2</v>
      </c>
    </row>
    <row r="47" spans="1:7">
      <c r="A47" s="76" t="s">
        <v>280</v>
      </c>
      <c r="B47" s="74" t="s">
        <v>281</v>
      </c>
      <c r="C47" s="75">
        <v>18114.400000000001</v>
      </c>
      <c r="D47" s="75">
        <v>18114.400000000001</v>
      </c>
      <c r="E47" s="75">
        <v>18109.7</v>
      </c>
      <c r="F47" s="75">
        <v>-4.7</v>
      </c>
      <c r="G47" s="74" t="s">
        <v>2</v>
      </c>
    </row>
    <row r="48" spans="1:7">
      <c r="A48" s="76" t="s">
        <v>282</v>
      </c>
      <c r="B48" s="74" t="s">
        <v>283</v>
      </c>
      <c r="C48" s="75">
        <v>134709.6</v>
      </c>
      <c r="D48" s="75">
        <v>48585.9</v>
      </c>
      <c r="E48" s="75">
        <v>48585.3</v>
      </c>
      <c r="F48" s="75">
        <v>-0.6</v>
      </c>
      <c r="G48" s="74" t="s">
        <v>2</v>
      </c>
    </row>
    <row r="49" spans="1:7" ht="13.5">
      <c r="A49" s="67" t="s">
        <v>284</v>
      </c>
      <c r="B49" s="68" t="s">
        <v>285</v>
      </c>
      <c r="C49" s="69"/>
      <c r="D49" s="69"/>
      <c r="E49" s="69"/>
      <c r="F49" s="69"/>
      <c r="G49" s="68" t="s">
        <v>19</v>
      </c>
    </row>
    <row r="50" spans="1:7">
      <c r="A50" s="73" t="s">
        <v>246</v>
      </c>
      <c r="B50" s="74" t="s">
        <v>19</v>
      </c>
      <c r="C50" s="75">
        <v>4000</v>
      </c>
      <c r="D50" s="75"/>
      <c r="E50" s="75"/>
      <c r="F50" s="75"/>
      <c r="G50" s="74" t="s">
        <v>19</v>
      </c>
    </row>
    <row r="51" spans="1:7">
      <c r="A51" s="76" t="s">
        <v>286</v>
      </c>
      <c r="B51" s="74" t="s">
        <v>287</v>
      </c>
      <c r="C51" s="75">
        <v>4000</v>
      </c>
      <c r="D51" s="75"/>
      <c r="E51" s="75"/>
      <c r="F51" s="75"/>
      <c r="G51" s="74" t="s">
        <v>19</v>
      </c>
    </row>
    <row r="52" spans="1:7" ht="8.25" customHeight="1">
      <c r="A52" s="76"/>
      <c r="B52" s="74"/>
      <c r="C52" s="75"/>
      <c r="D52" s="75"/>
      <c r="E52" s="75"/>
      <c r="F52" s="75"/>
      <c r="G52" s="74"/>
    </row>
    <row r="53" spans="1:7" ht="14.25">
      <c r="A53" s="78" t="s">
        <v>288</v>
      </c>
      <c r="B53" s="68" t="s">
        <v>289</v>
      </c>
      <c r="C53" s="69"/>
      <c r="D53" s="69"/>
      <c r="E53" s="69"/>
      <c r="F53" s="69"/>
      <c r="G53" s="68"/>
    </row>
    <row r="54" spans="1:7">
      <c r="A54" s="79" t="s">
        <v>242</v>
      </c>
      <c r="B54" s="68" t="s">
        <v>80</v>
      </c>
      <c r="C54" s="69">
        <v>1624138.8</v>
      </c>
      <c r="D54" s="69">
        <v>1632487.7</v>
      </c>
      <c r="E54" s="69">
        <v>1613351</v>
      </c>
      <c r="F54" s="69">
        <v>-19136.7</v>
      </c>
      <c r="G54" s="68" t="s">
        <v>24</v>
      </c>
    </row>
    <row r="55" spans="1:7" ht="13.5">
      <c r="A55" s="67" t="s">
        <v>244</v>
      </c>
      <c r="B55" s="68" t="s">
        <v>245</v>
      </c>
      <c r="C55" s="69"/>
      <c r="D55" s="69"/>
      <c r="E55" s="69"/>
      <c r="F55" s="69"/>
      <c r="G55" s="68" t="s">
        <v>19</v>
      </c>
    </row>
    <row r="56" spans="1:7">
      <c r="A56" s="73" t="s">
        <v>246</v>
      </c>
      <c r="B56" s="74" t="s">
        <v>19</v>
      </c>
      <c r="C56" s="75">
        <v>1624138.8</v>
      </c>
      <c r="D56" s="75">
        <v>1632487.7</v>
      </c>
      <c r="E56" s="75">
        <v>1613351</v>
      </c>
      <c r="F56" s="75">
        <v>-19136.7</v>
      </c>
      <c r="G56" s="74" t="s">
        <v>24</v>
      </c>
    </row>
    <row r="57" spans="1:7">
      <c r="A57" s="76" t="s">
        <v>290</v>
      </c>
      <c r="B57" s="74" t="s">
        <v>291</v>
      </c>
      <c r="C57" s="75">
        <v>182210.1</v>
      </c>
      <c r="D57" s="75">
        <v>188151.9</v>
      </c>
      <c r="E57" s="75">
        <v>184675.6</v>
      </c>
      <c r="F57" s="75">
        <v>-3476.3</v>
      </c>
      <c r="G57" s="74" t="s">
        <v>292</v>
      </c>
    </row>
    <row r="58" spans="1:7">
      <c r="A58" s="76" t="s">
        <v>293</v>
      </c>
      <c r="B58" s="74" t="s">
        <v>294</v>
      </c>
      <c r="C58" s="75">
        <v>1400950.6</v>
      </c>
      <c r="D58" s="75">
        <v>1404347.1</v>
      </c>
      <c r="E58" s="75">
        <v>1391767.3</v>
      </c>
      <c r="F58" s="75">
        <v>-12579.8</v>
      </c>
      <c r="G58" s="74" t="s">
        <v>295</v>
      </c>
    </row>
    <row r="59" spans="1:7">
      <c r="A59" s="76" t="s">
        <v>296</v>
      </c>
      <c r="B59" s="74" t="s">
        <v>297</v>
      </c>
      <c r="C59" s="75">
        <v>33784.1</v>
      </c>
      <c r="D59" s="75">
        <v>32842.300000000003</v>
      </c>
      <c r="E59" s="75">
        <v>31735.5</v>
      </c>
      <c r="F59" s="75">
        <v>-1106.8</v>
      </c>
      <c r="G59" s="74" t="s">
        <v>298</v>
      </c>
    </row>
    <row r="60" spans="1:7">
      <c r="A60" s="76" t="s">
        <v>299</v>
      </c>
      <c r="B60" s="74" t="s">
        <v>300</v>
      </c>
      <c r="C60" s="75">
        <v>7194</v>
      </c>
      <c r="D60" s="75">
        <v>7146.4</v>
      </c>
      <c r="E60" s="75">
        <v>5172.6000000000004</v>
      </c>
      <c r="F60" s="75">
        <v>-1973.8</v>
      </c>
      <c r="G60" s="74" t="s">
        <v>301</v>
      </c>
    </row>
    <row r="61" spans="1:7" ht="10.5" customHeight="1">
      <c r="A61" s="76"/>
      <c r="B61" s="74"/>
      <c r="C61" s="75"/>
      <c r="D61" s="75"/>
      <c r="E61" s="75"/>
      <c r="F61" s="75"/>
      <c r="G61" s="74"/>
    </row>
    <row r="62" spans="1:7" ht="14.25">
      <c r="A62" s="78" t="s">
        <v>302</v>
      </c>
      <c r="B62" s="68" t="s">
        <v>303</v>
      </c>
      <c r="C62" s="69"/>
      <c r="D62" s="69"/>
      <c r="E62" s="69"/>
      <c r="F62" s="69"/>
      <c r="G62" s="68"/>
    </row>
    <row r="63" spans="1:7">
      <c r="A63" s="79" t="s">
        <v>242</v>
      </c>
      <c r="B63" s="68" t="s">
        <v>80</v>
      </c>
      <c r="C63" s="69">
        <v>1080087.8999999999</v>
      </c>
      <c r="D63" s="69">
        <v>1139521.3</v>
      </c>
      <c r="E63" s="69">
        <v>1128205.3999999999</v>
      </c>
      <c r="F63" s="69">
        <v>-11315.9</v>
      </c>
      <c r="G63" s="68" t="s">
        <v>304</v>
      </c>
    </row>
    <row r="64" spans="1:7" ht="27">
      <c r="A64" s="67" t="s">
        <v>256</v>
      </c>
      <c r="B64" s="68"/>
      <c r="C64" s="69"/>
      <c r="D64" s="69">
        <v>400</v>
      </c>
      <c r="E64" s="69">
        <v>400</v>
      </c>
      <c r="F64" s="69"/>
      <c r="G64" s="70" t="s">
        <v>2</v>
      </c>
    </row>
    <row r="65" spans="1:7" ht="13.5">
      <c r="A65" s="67" t="s">
        <v>244</v>
      </c>
      <c r="B65" s="68" t="s">
        <v>245</v>
      </c>
      <c r="C65" s="69"/>
      <c r="D65" s="69"/>
      <c r="E65" s="69"/>
      <c r="F65" s="69"/>
      <c r="G65" s="68" t="s">
        <v>19</v>
      </c>
    </row>
    <row r="66" spans="1:7">
      <c r="A66" s="73" t="s">
        <v>246</v>
      </c>
      <c r="B66" s="74" t="s">
        <v>19</v>
      </c>
      <c r="C66" s="75">
        <v>19392.900000000001</v>
      </c>
      <c r="D66" s="75">
        <v>20126.599999999999</v>
      </c>
      <c r="E66" s="75">
        <v>20082.8</v>
      </c>
      <c r="F66" s="75">
        <v>-43.8</v>
      </c>
      <c r="G66" s="74" t="s">
        <v>122</v>
      </c>
    </row>
    <row r="67" spans="1:7" ht="25.5">
      <c r="A67" s="76" t="s">
        <v>305</v>
      </c>
      <c r="B67" s="74" t="s">
        <v>306</v>
      </c>
      <c r="C67" s="75"/>
      <c r="D67" s="75">
        <v>98.2</v>
      </c>
      <c r="E67" s="75">
        <v>98.2</v>
      </c>
      <c r="F67" s="75"/>
      <c r="G67" s="74" t="s">
        <v>2</v>
      </c>
    </row>
    <row r="68" spans="1:7">
      <c r="A68" s="76" t="s">
        <v>307</v>
      </c>
      <c r="B68" s="74" t="s">
        <v>308</v>
      </c>
      <c r="C68" s="75">
        <v>19392.900000000001</v>
      </c>
      <c r="D68" s="75">
        <v>20028.400000000001</v>
      </c>
      <c r="E68" s="75">
        <v>19984.599999999999</v>
      </c>
      <c r="F68" s="75">
        <v>-43.8</v>
      </c>
      <c r="G68" s="74" t="s">
        <v>122</v>
      </c>
    </row>
    <row r="69" spans="1:7" ht="13.5">
      <c r="A69" s="67" t="s">
        <v>309</v>
      </c>
      <c r="B69" s="68" t="s">
        <v>310</v>
      </c>
      <c r="C69" s="69"/>
      <c r="D69" s="69"/>
      <c r="E69" s="69"/>
      <c r="F69" s="69"/>
      <c r="G69" s="68" t="s">
        <v>19</v>
      </c>
    </row>
    <row r="70" spans="1:7">
      <c r="A70" s="73" t="s">
        <v>246</v>
      </c>
      <c r="B70" s="74" t="s">
        <v>19</v>
      </c>
      <c r="C70" s="75">
        <v>1060695</v>
      </c>
      <c r="D70" s="75">
        <v>1119394.7</v>
      </c>
      <c r="E70" s="75">
        <v>1108122.7</v>
      </c>
      <c r="F70" s="75">
        <v>-11272</v>
      </c>
      <c r="G70" s="74" t="s">
        <v>304</v>
      </c>
    </row>
    <row r="71" spans="1:7" ht="25.5">
      <c r="A71" s="76" t="s">
        <v>256</v>
      </c>
      <c r="B71" s="74"/>
      <c r="C71" s="75"/>
      <c r="D71" s="75">
        <v>400</v>
      </c>
      <c r="E71" s="75">
        <v>400</v>
      </c>
      <c r="F71" s="75"/>
      <c r="G71" s="77" t="s">
        <v>2</v>
      </c>
    </row>
    <row r="72" spans="1:7">
      <c r="A72" s="76" t="s">
        <v>311</v>
      </c>
      <c r="B72" s="74" t="s">
        <v>312</v>
      </c>
      <c r="C72" s="75">
        <v>69983.899999999994</v>
      </c>
      <c r="D72" s="75">
        <v>61407.1</v>
      </c>
      <c r="E72" s="75">
        <v>58520.9</v>
      </c>
      <c r="F72" s="75">
        <v>-2886.2</v>
      </c>
      <c r="G72" s="74" t="s">
        <v>313</v>
      </c>
    </row>
    <row r="73" spans="1:7">
      <c r="A73" s="76" t="s">
        <v>314</v>
      </c>
      <c r="B73" s="74" t="s">
        <v>315</v>
      </c>
      <c r="C73" s="75">
        <v>81913.3</v>
      </c>
      <c r="D73" s="75">
        <v>87050</v>
      </c>
      <c r="E73" s="75">
        <v>86504.8</v>
      </c>
      <c r="F73" s="75">
        <v>-545.20000000000005</v>
      </c>
      <c r="G73" s="74" t="s">
        <v>243</v>
      </c>
    </row>
    <row r="74" spans="1:7">
      <c r="A74" s="76" t="s">
        <v>316</v>
      </c>
      <c r="B74" s="74" t="s">
        <v>317</v>
      </c>
      <c r="C74" s="75">
        <v>17219.2</v>
      </c>
      <c r="D74" s="75">
        <v>17835.3</v>
      </c>
      <c r="E74" s="75">
        <v>17389.900000000001</v>
      </c>
      <c r="F74" s="75">
        <v>-445.4</v>
      </c>
      <c r="G74" s="74" t="s">
        <v>17</v>
      </c>
    </row>
    <row r="75" spans="1:7">
      <c r="A75" s="76" t="s">
        <v>318</v>
      </c>
      <c r="B75" s="74" t="s">
        <v>319</v>
      </c>
      <c r="C75" s="75">
        <v>10276.799999999999</v>
      </c>
      <c r="D75" s="75">
        <v>9045</v>
      </c>
      <c r="E75" s="75">
        <v>8247.5</v>
      </c>
      <c r="F75" s="75">
        <v>-797.5</v>
      </c>
      <c r="G75" s="74" t="s">
        <v>320</v>
      </c>
    </row>
    <row r="76" spans="1:7">
      <c r="A76" s="76" t="s">
        <v>321</v>
      </c>
      <c r="B76" s="74" t="s">
        <v>322</v>
      </c>
      <c r="C76" s="75">
        <v>12306.1</v>
      </c>
      <c r="D76" s="75">
        <v>12287.3</v>
      </c>
      <c r="E76" s="75">
        <v>12022.4</v>
      </c>
      <c r="F76" s="75">
        <v>-264.89999999999998</v>
      </c>
      <c r="G76" s="74" t="s">
        <v>323</v>
      </c>
    </row>
    <row r="77" spans="1:7">
      <c r="A77" s="76" t="s">
        <v>324</v>
      </c>
      <c r="B77" s="74" t="s">
        <v>325</v>
      </c>
      <c r="C77" s="75">
        <v>62675.9</v>
      </c>
      <c r="D77" s="75">
        <v>67295.399999999994</v>
      </c>
      <c r="E77" s="75">
        <v>65135.8</v>
      </c>
      <c r="F77" s="75">
        <v>-2159.6</v>
      </c>
      <c r="G77" s="74" t="s">
        <v>49</v>
      </c>
    </row>
    <row r="78" spans="1:7">
      <c r="A78" s="76" t="s">
        <v>326</v>
      </c>
      <c r="B78" s="74" t="s">
        <v>327</v>
      </c>
      <c r="C78" s="75">
        <v>806319.8</v>
      </c>
      <c r="D78" s="75">
        <v>864474.6</v>
      </c>
      <c r="E78" s="75">
        <v>860301.2</v>
      </c>
      <c r="F78" s="75">
        <v>-4173.3999999999996</v>
      </c>
      <c r="G78" s="74" t="s">
        <v>52</v>
      </c>
    </row>
    <row r="79" spans="1:7" ht="25.5">
      <c r="A79" s="76" t="s">
        <v>256</v>
      </c>
      <c r="B79" s="74"/>
      <c r="C79" s="75"/>
      <c r="D79" s="75">
        <v>400</v>
      </c>
      <c r="E79" s="75">
        <v>400</v>
      </c>
      <c r="F79" s="75"/>
      <c r="G79" s="77" t="s">
        <v>2</v>
      </c>
    </row>
    <row r="80" spans="1:7">
      <c r="A80" s="76"/>
      <c r="B80" s="74"/>
      <c r="C80" s="75"/>
      <c r="D80" s="75"/>
      <c r="E80" s="75"/>
      <c r="F80" s="75"/>
      <c r="G80" s="74"/>
    </row>
    <row r="81" spans="1:7" ht="14.25">
      <c r="A81" s="78" t="s">
        <v>328</v>
      </c>
      <c r="B81" s="68" t="s">
        <v>329</v>
      </c>
      <c r="C81" s="69"/>
      <c r="D81" s="69"/>
      <c r="E81" s="69"/>
      <c r="F81" s="69"/>
      <c r="G81" s="68"/>
    </row>
    <row r="82" spans="1:7">
      <c r="A82" s="79" t="s">
        <v>242</v>
      </c>
      <c r="B82" s="68" t="s">
        <v>80</v>
      </c>
      <c r="C82" s="69">
        <v>3966315.4</v>
      </c>
      <c r="D82" s="69">
        <v>4595279.9000000004</v>
      </c>
      <c r="E82" s="69">
        <v>4547211.5</v>
      </c>
      <c r="F82" s="69">
        <v>-48068.4</v>
      </c>
      <c r="G82" s="68" t="s">
        <v>304</v>
      </c>
    </row>
    <row r="83" spans="1:7" ht="27">
      <c r="A83" s="67" t="s">
        <v>256</v>
      </c>
      <c r="B83" s="68"/>
      <c r="C83" s="69"/>
      <c r="D83" s="69">
        <v>6684.9</v>
      </c>
      <c r="E83" s="69">
        <v>6683.5</v>
      </c>
      <c r="F83" s="69">
        <v>-1.4</v>
      </c>
      <c r="G83" s="70" t="s">
        <v>2</v>
      </c>
    </row>
    <row r="84" spans="1:7" ht="13.5">
      <c r="A84" s="67" t="s">
        <v>244</v>
      </c>
      <c r="B84" s="68" t="s">
        <v>245</v>
      </c>
      <c r="C84" s="69"/>
      <c r="D84" s="69"/>
      <c r="E84" s="69"/>
      <c r="F84" s="69"/>
      <c r="G84" s="68" t="s">
        <v>19</v>
      </c>
    </row>
    <row r="85" spans="1:7">
      <c r="A85" s="73" t="s">
        <v>246</v>
      </c>
      <c r="B85" s="74" t="s">
        <v>19</v>
      </c>
      <c r="C85" s="75">
        <v>164703.1</v>
      </c>
      <c r="D85" s="75">
        <v>171099.5</v>
      </c>
      <c r="E85" s="75">
        <v>170905.60000000001</v>
      </c>
      <c r="F85" s="75">
        <v>-193.9</v>
      </c>
      <c r="G85" s="74" t="s">
        <v>330</v>
      </c>
    </row>
    <row r="86" spans="1:7" ht="25.5">
      <c r="A86" s="76" t="s">
        <v>256</v>
      </c>
      <c r="B86" s="68"/>
      <c r="C86" s="69"/>
      <c r="D86" s="75">
        <v>5713.8</v>
      </c>
      <c r="E86" s="75">
        <v>5713.7</v>
      </c>
      <c r="F86" s="75">
        <v>-0.1</v>
      </c>
      <c r="G86" s="77" t="s">
        <v>2</v>
      </c>
    </row>
    <row r="87" spans="1:7">
      <c r="A87" s="76" t="s">
        <v>331</v>
      </c>
      <c r="B87" s="74" t="s">
        <v>332</v>
      </c>
      <c r="C87" s="75">
        <v>111.2</v>
      </c>
      <c r="D87" s="75">
        <v>111.2</v>
      </c>
      <c r="E87" s="75">
        <v>99.7</v>
      </c>
      <c r="F87" s="75">
        <v>-11.5</v>
      </c>
      <c r="G87" s="74" t="s">
        <v>333</v>
      </c>
    </row>
    <row r="88" spans="1:7">
      <c r="A88" s="76" t="s">
        <v>334</v>
      </c>
      <c r="B88" s="74" t="s">
        <v>335</v>
      </c>
      <c r="C88" s="75">
        <v>17391.900000000001</v>
      </c>
      <c r="D88" s="75">
        <v>18074.5</v>
      </c>
      <c r="E88" s="75">
        <v>17946.7</v>
      </c>
      <c r="F88" s="75">
        <v>-127.8</v>
      </c>
      <c r="G88" s="74" t="s">
        <v>119</v>
      </c>
    </row>
    <row r="89" spans="1:7">
      <c r="A89" s="76" t="s">
        <v>336</v>
      </c>
      <c r="B89" s="74" t="s">
        <v>337</v>
      </c>
      <c r="C89" s="75">
        <v>140050</v>
      </c>
      <c r="D89" s="75">
        <v>145763.79999999999</v>
      </c>
      <c r="E89" s="75">
        <v>145714.9</v>
      </c>
      <c r="F89" s="75">
        <v>-48.9</v>
      </c>
      <c r="G89" s="74" t="s">
        <v>2</v>
      </c>
    </row>
    <row r="90" spans="1:7" ht="25.5">
      <c r="A90" s="76" t="s">
        <v>256</v>
      </c>
      <c r="B90" s="68"/>
      <c r="C90" s="69"/>
      <c r="D90" s="75">
        <v>5713.8</v>
      </c>
      <c r="E90" s="75">
        <v>5713.7</v>
      </c>
      <c r="F90" s="75">
        <v>-0.1</v>
      </c>
      <c r="G90" s="77" t="s">
        <v>2</v>
      </c>
    </row>
    <row r="91" spans="1:7">
      <c r="A91" s="76" t="s">
        <v>338</v>
      </c>
      <c r="B91" s="74" t="s">
        <v>339</v>
      </c>
      <c r="C91" s="75">
        <v>7150</v>
      </c>
      <c r="D91" s="75">
        <v>7150</v>
      </c>
      <c r="E91" s="75">
        <v>7144.3</v>
      </c>
      <c r="F91" s="75">
        <v>-5.7</v>
      </c>
      <c r="G91" s="74" t="s">
        <v>330</v>
      </c>
    </row>
    <row r="92" spans="1:7" ht="13.5">
      <c r="A92" s="67" t="s">
        <v>309</v>
      </c>
      <c r="B92" s="68" t="s">
        <v>310</v>
      </c>
      <c r="C92" s="69"/>
      <c r="D92" s="69"/>
      <c r="E92" s="69"/>
      <c r="F92" s="69"/>
      <c r="G92" s="68" t="s">
        <v>19</v>
      </c>
    </row>
    <row r="93" spans="1:7">
      <c r="A93" s="73" t="s">
        <v>246</v>
      </c>
      <c r="B93" s="74" t="s">
        <v>19</v>
      </c>
      <c r="C93" s="75">
        <v>3534961.6</v>
      </c>
      <c r="D93" s="75">
        <v>4107958.5</v>
      </c>
      <c r="E93" s="75">
        <v>4065127.2</v>
      </c>
      <c r="F93" s="75">
        <v>-42831.3</v>
      </c>
      <c r="G93" s="74" t="s">
        <v>304</v>
      </c>
    </row>
    <row r="94" spans="1:7" ht="25.5">
      <c r="A94" s="76" t="s">
        <v>256</v>
      </c>
      <c r="B94" s="68"/>
      <c r="C94" s="69"/>
      <c r="D94" s="75">
        <v>971.1</v>
      </c>
      <c r="E94" s="75">
        <v>969.8</v>
      </c>
      <c r="F94" s="75">
        <v>-1.3</v>
      </c>
      <c r="G94" s="77" t="s">
        <v>330</v>
      </c>
    </row>
    <row r="95" spans="1:7">
      <c r="A95" s="76" t="s">
        <v>340</v>
      </c>
      <c r="B95" s="74" t="s">
        <v>341</v>
      </c>
      <c r="C95" s="75">
        <v>58898.5</v>
      </c>
      <c r="D95" s="75">
        <v>61893.1</v>
      </c>
      <c r="E95" s="75">
        <v>61410.5</v>
      </c>
      <c r="F95" s="75">
        <v>-482.6</v>
      </c>
      <c r="G95" s="74" t="s">
        <v>342</v>
      </c>
    </row>
    <row r="96" spans="1:7">
      <c r="A96" s="76" t="s">
        <v>343</v>
      </c>
      <c r="B96" s="74" t="s">
        <v>344</v>
      </c>
      <c r="C96" s="75">
        <v>1775967.7</v>
      </c>
      <c r="D96" s="75">
        <v>2006959.8</v>
      </c>
      <c r="E96" s="75">
        <v>2003443.9</v>
      </c>
      <c r="F96" s="75">
        <v>-3515.9</v>
      </c>
      <c r="G96" s="74" t="s">
        <v>122</v>
      </c>
    </row>
    <row r="97" spans="1:7" ht="25.5">
      <c r="A97" s="76" t="s">
        <v>256</v>
      </c>
      <c r="B97" s="68"/>
      <c r="C97" s="69"/>
      <c r="D97" s="75">
        <v>630</v>
      </c>
      <c r="E97" s="75">
        <v>628.70000000000005</v>
      </c>
      <c r="F97" s="75">
        <v>-1.3</v>
      </c>
      <c r="G97" s="77" t="s">
        <v>122</v>
      </c>
    </row>
    <row r="98" spans="1:7">
      <c r="A98" s="76" t="s">
        <v>345</v>
      </c>
      <c r="B98" s="74" t="s">
        <v>346</v>
      </c>
      <c r="C98" s="75">
        <v>54111.5</v>
      </c>
      <c r="D98" s="75">
        <v>80539.600000000006</v>
      </c>
      <c r="E98" s="75">
        <v>80433.5</v>
      </c>
      <c r="F98" s="75">
        <v>-106.1</v>
      </c>
      <c r="G98" s="74" t="s">
        <v>330</v>
      </c>
    </row>
    <row r="99" spans="1:7">
      <c r="A99" s="76" t="s">
        <v>347</v>
      </c>
      <c r="B99" s="74" t="s">
        <v>348</v>
      </c>
      <c r="C99" s="75">
        <v>252684.1</v>
      </c>
      <c r="D99" s="75">
        <v>273474.3</v>
      </c>
      <c r="E99" s="75">
        <v>273204.8</v>
      </c>
      <c r="F99" s="75">
        <v>-269.5</v>
      </c>
      <c r="G99" s="74" t="s">
        <v>330</v>
      </c>
    </row>
    <row r="100" spans="1:7">
      <c r="A100" s="76" t="s">
        <v>349</v>
      </c>
      <c r="B100" s="74" t="s">
        <v>350</v>
      </c>
      <c r="C100" s="75">
        <v>210495.5</v>
      </c>
      <c r="D100" s="75">
        <v>289156</v>
      </c>
      <c r="E100" s="75">
        <v>261611.1</v>
      </c>
      <c r="F100" s="75">
        <v>-27544.9</v>
      </c>
      <c r="G100" s="74" t="s">
        <v>351</v>
      </c>
    </row>
    <row r="101" spans="1:7">
      <c r="A101" s="76" t="s">
        <v>352</v>
      </c>
      <c r="B101" s="74" t="s">
        <v>353</v>
      </c>
      <c r="C101" s="75">
        <v>702137.9</v>
      </c>
      <c r="D101" s="75">
        <v>816743.6</v>
      </c>
      <c r="E101" s="75">
        <v>813057.1</v>
      </c>
      <c r="F101" s="75">
        <v>-3686.5</v>
      </c>
      <c r="G101" s="74" t="s">
        <v>52</v>
      </c>
    </row>
    <row r="102" spans="1:7">
      <c r="A102" s="76" t="s">
        <v>354</v>
      </c>
      <c r="B102" s="74" t="s">
        <v>355</v>
      </c>
      <c r="C102" s="75">
        <v>1183.8</v>
      </c>
      <c r="D102" s="75">
        <v>1956.5</v>
      </c>
      <c r="E102" s="75">
        <v>509.8</v>
      </c>
      <c r="F102" s="75">
        <v>-1446.7</v>
      </c>
      <c r="G102" s="74" t="s">
        <v>356</v>
      </c>
    </row>
    <row r="103" spans="1:7">
      <c r="A103" s="76" t="s">
        <v>357</v>
      </c>
      <c r="B103" s="74" t="s">
        <v>358</v>
      </c>
      <c r="C103" s="75">
        <v>479482.6</v>
      </c>
      <c r="D103" s="75">
        <v>577235.6</v>
      </c>
      <c r="E103" s="75">
        <v>571456.69999999995</v>
      </c>
      <c r="F103" s="75">
        <v>-5778.9</v>
      </c>
      <c r="G103" s="74" t="s">
        <v>304</v>
      </c>
    </row>
    <row r="104" spans="1:7" ht="25.5">
      <c r="A104" s="76" t="s">
        <v>256</v>
      </c>
      <c r="B104" s="68"/>
      <c r="C104" s="69"/>
      <c r="D104" s="75">
        <v>341.1</v>
      </c>
      <c r="E104" s="75">
        <v>341.1</v>
      </c>
      <c r="F104" s="75"/>
      <c r="G104" s="77" t="s">
        <v>2</v>
      </c>
    </row>
    <row r="105" spans="1:7" ht="13.5">
      <c r="A105" s="67" t="s">
        <v>359</v>
      </c>
      <c r="B105" s="68" t="s">
        <v>360</v>
      </c>
      <c r="C105" s="69"/>
      <c r="D105" s="69"/>
      <c r="E105" s="69"/>
      <c r="F105" s="69"/>
      <c r="G105" s="68" t="s">
        <v>19</v>
      </c>
    </row>
    <row r="106" spans="1:7">
      <c r="A106" s="73" t="s">
        <v>246</v>
      </c>
      <c r="B106" s="74" t="s">
        <v>19</v>
      </c>
      <c r="C106" s="75">
        <v>11451.1</v>
      </c>
      <c r="D106" s="75">
        <v>9692.5</v>
      </c>
      <c r="E106" s="75">
        <v>9601.5</v>
      </c>
      <c r="F106" s="75">
        <v>-91</v>
      </c>
      <c r="G106" s="74" t="s">
        <v>295</v>
      </c>
    </row>
    <row r="107" spans="1:7">
      <c r="A107" s="76" t="s">
        <v>361</v>
      </c>
      <c r="B107" s="74" t="s">
        <v>362</v>
      </c>
      <c r="C107" s="75">
        <v>11451.1</v>
      </c>
      <c r="D107" s="75">
        <v>9692.5</v>
      </c>
      <c r="E107" s="75">
        <v>9601.5</v>
      </c>
      <c r="F107" s="75">
        <v>-91</v>
      </c>
      <c r="G107" s="74" t="s">
        <v>295</v>
      </c>
    </row>
    <row r="108" spans="1:7" ht="13.5">
      <c r="A108" s="67" t="s">
        <v>363</v>
      </c>
      <c r="B108" s="68" t="s">
        <v>364</v>
      </c>
      <c r="C108" s="69"/>
      <c r="D108" s="69"/>
      <c r="E108" s="69"/>
      <c r="F108" s="69"/>
      <c r="G108" s="68" t="s">
        <v>19</v>
      </c>
    </row>
    <row r="109" spans="1:7">
      <c r="A109" s="73" t="s">
        <v>246</v>
      </c>
      <c r="B109" s="74" t="s">
        <v>19</v>
      </c>
      <c r="C109" s="75">
        <v>121478.7</v>
      </c>
      <c r="D109" s="75">
        <v>144697.1</v>
      </c>
      <c r="E109" s="75">
        <v>143871.6</v>
      </c>
      <c r="F109" s="75">
        <v>-825.5</v>
      </c>
      <c r="G109" s="74" t="s">
        <v>243</v>
      </c>
    </row>
    <row r="110" spans="1:7">
      <c r="A110" s="76" t="s">
        <v>365</v>
      </c>
      <c r="B110" s="74" t="s">
        <v>366</v>
      </c>
      <c r="C110" s="75">
        <v>47512.9</v>
      </c>
      <c r="D110" s="75">
        <v>57075.3</v>
      </c>
      <c r="E110" s="75">
        <v>56795.3</v>
      </c>
      <c r="F110" s="75">
        <v>-280</v>
      </c>
      <c r="G110" s="74" t="s">
        <v>52</v>
      </c>
    </row>
    <row r="111" spans="1:7">
      <c r="A111" s="76" t="s">
        <v>367</v>
      </c>
      <c r="B111" s="74" t="s">
        <v>368</v>
      </c>
      <c r="C111" s="75">
        <v>73965.8</v>
      </c>
      <c r="D111" s="75">
        <v>87621.8</v>
      </c>
      <c r="E111" s="75">
        <v>87076.4</v>
      </c>
      <c r="F111" s="75">
        <v>-545.4</v>
      </c>
      <c r="G111" s="74" t="s">
        <v>243</v>
      </c>
    </row>
    <row r="112" spans="1:7" ht="13.5">
      <c r="A112" s="67" t="s">
        <v>369</v>
      </c>
      <c r="B112" s="68" t="s">
        <v>370</v>
      </c>
      <c r="C112" s="69"/>
      <c r="D112" s="69"/>
      <c r="E112" s="69"/>
      <c r="F112" s="69"/>
      <c r="G112" s="68" t="s">
        <v>19</v>
      </c>
    </row>
    <row r="113" spans="1:7">
      <c r="A113" s="73" t="s">
        <v>246</v>
      </c>
      <c r="B113" s="74" t="s">
        <v>19</v>
      </c>
      <c r="C113" s="75">
        <v>133505.1</v>
      </c>
      <c r="D113" s="75">
        <v>161672.6</v>
      </c>
      <c r="E113" s="75">
        <v>157547</v>
      </c>
      <c r="F113" s="75">
        <v>-4125.6000000000004</v>
      </c>
      <c r="G113" s="74" t="s">
        <v>233</v>
      </c>
    </row>
    <row r="114" spans="1:7">
      <c r="A114" s="76" t="s">
        <v>371</v>
      </c>
      <c r="B114" s="74" t="s">
        <v>372</v>
      </c>
      <c r="C114" s="75">
        <v>23744.3</v>
      </c>
      <c r="D114" s="75">
        <v>22281.5</v>
      </c>
      <c r="E114" s="75">
        <v>22175.4</v>
      </c>
      <c r="F114" s="75">
        <v>-106.1</v>
      </c>
      <c r="G114" s="74" t="s">
        <v>52</v>
      </c>
    </row>
    <row r="115" spans="1:7">
      <c r="A115" s="76" t="s">
        <v>373</v>
      </c>
      <c r="B115" s="74" t="s">
        <v>374</v>
      </c>
      <c r="C115" s="75">
        <v>99472.8</v>
      </c>
      <c r="D115" s="75">
        <v>125024.7</v>
      </c>
      <c r="E115" s="75">
        <v>121005.2</v>
      </c>
      <c r="F115" s="75">
        <v>-4019.5</v>
      </c>
      <c r="G115" s="74" t="s">
        <v>49</v>
      </c>
    </row>
    <row r="116" spans="1:7">
      <c r="A116" s="76" t="s">
        <v>375</v>
      </c>
      <c r="B116" s="74" t="s">
        <v>376</v>
      </c>
      <c r="C116" s="75">
        <v>10288</v>
      </c>
      <c r="D116" s="75">
        <v>14366.4</v>
      </c>
      <c r="E116" s="75">
        <v>14366.4</v>
      </c>
      <c r="F116" s="75"/>
      <c r="G116" s="74" t="s">
        <v>2</v>
      </c>
    </row>
    <row r="117" spans="1:7" ht="13.5">
      <c r="A117" s="67" t="s">
        <v>284</v>
      </c>
      <c r="B117" s="68" t="s">
        <v>285</v>
      </c>
      <c r="C117" s="69"/>
      <c r="D117" s="69"/>
      <c r="E117" s="69"/>
      <c r="F117" s="69"/>
      <c r="G117" s="68" t="s">
        <v>19</v>
      </c>
    </row>
    <row r="118" spans="1:7">
      <c r="A118" s="73" t="s">
        <v>246</v>
      </c>
      <c r="B118" s="74" t="s">
        <v>19</v>
      </c>
      <c r="C118" s="75">
        <v>215.8</v>
      </c>
      <c r="D118" s="75">
        <v>159.69999999999999</v>
      </c>
      <c r="E118" s="75">
        <v>158.6</v>
      </c>
      <c r="F118" s="75">
        <v>-1.1000000000000001</v>
      </c>
      <c r="G118" s="74" t="s">
        <v>119</v>
      </c>
    </row>
    <row r="119" spans="1:7">
      <c r="A119" s="76" t="s">
        <v>377</v>
      </c>
      <c r="B119" s="74" t="s">
        <v>378</v>
      </c>
      <c r="C119" s="75">
        <v>215.8</v>
      </c>
      <c r="D119" s="75">
        <v>159.69999999999999</v>
      </c>
      <c r="E119" s="75">
        <v>158.6</v>
      </c>
      <c r="F119" s="75">
        <v>-1.1000000000000001</v>
      </c>
      <c r="G119" s="74" t="s">
        <v>119</v>
      </c>
    </row>
    <row r="120" spans="1:7">
      <c r="A120" s="76"/>
      <c r="B120" s="74"/>
      <c r="C120" s="75"/>
      <c r="D120" s="75"/>
      <c r="E120" s="75"/>
      <c r="F120" s="75"/>
      <c r="G120" s="74"/>
    </row>
    <row r="121" spans="1:7" ht="14.25">
      <c r="A121" s="78" t="s">
        <v>379</v>
      </c>
      <c r="B121" s="68" t="s">
        <v>380</v>
      </c>
      <c r="C121" s="69"/>
      <c r="D121" s="69"/>
      <c r="E121" s="69"/>
      <c r="F121" s="69"/>
      <c r="G121" s="68"/>
    </row>
    <row r="122" spans="1:7">
      <c r="A122" s="79" t="s">
        <v>242</v>
      </c>
      <c r="B122" s="68" t="s">
        <v>80</v>
      </c>
      <c r="C122" s="69">
        <v>531674.1</v>
      </c>
      <c r="D122" s="69">
        <v>528712.4</v>
      </c>
      <c r="E122" s="69">
        <v>507396.2</v>
      </c>
      <c r="F122" s="69">
        <v>-21316.2</v>
      </c>
      <c r="G122" s="68" t="s">
        <v>381</v>
      </c>
    </row>
    <row r="123" spans="1:7" ht="13.5">
      <c r="A123" s="67" t="s">
        <v>244</v>
      </c>
      <c r="B123" s="68" t="s">
        <v>245</v>
      </c>
      <c r="C123" s="69"/>
      <c r="D123" s="69"/>
      <c r="E123" s="69"/>
      <c r="F123" s="69"/>
      <c r="G123" s="68" t="s">
        <v>19</v>
      </c>
    </row>
    <row r="124" spans="1:7">
      <c r="A124" s="73" t="s">
        <v>246</v>
      </c>
      <c r="B124" s="74" t="s">
        <v>19</v>
      </c>
      <c r="C124" s="75">
        <v>531674.1</v>
      </c>
      <c r="D124" s="75">
        <v>528712.4</v>
      </c>
      <c r="E124" s="75">
        <v>507396.2</v>
      </c>
      <c r="F124" s="75">
        <v>-21316.2</v>
      </c>
      <c r="G124" s="74" t="s">
        <v>381</v>
      </c>
    </row>
    <row r="125" spans="1:7">
      <c r="A125" s="76" t="s">
        <v>382</v>
      </c>
      <c r="B125" s="74" t="s">
        <v>383</v>
      </c>
      <c r="C125" s="75">
        <v>71006.899999999994</v>
      </c>
      <c r="D125" s="75">
        <v>65369.7</v>
      </c>
      <c r="E125" s="75">
        <v>60610.7</v>
      </c>
      <c r="F125" s="75">
        <v>-4759</v>
      </c>
      <c r="G125" s="74" t="s">
        <v>384</v>
      </c>
    </row>
    <row r="126" spans="1:7" ht="25.5">
      <c r="A126" s="76" t="s">
        <v>385</v>
      </c>
      <c r="B126" s="74" t="s">
        <v>386</v>
      </c>
      <c r="C126" s="75">
        <v>460667.2</v>
      </c>
      <c r="D126" s="75">
        <v>463342.7</v>
      </c>
      <c r="E126" s="75">
        <v>446785.6</v>
      </c>
      <c r="F126" s="75">
        <v>-16557.099999999999</v>
      </c>
      <c r="G126" s="74" t="s">
        <v>387</v>
      </c>
    </row>
    <row r="127" spans="1:7">
      <c r="A127" s="76"/>
      <c r="B127" s="74"/>
      <c r="C127" s="75"/>
      <c r="D127" s="75"/>
      <c r="E127" s="75"/>
      <c r="F127" s="75"/>
      <c r="G127" s="74"/>
    </row>
    <row r="128" spans="1:7" ht="14.25">
      <c r="A128" s="78" t="s">
        <v>388</v>
      </c>
      <c r="B128" s="68" t="s">
        <v>389</v>
      </c>
      <c r="C128" s="69"/>
      <c r="D128" s="69"/>
      <c r="E128" s="69"/>
      <c r="F128" s="69"/>
      <c r="G128" s="68"/>
    </row>
    <row r="129" spans="1:7">
      <c r="A129" s="79" t="s">
        <v>242</v>
      </c>
      <c r="B129" s="68" t="s">
        <v>80</v>
      </c>
      <c r="C129" s="69">
        <v>1968024</v>
      </c>
      <c r="D129" s="69">
        <v>1951613.8</v>
      </c>
      <c r="E129" s="69">
        <v>1942948.7</v>
      </c>
      <c r="F129" s="69">
        <v>-8665.1</v>
      </c>
      <c r="G129" s="68" t="s">
        <v>5</v>
      </c>
    </row>
    <row r="130" spans="1:7" ht="27">
      <c r="A130" s="67" t="s">
        <v>256</v>
      </c>
      <c r="B130" s="68"/>
      <c r="C130" s="69"/>
      <c r="D130" s="69">
        <v>250</v>
      </c>
      <c r="E130" s="69">
        <v>250</v>
      </c>
      <c r="F130" s="69"/>
      <c r="G130" s="70" t="s">
        <v>2</v>
      </c>
    </row>
    <row r="131" spans="1:7" ht="13.5">
      <c r="A131" s="67" t="s">
        <v>390</v>
      </c>
      <c r="B131" s="68" t="s">
        <v>391</v>
      </c>
      <c r="C131" s="69"/>
      <c r="D131" s="69"/>
      <c r="E131" s="69"/>
      <c r="F131" s="69"/>
      <c r="G131" s="68" t="s">
        <v>19</v>
      </c>
    </row>
    <row r="132" spans="1:7">
      <c r="A132" s="73" t="s">
        <v>246</v>
      </c>
      <c r="B132" s="74" t="s">
        <v>19</v>
      </c>
      <c r="C132" s="75">
        <v>1787002.6</v>
      </c>
      <c r="D132" s="75">
        <v>1761339.5</v>
      </c>
      <c r="E132" s="75">
        <v>1755827.2</v>
      </c>
      <c r="F132" s="75">
        <v>-5512.3</v>
      </c>
      <c r="G132" s="74" t="s">
        <v>161</v>
      </c>
    </row>
    <row r="133" spans="1:7" ht="25.5">
      <c r="A133" s="76" t="s">
        <v>256</v>
      </c>
      <c r="B133" s="68"/>
      <c r="C133" s="69"/>
      <c r="D133" s="75">
        <v>250</v>
      </c>
      <c r="E133" s="75">
        <v>250</v>
      </c>
      <c r="F133" s="75"/>
      <c r="G133" s="77" t="s">
        <v>2</v>
      </c>
    </row>
    <row r="134" spans="1:7">
      <c r="A134" s="76" t="s">
        <v>392</v>
      </c>
      <c r="B134" s="74" t="s">
        <v>393</v>
      </c>
      <c r="C134" s="75">
        <v>32098.7</v>
      </c>
      <c r="D134" s="75">
        <v>29595.7</v>
      </c>
      <c r="E134" s="75">
        <v>29595.7</v>
      </c>
      <c r="F134" s="75"/>
      <c r="G134" s="74" t="s">
        <v>2</v>
      </c>
    </row>
    <row r="135" spans="1:7">
      <c r="A135" s="76" t="s">
        <v>394</v>
      </c>
      <c r="B135" s="74" t="s">
        <v>395</v>
      </c>
      <c r="C135" s="75">
        <v>1257165.1000000001</v>
      </c>
      <c r="D135" s="75">
        <v>1216311.3</v>
      </c>
      <c r="E135" s="75">
        <v>1211314.8999999999</v>
      </c>
      <c r="F135" s="75">
        <v>-4996.3999999999996</v>
      </c>
      <c r="G135" s="74" t="s">
        <v>5</v>
      </c>
    </row>
    <row r="136" spans="1:7">
      <c r="A136" s="76" t="s">
        <v>396</v>
      </c>
      <c r="B136" s="74" t="s">
        <v>397</v>
      </c>
      <c r="C136" s="75">
        <v>497738.8</v>
      </c>
      <c r="D136" s="75">
        <v>515432.5</v>
      </c>
      <c r="E136" s="75">
        <v>514916.6</v>
      </c>
      <c r="F136" s="75">
        <v>-515.9</v>
      </c>
      <c r="G136" s="74" t="s">
        <v>330</v>
      </c>
    </row>
    <row r="137" spans="1:7" ht="25.5">
      <c r="A137" s="76" t="s">
        <v>256</v>
      </c>
      <c r="B137" s="68"/>
      <c r="C137" s="69"/>
      <c r="D137" s="75">
        <v>250</v>
      </c>
      <c r="E137" s="75">
        <v>250</v>
      </c>
      <c r="F137" s="75"/>
      <c r="G137" s="77" t="s">
        <v>2</v>
      </c>
    </row>
    <row r="138" spans="1:7" ht="13.5">
      <c r="A138" s="67" t="s">
        <v>363</v>
      </c>
      <c r="B138" s="68" t="s">
        <v>364</v>
      </c>
      <c r="C138" s="69"/>
      <c r="D138" s="69"/>
      <c r="E138" s="69"/>
      <c r="F138" s="69"/>
      <c r="G138" s="68" t="s">
        <v>19</v>
      </c>
    </row>
    <row r="139" spans="1:7">
      <c r="A139" s="73" t="s">
        <v>246</v>
      </c>
      <c r="B139" s="74" t="s">
        <v>19</v>
      </c>
      <c r="C139" s="75">
        <v>141931.29999999999</v>
      </c>
      <c r="D139" s="75">
        <v>150645.6</v>
      </c>
      <c r="E139" s="75">
        <v>148193.1</v>
      </c>
      <c r="F139" s="75">
        <v>-2452.5</v>
      </c>
      <c r="G139" s="74" t="s">
        <v>398</v>
      </c>
    </row>
    <row r="140" spans="1:7">
      <c r="A140" s="76" t="s">
        <v>365</v>
      </c>
      <c r="B140" s="74" t="s">
        <v>366</v>
      </c>
      <c r="C140" s="75">
        <v>27357</v>
      </c>
      <c r="D140" s="75">
        <v>30860.1</v>
      </c>
      <c r="E140" s="75">
        <v>29784.1</v>
      </c>
      <c r="F140" s="75">
        <v>-1076</v>
      </c>
      <c r="G140" s="74" t="s">
        <v>399</v>
      </c>
    </row>
    <row r="141" spans="1:7">
      <c r="A141" s="76" t="s">
        <v>367</v>
      </c>
      <c r="B141" s="74" t="s">
        <v>368</v>
      </c>
      <c r="C141" s="75">
        <v>114574.3</v>
      </c>
      <c r="D141" s="75">
        <v>119785.5</v>
      </c>
      <c r="E141" s="75">
        <v>118409</v>
      </c>
      <c r="F141" s="75">
        <v>-1376.5</v>
      </c>
      <c r="G141" s="74" t="s">
        <v>220</v>
      </c>
    </row>
    <row r="142" spans="1:7" ht="13.5">
      <c r="A142" s="67" t="s">
        <v>369</v>
      </c>
      <c r="B142" s="68" t="s">
        <v>370</v>
      </c>
      <c r="C142" s="69"/>
      <c r="D142" s="69"/>
      <c r="E142" s="69"/>
      <c r="F142" s="69"/>
      <c r="G142" s="68" t="s">
        <v>19</v>
      </c>
    </row>
    <row r="143" spans="1:7">
      <c r="A143" s="73" t="s">
        <v>246</v>
      </c>
      <c r="B143" s="74" t="s">
        <v>19</v>
      </c>
      <c r="C143" s="75">
        <v>38962.199999999997</v>
      </c>
      <c r="D143" s="75">
        <v>39397.599999999999</v>
      </c>
      <c r="E143" s="75">
        <v>38774.6</v>
      </c>
      <c r="F143" s="75">
        <v>-623</v>
      </c>
      <c r="G143" s="74" t="s">
        <v>398</v>
      </c>
    </row>
    <row r="144" spans="1:7">
      <c r="A144" s="76" t="s">
        <v>373</v>
      </c>
      <c r="B144" s="74" t="s">
        <v>374</v>
      </c>
      <c r="C144" s="75">
        <v>38962.199999999997</v>
      </c>
      <c r="D144" s="75">
        <v>39397.599999999999</v>
      </c>
      <c r="E144" s="75">
        <v>38774.6</v>
      </c>
      <c r="F144" s="75">
        <v>-623</v>
      </c>
      <c r="G144" s="74" t="s">
        <v>398</v>
      </c>
    </row>
    <row r="145" spans="1:7" ht="13.5">
      <c r="A145" s="67" t="s">
        <v>284</v>
      </c>
      <c r="B145" s="68" t="s">
        <v>285</v>
      </c>
      <c r="C145" s="69"/>
      <c r="D145" s="69"/>
      <c r="E145" s="69"/>
      <c r="F145" s="69"/>
      <c r="G145" s="68" t="s">
        <v>19</v>
      </c>
    </row>
    <row r="146" spans="1:7">
      <c r="A146" s="73" t="s">
        <v>246</v>
      </c>
      <c r="B146" s="74" t="s">
        <v>19</v>
      </c>
      <c r="C146" s="75">
        <v>127.9</v>
      </c>
      <c r="D146" s="75">
        <v>231.1</v>
      </c>
      <c r="E146" s="75">
        <v>153.9</v>
      </c>
      <c r="F146" s="75">
        <v>-77.2</v>
      </c>
      <c r="G146" s="74" t="s">
        <v>400</v>
      </c>
    </row>
    <row r="147" spans="1:7">
      <c r="A147" s="76" t="s">
        <v>377</v>
      </c>
      <c r="B147" s="74" t="s">
        <v>378</v>
      </c>
      <c r="C147" s="75">
        <v>127.9</v>
      </c>
      <c r="D147" s="75">
        <v>231.1</v>
      </c>
      <c r="E147" s="75">
        <v>153.9</v>
      </c>
      <c r="F147" s="75">
        <v>-77.2</v>
      </c>
      <c r="G147" s="74" t="s">
        <v>400</v>
      </c>
    </row>
    <row r="148" spans="1:7">
      <c r="A148" s="76"/>
      <c r="B148" s="74"/>
      <c r="C148" s="75"/>
      <c r="D148" s="75"/>
      <c r="E148" s="75"/>
      <c r="F148" s="75"/>
      <c r="G148" s="74"/>
    </row>
    <row r="149" spans="1:7" ht="17.25" customHeight="1">
      <c r="A149" s="78" t="s">
        <v>401</v>
      </c>
      <c r="B149" s="68" t="s">
        <v>402</v>
      </c>
      <c r="C149" s="69"/>
      <c r="D149" s="69"/>
      <c r="E149" s="69"/>
      <c r="F149" s="69"/>
      <c r="G149" s="68"/>
    </row>
    <row r="150" spans="1:7">
      <c r="A150" s="79" t="s">
        <v>242</v>
      </c>
      <c r="B150" s="68" t="s">
        <v>80</v>
      </c>
      <c r="C150" s="69">
        <v>402290.7</v>
      </c>
      <c r="D150" s="69">
        <v>501408.2</v>
      </c>
      <c r="E150" s="69">
        <v>489718.4</v>
      </c>
      <c r="F150" s="69">
        <v>-11689.8</v>
      </c>
      <c r="G150" s="68" t="s">
        <v>403</v>
      </c>
    </row>
    <row r="151" spans="1:7" ht="13.5">
      <c r="A151" s="67" t="s">
        <v>244</v>
      </c>
      <c r="B151" s="68" t="s">
        <v>245</v>
      </c>
      <c r="C151" s="69"/>
      <c r="D151" s="69"/>
      <c r="E151" s="69"/>
      <c r="F151" s="69"/>
      <c r="G151" s="68" t="s">
        <v>19</v>
      </c>
    </row>
    <row r="152" spans="1:7">
      <c r="A152" s="73" t="s">
        <v>246</v>
      </c>
      <c r="B152" s="74" t="s">
        <v>19</v>
      </c>
      <c r="C152" s="75">
        <v>15000</v>
      </c>
      <c r="D152" s="75">
        <v>6852.9</v>
      </c>
      <c r="E152" s="75">
        <v>5131.8999999999996</v>
      </c>
      <c r="F152" s="75">
        <v>-1721</v>
      </c>
      <c r="G152" s="74" t="s">
        <v>404</v>
      </c>
    </row>
    <row r="153" spans="1:7">
      <c r="A153" s="76" t="s">
        <v>405</v>
      </c>
      <c r="B153" s="74" t="s">
        <v>406</v>
      </c>
      <c r="C153" s="75">
        <v>15000</v>
      </c>
      <c r="D153" s="75">
        <v>6852.9</v>
      </c>
      <c r="E153" s="75">
        <v>5131.8999999999996</v>
      </c>
      <c r="F153" s="75">
        <v>-1721</v>
      </c>
      <c r="G153" s="74" t="s">
        <v>404</v>
      </c>
    </row>
    <row r="154" spans="1:7" ht="13.5">
      <c r="A154" s="67" t="s">
        <v>278</v>
      </c>
      <c r="B154" s="68" t="s">
        <v>279</v>
      </c>
      <c r="C154" s="69"/>
      <c r="D154" s="69"/>
      <c r="E154" s="69"/>
      <c r="F154" s="69"/>
      <c r="G154" s="68" t="s">
        <v>19</v>
      </c>
    </row>
    <row r="155" spans="1:7">
      <c r="A155" s="73" t="s">
        <v>246</v>
      </c>
      <c r="B155" s="74" t="s">
        <v>19</v>
      </c>
      <c r="C155" s="75">
        <v>387290.7</v>
      </c>
      <c r="D155" s="75">
        <v>494555.3</v>
      </c>
      <c r="E155" s="75">
        <v>484586.5</v>
      </c>
      <c r="F155" s="75">
        <v>-9968.7999999999993</v>
      </c>
      <c r="G155" s="74" t="s">
        <v>407</v>
      </c>
    </row>
    <row r="156" spans="1:7" ht="15.75" customHeight="1">
      <c r="A156" s="76" t="s">
        <v>408</v>
      </c>
      <c r="B156" s="74" t="s">
        <v>409</v>
      </c>
      <c r="C156" s="75">
        <v>38409.699999999997</v>
      </c>
      <c r="D156" s="75">
        <v>44484.9</v>
      </c>
      <c r="E156" s="75">
        <v>41363.300000000003</v>
      </c>
      <c r="F156" s="75">
        <v>-3121.6</v>
      </c>
      <c r="G156" s="74" t="s">
        <v>410</v>
      </c>
    </row>
    <row r="157" spans="1:7">
      <c r="A157" s="76" t="s">
        <v>280</v>
      </c>
      <c r="B157" s="74" t="s">
        <v>281</v>
      </c>
      <c r="C157" s="75">
        <v>107254.3</v>
      </c>
      <c r="D157" s="75">
        <v>99254.3</v>
      </c>
      <c r="E157" s="75">
        <v>94542.5</v>
      </c>
      <c r="F157" s="75">
        <v>-4711.8</v>
      </c>
      <c r="G157" s="74" t="s">
        <v>313</v>
      </c>
    </row>
    <row r="158" spans="1:7">
      <c r="A158" s="76" t="s">
        <v>411</v>
      </c>
      <c r="B158" s="74" t="s">
        <v>412</v>
      </c>
      <c r="C158" s="75">
        <v>186784.5</v>
      </c>
      <c r="D158" s="75">
        <v>286784.5</v>
      </c>
      <c r="E158" s="75">
        <v>285309.2</v>
      </c>
      <c r="F158" s="75">
        <v>-1475.3</v>
      </c>
      <c r="G158" s="74" t="s">
        <v>52</v>
      </c>
    </row>
    <row r="159" spans="1:7">
      <c r="A159" s="76" t="s">
        <v>413</v>
      </c>
      <c r="B159" s="74" t="s">
        <v>414</v>
      </c>
      <c r="C159" s="75">
        <v>18714</v>
      </c>
      <c r="D159" s="75">
        <v>17903.400000000001</v>
      </c>
      <c r="E159" s="75">
        <v>17259.099999999999</v>
      </c>
      <c r="F159" s="75">
        <v>-644.29999999999995</v>
      </c>
      <c r="G159" s="74" t="s">
        <v>387</v>
      </c>
    </row>
    <row r="160" spans="1:7">
      <c r="A160" s="76" t="s">
        <v>415</v>
      </c>
      <c r="B160" s="74" t="s">
        <v>416</v>
      </c>
      <c r="C160" s="75">
        <v>15027.7</v>
      </c>
      <c r="D160" s="75">
        <v>25027.7</v>
      </c>
      <c r="E160" s="75">
        <v>25011.8</v>
      </c>
      <c r="F160" s="75">
        <v>-15.9</v>
      </c>
      <c r="G160" s="74" t="s">
        <v>330</v>
      </c>
    </row>
    <row r="161" spans="1:7">
      <c r="A161" s="76" t="s">
        <v>417</v>
      </c>
      <c r="B161" s="74" t="s">
        <v>418</v>
      </c>
      <c r="C161" s="75">
        <v>5200</v>
      </c>
      <c r="D161" s="75">
        <v>5200</v>
      </c>
      <c r="E161" s="75">
        <v>5200</v>
      </c>
      <c r="F161" s="75"/>
      <c r="G161" s="74" t="s">
        <v>2</v>
      </c>
    </row>
    <row r="162" spans="1:7">
      <c r="A162" s="76" t="s">
        <v>419</v>
      </c>
      <c r="B162" s="74" t="s">
        <v>420</v>
      </c>
      <c r="C162" s="75">
        <v>12900.5</v>
      </c>
      <c r="D162" s="75">
        <v>12900.5</v>
      </c>
      <c r="E162" s="75">
        <v>12900.5</v>
      </c>
      <c r="F162" s="75"/>
      <c r="G162" s="74" t="s">
        <v>2</v>
      </c>
    </row>
    <row r="163" spans="1:7">
      <c r="A163" s="76" t="s">
        <v>421</v>
      </c>
      <c r="B163" s="74" t="s">
        <v>422</v>
      </c>
      <c r="C163" s="75">
        <v>3000</v>
      </c>
      <c r="D163" s="75">
        <v>3000</v>
      </c>
      <c r="E163" s="75">
        <v>3000</v>
      </c>
      <c r="F163" s="75"/>
      <c r="G163" s="74" t="s">
        <v>2</v>
      </c>
    </row>
    <row r="164" spans="1:7">
      <c r="A164" s="76"/>
      <c r="B164" s="74"/>
      <c r="C164" s="75"/>
      <c r="D164" s="75"/>
      <c r="E164" s="75"/>
      <c r="F164" s="75"/>
      <c r="G164" s="74"/>
    </row>
    <row r="165" spans="1:7" ht="18.75" customHeight="1">
      <c r="A165" s="78" t="s">
        <v>423</v>
      </c>
      <c r="B165" s="68" t="s">
        <v>424</v>
      </c>
      <c r="C165" s="69"/>
      <c r="D165" s="69"/>
      <c r="E165" s="69"/>
      <c r="F165" s="69"/>
      <c r="G165" s="68"/>
    </row>
    <row r="166" spans="1:7">
      <c r="A166" s="79" t="s">
        <v>242</v>
      </c>
      <c r="B166" s="68" t="s">
        <v>80</v>
      </c>
      <c r="C166" s="69">
        <v>4026709.4</v>
      </c>
      <c r="D166" s="69">
        <v>4368009.4000000004</v>
      </c>
      <c r="E166" s="69">
        <v>4119849.1</v>
      </c>
      <c r="F166" s="69">
        <v>-248160.3</v>
      </c>
      <c r="G166" s="68" t="s">
        <v>425</v>
      </c>
    </row>
    <row r="167" spans="1:7" ht="13.5">
      <c r="A167" s="67" t="s">
        <v>278</v>
      </c>
      <c r="B167" s="68" t="s">
        <v>279</v>
      </c>
      <c r="C167" s="69"/>
      <c r="D167" s="69"/>
      <c r="E167" s="69"/>
      <c r="F167" s="69"/>
      <c r="G167" s="68" t="s">
        <v>19</v>
      </c>
    </row>
    <row r="168" spans="1:7">
      <c r="A168" s="73" t="s">
        <v>246</v>
      </c>
      <c r="B168" s="74" t="s">
        <v>19</v>
      </c>
      <c r="C168" s="75">
        <v>3535064.8</v>
      </c>
      <c r="D168" s="75">
        <v>3752432</v>
      </c>
      <c r="E168" s="75">
        <v>3534344.5</v>
      </c>
      <c r="F168" s="75">
        <v>-218087.5</v>
      </c>
      <c r="G168" s="74" t="s">
        <v>426</v>
      </c>
    </row>
    <row r="169" spans="1:7">
      <c r="A169" s="76" t="s">
        <v>411</v>
      </c>
      <c r="B169" s="74" t="s">
        <v>412</v>
      </c>
      <c r="C169" s="75">
        <v>36000</v>
      </c>
      <c r="D169" s="75">
        <v>25158.400000000001</v>
      </c>
      <c r="E169" s="75">
        <v>25157.4</v>
      </c>
      <c r="F169" s="75">
        <v>-1</v>
      </c>
      <c r="G169" s="74" t="s">
        <v>2</v>
      </c>
    </row>
    <row r="170" spans="1:7">
      <c r="A170" s="76" t="s">
        <v>427</v>
      </c>
      <c r="B170" s="74" t="s">
        <v>428</v>
      </c>
      <c r="C170" s="75">
        <v>32528.5</v>
      </c>
      <c r="D170" s="75">
        <v>32528.5</v>
      </c>
      <c r="E170" s="75">
        <v>32099.9</v>
      </c>
      <c r="F170" s="75">
        <v>-428.6</v>
      </c>
      <c r="G170" s="74" t="s">
        <v>104</v>
      </c>
    </row>
    <row r="171" spans="1:7">
      <c r="A171" s="76" t="s">
        <v>429</v>
      </c>
      <c r="B171" s="74" t="s">
        <v>430</v>
      </c>
      <c r="C171" s="75">
        <v>15000</v>
      </c>
      <c r="D171" s="75">
        <v>590.1</v>
      </c>
      <c r="E171" s="75">
        <v>590.1</v>
      </c>
      <c r="F171" s="75"/>
      <c r="G171" s="74" t="s">
        <v>2</v>
      </c>
    </row>
    <row r="172" spans="1:7">
      <c r="A172" s="76" t="s">
        <v>431</v>
      </c>
      <c r="B172" s="74" t="s">
        <v>432</v>
      </c>
      <c r="C172" s="75">
        <v>10500</v>
      </c>
      <c r="D172" s="75"/>
      <c r="E172" s="75"/>
      <c r="F172" s="75"/>
      <c r="G172" s="74" t="s">
        <v>19</v>
      </c>
    </row>
    <row r="173" spans="1:7">
      <c r="A173" s="76" t="s">
        <v>433</v>
      </c>
      <c r="B173" s="74" t="s">
        <v>434</v>
      </c>
      <c r="C173" s="75">
        <v>296754</v>
      </c>
      <c r="D173" s="75">
        <v>39990.699999999997</v>
      </c>
      <c r="E173" s="75">
        <v>37985.5</v>
      </c>
      <c r="F173" s="75">
        <v>-2005.2</v>
      </c>
      <c r="G173" s="74" t="s">
        <v>235</v>
      </c>
    </row>
    <row r="174" spans="1:7">
      <c r="A174" s="76" t="s">
        <v>435</v>
      </c>
      <c r="B174" s="74" t="s">
        <v>436</v>
      </c>
      <c r="C174" s="75">
        <v>10000</v>
      </c>
      <c r="D174" s="75">
        <v>8232.2000000000007</v>
      </c>
      <c r="E174" s="75">
        <v>5460.9</v>
      </c>
      <c r="F174" s="75">
        <v>-2771.3</v>
      </c>
      <c r="G174" s="74" t="s">
        <v>437</v>
      </c>
    </row>
    <row r="175" spans="1:7">
      <c r="A175" s="76" t="s">
        <v>438</v>
      </c>
      <c r="B175" s="74" t="s">
        <v>439</v>
      </c>
      <c r="C175" s="75">
        <v>20000</v>
      </c>
      <c r="D175" s="75">
        <v>51620.9</v>
      </c>
      <c r="E175" s="75">
        <v>49252.800000000003</v>
      </c>
      <c r="F175" s="75">
        <v>-2368.1</v>
      </c>
      <c r="G175" s="74" t="s">
        <v>440</v>
      </c>
    </row>
    <row r="176" spans="1:7">
      <c r="A176" s="76" t="s">
        <v>441</v>
      </c>
      <c r="B176" s="74" t="s">
        <v>442</v>
      </c>
      <c r="C176" s="75">
        <v>2931096.3</v>
      </c>
      <c r="D176" s="75">
        <v>3413186.3</v>
      </c>
      <c r="E176" s="75">
        <v>3215335.9</v>
      </c>
      <c r="F176" s="75">
        <v>-197850.4</v>
      </c>
      <c r="G176" s="74" t="s">
        <v>426</v>
      </c>
    </row>
    <row r="177" spans="1:7">
      <c r="A177" s="76" t="s">
        <v>443</v>
      </c>
      <c r="B177" s="74" t="s">
        <v>444</v>
      </c>
      <c r="C177" s="75">
        <v>35876.1</v>
      </c>
      <c r="D177" s="75">
        <v>18271.2</v>
      </c>
      <c r="E177" s="75">
        <v>15947.4</v>
      </c>
      <c r="F177" s="75">
        <v>-2323.8000000000002</v>
      </c>
      <c r="G177" s="74" t="s">
        <v>445</v>
      </c>
    </row>
    <row r="178" spans="1:7">
      <c r="A178" s="76" t="s">
        <v>446</v>
      </c>
      <c r="B178" s="74" t="s">
        <v>447</v>
      </c>
      <c r="C178" s="75">
        <v>52032.2</v>
      </c>
      <c r="D178" s="75">
        <v>57276.800000000003</v>
      </c>
      <c r="E178" s="75">
        <v>53535.1</v>
      </c>
      <c r="F178" s="75">
        <v>-3741.7</v>
      </c>
      <c r="G178" s="74" t="s">
        <v>448</v>
      </c>
    </row>
    <row r="179" spans="1:7">
      <c r="A179" s="76" t="s">
        <v>449</v>
      </c>
      <c r="B179" s="74" t="s">
        <v>450</v>
      </c>
      <c r="C179" s="75">
        <v>7200</v>
      </c>
      <c r="D179" s="75">
        <v>4150</v>
      </c>
      <c r="E179" s="75">
        <v>1333.7</v>
      </c>
      <c r="F179" s="75">
        <v>-2816.3</v>
      </c>
      <c r="G179" s="74" t="s">
        <v>451</v>
      </c>
    </row>
    <row r="180" spans="1:7">
      <c r="A180" s="76" t="s">
        <v>452</v>
      </c>
      <c r="B180" s="74" t="s">
        <v>453</v>
      </c>
      <c r="C180" s="75">
        <v>64077.7</v>
      </c>
      <c r="D180" s="75">
        <v>63176.800000000003</v>
      </c>
      <c r="E180" s="75">
        <v>59395.7</v>
      </c>
      <c r="F180" s="75">
        <v>-3781.1</v>
      </c>
      <c r="G180" s="74" t="s">
        <v>454</v>
      </c>
    </row>
    <row r="181" spans="1:7">
      <c r="A181" s="76" t="s">
        <v>455</v>
      </c>
      <c r="B181" s="74" t="s">
        <v>456</v>
      </c>
      <c r="C181" s="75">
        <v>24000</v>
      </c>
      <c r="D181" s="75">
        <v>38250.1</v>
      </c>
      <c r="E181" s="75">
        <v>38250</v>
      </c>
      <c r="F181" s="75">
        <v>-0.1</v>
      </c>
      <c r="G181" s="74" t="s">
        <v>2</v>
      </c>
    </row>
    <row r="182" spans="1:7" ht="13.5">
      <c r="A182" s="67" t="s">
        <v>457</v>
      </c>
      <c r="B182" s="68" t="s">
        <v>458</v>
      </c>
      <c r="C182" s="69"/>
      <c r="D182" s="69"/>
      <c r="E182" s="69"/>
      <c r="F182" s="69"/>
      <c r="G182" s="68" t="s">
        <v>19</v>
      </c>
    </row>
    <row r="183" spans="1:7">
      <c r="A183" s="73" t="s">
        <v>246</v>
      </c>
      <c r="B183" s="74" t="s">
        <v>19</v>
      </c>
      <c r="C183" s="75">
        <v>433560.1</v>
      </c>
      <c r="D183" s="75">
        <v>583432</v>
      </c>
      <c r="E183" s="75">
        <v>561877.6</v>
      </c>
      <c r="F183" s="75">
        <v>-21554.400000000001</v>
      </c>
      <c r="G183" s="74" t="s">
        <v>268</v>
      </c>
    </row>
    <row r="184" spans="1:7">
      <c r="A184" s="76" t="s">
        <v>459</v>
      </c>
      <c r="B184" s="74" t="s">
        <v>460</v>
      </c>
      <c r="C184" s="75">
        <v>70000</v>
      </c>
      <c r="D184" s="75">
        <v>158208.9</v>
      </c>
      <c r="E184" s="75">
        <v>156412</v>
      </c>
      <c r="F184" s="75">
        <v>-1796.9</v>
      </c>
      <c r="G184" s="74" t="s">
        <v>220</v>
      </c>
    </row>
    <row r="185" spans="1:7" s="80" customFormat="1">
      <c r="A185" s="76" t="s">
        <v>461</v>
      </c>
      <c r="B185" s="74" t="s">
        <v>462</v>
      </c>
      <c r="C185" s="75">
        <v>348410.1</v>
      </c>
      <c r="D185" s="75">
        <v>417106.5</v>
      </c>
      <c r="E185" s="75">
        <v>401364.8</v>
      </c>
      <c r="F185" s="75">
        <v>-15741.7</v>
      </c>
      <c r="G185" s="74" t="s">
        <v>463</v>
      </c>
    </row>
    <row r="186" spans="1:7">
      <c r="A186" s="76" t="s">
        <v>464</v>
      </c>
      <c r="B186" s="74" t="s">
        <v>465</v>
      </c>
      <c r="C186" s="75">
        <v>15150</v>
      </c>
      <c r="D186" s="75">
        <v>7884</v>
      </c>
      <c r="E186" s="75">
        <v>4084.6</v>
      </c>
      <c r="F186" s="75">
        <v>-3799.4</v>
      </c>
      <c r="G186" s="74" t="s">
        <v>466</v>
      </c>
    </row>
    <row r="187" spans="1:7">
      <c r="A187" s="76" t="s">
        <v>467</v>
      </c>
      <c r="B187" s="74" t="s">
        <v>468</v>
      </c>
      <c r="C187" s="75"/>
      <c r="D187" s="75">
        <v>232.6</v>
      </c>
      <c r="E187" s="75">
        <v>16.2</v>
      </c>
      <c r="F187" s="75">
        <v>-216.4</v>
      </c>
      <c r="G187" s="74" t="s">
        <v>469</v>
      </c>
    </row>
    <row r="188" spans="1:7" ht="13.5">
      <c r="A188" s="67" t="s">
        <v>369</v>
      </c>
      <c r="B188" s="68" t="s">
        <v>370</v>
      </c>
      <c r="C188" s="69"/>
      <c r="D188" s="69"/>
      <c r="E188" s="69"/>
      <c r="F188" s="69"/>
      <c r="G188" s="68" t="s">
        <v>19</v>
      </c>
    </row>
    <row r="189" spans="1:7">
      <c r="A189" s="73" t="s">
        <v>246</v>
      </c>
      <c r="B189" s="74" t="s">
        <v>19</v>
      </c>
      <c r="C189" s="75">
        <v>58084.5</v>
      </c>
      <c r="D189" s="75">
        <v>32145.4</v>
      </c>
      <c r="E189" s="75">
        <v>23627</v>
      </c>
      <c r="F189" s="75">
        <v>-8518.4</v>
      </c>
      <c r="G189" s="74" t="s">
        <v>470</v>
      </c>
    </row>
    <row r="190" spans="1:7">
      <c r="A190" s="76" t="s">
        <v>471</v>
      </c>
      <c r="B190" s="74" t="s">
        <v>472</v>
      </c>
      <c r="C190" s="75">
        <v>21586.400000000001</v>
      </c>
      <c r="D190" s="75">
        <v>393.6</v>
      </c>
      <c r="E190" s="75">
        <v>393.5</v>
      </c>
      <c r="F190" s="75">
        <v>-0.1</v>
      </c>
      <c r="G190" s="74" t="s">
        <v>2</v>
      </c>
    </row>
    <row r="191" spans="1:7">
      <c r="A191" s="76" t="s">
        <v>473</v>
      </c>
      <c r="B191" s="74" t="s">
        <v>474</v>
      </c>
      <c r="C191" s="75">
        <v>8380</v>
      </c>
      <c r="D191" s="75"/>
      <c r="E191" s="75"/>
      <c r="F191" s="75"/>
      <c r="G191" s="74" t="s">
        <v>19</v>
      </c>
    </row>
    <row r="192" spans="1:7">
      <c r="A192" s="76" t="s">
        <v>475</v>
      </c>
      <c r="B192" s="74" t="s">
        <v>476</v>
      </c>
      <c r="C192" s="75">
        <v>10475</v>
      </c>
      <c r="D192" s="75">
        <v>5963.5</v>
      </c>
      <c r="E192" s="75">
        <v>5338.5</v>
      </c>
      <c r="F192" s="75">
        <v>-625</v>
      </c>
      <c r="G192" s="74" t="s">
        <v>477</v>
      </c>
    </row>
    <row r="193" spans="1:7">
      <c r="A193" s="76" t="s">
        <v>478</v>
      </c>
      <c r="B193" s="74" t="s">
        <v>479</v>
      </c>
      <c r="C193" s="75">
        <v>17643.099999999999</v>
      </c>
      <c r="D193" s="75">
        <v>25788.3</v>
      </c>
      <c r="E193" s="75">
        <v>17895</v>
      </c>
      <c r="F193" s="75">
        <v>-7893.3</v>
      </c>
      <c r="G193" s="74" t="s">
        <v>480</v>
      </c>
    </row>
    <row r="194" spans="1:7">
      <c r="A194" s="76"/>
      <c r="B194" s="74"/>
      <c r="C194" s="75"/>
      <c r="D194" s="75"/>
      <c r="E194" s="75"/>
      <c r="F194" s="75"/>
      <c r="G194" s="74"/>
    </row>
    <row r="195" spans="1:7" ht="21" customHeight="1">
      <c r="A195" s="78" t="s">
        <v>481</v>
      </c>
      <c r="B195" s="68" t="s">
        <v>482</v>
      </c>
      <c r="C195" s="69"/>
      <c r="D195" s="69"/>
      <c r="E195" s="69"/>
      <c r="F195" s="69"/>
      <c r="G195" s="68"/>
    </row>
    <row r="196" spans="1:7">
      <c r="A196" s="79" t="s">
        <v>242</v>
      </c>
      <c r="B196" s="68" t="s">
        <v>80</v>
      </c>
      <c r="C196" s="69">
        <v>2376992.5</v>
      </c>
      <c r="D196" s="69">
        <v>2733005</v>
      </c>
      <c r="E196" s="69">
        <v>2584037</v>
      </c>
      <c r="F196" s="69">
        <v>-148968</v>
      </c>
      <c r="G196" s="68" t="s">
        <v>483</v>
      </c>
    </row>
    <row r="197" spans="1:7" ht="27">
      <c r="A197" s="67" t="s">
        <v>256</v>
      </c>
      <c r="B197" s="68"/>
      <c r="C197" s="69"/>
      <c r="D197" s="69">
        <v>150000</v>
      </c>
      <c r="E197" s="69">
        <v>147285.6</v>
      </c>
      <c r="F197" s="69">
        <v>-2714.4</v>
      </c>
      <c r="G197" s="68" t="s">
        <v>292</v>
      </c>
    </row>
    <row r="198" spans="1:7" ht="13.5">
      <c r="A198" s="67" t="s">
        <v>244</v>
      </c>
      <c r="B198" s="68" t="s">
        <v>245</v>
      </c>
      <c r="C198" s="69"/>
      <c r="D198" s="69"/>
      <c r="E198" s="69"/>
      <c r="F198" s="69"/>
      <c r="G198" s="68" t="s">
        <v>19</v>
      </c>
    </row>
    <row r="199" spans="1:7" ht="13.5">
      <c r="A199" s="67" t="s">
        <v>278</v>
      </c>
      <c r="B199" s="68" t="s">
        <v>279</v>
      </c>
      <c r="C199" s="69"/>
      <c r="D199" s="69"/>
      <c r="E199" s="69"/>
      <c r="F199" s="69"/>
      <c r="G199" s="68" t="s">
        <v>19</v>
      </c>
    </row>
    <row r="200" spans="1:7">
      <c r="A200" s="73" t="s">
        <v>246</v>
      </c>
      <c r="B200" s="74" t="s">
        <v>19</v>
      </c>
      <c r="C200" s="75">
        <v>2376992.5</v>
      </c>
      <c r="D200" s="75">
        <v>2733005</v>
      </c>
      <c r="E200" s="75">
        <v>2584037</v>
      </c>
      <c r="F200" s="75">
        <v>-148968</v>
      </c>
      <c r="G200" s="74" t="s">
        <v>483</v>
      </c>
    </row>
    <row r="201" spans="1:7" ht="25.5">
      <c r="A201" s="76" t="s">
        <v>256</v>
      </c>
      <c r="B201" s="74"/>
      <c r="C201" s="75"/>
      <c r="D201" s="75">
        <v>150000</v>
      </c>
      <c r="E201" s="75">
        <v>147285.6</v>
      </c>
      <c r="F201" s="75">
        <v>-2714.4</v>
      </c>
      <c r="G201" s="74" t="s">
        <v>292</v>
      </c>
    </row>
    <row r="202" spans="1:7">
      <c r="A202" s="76" t="s">
        <v>484</v>
      </c>
      <c r="B202" s="74" t="s">
        <v>485</v>
      </c>
      <c r="C202" s="75">
        <v>39934.800000000003</v>
      </c>
      <c r="D202" s="75">
        <v>41355.1</v>
      </c>
      <c r="E202" s="75">
        <v>38262.400000000001</v>
      </c>
      <c r="F202" s="75">
        <v>-3092.7</v>
      </c>
      <c r="G202" s="74" t="s">
        <v>486</v>
      </c>
    </row>
    <row r="203" spans="1:7">
      <c r="A203" s="76" t="s">
        <v>487</v>
      </c>
      <c r="B203" s="74" t="s">
        <v>488</v>
      </c>
      <c r="C203" s="75">
        <v>395395.4</v>
      </c>
      <c r="D203" s="75">
        <v>535649.5</v>
      </c>
      <c r="E203" s="75">
        <v>437395.7</v>
      </c>
      <c r="F203" s="75">
        <v>-98253.8</v>
      </c>
      <c r="G203" s="74" t="s">
        <v>489</v>
      </c>
    </row>
    <row r="204" spans="1:7">
      <c r="A204" s="76" t="s">
        <v>490</v>
      </c>
      <c r="B204" s="74" t="s">
        <v>491</v>
      </c>
      <c r="C204" s="75">
        <v>81825.2</v>
      </c>
      <c r="D204" s="75">
        <v>62876.2</v>
      </c>
      <c r="E204" s="75">
        <v>59689.1</v>
      </c>
      <c r="F204" s="75">
        <v>-3187.1</v>
      </c>
      <c r="G204" s="74" t="s">
        <v>492</v>
      </c>
    </row>
    <row r="205" spans="1:7">
      <c r="A205" s="76" t="s">
        <v>493</v>
      </c>
      <c r="B205" s="74" t="s">
        <v>494</v>
      </c>
      <c r="C205" s="75">
        <v>39831.800000000003</v>
      </c>
      <c r="D205" s="75">
        <v>52956.2</v>
      </c>
      <c r="E205" s="75">
        <v>46222.3</v>
      </c>
      <c r="F205" s="75">
        <v>-6733.9</v>
      </c>
      <c r="G205" s="74" t="s">
        <v>445</v>
      </c>
    </row>
    <row r="206" spans="1:7">
      <c r="A206" s="76" t="s">
        <v>495</v>
      </c>
      <c r="B206" s="74" t="s">
        <v>496</v>
      </c>
      <c r="C206" s="75">
        <v>1607034.9</v>
      </c>
      <c r="D206" s="81">
        <v>1865479.2</v>
      </c>
      <c r="E206" s="81">
        <v>1862643.3</v>
      </c>
      <c r="F206" s="75">
        <v>-2835.9</v>
      </c>
      <c r="G206" s="74" t="s">
        <v>122</v>
      </c>
    </row>
    <row r="207" spans="1:7" ht="25.5">
      <c r="A207" s="76" t="s">
        <v>256</v>
      </c>
      <c r="B207" s="74"/>
      <c r="C207" s="75"/>
      <c r="D207" s="75">
        <v>150000</v>
      </c>
      <c r="E207" s="75">
        <v>147285.6</v>
      </c>
      <c r="F207" s="75">
        <v>-2714.4</v>
      </c>
      <c r="G207" s="74" t="s">
        <v>292</v>
      </c>
    </row>
    <row r="208" spans="1:7">
      <c r="A208" s="76" t="s">
        <v>497</v>
      </c>
      <c r="B208" s="74" t="s">
        <v>498</v>
      </c>
      <c r="C208" s="75">
        <v>86946.7</v>
      </c>
      <c r="D208" s="75">
        <v>56946.7</v>
      </c>
      <c r="E208" s="75">
        <v>31612.400000000001</v>
      </c>
      <c r="F208" s="75">
        <v>-25334.3</v>
      </c>
      <c r="G208" s="74" t="s">
        <v>499</v>
      </c>
    </row>
    <row r="209" spans="1:7" ht="25.5">
      <c r="A209" s="76" t="s">
        <v>500</v>
      </c>
      <c r="B209" s="74" t="s">
        <v>501</v>
      </c>
      <c r="C209" s="75">
        <v>112487.4</v>
      </c>
      <c r="D209" s="75">
        <v>109256.2</v>
      </c>
      <c r="E209" s="75">
        <v>104410.9</v>
      </c>
      <c r="F209" s="75">
        <v>-4845.3</v>
      </c>
      <c r="G209" s="74" t="s">
        <v>502</v>
      </c>
    </row>
    <row r="210" spans="1:7">
      <c r="A210" s="76" t="s">
        <v>503</v>
      </c>
      <c r="B210" s="74" t="s">
        <v>504</v>
      </c>
      <c r="C210" s="75">
        <v>7000</v>
      </c>
      <c r="D210" s="75">
        <v>7000</v>
      </c>
      <c r="E210" s="75">
        <v>2522.3000000000002</v>
      </c>
      <c r="F210" s="75">
        <v>-4477.7</v>
      </c>
      <c r="G210" s="74" t="s">
        <v>505</v>
      </c>
    </row>
    <row r="211" spans="1:7">
      <c r="A211" s="76" t="s">
        <v>506</v>
      </c>
      <c r="B211" s="74" t="s">
        <v>507</v>
      </c>
      <c r="C211" s="75">
        <v>6536.3</v>
      </c>
      <c r="D211" s="75">
        <v>3336.3</v>
      </c>
      <c r="E211" s="75">
        <v>3129.2</v>
      </c>
      <c r="F211" s="75">
        <v>-207.1</v>
      </c>
      <c r="G211" s="74" t="s">
        <v>508</v>
      </c>
    </row>
    <row r="212" spans="1:7">
      <c r="A212" s="76"/>
      <c r="B212" s="74"/>
      <c r="C212" s="75"/>
      <c r="D212" s="75"/>
      <c r="E212" s="75"/>
      <c r="F212" s="75"/>
      <c r="G212" s="74"/>
    </row>
    <row r="213" spans="1:7" ht="14.25">
      <c r="A213" s="78" t="s">
        <v>509</v>
      </c>
      <c r="B213" s="68" t="s">
        <v>510</v>
      </c>
      <c r="C213" s="69"/>
      <c r="D213" s="69"/>
      <c r="E213" s="69"/>
      <c r="F213" s="69"/>
      <c r="G213" s="68"/>
    </row>
    <row r="214" spans="1:7">
      <c r="A214" s="79" t="s">
        <v>242</v>
      </c>
      <c r="B214" s="68" t="s">
        <v>80</v>
      </c>
      <c r="C214" s="69">
        <v>704659.8</v>
      </c>
      <c r="D214" s="69">
        <v>809999</v>
      </c>
      <c r="E214" s="69">
        <v>744815.8</v>
      </c>
      <c r="F214" s="69">
        <v>-65183.199999999997</v>
      </c>
      <c r="G214" s="68" t="s">
        <v>511</v>
      </c>
    </row>
    <row r="215" spans="1:7" ht="13.5">
      <c r="A215" s="67" t="s">
        <v>278</v>
      </c>
      <c r="B215" s="68" t="s">
        <v>279</v>
      </c>
      <c r="C215" s="69"/>
      <c r="D215" s="69"/>
      <c r="E215" s="69"/>
      <c r="F215" s="69"/>
      <c r="G215" s="68" t="s">
        <v>19</v>
      </c>
    </row>
    <row r="216" spans="1:7">
      <c r="A216" s="73" t="s">
        <v>246</v>
      </c>
      <c r="B216" s="74" t="s">
        <v>19</v>
      </c>
      <c r="C216" s="75">
        <v>136764.4</v>
      </c>
      <c r="D216" s="75">
        <v>297900.59999999998</v>
      </c>
      <c r="E216" s="75">
        <v>297421.09999999998</v>
      </c>
      <c r="F216" s="75">
        <v>-479.5</v>
      </c>
      <c r="G216" s="74" t="s">
        <v>122</v>
      </c>
    </row>
    <row r="217" spans="1:7">
      <c r="A217" s="76" t="s">
        <v>512</v>
      </c>
      <c r="B217" s="74" t="s">
        <v>513</v>
      </c>
      <c r="C217" s="75">
        <v>6584.8</v>
      </c>
      <c r="D217" s="75">
        <v>8567.2000000000007</v>
      </c>
      <c r="E217" s="75">
        <v>8449.2000000000007</v>
      </c>
      <c r="F217" s="75">
        <v>-118</v>
      </c>
      <c r="G217" s="74" t="s">
        <v>58</v>
      </c>
    </row>
    <row r="218" spans="1:7">
      <c r="A218" s="76" t="s">
        <v>514</v>
      </c>
      <c r="B218" s="74" t="s">
        <v>515</v>
      </c>
      <c r="C218" s="75">
        <v>111000</v>
      </c>
      <c r="D218" s="75">
        <v>270014.59999999998</v>
      </c>
      <c r="E218" s="75">
        <v>270014.59999999998</v>
      </c>
      <c r="F218" s="75"/>
      <c r="G218" s="74" t="s">
        <v>2</v>
      </c>
    </row>
    <row r="219" spans="1:7">
      <c r="A219" s="76" t="s">
        <v>516</v>
      </c>
      <c r="B219" s="74" t="s">
        <v>517</v>
      </c>
      <c r="C219" s="75">
        <v>10000</v>
      </c>
      <c r="D219" s="75">
        <v>10000</v>
      </c>
      <c r="E219" s="75">
        <v>10000</v>
      </c>
      <c r="F219" s="75"/>
      <c r="G219" s="74" t="s">
        <v>2</v>
      </c>
    </row>
    <row r="220" spans="1:7">
      <c r="A220" s="76" t="s">
        <v>518</v>
      </c>
      <c r="B220" s="74" t="s">
        <v>519</v>
      </c>
      <c r="C220" s="75">
        <v>4148.6000000000004</v>
      </c>
      <c r="D220" s="75">
        <v>4287.8</v>
      </c>
      <c r="E220" s="75">
        <v>3942.3</v>
      </c>
      <c r="F220" s="75">
        <v>-345.5</v>
      </c>
      <c r="G220" s="74" t="s">
        <v>520</v>
      </c>
    </row>
    <row r="221" spans="1:7">
      <c r="A221" s="76" t="s">
        <v>521</v>
      </c>
      <c r="B221" s="74" t="s">
        <v>522</v>
      </c>
      <c r="C221" s="75">
        <v>5031</v>
      </c>
      <c r="D221" s="75">
        <v>5031</v>
      </c>
      <c r="E221" s="75">
        <v>5014.8999999999996</v>
      </c>
      <c r="F221" s="75">
        <v>-16.100000000000001</v>
      </c>
      <c r="G221" s="74" t="s">
        <v>161</v>
      </c>
    </row>
    <row r="222" spans="1:7" ht="13.5">
      <c r="A222" s="67" t="s">
        <v>359</v>
      </c>
      <c r="B222" s="68" t="s">
        <v>360</v>
      </c>
      <c r="C222" s="69"/>
      <c r="D222" s="69"/>
      <c r="E222" s="69"/>
      <c r="F222" s="69"/>
      <c r="G222" s="68" t="s">
        <v>19</v>
      </c>
    </row>
    <row r="223" spans="1:7">
      <c r="A223" s="73" t="s">
        <v>246</v>
      </c>
      <c r="B223" s="74" t="s">
        <v>19</v>
      </c>
      <c r="C223" s="75">
        <v>474817.9</v>
      </c>
      <c r="D223" s="75">
        <v>473494.1</v>
      </c>
      <c r="E223" s="75">
        <v>408790.5</v>
      </c>
      <c r="F223" s="75">
        <v>-64703.6</v>
      </c>
      <c r="G223" s="74" t="s">
        <v>523</v>
      </c>
    </row>
    <row r="224" spans="1:7">
      <c r="A224" s="76" t="s">
        <v>524</v>
      </c>
      <c r="B224" s="74" t="s">
        <v>525</v>
      </c>
      <c r="C224" s="75">
        <v>36790.199999999997</v>
      </c>
      <c r="D224" s="75">
        <v>40859.300000000003</v>
      </c>
      <c r="E224" s="75">
        <v>40576</v>
      </c>
      <c r="F224" s="75">
        <v>-283.3</v>
      </c>
      <c r="G224" s="74" t="s">
        <v>119</v>
      </c>
    </row>
    <row r="225" spans="1:7">
      <c r="A225" s="76" t="s">
        <v>526</v>
      </c>
      <c r="B225" s="74" t="s">
        <v>527</v>
      </c>
      <c r="C225" s="75">
        <v>57015.6</v>
      </c>
      <c r="D225" s="75">
        <v>59516.3</v>
      </c>
      <c r="E225" s="75">
        <v>58119.7</v>
      </c>
      <c r="F225" s="75">
        <v>-1396.6</v>
      </c>
      <c r="G225" s="74" t="s">
        <v>403</v>
      </c>
    </row>
    <row r="226" spans="1:7">
      <c r="A226" s="76" t="s">
        <v>528</v>
      </c>
      <c r="B226" s="74" t="s">
        <v>529</v>
      </c>
      <c r="C226" s="75">
        <v>128167.4</v>
      </c>
      <c r="D226" s="75">
        <v>142036.1</v>
      </c>
      <c r="E226" s="75">
        <v>121752</v>
      </c>
      <c r="F226" s="75">
        <v>-20284.099999999999</v>
      </c>
      <c r="G226" s="74" t="s">
        <v>530</v>
      </c>
    </row>
    <row r="227" spans="1:7">
      <c r="A227" s="76" t="s">
        <v>531</v>
      </c>
      <c r="B227" s="74" t="s">
        <v>532</v>
      </c>
      <c r="C227" s="75">
        <v>50808.800000000003</v>
      </c>
      <c r="D227" s="75">
        <v>56230.400000000001</v>
      </c>
      <c r="E227" s="75">
        <v>56152.800000000003</v>
      </c>
      <c r="F227" s="75">
        <v>-77.599999999999994</v>
      </c>
      <c r="G227" s="74" t="s">
        <v>330</v>
      </c>
    </row>
    <row r="228" spans="1:7">
      <c r="A228" s="76" t="s">
        <v>533</v>
      </c>
      <c r="B228" s="74" t="s">
        <v>534</v>
      </c>
      <c r="C228" s="75">
        <v>154422.70000000001</v>
      </c>
      <c r="D228" s="75">
        <v>127956.7</v>
      </c>
      <c r="E228" s="75">
        <v>99957.2</v>
      </c>
      <c r="F228" s="75">
        <v>-27999.5</v>
      </c>
      <c r="G228" s="74" t="s">
        <v>535</v>
      </c>
    </row>
    <row r="229" spans="1:7">
      <c r="A229" s="76" t="s">
        <v>536</v>
      </c>
      <c r="B229" s="74" t="s">
        <v>537</v>
      </c>
      <c r="C229" s="75">
        <v>34300.5</v>
      </c>
      <c r="D229" s="75">
        <v>19068.400000000001</v>
      </c>
      <c r="E229" s="75">
        <v>9796.6</v>
      </c>
      <c r="F229" s="75">
        <v>-9271.7999999999993</v>
      </c>
      <c r="G229" s="74" t="s">
        <v>538</v>
      </c>
    </row>
    <row r="230" spans="1:7">
      <c r="A230" s="76" t="s">
        <v>539</v>
      </c>
      <c r="B230" s="74" t="s">
        <v>540</v>
      </c>
      <c r="C230" s="75">
        <v>3204.3</v>
      </c>
      <c r="D230" s="75">
        <v>3240.3</v>
      </c>
      <c r="E230" s="75">
        <v>3198.7</v>
      </c>
      <c r="F230" s="75">
        <v>-41.6</v>
      </c>
      <c r="G230" s="74" t="s">
        <v>104</v>
      </c>
    </row>
    <row r="231" spans="1:7" s="82" customFormat="1">
      <c r="A231" s="76" t="s">
        <v>541</v>
      </c>
      <c r="B231" s="74" t="s">
        <v>542</v>
      </c>
      <c r="C231" s="75">
        <v>10108.4</v>
      </c>
      <c r="D231" s="75">
        <v>24586.6</v>
      </c>
      <c r="E231" s="75">
        <v>19237.5</v>
      </c>
      <c r="F231" s="75">
        <v>-5349.1</v>
      </c>
      <c r="G231" s="74" t="s">
        <v>543</v>
      </c>
    </row>
    <row r="232" spans="1:7" ht="13.5">
      <c r="A232" s="67" t="s">
        <v>457</v>
      </c>
      <c r="B232" s="68" t="s">
        <v>458</v>
      </c>
      <c r="C232" s="69"/>
      <c r="D232" s="69"/>
      <c r="E232" s="69"/>
      <c r="F232" s="69"/>
      <c r="G232" s="68" t="s">
        <v>19</v>
      </c>
    </row>
    <row r="233" spans="1:7">
      <c r="A233" s="73" t="s">
        <v>246</v>
      </c>
      <c r="B233" s="74" t="s">
        <v>19</v>
      </c>
      <c r="C233" s="75">
        <v>93077.5</v>
      </c>
      <c r="D233" s="75">
        <v>38604.300000000003</v>
      </c>
      <c r="E233" s="75">
        <v>38604.300000000003</v>
      </c>
      <c r="F233" s="75"/>
      <c r="G233" s="74" t="s">
        <v>2</v>
      </c>
    </row>
    <row r="234" spans="1:7">
      <c r="A234" s="76" t="s">
        <v>461</v>
      </c>
      <c r="B234" s="74" t="s">
        <v>462</v>
      </c>
      <c r="C234" s="75">
        <v>93077.5</v>
      </c>
      <c r="D234" s="75">
        <v>38604.300000000003</v>
      </c>
      <c r="E234" s="75">
        <v>38604.300000000003</v>
      </c>
      <c r="F234" s="75"/>
      <c r="G234" s="74" t="s">
        <v>2</v>
      </c>
    </row>
    <row r="235" spans="1:7">
      <c r="A235" s="76"/>
      <c r="B235" s="74"/>
      <c r="C235" s="75"/>
      <c r="D235" s="75"/>
      <c r="E235" s="75"/>
      <c r="F235" s="75"/>
      <c r="G235" s="74"/>
    </row>
    <row r="236" spans="1:7" ht="14.25">
      <c r="A236" s="78" t="s">
        <v>544</v>
      </c>
      <c r="B236" s="68" t="s">
        <v>545</v>
      </c>
      <c r="C236" s="69"/>
      <c r="D236" s="69"/>
      <c r="E236" s="69"/>
      <c r="F236" s="69"/>
      <c r="G236" s="68"/>
    </row>
    <row r="237" spans="1:7">
      <c r="A237" s="79" t="s">
        <v>242</v>
      </c>
      <c r="B237" s="68" t="s">
        <v>80</v>
      </c>
      <c r="C237" s="69">
        <v>3431140.9</v>
      </c>
      <c r="D237" s="69">
        <v>3777938.4</v>
      </c>
      <c r="E237" s="69">
        <v>3707311.1</v>
      </c>
      <c r="F237" s="69">
        <v>-70627.3</v>
      </c>
      <c r="G237" s="68" t="s">
        <v>546</v>
      </c>
    </row>
    <row r="238" spans="1:7" ht="27">
      <c r="A238" s="67" t="s">
        <v>256</v>
      </c>
      <c r="B238" s="68"/>
      <c r="C238" s="69"/>
      <c r="D238" s="69">
        <v>38240.300000000003</v>
      </c>
      <c r="E238" s="69">
        <v>37632.800000000003</v>
      </c>
      <c r="F238" s="69">
        <v>-607.5</v>
      </c>
      <c r="G238" s="68" t="s">
        <v>398</v>
      </c>
    </row>
    <row r="239" spans="1:7" ht="13.5">
      <c r="A239" s="67" t="s">
        <v>244</v>
      </c>
      <c r="B239" s="68" t="s">
        <v>245</v>
      </c>
      <c r="C239" s="69"/>
      <c r="D239" s="69"/>
      <c r="E239" s="69"/>
      <c r="F239" s="69"/>
      <c r="G239" s="68" t="s">
        <v>19</v>
      </c>
    </row>
    <row r="240" spans="1:7">
      <c r="A240" s="73" t="s">
        <v>246</v>
      </c>
      <c r="B240" s="74" t="s">
        <v>19</v>
      </c>
      <c r="C240" s="75">
        <v>95928.3</v>
      </c>
      <c r="D240" s="81">
        <v>137438.70000000001</v>
      </c>
      <c r="E240" s="81">
        <v>135756.29999999999</v>
      </c>
      <c r="F240" s="75">
        <v>-1682.4</v>
      </c>
      <c r="G240" s="74" t="s">
        <v>24</v>
      </c>
    </row>
    <row r="241" spans="1:7" ht="25.5">
      <c r="A241" s="76" t="s">
        <v>305</v>
      </c>
      <c r="B241" s="74" t="s">
        <v>306</v>
      </c>
      <c r="C241" s="75">
        <v>50186.2</v>
      </c>
      <c r="D241" s="75">
        <v>67522.8</v>
      </c>
      <c r="E241" s="75">
        <v>67305.100000000006</v>
      </c>
      <c r="F241" s="75">
        <v>-217.7</v>
      </c>
      <c r="G241" s="74" t="s">
        <v>161</v>
      </c>
    </row>
    <row r="242" spans="1:7" ht="25.5">
      <c r="A242" s="76" t="s">
        <v>547</v>
      </c>
      <c r="B242" s="74" t="s">
        <v>548</v>
      </c>
      <c r="C242" s="75">
        <v>31538.9</v>
      </c>
      <c r="D242" s="75">
        <v>43763.9</v>
      </c>
      <c r="E242" s="75">
        <v>43028.2</v>
      </c>
      <c r="F242" s="75">
        <v>-735.7</v>
      </c>
      <c r="G242" s="74" t="s">
        <v>549</v>
      </c>
    </row>
    <row r="243" spans="1:7">
      <c r="A243" s="76" t="s">
        <v>331</v>
      </c>
      <c r="B243" s="74" t="s">
        <v>332</v>
      </c>
      <c r="C243" s="75">
        <v>428</v>
      </c>
      <c r="D243" s="75">
        <v>9208.1</v>
      </c>
      <c r="E243" s="75">
        <v>8755</v>
      </c>
      <c r="F243" s="75">
        <v>-453</v>
      </c>
      <c r="G243" s="74" t="s">
        <v>19</v>
      </c>
    </row>
    <row r="244" spans="1:7">
      <c r="A244" s="76" t="s">
        <v>550</v>
      </c>
      <c r="B244" s="74"/>
      <c r="C244" s="75"/>
      <c r="D244" s="75">
        <v>8755.1</v>
      </c>
      <c r="E244" s="75">
        <v>8755</v>
      </c>
      <c r="F244" s="75">
        <v>-0.1</v>
      </c>
      <c r="G244" s="74" t="s">
        <v>330</v>
      </c>
    </row>
    <row r="245" spans="1:7">
      <c r="A245" s="76" t="s">
        <v>551</v>
      </c>
      <c r="B245" s="74" t="s">
        <v>552</v>
      </c>
      <c r="C245" s="75">
        <v>13775.2</v>
      </c>
      <c r="D245" s="75">
        <v>16943.900000000001</v>
      </c>
      <c r="E245" s="75">
        <v>16668.099999999999</v>
      </c>
      <c r="F245" s="75">
        <v>-275.8</v>
      </c>
      <c r="G245" s="74" t="s">
        <v>398</v>
      </c>
    </row>
    <row r="246" spans="1:7" ht="13.5">
      <c r="A246" s="67" t="s">
        <v>278</v>
      </c>
      <c r="B246" s="68" t="s">
        <v>279</v>
      </c>
      <c r="C246" s="69"/>
      <c r="D246" s="69"/>
      <c r="E246" s="69"/>
      <c r="F246" s="69"/>
      <c r="G246" s="68" t="s">
        <v>19</v>
      </c>
    </row>
    <row r="247" spans="1:7">
      <c r="A247" s="73" t="s">
        <v>246</v>
      </c>
      <c r="B247" s="74" t="s">
        <v>19</v>
      </c>
      <c r="C247" s="75">
        <v>129668.1</v>
      </c>
      <c r="D247" s="75">
        <v>133170.70000000001</v>
      </c>
      <c r="E247" s="75">
        <v>127388.1</v>
      </c>
      <c r="F247" s="75">
        <v>-5782.6</v>
      </c>
      <c r="G247" s="74" t="s">
        <v>553</v>
      </c>
    </row>
    <row r="248" spans="1:7" ht="38.25">
      <c r="A248" s="76" t="s">
        <v>554</v>
      </c>
      <c r="B248" s="74" t="s">
        <v>555</v>
      </c>
      <c r="C248" s="75">
        <v>84499</v>
      </c>
      <c r="D248" s="75">
        <v>90536.9</v>
      </c>
      <c r="E248" s="75">
        <v>84807.4</v>
      </c>
      <c r="F248" s="75">
        <v>-5729.5</v>
      </c>
      <c r="G248" s="74" t="s">
        <v>556</v>
      </c>
    </row>
    <row r="249" spans="1:7" ht="25.5">
      <c r="A249" s="76" t="s">
        <v>500</v>
      </c>
      <c r="B249" s="74" t="s">
        <v>501</v>
      </c>
      <c r="C249" s="75">
        <v>45169.1</v>
      </c>
      <c r="D249" s="75">
        <v>42633.8</v>
      </c>
      <c r="E249" s="75">
        <v>42580.7</v>
      </c>
      <c r="F249" s="75">
        <v>-53.1</v>
      </c>
      <c r="G249" s="74" t="s">
        <v>330</v>
      </c>
    </row>
    <row r="250" spans="1:7" ht="13.5">
      <c r="A250" s="67" t="s">
        <v>359</v>
      </c>
      <c r="B250" s="68" t="s">
        <v>360</v>
      </c>
      <c r="C250" s="69"/>
      <c r="D250" s="69"/>
      <c r="E250" s="69"/>
      <c r="F250" s="69"/>
      <c r="G250" s="68" t="s">
        <v>19</v>
      </c>
    </row>
    <row r="251" spans="1:7">
      <c r="A251" s="73" t="s">
        <v>246</v>
      </c>
      <c r="B251" s="74" t="s">
        <v>19</v>
      </c>
      <c r="C251" s="75">
        <v>104653.5</v>
      </c>
      <c r="D251" s="75">
        <v>99290.4</v>
      </c>
      <c r="E251" s="75">
        <v>98618.7</v>
      </c>
      <c r="F251" s="75">
        <v>-671.7</v>
      </c>
      <c r="G251" s="74" t="s">
        <v>119</v>
      </c>
    </row>
    <row r="252" spans="1:7">
      <c r="A252" s="76" t="s">
        <v>557</v>
      </c>
      <c r="B252" s="74" t="s">
        <v>558</v>
      </c>
      <c r="C252" s="75">
        <v>104653.5</v>
      </c>
      <c r="D252" s="75">
        <v>99290.4</v>
      </c>
      <c r="E252" s="75">
        <v>98618.7</v>
      </c>
      <c r="F252" s="75">
        <v>-671.7</v>
      </c>
      <c r="G252" s="74" t="s">
        <v>119</v>
      </c>
    </row>
    <row r="253" spans="1:7" ht="13.5">
      <c r="A253" s="67" t="s">
        <v>559</v>
      </c>
      <c r="B253" s="68" t="s">
        <v>560</v>
      </c>
      <c r="C253" s="69"/>
      <c r="D253" s="69"/>
      <c r="E253" s="69"/>
      <c r="F253" s="69"/>
      <c r="G253" s="68" t="s">
        <v>19</v>
      </c>
    </row>
    <row r="254" spans="1:7">
      <c r="A254" s="73" t="s">
        <v>246</v>
      </c>
      <c r="B254" s="74" t="s">
        <v>19</v>
      </c>
      <c r="C254" s="75">
        <v>241608</v>
      </c>
      <c r="D254" s="75">
        <v>322563.7</v>
      </c>
      <c r="E254" s="75">
        <v>313350.7</v>
      </c>
      <c r="F254" s="75">
        <v>-9213</v>
      </c>
      <c r="G254" s="74" t="s">
        <v>561</v>
      </c>
    </row>
    <row r="255" spans="1:7" ht="25.5">
      <c r="A255" s="76" t="s">
        <v>256</v>
      </c>
      <c r="B255" s="68"/>
      <c r="C255" s="69"/>
      <c r="D255" s="75">
        <v>34880</v>
      </c>
      <c r="E255" s="75">
        <v>34549.1</v>
      </c>
      <c r="F255" s="75">
        <v>-330.9</v>
      </c>
      <c r="G255" s="77" t="s">
        <v>295</v>
      </c>
    </row>
    <row r="256" spans="1:7">
      <c r="A256" s="76" t="s">
        <v>562</v>
      </c>
      <c r="B256" s="74" t="s">
        <v>563</v>
      </c>
      <c r="C256" s="75">
        <v>8766.4</v>
      </c>
      <c r="D256" s="75">
        <v>10146.4</v>
      </c>
      <c r="E256" s="75">
        <v>8668.2999999999993</v>
      </c>
      <c r="F256" s="75">
        <v>-1478.1</v>
      </c>
      <c r="G256" s="74" t="s">
        <v>564</v>
      </c>
    </row>
    <row r="257" spans="1:7">
      <c r="A257" s="76" t="s">
        <v>565</v>
      </c>
      <c r="B257" s="74" t="s">
        <v>566</v>
      </c>
      <c r="C257" s="75">
        <v>208737.4</v>
      </c>
      <c r="D257" s="75">
        <v>290450.3</v>
      </c>
      <c r="E257" s="75">
        <v>284603.09999999998</v>
      </c>
      <c r="F257" s="75">
        <v>-5847.2</v>
      </c>
      <c r="G257" s="74" t="s">
        <v>407</v>
      </c>
    </row>
    <row r="258" spans="1:7" ht="25.5">
      <c r="A258" s="76" t="s">
        <v>256</v>
      </c>
      <c r="B258" s="68"/>
      <c r="C258" s="69"/>
      <c r="D258" s="75">
        <v>34880</v>
      </c>
      <c r="E258" s="75">
        <v>34549.1</v>
      </c>
      <c r="F258" s="75">
        <v>-330.9</v>
      </c>
      <c r="G258" s="77" t="s">
        <v>295</v>
      </c>
    </row>
    <row r="259" spans="1:7">
      <c r="A259" s="76" t="s">
        <v>567</v>
      </c>
      <c r="B259" s="74" t="s">
        <v>568</v>
      </c>
      <c r="C259" s="75">
        <v>24104.2</v>
      </c>
      <c r="D259" s="75">
        <v>21967</v>
      </c>
      <c r="E259" s="75">
        <v>20079.3</v>
      </c>
      <c r="F259" s="75">
        <v>-1887.7</v>
      </c>
      <c r="G259" s="74" t="s">
        <v>250</v>
      </c>
    </row>
    <row r="260" spans="1:7" ht="13.5">
      <c r="A260" s="67" t="s">
        <v>369</v>
      </c>
      <c r="B260" s="68" t="s">
        <v>370</v>
      </c>
      <c r="C260" s="69"/>
      <c r="D260" s="69"/>
      <c r="E260" s="69"/>
      <c r="F260" s="69"/>
      <c r="G260" s="68" t="s">
        <v>19</v>
      </c>
    </row>
    <row r="261" spans="1:7">
      <c r="A261" s="73" t="s">
        <v>246</v>
      </c>
      <c r="B261" s="74" t="s">
        <v>19</v>
      </c>
      <c r="C261" s="75">
        <v>2859283</v>
      </c>
      <c r="D261" s="75">
        <v>3085474.9</v>
      </c>
      <c r="E261" s="75">
        <v>3032197.3</v>
      </c>
      <c r="F261" s="75">
        <v>-53277.599999999999</v>
      </c>
      <c r="G261" s="74" t="s">
        <v>549</v>
      </c>
    </row>
    <row r="262" spans="1:7" ht="25.5">
      <c r="A262" s="76" t="s">
        <v>256</v>
      </c>
      <c r="B262" s="68"/>
      <c r="C262" s="69"/>
      <c r="D262" s="75">
        <v>3360.3</v>
      </c>
      <c r="E262" s="75">
        <v>3083.7</v>
      </c>
      <c r="F262" s="75">
        <v>-276.60000000000002</v>
      </c>
      <c r="G262" s="77">
        <v>91.77</v>
      </c>
    </row>
    <row r="263" spans="1:7">
      <c r="A263" s="76" t="s">
        <v>569</v>
      </c>
      <c r="B263" s="74" t="s">
        <v>570</v>
      </c>
      <c r="C263" s="75">
        <v>80758.899999999994</v>
      </c>
      <c r="D263" s="75">
        <v>62468</v>
      </c>
      <c r="E263" s="75">
        <v>48140.5</v>
      </c>
      <c r="F263" s="75">
        <v>-14327.5</v>
      </c>
      <c r="G263" s="74" t="s">
        <v>571</v>
      </c>
    </row>
    <row r="264" spans="1:7">
      <c r="A264" s="76" t="s">
        <v>475</v>
      </c>
      <c r="B264" s="74" t="s">
        <v>476</v>
      </c>
      <c r="C264" s="75">
        <v>10945.2</v>
      </c>
      <c r="D264" s="75">
        <v>10857.5</v>
      </c>
      <c r="E264" s="75">
        <v>10789.5</v>
      </c>
      <c r="F264" s="75">
        <v>-68</v>
      </c>
      <c r="G264" s="74" t="s">
        <v>243</v>
      </c>
    </row>
    <row r="265" spans="1:7" ht="25.5">
      <c r="A265" s="76" t="s">
        <v>256</v>
      </c>
      <c r="B265" s="68"/>
      <c r="C265" s="69"/>
      <c r="D265" s="75">
        <v>30</v>
      </c>
      <c r="E265" s="75">
        <v>30</v>
      </c>
      <c r="F265" s="75"/>
      <c r="G265" s="77">
        <v>100</v>
      </c>
    </row>
    <row r="266" spans="1:7">
      <c r="A266" s="76" t="s">
        <v>572</v>
      </c>
      <c r="B266" s="74" t="s">
        <v>573</v>
      </c>
      <c r="C266" s="75">
        <v>16461.599999999999</v>
      </c>
      <c r="D266" s="75">
        <v>13352.7</v>
      </c>
      <c r="E266" s="75">
        <v>12967.8</v>
      </c>
      <c r="F266" s="75">
        <v>-384.9</v>
      </c>
      <c r="G266" s="74" t="s">
        <v>561</v>
      </c>
    </row>
    <row r="267" spans="1:7" ht="25.5">
      <c r="A267" s="76" t="s">
        <v>256</v>
      </c>
      <c r="B267" s="68"/>
      <c r="C267" s="69"/>
      <c r="D267" s="75">
        <v>425</v>
      </c>
      <c r="E267" s="75">
        <v>425</v>
      </c>
      <c r="F267" s="75"/>
      <c r="G267" s="77">
        <v>100</v>
      </c>
    </row>
    <row r="268" spans="1:7">
      <c r="A268" s="76" t="s">
        <v>478</v>
      </c>
      <c r="B268" s="74" t="s">
        <v>479</v>
      </c>
      <c r="C268" s="75">
        <v>176812.9</v>
      </c>
      <c r="D268" s="75">
        <v>197284.1</v>
      </c>
      <c r="E268" s="75">
        <v>195725.9</v>
      </c>
      <c r="F268" s="75">
        <v>-1558.2</v>
      </c>
      <c r="G268" s="74" t="s">
        <v>342</v>
      </c>
    </row>
    <row r="269" spans="1:7" ht="25.5">
      <c r="A269" s="76" t="s">
        <v>256</v>
      </c>
      <c r="B269" s="68"/>
      <c r="C269" s="69"/>
      <c r="D269" s="75">
        <v>1020</v>
      </c>
      <c r="E269" s="75">
        <v>743.4</v>
      </c>
      <c r="F269" s="75">
        <v>-276.60000000000002</v>
      </c>
      <c r="G269" s="77">
        <v>72.900000000000006</v>
      </c>
    </row>
    <row r="270" spans="1:7">
      <c r="A270" s="76" t="s">
        <v>574</v>
      </c>
      <c r="B270" s="74" t="s">
        <v>575</v>
      </c>
      <c r="C270" s="75">
        <v>584884.30000000005</v>
      </c>
      <c r="D270" s="75">
        <v>634189.4</v>
      </c>
      <c r="E270" s="75">
        <v>633650.5</v>
      </c>
      <c r="F270" s="75">
        <v>-538.9</v>
      </c>
      <c r="G270" s="74" t="s">
        <v>330</v>
      </c>
    </row>
    <row r="271" spans="1:7" ht="25.5">
      <c r="A271" s="76" t="s">
        <v>256</v>
      </c>
      <c r="B271" s="68"/>
      <c r="C271" s="69"/>
      <c r="D271" s="75">
        <v>1885.3</v>
      </c>
      <c r="E271" s="75">
        <v>1885.3</v>
      </c>
      <c r="F271" s="75"/>
      <c r="G271" s="77">
        <v>100</v>
      </c>
    </row>
    <row r="272" spans="1:7">
      <c r="A272" s="76" t="s">
        <v>371</v>
      </c>
      <c r="B272" s="74" t="s">
        <v>372</v>
      </c>
      <c r="C272" s="75">
        <v>595561.69999999995</v>
      </c>
      <c r="D272" s="75">
        <v>651578.19999999995</v>
      </c>
      <c r="E272" s="75">
        <v>650880.80000000005</v>
      </c>
      <c r="F272" s="75">
        <v>-697.4</v>
      </c>
      <c r="G272" s="74" t="s">
        <v>330</v>
      </c>
    </row>
    <row r="273" spans="1:7">
      <c r="A273" s="76" t="s">
        <v>373</v>
      </c>
      <c r="B273" s="74" t="s">
        <v>374</v>
      </c>
      <c r="C273" s="75">
        <v>1035691.8</v>
      </c>
      <c r="D273" s="75">
        <v>1175768.5</v>
      </c>
      <c r="E273" s="75">
        <v>1155597.8999999999</v>
      </c>
      <c r="F273" s="75">
        <v>-20170.599999999999</v>
      </c>
      <c r="G273" s="74" t="s">
        <v>549</v>
      </c>
    </row>
    <row r="274" spans="1:7">
      <c r="A274" s="76" t="s">
        <v>375</v>
      </c>
      <c r="B274" s="74" t="s">
        <v>376</v>
      </c>
      <c r="C274" s="75">
        <v>39485.1</v>
      </c>
      <c r="D274" s="75">
        <v>32740.400000000001</v>
      </c>
      <c r="E274" s="75">
        <v>31024.799999999999</v>
      </c>
      <c r="F274" s="75">
        <v>-1715.6</v>
      </c>
      <c r="G274" s="74" t="s">
        <v>576</v>
      </c>
    </row>
    <row r="275" spans="1:7">
      <c r="A275" s="76" t="s">
        <v>577</v>
      </c>
      <c r="B275" s="74" t="s">
        <v>578</v>
      </c>
      <c r="C275" s="75">
        <v>165413.20000000001</v>
      </c>
      <c r="D275" s="75">
        <v>163793.79999999999</v>
      </c>
      <c r="E275" s="75">
        <v>158053.6</v>
      </c>
      <c r="F275" s="75">
        <v>-5740.2</v>
      </c>
      <c r="G275" s="74" t="s">
        <v>399</v>
      </c>
    </row>
    <row r="276" spans="1:7">
      <c r="A276" s="76" t="s">
        <v>579</v>
      </c>
      <c r="B276" s="74" t="s">
        <v>580</v>
      </c>
      <c r="C276" s="75">
        <v>46986</v>
      </c>
      <c r="D276" s="75">
        <v>46598.5</v>
      </c>
      <c r="E276" s="75">
        <v>44161.8</v>
      </c>
      <c r="F276" s="75">
        <v>-2436.6999999999998</v>
      </c>
      <c r="G276" s="74" t="s">
        <v>576</v>
      </c>
    </row>
    <row r="277" spans="1:7">
      <c r="A277" s="76" t="s">
        <v>581</v>
      </c>
      <c r="B277" s="74" t="s">
        <v>582</v>
      </c>
      <c r="C277" s="75">
        <v>81269</v>
      </c>
      <c r="D277" s="75">
        <v>74629</v>
      </c>
      <c r="E277" s="75">
        <v>71856.5</v>
      </c>
      <c r="F277" s="75">
        <v>-2772.5</v>
      </c>
      <c r="G277" s="74" t="s">
        <v>268</v>
      </c>
    </row>
    <row r="278" spans="1:7">
      <c r="A278" s="76" t="s">
        <v>583</v>
      </c>
      <c r="B278" s="74" t="s">
        <v>584</v>
      </c>
      <c r="C278" s="75">
        <v>25013.3</v>
      </c>
      <c r="D278" s="75">
        <v>22214.799999999999</v>
      </c>
      <c r="E278" s="75">
        <v>19347.5</v>
      </c>
      <c r="F278" s="75">
        <v>-2867.3</v>
      </c>
      <c r="G278" s="74" t="s">
        <v>585</v>
      </c>
    </row>
    <row r="279" spans="1:7">
      <c r="A279" s="76"/>
      <c r="B279" s="74"/>
      <c r="C279" s="75"/>
      <c r="D279" s="75"/>
      <c r="E279" s="75"/>
      <c r="F279" s="75"/>
      <c r="G279" s="74"/>
    </row>
    <row r="280" spans="1:7" ht="14.25">
      <c r="A280" s="78" t="s">
        <v>586</v>
      </c>
      <c r="B280" s="68" t="s">
        <v>587</v>
      </c>
      <c r="C280" s="69"/>
      <c r="D280" s="69"/>
      <c r="E280" s="69"/>
      <c r="F280" s="69"/>
      <c r="G280" s="68"/>
    </row>
    <row r="281" spans="1:7">
      <c r="A281" s="79" t="s">
        <v>242</v>
      </c>
      <c r="B281" s="68" t="s">
        <v>80</v>
      </c>
      <c r="C281" s="69">
        <v>677156.5</v>
      </c>
      <c r="D281" s="69">
        <v>718227.7</v>
      </c>
      <c r="E281" s="69">
        <v>709905</v>
      </c>
      <c r="F281" s="69">
        <v>-8322.7000000000007</v>
      </c>
      <c r="G281" s="68" t="s">
        <v>24</v>
      </c>
    </row>
    <row r="282" spans="1:7" ht="13.5">
      <c r="A282" s="67" t="s">
        <v>244</v>
      </c>
      <c r="B282" s="68" t="s">
        <v>245</v>
      </c>
      <c r="C282" s="69"/>
      <c r="D282" s="69"/>
      <c r="E282" s="69"/>
      <c r="F282" s="69"/>
      <c r="G282" s="68" t="s">
        <v>19</v>
      </c>
    </row>
    <row r="283" spans="1:7">
      <c r="A283" s="73" t="s">
        <v>246</v>
      </c>
      <c r="B283" s="74" t="s">
        <v>19</v>
      </c>
      <c r="C283" s="75">
        <v>17419.900000000001</v>
      </c>
      <c r="D283" s="75">
        <v>15392.9</v>
      </c>
      <c r="E283" s="75">
        <v>14914.7</v>
      </c>
      <c r="F283" s="75">
        <v>-478.2</v>
      </c>
      <c r="G283" s="74" t="s">
        <v>588</v>
      </c>
    </row>
    <row r="284" spans="1:7" ht="25.5">
      <c r="A284" s="76" t="s">
        <v>305</v>
      </c>
      <c r="B284" s="74" t="s">
        <v>306</v>
      </c>
      <c r="C284" s="75">
        <v>6686.7</v>
      </c>
      <c r="D284" s="75">
        <v>6148.3</v>
      </c>
      <c r="E284" s="75">
        <v>5670.7</v>
      </c>
      <c r="F284" s="75">
        <v>-477.6</v>
      </c>
      <c r="G284" s="74" t="s">
        <v>589</v>
      </c>
    </row>
    <row r="285" spans="1:7" ht="25.5">
      <c r="A285" s="76" t="s">
        <v>547</v>
      </c>
      <c r="B285" s="74" t="s">
        <v>548</v>
      </c>
      <c r="C285" s="75">
        <v>10733.2</v>
      </c>
      <c r="D285" s="75">
        <v>9244.6</v>
      </c>
      <c r="E285" s="75">
        <v>9244</v>
      </c>
      <c r="F285" s="75">
        <v>-0.6</v>
      </c>
      <c r="G285" s="74" t="s">
        <v>2</v>
      </c>
    </row>
    <row r="286" spans="1:7" ht="13.5">
      <c r="A286" s="67" t="s">
        <v>278</v>
      </c>
      <c r="B286" s="68" t="s">
        <v>279</v>
      </c>
      <c r="C286" s="69"/>
      <c r="D286" s="69"/>
      <c r="E286" s="69"/>
      <c r="F286" s="69"/>
      <c r="G286" s="68" t="s">
        <v>19</v>
      </c>
    </row>
    <row r="287" spans="1:7">
      <c r="A287" s="73" t="s">
        <v>246</v>
      </c>
      <c r="B287" s="74" t="s">
        <v>19</v>
      </c>
      <c r="C287" s="75">
        <v>9000</v>
      </c>
      <c r="D287" s="75">
        <v>8750</v>
      </c>
      <c r="E287" s="75">
        <v>8750</v>
      </c>
      <c r="F287" s="75"/>
      <c r="G287" s="74" t="s">
        <v>2</v>
      </c>
    </row>
    <row r="288" spans="1:7">
      <c r="A288" s="76" t="s">
        <v>590</v>
      </c>
      <c r="B288" s="74" t="s">
        <v>591</v>
      </c>
      <c r="C288" s="75">
        <v>3500</v>
      </c>
      <c r="D288" s="75">
        <v>3500</v>
      </c>
      <c r="E288" s="75">
        <v>3500</v>
      </c>
      <c r="F288" s="75"/>
      <c r="G288" s="74" t="s">
        <v>2</v>
      </c>
    </row>
    <row r="289" spans="1:7">
      <c r="A289" s="76" t="s">
        <v>455</v>
      </c>
      <c r="B289" s="74" t="s">
        <v>456</v>
      </c>
      <c r="C289" s="75">
        <v>5500</v>
      </c>
      <c r="D289" s="75">
        <v>5250</v>
      </c>
      <c r="E289" s="75">
        <v>5250</v>
      </c>
      <c r="F289" s="75"/>
      <c r="G289" s="74" t="s">
        <v>2</v>
      </c>
    </row>
    <row r="290" spans="1:7" ht="13.5">
      <c r="A290" s="67" t="s">
        <v>559</v>
      </c>
      <c r="B290" s="68" t="s">
        <v>560</v>
      </c>
      <c r="C290" s="69"/>
      <c r="D290" s="69"/>
      <c r="E290" s="69"/>
      <c r="F290" s="69"/>
      <c r="G290" s="68" t="s">
        <v>19</v>
      </c>
    </row>
    <row r="291" spans="1:7">
      <c r="A291" s="73" t="s">
        <v>246</v>
      </c>
      <c r="B291" s="74" t="s">
        <v>19</v>
      </c>
      <c r="C291" s="75">
        <v>583856.30000000005</v>
      </c>
      <c r="D291" s="75">
        <v>619931.1</v>
      </c>
      <c r="E291" s="75">
        <v>612736.19999999995</v>
      </c>
      <c r="F291" s="75">
        <v>-7194.9</v>
      </c>
      <c r="G291" s="74" t="s">
        <v>24</v>
      </c>
    </row>
    <row r="292" spans="1:7">
      <c r="A292" s="76" t="s">
        <v>592</v>
      </c>
      <c r="B292" s="74" t="s">
        <v>593</v>
      </c>
      <c r="C292" s="75">
        <v>20232.599999999999</v>
      </c>
      <c r="D292" s="75">
        <v>21473.9</v>
      </c>
      <c r="E292" s="75">
        <v>21193</v>
      </c>
      <c r="F292" s="75">
        <v>-280.89999999999998</v>
      </c>
      <c r="G292" s="74" t="s">
        <v>104</v>
      </c>
    </row>
    <row r="293" spans="1:7">
      <c r="A293" s="76" t="s">
        <v>594</v>
      </c>
      <c r="B293" s="74" t="s">
        <v>595</v>
      </c>
      <c r="C293" s="75">
        <v>432489.4</v>
      </c>
      <c r="D293" s="75">
        <v>455631.5</v>
      </c>
      <c r="E293" s="75">
        <v>453642.5</v>
      </c>
      <c r="F293" s="75">
        <v>-1989</v>
      </c>
      <c r="G293" s="74" t="s">
        <v>5</v>
      </c>
    </row>
    <row r="294" spans="1:7">
      <c r="A294" s="76" t="s">
        <v>596</v>
      </c>
      <c r="B294" s="74" t="s">
        <v>597</v>
      </c>
      <c r="C294" s="75">
        <v>97603.8</v>
      </c>
      <c r="D294" s="75">
        <v>112507.1</v>
      </c>
      <c r="E294" s="75">
        <v>108677.1</v>
      </c>
      <c r="F294" s="75">
        <v>-3830</v>
      </c>
      <c r="G294" s="74" t="s">
        <v>298</v>
      </c>
    </row>
    <row r="295" spans="1:7">
      <c r="A295" s="76" t="s">
        <v>598</v>
      </c>
      <c r="B295" s="74" t="s">
        <v>599</v>
      </c>
      <c r="C295" s="75">
        <v>18412.099999999999</v>
      </c>
      <c r="D295" s="75">
        <v>14912.1</v>
      </c>
      <c r="E295" s="75">
        <v>13952.1</v>
      </c>
      <c r="F295" s="75">
        <v>-960</v>
      </c>
      <c r="G295" s="74" t="s">
        <v>600</v>
      </c>
    </row>
    <row r="296" spans="1:7">
      <c r="A296" s="76" t="s">
        <v>601</v>
      </c>
      <c r="B296" s="74" t="s">
        <v>602</v>
      </c>
      <c r="C296" s="75">
        <v>15118.4</v>
      </c>
      <c r="D296" s="75">
        <v>15406.5</v>
      </c>
      <c r="E296" s="75">
        <v>15271.5</v>
      </c>
      <c r="F296" s="75">
        <v>-135</v>
      </c>
      <c r="G296" s="74" t="s">
        <v>295</v>
      </c>
    </row>
    <row r="297" spans="1:7" ht="13.5">
      <c r="A297" s="67" t="s">
        <v>369</v>
      </c>
      <c r="B297" s="68" t="s">
        <v>370</v>
      </c>
      <c r="C297" s="69"/>
      <c r="D297" s="69"/>
      <c r="E297" s="69"/>
      <c r="F297" s="69"/>
      <c r="G297" s="68" t="s">
        <v>19</v>
      </c>
    </row>
    <row r="298" spans="1:7">
      <c r="A298" s="73" t="s">
        <v>246</v>
      </c>
      <c r="B298" s="74" t="s">
        <v>19</v>
      </c>
      <c r="C298" s="75">
        <v>66880.3</v>
      </c>
      <c r="D298" s="75">
        <v>74153.7</v>
      </c>
      <c r="E298" s="75">
        <v>73504.100000000006</v>
      </c>
      <c r="F298" s="75">
        <v>-649.6</v>
      </c>
      <c r="G298" s="74" t="s">
        <v>295</v>
      </c>
    </row>
    <row r="299" spans="1:7">
      <c r="A299" s="76" t="s">
        <v>373</v>
      </c>
      <c r="B299" s="74" t="s">
        <v>374</v>
      </c>
      <c r="C299" s="75">
        <v>66880.3</v>
      </c>
      <c r="D299" s="75">
        <v>74153.7</v>
      </c>
      <c r="E299" s="75">
        <v>73504.100000000006</v>
      </c>
      <c r="F299" s="75">
        <v>-649.6</v>
      </c>
      <c r="G299" s="74" t="s">
        <v>295</v>
      </c>
    </row>
    <row r="300" spans="1:7">
      <c r="A300" s="76"/>
      <c r="B300" s="74"/>
      <c r="C300" s="75"/>
      <c r="D300" s="75"/>
      <c r="E300" s="75"/>
      <c r="F300" s="75"/>
      <c r="G300" s="74"/>
    </row>
    <row r="301" spans="1:7" ht="14.25">
      <c r="A301" s="78" t="s">
        <v>603</v>
      </c>
      <c r="B301" s="68" t="s">
        <v>604</v>
      </c>
      <c r="C301" s="69"/>
      <c r="D301" s="69"/>
      <c r="E301" s="69"/>
      <c r="F301" s="69"/>
      <c r="G301" s="68"/>
    </row>
    <row r="302" spans="1:7">
      <c r="A302" s="79" t="s">
        <v>242</v>
      </c>
      <c r="B302" s="68" t="s">
        <v>80</v>
      </c>
      <c r="C302" s="69">
        <v>2648298.2999999998</v>
      </c>
      <c r="D302" s="83">
        <v>3374083.9</v>
      </c>
      <c r="E302" s="83">
        <v>3298651.9</v>
      </c>
      <c r="F302" s="83">
        <v>-75432</v>
      </c>
      <c r="G302" s="84" t="s">
        <v>605</v>
      </c>
    </row>
    <row r="303" spans="1:7" ht="27">
      <c r="A303" s="67" t="s">
        <v>256</v>
      </c>
      <c r="B303" s="68"/>
      <c r="C303" s="69"/>
      <c r="D303" s="69">
        <v>15251</v>
      </c>
      <c r="E303" s="69">
        <v>15148.8</v>
      </c>
      <c r="F303" s="69">
        <v>-102.2</v>
      </c>
      <c r="G303" s="70" t="s">
        <v>606</v>
      </c>
    </row>
    <row r="304" spans="1:7" ht="13.5">
      <c r="A304" s="67" t="s">
        <v>278</v>
      </c>
      <c r="B304" s="68" t="s">
        <v>279</v>
      </c>
      <c r="C304" s="69"/>
      <c r="D304" s="69"/>
      <c r="E304" s="69"/>
      <c r="F304" s="69"/>
      <c r="G304" s="68" t="s">
        <v>19</v>
      </c>
    </row>
    <row r="305" spans="1:7">
      <c r="A305" s="73" t="s">
        <v>246</v>
      </c>
      <c r="B305" s="74" t="s">
        <v>19</v>
      </c>
      <c r="C305" s="75">
        <v>75446.600000000006</v>
      </c>
      <c r="D305" s="75">
        <v>81286.7</v>
      </c>
      <c r="E305" s="75">
        <v>79234.2</v>
      </c>
      <c r="F305" s="75">
        <v>-2052.5</v>
      </c>
      <c r="G305" s="74" t="s">
        <v>17</v>
      </c>
    </row>
    <row r="306" spans="1:7">
      <c r="A306" s="76" t="s">
        <v>607</v>
      </c>
      <c r="B306" s="74" t="s">
        <v>608</v>
      </c>
      <c r="C306" s="75">
        <v>75446.600000000006</v>
      </c>
      <c r="D306" s="75">
        <v>81286.7</v>
      </c>
      <c r="E306" s="75">
        <v>79234.2</v>
      </c>
      <c r="F306" s="75">
        <v>-2052.5</v>
      </c>
      <c r="G306" s="74" t="s">
        <v>17</v>
      </c>
    </row>
    <row r="307" spans="1:7" ht="13.5">
      <c r="A307" s="67" t="s">
        <v>284</v>
      </c>
      <c r="B307" s="68" t="s">
        <v>285</v>
      </c>
      <c r="C307" s="69"/>
      <c r="D307" s="69"/>
      <c r="E307" s="69"/>
      <c r="F307" s="69"/>
      <c r="G307" s="68" t="s">
        <v>19</v>
      </c>
    </row>
    <row r="308" spans="1:7">
      <c r="A308" s="73" t="s">
        <v>246</v>
      </c>
      <c r="B308" s="74" t="s">
        <v>19</v>
      </c>
      <c r="C308" s="75">
        <v>2572851.7000000002</v>
      </c>
      <c r="D308" s="85">
        <v>3292797.2</v>
      </c>
      <c r="E308" s="85">
        <v>3219417.7</v>
      </c>
      <c r="F308" s="85">
        <v>-73379.5</v>
      </c>
      <c r="G308" s="86" t="s">
        <v>323</v>
      </c>
    </row>
    <row r="309" spans="1:7" ht="25.5">
      <c r="A309" s="76" t="s">
        <v>256</v>
      </c>
      <c r="B309" s="74"/>
      <c r="C309" s="75"/>
      <c r="D309" s="75">
        <v>15251</v>
      </c>
      <c r="E309" s="75">
        <v>15148.8</v>
      </c>
      <c r="F309" s="75">
        <v>-102.2</v>
      </c>
      <c r="G309" s="74" t="s">
        <v>292</v>
      </c>
    </row>
    <row r="310" spans="1:7">
      <c r="A310" s="76" t="s">
        <v>609</v>
      </c>
      <c r="B310" s="74" t="s">
        <v>610</v>
      </c>
      <c r="C310" s="75">
        <v>232080.3</v>
      </c>
      <c r="D310" s="85">
        <v>246842.8</v>
      </c>
      <c r="E310" s="85">
        <v>234850.6</v>
      </c>
      <c r="F310" s="85">
        <v>-11992.2</v>
      </c>
      <c r="G310" s="86" t="s">
        <v>611</v>
      </c>
    </row>
    <row r="311" spans="1:7" ht="25.5">
      <c r="A311" s="76" t="s">
        <v>256</v>
      </c>
      <c r="B311" s="74"/>
      <c r="C311" s="75"/>
      <c r="D311" s="75">
        <v>5340.5</v>
      </c>
      <c r="E311" s="75">
        <v>5245.6</v>
      </c>
      <c r="F311" s="75">
        <v>-94.9</v>
      </c>
      <c r="G311" s="77" t="s">
        <v>612</v>
      </c>
    </row>
    <row r="312" spans="1:7">
      <c r="A312" s="76" t="s">
        <v>613</v>
      </c>
      <c r="B312" s="74" t="s">
        <v>614</v>
      </c>
      <c r="C312" s="75">
        <v>212427.6</v>
      </c>
      <c r="D312" s="85">
        <v>227597.4</v>
      </c>
      <c r="E312" s="75">
        <v>222459.6</v>
      </c>
      <c r="F312" s="85">
        <v>-5137.8</v>
      </c>
      <c r="G312" s="74" t="s">
        <v>403</v>
      </c>
    </row>
    <row r="313" spans="1:7" ht="25.5">
      <c r="A313" s="76" t="s">
        <v>256</v>
      </c>
      <c r="B313" s="74"/>
      <c r="C313" s="75"/>
      <c r="D313" s="75">
        <v>482.8</v>
      </c>
      <c r="E313" s="75">
        <v>482.8</v>
      </c>
      <c r="F313" s="75"/>
      <c r="G313" s="77" t="s">
        <v>615</v>
      </c>
    </row>
    <row r="314" spans="1:7">
      <c r="A314" s="76" t="s">
        <v>616</v>
      </c>
      <c r="B314" s="74" t="s">
        <v>617</v>
      </c>
      <c r="C314" s="75">
        <v>373427.3</v>
      </c>
      <c r="D314" s="85">
        <v>422020.6</v>
      </c>
      <c r="E314" s="85">
        <v>406865.5</v>
      </c>
      <c r="F314" s="85">
        <v>-15155.1</v>
      </c>
      <c r="G314" s="74" t="s">
        <v>387</v>
      </c>
    </row>
    <row r="315" spans="1:7" ht="25.5">
      <c r="A315" s="76" t="s">
        <v>256</v>
      </c>
      <c r="B315" s="74"/>
      <c r="C315" s="75"/>
      <c r="D315" s="75">
        <v>5198.3</v>
      </c>
      <c r="E315" s="75">
        <v>5194.3</v>
      </c>
      <c r="F315" s="75">
        <v>-4</v>
      </c>
      <c r="G315" s="74" t="s">
        <v>330</v>
      </c>
    </row>
    <row r="316" spans="1:7">
      <c r="A316" s="76" t="s">
        <v>618</v>
      </c>
      <c r="B316" s="74" t="s">
        <v>619</v>
      </c>
      <c r="C316" s="75">
        <v>34135.9</v>
      </c>
      <c r="D316" s="75">
        <v>36135.9</v>
      </c>
      <c r="E316" s="75">
        <v>35508.400000000001</v>
      </c>
      <c r="F316" s="75">
        <v>-627.5</v>
      </c>
      <c r="G316" s="74" t="s">
        <v>549</v>
      </c>
    </row>
    <row r="317" spans="1:7">
      <c r="A317" s="76" t="s">
        <v>620</v>
      </c>
      <c r="B317" s="74" t="s">
        <v>621</v>
      </c>
      <c r="C317" s="75">
        <v>940337.9</v>
      </c>
      <c r="D317" s="75">
        <v>1155330.8</v>
      </c>
      <c r="E317" s="75">
        <v>1127701.3</v>
      </c>
      <c r="F317" s="75">
        <v>-27629.5</v>
      </c>
      <c r="G317" s="74" t="s">
        <v>622</v>
      </c>
    </row>
    <row r="318" spans="1:7">
      <c r="A318" s="76" t="s">
        <v>286</v>
      </c>
      <c r="B318" s="74" t="s">
        <v>287</v>
      </c>
      <c r="C318" s="75">
        <v>15330.8</v>
      </c>
      <c r="D318" s="85">
        <v>59998.6</v>
      </c>
      <c r="E318" s="85">
        <v>53641.3</v>
      </c>
      <c r="F318" s="85">
        <v>-6357.3</v>
      </c>
      <c r="G318" s="86" t="s">
        <v>623</v>
      </c>
    </row>
    <row r="319" spans="1:7" ht="25.5">
      <c r="A319" s="76" t="s">
        <v>256</v>
      </c>
      <c r="B319" s="74"/>
      <c r="C319" s="75"/>
      <c r="D319" s="75">
        <v>4229.3999999999996</v>
      </c>
      <c r="E319" s="75">
        <v>4226.1000000000004</v>
      </c>
      <c r="F319" s="75">
        <v>-3.3</v>
      </c>
      <c r="G319" s="74" t="s">
        <v>330</v>
      </c>
    </row>
    <row r="320" spans="1:7">
      <c r="A320" s="76" t="s">
        <v>624</v>
      </c>
      <c r="B320" s="74" t="s">
        <v>625</v>
      </c>
      <c r="C320" s="75">
        <v>13217.3</v>
      </c>
      <c r="D320" s="75">
        <v>12658.2</v>
      </c>
      <c r="E320" s="75">
        <v>11885.1</v>
      </c>
      <c r="F320" s="75">
        <v>-773.1</v>
      </c>
      <c r="G320" s="74" t="s">
        <v>626</v>
      </c>
    </row>
    <row r="321" spans="1:7">
      <c r="A321" s="76" t="s">
        <v>377</v>
      </c>
      <c r="B321" s="74" t="s">
        <v>378</v>
      </c>
      <c r="C321" s="75">
        <v>746967.9</v>
      </c>
      <c r="D321" s="75">
        <v>1127286.2</v>
      </c>
      <c r="E321" s="75">
        <v>1121784.8</v>
      </c>
      <c r="F321" s="75">
        <v>-5501.4</v>
      </c>
      <c r="G321" s="74" t="s">
        <v>52</v>
      </c>
    </row>
    <row r="322" spans="1:7">
      <c r="A322" s="76" t="s">
        <v>627</v>
      </c>
      <c r="B322" s="74" t="s">
        <v>628</v>
      </c>
      <c r="C322" s="75">
        <v>4926.7</v>
      </c>
      <c r="D322" s="75">
        <v>4926.7</v>
      </c>
      <c r="E322" s="75">
        <v>4721.1000000000004</v>
      </c>
      <c r="F322" s="75">
        <v>-205.6</v>
      </c>
      <c r="G322" s="74" t="s">
        <v>629</v>
      </c>
    </row>
    <row r="323" spans="1:7">
      <c r="A323" s="76"/>
      <c r="B323" s="74"/>
      <c r="C323" s="75"/>
      <c r="D323" s="75"/>
      <c r="E323" s="75"/>
      <c r="F323" s="75"/>
      <c r="G323" s="74"/>
    </row>
    <row r="324" spans="1:7" ht="14.25">
      <c r="A324" s="78" t="s">
        <v>630</v>
      </c>
      <c r="B324" s="68" t="s">
        <v>631</v>
      </c>
      <c r="C324" s="69"/>
      <c r="D324" s="69"/>
      <c r="E324" s="69"/>
      <c r="F324" s="69"/>
      <c r="G324" s="68"/>
    </row>
    <row r="325" spans="1:7">
      <c r="A325" s="79" t="s">
        <v>242</v>
      </c>
      <c r="B325" s="68" t="s">
        <v>80</v>
      </c>
      <c r="C325" s="83">
        <v>2238722.9</v>
      </c>
      <c r="D325" s="69">
        <v>2341279.4</v>
      </c>
      <c r="E325" s="69">
        <v>2232570.6</v>
      </c>
      <c r="F325" s="69">
        <v>-108708.8</v>
      </c>
      <c r="G325" s="68" t="s">
        <v>440</v>
      </c>
    </row>
    <row r="326" spans="1:7" ht="27">
      <c r="A326" s="67" t="s">
        <v>256</v>
      </c>
      <c r="B326" s="68"/>
      <c r="C326" s="69"/>
      <c r="D326" s="69">
        <v>100</v>
      </c>
      <c r="E326" s="69">
        <v>100</v>
      </c>
      <c r="F326" s="69"/>
      <c r="G326" s="87" t="s">
        <v>2</v>
      </c>
    </row>
    <row r="327" spans="1:7" ht="13.5">
      <c r="A327" s="67" t="s">
        <v>244</v>
      </c>
      <c r="B327" s="68" t="s">
        <v>245</v>
      </c>
      <c r="C327" s="69"/>
      <c r="D327" s="69"/>
      <c r="E327" s="69"/>
      <c r="F327" s="69"/>
      <c r="G327" s="68" t="s">
        <v>19</v>
      </c>
    </row>
    <row r="328" spans="1:7">
      <c r="A328" s="73" t="s">
        <v>246</v>
      </c>
      <c r="B328" s="74" t="s">
        <v>19</v>
      </c>
      <c r="C328" s="75"/>
      <c r="D328" s="75">
        <v>172</v>
      </c>
      <c r="E328" s="75">
        <v>151.9</v>
      </c>
      <c r="F328" s="75">
        <v>-20.100000000000001</v>
      </c>
      <c r="G328" s="74" t="s">
        <v>632</v>
      </c>
    </row>
    <row r="329" spans="1:7">
      <c r="A329" s="76" t="s">
        <v>633</v>
      </c>
      <c r="B329" s="74" t="s">
        <v>634</v>
      </c>
      <c r="C329" s="75"/>
      <c r="D329" s="75">
        <v>172</v>
      </c>
      <c r="E329" s="75">
        <v>151.9</v>
      </c>
      <c r="F329" s="75">
        <v>-20.100000000000001</v>
      </c>
      <c r="G329" s="74" t="s">
        <v>632</v>
      </c>
    </row>
    <row r="330" spans="1:7" ht="13.5">
      <c r="A330" s="67" t="s">
        <v>363</v>
      </c>
      <c r="B330" s="68" t="s">
        <v>364</v>
      </c>
      <c r="C330" s="69"/>
      <c r="D330" s="69"/>
      <c r="E330" s="69"/>
      <c r="F330" s="69"/>
      <c r="G330" s="68" t="s">
        <v>19</v>
      </c>
    </row>
    <row r="331" spans="1:7">
      <c r="A331" s="73" t="s">
        <v>246</v>
      </c>
      <c r="B331" s="74" t="s">
        <v>19</v>
      </c>
      <c r="C331" s="75">
        <v>1819281.9</v>
      </c>
      <c r="D331" s="75">
        <v>1894582.7</v>
      </c>
      <c r="E331" s="75">
        <v>1792913</v>
      </c>
      <c r="F331" s="75">
        <v>-101669.7</v>
      </c>
      <c r="G331" s="74" t="s">
        <v>197</v>
      </c>
    </row>
    <row r="332" spans="1:7">
      <c r="A332" s="76" t="s">
        <v>635</v>
      </c>
      <c r="B332" s="74" t="s">
        <v>636</v>
      </c>
      <c r="C332" s="75">
        <v>49546.6</v>
      </c>
      <c r="D332" s="75">
        <v>39304</v>
      </c>
      <c r="E332" s="75">
        <v>36845.9</v>
      </c>
      <c r="F332" s="75">
        <v>-2458.1</v>
      </c>
      <c r="G332" s="74" t="s">
        <v>556</v>
      </c>
    </row>
    <row r="333" spans="1:7">
      <c r="A333" s="76" t="s">
        <v>637</v>
      </c>
      <c r="B333" s="74" t="s">
        <v>638</v>
      </c>
      <c r="C333" s="75">
        <v>313785.8</v>
      </c>
      <c r="D333" s="75">
        <v>311806.59999999998</v>
      </c>
      <c r="E333" s="75">
        <v>292711.5</v>
      </c>
      <c r="F333" s="75">
        <v>-19095.099999999999</v>
      </c>
      <c r="G333" s="74" t="s">
        <v>626</v>
      </c>
    </row>
    <row r="334" spans="1:7">
      <c r="A334" s="76" t="s">
        <v>639</v>
      </c>
      <c r="B334" s="74" t="s">
        <v>640</v>
      </c>
      <c r="C334" s="75">
        <v>13177.4</v>
      </c>
      <c r="D334" s="75">
        <v>13345.4</v>
      </c>
      <c r="E334" s="75">
        <v>13326.3</v>
      </c>
      <c r="F334" s="75">
        <v>-19.100000000000001</v>
      </c>
      <c r="G334" s="74" t="s">
        <v>330</v>
      </c>
    </row>
    <row r="335" spans="1:7" ht="25.5">
      <c r="A335" s="76" t="s">
        <v>641</v>
      </c>
      <c r="B335" s="74" t="s">
        <v>642</v>
      </c>
      <c r="C335" s="75">
        <v>43017.2</v>
      </c>
      <c r="D335" s="75">
        <v>46312.3</v>
      </c>
      <c r="E335" s="75">
        <v>44609.4</v>
      </c>
      <c r="F335" s="75">
        <v>-1702.9</v>
      </c>
      <c r="G335" s="74" t="s">
        <v>268</v>
      </c>
    </row>
    <row r="336" spans="1:7">
      <c r="A336" s="76" t="s">
        <v>643</v>
      </c>
      <c r="B336" s="74" t="s">
        <v>644</v>
      </c>
      <c r="C336" s="75">
        <v>129992.2</v>
      </c>
      <c r="D336" s="75">
        <v>107449</v>
      </c>
      <c r="E336" s="75">
        <v>103653.2</v>
      </c>
      <c r="F336" s="75">
        <v>-3795.8</v>
      </c>
      <c r="G336" s="74" t="s">
        <v>399</v>
      </c>
    </row>
    <row r="337" spans="1:7">
      <c r="A337" s="76" t="s">
        <v>645</v>
      </c>
      <c r="B337" s="74" t="s">
        <v>646</v>
      </c>
      <c r="C337" s="75">
        <v>88638.7</v>
      </c>
      <c r="D337" s="75">
        <v>97290.2</v>
      </c>
      <c r="E337" s="75">
        <v>94367.1</v>
      </c>
      <c r="F337" s="75">
        <v>-2923.1</v>
      </c>
      <c r="G337" s="74" t="s">
        <v>647</v>
      </c>
    </row>
    <row r="338" spans="1:7">
      <c r="A338" s="76" t="s">
        <v>648</v>
      </c>
      <c r="B338" s="74" t="s">
        <v>649</v>
      </c>
      <c r="C338" s="75">
        <v>556381</v>
      </c>
      <c r="D338" s="81">
        <v>549294.5</v>
      </c>
      <c r="E338" s="81">
        <v>537595.80000000005</v>
      </c>
      <c r="F338" s="75">
        <v>-11698.7</v>
      </c>
      <c r="G338" s="74" t="s">
        <v>650</v>
      </c>
    </row>
    <row r="339" spans="1:7">
      <c r="A339" s="76" t="s">
        <v>550</v>
      </c>
      <c r="B339" s="74"/>
      <c r="C339" s="81">
        <v>1267</v>
      </c>
      <c r="D339" s="75">
        <v>1267</v>
      </c>
      <c r="E339" s="75">
        <v>1267</v>
      </c>
      <c r="F339" s="75"/>
      <c r="G339" s="74" t="s">
        <v>2</v>
      </c>
    </row>
    <row r="340" spans="1:7">
      <c r="A340" s="76" t="s">
        <v>651</v>
      </c>
      <c r="B340" s="74" t="s">
        <v>652</v>
      </c>
      <c r="C340" s="75">
        <v>624743</v>
      </c>
      <c r="D340" s="75">
        <v>729780.7</v>
      </c>
      <c r="E340" s="75">
        <v>669803.9</v>
      </c>
      <c r="F340" s="75">
        <v>-59976.800000000003</v>
      </c>
      <c r="G340" s="74" t="s">
        <v>653</v>
      </c>
    </row>
    <row r="341" spans="1:7" ht="13.5">
      <c r="A341" s="67" t="s">
        <v>369</v>
      </c>
      <c r="B341" s="68" t="s">
        <v>370</v>
      </c>
      <c r="C341" s="69"/>
      <c r="D341" s="69"/>
      <c r="E341" s="69"/>
      <c r="F341" s="69"/>
      <c r="G341" s="68" t="s">
        <v>19</v>
      </c>
    </row>
    <row r="342" spans="1:7">
      <c r="A342" s="73" t="s">
        <v>246</v>
      </c>
      <c r="B342" s="74" t="s">
        <v>19</v>
      </c>
      <c r="C342" s="75">
        <v>378364</v>
      </c>
      <c r="D342" s="75">
        <v>410406.9</v>
      </c>
      <c r="E342" s="75">
        <v>410146.1</v>
      </c>
      <c r="F342" s="75">
        <v>-260.8</v>
      </c>
      <c r="G342" s="74" t="s">
        <v>330</v>
      </c>
    </row>
    <row r="343" spans="1:7">
      <c r="A343" s="76" t="s">
        <v>371</v>
      </c>
      <c r="B343" s="74" t="s">
        <v>372</v>
      </c>
      <c r="C343" s="75">
        <v>115149.2</v>
      </c>
      <c r="D343" s="75">
        <v>120077.8</v>
      </c>
      <c r="E343" s="75">
        <v>119829.7</v>
      </c>
      <c r="F343" s="75">
        <v>-248.1</v>
      </c>
      <c r="G343" s="74" t="s">
        <v>122</v>
      </c>
    </row>
    <row r="344" spans="1:7">
      <c r="A344" s="76" t="s">
        <v>373</v>
      </c>
      <c r="B344" s="74" t="s">
        <v>374</v>
      </c>
      <c r="C344" s="75">
        <v>185729.1</v>
      </c>
      <c r="D344" s="75">
        <v>211836.79999999999</v>
      </c>
      <c r="E344" s="75">
        <v>211825</v>
      </c>
      <c r="F344" s="75">
        <v>-11.8</v>
      </c>
      <c r="G344" s="74" t="s">
        <v>2</v>
      </c>
    </row>
    <row r="345" spans="1:7">
      <c r="A345" s="76" t="s">
        <v>654</v>
      </c>
      <c r="B345" s="74" t="s">
        <v>655</v>
      </c>
      <c r="C345" s="75">
        <v>76991.8</v>
      </c>
      <c r="D345" s="75">
        <v>77998.399999999994</v>
      </c>
      <c r="E345" s="75">
        <v>77997.5</v>
      </c>
      <c r="F345" s="75">
        <v>-0.9</v>
      </c>
      <c r="G345" s="74" t="s">
        <v>2</v>
      </c>
    </row>
    <row r="346" spans="1:7">
      <c r="A346" s="76" t="s">
        <v>577</v>
      </c>
      <c r="B346" s="74" t="s">
        <v>578</v>
      </c>
      <c r="C346" s="75">
        <v>493.9</v>
      </c>
      <c r="D346" s="75">
        <v>493.9</v>
      </c>
      <c r="E346" s="75">
        <v>493.9</v>
      </c>
      <c r="F346" s="75"/>
      <c r="G346" s="74" t="s">
        <v>2</v>
      </c>
    </row>
    <row r="347" spans="1:7" ht="13.5">
      <c r="A347" s="67" t="s">
        <v>284</v>
      </c>
      <c r="B347" s="68" t="s">
        <v>285</v>
      </c>
      <c r="C347" s="69"/>
      <c r="D347" s="69"/>
      <c r="E347" s="69"/>
      <c r="F347" s="69"/>
      <c r="G347" s="68" t="s">
        <v>19</v>
      </c>
    </row>
    <row r="348" spans="1:7">
      <c r="A348" s="73" t="s">
        <v>246</v>
      </c>
      <c r="B348" s="74" t="s">
        <v>19</v>
      </c>
      <c r="C348" s="75">
        <v>41077</v>
      </c>
      <c r="D348" s="75">
        <v>36117.800000000003</v>
      </c>
      <c r="E348" s="75">
        <v>29359.5</v>
      </c>
      <c r="F348" s="75">
        <v>-6758.3</v>
      </c>
      <c r="G348" s="74" t="s">
        <v>656</v>
      </c>
    </row>
    <row r="349" spans="1:7" ht="25.5">
      <c r="A349" s="76" t="s">
        <v>256</v>
      </c>
      <c r="B349" s="74"/>
      <c r="C349" s="75"/>
      <c r="D349" s="75">
        <v>100</v>
      </c>
      <c r="E349" s="75">
        <v>100</v>
      </c>
      <c r="F349" s="75"/>
      <c r="G349" s="74" t="s">
        <v>2</v>
      </c>
    </row>
    <row r="350" spans="1:7">
      <c r="A350" s="76" t="s">
        <v>377</v>
      </c>
      <c r="B350" s="74" t="s">
        <v>378</v>
      </c>
      <c r="C350" s="75">
        <v>41077</v>
      </c>
      <c r="D350" s="75">
        <v>36117.800000000003</v>
      </c>
      <c r="E350" s="75">
        <v>29359.5</v>
      </c>
      <c r="F350" s="75">
        <v>-6758.3</v>
      </c>
      <c r="G350" s="74" t="s">
        <v>656</v>
      </c>
    </row>
    <row r="351" spans="1:7" ht="25.5">
      <c r="A351" s="76" t="s">
        <v>256</v>
      </c>
      <c r="B351" s="74"/>
      <c r="C351" s="75"/>
      <c r="D351" s="75">
        <v>100</v>
      </c>
      <c r="E351" s="75">
        <v>100</v>
      </c>
      <c r="F351" s="75"/>
      <c r="G351" s="74" t="s">
        <v>2</v>
      </c>
    </row>
    <row r="352" spans="1:7">
      <c r="A352" s="76"/>
      <c r="B352" s="74"/>
      <c r="C352" s="75"/>
      <c r="D352" s="75"/>
      <c r="E352" s="75"/>
      <c r="F352" s="75"/>
      <c r="G352" s="74"/>
    </row>
    <row r="353" spans="1:7" ht="14.25">
      <c r="A353" s="78" t="s">
        <v>657</v>
      </c>
      <c r="B353" s="68" t="s">
        <v>658</v>
      </c>
      <c r="C353" s="69"/>
      <c r="D353" s="69"/>
      <c r="E353" s="69"/>
      <c r="F353" s="69"/>
      <c r="G353" s="68"/>
    </row>
    <row r="354" spans="1:7">
      <c r="A354" s="79" t="s">
        <v>242</v>
      </c>
      <c r="B354" s="68" t="s">
        <v>80</v>
      </c>
      <c r="C354" s="69">
        <v>679115.9</v>
      </c>
      <c r="D354" s="69">
        <v>338784</v>
      </c>
      <c r="E354" s="69">
        <v>135037.6</v>
      </c>
      <c r="F354" s="69">
        <v>-203746.4</v>
      </c>
      <c r="G354" s="68" t="s">
        <v>659</v>
      </c>
    </row>
    <row r="355" spans="1:7" ht="13.5">
      <c r="A355" s="67" t="s">
        <v>278</v>
      </c>
      <c r="B355" s="68" t="s">
        <v>279</v>
      </c>
      <c r="C355" s="69"/>
      <c r="D355" s="69"/>
      <c r="E355" s="69"/>
      <c r="F355" s="69"/>
      <c r="G355" s="68" t="s">
        <v>19</v>
      </c>
    </row>
    <row r="356" spans="1:7">
      <c r="A356" s="73" t="s">
        <v>246</v>
      </c>
      <c r="B356" s="74" t="s">
        <v>19</v>
      </c>
      <c r="C356" s="75">
        <v>679115.9</v>
      </c>
      <c r="D356" s="75">
        <v>338784</v>
      </c>
      <c r="E356" s="75">
        <v>135037.6</v>
      </c>
      <c r="F356" s="75">
        <v>-203746.4</v>
      </c>
      <c r="G356" s="74" t="s">
        <v>659</v>
      </c>
    </row>
    <row r="357" spans="1:7">
      <c r="A357" s="76" t="s">
        <v>660</v>
      </c>
      <c r="B357" s="74" t="s">
        <v>661</v>
      </c>
      <c r="C357" s="75">
        <v>38969.1</v>
      </c>
      <c r="D357" s="75">
        <v>40236.9</v>
      </c>
      <c r="E357" s="75">
        <v>37121.4</v>
      </c>
      <c r="F357" s="75">
        <v>-3115.5</v>
      </c>
      <c r="G357" s="74" t="s">
        <v>662</v>
      </c>
    </row>
    <row r="358" spans="1:7">
      <c r="A358" s="76" t="s">
        <v>663</v>
      </c>
      <c r="B358" s="74" t="s">
        <v>664</v>
      </c>
      <c r="C358" s="75">
        <v>269.39999999999998</v>
      </c>
      <c r="D358" s="75">
        <v>269.39999999999998</v>
      </c>
      <c r="E358" s="75"/>
      <c r="F358" s="75">
        <v>-269.39999999999998</v>
      </c>
      <c r="G358" s="74" t="s">
        <v>19</v>
      </c>
    </row>
    <row r="359" spans="1:7">
      <c r="A359" s="76" t="s">
        <v>665</v>
      </c>
      <c r="B359" s="74" t="s">
        <v>666</v>
      </c>
      <c r="C359" s="75">
        <v>71447</v>
      </c>
      <c r="D359" s="75">
        <v>43460.7</v>
      </c>
      <c r="E359" s="75">
        <v>36644.9</v>
      </c>
      <c r="F359" s="75">
        <v>-6815.8</v>
      </c>
      <c r="G359" s="74" t="s">
        <v>667</v>
      </c>
    </row>
    <row r="360" spans="1:7">
      <c r="A360" s="76" t="s">
        <v>668</v>
      </c>
      <c r="B360" s="74" t="s">
        <v>669</v>
      </c>
      <c r="C360" s="75">
        <v>5341.8</v>
      </c>
      <c r="D360" s="75">
        <v>4455</v>
      </c>
      <c r="E360" s="75">
        <v>3397.6</v>
      </c>
      <c r="F360" s="75">
        <v>-1057.4000000000001</v>
      </c>
      <c r="G360" s="74" t="s">
        <v>670</v>
      </c>
    </row>
    <row r="361" spans="1:7">
      <c r="A361" s="76" t="s">
        <v>431</v>
      </c>
      <c r="B361" s="74" t="s">
        <v>432</v>
      </c>
      <c r="C361" s="75">
        <v>563088.6</v>
      </c>
      <c r="D361" s="75">
        <v>250362</v>
      </c>
      <c r="E361" s="75">
        <v>57873.599999999999</v>
      </c>
      <c r="F361" s="75">
        <v>-192488.4</v>
      </c>
      <c r="G361" s="74" t="s">
        <v>671</v>
      </c>
    </row>
    <row r="362" spans="1:7">
      <c r="A362" s="76"/>
      <c r="B362" s="74"/>
      <c r="C362" s="75"/>
      <c r="D362" s="75"/>
      <c r="E362" s="75"/>
      <c r="F362" s="75"/>
      <c r="G362" s="74"/>
    </row>
    <row r="363" spans="1:7" ht="28.5">
      <c r="A363" s="78" t="s">
        <v>672</v>
      </c>
      <c r="B363" s="68" t="s">
        <v>673</v>
      </c>
      <c r="C363" s="69"/>
      <c r="D363" s="69"/>
      <c r="E363" s="69"/>
      <c r="F363" s="69"/>
      <c r="G363" s="68"/>
    </row>
    <row r="364" spans="1:7">
      <c r="A364" s="79" t="s">
        <v>242</v>
      </c>
      <c r="B364" s="68" t="s">
        <v>80</v>
      </c>
      <c r="C364" s="69">
        <v>368695.4</v>
      </c>
      <c r="D364" s="69">
        <v>342299.8</v>
      </c>
      <c r="E364" s="69">
        <v>336389.3</v>
      </c>
      <c r="F364" s="69">
        <v>-5910.5</v>
      </c>
      <c r="G364" s="68" t="s">
        <v>549</v>
      </c>
    </row>
    <row r="365" spans="1:7" ht="13.5">
      <c r="A365" s="67" t="s">
        <v>244</v>
      </c>
      <c r="B365" s="68" t="s">
        <v>245</v>
      </c>
      <c r="C365" s="69"/>
      <c r="D365" s="69"/>
      <c r="E365" s="69"/>
      <c r="F365" s="69"/>
      <c r="G365" s="68" t="s">
        <v>19</v>
      </c>
    </row>
    <row r="366" spans="1:7">
      <c r="A366" s="73" t="s">
        <v>246</v>
      </c>
      <c r="B366" s="74" t="s">
        <v>19</v>
      </c>
      <c r="C366" s="75">
        <v>368695.4</v>
      </c>
      <c r="D366" s="75">
        <v>342299.8</v>
      </c>
      <c r="E366" s="75">
        <v>336389.3</v>
      </c>
      <c r="F366" s="75">
        <v>-5910.5</v>
      </c>
      <c r="G366" s="74" t="s">
        <v>549</v>
      </c>
    </row>
    <row r="367" spans="1:7">
      <c r="A367" s="76" t="s">
        <v>674</v>
      </c>
      <c r="B367" s="74" t="s">
        <v>675</v>
      </c>
      <c r="C367" s="75">
        <v>53697</v>
      </c>
      <c r="D367" s="75">
        <v>68071.7</v>
      </c>
      <c r="E367" s="75">
        <v>64995</v>
      </c>
      <c r="F367" s="75">
        <v>-3076.7</v>
      </c>
      <c r="G367" s="74" t="s">
        <v>676</v>
      </c>
    </row>
    <row r="368" spans="1:7">
      <c r="A368" s="76" t="s">
        <v>677</v>
      </c>
      <c r="B368" s="74" t="s">
        <v>678</v>
      </c>
      <c r="C368" s="75">
        <v>70668.5</v>
      </c>
      <c r="D368" s="75">
        <v>75898.2</v>
      </c>
      <c r="E368" s="75">
        <v>75192.7</v>
      </c>
      <c r="F368" s="75">
        <v>-705.5</v>
      </c>
      <c r="G368" s="74" t="s">
        <v>295</v>
      </c>
    </row>
    <row r="369" spans="1:7" s="88" customFormat="1">
      <c r="A369" s="76" t="s">
        <v>679</v>
      </c>
      <c r="B369" s="74" t="s">
        <v>680</v>
      </c>
      <c r="C369" s="75">
        <v>244329.9</v>
      </c>
      <c r="D369" s="75">
        <v>198329.9</v>
      </c>
      <c r="E369" s="75">
        <v>196201.60000000001</v>
      </c>
      <c r="F369" s="75">
        <v>-2128.3000000000002</v>
      </c>
      <c r="G369" s="74" t="s">
        <v>220</v>
      </c>
    </row>
    <row r="370" spans="1:7">
      <c r="A370" s="76"/>
      <c r="B370" s="74"/>
      <c r="C370" s="75"/>
      <c r="D370" s="75"/>
      <c r="E370" s="75"/>
      <c r="F370" s="75"/>
      <c r="G370" s="74"/>
    </row>
    <row r="371" spans="1:7" ht="14.25">
      <c r="A371" s="78" t="s">
        <v>681</v>
      </c>
      <c r="B371" s="68" t="s">
        <v>682</v>
      </c>
      <c r="C371" s="69"/>
      <c r="D371" s="69"/>
      <c r="E371" s="69"/>
      <c r="F371" s="69"/>
      <c r="G371" s="68"/>
    </row>
    <row r="372" spans="1:7">
      <c r="A372" s="79" t="s">
        <v>242</v>
      </c>
      <c r="B372" s="68" t="s">
        <v>80</v>
      </c>
      <c r="C372" s="69">
        <v>27123.5</v>
      </c>
      <c r="D372" s="69">
        <v>78007.8</v>
      </c>
      <c r="E372" s="69">
        <v>74353</v>
      </c>
      <c r="F372" s="69">
        <v>-3654.8</v>
      </c>
      <c r="G372" s="68" t="s">
        <v>313</v>
      </c>
    </row>
    <row r="373" spans="1:7" ht="13.5">
      <c r="A373" s="67" t="s">
        <v>278</v>
      </c>
      <c r="B373" s="68" t="s">
        <v>279</v>
      </c>
      <c r="C373" s="69"/>
      <c r="D373" s="69"/>
      <c r="E373" s="69"/>
      <c r="F373" s="69"/>
      <c r="G373" s="68" t="s">
        <v>19</v>
      </c>
    </row>
    <row r="374" spans="1:7">
      <c r="A374" s="73" t="s">
        <v>246</v>
      </c>
      <c r="B374" s="74" t="s">
        <v>19</v>
      </c>
      <c r="C374" s="75">
        <v>27123.5</v>
      </c>
      <c r="D374" s="75">
        <v>78007.8</v>
      </c>
      <c r="E374" s="75">
        <v>74353</v>
      </c>
      <c r="F374" s="75">
        <v>-3654.8</v>
      </c>
      <c r="G374" s="74" t="s">
        <v>313</v>
      </c>
    </row>
    <row r="375" spans="1:7">
      <c r="A375" s="76" t="s">
        <v>683</v>
      </c>
      <c r="B375" s="74" t="s">
        <v>684</v>
      </c>
      <c r="C375" s="75">
        <v>7845.8</v>
      </c>
      <c r="D375" s="75">
        <v>11106.4</v>
      </c>
      <c r="E375" s="75">
        <v>10932.8</v>
      </c>
      <c r="F375" s="75">
        <v>-173.6</v>
      </c>
      <c r="G375" s="74" t="s">
        <v>398</v>
      </c>
    </row>
    <row r="376" spans="1:7">
      <c r="A376" s="76" t="s">
        <v>685</v>
      </c>
      <c r="B376" s="74" t="s">
        <v>686</v>
      </c>
      <c r="C376" s="75">
        <v>5430</v>
      </c>
      <c r="D376" s="75">
        <v>3100</v>
      </c>
      <c r="E376" s="75">
        <v>2345.6</v>
      </c>
      <c r="F376" s="75">
        <v>-754.4</v>
      </c>
      <c r="G376" s="74" t="s">
        <v>687</v>
      </c>
    </row>
    <row r="377" spans="1:7">
      <c r="A377" s="76" t="s">
        <v>282</v>
      </c>
      <c r="B377" s="74" t="s">
        <v>283</v>
      </c>
      <c r="C377" s="75">
        <v>3750</v>
      </c>
      <c r="D377" s="75">
        <v>52203.7</v>
      </c>
      <c r="E377" s="75">
        <v>49477.1</v>
      </c>
      <c r="F377" s="75">
        <v>-2726.6</v>
      </c>
      <c r="G377" s="74" t="s">
        <v>576</v>
      </c>
    </row>
    <row r="378" spans="1:7">
      <c r="A378" s="76" t="s">
        <v>688</v>
      </c>
      <c r="B378" s="74" t="s">
        <v>689</v>
      </c>
      <c r="C378" s="75">
        <v>10097.700000000001</v>
      </c>
      <c r="D378" s="75">
        <v>11597.7</v>
      </c>
      <c r="E378" s="75">
        <v>11597.5</v>
      </c>
      <c r="F378" s="75">
        <v>-0.2</v>
      </c>
      <c r="G378" s="74" t="s">
        <v>2</v>
      </c>
    </row>
    <row r="379" spans="1:7">
      <c r="A379" s="76"/>
      <c r="B379" s="74"/>
      <c r="C379" s="75"/>
      <c r="D379" s="75"/>
      <c r="E379" s="75"/>
      <c r="F379" s="75"/>
      <c r="G379" s="74"/>
    </row>
    <row r="380" spans="1:7" ht="14.25">
      <c r="A380" s="78" t="s">
        <v>690</v>
      </c>
      <c r="B380" s="68" t="s">
        <v>691</v>
      </c>
      <c r="C380" s="69"/>
      <c r="D380" s="69"/>
      <c r="E380" s="69"/>
      <c r="F380" s="69"/>
      <c r="G380" s="68"/>
    </row>
    <row r="381" spans="1:7">
      <c r="A381" s="79" t="s">
        <v>242</v>
      </c>
      <c r="B381" s="68" t="s">
        <v>80</v>
      </c>
      <c r="C381" s="69">
        <v>5596.7</v>
      </c>
      <c r="D381" s="69">
        <v>8464.9</v>
      </c>
      <c r="E381" s="69">
        <v>8018.2</v>
      </c>
      <c r="F381" s="69">
        <v>-446.7</v>
      </c>
      <c r="G381" s="68" t="s">
        <v>692</v>
      </c>
    </row>
    <row r="382" spans="1:7" ht="13.5">
      <c r="A382" s="67" t="s">
        <v>244</v>
      </c>
      <c r="B382" s="68" t="s">
        <v>245</v>
      </c>
      <c r="C382" s="69"/>
      <c r="D382" s="69"/>
      <c r="E382" s="69"/>
      <c r="F382" s="69"/>
      <c r="G382" s="68" t="s">
        <v>19</v>
      </c>
    </row>
    <row r="383" spans="1:7">
      <c r="A383" s="73" t="s">
        <v>246</v>
      </c>
      <c r="B383" s="74" t="s">
        <v>19</v>
      </c>
      <c r="C383" s="75">
        <v>5596.7</v>
      </c>
      <c r="D383" s="75">
        <v>8464.9</v>
      </c>
      <c r="E383" s="75">
        <v>8018.2</v>
      </c>
      <c r="F383" s="75">
        <v>-446.7</v>
      </c>
      <c r="G383" s="74" t="s">
        <v>692</v>
      </c>
    </row>
    <row r="384" spans="1:7">
      <c r="A384" s="76" t="s">
        <v>693</v>
      </c>
      <c r="B384" s="74" t="s">
        <v>694</v>
      </c>
      <c r="C384" s="75">
        <v>5096.7</v>
      </c>
      <c r="D384" s="75">
        <v>5771.4</v>
      </c>
      <c r="E384" s="75">
        <v>5557</v>
      </c>
      <c r="F384" s="75">
        <v>-214.4</v>
      </c>
      <c r="G384" s="74" t="s">
        <v>268</v>
      </c>
    </row>
    <row r="385" spans="1:7">
      <c r="A385" s="76" t="s">
        <v>695</v>
      </c>
      <c r="B385" s="74" t="s">
        <v>696</v>
      </c>
      <c r="C385" s="75">
        <v>500</v>
      </c>
      <c r="D385" s="75">
        <v>2693.5</v>
      </c>
      <c r="E385" s="75">
        <v>2461.1999999999998</v>
      </c>
      <c r="F385" s="75">
        <v>-232.3</v>
      </c>
      <c r="G385" s="74" t="s">
        <v>250</v>
      </c>
    </row>
    <row r="386" spans="1:7">
      <c r="A386" s="76"/>
      <c r="B386" s="74"/>
      <c r="C386" s="75"/>
      <c r="D386" s="75"/>
      <c r="E386" s="75"/>
      <c r="F386" s="75"/>
      <c r="G386" s="74"/>
    </row>
    <row r="387" spans="1:7" ht="25.5" customHeight="1">
      <c r="A387" s="78" t="s">
        <v>697</v>
      </c>
      <c r="B387" s="68" t="s">
        <v>698</v>
      </c>
      <c r="C387" s="69"/>
      <c r="D387" s="69"/>
      <c r="E387" s="69"/>
      <c r="F387" s="69"/>
      <c r="G387" s="68"/>
    </row>
    <row r="388" spans="1:7">
      <c r="A388" s="79" t="s">
        <v>242</v>
      </c>
      <c r="B388" s="68" t="s">
        <v>80</v>
      </c>
      <c r="C388" s="69">
        <v>50650.2</v>
      </c>
      <c r="D388" s="69">
        <v>63012.800000000003</v>
      </c>
      <c r="E388" s="69">
        <v>54493</v>
      </c>
      <c r="F388" s="69">
        <v>-8519.7999999999993</v>
      </c>
      <c r="G388" s="68" t="s">
        <v>699</v>
      </c>
    </row>
    <row r="389" spans="1:7" ht="13.5">
      <c r="A389" s="67" t="s">
        <v>363</v>
      </c>
      <c r="B389" s="68" t="s">
        <v>364</v>
      </c>
      <c r="C389" s="69"/>
      <c r="D389" s="69"/>
      <c r="E389" s="69"/>
      <c r="F389" s="69"/>
      <c r="G389" s="68" t="s">
        <v>19</v>
      </c>
    </row>
    <row r="390" spans="1:7">
      <c r="A390" s="73" t="s">
        <v>246</v>
      </c>
      <c r="B390" s="74" t="s">
        <v>19</v>
      </c>
      <c r="C390" s="75">
        <v>50650.2</v>
      </c>
      <c r="D390" s="75">
        <v>63012.800000000003</v>
      </c>
      <c r="E390" s="75">
        <v>54493</v>
      </c>
      <c r="F390" s="75">
        <v>-8519.7999999999993</v>
      </c>
      <c r="G390" s="74" t="s">
        <v>699</v>
      </c>
    </row>
    <row r="391" spans="1:7">
      <c r="A391" s="76" t="s">
        <v>700</v>
      </c>
      <c r="B391" s="74" t="s">
        <v>701</v>
      </c>
      <c r="C391" s="75">
        <v>45650.2</v>
      </c>
      <c r="D391" s="75">
        <v>58012.800000000003</v>
      </c>
      <c r="E391" s="75">
        <v>53669.3</v>
      </c>
      <c r="F391" s="75">
        <v>-4343.5</v>
      </c>
      <c r="G391" s="74" t="s">
        <v>486</v>
      </c>
    </row>
    <row r="392" spans="1:7">
      <c r="A392" s="76" t="s">
        <v>651</v>
      </c>
      <c r="B392" s="74" t="s">
        <v>652</v>
      </c>
      <c r="C392" s="75">
        <v>5000</v>
      </c>
      <c r="D392" s="75">
        <v>5000</v>
      </c>
      <c r="E392" s="75">
        <v>823.7</v>
      </c>
      <c r="F392" s="75">
        <v>-4176.3</v>
      </c>
      <c r="G392" s="74" t="s">
        <v>702</v>
      </c>
    </row>
    <row r="393" spans="1:7">
      <c r="A393" s="76"/>
      <c r="B393" s="74"/>
      <c r="C393" s="75"/>
      <c r="D393" s="75"/>
      <c r="E393" s="75"/>
      <c r="F393" s="75"/>
      <c r="G393" s="74"/>
    </row>
    <row r="394" spans="1:7" ht="14.25">
      <c r="A394" s="78" t="s">
        <v>703</v>
      </c>
      <c r="B394" s="68" t="s">
        <v>704</v>
      </c>
      <c r="C394" s="69"/>
      <c r="D394" s="69"/>
      <c r="E394" s="69"/>
      <c r="F394" s="69"/>
      <c r="G394" s="68"/>
    </row>
    <row r="395" spans="1:7">
      <c r="A395" s="79" t="s">
        <v>242</v>
      </c>
      <c r="B395" s="68" t="s">
        <v>80</v>
      </c>
      <c r="C395" s="69">
        <v>32455</v>
      </c>
      <c r="D395" s="69">
        <v>34687</v>
      </c>
      <c r="E395" s="69">
        <v>25380.3</v>
      </c>
      <c r="F395" s="69">
        <v>-9306.7000000000007</v>
      </c>
      <c r="G395" s="68" t="s">
        <v>705</v>
      </c>
    </row>
    <row r="396" spans="1:7" ht="13.5">
      <c r="A396" s="67" t="s">
        <v>278</v>
      </c>
      <c r="B396" s="68" t="s">
        <v>279</v>
      </c>
      <c r="C396" s="69"/>
      <c r="D396" s="69"/>
      <c r="E396" s="69"/>
      <c r="F396" s="69"/>
      <c r="G396" s="68" t="s">
        <v>19</v>
      </c>
    </row>
    <row r="397" spans="1:7">
      <c r="A397" s="73" t="s">
        <v>246</v>
      </c>
      <c r="B397" s="74" t="s">
        <v>19</v>
      </c>
      <c r="C397" s="75">
        <v>32455</v>
      </c>
      <c r="D397" s="75">
        <v>34687</v>
      </c>
      <c r="E397" s="75">
        <v>25380.3</v>
      </c>
      <c r="F397" s="75">
        <v>-9306.7000000000007</v>
      </c>
      <c r="G397" s="74" t="s">
        <v>705</v>
      </c>
    </row>
    <row r="398" spans="1:7">
      <c r="A398" s="76" t="s">
        <v>706</v>
      </c>
      <c r="B398" s="74" t="s">
        <v>707</v>
      </c>
      <c r="C398" s="75">
        <v>32455</v>
      </c>
      <c r="D398" s="75">
        <v>34687</v>
      </c>
      <c r="E398" s="75">
        <v>25380.3</v>
      </c>
      <c r="F398" s="75">
        <v>-9306.7000000000007</v>
      </c>
      <c r="G398" s="74" t="s">
        <v>705</v>
      </c>
    </row>
    <row r="399" spans="1:7">
      <c r="A399" s="76"/>
      <c r="B399" s="74"/>
      <c r="C399" s="75"/>
      <c r="D399" s="75"/>
      <c r="E399" s="75"/>
      <c r="F399" s="75"/>
      <c r="G399" s="74"/>
    </row>
    <row r="400" spans="1:7" ht="28.5">
      <c r="A400" s="78" t="s">
        <v>708</v>
      </c>
      <c r="B400" s="68" t="s">
        <v>709</v>
      </c>
      <c r="C400" s="69"/>
      <c r="D400" s="69"/>
      <c r="E400" s="69"/>
      <c r="F400" s="69"/>
      <c r="G400" s="68"/>
    </row>
    <row r="401" spans="1:7">
      <c r="A401" s="79" t="s">
        <v>242</v>
      </c>
      <c r="B401" s="68" t="s">
        <v>80</v>
      </c>
      <c r="C401" s="69">
        <v>89048.5</v>
      </c>
      <c r="D401" s="83">
        <v>32868.6</v>
      </c>
      <c r="E401" s="69">
        <v>29839.5</v>
      </c>
      <c r="F401" s="83">
        <v>-3029.1</v>
      </c>
      <c r="G401" s="68" t="s">
        <v>710</v>
      </c>
    </row>
    <row r="402" spans="1:7" ht="13.5">
      <c r="A402" s="67" t="s">
        <v>244</v>
      </c>
      <c r="B402" s="68" t="s">
        <v>245</v>
      </c>
      <c r="C402" s="69"/>
      <c r="D402" s="69"/>
      <c r="E402" s="69"/>
      <c r="F402" s="69"/>
      <c r="G402" s="68" t="s">
        <v>19</v>
      </c>
    </row>
    <row r="403" spans="1:7">
      <c r="A403" s="73" t="s">
        <v>246</v>
      </c>
      <c r="B403" s="74" t="s">
        <v>19</v>
      </c>
      <c r="C403" s="75">
        <v>39172.300000000003</v>
      </c>
      <c r="D403" s="81">
        <v>25358.5</v>
      </c>
      <c r="E403" s="75">
        <v>22698.400000000001</v>
      </c>
      <c r="F403" s="75">
        <v>-2635.1</v>
      </c>
      <c r="G403" s="74" t="s">
        <v>711</v>
      </c>
    </row>
    <row r="404" spans="1:7" ht="25.5">
      <c r="A404" s="76" t="s">
        <v>305</v>
      </c>
      <c r="B404" s="74" t="s">
        <v>306</v>
      </c>
      <c r="C404" s="75">
        <v>14898.1</v>
      </c>
      <c r="D404" s="75">
        <v>2397.5</v>
      </c>
      <c r="E404" s="75">
        <v>2335.9</v>
      </c>
      <c r="F404" s="75">
        <v>-61.6</v>
      </c>
      <c r="G404" s="74" t="s">
        <v>233</v>
      </c>
    </row>
    <row r="405" spans="1:7">
      <c r="A405" s="76" t="s">
        <v>331</v>
      </c>
      <c r="B405" s="74" t="s">
        <v>332</v>
      </c>
      <c r="C405" s="75">
        <v>17644.5</v>
      </c>
      <c r="D405" s="81">
        <v>19003.3</v>
      </c>
      <c r="E405" s="75">
        <v>16764.400000000001</v>
      </c>
      <c r="F405" s="81">
        <v>-2238.9</v>
      </c>
      <c r="G405" s="74" t="s">
        <v>712</v>
      </c>
    </row>
    <row r="406" spans="1:7">
      <c r="A406" s="76" t="s">
        <v>713</v>
      </c>
      <c r="B406" s="74"/>
      <c r="C406" s="75"/>
      <c r="D406" s="81">
        <v>25</v>
      </c>
      <c r="E406" s="75"/>
      <c r="F406" s="75">
        <v>-25</v>
      </c>
      <c r="G406" s="74"/>
    </row>
    <row r="407" spans="1:7">
      <c r="A407" s="76" t="s">
        <v>551</v>
      </c>
      <c r="B407" s="74" t="s">
        <v>552</v>
      </c>
      <c r="C407" s="75">
        <v>1350</v>
      </c>
      <c r="D407" s="75">
        <v>1350</v>
      </c>
      <c r="E407" s="75">
        <v>1161.2</v>
      </c>
      <c r="F407" s="75">
        <v>-188.8</v>
      </c>
      <c r="G407" s="74" t="s">
        <v>714</v>
      </c>
    </row>
    <row r="408" spans="1:7">
      <c r="A408" s="76" t="s">
        <v>633</v>
      </c>
      <c r="B408" s="74" t="s">
        <v>634</v>
      </c>
      <c r="C408" s="75">
        <v>5279.7</v>
      </c>
      <c r="D408" s="75">
        <v>2607.6999999999998</v>
      </c>
      <c r="E408" s="75">
        <v>2436.9</v>
      </c>
      <c r="F408" s="75">
        <v>-170.8</v>
      </c>
      <c r="G408" s="74" t="s">
        <v>448</v>
      </c>
    </row>
    <row r="409" spans="1:7" ht="13.5">
      <c r="A409" s="67" t="s">
        <v>278</v>
      </c>
      <c r="B409" s="68" t="s">
        <v>279</v>
      </c>
      <c r="C409" s="69"/>
      <c r="D409" s="69"/>
      <c r="E409" s="69"/>
      <c r="F409" s="69"/>
      <c r="G409" s="68" t="s">
        <v>19</v>
      </c>
    </row>
    <row r="410" spans="1:7">
      <c r="A410" s="73" t="s">
        <v>246</v>
      </c>
      <c r="B410" s="74" t="s">
        <v>19</v>
      </c>
      <c r="C410" s="75">
        <v>30443.9</v>
      </c>
      <c r="D410" s="75">
        <v>4478.8999999999996</v>
      </c>
      <c r="E410" s="75">
        <v>4429.6000000000004</v>
      </c>
      <c r="F410" s="75">
        <v>-49.3</v>
      </c>
      <c r="G410" s="74" t="s">
        <v>220</v>
      </c>
    </row>
    <row r="411" spans="1:7" ht="38.25">
      <c r="A411" s="76" t="s">
        <v>554</v>
      </c>
      <c r="B411" s="74" t="s">
        <v>555</v>
      </c>
      <c r="C411" s="75">
        <v>16193.6</v>
      </c>
      <c r="D411" s="75">
        <v>2953.9</v>
      </c>
      <c r="E411" s="75">
        <v>2904.6</v>
      </c>
      <c r="F411" s="75">
        <v>-49.3</v>
      </c>
      <c r="G411" s="74" t="s">
        <v>549</v>
      </c>
    </row>
    <row r="412" spans="1:7" ht="25.5">
      <c r="A412" s="76" t="s">
        <v>500</v>
      </c>
      <c r="B412" s="74" t="s">
        <v>501</v>
      </c>
      <c r="C412" s="75">
        <v>14250.3</v>
      </c>
      <c r="D412" s="75">
        <v>1525</v>
      </c>
      <c r="E412" s="75">
        <v>1525</v>
      </c>
      <c r="F412" s="75"/>
      <c r="G412" s="74" t="s">
        <v>2</v>
      </c>
    </row>
    <row r="413" spans="1:7" ht="13.5">
      <c r="A413" s="67" t="s">
        <v>359</v>
      </c>
      <c r="B413" s="68" t="s">
        <v>360</v>
      </c>
      <c r="C413" s="69"/>
      <c r="D413" s="69"/>
      <c r="E413" s="69"/>
      <c r="F413" s="69"/>
      <c r="G413" s="68" t="s">
        <v>19</v>
      </c>
    </row>
    <row r="414" spans="1:7">
      <c r="A414" s="73" t="s">
        <v>246</v>
      </c>
      <c r="B414" s="74" t="s">
        <v>19</v>
      </c>
      <c r="C414" s="75">
        <v>13602.6</v>
      </c>
      <c r="D414" s="75">
        <v>1403.8</v>
      </c>
      <c r="E414" s="75">
        <v>1344.4</v>
      </c>
      <c r="F414" s="75">
        <v>-59.4</v>
      </c>
      <c r="G414" s="74" t="s">
        <v>629</v>
      </c>
    </row>
    <row r="415" spans="1:7">
      <c r="A415" s="76" t="s">
        <v>557</v>
      </c>
      <c r="B415" s="74" t="s">
        <v>558</v>
      </c>
      <c r="C415" s="75">
        <v>13602.6</v>
      </c>
      <c r="D415" s="75">
        <v>1403.8</v>
      </c>
      <c r="E415" s="75">
        <v>1344.4</v>
      </c>
      <c r="F415" s="75">
        <v>-59.4</v>
      </c>
      <c r="G415" s="74" t="s">
        <v>629</v>
      </c>
    </row>
    <row r="416" spans="1:7" ht="13.5">
      <c r="A416" s="67" t="s">
        <v>363</v>
      </c>
      <c r="B416" s="68" t="s">
        <v>364</v>
      </c>
      <c r="C416" s="69"/>
      <c r="D416" s="69"/>
      <c r="E416" s="69"/>
      <c r="F416" s="69"/>
      <c r="G416" s="68" t="s">
        <v>19</v>
      </c>
    </row>
    <row r="417" spans="1:7">
      <c r="A417" s="73" t="s">
        <v>246</v>
      </c>
      <c r="B417" s="74" t="s">
        <v>19</v>
      </c>
      <c r="C417" s="75">
        <v>5829.7</v>
      </c>
      <c r="D417" s="75">
        <v>1627.4</v>
      </c>
      <c r="E417" s="75">
        <v>1367.2</v>
      </c>
      <c r="F417" s="75">
        <v>-260.2</v>
      </c>
      <c r="G417" s="74" t="s">
        <v>715</v>
      </c>
    </row>
    <row r="418" spans="1:7" ht="25.5">
      <c r="A418" s="76" t="s">
        <v>641</v>
      </c>
      <c r="B418" s="74" t="s">
        <v>642</v>
      </c>
      <c r="C418" s="75">
        <v>5829.7</v>
      </c>
      <c r="D418" s="75">
        <v>1627.4</v>
      </c>
      <c r="E418" s="75">
        <v>1367.2</v>
      </c>
      <c r="F418" s="75">
        <v>-260.2</v>
      </c>
      <c r="G418" s="74" t="s">
        <v>715</v>
      </c>
    </row>
    <row r="419" spans="1:7">
      <c r="A419" s="76"/>
      <c r="B419" s="74"/>
      <c r="C419" s="75"/>
      <c r="D419" s="75"/>
      <c r="E419" s="75"/>
      <c r="F419" s="75"/>
      <c r="G419" s="74"/>
    </row>
    <row r="420" spans="1:7" ht="28.5">
      <c r="A420" s="78" t="s">
        <v>716</v>
      </c>
      <c r="B420" s="68" t="s">
        <v>717</v>
      </c>
      <c r="C420" s="69"/>
      <c r="D420" s="69"/>
      <c r="E420" s="69"/>
      <c r="F420" s="69"/>
      <c r="G420" s="68"/>
    </row>
    <row r="421" spans="1:7">
      <c r="A421" s="79" t="s">
        <v>242</v>
      </c>
      <c r="B421" s="68" t="s">
        <v>80</v>
      </c>
      <c r="C421" s="69">
        <v>54765.8</v>
      </c>
      <c r="D421" s="69">
        <v>49730.6</v>
      </c>
      <c r="E421" s="69">
        <v>43971.199999999997</v>
      </c>
      <c r="F421" s="69">
        <v>-5759.4</v>
      </c>
      <c r="G421" s="68" t="s">
        <v>718</v>
      </c>
    </row>
    <row r="422" spans="1:7" ht="13.5">
      <c r="A422" s="67" t="s">
        <v>278</v>
      </c>
      <c r="B422" s="68" t="s">
        <v>279</v>
      </c>
      <c r="C422" s="69"/>
      <c r="D422" s="69"/>
      <c r="E422" s="69"/>
      <c r="F422" s="69"/>
      <c r="G422" s="68" t="s">
        <v>19</v>
      </c>
    </row>
    <row r="423" spans="1:7">
      <c r="A423" s="73" t="s">
        <v>246</v>
      </c>
      <c r="B423" s="74" t="s">
        <v>19</v>
      </c>
      <c r="C423" s="75">
        <v>54765.8</v>
      </c>
      <c r="D423" s="75">
        <v>49730.6</v>
      </c>
      <c r="E423" s="75">
        <v>43971.199999999997</v>
      </c>
      <c r="F423" s="75">
        <v>-5759.4</v>
      </c>
      <c r="G423" s="74" t="s">
        <v>718</v>
      </c>
    </row>
    <row r="424" spans="1:7">
      <c r="A424" s="76" t="s">
        <v>719</v>
      </c>
      <c r="B424" s="74" t="s">
        <v>720</v>
      </c>
      <c r="C424" s="75">
        <v>54765.8</v>
      </c>
      <c r="D424" s="75">
        <v>49730.6</v>
      </c>
      <c r="E424" s="75">
        <v>43971.199999999997</v>
      </c>
      <c r="F424" s="75">
        <v>-5759.4</v>
      </c>
      <c r="G424" s="74" t="s">
        <v>718</v>
      </c>
    </row>
    <row r="425" spans="1:7">
      <c r="A425" s="76"/>
      <c r="B425" s="74"/>
      <c r="C425" s="75"/>
      <c r="D425" s="75"/>
      <c r="E425" s="75"/>
      <c r="F425" s="75"/>
      <c r="G425" s="74"/>
    </row>
    <row r="426" spans="1:7" ht="42.75">
      <c r="A426" s="78" t="s">
        <v>721</v>
      </c>
      <c r="B426" s="68" t="s">
        <v>722</v>
      </c>
      <c r="C426" s="69"/>
      <c r="D426" s="69"/>
      <c r="E426" s="69"/>
      <c r="F426" s="69"/>
      <c r="G426" s="68"/>
    </row>
    <row r="427" spans="1:7">
      <c r="A427" s="79" t="s">
        <v>242</v>
      </c>
      <c r="B427" s="68" t="s">
        <v>80</v>
      </c>
      <c r="C427" s="69"/>
      <c r="D427" s="69">
        <v>3500</v>
      </c>
      <c r="E427" s="69">
        <v>3412.2</v>
      </c>
      <c r="F427" s="69">
        <v>-87.8</v>
      </c>
      <c r="G427" s="68" t="s">
        <v>17</v>
      </c>
    </row>
    <row r="428" spans="1:7" ht="13.5">
      <c r="A428" s="67" t="s">
        <v>284</v>
      </c>
      <c r="B428" s="68" t="s">
        <v>285</v>
      </c>
      <c r="C428" s="69"/>
      <c r="D428" s="69"/>
      <c r="E428" s="69"/>
      <c r="F428" s="69"/>
      <c r="G428" s="68" t="s">
        <v>19</v>
      </c>
    </row>
    <row r="429" spans="1:7">
      <c r="A429" s="73" t="s">
        <v>246</v>
      </c>
      <c r="B429" s="74" t="s">
        <v>19</v>
      </c>
      <c r="C429" s="75"/>
      <c r="D429" s="75">
        <v>3500</v>
      </c>
      <c r="E429" s="75">
        <v>3412.2</v>
      </c>
      <c r="F429" s="75">
        <v>-87.8</v>
      </c>
      <c r="G429" s="74" t="s">
        <v>17</v>
      </c>
    </row>
    <row r="430" spans="1:7">
      <c r="A430" s="76" t="s">
        <v>286</v>
      </c>
      <c r="B430" s="74" t="s">
        <v>287</v>
      </c>
      <c r="C430" s="75"/>
      <c r="D430" s="75">
        <v>3500</v>
      </c>
      <c r="E430" s="75">
        <v>3412.2</v>
      </c>
      <c r="F430" s="75">
        <v>-87.8</v>
      </c>
      <c r="G430" s="74" t="s">
        <v>17</v>
      </c>
    </row>
    <row r="431" spans="1:7">
      <c r="A431" s="76"/>
      <c r="B431" s="74"/>
      <c r="C431" s="75"/>
      <c r="D431" s="75"/>
      <c r="E431" s="75"/>
      <c r="F431" s="75"/>
      <c r="G431" s="74"/>
    </row>
    <row r="432" spans="1:7" ht="28.5">
      <c r="A432" s="78" t="s">
        <v>723</v>
      </c>
      <c r="B432" s="68" t="s">
        <v>724</v>
      </c>
      <c r="C432" s="69"/>
      <c r="D432" s="69"/>
      <c r="E432" s="69"/>
      <c r="F432" s="69"/>
      <c r="G432" s="68"/>
    </row>
    <row r="433" spans="1:7">
      <c r="A433" s="79" t="s">
        <v>242</v>
      </c>
      <c r="B433" s="68" t="s">
        <v>80</v>
      </c>
      <c r="C433" s="69"/>
      <c r="D433" s="69">
        <v>2617</v>
      </c>
      <c r="E433" s="69">
        <v>949.5</v>
      </c>
      <c r="F433" s="69">
        <v>-1667.5</v>
      </c>
      <c r="G433" s="68" t="s">
        <v>725</v>
      </c>
    </row>
    <row r="434" spans="1:7" ht="13.5">
      <c r="A434" s="67" t="s">
        <v>278</v>
      </c>
      <c r="B434" s="68" t="s">
        <v>279</v>
      </c>
      <c r="C434" s="69"/>
      <c r="D434" s="69"/>
      <c r="E434" s="69"/>
      <c r="F434" s="69"/>
      <c r="G434" s="68" t="s">
        <v>19</v>
      </c>
    </row>
    <row r="435" spans="1:7">
      <c r="A435" s="73" t="s">
        <v>246</v>
      </c>
      <c r="B435" s="74" t="s">
        <v>19</v>
      </c>
      <c r="C435" s="75"/>
      <c r="D435" s="75">
        <v>2617</v>
      </c>
      <c r="E435" s="75">
        <v>949.5</v>
      </c>
      <c r="F435" s="75">
        <v>-1667.5</v>
      </c>
      <c r="G435" s="74" t="s">
        <v>725</v>
      </c>
    </row>
    <row r="436" spans="1:7">
      <c r="A436" s="76" t="s">
        <v>726</v>
      </c>
      <c r="B436" s="74" t="s">
        <v>727</v>
      </c>
      <c r="C436" s="75"/>
      <c r="D436" s="75">
        <v>2617</v>
      </c>
      <c r="E436" s="75">
        <v>949.5</v>
      </c>
      <c r="F436" s="75">
        <v>-1667.5</v>
      </c>
      <c r="G436" s="74" t="s">
        <v>725</v>
      </c>
    </row>
    <row r="437" spans="1:7">
      <c r="A437" s="76"/>
      <c r="B437" s="74"/>
      <c r="C437" s="75"/>
      <c r="D437" s="75"/>
      <c r="E437" s="75"/>
      <c r="F437" s="75"/>
      <c r="G437" s="74"/>
    </row>
    <row r="438" spans="1:7" ht="18" customHeight="1">
      <c r="A438" s="78" t="s">
        <v>728</v>
      </c>
      <c r="B438" s="68" t="s">
        <v>729</v>
      </c>
      <c r="C438" s="69"/>
      <c r="D438" s="69"/>
      <c r="E438" s="69"/>
      <c r="F438" s="69"/>
      <c r="G438" s="68"/>
    </row>
    <row r="439" spans="1:7">
      <c r="A439" s="79" t="s">
        <v>242</v>
      </c>
      <c r="B439" s="68" t="s">
        <v>80</v>
      </c>
      <c r="C439" s="69">
        <v>353019.1</v>
      </c>
      <c r="D439" s="69">
        <v>318694.8</v>
      </c>
      <c r="E439" s="69">
        <v>296719.7</v>
      </c>
      <c r="F439" s="69">
        <v>-21975.1</v>
      </c>
      <c r="G439" s="68" t="s">
        <v>730</v>
      </c>
    </row>
    <row r="440" spans="1:7" ht="13.5">
      <c r="A440" s="67" t="s">
        <v>278</v>
      </c>
      <c r="B440" s="68" t="s">
        <v>279</v>
      </c>
      <c r="C440" s="69"/>
      <c r="D440" s="69"/>
      <c r="E440" s="69"/>
      <c r="F440" s="69"/>
      <c r="G440" s="68" t="s">
        <v>19</v>
      </c>
    </row>
    <row r="441" spans="1:7">
      <c r="A441" s="73" t="s">
        <v>246</v>
      </c>
      <c r="B441" s="74" t="s">
        <v>19</v>
      </c>
      <c r="C441" s="75">
        <v>350455.8</v>
      </c>
      <c r="D441" s="75">
        <v>316131.5</v>
      </c>
      <c r="E441" s="75">
        <v>295611.5</v>
      </c>
      <c r="F441" s="75">
        <v>-20520</v>
      </c>
      <c r="G441" s="74" t="s">
        <v>448</v>
      </c>
    </row>
    <row r="442" spans="1:7">
      <c r="A442" s="76" t="s">
        <v>487</v>
      </c>
      <c r="B442" s="74" t="s">
        <v>488</v>
      </c>
      <c r="C442" s="75">
        <v>200</v>
      </c>
      <c r="D442" s="75"/>
      <c r="E442" s="75"/>
      <c r="F442" s="75"/>
      <c r="G442" s="74" t="s">
        <v>19</v>
      </c>
    </row>
    <row r="443" spans="1:7">
      <c r="A443" s="76" t="s">
        <v>490</v>
      </c>
      <c r="B443" s="74" t="s">
        <v>491</v>
      </c>
      <c r="C443" s="75">
        <v>70812.7</v>
      </c>
      <c r="D443" s="75">
        <v>40812.699999999997</v>
      </c>
      <c r="E443" s="75">
        <v>27005.7</v>
      </c>
      <c r="F443" s="75">
        <v>-13807</v>
      </c>
      <c r="G443" s="74" t="s">
        <v>731</v>
      </c>
    </row>
    <row r="444" spans="1:7">
      <c r="A444" s="76" t="s">
        <v>497</v>
      </c>
      <c r="B444" s="74" t="s">
        <v>498</v>
      </c>
      <c r="C444" s="75">
        <v>279443.09999999998</v>
      </c>
      <c r="D444" s="75">
        <v>275318.8</v>
      </c>
      <c r="E444" s="75">
        <v>268605.8</v>
      </c>
      <c r="F444" s="75">
        <v>-6713</v>
      </c>
      <c r="G444" s="74" t="s">
        <v>622</v>
      </c>
    </row>
    <row r="445" spans="1:7" ht="13.5">
      <c r="A445" s="67" t="s">
        <v>284</v>
      </c>
      <c r="B445" s="68" t="s">
        <v>285</v>
      </c>
      <c r="C445" s="69"/>
      <c r="D445" s="69"/>
      <c r="E445" s="69"/>
      <c r="F445" s="69"/>
      <c r="G445" s="68" t="s">
        <v>19</v>
      </c>
    </row>
    <row r="446" spans="1:7">
      <c r="A446" s="73" t="s">
        <v>246</v>
      </c>
      <c r="B446" s="74" t="s">
        <v>19</v>
      </c>
      <c r="C446" s="75">
        <v>2563.3000000000002</v>
      </c>
      <c r="D446" s="75">
        <v>2563.3000000000002</v>
      </c>
      <c r="E446" s="75">
        <v>1108.2</v>
      </c>
      <c r="F446" s="75">
        <v>-1455.1</v>
      </c>
      <c r="G446" s="74" t="s">
        <v>732</v>
      </c>
    </row>
    <row r="447" spans="1:7">
      <c r="A447" s="76" t="s">
        <v>377</v>
      </c>
      <c r="B447" s="74" t="s">
        <v>378</v>
      </c>
      <c r="C447" s="75">
        <v>2563.3000000000002</v>
      </c>
      <c r="D447" s="75">
        <v>2563.3000000000002</v>
      </c>
      <c r="E447" s="75">
        <v>1108.2</v>
      </c>
      <c r="F447" s="75">
        <v>-1455.1</v>
      </c>
      <c r="G447" s="74" t="s">
        <v>732</v>
      </c>
    </row>
    <row r="448" spans="1:7">
      <c r="A448" s="76"/>
      <c r="B448" s="74"/>
      <c r="C448" s="75"/>
      <c r="D448" s="75"/>
      <c r="E448" s="75"/>
      <c r="F448" s="75"/>
      <c r="G448" s="74"/>
    </row>
    <row r="449" spans="1:7" ht="14.25">
      <c r="A449" s="78" t="s">
        <v>733</v>
      </c>
      <c r="B449" s="68" t="s">
        <v>734</v>
      </c>
      <c r="C449" s="69"/>
      <c r="D449" s="69"/>
      <c r="E449" s="69"/>
      <c r="F449" s="69"/>
      <c r="G449" s="68"/>
    </row>
    <row r="450" spans="1:7">
      <c r="A450" s="79" t="s">
        <v>242</v>
      </c>
      <c r="B450" s="68" t="s">
        <v>80</v>
      </c>
      <c r="C450" s="69">
        <v>6725.6</v>
      </c>
      <c r="D450" s="69">
        <v>6725.6</v>
      </c>
      <c r="E450" s="69">
        <v>5487.7</v>
      </c>
      <c r="F450" s="69">
        <v>-1237.9000000000001</v>
      </c>
      <c r="G450" s="68" t="s">
        <v>735</v>
      </c>
    </row>
    <row r="451" spans="1:7" ht="13.5">
      <c r="A451" s="67" t="s">
        <v>559</v>
      </c>
      <c r="B451" s="68" t="s">
        <v>560</v>
      </c>
      <c r="C451" s="69"/>
      <c r="D451" s="69"/>
      <c r="E451" s="69"/>
      <c r="F451" s="69"/>
      <c r="G451" s="68" t="s">
        <v>19</v>
      </c>
    </row>
    <row r="452" spans="1:7">
      <c r="A452" s="73" t="s">
        <v>246</v>
      </c>
      <c r="B452" s="74" t="s">
        <v>19</v>
      </c>
      <c r="C452" s="75">
        <v>6725.6</v>
      </c>
      <c r="D452" s="75">
        <v>6725.6</v>
      </c>
      <c r="E452" s="75">
        <v>5487.7</v>
      </c>
      <c r="F452" s="75">
        <v>-1237.9000000000001</v>
      </c>
      <c r="G452" s="74" t="s">
        <v>735</v>
      </c>
    </row>
    <row r="453" spans="1:7">
      <c r="A453" s="76" t="s">
        <v>562</v>
      </c>
      <c r="B453" s="74" t="s">
        <v>563</v>
      </c>
      <c r="C453" s="75">
        <v>6725.6</v>
      </c>
      <c r="D453" s="75">
        <v>6725.6</v>
      </c>
      <c r="E453" s="75">
        <v>5487.7</v>
      </c>
      <c r="F453" s="75">
        <v>-1237.9000000000001</v>
      </c>
      <c r="G453" s="74" t="s">
        <v>735</v>
      </c>
    </row>
    <row r="454" spans="1:7">
      <c r="A454" s="76"/>
      <c r="B454" s="74"/>
      <c r="C454" s="75"/>
      <c r="D454" s="75"/>
      <c r="E454" s="75"/>
      <c r="F454" s="75"/>
      <c r="G454" s="74"/>
    </row>
    <row r="455" spans="1:7" ht="14.25">
      <c r="A455" s="78" t="s">
        <v>736</v>
      </c>
      <c r="B455" s="68" t="s">
        <v>737</v>
      </c>
      <c r="C455" s="69"/>
      <c r="D455" s="69"/>
      <c r="E455" s="69"/>
      <c r="F455" s="69"/>
      <c r="G455" s="68"/>
    </row>
    <row r="456" spans="1:7">
      <c r="A456" s="79" t="s">
        <v>242</v>
      </c>
      <c r="B456" s="68" t="s">
        <v>80</v>
      </c>
      <c r="C456" s="69">
        <v>2022.7</v>
      </c>
      <c r="D456" s="69">
        <v>2091.8000000000002</v>
      </c>
      <c r="E456" s="69">
        <v>2089.1</v>
      </c>
      <c r="F456" s="69">
        <v>-2.7</v>
      </c>
      <c r="G456" s="68" t="s">
        <v>330</v>
      </c>
    </row>
    <row r="457" spans="1:7" ht="13.5">
      <c r="A457" s="67" t="s">
        <v>390</v>
      </c>
      <c r="B457" s="68" t="s">
        <v>391</v>
      </c>
      <c r="C457" s="69"/>
      <c r="D457" s="69"/>
      <c r="E457" s="69"/>
      <c r="F457" s="69"/>
      <c r="G457" s="68" t="s">
        <v>19</v>
      </c>
    </row>
    <row r="458" spans="1:7">
      <c r="A458" s="73" t="s">
        <v>246</v>
      </c>
      <c r="B458" s="74" t="s">
        <v>19</v>
      </c>
      <c r="C458" s="75">
        <v>2022.7</v>
      </c>
      <c r="D458" s="75">
        <v>2091.8000000000002</v>
      </c>
      <c r="E458" s="75">
        <v>2089.1</v>
      </c>
      <c r="F458" s="75">
        <v>-2.7</v>
      </c>
      <c r="G458" s="74" t="s">
        <v>330</v>
      </c>
    </row>
    <row r="459" spans="1:7">
      <c r="A459" s="76" t="s">
        <v>738</v>
      </c>
      <c r="B459" s="74" t="s">
        <v>739</v>
      </c>
      <c r="C459" s="75">
        <v>2022.7</v>
      </c>
      <c r="D459" s="75">
        <v>2091.8000000000002</v>
      </c>
      <c r="E459" s="75">
        <v>2089.1</v>
      </c>
      <c r="F459" s="75">
        <v>-2.7</v>
      </c>
      <c r="G459" s="74" t="s">
        <v>330</v>
      </c>
    </row>
    <row r="460" spans="1:7">
      <c r="A460" s="76"/>
      <c r="B460" s="74"/>
      <c r="C460" s="75"/>
      <c r="D460" s="75"/>
      <c r="E460" s="75"/>
      <c r="F460" s="75"/>
      <c r="G460" s="74"/>
    </row>
    <row r="461" spans="1:7" ht="14.25">
      <c r="A461" s="78" t="s">
        <v>740</v>
      </c>
      <c r="B461" s="68" t="s">
        <v>267</v>
      </c>
      <c r="C461" s="69"/>
      <c r="D461" s="69"/>
      <c r="E461" s="69"/>
      <c r="F461" s="69"/>
      <c r="G461" s="68"/>
    </row>
    <row r="462" spans="1:7">
      <c r="A462" s="79" t="s">
        <v>242</v>
      </c>
      <c r="B462" s="68" t="s">
        <v>80</v>
      </c>
      <c r="C462" s="69">
        <v>660621.30000000005</v>
      </c>
      <c r="D462" s="69">
        <v>665627.19999999995</v>
      </c>
      <c r="E462" s="69">
        <v>662529.6</v>
      </c>
      <c r="F462" s="69">
        <v>-3097.6</v>
      </c>
      <c r="G462" s="68" t="s">
        <v>52</v>
      </c>
    </row>
    <row r="463" spans="1:7" ht="13.5">
      <c r="A463" s="67" t="s">
        <v>309</v>
      </c>
      <c r="B463" s="68" t="s">
        <v>310</v>
      </c>
      <c r="C463" s="69"/>
      <c r="D463" s="69"/>
      <c r="E463" s="69"/>
      <c r="F463" s="69"/>
      <c r="G463" s="68" t="s">
        <v>19</v>
      </c>
    </row>
    <row r="464" spans="1:7">
      <c r="A464" s="73" t="s">
        <v>246</v>
      </c>
      <c r="B464" s="74" t="s">
        <v>19</v>
      </c>
      <c r="C464" s="75">
        <v>660621.30000000005</v>
      </c>
      <c r="D464" s="75">
        <v>665627.19999999995</v>
      </c>
      <c r="E464" s="75">
        <v>662529.6</v>
      </c>
      <c r="F464" s="75">
        <v>-3097.6</v>
      </c>
      <c r="G464" s="74" t="s">
        <v>52</v>
      </c>
    </row>
    <row r="465" spans="1:7">
      <c r="A465" s="76" t="s">
        <v>741</v>
      </c>
      <c r="B465" s="74" t="s">
        <v>742</v>
      </c>
      <c r="C465" s="75">
        <v>25255.9</v>
      </c>
      <c r="D465" s="75">
        <v>26447.3</v>
      </c>
      <c r="E465" s="75">
        <v>25534.7</v>
      </c>
      <c r="F465" s="75">
        <v>-912.6</v>
      </c>
      <c r="G465" s="74" t="s">
        <v>399</v>
      </c>
    </row>
    <row r="466" spans="1:7">
      <c r="A466" s="76" t="s">
        <v>743</v>
      </c>
      <c r="B466" s="74" t="s">
        <v>744</v>
      </c>
      <c r="C466" s="75">
        <v>635365.4</v>
      </c>
      <c r="D466" s="75">
        <v>639179.9</v>
      </c>
      <c r="E466" s="75">
        <v>636994.9</v>
      </c>
      <c r="F466" s="75">
        <v>-2185</v>
      </c>
      <c r="G466" s="74" t="s">
        <v>161</v>
      </c>
    </row>
    <row r="467" spans="1:7">
      <c r="A467" s="76"/>
      <c r="B467" s="74"/>
      <c r="C467" s="75"/>
      <c r="D467" s="75"/>
      <c r="E467" s="75"/>
      <c r="F467" s="75"/>
      <c r="G467" s="74"/>
    </row>
    <row r="468" spans="1:7" ht="14.25">
      <c r="A468" s="78" t="s">
        <v>745</v>
      </c>
      <c r="B468" s="68" t="s">
        <v>270</v>
      </c>
      <c r="C468" s="69"/>
      <c r="D468" s="69"/>
      <c r="E468" s="69"/>
      <c r="F468" s="69"/>
      <c r="G468" s="68"/>
    </row>
    <row r="469" spans="1:7">
      <c r="A469" s="79" t="s">
        <v>242</v>
      </c>
      <c r="B469" s="68" t="s">
        <v>80</v>
      </c>
      <c r="C469" s="69">
        <v>25347.1</v>
      </c>
      <c r="D469" s="69">
        <v>24009.1</v>
      </c>
      <c r="E469" s="69">
        <v>22635</v>
      </c>
      <c r="F469" s="69">
        <v>-1374.1</v>
      </c>
      <c r="G469" s="68" t="s">
        <v>425</v>
      </c>
    </row>
    <row r="470" spans="1:7" ht="13.5">
      <c r="A470" s="67" t="s">
        <v>309</v>
      </c>
      <c r="B470" s="68" t="s">
        <v>310</v>
      </c>
      <c r="C470" s="69"/>
      <c r="D470" s="69"/>
      <c r="E470" s="69"/>
      <c r="F470" s="69"/>
      <c r="G470" s="68" t="s">
        <v>19</v>
      </c>
    </row>
    <row r="471" spans="1:7">
      <c r="A471" s="73" t="s">
        <v>246</v>
      </c>
      <c r="B471" s="74" t="s">
        <v>19</v>
      </c>
      <c r="C471" s="75">
        <v>25347.1</v>
      </c>
      <c r="D471" s="75">
        <v>24009.1</v>
      </c>
      <c r="E471" s="75">
        <v>22635</v>
      </c>
      <c r="F471" s="75">
        <v>-1374.1</v>
      </c>
      <c r="G471" s="74" t="s">
        <v>425</v>
      </c>
    </row>
    <row r="472" spans="1:7">
      <c r="A472" s="76" t="s">
        <v>746</v>
      </c>
      <c r="B472" s="74" t="s">
        <v>747</v>
      </c>
      <c r="C472" s="75">
        <v>25347.1</v>
      </c>
      <c r="D472" s="75">
        <v>24009.1</v>
      </c>
      <c r="E472" s="75">
        <v>22635</v>
      </c>
      <c r="F472" s="75">
        <v>-1374.1</v>
      </c>
      <c r="G472" s="74" t="s">
        <v>425</v>
      </c>
    </row>
    <row r="473" spans="1:7">
      <c r="A473" s="76"/>
      <c r="B473" s="74"/>
      <c r="C473" s="75"/>
      <c r="D473" s="75"/>
      <c r="E473" s="75"/>
      <c r="F473" s="75"/>
      <c r="G473" s="74"/>
    </row>
    <row r="474" spans="1:7" ht="14.25">
      <c r="A474" s="78" t="s">
        <v>748</v>
      </c>
      <c r="B474" s="68" t="s">
        <v>272</v>
      </c>
      <c r="C474" s="69"/>
      <c r="D474" s="69"/>
      <c r="E474" s="69"/>
      <c r="F474" s="69"/>
      <c r="G474" s="68"/>
    </row>
    <row r="475" spans="1:7">
      <c r="A475" s="79" t="s">
        <v>242</v>
      </c>
      <c r="B475" s="68" t="s">
        <v>80</v>
      </c>
      <c r="C475" s="69">
        <v>440065</v>
      </c>
      <c r="D475" s="69">
        <v>451792.1</v>
      </c>
      <c r="E475" s="69">
        <v>442250.6</v>
      </c>
      <c r="F475" s="69">
        <v>-9541.5</v>
      </c>
      <c r="G475" s="68" t="s">
        <v>650</v>
      </c>
    </row>
    <row r="476" spans="1:7" ht="13.5">
      <c r="A476" s="67" t="s">
        <v>309</v>
      </c>
      <c r="B476" s="68" t="s">
        <v>310</v>
      </c>
      <c r="C476" s="69"/>
      <c r="D476" s="69"/>
      <c r="E476" s="69"/>
      <c r="F476" s="69"/>
      <c r="G476" s="68" t="s">
        <v>19</v>
      </c>
    </row>
    <row r="477" spans="1:7">
      <c r="A477" s="73" t="s">
        <v>246</v>
      </c>
      <c r="B477" s="74" t="s">
        <v>19</v>
      </c>
      <c r="C477" s="75">
        <v>440065</v>
      </c>
      <c r="D477" s="75">
        <v>451792.1</v>
      </c>
      <c r="E477" s="75">
        <v>442250.6</v>
      </c>
      <c r="F477" s="75">
        <v>-9541.5</v>
      </c>
      <c r="G477" s="74" t="s">
        <v>650</v>
      </c>
    </row>
    <row r="478" spans="1:7">
      <c r="A478" s="76" t="s">
        <v>749</v>
      </c>
      <c r="B478" s="74" t="s">
        <v>750</v>
      </c>
      <c r="C478" s="75">
        <v>440065</v>
      </c>
      <c r="D478" s="75">
        <v>451792.1</v>
      </c>
      <c r="E478" s="75">
        <v>442250.6</v>
      </c>
      <c r="F478" s="75">
        <v>-9541.5</v>
      </c>
      <c r="G478" s="74" t="s">
        <v>650</v>
      </c>
    </row>
    <row r="479" spans="1:7">
      <c r="A479" s="76"/>
      <c r="B479" s="74"/>
      <c r="C479" s="75"/>
      <c r="D479" s="75"/>
      <c r="E479" s="75"/>
      <c r="F479" s="75"/>
      <c r="G479" s="74"/>
    </row>
    <row r="480" spans="1:7" ht="14.25">
      <c r="A480" s="78" t="s">
        <v>751</v>
      </c>
      <c r="B480" s="68" t="s">
        <v>259</v>
      </c>
      <c r="C480" s="69"/>
      <c r="D480" s="69"/>
      <c r="E480" s="69"/>
      <c r="F480" s="69"/>
      <c r="G480" s="68"/>
    </row>
    <row r="481" spans="1:7">
      <c r="A481" s="79" t="s">
        <v>242</v>
      </c>
      <c r="B481" s="68" t="s">
        <v>80</v>
      </c>
      <c r="C481" s="69">
        <v>24458.400000000001</v>
      </c>
      <c r="D481" s="69">
        <v>28243.1</v>
      </c>
      <c r="E481" s="69">
        <v>26073.5</v>
      </c>
      <c r="F481" s="69">
        <v>-2169.6</v>
      </c>
      <c r="G481" s="68" t="s">
        <v>662</v>
      </c>
    </row>
    <row r="482" spans="1:7" ht="13.5">
      <c r="A482" s="67" t="s">
        <v>244</v>
      </c>
      <c r="B482" s="68" t="s">
        <v>245</v>
      </c>
      <c r="C482" s="69"/>
      <c r="D482" s="69"/>
      <c r="E482" s="69"/>
      <c r="F482" s="69"/>
      <c r="G482" s="68" t="s">
        <v>19</v>
      </c>
    </row>
    <row r="483" spans="1:7">
      <c r="A483" s="73" t="s">
        <v>246</v>
      </c>
      <c r="B483" s="74" t="s">
        <v>19</v>
      </c>
      <c r="C483" s="75">
        <v>24458.400000000001</v>
      </c>
      <c r="D483" s="75">
        <v>28243.1</v>
      </c>
      <c r="E483" s="75">
        <v>26073.5</v>
      </c>
      <c r="F483" s="75">
        <v>-2169.6</v>
      </c>
      <c r="G483" s="74" t="s">
        <v>662</v>
      </c>
    </row>
    <row r="484" spans="1:7">
      <c r="A484" s="76" t="s">
        <v>752</v>
      </c>
      <c r="B484" s="74" t="s">
        <v>753</v>
      </c>
      <c r="C484" s="75">
        <v>24458.400000000001</v>
      </c>
      <c r="D484" s="75">
        <v>28243.1</v>
      </c>
      <c r="E484" s="75">
        <v>26073.5</v>
      </c>
      <c r="F484" s="75">
        <v>-2169.6</v>
      </c>
      <c r="G484" s="74" t="s">
        <v>662</v>
      </c>
    </row>
    <row r="485" spans="1:7">
      <c r="A485" s="76"/>
      <c r="B485" s="74"/>
      <c r="C485" s="75"/>
      <c r="D485" s="75"/>
      <c r="E485" s="75"/>
      <c r="F485" s="75"/>
      <c r="G485" s="74"/>
    </row>
    <row r="486" spans="1:7" ht="14.25">
      <c r="A486" s="78" t="s">
        <v>754</v>
      </c>
      <c r="B486" s="68" t="s">
        <v>753</v>
      </c>
      <c r="C486" s="69"/>
      <c r="D486" s="69"/>
      <c r="E486" s="69"/>
      <c r="F486" s="69"/>
      <c r="G486" s="68"/>
    </row>
    <row r="487" spans="1:7">
      <c r="A487" s="79" t="s">
        <v>242</v>
      </c>
      <c r="B487" s="68" t="s">
        <v>80</v>
      </c>
      <c r="C487" s="69">
        <v>363916.1</v>
      </c>
      <c r="D487" s="69">
        <v>384454.8</v>
      </c>
      <c r="E487" s="69">
        <v>368095.5</v>
      </c>
      <c r="F487" s="69">
        <v>-16359.3</v>
      </c>
      <c r="G487" s="68" t="s">
        <v>553</v>
      </c>
    </row>
    <row r="488" spans="1:7" ht="13.5">
      <c r="A488" s="67" t="s">
        <v>244</v>
      </c>
      <c r="B488" s="68" t="s">
        <v>245</v>
      </c>
      <c r="C488" s="69"/>
      <c r="D488" s="69"/>
      <c r="E488" s="69"/>
      <c r="F488" s="69"/>
      <c r="G488" s="68" t="s">
        <v>19</v>
      </c>
    </row>
    <row r="489" spans="1:7">
      <c r="A489" s="73" t="s">
        <v>246</v>
      </c>
      <c r="B489" s="74" t="s">
        <v>19</v>
      </c>
      <c r="C489" s="75">
        <v>363916.1</v>
      </c>
      <c r="D489" s="75">
        <v>384454.8</v>
      </c>
      <c r="E489" s="75">
        <v>368095.5</v>
      </c>
      <c r="F489" s="75">
        <v>-16359.3</v>
      </c>
      <c r="G489" s="74" t="s">
        <v>553</v>
      </c>
    </row>
    <row r="490" spans="1:7">
      <c r="A490" s="76" t="s">
        <v>755</v>
      </c>
      <c r="B490" s="74" t="s">
        <v>756</v>
      </c>
      <c r="C490" s="75">
        <v>363916.1</v>
      </c>
      <c r="D490" s="75">
        <v>384454.8</v>
      </c>
      <c r="E490" s="75">
        <v>368095.5</v>
      </c>
      <c r="F490" s="75">
        <v>-16359.3</v>
      </c>
      <c r="G490" s="74" t="s">
        <v>553</v>
      </c>
    </row>
    <row r="491" spans="1:7">
      <c r="A491" s="76"/>
      <c r="B491" s="74"/>
      <c r="C491" s="75"/>
      <c r="D491" s="75"/>
      <c r="E491" s="75"/>
      <c r="F491" s="75"/>
      <c r="G491" s="74"/>
    </row>
    <row r="492" spans="1:7" ht="28.5">
      <c r="A492" s="78" t="s">
        <v>757</v>
      </c>
      <c r="B492" s="68" t="s">
        <v>758</v>
      </c>
      <c r="C492" s="69"/>
      <c r="D492" s="69"/>
      <c r="E492" s="69"/>
      <c r="F492" s="69"/>
      <c r="G492" s="68"/>
    </row>
    <row r="493" spans="1:7">
      <c r="A493" s="79" t="s">
        <v>242</v>
      </c>
      <c r="B493" s="68" t="s">
        <v>80</v>
      </c>
      <c r="C493" s="69">
        <v>11137.6</v>
      </c>
      <c r="D493" s="69">
        <v>12315.1</v>
      </c>
      <c r="E493" s="69">
        <v>12081.6</v>
      </c>
      <c r="F493" s="69">
        <v>-233.5</v>
      </c>
      <c r="G493" s="68" t="s">
        <v>546</v>
      </c>
    </row>
    <row r="494" spans="1:7" ht="13.5">
      <c r="A494" s="67" t="s">
        <v>244</v>
      </c>
      <c r="B494" s="68" t="s">
        <v>245</v>
      </c>
      <c r="C494" s="69"/>
      <c r="D494" s="69"/>
      <c r="E494" s="69"/>
      <c r="F494" s="69"/>
      <c r="G494" s="68" t="s">
        <v>19</v>
      </c>
    </row>
    <row r="495" spans="1:7">
      <c r="A495" s="73" t="s">
        <v>246</v>
      </c>
      <c r="B495" s="74" t="s">
        <v>19</v>
      </c>
      <c r="C495" s="75">
        <v>11137.6</v>
      </c>
      <c r="D495" s="75">
        <v>12315.1</v>
      </c>
      <c r="E495" s="75">
        <v>12081.6</v>
      </c>
      <c r="F495" s="75">
        <v>-233.5</v>
      </c>
      <c r="G495" s="74" t="s">
        <v>546</v>
      </c>
    </row>
    <row r="496" spans="1:7">
      <c r="A496" s="76" t="s">
        <v>759</v>
      </c>
      <c r="B496" s="74" t="s">
        <v>760</v>
      </c>
      <c r="C496" s="75">
        <v>11137.6</v>
      </c>
      <c r="D496" s="75">
        <v>12315.1</v>
      </c>
      <c r="E496" s="75">
        <v>12081.6</v>
      </c>
      <c r="F496" s="75">
        <v>-233.5</v>
      </c>
      <c r="G496" s="74" t="s">
        <v>546</v>
      </c>
    </row>
    <row r="497" spans="1:7">
      <c r="A497" s="76"/>
      <c r="B497" s="74"/>
      <c r="C497" s="75"/>
      <c r="D497" s="75"/>
      <c r="E497" s="75"/>
      <c r="F497" s="75"/>
      <c r="G497" s="74"/>
    </row>
    <row r="498" spans="1:7" ht="14.25">
      <c r="A498" s="78" t="s">
        <v>761</v>
      </c>
      <c r="B498" s="68" t="s">
        <v>762</v>
      </c>
      <c r="C498" s="69"/>
      <c r="D498" s="69"/>
      <c r="E498" s="69"/>
      <c r="F498" s="69"/>
      <c r="G498" s="68"/>
    </row>
    <row r="499" spans="1:7">
      <c r="A499" s="79" t="s">
        <v>242</v>
      </c>
      <c r="B499" s="68" t="s">
        <v>80</v>
      </c>
      <c r="C499" s="69">
        <v>17104.2</v>
      </c>
      <c r="D499" s="69">
        <v>17071.599999999999</v>
      </c>
      <c r="E499" s="69">
        <v>16703.900000000001</v>
      </c>
      <c r="F499" s="69">
        <v>-367.7</v>
      </c>
      <c r="G499" s="68" t="s">
        <v>323</v>
      </c>
    </row>
    <row r="500" spans="1:7" ht="13.5">
      <c r="A500" s="67" t="s">
        <v>559</v>
      </c>
      <c r="B500" s="68" t="s">
        <v>560</v>
      </c>
      <c r="C500" s="69"/>
      <c r="D500" s="69"/>
      <c r="E500" s="69"/>
      <c r="F500" s="69"/>
      <c r="G500" s="68" t="s">
        <v>19</v>
      </c>
    </row>
    <row r="501" spans="1:7">
      <c r="A501" s="73" t="s">
        <v>246</v>
      </c>
      <c r="B501" s="74" t="s">
        <v>19</v>
      </c>
      <c r="C501" s="75">
        <v>17104.2</v>
      </c>
      <c r="D501" s="75">
        <v>17071.599999999999</v>
      </c>
      <c r="E501" s="75">
        <v>16703.900000000001</v>
      </c>
      <c r="F501" s="75">
        <v>-367.7</v>
      </c>
      <c r="G501" s="74" t="s">
        <v>323</v>
      </c>
    </row>
    <row r="502" spans="1:7">
      <c r="A502" s="76" t="s">
        <v>763</v>
      </c>
      <c r="B502" s="74" t="s">
        <v>764</v>
      </c>
      <c r="C502" s="75">
        <v>17104.2</v>
      </c>
      <c r="D502" s="75">
        <v>17071.599999999999</v>
      </c>
      <c r="E502" s="75">
        <v>16703.900000000001</v>
      </c>
      <c r="F502" s="75">
        <v>-367.7</v>
      </c>
      <c r="G502" s="74" t="s">
        <v>323</v>
      </c>
    </row>
    <row r="503" spans="1:7">
      <c r="A503" s="76"/>
      <c r="B503" s="74"/>
      <c r="C503" s="75"/>
      <c r="D503" s="75"/>
      <c r="E503" s="75"/>
      <c r="F503" s="75"/>
      <c r="G503" s="74"/>
    </row>
    <row r="504" spans="1:7" ht="14.25">
      <c r="A504" s="78" t="s">
        <v>765</v>
      </c>
      <c r="B504" s="68" t="s">
        <v>766</v>
      </c>
      <c r="C504" s="69"/>
      <c r="D504" s="69"/>
      <c r="E504" s="69"/>
      <c r="F504" s="69"/>
      <c r="G504" s="68"/>
    </row>
    <row r="505" spans="1:7">
      <c r="A505" s="79" t="s">
        <v>242</v>
      </c>
      <c r="B505" s="68" t="s">
        <v>80</v>
      </c>
      <c r="C505" s="69">
        <v>30784.3</v>
      </c>
      <c r="D505" s="69">
        <v>31978.2</v>
      </c>
      <c r="E505" s="69">
        <v>31926</v>
      </c>
      <c r="F505" s="69">
        <v>-52.2</v>
      </c>
      <c r="G505" s="68" t="s">
        <v>122</v>
      </c>
    </row>
    <row r="506" spans="1:7" ht="13.5">
      <c r="A506" s="67" t="s">
        <v>278</v>
      </c>
      <c r="B506" s="68" t="s">
        <v>279</v>
      </c>
      <c r="C506" s="69"/>
      <c r="D506" s="69"/>
      <c r="E506" s="69"/>
      <c r="F506" s="69"/>
      <c r="G506" s="68" t="s">
        <v>19</v>
      </c>
    </row>
    <row r="507" spans="1:7">
      <c r="A507" s="73" t="s">
        <v>246</v>
      </c>
      <c r="B507" s="74" t="s">
        <v>19</v>
      </c>
      <c r="C507" s="75">
        <v>30784.3</v>
      </c>
      <c r="D507" s="75">
        <v>31978.2</v>
      </c>
      <c r="E507" s="75">
        <v>31926</v>
      </c>
      <c r="F507" s="75">
        <v>-52.2</v>
      </c>
      <c r="G507" s="74" t="s">
        <v>122</v>
      </c>
    </row>
    <row r="508" spans="1:7">
      <c r="A508" s="76" t="s">
        <v>767</v>
      </c>
      <c r="B508" s="74" t="s">
        <v>768</v>
      </c>
      <c r="C508" s="75">
        <v>30784.3</v>
      </c>
      <c r="D508" s="75">
        <v>31978.2</v>
      </c>
      <c r="E508" s="75">
        <v>31926</v>
      </c>
      <c r="F508" s="75">
        <v>-52.2</v>
      </c>
      <c r="G508" s="74" t="s">
        <v>122</v>
      </c>
    </row>
    <row r="509" spans="1:7">
      <c r="A509" s="76"/>
      <c r="B509" s="74"/>
      <c r="C509" s="75"/>
      <c r="D509" s="75"/>
      <c r="E509" s="75"/>
      <c r="F509" s="75"/>
      <c r="G509" s="74"/>
    </row>
    <row r="510" spans="1:7" ht="14.25">
      <c r="A510" s="78" t="s">
        <v>769</v>
      </c>
      <c r="B510" s="68" t="s">
        <v>770</v>
      </c>
      <c r="C510" s="69"/>
      <c r="D510" s="69"/>
      <c r="E510" s="69"/>
      <c r="F510" s="69"/>
      <c r="G510" s="68"/>
    </row>
    <row r="511" spans="1:7">
      <c r="A511" s="79" t="s">
        <v>242</v>
      </c>
      <c r="B511" s="68" t="s">
        <v>80</v>
      </c>
      <c r="C511" s="69">
        <v>426418.1</v>
      </c>
      <c r="D511" s="69">
        <v>423618.1</v>
      </c>
      <c r="E511" s="69">
        <v>414046.2</v>
      </c>
      <c r="F511" s="69">
        <v>-9571.9</v>
      </c>
      <c r="G511" s="68" t="s">
        <v>403</v>
      </c>
    </row>
    <row r="512" spans="1:7" ht="13.5">
      <c r="A512" s="67" t="s">
        <v>309</v>
      </c>
      <c r="B512" s="68" t="s">
        <v>310</v>
      </c>
      <c r="C512" s="69"/>
      <c r="D512" s="69"/>
      <c r="E512" s="69"/>
      <c r="F512" s="69"/>
      <c r="G512" s="68" t="s">
        <v>19</v>
      </c>
    </row>
    <row r="513" spans="1:7">
      <c r="A513" s="73" t="s">
        <v>246</v>
      </c>
      <c r="B513" s="74" t="s">
        <v>19</v>
      </c>
      <c r="C513" s="75">
        <v>415045.1</v>
      </c>
      <c r="D513" s="75">
        <v>412245.1</v>
      </c>
      <c r="E513" s="75">
        <v>403159.7</v>
      </c>
      <c r="F513" s="75">
        <v>-9085.4</v>
      </c>
      <c r="G513" s="74" t="s">
        <v>323</v>
      </c>
    </row>
    <row r="514" spans="1:7">
      <c r="A514" s="76" t="s">
        <v>771</v>
      </c>
      <c r="B514" s="74" t="s">
        <v>772</v>
      </c>
      <c r="C514" s="75">
        <v>357487.8</v>
      </c>
      <c r="D514" s="75">
        <v>361764.2</v>
      </c>
      <c r="E514" s="75">
        <v>354305.9</v>
      </c>
      <c r="F514" s="75">
        <v>-7458.3</v>
      </c>
      <c r="G514" s="74" t="s">
        <v>650</v>
      </c>
    </row>
    <row r="515" spans="1:7">
      <c r="A515" s="76" t="s">
        <v>773</v>
      </c>
      <c r="B515" s="74" t="s">
        <v>774</v>
      </c>
      <c r="C515" s="75">
        <v>57557.3</v>
      </c>
      <c r="D515" s="75">
        <v>50480.9</v>
      </c>
      <c r="E515" s="75">
        <v>48853.9</v>
      </c>
      <c r="F515" s="75">
        <v>-1627</v>
      </c>
      <c r="G515" s="74" t="s">
        <v>49</v>
      </c>
    </row>
    <row r="516" spans="1:7" ht="13.5">
      <c r="A516" s="67" t="s">
        <v>278</v>
      </c>
      <c r="B516" s="68" t="s">
        <v>279</v>
      </c>
      <c r="C516" s="69"/>
      <c r="D516" s="69"/>
      <c r="E516" s="69"/>
      <c r="F516" s="69"/>
      <c r="G516" s="68" t="s">
        <v>19</v>
      </c>
    </row>
    <row r="517" spans="1:7">
      <c r="A517" s="73" t="s">
        <v>246</v>
      </c>
      <c r="B517" s="74" t="s">
        <v>19</v>
      </c>
      <c r="C517" s="75">
        <v>11373</v>
      </c>
      <c r="D517" s="75">
        <v>11373</v>
      </c>
      <c r="E517" s="75">
        <v>10886.4</v>
      </c>
      <c r="F517" s="75">
        <v>-486.6</v>
      </c>
      <c r="G517" s="74" t="s">
        <v>553</v>
      </c>
    </row>
    <row r="518" spans="1:7">
      <c r="A518" s="76" t="s">
        <v>775</v>
      </c>
      <c r="B518" s="74" t="s">
        <v>776</v>
      </c>
      <c r="C518" s="75">
        <v>11373</v>
      </c>
      <c r="D518" s="75">
        <v>11373</v>
      </c>
      <c r="E518" s="75">
        <v>10886.4</v>
      </c>
      <c r="F518" s="75">
        <v>-486.6</v>
      </c>
      <c r="G518" s="74" t="s">
        <v>553</v>
      </c>
    </row>
    <row r="519" spans="1:7">
      <c r="A519" s="76"/>
      <c r="B519" s="74"/>
      <c r="C519" s="75"/>
      <c r="D519" s="75"/>
      <c r="E519" s="75"/>
      <c r="F519" s="75"/>
      <c r="G519" s="74"/>
    </row>
    <row r="520" spans="1:7" ht="14.25">
      <c r="A520" s="78" t="s">
        <v>777</v>
      </c>
      <c r="B520" s="68" t="s">
        <v>778</v>
      </c>
      <c r="C520" s="69"/>
      <c r="D520" s="69"/>
      <c r="E520" s="69"/>
      <c r="F520" s="69"/>
      <c r="G520" s="68"/>
    </row>
    <row r="521" spans="1:7">
      <c r="A521" s="79" t="s">
        <v>242</v>
      </c>
      <c r="B521" s="68" t="s">
        <v>80</v>
      </c>
      <c r="C521" s="69">
        <v>23709.5</v>
      </c>
      <c r="D521" s="69">
        <v>21593.8</v>
      </c>
      <c r="E521" s="69">
        <v>18570.3</v>
      </c>
      <c r="F521" s="69">
        <v>-3023.5</v>
      </c>
      <c r="G521" s="68" t="s">
        <v>714</v>
      </c>
    </row>
    <row r="522" spans="1:7" ht="13.5">
      <c r="A522" s="67" t="s">
        <v>244</v>
      </c>
      <c r="B522" s="68" t="s">
        <v>245</v>
      </c>
      <c r="C522" s="69"/>
      <c r="D522" s="69"/>
      <c r="E522" s="69"/>
      <c r="F522" s="69"/>
      <c r="G522" s="68" t="s">
        <v>19</v>
      </c>
    </row>
    <row r="523" spans="1:7">
      <c r="A523" s="73" t="s">
        <v>246</v>
      </c>
      <c r="B523" s="74" t="s">
        <v>19</v>
      </c>
      <c r="C523" s="75">
        <v>23709.5</v>
      </c>
      <c r="D523" s="75">
        <v>21593.8</v>
      </c>
      <c r="E523" s="75">
        <v>18570.3</v>
      </c>
      <c r="F523" s="75">
        <v>-3023.5</v>
      </c>
      <c r="G523" s="74" t="s">
        <v>714</v>
      </c>
    </row>
    <row r="524" spans="1:7" ht="25.5">
      <c r="A524" s="76" t="s">
        <v>779</v>
      </c>
      <c r="B524" s="74" t="s">
        <v>780</v>
      </c>
      <c r="C524" s="75">
        <v>23709.5</v>
      </c>
      <c r="D524" s="75">
        <v>21593.8</v>
      </c>
      <c r="E524" s="75">
        <v>18570.3</v>
      </c>
      <c r="F524" s="75">
        <v>-3023.5</v>
      </c>
      <c r="G524" s="74" t="s">
        <v>714</v>
      </c>
    </row>
    <row r="525" spans="1:7">
      <c r="A525" s="76"/>
      <c r="B525" s="74"/>
      <c r="C525" s="75"/>
      <c r="D525" s="75"/>
      <c r="E525" s="75"/>
      <c r="F525" s="75"/>
      <c r="G525" s="74"/>
    </row>
    <row r="526" spans="1:7" ht="14.25">
      <c r="A526" s="78" t="s">
        <v>781</v>
      </c>
      <c r="B526" s="68" t="s">
        <v>782</v>
      </c>
      <c r="C526" s="69"/>
      <c r="D526" s="69"/>
      <c r="E526" s="69"/>
      <c r="F526" s="69"/>
      <c r="G526" s="68"/>
    </row>
    <row r="527" spans="1:7">
      <c r="A527" s="79" t="s">
        <v>242</v>
      </c>
      <c r="B527" s="68" t="s">
        <v>80</v>
      </c>
      <c r="C527" s="69">
        <v>205756.4</v>
      </c>
      <c r="D527" s="69">
        <v>189839.8</v>
      </c>
      <c r="E527" s="69">
        <v>187737.60000000001</v>
      </c>
      <c r="F527" s="69">
        <v>-2102.1999999999998</v>
      </c>
      <c r="G527" s="68" t="s">
        <v>220</v>
      </c>
    </row>
    <row r="528" spans="1:7" ht="13.5">
      <c r="A528" s="67" t="s">
        <v>244</v>
      </c>
      <c r="B528" s="68" t="s">
        <v>245</v>
      </c>
      <c r="C528" s="69"/>
      <c r="D528" s="69"/>
      <c r="E528" s="69"/>
      <c r="F528" s="69"/>
      <c r="G528" s="68" t="s">
        <v>19</v>
      </c>
    </row>
    <row r="529" spans="1:7" ht="13.5">
      <c r="A529" s="67" t="s">
        <v>309</v>
      </c>
      <c r="B529" s="68" t="s">
        <v>310</v>
      </c>
      <c r="C529" s="69"/>
      <c r="D529" s="69"/>
      <c r="E529" s="69"/>
      <c r="F529" s="69"/>
      <c r="G529" s="68" t="s">
        <v>19</v>
      </c>
    </row>
    <row r="530" spans="1:7">
      <c r="A530" s="73" t="s">
        <v>246</v>
      </c>
      <c r="B530" s="74" t="s">
        <v>19</v>
      </c>
      <c r="C530" s="75">
        <v>205756.4</v>
      </c>
      <c r="D530" s="75">
        <v>189839.8</v>
      </c>
      <c r="E530" s="75">
        <v>187737.60000000001</v>
      </c>
      <c r="F530" s="75">
        <v>-2102.1999999999998</v>
      </c>
      <c r="G530" s="74" t="s">
        <v>220</v>
      </c>
    </row>
    <row r="531" spans="1:7">
      <c r="A531" s="76" t="s">
        <v>354</v>
      </c>
      <c r="B531" s="74" t="s">
        <v>355</v>
      </c>
      <c r="C531" s="75">
        <v>813.2</v>
      </c>
      <c r="D531" s="75">
        <v>610.6</v>
      </c>
      <c r="E531" s="75">
        <v>601.79999999999995</v>
      </c>
      <c r="F531" s="75">
        <v>-8.8000000000000007</v>
      </c>
      <c r="G531" s="74" t="s">
        <v>58</v>
      </c>
    </row>
    <row r="532" spans="1:7">
      <c r="A532" s="76" t="s">
        <v>773</v>
      </c>
      <c r="B532" s="74" t="s">
        <v>774</v>
      </c>
      <c r="C532" s="75">
        <v>204943.2</v>
      </c>
      <c r="D532" s="75">
        <v>189229.2</v>
      </c>
      <c r="E532" s="75">
        <v>187135.8</v>
      </c>
      <c r="F532" s="75">
        <v>-2093.4</v>
      </c>
      <c r="G532" s="74" t="s">
        <v>220</v>
      </c>
    </row>
    <row r="533" spans="1:7">
      <c r="A533" s="76"/>
      <c r="B533" s="74"/>
      <c r="C533" s="75"/>
      <c r="D533" s="75"/>
      <c r="E533" s="75"/>
      <c r="F533" s="75"/>
      <c r="G533" s="74"/>
    </row>
    <row r="534" spans="1:7" ht="14.25">
      <c r="A534" s="78" t="s">
        <v>783</v>
      </c>
      <c r="B534" s="68" t="s">
        <v>784</v>
      </c>
      <c r="C534" s="69"/>
      <c r="D534" s="69"/>
      <c r="E534" s="69"/>
      <c r="F534" s="69"/>
      <c r="G534" s="68"/>
    </row>
    <row r="535" spans="1:7">
      <c r="A535" s="79" t="s">
        <v>242</v>
      </c>
      <c r="B535" s="68" t="s">
        <v>80</v>
      </c>
      <c r="C535" s="69">
        <v>6676.4</v>
      </c>
      <c r="D535" s="69">
        <v>8305.5</v>
      </c>
      <c r="E535" s="69">
        <v>8268.1</v>
      </c>
      <c r="F535" s="69">
        <v>-37.4</v>
      </c>
      <c r="G535" s="68" t="s">
        <v>52</v>
      </c>
    </row>
    <row r="536" spans="1:7" ht="13.5">
      <c r="A536" s="67" t="s">
        <v>244</v>
      </c>
      <c r="B536" s="68" t="s">
        <v>245</v>
      </c>
      <c r="C536" s="69"/>
      <c r="D536" s="69"/>
      <c r="E536" s="69"/>
      <c r="F536" s="69"/>
      <c r="G536" s="68" t="s">
        <v>19</v>
      </c>
    </row>
    <row r="537" spans="1:7">
      <c r="A537" s="73" t="s">
        <v>246</v>
      </c>
      <c r="B537" s="74" t="s">
        <v>19</v>
      </c>
      <c r="C537" s="75">
        <v>6676.4</v>
      </c>
      <c r="D537" s="75">
        <v>8305.5</v>
      </c>
      <c r="E537" s="75">
        <v>8268.1</v>
      </c>
      <c r="F537" s="75">
        <v>-37.4</v>
      </c>
      <c r="G537" s="74" t="s">
        <v>52</v>
      </c>
    </row>
    <row r="538" spans="1:7">
      <c r="A538" s="76" t="s">
        <v>785</v>
      </c>
      <c r="B538" s="74" t="s">
        <v>758</v>
      </c>
      <c r="C538" s="75">
        <v>6676.4</v>
      </c>
      <c r="D538" s="75">
        <v>8305.5</v>
      </c>
      <c r="E538" s="75">
        <v>8268.1</v>
      </c>
      <c r="F538" s="75">
        <v>-37.4</v>
      </c>
      <c r="G538" s="74" t="s">
        <v>52</v>
      </c>
    </row>
    <row r="539" spans="1:7">
      <c r="A539" s="76"/>
      <c r="B539" s="74"/>
      <c r="C539" s="75"/>
      <c r="D539" s="75"/>
      <c r="E539" s="75"/>
      <c r="F539" s="75"/>
      <c r="G539" s="74"/>
    </row>
    <row r="540" spans="1:7" ht="28.5">
      <c r="A540" s="78" t="s">
        <v>786</v>
      </c>
      <c r="B540" s="68" t="s">
        <v>787</v>
      </c>
      <c r="C540" s="69"/>
      <c r="D540" s="69"/>
      <c r="E540" s="69"/>
      <c r="F540" s="69"/>
      <c r="G540" s="68"/>
    </row>
    <row r="541" spans="1:7">
      <c r="A541" s="79" t="s">
        <v>242</v>
      </c>
      <c r="B541" s="68" t="s">
        <v>80</v>
      </c>
      <c r="C541" s="69">
        <v>9059.9</v>
      </c>
      <c r="D541" s="69">
        <v>10192.4</v>
      </c>
      <c r="E541" s="69">
        <v>9212.4</v>
      </c>
      <c r="F541" s="69">
        <v>-980</v>
      </c>
      <c r="G541" s="68" t="s">
        <v>788</v>
      </c>
    </row>
    <row r="542" spans="1:7" ht="13.5">
      <c r="A542" s="67" t="s">
        <v>244</v>
      </c>
      <c r="B542" s="68" t="s">
        <v>245</v>
      </c>
      <c r="C542" s="69"/>
      <c r="D542" s="69"/>
      <c r="E542" s="69"/>
      <c r="F542" s="69"/>
      <c r="G542" s="68" t="s">
        <v>19</v>
      </c>
    </row>
    <row r="543" spans="1:7">
      <c r="A543" s="73" t="s">
        <v>246</v>
      </c>
      <c r="B543" s="74" t="s">
        <v>19</v>
      </c>
      <c r="C543" s="75">
        <v>9059.9</v>
      </c>
      <c r="D543" s="75">
        <v>10192.4</v>
      </c>
      <c r="E543" s="75">
        <v>9212.4</v>
      </c>
      <c r="F543" s="75">
        <v>-980</v>
      </c>
      <c r="G543" s="74" t="s">
        <v>788</v>
      </c>
    </row>
    <row r="544" spans="1:7">
      <c r="A544" s="76" t="s">
        <v>299</v>
      </c>
      <c r="B544" s="74" t="s">
        <v>300</v>
      </c>
      <c r="C544" s="75">
        <v>9059.9</v>
      </c>
      <c r="D544" s="75">
        <v>10192.4</v>
      </c>
      <c r="E544" s="75">
        <v>9212.4</v>
      </c>
      <c r="F544" s="75">
        <v>-980</v>
      </c>
      <c r="G544" s="74" t="s">
        <v>788</v>
      </c>
    </row>
    <row r="545" spans="1:7">
      <c r="A545" s="76"/>
      <c r="B545" s="74"/>
      <c r="C545" s="75"/>
      <c r="D545" s="75"/>
      <c r="E545" s="75"/>
      <c r="F545" s="75"/>
      <c r="G545" s="74"/>
    </row>
    <row r="546" spans="1:7" ht="28.5">
      <c r="A546" s="78" t="s">
        <v>789</v>
      </c>
      <c r="B546" s="68" t="s">
        <v>790</v>
      </c>
      <c r="C546" s="69"/>
      <c r="D546" s="69"/>
      <c r="E546" s="69"/>
      <c r="F546" s="69"/>
      <c r="G546" s="68"/>
    </row>
    <row r="547" spans="1:7">
      <c r="A547" s="79" t="s">
        <v>242</v>
      </c>
      <c r="B547" s="68" t="s">
        <v>80</v>
      </c>
      <c r="C547" s="69">
        <v>19669.599999999999</v>
      </c>
      <c r="D547" s="69">
        <v>19460.900000000001</v>
      </c>
      <c r="E547" s="69">
        <v>19245.900000000001</v>
      </c>
      <c r="F547" s="69">
        <v>-215</v>
      </c>
      <c r="G547" s="68" t="s">
        <v>220</v>
      </c>
    </row>
    <row r="548" spans="1:7" ht="13.5">
      <c r="A548" s="67" t="s">
        <v>309</v>
      </c>
      <c r="B548" s="68" t="s">
        <v>310</v>
      </c>
      <c r="C548" s="69"/>
      <c r="D548" s="69"/>
      <c r="E548" s="69"/>
      <c r="F548" s="69"/>
      <c r="G548" s="68" t="s">
        <v>19</v>
      </c>
    </row>
    <row r="549" spans="1:7">
      <c r="A549" s="73" t="s">
        <v>246</v>
      </c>
      <c r="B549" s="74" t="s">
        <v>19</v>
      </c>
      <c r="C549" s="75">
        <v>19669.599999999999</v>
      </c>
      <c r="D549" s="75">
        <v>19460.900000000001</v>
      </c>
      <c r="E549" s="75">
        <v>19245.900000000001</v>
      </c>
      <c r="F549" s="75">
        <v>-215</v>
      </c>
      <c r="G549" s="74" t="s">
        <v>220</v>
      </c>
    </row>
    <row r="550" spans="1:7">
      <c r="A550" s="76" t="s">
        <v>791</v>
      </c>
      <c r="B550" s="74" t="s">
        <v>792</v>
      </c>
      <c r="C550" s="75">
        <v>19669.599999999999</v>
      </c>
      <c r="D550" s="75">
        <v>19460.900000000001</v>
      </c>
      <c r="E550" s="75">
        <v>19245.900000000001</v>
      </c>
      <c r="F550" s="75">
        <v>-215</v>
      </c>
      <c r="G550" s="74" t="s">
        <v>220</v>
      </c>
    </row>
    <row r="551" spans="1:7">
      <c r="A551" s="76"/>
      <c r="B551" s="74"/>
      <c r="C551" s="75"/>
      <c r="D551" s="75"/>
      <c r="E551" s="75"/>
      <c r="F551" s="75"/>
      <c r="G551" s="74"/>
    </row>
    <row r="552" spans="1:7" ht="14.25">
      <c r="A552" s="78" t="s">
        <v>793</v>
      </c>
      <c r="B552" s="68" t="s">
        <v>794</v>
      </c>
      <c r="C552" s="69"/>
      <c r="D552" s="69"/>
      <c r="E552" s="69"/>
      <c r="F552" s="69"/>
      <c r="G552" s="68"/>
    </row>
    <row r="553" spans="1:7">
      <c r="A553" s="79" t="s">
        <v>242</v>
      </c>
      <c r="B553" s="68" t="s">
        <v>80</v>
      </c>
      <c r="C553" s="69">
        <v>155421.79999999999</v>
      </c>
      <c r="D553" s="69">
        <v>169656.5</v>
      </c>
      <c r="E553" s="69">
        <v>168016.2</v>
      </c>
      <c r="F553" s="69">
        <v>-1640.3</v>
      </c>
      <c r="G553" s="68" t="s">
        <v>304</v>
      </c>
    </row>
    <row r="554" spans="1:7" ht="13.5">
      <c r="A554" s="67" t="s">
        <v>309</v>
      </c>
      <c r="B554" s="68" t="s">
        <v>310</v>
      </c>
      <c r="C554" s="69"/>
      <c r="D554" s="69"/>
      <c r="E554" s="69"/>
      <c r="F554" s="69"/>
      <c r="G554" s="68" t="s">
        <v>19</v>
      </c>
    </row>
    <row r="555" spans="1:7">
      <c r="A555" s="73" t="s">
        <v>246</v>
      </c>
      <c r="B555" s="74" t="s">
        <v>19</v>
      </c>
      <c r="C555" s="75">
        <v>155421.79999999999</v>
      </c>
      <c r="D555" s="75">
        <v>169656.5</v>
      </c>
      <c r="E555" s="75">
        <v>168016.2</v>
      </c>
      <c r="F555" s="75">
        <v>-1640.3</v>
      </c>
      <c r="G555" s="74" t="s">
        <v>304</v>
      </c>
    </row>
    <row r="556" spans="1:7">
      <c r="A556" s="76" t="s">
        <v>795</v>
      </c>
      <c r="B556" s="74" t="s">
        <v>796</v>
      </c>
      <c r="C556" s="75">
        <v>155421.79999999999</v>
      </c>
      <c r="D556" s="75">
        <v>169656.5</v>
      </c>
      <c r="E556" s="75">
        <v>168016.2</v>
      </c>
      <c r="F556" s="75">
        <v>-1640.3</v>
      </c>
      <c r="G556" s="74" t="s">
        <v>304</v>
      </c>
    </row>
    <row r="557" spans="1:7">
      <c r="A557" s="76"/>
      <c r="B557" s="74"/>
      <c r="C557" s="75"/>
      <c r="D557" s="75"/>
      <c r="E557" s="75"/>
      <c r="F557" s="75"/>
      <c r="G557" s="74"/>
    </row>
    <row r="558" spans="1:7" ht="28.5">
      <c r="A558" s="78" t="s">
        <v>797</v>
      </c>
      <c r="B558" s="68" t="s">
        <v>798</v>
      </c>
      <c r="C558" s="69"/>
      <c r="D558" s="69"/>
      <c r="E558" s="69"/>
      <c r="F558" s="69"/>
      <c r="G558" s="68"/>
    </row>
    <row r="559" spans="1:7">
      <c r="A559" s="79" t="s">
        <v>242</v>
      </c>
      <c r="B559" s="68" t="s">
        <v>80</v>
      </c>
      <c r="C559" s="69">
        <v>20000</v>
      </c>
      <c r="D559" s="69">
        <v>9385.5</v>
      </c>
      <c r="E559" s="69">
        <v>6144.3</v>
      </c>
      <c r="F559" s="69">
        <v>-3241.2</v>
      </c>
      <c r="G559" s="68" t="s">
        <v>799</v>
      </c>
    </row>
    <row r="560" spans="1:7" ht="13.5">
      <c r="A560" s="67" t="s">
        <v>244</v>
      </c>
      <c r="B560" s="68" t="s">
        <v>245</v>
      </c>
      <c r="C560" s="69"/>
      <c r="D560" s="69"/>
      <c r="E560" s="69"/>
      <c r="F560" s="69"/>
      <c r="G560" s="68" t="s">
        <v>19</v>
      </c>
    </row>
    <row r="561" spans="1:7">
      <c r="A561" s="73" t="s">
        <v>246</v>
      </c>
      <c r="B561" s="74" t="s">
        <v>19</v>
      </c>
      <c r="C561" s="75">
        <v>20000</v>
      </c>
      <c r="D561" s="75">
        <v>9385.5</v>
      </c>
      <c r="E561" s="75">
        <v>6144.3</v>
      </c>
      <c r="F561" s="75">
        <v>-3241.2</v>
      </c>
      <c r="G561" s="74" t="s">
        <v>799</v>
      </c>
    </row>
    <row r="562" spans="1:7">
      <c r="A562" s="76" t="s">
        <v>800</v>
      </c>
      <c r="B562" s="74" t="s">
        <v>801</v>
      </c>
      <c r="C562" s="75">
        <v>20000</v>
      </c>
      <c r="D562" s="75">
        <v>9385.5</v>
      </c>
      <c r="E562" s="75">
        <v>6144.3</v>
      </c>
      <c r="F562" s="75">
        <v>-3241.2</v>
      </c>
      <c r="G562" s="74" t="s">
        <v>799</v>
      </c>
    </row>
    <row r="563" spans="1:7">
      <c r="A563" s="76"/>
      <c r="B563" s="74"/>
      <c r="C563" s="75"/>
      <c r="D563" s="75"/>
      <c r="E563" s="75"/>
      <c r="F563" s="75"/>
      <c r="G563" s="74"/>
    </row>
    <row r="564" spans="1:7" ht="14.25">
      <c r="A564" s="78" t="s">
        <v>802</v>
      </c>
      <c r="B564" s="68" t="s">
        <v>291</v>
      </c>
      <c r="C564" s="69"/>
      <c r="D564" s="69"/>
      <c r="E564" s="69"/>
      <c r="F564" s="69"/>
      <c r="G564" s="68"/>
    </row>
    <row r="565" spans="1:7">
      <c r="A565" s="79" t="s">
        <v>242</v>
      </c>
      <c r="B565" s="68" t="s">
        <v>80</v>
      </c>
      <c r="C565" s="69">
        <v>33109.199999999997</v>
      </c>
      <c r="D565" s="69">
        <v>33155.699999999997</v>
      </c>
      <c r="E565" s="69">
        <v>30322.3</v>
      </c>
      <c r="F565" s="69">
        <v>-2833.4</v>
      </c>
      <c r="G565" s="68" t="s">
        <v>265</v>
      </c>
    </row>
    <row r="566" spans="1:7" ht="13.5">
      <c r="A566" s="67" t="s">
        <v>244</v>
      </c>
      <c r="B566" s="68" t="s">
        <v>245</v>
      </c>
      <c r="C566" s="69"/>
      <c r="D566" s="69"/>
      <c r="E566" s="69"/>
      <c r="F566" s="69"/>
      <c r="G566" s="68" t="s">
        <v>19</v>
      </c>
    </row>
    <row r="567" spans="1:7">
      <c r="A567" s="73" t="s">
        <v>246</v>
      </c>
      <c r="B567" s="74" t="s">
        <v>19</v>
      </c>
      <c r="C567" s="75">
        <v>33109.199999999997</v>
      </c>
      <c r="D567" s="75">
        <v>33155.699999999997</v>
      </c>
      <c r="E567" s="75">
        <v>30322.3</v>
      </c>
      <c r="F567" s="75">
        <v>-2833.4</v>
      </c>
      <c r="G567" s="74" t="s">
        <v>265</v>
      </c>
    </row>
    <row r="568" spans="1:7">
      <c r="A568" s="76" t="s">
        <v>331</v>
      </c>
      <c r="B568" s="74" t="s">
        <v>332</v>
      </c>
      <c r="C568" s="75">
        <v>14403.5</v>
      </c>
      <c r="D568" s="75">
        <v>14211.4</v>
      </c>
      <c r="E568" s="75">
        <v>12886.6</v>
      </c>
      <c r="F568" s="75">
        <v>-1324.8</v>
      </c>
      <c r="G568" s="74" t="s">
        <v>803</v>
      </c>
    </row>
    <row r="569" spans="1:7">
      <c r="A569" s="76" t="s">
        <v>551</v>
      </c>
      <c r="B569" s="74" t="s">
        <v>552</v>
      </c>
      <c r="C569" s="75">
        <v>18705.7</v>
      </c>
      <c r="D569" s="75">
        <v>18944.3</v>
      </c>
      <c r="E569" s="75">
        <v>17435.8</v>
      </c>
      <c r="F569" s="75">
        <v>-1508.5</v>
      </c>
      <c r="G569" s="74" t="s">
        <v>511</v>
      </c>
    </row>
    <row r="570" spans="1:7">
      <c r="A570" s="76"/>
      <c r="B570" s="74"/>
      <c r="C570" s="75"/>
      <c r="D570" s="75"/>
      <c r="E570" s="75"/>
      <c r="F570" s="75"/>
      <c r="G570" s="74"/>
    </row>
    <row r="571" spans="1:7" ht="14.25">
      <c r="A571" s="78" t="s">
        <v>804</v>
      </c>
      <c r="B571" s="68" t="s">
        <v>294</v>
      </c>
      <c r="C571" s="69"/>
      <c r="D571" s="69"/>
      <c r="E571" s="69"/>
      <c r="F571" s="69"/>
      <c r="G571" s="68"/>
    </row>
    <row r="572" spans="1:7">
      <c r="A572" s="79" t="s">
        <v>242</v>
      </c>
      <c r="B572" s="68" t="s">
        <v>80</v>
      </c>
      <c r="C572" s="69">
        <v>24263.599999999999</v>
      </c>
      <c r="D572" s="69">
        <v>27029.200000000001</v>
      </c>
      <c r="E572" s="69">
        <v>26503.3</v>
      </c>
      <c r="F572" s="69">
        <v>-525.9</v>
      </c>
      <c r="G572" s="68" t="s">
        <v>546</v>
      </c>
    </row>
    <row r="573" spans="1:7" ht="13.5">
      <c r="A573" s="67" t="s">
        <v>309</v>
      </c>
      <c r="B573" s="68" t="s">
        <v>310</v>
      </c>
      <c r="C573" s="69"/>
      <c r="D573" s="69"/>
      <c r="E573" s="69"/>
      <c r="F573" s="69"/>
      <c r="G573" s="68" t="s">
        <v>19</v>
      </c>
    </row>
    <row r="574" spans="1:7">
      <c r="A574" s="73" t="s">
        <v>246</v>
      </c>
      <c r="B574" s="74" t="s">
        <v>19</v>
      </c>
      <c r="C574" s="75">
        <v>24263.599999999999</v>
      </c>
      <c r="D574" s="75">
        <v>27029.200000000001</v>
      </c>
      <c r="E574" s="75">
        <v>26503.3</v>
      </c>
      <c r="F574" s="75">
        <v>-525.9</v>
      </c>
      <c r="G574" s="74" t="s">
        <v>546</v>
      </c>
    </row>
    <row r="575" spans="1:7">
      <c r="A575" s="76" t="s">
        <v>805</v>
      </c>
      <c r="B575" s="74" t="s">
        <v>806</v>
      </c>
      <c r="C575" s="75">
        <v>24263.599999999999</v>
      </c>
      <c r="D575" s="75">
        <v>27029.200000000001</v>
      </c>
      <c r="E575" s="75">
        <v>26503.3</v>
      </c>
      <c r="F575" s="75">
        <v>-525.9</v>
      </c>
      <c r="G575" s="74" t="s">
        <v>546</v>
      </c>
    </row>
    <row r="576" spans="1:7">
      <c r="A576" s="76"/>
      <c r="B576" s="74"/>
      <c r="C576" s="75"/>
      <c r="D576" s="75"/>
      <c r="E576" s="75"/>
      <c r="F576" s="75"/>
      <c r="G576" s="74"/>
    </row>
    <row r="577" spans="1:7" ht="33" customHeight="1">
      <c r="A577" s="78" t="s">
        <v>807</v>
      </c>
      <c r="B577" s="68" t="s">
        <v>808</v>
      </c>
      <c r="C577" s="69"/>
      <c r="D577" s="69"/>
      <c r="E577" s="69"/>
      <c r="F577" s="69"/>
      <c r="G577" s="68"/>
    </row>
    <row r="578" spans="1:7">
      <c r="A578" s="79" t="s">
        <v>242</v>
      </c>
      <c r="B578" s="68" t="s">
        <v>80</v>
      </c>
      <c r="C578" s="69">
        <v>185783.6</v>
      </c>
      <c r="D578" s="69">
        <v>185783.6</v>
      </c>
      <c r="E578" s="69">
        <v>185783.6</v>
      </c>
      <c r="F578" s="69"/>
      <c r="G578" s="68" t="s">
        <v>2</v>
      </c>
    </row>
    <row r="579" spans="1:7" ht="13.5">
      <c r="A579" s="67" t="s">
        <v>559</v>
      </c>
      <c r="B579" s="68" t="s">
        <v>560</v>
      </c>
      <c r="C579" s="69"/>
      <c r="D579" s="69"/>
      <c r="E579" s="69"/>
      <c r="F579" s="69"/>
      <c r="G579" s="68" t="s">
        <v>19</v>
      </c>
    </row>
    <row r="580" spans="1:7">
      <c r="A580" s="73" t="s">
        <v>246</v>
      </c>
      <c r="B580" s="74" t="s">
        <v>19</v>
      </c>
      <c r="C580" s="75">
        <v>185783.6</v>
      </c>
      <c r="D580" s="75">
        <v>185783.6</v>
      </c>
      <c r="E580" s="75">
        <v>185783.6</v>
      </c>
      <c r="F580" s="75"/>
      <c r="G580" s="74" t="s">
        <v>2</v>
      </c>
    </row>
    <row r="581" spans="1:7">
      <c r="A581" s="76" t="s">
        <v>809</v>
      </c>
      <c r="B581" s="74" t="s">
        <v>810</v>
      </c>
      <c r="C581" s="75">
        <v>185783.6</v>
      </c>
      <c r="D581" s="75">
        <v>185783.6</v>
      </c>
      <c r="E581" s="75">
        <v>185783.6</v>
      </c>
      <c r="F581" s="75"/>
      <c r="G581" s="74" t="s">
        <v>2</v>
      </c>
    </row>
    <row r="582" spans="1:7">
      <c r="A582" s="76"/>
      <c r="B582" s="74"/>
      <c r="C582" s="75"/>
      <c r="D582" s="75"/>
      <c r="E582" s="75"/>
      <c r="F582" s="75"/>
      <c r="G582" s="74"/>
    </row>
    <row r="583" spans="1:7" ht="14.25">
      <c r="A583" s="78" t="s">
        <v>811</v>
      </c>
      <c r="B583" s="68" t="s">
        <v>812</v>
      </c>
      <c r="C583" s="69"/>
      <c r="D583" s="69"/>
      <c r="E583" s="69"/>
      <c r="F583" s="69"/>
      <c r="G583" s="68"/>
    </row>
    <row r="584" spans="1:7">
      <c r="A584" s="79" t="s">
        <v>242</v>
      </c>
      <c r="B584" s="68" t="s">
        <v>80</v>
      </c>
      <c r="C584" s="69">
        <v>51138007.700000003</v>
      </c>
      <c r="D584" s="69">
        <v>48673730.100000001</v>
      </c>
      <c r="E584" s="69">
        <v>47853149.399999999</v>
      </c>
      <c r="F584" s="69">
        <v>-820580.7</v>
      </c>
      <c r="G584" s="68" t="s">
        <v>549</v>
      </c>
    </row>
    <row r="585" spans="1:7" ht="27">
      <c r="A585" s="67" t="s">
        <v>256</v>
      </c>
      <c r="B585" s="68"/>
      <c r="C585" s="69"/>
      <c r="D585" s="69">
        <v>47827</v>
      </c>
      <c r="E585" s="69">
        <v>45981.5</v>
      </c>
      <c r="F585" s="69">
        <v>-1845.5</v>
      </c>
      <c r="G585" s="87" t="s">
        <v>813</v>
      </c>
    </row>
    <row r="586" spans="1:7" ht="13.5">
      <c r="A586" s="67" t="s">
        <v>244</v>
      </c>
      <c r="B586" s="68" t="s">
        <v>245</v>
      </c>
      <c r="C586" s="69"/>
      <c r="D586" s="69"/>
      <c r="E586" s="69"/>
      <c r="F586" s="69"/>
      <c r="G586" s="68" t="s">
        <v>19</v>
      </c>
    </row>
    <row r="587" spans="1:7">
      <c r="A587" s="73" t="s">
        <v>246</v>
      </c>
      <c r="B587" s="74" t="s">
        <v>19</v>
      </c>
      <c r="C587" s="75">
        <v>10086108.5</v>
      </c>
      <c r="D587" s="75">
        <v>7585982</v>
      </c>
      <c r="E587" s="75">
        <v>7279505.9000000004</v>
      </c>
      <c r="F587" s="75">
        <v>-306476.09999999998</v>
      </c>
      <c r="G587" s="74" t="s">
        <v>381</v>
      </c>
    </row>
    <row r="588" spans="1:7" ht="25.5">
      <c r="A588" s="76" t="s">
        <v>256</v>
      </c>
      <c r="B588" s="74"/>
      <c r="C588" s="75"/>
      <c r="D588" s="75">
        <v>47827</v>
      </c>
      <c r="E588" s="75">
        <v>45981.5</v>
      </c>
      <c r="F588" s="75">
        <v>-1845.5</v>
      </c>
      <c r="G588" s="74" t="s">
        <v>813</v>
      </c>
    </row>
    <row r="589" spans="1:7">
      <c r="A589" s="76" t="s">
        <v>290</v>
      </c>
      <c r="B589" s="74" t="s">
        <v>291</v>
      </c>
      <c r="C589" s="75">
        <v>51360.1</v>
      </c>
      <c r="D589" s="75">
        <v>58360.1</v>
      </c>
      <c r="E589" s="75">
        <v>52676.9</v>
      </c>
      <c r="F589" s="75">
        <v>-5683.2</v>
      </c>
      <c r="G589" s="74" t="s">
        <v>814</v>
      </c>
    </row>
    <row r="590" spans="1:7">
      <c r="A590" s="76" t="s">
        <v>815</v>
      </c>
      <c r="B590" s="74" t="s">
        <v>816</v>
      </c>
      <c r="C590" s="75">
        <v>56500</v>
      </c>
      <c r="D590" s="75">
        <v>56500</v>
      </c>
      <c r="E590" s="75">
        <v>53326</v>
      </c>
      <c r="F590" s="75">
        <v>-3174</v>
      </c>
      <c r="G590" s="74" t="s">
        <v>158</v>
      </c>
    </row>
    <row r="591" spans="1:7">
      <c r="A591" s="76" t="s">
        <v>817</v>
      </c>
      <c r="B591" s="74" t="s">
        <v>818</v>
      </c>
      <c r="C591" s="75">
        <v>400000</v>
      </c>
      <c r="D591" s="75">
        <v>169198.8</v>
      </c>
      <c r="E591" s="75">
        <v>30325.3</v>
      </c>
      <c r="F591" s="75">
        <v>-138873.5</v>
      </c>
      <c r="G591" s="74" t="s">
        <v>257</v>
      </c>
    </row>
    <row r="592" spans="1:7" ht="25.5">
      <c r="A592" s="76" t="s">
        <v>256</v>
      </c>
      <c r="B592" s="74"/>
      <c r="C592" s="75"/>
      <c r="D592" s="75">
        <v>30352</v>
      </c>
      <c r="E592" s="75">
        <v>30325.3</v>
      </c>
      <c r="F592" s="75">
        <v>-26.7</v>
      </c>
      <c r="G592" s="74" t="s">
        <v>330</v>
      </c>
    </row>
    <row r="593" spans="1:7">
      <c r="A593" s="76" t="s">
        <v>819</v>
      </c>
      <c r="B593" s="74" t="s">
        <v>820</v>
      </c>
      <c r="C593" s="75">
        <v>15000</v>
      </c>
      <c r="D593" s="75">
        <v>17475</v>
      </c>
      <c r="E593" s="75">
        <v>15656.2</v>
      </c>
      <c r="F593" s="75">
        <v>-1818.8</v>
      </c>
      <c r="G593" s="74" t="s">
        <v>711</v>
      </c>
    </row>
    <row r="594" spans="1:7" ht="25.5">
      <c r="A594" s="76" t="s">
        <v>256</v>
      </c>
      <c r="B594" s="74"/>
      <c r="C594" s="75"/>
      <c r="D594" s="75">
        <v>17475</v>
      </c>
      <c r="E594" s="75">
        <v>15656.2</v>
      </c>
      <c r="F594" s="75">
        <v>-1818.8</v>
      </c>
      <c r="G594" s="74" t="s">
        <v>711</v>
      </c>
    </row>
    <row r="595" spans="1:7">
      <c r="A595" s="76" t="s">
        <v>821</v>
      </c>
      <c r="B595" s="74" t="s">
        <v>822</v>
      </c>
      <c r="C595" s="75">
        <v>1905913.2</v>
      </c>
      <c r="D595" s="75">
        <v>38285.300000000003</v>
      </c>
      <c r="E595" s="75">
        <v>13494.7</v>
      </c>
      <c r="F595" s="75">
        <v>-24790.6</v>
      </c>
      <c r="G595" s="74" t="s">
        <v>823</v>
      </c>
    </row>
    <row r="596" spans="1:7">
      <c r="A596" s="76" t="s">
        <v>824</v>
      </c>
      <c r="B596" s="74" t="s">
        <v>825</v>
      </c>
      <c r="C596" s="75">
        <v>2539069.9</v>
      </c>
      <c r="D596" s="75">
        <v>2791292.1</v>
      </c>
      <c r="E596" s="75">
        <v>2790928.4</v>
      </c>
      <c r="F596" s="75">
        <v>-363.7</v>
      </c>
      <c r="G596" s="74" t="s">
        <v>2</v>
      </c>
    </row>
    <row r="597" spans="1:7">
      <c r="A597" s="76" t="s">
        <v>826</v>
      </c>
      <c r="B597" s="74" t="s">
        <v>827</v>
      </c>
      <c r="C597" s="75">
        <v>630</v>
      </c>
      <c r="D597" s="75">
        <v>630</v>
      </c>
      <c r="E597" s="75">
        <v>630</v>
      </c>
      <c r="F597" s="75"/>
      <c r="G597" s="74" t="s">
        <v>2</v>
      </c>
    </row>
    <row r="598" spans="1:7">
      <c r="A598" s="76" t="s">
        <v>828</v>
      </c>
      <c r="B598" s="74" t="s">
        <v>829</v>
      </c>
      <c r="C598" s="75">
        <v>2796837</v>
      </c>
      <c r="D598" s="75">
        <v>2495537</v>
      </c>
      <c r="E598" s="75">
        <v>2495290.9</v>
      </c>
      <c r="F598" s="75">
        <v>-246.1</v>
      </c>
      <c r="G598" s="74" t="s">
        <v>2</v>
      </c>
    </row>
    <row r="599" spans="1:7">
      <c r="A599" s="76" t="s">
        <v>830</v>
      </c>
      <c r="B599" s="74" t="s">
        <v>831</v>
      </c>
      <c r="C599" s="75">
        <v>2320798.2999999998</v>
      </c>
      <c r="D599" s="75">
        <v>1958703.7</v>
      </c>
      <c r="E599" s="75">
        <v>1827177.4</v>
      </c>
      <c r="F599" s="75">
        <v>-131526.29999999999</v>
      </c>
      <c r="G599" s="74" t="s">
        <v>832</v>
      </c>
    </row>
    <row r="600" spans="1:7" ht="13.5">
      <c r="A600" s="67" t="s">
        <v>278</v>
      </c>
      <c r="B600" s="68" t="s">
        <v>279</v>
      </c>
      <c r="C600" s="69"/>
      <c r="D600" s="69"/>
      <c r="E600" s="69"/>
      <c r="F600" s="69"/>
      <c r="G600" s="68" t="s">
        <v>19</v>
      </c>
    </row>
    <row r="601" spans="1:7">
      <c r="A601" s="73" t="s">
        <v>246</v>
      </c>
      <c r="B601" s="74" t="s">
        <v>19</v>
      </c>
      <c r="C601" s="75">
        <v>869604.8</v>
      </c>
      <c r="D601" s="75">
        <v>869604.8</v>
      </c>
      <c r="E601" s="75">
        <v>864463.3</v>
      </c>
      <c r="F601" s="75">
        <v>-5141.5</v>
      </c>
      <c r="G601" s="74" t="s">
        <v>243</v>
      </c>
    </row>
    <row r="602" spans="1:7">
      <c r="A602" s="76" t="s">
        <v>607</v>
      </c>
      <c r="B602" s="74" t="s">
        <v>608</v>
      </c>
      <c r="C602" s="75">
        <v>20000</v>
      </c>
      <c r="D602" s="75">
        <v>20000</v>
      </c>
      <c r="E602" s="75">
        <v>19964.2</v>
      </c>
      <c r="F602" s="75">
        <v>-35.799999999999997</v>
      </c>
      <c r="G602" s="74" t="s">
        <v>122</v>
      </c>
    </row>
    <row r="603" spans="1:7">
      <c r="A603" s="76" t="s">
        <v>441</v>
      </c>
      <c r="B603" s="74" t="s">
        <v>442</v>
      </c>
      <c r="C603" s="75">
        <v>849604.8</v>
      </c>
      <c r="D603" s="75">
        <v>849604.8</v>
      </c>
      <c r="E603" s="75">
        <v>844499.1</v>
      </c>
      <c r="F603" s="75">
        <v>-5105.7</v>
      </c>
      <c r="G603" s="74" t="s">
        <v>243</v>
      </c>
    </row>
    <row r="604" spans="1:7" ht="13.5">
      <c r="A604" s="67" t="s">
        <v>363</v>
      </c>
      <c r="B604" s="68" t="s">
        <v>364</v>
      </c>
      <c r="C604" s="69"/>
      <c r="D604" s="69"/>
      <c r="E604" s="69"/>
      <c r="F604" s="69"/>
      <c r="G604" s="68" t="s">
        <v>19</v>
      </c>
    </row>
    <row r="605" spans="1:7">
      <c r="A605" s="73" t="s">
        <v>246</v>
      </c>
      <c r="B605" s="74" t="s">
        <v>19</v>
      </c>
      <c r="C605" s="75">
        <v>6999402.4000000004</v>
      </c>
      <c r="D605" s="75">
        <v>6999402.4000000004</v>
      </c>
      <c r="E605" s="75">
        <v>6999402.4000000004</v>
      </c>
      <c r="F605" s="75"/>
      <c r="G605" s="74" t="s">
        <v>2</v>
      </c>
    </row>
    <row r="606" spans="1:7">
      <c r="A606" s="76" t="s">
        <v>648</v>
      </c>
      <c r="B606" s="74" t="s">
        <v>649</v>
      </c>
      <c r="C606" s="75">
        <v>150648.1</v>
      </c>
      <c r="D606" s="75">
        <v>150648.1</v>
      </c>
      <c r="E606" s="75">
        <v>150648.1</v>
      </c>
      <c r="F606" s="75"/>
      <c r="G606" s="74" t="s">
        <v>2</v>
      </c>
    </row>
    <row r="607" spans="1:7">
      <c r="A607" s="76" t="s">
        <v>833</v>
      </c>
      <c r="B607" s="74" t="s">
        <v>834</v>
      </c>
      <c r="C607" s="75">
        <v>6848754.2999999998</v>
      </c>
      <c r="D607" s="75">
        <v>6848754.2999999998</v>
      </c>
      <c r="E607" s="75">
        <v>6848754.2999999998</v>
      </c>
      <c r="F607" s="75"/>
      <c r="G607" s="74" t="s">
        <v>2</v>
      </c>
    </row>
    <row r="608" spans="1:7" ht="13.5">
      <c r="A608" s="67" t="s">
        <v>559</v>
      </c>
      <c r="B608" s="68" t="s">
        <v>560</v>
      </c>
      <c r="C608" s="69"/>
      <c r="D608" s="69"/>
      <c r="E608" s="69"/>
      <c r="F608" s="69"/>
      <c r="G608" s="68" t="s">
        <v>19</v>
      </c>
    </row>
    <row r="609" spans="1:7">
      <c r="A609" s="73" t="s">
        <v>246</v>
      </c>
      <c r="B609" s="74" t="s">
        <v>19</v>
      </c>
      <c r="C609" s="75">
        <v>362677.9</v>
      </c>
      <c r="D609" s="75">
        <v>384785.6</v>
      </c>
      <c r="E609" s="75">
        <v>379337.6</v>
      </c>
      <c r="F609" s="75">
        <v>-5448</v>
      </c>
      <c r="G609" s="74" t="s">
        <v>58</v>
      </c>
    </row>
    <row r="610" spans="1:7">
      <c r="A610" s="76" t="s">
        <v>567</v>
      </c>
      <c r="B610" s="74" t="s">
        <v>568</v>
      </c>
      <c r="C610" s="75">
        <v>1500</v>
      </c>
      <c r="D610" s="75"/>
      <c r="E610" s="75"/>
      <c r="F610" s="75"/>
      <c r="G610" s="74" t="s">
        <v>19</v>
      </c>
    </row>
    <row r="611" spans="1:7">
      <c r="A611" s="76" t="s">
        <v>835</v>
      </c>
      <c r="B611" s="74" t="s">
        <v>836</v>
      </c>
      <c r="C611" s="75">
        <v>361177.9</v>
      </c>
      <c r="D611" s="75">
        <v>384785.6</v>
      </c>
      <c r="E611" s="75">
        <v>379337.6</v>
      </c>
      <c r="F611" s="75">
        <v>-5448</v>
      </c>
      <c r="G611" s="74" t="s">
        <v>58</v>
      </c>
    </row>
    <row r="612" spans="1:7" ht="13.5">
      <c r="A612" s="67" t="s">
        <v>369</v>
      </c>
      <c r="B612" s="68" t="s">
        <v>370</v>
      </c>
      <c r="C612" s="69"/>
      <c r="D612" s="69"/>
      <c r="E612" s="69"/>
      <c r="F612" s="69"/>
      <c r="G612" s="68" t="s">
        <v>19</v>
      </c>
    </row>
    <row r="613" spans="1:7">
      <c r="A613" s="73" t="s">
        <v>246</v>
      </c>
      <c r="B613" s="74" t="s">
        <v>19</v>
      </c>
      <c r="C613" s="75">
        <v>13871388.1</v>
      </c>
      <c r="D613" s="75">
        <v>14892055.1</v>
      </c>
      <c r="E613" s="75">
        <v>14725879.300000001</v>
      </c>
      <c r="F613" s="75">
        <v>-166175.79999999999</v>
      </c>
      <c r="G613" s="74" t="s">
        <v>220</v>
      </c>
    </row>
    <row r="614" spans="1:7">
      <c r="A614" s="76" t="s">
        <v>837</v>
      </c>
      <c r="B614" s="74" t="s">
        <v>838</v>
      </c>
      <c r="C614" s="75">
        <v>13871388.1</v>
      </c>
      <c r="D614" s="75">
        <v>14892055.1</v>
      </c>
      <c r="E614" s="75">
        <v>14725879.300000001</v>
      </c>
      <c r="F614" s="75">
        <v>-166175.79999999999</v>
      </c>
      <c r="G614" s="74" t="s">
        <v>220</v>
      </c>
    </row>
    <row r="615" spans="1:7" ht="13.5">
      <c r="A615" s="67" t="s">
        <v>284</v>
      </c>
      <c r="B615" s="68" t="s">
        <v>285</v>
      </c>
      <c r="C615" s="69"/>
      <c r="D615" s="69"/>
      <c r="E615" s="69"/>
      <c r="F615" s="69"/>
      <c r="G615" s="68" t="s">
        <v>19</v>
      </c>
    </row>
    <row r="616" spans="1:7">
      <c r="A616" s="73" t="s">
        <v>246</v>
      </c>
      <c r="B616" s="74" t="s">
        <v>19</v>
      </c>
      <c r="C616" s="75">
        <v>18948826</v>
      </c>
      <c r="D616" s="75">
        <v>17941900.199999999</v>
      </c>
      <c r="E616" s="75">
        <v>17604560.800000001</v>
      </c>
      <c r="F616" s="75">
        <v>-337339.4</v>
      </c>
      <c r="G616" s="74" t="s">
        <v>546</v>
      </c>
    </row>
    <row r="617" spans="1:7">
      <c r="A617" s="76" t="s">
        <v>839</v>
      </c>
      <c r="B617" s="74" t="s">
        <v>840</v>
      </c>
      <c r="C617" s="75">
        <v>160000</v>
      </c>
      <c r="D617" s="75">
        <v>105000</v>
      </c>
      <c r="E617" s="75">
        <v>91199.8</v>
      </c>
      <c r="F617" s="75">
        <v>-13800.2</v>
      </c>
      <c r="G617" s="74" t="s">
        <v>841</v>
      </c>
    </row>
    <row r="618" spans="1:7">
      <c r="A618" s="76" t="s">
        <v>842</v>
      </c>
      <c r="B618" s="74" t="s">
        <v>843</v>
      </c>
      <c r="C618" s="75">
        <v>150162</v>
      </c>
      <c r="D618" s="75">
        <v>139812.1</v>
      </c>
      <c r="E618" s="75">
        <v>139304.20000000001</v>
      </c>
      <c r="F618" s="75">
        <v>-507.9</v>
      </c>
      <c r="G618" s="74" t="s">
        <v>5</v>
      </c>
    </row>
    <row r="619" spans="1:7" ht="25.5">
      <c r="A619" s="76" t="s">
        <v>844</v>
      </c>
      <c r="B619" s="74" t="s">
        <v>845</v>
      </c>
      <c r="C619" s="75">
        <v>15000</v>
      </c>
      <c r="D619" s="75">
        <v>15000</v>
      </c>
      <c r="E619" s="75">
        <v>9844</v>
      </c>
      <c r="F619" s="75">
        <v>-5156</v>
      </c>
      <c r="G619" s="74" t="s">
        <v>846</v>
      </c>
    </row>
    <row r="620" spans="1:7">
      <c r="A620" s="76" t="s">
        <v>847</v>
      </c>
      <c r="B620" s="74" t="s">
        <v>848</v>
      </c>
      <c r="C620" s="75">
        <v>11758175</v>
      </c>
      <c r="D620" s="75">
        <v>12525695.4</v>
      </c>
      <c r="E620" s="75">
        <v>12381998.1</v>
      </c>
      <c r="F620" s="75">
        <v>-143697.29999999999</v>
      </c>
      <c r="G620" s="74" t="s">
        <v>220</v>
      </c>
    </row>
    <row r="621" spans="1:7">
      <c r="A621" s="76" t="s">
        <v>849</v>
      </c>
      <c r="B621" s="74" t="s">
        <v>850</v>
      </c>
      <c r="C621" s="75">
        <v>6578860.7999999998</v>
      </c>
      <c r="D621" s="75">
        <v>4897837.8</v>
      </c>
      <c r="E621" s="75">
        <v>4750837.8</v>
      </c>
      <c r="F621" s="75">
        <v>-147000</v>
      </c>
      <c r="G621" s="74" t="s">
        <v>647</v>
      </c>
    </row>
    <row r="622" spans="1:7">
      <c r="A622" s="76" t="s">
        <v>377</v>
      </c>
      <c r="B622" s="74" t="s">
        <v>378</v>
      </c>
      <c r="C622" s="75">
        <v>4950</v>
      </c>
      <c r="D622" s="75">
        <v>4950</v>
      </c>
      <c r="E622" s="75">
        <v>2626.1</v>
      </c>
      <c r="F622" s="75">
        <v>-2323.9</v>
      </c>
      <c r="G622" s="74" t="s">
        <v>851</v>
      </c>
    </row>
    <row r="623" spans="1:7" ht="38.25">
      <c r="A623" s="76" t="s">
        <v>852</v>
      </c>
      <c r="B623" s="74" t="s">
        <v>853</v>
      </c>
      <c r="C623" s="75">
        <v>163223.79999999999</v>
      </c>
      <c r="D623" s="75">
        <v>133223.79999999999</v>
      </c>
      <c r="E623" s="75">
        <v>131778.6</v>
      </c>
      <c r="F623" s="75">
        <v>-1445.2</v>
      </c>
      <c r="G623" s="74" t="s">
        <v>220</v>
      </c>
    </row>
    <row r="624" spans="1:7">
      <c r="A624" s="76" t="s">
        <v>854</v>
      </c>
      <c r="B624" s="74" t="s">
        <v>855</v>
      </c>
      <c r="C624" s="75">
        <v>118454.39999999999</v>
      </c>
      <c r="D624" s="75">
        <v>120381.1</v>
      </c>
      <c r="E624" s="75">
        <v>96972.2</v>
      </c>
      <c r="F624" s="75">
        <v>-23408.9</v>
      </c>
      <c r="G624" s="74" t="s">
        <v>856</v>
      </c>
    </row>
    <row r="625" spans="1:7">
      <c r="A625" s="76"/>
      <c r="B625" s="74"/>
      <c r="C625" s="75"/>
      <c r="D625" s="75"/>
      <c r="E625" s="75"/>
      <c r="F625" s="75"/>
      <c r="G625" s="74"/>
    </row>
    <row r="626" spans="1:7">
      <c r="A626" s="79" t="s">
        <v>857</v>
      </c>
      <c r="B626" s="68" t="s">
        <v>19</v>
      </c>
      <c r="C626" s="69">
        <v>82222000</v>
      </c>
      <c r="D626" s="69">
        <v>82115336.099999994</v>
      </c>
      <c r="E626" s="69">
        <v>80070109.299999997</v>
      </c>
      <c r="F626" s="69">
        <v>-2045226.8</v>
      </c>
      <c r="G626" s="68" t="s">
        <v>17</v>
      </c>
    </row>
    <row r="627" spans="1:7" ht="27">
      <c r="A627" s="67" t="s">
        <v>256</v>
      </c>
      <c r="B627" s="68"/>
      <c r="C627" s="69"/>
      <c r="D627" s="69">
        <v>260753.2</v>
      </c>
      <c r="E627" s="69">
        <v>253839.2</v>
      </c>
      <c r="F627" s="69">
        <v>-6914</v>
      </c>
      <c r="G627" s="68" t="s">
        <v>858</v>
      </c>
    </row>
    <row r="631" spans="1:7" ht="15" customHeight="1">
      <c r="A631" s="40" t="s">
        <v>90</v>
      </c>
      <c r="E631" s="42" t="s">
        <v>83</v>
      </c>
    </row>
    <row r="632" spans="1:7" ht="15" customHeight="1"/>
    <row r="633" spans="1:7" ht="15" customHeight="1"/>
    <row r="634" spans="1:7" ht="15" customHeight="1">
      <c r="A634" s="40" t="s">
        <v>84</v>
      </c>
      <c r="E634" s="90" t="s">
        <v>95</v>
      </c>
    </row>
    <row r="635" spans="1:7" ht="15" customHeight="1"/>
    <row r="636" spans="1:7" ht="15" customHeight="1"/>
    <row r="637" spans="1:7" ht="15" customHeight="1">
      <c r="A637" s="40" t="s">
        <v>859</v>
      </c>
      <c r="E637" s="90" t="s">
        <v>86</v>
      </c>
    </row>
    <row r="638" spans="1:7" ht="15" customHeight="1"/>
    <row r="639" spans="1:7" ht="15" customHeight="1"/>
    <row r="640" spans="1:7" ht="15" customHeight="1">
      <c r="A640" s="40" t="s">
        <v>91</v>
      </c>
      <c r="E640" s="90" t="s">
        <v>860</v>
      </c>
    </row>
    <row r="641" spans="1:5" ht="15" customHeight="1"/>
    <row r="642" spans="1:5" ht="15" customHeight="1"/>
    <row r="643" spans="1:5" ht="15" customHeight="1">
      <c r="A643" s="40" t="s">
        <v>92</v>
      </c>
      <c r="E643" s="90" t="s">
        <v>87</v>
      </c>
    </row>
    <row r="644" spans="1:5" ht="15" customHeight="1"/>
    <row r="645" spans="1:5" ht="15" customHeight="1"/>
    <row r="646" spans="1:5" ht="15" customHeight="1">
      <c r="A646" s="40" t="s">
        <v>861</v>
      </c>
      <c r="E646" s="90" t="s">
        <v>862</v>
      </c>
    </row>
    <row r="647" spans="1:5" ht="15" customHeight="1"/>
    <row r="648" spans="1:5" ht="15" customHeight="1"/>
    <row r="649" spans="1:5" ht="15" customHeight="1">
      <c r="A649" s="40" t="s">
        <v>93</v>
      </c>
      <c r="E649" s="90" t="s">
        <v>88</v>
      </c>
    </row>
  </sheetData>
  <mergeCells count="7">
    <mergeCell ref="E1:G1"/>
    <mergeCell ref="E2:G2"/>
    <mergeCell ref="A5:A6"/>
    <mergeCell ref="B5:B6"/>
    <mergeCell ref="C5:C6"/>
    <mergeCell ref="D5:D6"/>
    <mergeCell ref="E5:E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workbookViewId="0">
      <selection activeCell="A3" sqref="A3"/>
    </sheetView>
  </sheetViews>
  <sheetFormatPr defaultRowHeight="12.75"/>
  <cols>
    <col min="1" max="1" width="60.7109375" style="40" customWidth="1"/>
    <col min="2" max="2" width="10.7109375" style="41" customWidth="1"/>
    <col min="3" max="6" width="15.7109375" style="42" customWidth="1"/>
    <col min="7" max="7" width="6.7109375" style="89" customWidth="1"/>
  </cols>
  <sheetData>
    <row r="1" spans="1:7" ht="21" customHeight="1">
      <c r="E1" s="43" t="s">
        <v>863</v>
      </c>
      <c r="F1" s="43"/>
      <c r="G1" s="43"/>
    </row>
    <row r="2" spans="1:7" ht="33" customHeight="1">
      <c r="E2" s="43" t="s">
        <v>70</v>
      </c>
      <c r="F2" s="43"/>
      <c r="G2" s="43"/>
    </row>
    <row r="3" spans="1:7" ht="64.5" customHeight="1">
      <c r="A3" s="44" t="s">
        <v>864</v>
      </c>
      <c r="B3" s="44"/>
      <c r="C3" s="44"/>
      <c r="D3" s="44"/>
      <c r="E3" s="44"/>
      <c r="F3" s="44"/>
      <c r="G3" s="45"/>
    </row>
    <row r="4" spans="1:7">
      <c r="F4" s="42" t="s">
        <v>71</v>
      </c>
      <c r="G4" s="46"/>
    </row>
    <row r="5" spans="1:7" ht="28.5" customHeight="1">
      <c r="A5" s="91" t="s">
        <v>72</v>
      </c>
      <c r="B5" s="91" t="s">
        <v>239</v>
      </c>
      <c r="C5" s="49" t="s">
        <v>74</v>
      </c>
      <c r="D5" s="49" t="s">
        <v>75</v>
      </c>
      <c r="E5" s="49" t="s">
        <v>76</v>
      </c>
      <c r="F5" s="49" t="s">
        <v>77</v>
      </c>
      <c r="G5" s="49"/>
    </row>
    <row r="6" spans="1:7" ht="15.75" customHeight="1">
      <c r="A6" s="91"/>
      <c r="B6" s="91"/>
      <c r="C6" s="49"/>
      <c r="D6" s="49"/>
      <c r="E6" s="49"/>
      <c r="F6" s="52" t="s">
        <v>78</v>
      </c>
      <c r="G6" s="53" t="s">
        <v>79</v>
      </c>
    </row>
    <row r="7" spans="1:7" ht="9.9499999999999993" customHeight="1">
      <c r="A7" s="54">
        <v>1</v>
      </c>
      <c r="B7" s="55">
        <v>2</v>
      </c>
      <c r="C7" s="55">
        <v>3</v>
      </c>
      <c r="D7" s="55">
        <v>4</v>
      </c>
      <c r="E7" s="55">
        <v>5</v>
      </c>
      <c r="F7" s="55">
        <v>6</v>
      </c>
      <c r="G7" s="55">
        <v>7</v>
      </c>
    </row>
    <row r="8" spans="1:7" ht="14.85" customHeight="1">
      <c r="A8" s="60" t="s">
        <v>240</v>
      </c>
      <c r="B8" s="57" t="s">
        <v>241</v>
      </c>
      <c r="C8" s="58">
        <v>185696.2</v>
      </c>
      <c r="D8" s="58">
        <v>202799.2</v>
      </c>
      <c r="E8" s="58">
        <v>201492.9</v>
      </c>
      <c r="F8" s="58">
        <v>-1306.3</v>
      </c>
      <c r="G8" s="59" t="s">
        <v>243</v>
      </c>
    </row>
    <row r="9" spans="1:7" ht="14.85" customHeight="1">
      <c r="A9" s="60" t="s">
        <v>248</v>
      </c>
      <c r="B9" s="57" t="s">
        <v>249</v>
      </c>
      <c r="C9" s="58">
        <v>38209.300000000003</v>
      </c>
      <c r="D9" s="58">
        <v>37910</v>
      </c>
      <c r="E9" s="58">
        <v>34648.6</v>
      </c>
      <c r="F9" s="58">
        <v>-3261.4</v>
      </c>
      <c r="G9" s="59" t="s">
        <v>250</v>
      </c>
    </row>
    <row r="10" spans="1:7" ht="14.85" customHeight="1">
      <c r="A10" s="60" t="s">
        <v>253</v>
      </c>
      <c r="B10" s="57" t="s">
        <v>254</v>
      </c>
      <c r="C10" s="58">
        <v>26852.5</v>
      </c>
      <c r="D10" s="58">
        <v>34174.400000000001</v>
      </c>
      <c r="E10" s="58">
        <v>31054</v>
      </c>
      <c r="F10" s="58">
        <v>-3120.4</v>
      </c>
      <c r="G10" s="59" t="s">
        <v>255</v>
      </c>
    </row>
    <row r="11" spans="1:7" s="71" customFormat="1" ht="26.25" customHeight="1">
      <c r="A11" s="66" t="s">
        <v>256</v>
      </c>
      <c r="B11" s="92"/>
      <c r="C11" s="93"/>
      <c r="D11" s="18">
        <v>2000</v>
      </c>
      <c r="E11" s="18">
        <v>357</v>
      </c>
      <c r="F11" s="18">
        <v>-1643</v>
      </c>
      <c r="G11" s="19" t="s">
        <v>257</v>
      </c>
    </row>
    <row r="12" spans="1:7" ht="14.85" customHeight="1">
      <c r="A12" s="60" t="s">
        <v>260</v>
      </c>
      <c r="B12" s="57" t="s">
        <v>261</v>
      </c>
      <c r="C12" s="58">
        <v>58513.4</v>
      </c>
      <c r="D12" s="58">
        <v>68643.899999999994</v>
      </c>
      <c r="E12" s="58">
        <v>68637.399999999994</v>
      </c>
      <c r="F12" s="58">
        <v>-6.5</v>
      </c>
      <c r="G12" s="59" t="s">
        <v>2</v>
      </c>
    </row>
    <row r="13" spans="1:7" ht="14.85" customHeight="1">
      <c r="A13" s="60" t="s">
        <v>264</v>
      </c>
      <c r="B13" s="57" t="s">
        <v>252</v>
      </c>
      <c r="C13" s="58">
        <v>747256.2</v>
      </c>
      <c r="D13" s="58">
        <v>641562.6</v>
      </c>
      <c r="E13" s="58">
        <v>592891</v>
      </c>
      <c r="F13" s="58">
        <v>-48671.6</v>
      </c>
      <c r="G13" s="59" t="s">
        <v>130</v>
      </c>
    </row>
    <row r="14" spans="1:7" ht="14.85" customHeight="1">
      <c r="A14" s="60" t="s">
        <v>288</v>
      </c>
      <c r="B14" s="57" t="s">
        <v>289</v>
      </c>
      <c r="C14" s="58">
        <v>1624138.8</v>
      </c>
      <c r="D14" s="58">
        <v>1632487.7</v>
      </c>
      <c r="E14" s="58">
        <v>1613351</v>
      </c>
      <c r="F14" s="58">
        <v>-19136.7</v>
      </c>
      <c r="G14" s="59" t="s">
        <v>24</v>
      </c>
    </row>
    <row r="15" spans="1:7" ht="14.85" customHeight="1">
      <c r="A15" s="60" t="s">
        <v>302</v>
      </c>
      <c r="B15" s="57" t="s">
        <v>303</v>
      </c>
      <c r="C15" s="58">
        <v>1080087.8999999999</v>
      </c>
      <c r="D15" s="58">
        <v>1139521.3</v>
      </c>
      <c r="E15" s="58">
        <v>1128205.3999999999</v>
      </c>
      <c r="F15" s="58">
        <v>-11315.9</v>
      </c>
      <c r="G15" s="59" t="s">
        <v>304</v>
      </c>
    </row>
    <row r="16" spans="1:7" s="71" customFormat="1" ht="27.75" customHeight="1">
      <c r="A16" s="66" t="s">
        <v>256</v>
      </c>
      <c r="B16" s="92"/>
      <c r="C16" s="18"/>
      <c r="D16" s="94">
        <v>400</v>
      </c>
      <c r="E16" s="94">
        <v>400</v>
      </c>
      <c r="F16" s="18"/>
      <c r="G16" s="19" t="s">
        <v>2</v>
      </c>
    </row>
    <row r="17" spans="1:7" s="71" customFormat="1" ht="18.75" customHeight="1">
      <c r="A17" s="66" t="s">
        <v>865</v>
      </c>
      <c r="B17" s="92"/>
      <c r="C17" s="18">
        <v>1267</v>
      </c>
      <c r="D17" s="94">
        <v>1267</v>
      </c>
      <c r="E17" s="94">
        <v>1267</v>
      </c>
      <c r="F17" s="18"/>
      <c r="G17" s="19" t="s">
        <v>2</v>
      </c>
    </row>
    <row r="18" spans="1:7" ht="14.85" customHeight="1">
      <c r="A18" s="60" t="s">
        <v>328</v>
      </c>
      <c r="B18" s="57" t="s">
        <v>329</v>
      </c>
      <c r="C18" s="58">
        <v>3966315.4</v>
      </c>
      <c r="D18" s="58">
        <v>4595279.9000000004</v>
      </c>
      <c r="E18" s="58">
        <v>4547211.5</v>
      </c>
      <c r="F18" s="58">
        <v>-48068.4</v>
      </c>
      <c r="G18" s="59" t="s">
        <v>304</v>
      </c>
    </row>
    <row r="19" spans="1:7" s="71" customFormat="1" ht="27" customHeight="1">
      <c r="A19" s="66" t="s">
        <v>256</v>
      </c>
      <c r="B19" s="92"/>
      <c r="C19" s="93"/>
      <c r="D19" s="18">
        <v>6684.9</v>
      </c>
      <c r="E19" s="18">
        <v>6683.5</v>
      </c>
      <c r="F19" s="18">
        <v>-1.4</v>
      </c>
      <c r="G19" s="19" t="s">
        <v>2</v>
      </c>
    </row>
    <row r="20" spans="1:7" s="71" customFormat="1" ht="19.5" customHeight="1">
      <c r="A20" s="66" t="s">
        <v>866</v>
      </c>
      <c r="B20" s="92"/>
      <c r="C20" s="93"/>
      <c r="D20" s="18">
        <v>111.2</v>
      </c>
      <c r="E20" s="18">
        <v>111.2</v>
      </c>
      <c r="F20" s="18"/>
      <c r="G20" s="19" t="s">
        <v>2</v>
      </c>
    </row>
    <row r="21" spans="1:7" ht="14.85" customHeight="1">
      <c r="A21" s="60" t="s">
        <v>379</v>
      </c>
      <c r="B21" s="57" t="s">
        <v>380</v>
      </c>
      <c r="C21" s="58">
        <v>531674.1</v>
      </c>
      <c r="D21" s="58">
        <v>528712.4</v>
      </c>
      <c r="E21" s="58">
        <v>507396.2</v>
      </c>
      <c r="F21" s="58">
        <v>-21316.2</v>
      </c>
      <c r="G21" s="59" t="s">
        <v>381</v>
      </c>
    </row>
    <row r="22" spans="1:7" ht="14.85" customHeight="1">
      <c r="A22" s="60" t="s">
        <v>388</v>
      </c>
      <c r="B22" s="57" t="s">
        <v>389</v>
      </c>
      <c r="C22" s="58">
        <v>1968024</v>
      </c>
      <c r="D22" s="58">
        <v>1951613.8</v>
      </c>
      <c r="E22" s="58">
        <v>1942948.7</v>
      </c>
      <c r="F22" s="58">
        <v>-8665.1</v>
      </c>
      <c r="G22" s="59" t="s">
        <v>5</v>
      </c>
    </row>
    <row r="23" spans="1:7" s="71" customFormat="1" ht="27.75" customHeight="1">
      <c r="A23" s="66" t="s">
        <v>256</v>
      </c>
      <c r="B23" s="92"/>
      <c r="C23" s="93"/>
      <c r="D23" s="18">
        <v>250</v>
      </c>
      <c r="E23" s="18">
        <v>250</v>
      </c>
      <c r="F23" s="18"/>
      <c r="G23" s="19" t="s">
        <v>2</v>
      </c>
    </row>
    <row r="24" spans="1:7" ht="14.85" customHeight="1">
      <c r="A24" s="60" t="s">
        <v>401</v>
      </c>
      <c r="B24" s="57" t="s">
        <v>402</v>
      </c>
      <c r="C24" s="58">
        <v>402290.7</v>
      </c>
      <c r="D24" s="58">
        <v>501408.2</v>
      </c>
      <c r="E24" s="58">
        <v>489718.4</v>
      </c>
      <c r="F24" s="58">
        <v>-11689.8</v>
      </c>
      <c r="G24" s="59" t="s">
        <v>403</v>
      </c>
    </row>
    <row r="25" spans="1:7" ht="14.85" customHeight="1">
      <c r="A25" s="60" t="s">
        <v>423</v>
      </c>
      <c r="B25" s="57" t="s">
        <v>424</v>
      </c>
      <c r="C25" s="58">
        <v>4026709.4</v>
      </c>
      <c r="D25" s="58">
        <v>4368009.4000000004</v>
      </c>
      <c r="E25" s="58">
        <v>4119849.1</v>
      </c>
      <c r="F25" s="58">
        <v>-248160.3</v>
      </c>
      <c r="G25" s="59" t="s">
        <v>425</v>
      </c>
    </row>
    <row r="26" spans="1:7" ht="14.85" customHeight="1">
      <c r="A26" s="60" t="s">
        <v>481</v>
      </c>
      <c r="B26" s="57" t="s">
        <v>482</v>
      </c>
      <c r="C26" s="58">
        <v>2376992.5</v>
      </c>
      <c r="D26" s="58">
        <v>2733005</v>
      </c>
      <c r="E26" s="58">
        <v>2584037</v>
      </c>
      <c r="F26" s="58">
        <v>-148968</v>
      </c>
      <c r="G26" s="59" t="s">
        <v>483</v>
      </c>
    </row>
    <row r="27" spans="1:7" ht="29.25" customHeight="1">
      <c r="A27" s="66" t="s">
        <v>256</v>
      </c>
      <c r="B27" s="57"/>
      <c r="C27" s="65"/>
      <c r="D27" s="18">
        <v>150000</v>
      </c>
      <c r="E27" s="18">
        <v>147285.6</v>
      </c>
      <c r="F27" s="18">
        <v>-2714.4</v>
      </c>
      <c r="G27" s="19" t="s">
        <v>292</v>
      </c>
    </row>
    <row r="28" spans="1:7" ht="14.85" customHeight="1">
      <c r="A28" s="60" t="s">
        <v>509</v>
      </c>
      <c r="B28" s="57" t="s">
        <v>510</v>
      </c>
      <c r="C28" s="58">
        <v>704659.8</v>
      </c>
      <c r="D28" s="58">
        <v>809999</v>
      </c>
      <c r="E28" s="58">
        <v>744815.8</v>
      </c>
      <c r="F28" s="58">
        <v>-65183.199999999997</v>
      </c>
      <c r="G28" s="59" t="s">
        <v>511</v>
      </c>
    </row>
    <row r="29" spans="1:7" ht="14.85" customHeight="1">
      <c r="A29" s="60" t="s">
        <v>544</v>
      </c>
      <c r="B29" s="57" t="s">
        <v>545</v>
      </c>
      <c r="C29" s="58">
        <v>3431140.9</v>
      </c>
      <c r="D29" s="58">
        <v>3777938.4</v>
      </c>
      <c r="E29" s="58">
        <v>3707311.1</v>
      </c>
      <c r="F29" s="58">
        <v>-70627.3</v>
      </c>
      <c r="G29" s="59" t="s">
        <v>546</v>
      </c>
    </row>
    <row r="30" spans="1:7" ht="25.5" customHeight="1">
      <c r="A30" s="66" t="s">
        <v>256</v>
      </c>
      <c r="B30" s="57"/>
      <c r="C30" s="58"/>
      <c r="D30" s="18">
        <v>38240.300000000003</v>
      </c>
      <c r="E30" s="18">
        <v>37632.800000000003</v>
      </c>
      <c r="F30" s="18">
        <v>-607.5</v>
      </c>
      <c r="G30" s="19" t="s">
        <v>398</v>
      </c>
    </row>
    <row r="31" spans="1:7" ht="20.25" customHeight="1">
      <c r="A31" s="66" t="s">
        <v>865</v>
      </c>
      <c r="B31" s="57"/>
      <c r="C31" s="58"/>
      <c r="D31" s="18">
        <v>25</v>
      </c>
      <c r="E31" s="18"/>
      <c r="F31" s="18">
        <v>-25</v>
      </c>
      <c r="G31" s="95"/>
    </row>
    <row r="32" spans="1:7" ht="14.85" customHeight="1">
      <c r="A32" s="60" t="s">
        <v>586</v>
      </c>
      <c r="B32" s="57" t="s">
        <v>587</v>
      </c>
      <c r="C32" s="58">
        <v>677156.5</v>
      </c>
      <c r="D32" s="58">
        <v>718227.7</v>
      </c>
      <c r="E32" s="58">
        <v>709905</v>
      </c>
      <c r="F32" s="58">
        <v>-8322.7000000000007</v>
      </c>
      <c r="G32" s="59" t="s">
        <v>24</v>
      </c>
    </row>
    <row r="33" spans="1:7" ht="14.85" customHeight="1">
      <c r="A33" s="60" t="s">
        <v>603</v>
      </c>
      <c r="B33" s="57" t="s">
        <v>604</v>
      </c>
      <c r="C33" s="58">
        <v>2648298.2999999998</v>
      </c>
      <c r="D33" s="58">
        <v>3374083.9</v>
      </c>
      <c r="E33" s="58">
        <v>3298651.9</v>
      </c>
      <c r="F33" s="58">
        <v>-75432</v>
      </c>
      <c r="G33" s="59" t="s">
        <v>323</v>
      </c>
    </row>
    <row r="34" spans="1:7" ht="30" customHeight="1">
      <c r="A34" s="66" t="s">
        <v>256</v>
      </c>
      <c r="B34" s="57"/>
      <c r="C34" s="58"/>
      <c r="D34" s="18">
        <v>15251</v>
      </c>
      <c r="E34" s="18">
        <v>15148.8</v>
      </c>
      <c r="F34" s="18">
        <v>-102.2</v>
      </c>
      <c r="G34" s="19" t="s">
        <v>119</v>
      </c>
    </row>
    <row r="35" spans="1:7" ht="14.85" customHeight="1">
      <c r="A35" s="60" t="s">
        <v>630</v>
      </c>
      <c r="B35" s="57" t="s">
        <v>631</v>
      </c>
      <c r="C35" s="58">
        <v>2238722.9</v>
      </c>
      <c r="D35" s="58">
        <v>2341279.4</v>
      </c>
      <c r="E35" s="58">
        <v>2232570.6</v>
      </c>
      <c r="F35" s="58">
        <v>-108708.8</v>
      </c>
      <c r="G35" s="59" t="s">
        <v>440</v>
      </c>
    </row>
    <row r="36" spans="1:7" ht="27" customHeight="1">
      <c r="A36" s="66" t="s">
        <v>256</v>
      </c>
      <c r="B36" s="57"/>
      <c r="C36" s="58"/>
      <c r="D36" s="18">
        <v>100</v>
      </c>
      <c r="E36" s="18">
        <v>100</v>
      </c>
      <c r="F36" s="18"/>
      <c r="G36" s="19" t="s">
        <v>2</v>
      </c>
    </row>
    <row r="37" spans="1:7" ht="14.85" customHeight="1">
      <c r="A37" s="60" t="s">
        <v>657</v>
      </c>
      <c r="B37" s="57" t="s">
        <v>658</v>
      </c>
      <c r="C37" s="58">
        <v>679115.9</v>
      </c>
      <c r="D37" s="58">
        <v>338784</v>
      </c>
      <c r="E37" s="58">
        <v>135037.6</v>
      </c>
      <c r="F37" s="58">
        <v>-203746.4</v>
      </c>
      <c r="G37" s="59" t="s">
        <v>659</v>
      </c>
    </row>
    <row r="38" spans="1:7" ht="14.85" customHeight="1">
      <c r="A38" s="60" t="s">
        <v>672</v>
      </c>
      <c r="B38" s="57" t="s">
        <v>673</v>
      </c>
      <c r="C38" s="58">
        <v>368695.4</v>
      </c>
      <c r="D38" s="58">
        <v>342299.8</v>
      </c>
      <c r="E38" s="58">
        <v>336389.3</v>
      </c>
      <c r="F38" s="58">
        <v>-5910.5</v>
      </c>
      <c r="G38" s="59" t="s">
        <v>549</v>
      </c>
    </row>
    <row r="39" spans="1:7" ht="14.85" customHeight="1">
      <c r="A39" s="60" t="s">
        <v>681</v>
      </c>
      <c r="B39" s="57" t="s">
        <v>682</v>
      </c>
      <c r="C39" s="58">
        <v>27123.5</v>
      </c>
      <c r="D39" s="58">
        <v>78007.8</v>
      </c>
      <c r="E39" s="58">
        <v>74353</v>
      </c>
      <c r="F39" s="58">
        <v>-3654.8</v>
      </c>
      <c r="G39" s="59" t="s">
        <v>313</v>
      </c>
    </row>
    <row r="40" spans="1:7" ht="14.85" customHeight="1">
      <c r="A40" s="60" t="s">
        <v>690</v>
      </c>
      <c r="B40" s="57" t="s">
        <v>691</v>
      </c>
      <c r="C40" s="58">
        <v>5596.7</v>
      </c>
      <c r="D40" s="58">
        <v>8464.9</v>
      </c>
      <c r="E40" s="58">
        <v>8018.2</v>
      </c>
      <c r="F40" s="58">
        <v>-446.7</v>
      </c>
      <c r="G40" s="59" t="s">
        <v>692</v>
      </c>
    </row>
    <row r="41" spans="1:7" ht="14.85" customHeight="1">
      <c r="A41" s="60" t="s">
        <v>697</v>
      </c>
      <c r="B41" s="57" t="s">
        <v>698</v>
      </c>
      <c r="C41" s="58">
        <v>50650.2</v>
      </c>
      <c r="D41" s="58">
        <v>63012.800000000003</v>
      </c>
      <c r="E41" s="58">
        <v>54493</v>
      </c>
      <c r="F41" s="58">
        <v>-8519.7999999999993</v>
      </c>
      <c r="G41" s="59" t="s">
        <v>699</v>
      </c>
    </row>
    <row r="42" spans="1:7" ht="14.85" customHeight="1">
      <c r="A42" s="60" t="s">
        <v>703</v>
      </c>
      <c r="B42" s="57" t="s">
        <v>704</v>
      </c>
      <c r="C42" s="58">
        <v>32455</v>
      </c>
      <c r="D42" s="58">
        <v>34687</v>
      </c>
      <c r="E42" s="58">
        <v>25380.3</v>
      </c>
      <c r="F42" s="58">
        <v>-9306.7000000000007</v>
      </c>
      <c r="G42" s="59" t="s">
        <v>705</v>
      </c>
    </row>
    <row r="43" spans="1:7" ht="14.85" customHeight="1">
      <c r="A43" s="60" t="s">
        <v>708</v>
      </c>
      <c r="B43" s="57" t="s">
        <v>709</v>
      </c>
      <c r="C43" s="58">
        <v>89048.5</v>
      </c>
      <c r="D43" s="58">
        <v>32868.6</v>
      </c>
      <c r="E43" s="58">
        <v>29839.5</v>
      </c>
      <c r="F43" s="58">
        <v>-3004.1</v>
      </c>
      <c r="G43" s="59" t="s">
        <v>255</v>
      </c>
    </row>
    <row r="44" spans="1:7" ht="19.5" customHeight="1">
      <c r="A44" s="66" t="s">
        <v>866</v>
      </c>
      <c r="B44" s="57"/>
      <c r="C44" s="58"/>
      <c r="D44" s="96">
        <v>8643.9</v>
      </c>
      <c r="E44" s="96">
        <v>8643.7999999999993</v>
      </c>
      <c r="F44" s="18">
        <v>-0.1</v>
      </c>
      <c r="G44" s="19" t="s">
        <v>2</v>
      </c>
    </row>
    <row r="45" spans="1:7" ht="14.85" customHeight="1">
      <c r="A45" s="60" t="s">
        <v>716</v>
      </c>
      <c r="B45" s="57" t="s">
        <v>717</v>
      </c>
      <c r="C45" s="58">
        <v>54765.8</v>
      </c>
      <c r="D45" s="58">
        <v>49730.6</v>
      </c>
      <c r="E45" s="58">
        <v>43971.199999999997</v>
      </c>
      <c r="F45" s="58">
        <v>-5759.4</v>
      </c>
      <c r="G45" s="59" t="s">
        <v>718</v>
      </c>
    </row>
    <row r="46" spans="1:7" ht="25.5">
      <c r="A46" s="60" t="s">
        <v>721</v>
      </c>
      <c r="B46" s="57" t="s">
        <v>722</v>
      </c>
      <c r="C46" s="58"/>
      <c r="D46" s="58">
        <v>3500</v>
      </c>
      <c r="E46" s="58">
        <v>3412.2</v>
      </c>
      <c r="F46" s="58">
        <v>-87.8</v>
      </c>
      <c r="G46" s="59" t="s">
        <v>17</v>
      </c>
    </row>
    <row r="47" spans="1:7" ht="25.5">
      <c r="A47" s="60" t="s">
        <v>723</v>
      </c>
      <c r="B47" s="57" t="s">
        <v>724</v>
      </c>
      <c r="C47" s="58"/>
      <c r="D47" s="58">
        <v>2617</v>
      </c>
      <c r="E47" s="58">
        <v>949.5</v>
      </c>
      <c r="F47" s="58">
        <v>-1667.5</v>
      </c>
      <c r="G47" s="59" t="s">
        <v>725</v>
      </c>
    </row>
    <row r="48" spans="1:7" ht="14.85" customHeight="1">
      <c r="A48" s="60" t="s">
        <v>728</v>
      </c>
      <c r="B48" s="57" t="s">
        <v>729</v>
      </c>
      <c r="C48" s="58">
        <v>353019.1</v>
      </c>
      <c r="D48" s="58">
        <v>318694.8</v>
      </c>
      <c r="E48" s="58">
        <v>296719.7</v>
      </c>
      <c r="F48" s="58">
        <v>-21975.1</v>
      </c>
      <c r="G48" s="59" t="s">
        <v>730</v>
      </c>
    </row>
    <row r="49" spans="1:7" ht="14.85" customHeight="1">
      <c r="A49" s="60" t="s">
        <v>733</v>
      </c>
      <c r="B49" s="57" t="s">
        <v>734</v>
      </c>
      <c r="C49" s="58">
        <v>6725.6</v>
      </c>
      <c r="D49" s="58">
        <v>6725.6</v>
      </c>
      <c r="E49" s="58">
        <v>5487.7</v>
      </c>
      <c r="F49" s="58">
        <v>-1237.9000000000001</v>
      </c>
      <c r="G49" s="59" t="s">
        <v>735</v>
      </c>
    </row>
    <row r="50" spans="1:7" ht="14.85" customHeight="1">
      <c r="A50" s="60" t="s">
        <v>736</v>
      </c>
      <c r="B50" s="57" t="s">
        <v>737</v>
      </c>
      <c r="C50" s="58">
        <v>2022.7</v>
      </c>
      <c r="D50" s="58">
        <v>2091.8000000000002</v>
      </c>
      <c r="E50" s="58">
        <v>2089.1</v>
      </c>
      <c r="F50" s="58">
        <v>-2.7</v>
      </c>
      <c r="G50" s="59" t="s">
        <v>330</v>
      </c>
    </row>
    <row r="51" spans="1:7" ht="14.85" customHeight="1">
      <c r="A51" s="60" t="s">
        <v>740</v>
      </c>
      <c r="B51" s="57" t="s">
        <v>267</v>
      </c>
      <c r="C51" s="58">
        <v>660621.30000000005</v>
      </c>
      <c r="D51" s="58">
        <v>665627.19999999995</v>
      </c>
      <c r="E51" s="58">
        <v>662529.6</v>
      </c>
      <c r="F51" s="58">
        <v>-3097.6</v>
      </c>
      <c r="G51" s="59" t="s">
        <v>52</v>
      </c>
    </row>
    <row r="52" spans="1:7" ht="14.85" customHeight="1">
      <c r="A52" s="60" t="s">
        <v>745</v>
      </c>
      <c r="B52" s="57" t="s">
        <v>270</v>
      </c>
      <c r="C52" s="58">
        <v>25347.1</v>
      </c>
      <c r="D52" s="58">
        <v>24009.1</v>
      </c>
      <c r="E52" s="58">
        <v>22635</v>
      </c>
      <c r="F52" s="58">
        <v>-1374.1</v>
      </c>
      <c r="G52" s="59" t="s">
        <v>425</v>
      </c>
    </row>
    <row r="53" spans="1:7" ht="14.85" customHeight="1">
      <c r="A53" s="60" t="s">
        <v>748</v>
      </c>
      <c r="B53" s="57" t="s">
        <v>272</v>
      </c>
      <c r="C53" s="58">
        <v>440065</v>
      </c>
      <c r="D53" s="58">
        <v>451792.1</v>
      </c>
      <c r="E53" s="58">
        <v>442250.6</v>
      </c>
      <c r="F53" s="58">
        <v>-9541.5</v>
      </c>
      <c r="G53" s="59" t="s">
        <v>650</v>
      </c>
    </row>
    <row r="54" spans="1:7" ht="14.85" customHeight="1">
      <c r="A54" s="60" t="s">
        <v>751</v>
      </c>
      <c r="B54" s="57" t="s">
        <v>259</v>
      </c>
      <c r="C54" s="58">
        <v>24458.400000000001</v>
      </c>
      <c r="D54" s="58">
        <v>28243.1</v>
      </c>
      <c r="E54" s="58">
        <v>26073.5</v>
      </c>
      <c r="F54" s="58">
        <v>-2169.6</v>
      </c>
      <c r="G54" s="59" t="s">
        <v>662</v>
      </c>
    </row>
    <row r="55" spans="1:7" ht="14.85" customHeight="1">
      <c r="A55" s="60" t="s">
        <v>754</v>
      </c>
      <c r="B55" s="57" t="s">
        <v>753</v>
      </c>
      <c r="C55" s="58">
        <v>363916.1</v>
      </c>
      <c r="D55" s="58">
        <v>384454.8</v>
      </c>
      <c r="E55" s="58">
        <v>368095.5</v>
      </c>
      <c r="F55" s="58">
        <v>-16359.3</v>
      </c>
      <c r="G55" s="59" t="s">
        <v>553</v>
      </c>
    </row>
    <row r="56" spans="1:7" ht="25.5">
      <c r="A56" s="60" t="s">
        <v>757</v>
      </c>
      <c r="B56" s="57" t="s">
        <v>758</v>
      </c>
      <c r="C56" s="58">
        <v>11137.6</v>
      </c>
      <c r="D56" s="58">
        <v>12315.1</v>
      </c>
      <c r="E56" s="58">
        <v>12081.6</v>
      </c>
      <c r="F56" s="58">
        <v>-233.5</v>
      </c>
      <c r="G56" s="59" t="s">
        <v>546</v>
      </c>
    </row>
    <row r="57" spans="1:7" ht="14.85" customHeight="1">
      <c r="A57" s="60" t="s">
        <v>761</v>
      </c>
      <c r="B57" s="57" t="s">
        <v>762</v>
      </c>
      <c r="C57" s="58">
        <v>17104.2</v>
      </c>
      <c r="D57" s="58">
        <v>17071.599999999999</v>
      </c>
      <c r="E57" s="58">
        <v>16703.900000000001</v>
      </c>
      <c r="F57" s="58">
        <v>-367.7</v>
      </c>
      <c r="G57" s="59" t="s">
        <v>323</v>
      </c>
    </row>
    <row r="58" spans="1:7" ht="14.85" customHeight="1">
      <c r="A58" s="60" t="s">
        <v>765</v>
      </c>
      <c r="B58" s="57" t="s">
        <v>766</v>
      </c>
      <c r="C58" s="58">
        <v>30784.3</v>
      </c>
      <c r="D58" s="58">
        <v>31978.2</v>
      </c>
      <c r="E58" s="58">
        <v>31926</v>
      </c>
      <c r="F58" s="58">
        <v>-52.2</v>
      </c>
      <c r="G58" s="59" t="s">
        <v>122</v>
      </c>
    </row>
    <row r="59" spans="1:7" ht="14.85" customHeight="1">
      <c r="A59" s="60" t="s">
        <v>769</v>
      </c>
      <c r="B59" s="57" t="s">
        <v>770</v>
      </c>
      <c r="C59" s="58">
        <v>426418.1</v>
      </c>
      <c r="D59" s="58">
        <v>423618.1</v>
      </c>
      <c r="E59" s="58">
        <v>414046.2</v>
      </c>
      <c r="F59" s="58">
        <v>-9571.9</v>
      </c>
      <c r="G59" s="59" t="s">
        <v>403</v>
      </c>
    </row>
    <row r="60" spans="1:7" ht="14.85" customHeight="1">
      <c r="A60" s="60" t="s">
        <v>777</v>
      </c>
      <c r="B60" s="57" t="s">
        <v>778</v>
      </c>
      <c r="C60" s="58">
        <v>23709.5</v>
      </c>
      <c r="D60" s="58">
        <v>21593.8</v>
      </c>
      <c r="E60" s="58">
        <v>18570.3</v>
      </c>
      <c r="F60" s="58">
        <v>-3023.5</v>
      </c>
      <c r="G60" s="59" t="s">
        <v>714</v>
      </c>
    </row>
    <row r="61" spans="1:7" ht="14.85" customHeight="1">
      <c r="A61" s="60" t="s">
        <v>781</v>
      </c>
      <c r="B61" s="57" t="s">
        <v>782</v>
      </c>
      <c r="C61" s="58">
        <v>205756.4</v>
      </c>
      <c r="D61" s="58">
        <v>189839.8</v>
      </c>
      <c r="E61" s="58">
        <v>187737.60000000001</v>
      </c>
      <c r="F61" s="58">
        <v>-2102.1999999999998</v>
      </c>
      <c r="G61" s="59" t="s">
        <v>220</v>
      </c>
    </row>
    <row r="62" spans="1:7" ht="14.85" customHeight="1">
      <c r="A62" s="60" t="s">
        <v>783</v>
      </c>
      <c r="B62" s="57" t="s">
        <v>784</v>
      </c>
      <c r="C62" s="58">
        <v>6676.4</v>
      </c>
      <c r="D62" s="58">
        <v>8305.5</v>
      </c>
      <c r="E62" s="58">
        <v>8268.1</v>
      </c>
      <c r="F62" s="58">
        <v>-37.4</v>
      </c>
      <c r="G62" s="59" t="s">
        <v>52</v>
      </c>
    </row>
    <row r="63" spans="1:7" ht="14.85" customHeight="1">
      <c r="A63" s="60" t="s">
        <v>786</v>
      </c>
      <c r="B63" s="57" t="s">
        <v>787</v>
      </c>
      <c r="C63" s="58">
        <v>9059.9</v>
      </c>
      <c r="D63" s="58">
        <v>10192.4</v>
      </c>
      <c r="E63" s="58">
        <v>9212.4</v>
      </c>
      <c r="F63" s="58">
        <v>-980</v>
      </c>
      <c r="G63" s="59" t="s">
        <v>788</v>
      </c>
    </row>
    <row r="64" spans="1:7" ht="14.85" customHeight="1">
      <c r="A64" s="60" t="s">
        <v>789</v>
      </c>
      <c r="B64" s="57" t="s">
        <v>790</v>
      </c>
      <c r="C64" s="58">
        <v>19669.599999999999</v>
      </c>
      <c r="D64" s="58">
        <v>19460.900000000001</v>
      </c>
      <c r="E64" s="58">
        <v>19245.900000000001</v>
      </c>
      <c r="F64" s="58">
        <v>-215</v>
      </c>
      <c r="G64" s="59" t="s">
        <v>220</v>
      </c>
    </row>
    <row r="65" spans="1:7" ht="14.85" customHeight="1">
      <c r="A65" s="60" t="s">
        <v>793</v>
      </c>
      <c r="B65" s="57" t="s">
        <v>794</v>
      </c>
      <c r="C65" s="58">
        <v>155421.79999999999</v>
      </c>
      <c r="D65" s="58">
        <v>169656.5</v>
      </c>
      <c r="E65" s="58">
        <v>168016.2</v>
      </c>
      <c r="F65" s="58">
        <v>-1640.3</v>
      </c>
      <c r="G65" s="59" t="s">
        <v>304</v>
      </c>
    </row>
    <row r="66" spans="1:7" ht="25.5">
      <c r="A66" s="60" t="s">
        <v>797</v>
      </c>
      <c r="B66" s="57" t="s">
        <v>798</v>
      </c>
      <c r="C66" s="58">
        <v>20000</v>
      </c>
      <c r="D66" s="58">
        <v>9385.5</v>
      </c>
      <c r="E66" s="58">
        <v>6144.3</v>
      </c>
      <c r="F66" s="58">
        <v>-3241.2</v>
      </c>
      <c r="G66" s="59" t="s">
        <v>799</v>
      </c>
    </row>
    <row r="67" spans="1:7" ht="14.85" customHeight="1">
      <c r="A67" s="60" t="s">
        <v>802</v>
      </c>
      <c r="B67" s="57" t="s">
        <v>291</v>
      </c>
      <c r="C67" s="58">
        <v>33109.199999999997</v>
      </c>
      <c r="D67" s="58">
        <v>33155.699999999997</v>
      </c>
      <c r="E67" s="58">
        <v>30322.3</v>
      </c>
      <c r="F67" s="58">
        <v>-2833.4</v>
      </c>
      <c r="G67" s="59" t="s">
        <v>265</v>
      </c>
    </row>
    <row r="68" spans="1:7" ht="14.85" customHeight="1">
      <c r="A68" s="60" t="s">
        <v>804</v>
      </c>
      <c r="B68" s="57" t="s">
        <v>294</v>
      </c>
      <c r="C68" s="58">
        <v>24263.599999999999</v>
      </c>
      <c r="D68" s="58">
        <v>27029.200000000001</v>
      </c>
      <c r="E68" s="58">
        <v>26503.3</v>
      </c>
      <c r="F68" s="58">
        <v>-525.9</v>
      </c>
      <c r="G68" s="59" t="s">
        <v>546</v>
      </c>
    </row>
    <row r="69" spans="1:7" ht="25.5">
      <c r="A69" s="60" t="s">
        <v>807</v>
      </c>
      <c r="B69" s="57" t="s">
        <v>808</v>
      </c>
      <c r="C69" s="58">
        <v>185783.6</v>
      </c>
      <c r="D69" s="58">
        <v>185783.6</v>
      </c>
      <c r="E69" s="58">
        <v>185783.6</v>
      </c>
      <c r="F69" s="58"/>
      <c r="G69" s="59" t="s">
        <v>2</v>
      </c>
    </row>
    <row r="70" spans="1:7">
      <c r="A70" s="60" t="s">
        <v>811</v>
      </c>
      <c r="B70" s="57" t="s">
        <v>812</v>
      </c>
      <c r="C70" s="58">
        <v>51138007.700000003</v>
      </c>
      <c r="D70" s="58">
        <v>48673730.100000001</v>
      </c>
      <c r="E70" s="58">
        <v>47853149.399999999</v>
      </c>
      <c r="F70" s="58">
        <v>-820580.7</v>
      </c>
      <c r="G70" s="59" t="s">
        <v>549</v>
      </c>
    </row>
    <row r="71" spans="1:7" ht="23.25" customHeight="1">
      <c r="A71" s="66" t="s">
        <v>256</v>
      </c>
      <c r="B71" s="57"/>
      <c r="C71" s="58"/>
      <c r="D71" s="18">
        <v>47827</v>
      </c>
      <c r="E71" s="18">
        <v>45981.5</v>
      </c>
      <c r="F71" s="18">
        <v>-1845.5</v>
      </c>
      <c r="G71" s="19" t="s">
        <v>813</v>
      </c>
    </row>
    <row r="72" spans="1:7">
      <c r="A72" s="60"/>
      <c r="B72" s="57"/>
      <c r="C72" s="58"/>
      <c r="D72" s="58"/>
      <c r="E72" s="58"/>
      <c r="F72" s="58"/>
      <c r="G72" s="59"/>
    </row>
    <row r="73" spans="1:7" ht="14.85" customHeight="1">
      <c r="A73" s="60" t="s">
        <v>857</v>
      </c>
      <c r="B73" s="57" t="s">
        <v>19</v>
      </c>
      <c r="C73" s="58">
        <v>82222000</v>
      </c>
      <c r="D73" s="58">
        <v>82115336.099999994</v>
      </c>
      <c r="E73" s="58">
        <v>80070109.299999997</v>
      </c>
      <c r="F73" s="58">
        <v>-2045226.8</v>
      </c>
      <c r="G73" s="59" t="s">
        <v>17</v>
      </c>
    </row>
    <row r="74" spans="1:7" ht="24" customHeight="1">
      <c r="A74" s="66" t="s">
        <v>256</v>
      </c>
      <c r="B74" s="57"/>
      <c r="C74" s="58"/>
      <c r="D74" s="18">
        <v>260753.2</v>
      </c>
      <c r="E74" s="18">
        <v>253839.2</v>
      </c>
      <c r="F74" s="18">
        <v>-6914</v>
      </c>
      <c r="G74" s="19" t="s">
        <v>858</v>
      </c>
    </row>
    <row r="78" spans="1:7" ht="15.75" customHeight="1">
      <c r="A78" s="40" t="s">
        <v>90</v>
      </c>
      <c r="E78" s="42" t="s">
        <v>83</v>
      </c>
    </row>
    <row r="79" spans="1:7" ht="15.75" customHeight="1"/>
    <row r="80" spans="1:7" ht="15.75" customHeight="1"/>
    <row r="81" spans="1:5" ht="15.75" customHeight="1">
      <c r="A81" s="40" t="s">
        <v>84</v>
      </c>
      <c r="E81" s="90" t="s">
        <v>95</v>
      </c>
    </row>
    <row r="82" spans="1:5" ht="15.75" customHeight="1"/>
    <row r="83" spans="1:5" ht="15.75" customHeight="1"/>
    <row r="84" spans="1:5" ht="15.75" customHeight="1">
      <c r="A84" s="40" t="s">
        <v>859</v>
      </c>
      <c r="E84" s="90" t="s">
        <v>86</v>
      </c>
    </row>
    <row r="85" spans="1:5" ht="15.75" customHeight="1"/>
    <row r="86" spans="1:5" ht="15.75" customHeight="1"/>
    <row r="87" spans="1:5" ht="15.75" customHeight="1">
      <c r="A87" s="40" t="s">
        <v>91</v>
      </c>
      <c r="E87" s="90" t="s">
        <v>860</v>
      </c>
    </row>
    <row r="88" spans="1:5" ht="15.75" customHeight="1"/>
    <row r="89" spans="1:5" ht="15.75" customHeight="1"/>
    <row r="90" spans="1:5" ht="15.75" customHeight="1">
      <c r="A90" s="40" t="s">
        <v>92</v>
      </c>
      <c r="E90" s="90" t="s">
        <v>87</v>
      </c>
    </row>
    <row r="91" spans="1:5" ht="15.75" customHeight="1"/>
    <row r="92" spans="1:5" ht="15.75" customHeight="1"/>
    <row r="93" spans="1:5" ht="15.75" customHeight="1">
      <c r="A93" s="40" t="s">
        <v>861</v>
      </c>
      <c r="E93" s="90" t="s">
        <v>862</v>
      </c>
    </row>
    <row r="94" spans="1:5" ht="15.75" customHeight="1"/>
    <row r="95" spans="1:5" ht="15.75" customHeight="1"/>
    <row r="96" spans="1:5" ht="15.75" customHeight="1">
      <c r="A96" s="40" t="s">
        <v>93</v>
      </c>
      <c r="E96" s="90" t="s">
        <v>88</v>
      </c>
    </row>
  </sheetData>
  <mergeCells count="2">
    <mergeCell ref="E1:G1"/>
    <mergeCell ref="E2:G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workbookViewId="0">
      <selection activeCell="A4" sqref="A4"/>
    </sheetView>
  </sheetViews>
  <sheetFormatPr defaultRowHeight="12.75"/>
  <cols>
    <col min="1" max="1" width="72.5703125" style="40" customWidth="1"/>
    <col min="2" max="2" width="10.7109375" style="41" customWidth="1"/>
    <col min="3" max="3" width="14.85546875" style="97" customWidth="1"/>
    <col min="4" max="4" width="15" style="97" customWidth="1"/>
    <col min="5" max="5" width="14.85546875" style="97" customWidth="1"/>
    <col min="6" max="6" width="13.42578125" style="97" customWidth="1"/>
    <col min="7" max="7" width="6.7109375" style="89" customWidth="1"/>
  </cols>
  <sheetData>
    <row r="1" spans="1:7" ht="12" customHeight="1">
      <c r="E1" s="98" t="s">
        <v>867</v>
      </c>
      <c r="F1" s="98"/>
      <c r="G1" s="98"/>
    </row>
    <row r="2" spans="1:7" ht="25.5" customHeight="1">
      <c r="E2" s="98" t="s">
        <v>70</v>
      </c>
      <c r="F2" s="98"/>
      <c r="G2" s="98"/>
    </row>
    <row r="3" spans="1:7" ht="61.5" customHeight="1">
      <c r="A3" s="44" t="s">
        <v>868</v>
      </c>
      <c r="B3" s="44"/>
      <c r="C3" s="44"/>
      <c r="D3" s="44"/>
      <c r="E3" s="44"/>
      <c r="F3" s="44"/>
      <c r="G3" s="45"/>
    </row>
    <row r="4" spans="1:7" ht="12" customHeight="1">
      <c r="F4" s="97" t="s">
        <v>71</v>
      </c>
      <c r="G4" s="46"/>
    </row>
    <row r="5" spans="1:7" ht="18.75" customHeight="1">
      <c r="A5" s="91" t="s">
        <v>72</v>
      </c>
      <c r="B5" s="91" t="s">
        <v>239</v>
      </c>
      <c r="C5" s="99" t="s">
        <v>74</v>
      </c>
      <c r="D5" s="99" t="s">
        <v>75</v>
      </c>
      <c r="E5" s="99" t="s">
        <v>76</v>
      </c>
      <c r="F5" s="99" t="s">
        <v>77</v>
      </c>
      <c r="G5" s="99"/>
    </row>
    <row r="6" spans="1:7">
      <c r="A6" s="91"/>
      <c r="B6" s="91"/>
      <c r="C6" s="99"/>
      <c r="D6" s="99"/>
      <c r="E6" s="99"/>
      <c r="F6" s="100" t="s">
        <v>78</v>
      </c>
      <c r="G6" s="53" t="s">
        <v>79</v>
      </c>
    </row>
    <row r="7" spans="1:7" ht="8.25" customHeight="1">
      <c r="A7" s="54">
        <v>1</v>
      </c>
      <c r="B7" s="55">
        <v>2</v>
      </c>
      <c r="C7" s="55">
        <v>3</v>
      </c>
      <c r="D7" s="55">
        <v>4</v>
      </c>
      <c r="E7" s="55">
        <v>5</v>
      </c>
      <c r="F7" s="55">
        <v>6</v>
      </c>
      <c r="G7" s="55">
        <v>7</v>
      </c>
    </row>
    <row r="8" spans="1:7">
      <c r="A8" s="60" t="s">
        <v>240</v>
      </c>
      <c r="B8" s="57" t="s">
        <v>241</v>
      </c>
      <c r="C8" s="101">
        <v>184036.2</v>
      </c>
      <c r="D8" s="101">
        <v>198142.4</v>
      </c>
      <c r="E8" s="101">
        <v>196444.64</v>
      </c>
      <c r="F8" s="101">
        <v>-1697.76</v>
      </c>
      <c r="G8" s="59" t="s">
        <v>295</v>
      </c>
    </row>
    <row r="9" spans="1:7">
      <c r="A9" s="60" t="s">
        <v>248</v>
      </c>
      <c r="B9" s="57" t="s">
        <v>249</v>
      </c>
      <c r="C9" s="101">
        <v>37859.300000000003</v>
      </c>
      <c r="D9" s="101">
        <v>37560</v>
      </c>
      <c r="E9" s="101">
        <v>34255.61</v>
      </c>
      <c r="F9" s="101">
        <v>-3304.39</v>
      </c>
      <c r="G9" s="59" t="s">
        <v>320</v>
      </c>
    </row>
    <row r="10" spans="1:7">
      <c r="A10" s="60" t="s">
        <v>253</v>
      </c>
      <c r="B10" s="57" t="s">
        <v>254</v>
      </c>
      <c r="C10" s="101">
        <v>26852.5</v>
      </c>
      <c r="D10" s="101">
        <v>34174.400000000001</v>
      </c>
      <c r="E10" s="101">
        <v>31054.04</v>
      </c>
      <c r="F10" s="101">
        <v>-3120.36</v>
      </c>
      <c r="G10" s="59" t="s">
        <v>255</v>
      </c>
    </row>
    <row r="11" spans="1:7">
      <c r="A11" s="60" t="s">
        <v>260</v>
      </c>
      <c r="B11" s="57" t="s">
        <v>261</v>
      </c>
      <c r="C11" s="101">
        <v>58513.4</v>
      </c>
      <c r="D11" s="101">
        <v>68643.899999999994</v>
      </c>
      <c r="E11" s="101">
        <v>68637.39</v>
      </c>
      <c r="F11" s="101">
        <v>-6.51</v>
      </c>
      <c r="G11" s="59" t="s">
        <v>2</v>
      </c>
    </row>
    <row r="12" spans="1:7">
      <c r="A12" s="60" t="s">
        <v>264</v>
      </c>
      <c r="B12" s="57" t="s">
        <v>252</v>
      </c>
      <c r="C12" s="101">
        <v>414060.4</v>
      </c>
      <c r="D12" s="101">
        <v>406214.5</v>
      </c>
      <c r="E12" s="101">
        <v>392574.48</v>
      </c>
      <c r="F12" s="101">
        <v>-13640.02</v>
      </c>
      <c r="G12" s="59" t="s">
        <v>298</v>
      </c>
    </row>
    <row r="13" spans="1:7">
      <c r="A13" s="60" t="s">
        <v>288</v>
      </c>
      <c r="B13" s="57" t="s">
        <v>289</v>
      </c>
      <c r="C13" s="101">
        <v>1580488.9</v>
      </c>
      <c r="D13" s="101">
        <v>1596945.1</v>
      </c>
      <c r="E13" s="101">
        <v>1582752.54</v>
      </c>
      <c r="F13" s="101">
        <v>-14192.56</v>
      </c>
      <c r="G13" s="59" t="s">
        <v>295</v>
      </c>
    </row>
    <row r="14" spans="1:7">
      <c r="A14" s="60" t="s">
        <v>302</v>
      </c>
      <c r="B14" s="57" t="s">
        <v>303</v>
      </c>
      <c r="C14" s="101">
        <v>1050460.3999999999</v>
      </c>
      <c r="D14" s="101">
        <v>1121635.2</v>
      </c>
      <c r="E14" s="101">
        <v>1104909.55</v>
      </c>
      <c r="F14" s="101">
        <v>-16725.650000000001</v>
      </c>
      <c r="G14" s="59" t="s">
        <v>869</v>
      </c>
    </row>
    <row r="15" spans="1:7">
      <c r="A15" s="60" t="s">
        <v>328</v>
      </c>
      <c r="B15" s="57" t="s">
        <v>329</v>
      </c>
      <c r="C15" s="101">
        <v>3849443.9</v>
      </c>
      <c r="D15" s="101">
        <v>4391618.9000000004</v>
      </c>
      <c r="E15" s="101">
        <v>4374148.24</v>
      </c>
      <c r="F15" s="101">
        <v>-17470.66</v>
      </c>
      <c r="G15" s="59" t="s">
        <v>5</v>
      </c>
    </row>
    <row r="16" spans="1:7">
      <c r="A16" s="60" t="s">
        <v>379</v>
      </c>
      <c r="B16" s="57" t="s">
        <v>380</v>
      </c>
      <c r="C16" s="101">
        <v>509544.1</v>
      </c>
      <c r="D16" s="101">
        <v>489466.2</v>
      </c>
      <c r="E16" s="101">
        <v>470179.86</v>
      </c>
      <c r="F16" s="101">
        <v>-19286.34</v>
      </c>
      <c r="G16" s="59" t="s">
        <v>813</v>
      </c>
    </row>
    <row r="17" spans="1:7">
      <c r="A17" s="60" t="s">
        <v>388</v>
      </c>
      <c r="B17" s="57" t="s">
        <v>389</v>
      </c>
      <c r="C17" s="101">
        <v>1916489.3</v>
      </c>
      <c r="D17" s="101">
        <v>1883760.3</v>
      </c>
      <c r="E17" s="101">
        <v>1882987.44</v>
      </c>
      <c r="F17" s="101">
        <v>-772.86</v>
      </c>
      <c r="G17" s="59" t="s">
        <v>2</v>
      </c>
    </row>
    <row r="18" spans="1:7">
      <c r="A18" s="60" t="s">
        <v>401</v>
      </c>
      <c r="B18" s="57" t="s">
        <v>402</v>
      </c>
      <c r="C18" s="101">
        <v>300970.7</v>
      </c>
      <c r="D18" s="101">
        <v>408088.2</v>
      </c>
      <c r="E18" s="101">
        <v>401107.14</v>
      </c>
      <c r="F18" s="101">
        <v>-6981.06</v>
      </c>
      <c r="G18" s="59" t="s">
        <v>549</v>
      </c>
    </row>
    <row r="19" spans="1:7">
      <c r="A19" s="60" t="s">
        <v>423</v>
      </c>
      <c r="B19" s="57" t="s">
        <v>424</v>
      </c>
      <c r="C19" s="101">
        <v>2429784.6</v>
      </c>
      <c r="D19" s="101">
        <v>2766113.8</v>
      </c>
      <c r="E19" s="101">
        <v>2651856</v>
      </c>
      <c r="F19" s="101">
        <v>-114257.8</v>
      </c>
      <c r="G19" s="59" t="s">
        <v>870</v>
      </c>
    </row>
    <row r="20" spans="1:7">
      <c r="A20" s="60" t="s">
        <v>481</v>
      </c>
      <c r="B20" s="57" t="s">
        <v>482</v>
      </c>
      <c r="C20" s="101">
        <v>1898975.1</v>
      </c>
      <c r="D20" s="101">
        <v>2160188.7000000002</v>
      </c>
      <c r="E20" s="101">
        <v>2135654.81</v>
      </c>
      <c r="F20" s="101">
        <v>-24533.89</v>
      </c>
      <c r="G20" s="59" t="s">
        <v>220</v>
      </c>
    </row>
    <row r="21" spans="1:7">
      <c r="A21" s="60" t="s">
        <v>509</v>
      </c>
      <c r="B21" s="57" t="s">
        <v>510</v>
      </c>
      <c r="C21" s="101">
        <v>565874.30000000005</v>
      </c>
      <c r="D21" s="101">
        <v>675608.3</v>
      </c>
      <c r="E21" s="101">
        <v>636217.02</v>
      </c>
      <c r="F21" s="101">
        <v>-39391.279999999999</v>
      </c>
      <c r="G21" s="59" t="s">
        <v>426</v>
      </c>
    </row>
    <row r="22" spans="1:7">
      <c r="A22" s="60" t="s">
        <v>544</v>
      </c>
      <c r="B22" s="57" t="s">
        <v>545</v>
      </c>
      <c r="C22" s="101">
        <v>3130251.7</v>
      </c>
      <c r="D22" s="101">
        <v>3423769.8</v>
      </c>
      <c r="E22" s="101">
        <v>3387157.79</v>
      </c>
      <c r="F22" s="101">
        <v>-36612.01</v>
      </c>
      <c r="G22" s="59" t="s">
        <v>220</v>
      </c>
    </row>
    <row r="23" spans="1:7">
      <c r="A23" s="60" t="s">
        <v>586</v>
      </c>
      <c r="B23" s="57" t="s">
        <v>587</v>
      </c>
      <c r="C23" s="101">
        <v>666464.80000000005</v>
      </c>
      <c r="D23" s="101">
        <v>706426.2</v>
      </c>
      <c r="E23" s="101">
        <v>698774.84</v>
      </c>
      <c r="F23" s="101">
        <v>-7651.36</v>
      </c>
      <c r="G23" s="59" t="s">
        <v>220</v>
      </c>
    </row>
    <row r="24" spans="1:7">
      <c r="A24" s="60" t="s">
        <v>603</v>
      </c>
      <c r="B24" s="57" t="s">
        <v>604</v>
      </c>
      <c r="C24" s="101">
        <v>2625778</v>
      </c>
      <c r="D24" s="101">
        <v>3225189.6</v>
      </c>
      <c r="E24" s="101">
        <v>3163044.73</v>
      </c>
      <c r="F24" s="101">
        <v>-62144.87</v>
      </c>
      <c r="G24" s="59" t="s">
        <v>546</v>
      </c>
    </row>
    <row r="25" spans="1:7">
      <c r="A25" s="60" t="s">
        <v>630</v>
      </c>
      <c r="B25" s="57" t="s">
        <v>631</v>
      </c>
      <c r="C25" s="101">
        <v>1555102.4</v>
      </c>
      <c r="D25" s="101">
        <v>1575200</v>
      </c>
      <c r="E25" s="101">
        <v>1515044.01</v>
      </c>
      <c r="F25" s="101">
        <v>-60155.99</v>
      </c>
      <c r="G25" s="59" t="s">
        <v>463</v>
      </c>
    </row>
    <row r="26" spans="1:7">
      <c r="A26" s="60" t="s">
        <v>657</v>
      </c>
      <c r="B26" s="57" t="s">
        <v>658</v>
      </c>
      <c r="C26" s="101">
        <v>173347.20000000001</v>
      </c>
      <c r="D26" s="101">
        <v>147784.70000000001</v>
      </c>
      <c r="E26" s="101">
        <v>-43133.63</v>
      </c>
      <c r="F26" s="101">
        <v>-190918.33</v>
      </c>
      <c r="G26" s="59" t="s">
        <v>871</v>
      </c>
    </row>
    <row r="27" spans="1:7">
      <c r="A27" s="60" t="s">
        <v>672</v>
      </c>
      <c r="B27" s="57" t="s">
        <v>673</v>
      </c>
      <c r="C27" s="101">
        <v>365958.2</v>
      </c>
      <c r="D27" s="101">
        <v>338513.6</v>
      </c>
      <c r="E27" s="101">
        <v>332410.39</v>
      </c>
      <c r="F27" s="101">
        <v>-6103.21</v>
      </c>
      <c r="G27" s="59" t="s">
        <v>292</v>
      </c>
    </row>
    <row r="28" spans="1:7">
      <c r="A28" s="60" t="s">
        <v>681</v>
      </c>
      <c r="B28" s="57" t="s">
        <v>682</v>
      </c>
      <c r="C28" s="101">
        <v>26948.5</v>
      </c>
      <c r="D28" s="101">
        <v>31709.1</v>
      </c>
      <c r="E28" s="101">
        <v>30815.119999999999</v>
      </c>
      <c r="F28" s="101">
        <v>-893.98</v>
      </c>
      <c r="G28" s="59" t="s">
        <v>872</v>
      </c>
    </row>
    <row r="29" spans="1:7">
      <c r="A29" s="60" t="s">
        <v>690</v>
      </c>
      <c r="B29" s="57" t="s">
        <v>691</v>
      </c>
      <c r="C29" s="101">
        <v>5046.7</v>
      </c>
      <c r="D29" s="101">
        <v>7121.4</v>
      </c>
      <c r="E29" s="101">
        <v>6487.99</v>
      </c>
      <c r="F29" s="101">
        <v>-633.41</v>
      </c>
      <c r="G29" s="59" t="s">
        <v>873</v>
      </c>
    </row>
    <row r="30" spans="1:7">
      <c r="A30" s="60" t="s">
        <v>697</v>
      </c>
      <c r="B30" s="57" t="s">
        <v>698</v>
      </c>
      <c r="C30" s="101">
        <v>7650.2</v>
      </c>
      <c r="D30" s="101">
        <v>8021.1</v>
      </c>
      <c r="E30" s="101">
        <v>-16987.830000000002</v>
      </c>
      <c r="F30" s="101">
        <v>-25008.93</v>
      </c>
      <c r="G30" s="59" t="s">
        <v>33</v>
      </c>
    </row>
    <row r="31" spans="1:7">
      <c r="A31" s="60" t="s">
        <v>703</v>
      </c>
      <c r="B31" s="57" t="s">
        <v>704</v>
      </c>
      <c r="C31" s="101">
        <v>32455</v>
      </c>
      <c r="D31" s="101">
        <v>34687</v>
      </c>
      <c r="E31" s="101">
        <v>25377.9</v>
      </c>
      <c r="F31" s="101">
        <v>-9309.1</v>
      </c>
      <c r="G31" s="59" t="s">
        <v>705</v>
      </c>
    </row>
    <row r="32" spans="1:7">
      <c r="A32" s="60" t="s">
        <v>708</v>
      </c>
      <c r="B32" s="57" t="s">
        <v>709</v>
      </c>
      <c r="C32" s="101">
        <v>78875.7</v>
      </c>
      <c r="D32" s="101">
        <v>21893.1</v>
      </c>
      <c r="E32" s="101">
        <v>20398.46</v>
      </c>
      <c r="F32" s="101">
        <v>-1494.64</v>
      </c>
      <c r="G32" s="59" t="s">
        <v>874</v>
      </c>
    </row>
    <row r="33" spans="1:7">
      <c r="A33" s="60" t="s">
        <v>716</v>
      </c>
      <c r="B33" s="57" t="s">
        <v>717</v>
      </c>
      <c r="C33" s="101">
        <v>2000</v>
      </c>
      <c r="D33" s="101">
        <v>2535.6999999999998</v>
      </c>
      <c r="E33" s="101">
        <v>-15972.99</v>
      </c>
      <c r="F33" s="101">
        <v>-18508.689999999999</v>
      </c>
      <c r="G33" s="59" t="s">
        <v>33</v>
      </c>
    </row>
    <row r="34" spans="1:7" ht="25.5">
      <c r="A34" s="60" t="s">
        <v>721</v>
      </c>
      <c r="B34" s="57" t="s">
        <v>722</v>
      </c>
      <c r="C34" s="101"/>
      <c r="D34" s="101">
        <v>3500</v>
      </c>
      <c r="E34" s="101">
        <v>3412.2</v>
      </c>
      <c r="F34" s="101">
        <v>-87.8</v>
      </c>
      <c r="G34" s="59" t="s">
        <v>17</v>
      </c>
    </row>
    <row r="35" spans="1:7" ht="12" customHeight="1">
      <c r="A35" s="60" t="s">
        <v>723</v>
      </c>
      <c r="B35" s="57" t="s">
        <v>724</v>
      </c>
      <c r="C35" s="101"/>
      <c r="D35" s="101">
        <v>2617</v>
      </c>
      <c r="E35" s="101">
        <v>949.55</v>
      </c>
      <c r="F35" s="101">
        <v>-1667.45</v>
      </c>
      <c r="G35" s="59" t="s">
        <v>725</v>
      </c>
    </row>
    <row r="36" spans="1:7">
      <c r="A36" s="60" t="s">
        <v>728</v>
      </c>
      <c r="B36" s="57" t="s">
        <v>729</v>
      </c>
      <c r="C36" s="101">
        <v>304019.09999999998</v>
      </c>
      <c r="D36" s="101">
        <v>271685.7</v>
      </c>
      <c r="E36" s="101">
        <v>247966.6</v>
      </c>
      <c r="F36" s="101">
        <v>-23719.1</v>
      </c>
      <c r="G36" s="59" t="s">
        <v>875</v>
      </c>
    </row>
    <row r="37" spans="1:7">
      <c r="A37" s="60" t="s">
        <v>733</v>
      </c>
      <c r="B37" s="57" t="s">
        <v>734</v>
      </c>
      <c r="C37" s="101">
        <v>6687.6</v>
      </c>
      <c r="D37" s="101">
        <v>6687.6</v>
      </c>
      <c r="E37" s="101">
        <v>5487.66</v>
      </c>
      <c r="F37" s="101">
        <v>-1199.94</v>
      </c>
      <c r="G37" s="59" t="s">
        <v>876</v>
      </c>
    </row>
    <row r="38" spans="1:7">
      <c r="A38" s="60" t="s">
        <v>736</v>
      </c>
      <c r="B38" s="57" t="s">
        <v>737</v>
      </c>
      <c r="C38" s="101">
        <v>2022.7</v>
      </c>
      <c r="D38" s="101">
        <v>2091.8000000000002</v>
      </c>
      <c r="E38" s="101">
        <v>2089.08</v>
      </c>
      <c r="F38" s="101">
        <v>-2.72</v>
      </c>
      <c r="G38" s="59" t="s">
        <v>330</v>
      </c>
    </row>
    <row r="39" spans="1:7">
      <c r="A39" s="60" t="s">
        <v>740</v>
      </c>
      <c r="B39" s="57" t="s">
        <v>267</v>
      </c>
      <c r="C39" s="101">
        <v>659613.4</v>
      </c>
      <c r="D39" s="101">
        <v>651089.69999999995</v>
      </c>
      <c r="E39" s="101">
        <v>642626.77</v>
      </c>
      <c r="F39" s="101">
        <v>-8462.93</v>
      </c>
      <c r="G39" s="59" t="s">
        <v>104</v>
      </c>
    </row>
    <row r="40" spans="1:7">
      <c r="A40" s="60" t="s">
        <v>745</v>
      </c>
      <c r="B40" s="57" t="s">
        <v>270</v>
      </c>
      <c r="C40" s="101">
        <v>25347.1</v>
      </c>
      <c r="D40" s="101">
        <v>24009.1</v>
      </c>
      <c r="E40" s="101">
        <v>22635.02</v>
      </c>
      <c r="F40" s="101">
        <v>-1374.08</v>
      </c>
      <c r="G40" s="59" t="s">
        <v>425</v>
      </c>
    </row>
    <row r="41" spans="1:7">
      <c r="A41" s="60" t="s">
        <v>748</v>
      </c>
      <c r="B41" s="57" t="s">
        <v>272</v>
      </c>
      <c r="C41" s="101">
        <v>435185</v>
      </c>
      <c r="D41" s="101">
        <v>445950.1</v>
      </c>
      <c r="E41" s="101">
        <v>435396.03</v>
      </c>
      <c r="F41" s="101">
        <v>-10554.07</v>
      </c>
      <c r="G41" s="59" t="s">
        <v>622</v>
      </c>
    </row>
    <row r="42" spans="1:7">
      <c r="A42" s="60" t="s">
        <v>751</v>
      </c>
      <c r="B42" s="57" t="s">
        <v>259</v>
      </c>
      <c r="C42" s="101">
        <v>20566.7</v>
      </c>
      <c r="D42" s="101">
        <v>21353.4</v>
      </c>
      <c r="E42" s="101">
        <v>19808.91</v>
      </c>
      <c r="F42" s="101">
        <v>-1544.49</v>
      </c>
      <c r="G42" s="59" t="s">
        <v>877</v>
      </c>
    </row>
    <row r="43" spans="1:7">
      <c r="A43" s="60" t="s">
        <v>754</v>
      </c>
      <c r="B43" s="57" t="s">
        <v>753</v>
      </c>
      <c r="C43" s="101">
        <v>363816.1</v>
      </c>
      <c r="D43" s="101">
        <v>384354.8</v>
      </c>
      <c r="E43" s="101">
        <v>368109.44</v>
      </c>
      <c r="F43" s="101">
        <v>-16245.36</v>
      </c>
      <c r="G43" s="59" t="s">
        <v>629</v>
      </c>
    </row>
    <row r="44" spans="1:7" ht="12.75" customHeight="1">
      <c r="A44" s="60" t="s">
        <v>757</v>
      </c>
      <c r="B44" s="57" t="s">
        <v>758</v>
      </c>
      <c r="C44" s="101">
        <v>11137.6</v>
      </c>
      <c r="D44" s="101">
        <v>12315.1</v>
      </c>
      <c r="E44" s="101">
        <v>12081.59</v>
      </c>
      <c r="F44" s="101">
        <v>-233.51</v>
      </c>
      <c r="G44" s="59" t="s">
        <v>546</v>
      </c>
    </row>
    <row r="45" spans="1:7">
      <c r="A45" s="60" t="s">
        <v>761</v>
      </c>
      <c r="B45" s="57" t="s">
        <v>762</v>
      </c>
      <c r="C45" s="101">
        <v>17094.2</v>
      </c>
      <c r="D45" s="101">
        <v>17061.599999999999</v>
      </c>
      <c r="E45" s="101">
        <v>16703.88</v>
      </c>
      <c r="F45" s="101">
        <v>-357.72</v>
      </c>
      <c r="G45" s="59" t="s">
        <v>650</v>
      </c>
    </row>
    <row r="46" spans="1:7">
      <c r="A46" s="60" t="s">
        <v>765</v>
      </c>
      <c r="B46" s="57" t="s">
        <v>766</v>
      </c>
      <c r="C46" s="101">
        <v>30484.3</v>
      </c>
      <c r="D46" s="101">
        <v>31078.2</v>
      </c>
      <c r="E46" s="101">
        <v>31021.55</v>
      </c>
      <c r="F46" s="101">
        <v>-56.65</v>
      </c>
      <c r="G46" s="59" t="s">
        <v>122</v>
      </c>
    </row>
    <row r="47" spans="1:7">
      <c r="A47" s="60" t="s">
        <v>769</v>
      </c>
      <c r="B47" s="57" t="s">
        <v>770</v>
      </c>
      <c r="C47" s="101">
        <v>418245.1</v>
      </c>
      <c r="D47" s="101">
        <v>415445.1</v>
      </c>
      <c r="E47" s="101">
        <v>403506.68</v>
      </c>
      <c r="F47" s="101">
        <v>-11938.42</v>
      </c>
      <c r="G47" s="59" t="s">
        <v>561</v>
      </c>
    </row>
    <row r="48" spans="1:7">
      <c r="A48" s="60" t="s">
        <v>777</v>
      </c>
      <c r="B48" s="57" t="s">
        <v>778</v>
      </c>
      <c r="C48" s="101">
        <v>23709.5</v>
      </c>
      <c r="D48" s="101">
        <v>21593.8</v>
      </c>
      <c r="E48" s="101">
        <v>18570.34</v>
      </c>
      <c r="F48" s="101">
        <v>-3023.46</v>
      </c>
      <c r="G48" s="59" t="s">
        <v>714</v>
      </c>
    </row>
    <row r="49" spans="1:7">
      <c r="A49" s="60" t="s">
        <v>781</v>
      </c>
      <c r="B49" s="57" t="s">
        <v>782</v>
      </c>
      <c r="C49" s="101">
        <v>203175.2</v>
      </c>
      <c r="D49" s="101">
        <v>186751.9</v>
      </c>
      <c r="E49" s="101">
        <v>184903.29</v>
      </c>
      <c r="F49" s="101">
        <v>-1848.61</v>
      </c>
      <c r="G49" s="59" t="s">
        <v>304</v>
      </c>
    </row>
    <row r="50" spans="1:7">
      <c r="A50" s="60" t="s">
        <v>783</v>
      </c>
      <c r="B50" s="57" t="s">
        <v>784</v>
      </c>
      <c r="C50" s="101">
        <v>6676.4</v>
      </c>
      <c r="D50" s="101">
        <v>8305.5</v>
      </c>
      <c r="E50" s="101">
        <v>8268.07</v>
      </c>
      <c r="F50" s="101">
        <v>-37.43</v>
      </c>
      <c r="G50" s="59" t="s">
        <v>52</v>
      </c>
    </row>
    <row r="51" spans="1:7">
      <c r="A51" s="60" t="s">
        <v>786</v>
      </c>
      <c r="B51" s="57" t="s">
        <v>787</v>
      </c>
      <c r="C51" s="101">
        <v>9059.9</v>
      </c>
      <c r="D51" s="101">
        <v>10192.4</v>
      </c>
      <c r="E51" s="101">
        <v>9212.39</v>
      </c>
      <c r="F51" s="101">
        <v>-980.01</v>
      </c>
      <c r="G51" s="59" t="s">
        <v>788</v>
      </c>
    </row>
    <row r="52" spans="1:7">
      <c r="A52" s="60" t="s">
        <v>789</v>
      </c>
      <c r="B52" s="57" t="s">
        <v>790</v>
      </c>
      <c r="C52" s="101">
        <v>19669.599999999999</v>
      </c>
      <c r="D52" s="101">
        <v>19460.900000000001</v>
      </c>
      <c r="E52" s="101">
        <v>19245.87</v>
      </c>
      <c r="F52" s="101">
        <v>-215.03</v>
      </c>
      <c r="G52" s="59" t="s">
        <v>220</v>
      </c>
    </row>
    <row r="53" spans="1:7">
      <c r="A53" s="60" t="s">
        <v>793</v>
      </c>
      <c r="B53" s="57" t="s">
        <v>794</v>
      </c>
      <c r="C53" s="101">
        <v>153979.79999999999</v>
      </c>
      <c r="D53" s="101">
        <v>168214.5</v>
      </c>
      <c r="E53" s="101">
        <v>167111.4</v>
      </c>
      <c r="F53" s="101">
        <v>-1103.0999999999999</v>
      </c>
      <c r="G53" s="59" t="s">
        <v>119</v>
      </c>
    </row>
    <row r="54" spans="1:7" ht="12.75" customHeight="1">
      <c r="A54" s="60" t="s">
        <v>797</v>
      </c>
      <c r="B54" s="57" t="s">
        <v>798</v>
      </c>
      <c r="C54" s="101">
        <v>20000</v>
      </c>
      <c r="D54" s="101">
        <v>9385.5</v>
      </c>
      <c r="E54" s="101">
        <v>6144.32</v>
      </c>
      <c r="F54" s="101">
        <v>-3241.18</v>
      </c>
      <c r="G54" s="59" t="s">
        <v>799</v>
      </c>
    </row>
    <row r="55" spans="1:7">
      <c r="A55" s="60" t="s">
        <v>802</v>
      </c>
      <c r="B55" s="57" t="s">
        <v>291</v>
      </c>
      <c r="C55" s="101">
        <v>25412.2</v>
      </c>
      <c r="D55" s="101">
        <v>25445.8</v>
      </c>
      <c r="E55" s="101">
        <v>23677.07</v>
      </c>
      <c r="F55" s="101">
        <v>-1768.73</v>
      </c>
      <c r="G55" s="59" t="s">
        <v>410</v>
      </c>
    </row>
    <row r="56" spans="1:7">
      <c r="A56" s="60" t="s">
        <v>804</v>
      </c>
      <c r="B56" s="57" t="s">
        <v>294</v>
      </c>
      <c r="C56" s="101">
        <v>24059.1</v>
      </c>
      <c r="D56" s="101">
        <v>26824.7</v>
      </c>
      <c r="E56" s="101">
        <v>26452.19</v>
      </c>
      <c r="F56" s="101">
        <v>-372.51</v>
      </c>
      <c r="G56" s="59" t="s">
        <v>58</v>
      </c>
    </row>
    <row r="57" spans="1:7" ht="25.5">
      <c r="A57" s="60" t="s">
        <v>807</v>
      </c>
      <c r="B57" s="57" t="s">
        <v>808</v>
      </c>
      <c r="C57" s="101">
        <v>185783.6</v>
      </c>
      <c r="D57" s="101">
        <v>185783.6</v>
      </c>
      <c r="E57" s="101">
        <v>185783.6</v>
      </c>
      <c r="F57" s="101"/>
      <c r="G57" s="59" t="s">
        <v>2</v>
      </c>
    </row>
    <row r="58" spans="1:7">
      <c r="A58" s="60" t="s">
        <v>811</v>
      </c>
      <c r="B58" s="57" t="s">
        <v>812</v>
      </c>
      <c r="C58" s="101">
        <v>51138007.700000003</v>
      </c>
      <c r="D58" s="101">
        <v>48673730.100000001</v>
      </c>
      <c r="E58" s="101">
        <v>47853149.369999997</v>
      </c>
      <c r="F58" s="101">
        <v>-820580.73</v>
      </c>
      <c r="G58" s="59" t="s">
        <v>549</v>
      </c>
    </row>
    <row r="59" spans="1:7" ht="6.75" customHeight="1">
      <c r="A59" s="60"/>
      <c r="B59" s="57"/>
      <c r="C59" s="101"/>
      <c r="D59" s="101"/>
      <c r="E59" s="101"/>
      <c r="F59" s="101"/>
      <c r="G59" s="59"/>
    </row>
    <row r="60" spans="1:7">
      <c r="A60" s="60" t="s">
        <v>857</v>
      </c>
      <c r="B60" s="57" t="s">
        <v>19</v>
      </c>
      <c r="C60" s="101">
        <v>77596983.400000006</v>
      </c>
      <c r="D60" s="101">
        <v>77385939.099999994</v>
      </c>
      <c r="E60" s="101">
        <v>75780508.420000002</v>
      </c>
      <c r="F60" s="101">
        <v>-1605430.68</v>
      </c>
      <c r="G60" s="59" t="s">
        <v>650</v>
      </c>
    </row>
    <row r="63" spans="1:7">
      <c r="A63" s="40" t="s">
        <v>90</v>
      </c>
      <c r="E63" s="97" t="s">
        <v>83</v>
      </c>
    </row>
    <row r="66" spans="1:5">
      <c r="A66" s="40" t="s">
        <v>84</v>
      </c>
      <c r="E66" s="102" t="s">
        <v>95</v>
      </c>
    </row>
    <row r="69" spans="1:5">
      <c r="A69" s="40" t="s">
        <v>859</v>
      </c>
      <c r="E69" s="102" t="s">
        <v>86</v>
      </c>
    </row>
    <row r="72" spans="1:5">
      <c r="A72" s="40" t="s">
        <v>91</v>
      </c>
      <c r="E72" s="102" t="s">
        <v>860</v>
      </c>
    </row>
    <row r="75" spans="1:5">
      <c r="A75" s="40" t="s">
        <v>92</v>
      </c>
      <c r="E75" s="102" t="s">
        <v>87</v>
      </c>
    </row>
    <row r="78" spans="1:5">
      <c r="A78" s="40" t="s">
        <v>861</v>
      </c>
      <c r="E78" s="102" t="s">
        <v>862</v>
      </c>
    </row>
    <row r="81" spans="1:5">
      <c r="A81" s="40" t="s">
        <v>93</v>
      </c>
      <c r="E81" s="102" t="s">
        <v>88</v>
      </c>
    </row>
  </sheetData>
  <mergeCells count="2">
    <mergeCell ref="E1:G1"/>
    <mergeCell ref="E2:G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workbookViewId="0">
      <selection activeCell="A3" sqref="A3"/>
    </sheetView>
  </sheetViews>
  <sheetFormatPr defaultRowHeight="12.75"/>
  <cols>
    <col min="1" max="1" width="73.28515625" style="40" customWidth="1"/>
    <col min="2" max="2" width="9.42578125" style="41" customWidth="1"/>
    <col min="3" max="5" width="14.28515625" style="97" customWidth="1"/>
    <col min="6" max="6" width="13" style="97" customWidth="1"/>
    <col min="7" max="7" width="6.7109375" style="89" customWidth="1"/>
  </cols>
  <sheetData>
    <row r="1" spans="1:7" ht="14.25" customHeight="1">
      <c r="E1" s="98" t="s">
        <v>878</v>
      </c>
      <c r="F1" s="98"/>
      <c r="G1" s="98"/>
    </row>
    <row r="2" spans="1:7" ht="26.25" customHeight="1">
      <c r="D2" s="98" t="s">
        <v>70</v>
      </c>
      <c r="E2" s="98"/>
      <c r="F2" s="98"/>
      <c r="G2" s="98"/>
    </row>
    <row r="3" spans="1:7" ht="63" customHeight="1">
      <c r="A3" s="44" t="s">
        <v>879</v>
      </c>
      <c r="B3" s="44"/>
      <c r="C3" s="44"/>
      <c r="D3" s="44"/>
      <c r="E3" s="44"/>
      <c r="F3" s="44"/>
      <c r="G3" s="45"/>
    </row>
    <row r="4" spans="1:7">
      <c r="F4" s="97" t="s">
        <v>71</v>
      </c>
      <c r="G4" s="46"/>
    </row>
    <row r="5" spans="1:7" ht="17.25" customHeight="1">
      <c r="A5" s="91" t="s">
        <v>72</v>
      </c>
      <c r="B5" s="91" t="s">
        <v>239</v>
      </c>
      <c r="C5" s="99" t="s">
        <v>74</v>
      </c>
      <c r="D5" s="99" t="s">
        <v>75</v>
      </c>
      <c r="E5" s="99" t="s">
        <v>76</v>
      </c>
      <c r="F5" s="99" t="s">
        <v>77</v>
      </c>
      <c r="G5" s="99"/>
    </row>
    <row r="6" spans="1:7">
      <c r="A6" s="91"/>
      <c r="B6" s="91"/>
      <c r="C6" s="99"/>
      <c r="D6" s="99"/>
      <c r="E6" s="99"/>
      <c r="F6" s="100" t="s">
        <v>78</v>
      </c>
      <c r="G6" s="53" t="s">
        <v>79</v>
      </c>
    </row>
    <row r="7" spans="1:7" ht="9.9499999999999993" customHeight="1">
      <c r="A7" s="54">
        <v>1</v>
      </c>
      <c r="B7" s="55">
        <v>2</v>
      </c>
      <c r="C7" s="55">
        <v>3</v>
      </c>
      <c r="D7" s="55">
        <v>4</v>
      </c>
      <c r="E7" s="55">
        <v>5</v>
      </c>
      <c r="F7" s="55">
        <v>6</v>
      </c>
      <c r="G7" s="55">
        <v>7</v>
      </c>
    </row>
    <row r="8" spans="1:7" ht="12.2" customHeight="1">
      <c r="A8" s="60" t="s">
        <v>240</v>
      </c>
      <c r="B8" s="57" t="s">
        <v>241</v>
      </c>
      <c r="C8" s="101">
        <v>1660</v>
      </c>
      <c r="D8" s="101">
        <v>1660</v>
      </c>
      <c r="E8" s="101">
        <v>2051.5</v>
      </c>
      <c r="F8" s="101">
        <v>391.5</v>
      </c>
      <c r="G8" s="59" t="s">
        <v>880</v>
      </c>
    </row>
    <row r="9" spans="1:7" ht="12.2" customHeight="1">
      <c r="A9" s="60" t="s">
        <v>248</v>
      </c>
      <c r="B9" s="57" t="s">
        <v>249</v>
      </c>
      <c r="C9" s="101">
        <v>350</v>
      </c>
      <c r="D9" s="101">
        <v>350</v>
      </c>
      <c r="E9" s="101">
        <v>392.96</v>
      </c>
      <c r="F9" s="101">
        <v>42.96</v>
      </c>
      <c r="G9" s="59" t="s">
        <v>881</v>
      </c>
    </row>
    <row r="10" spans="1:7" ht="12.2" customHeight="1">
      <c r="A10" s="60" t="s">
        <v>253</v>
      </c>
      <c r="B10" s="57" t="s">
        <v>254</v>
      </c>
      <c r="C10" s="101"/>
      <c r="D10" s="101"/>
      <c r="E10" s="101"/>
      <c r="F10" s="101"/>
      <c r="G10" s="59" t="s">
        <v>19</v>
      </c>
    </row>
    <row r="11" spans="1:7" ht="12.2" customHeight="1">
      <c r="A11" s="60" t="s">
        <v>260</v>
      </c>
      <c r="B11" s="57" t="s">
        <v>261</v>
      </c>
      <c r="C11" s="101"/>
      <c r="D11" s="101"/>
      <c r="E11" s="101"/>
      <c r="F11" s="101"/>
      <c r="G11" s="59" t="s">
        <v>19</v>
      </c>
    </row>
    <row r="12" spans="1:7" ht="12.2" customHeight="1">
      <c r="A12" s="60" t="s">
        <v>264</v>
      </c>
      <c r="B12" s="57" t="s">
        <v>252</v>
      </c>
      <c r="C12" s="101">
        <v>65796.899999999994</v>
      </c>
      <c r="D12" s="101">
        <v>76820.800000000003</v>
      </c>
      <c r="E12" s="101">
        <v>65253.62</v>
      </c>
      <c r="F12" s="101">
        <v>-11567.18</v>
      </c>
      <c r="G12" s="59" t="s">
        <v>882</v>
      </c>
    </row>
    <row r="13" spans="1:7" ht="12.2" customHeight="1">
      <c r="A13" s="60" t="s">
        <v>288</v>
      </c>
      <c r="B13" s="57" t="s">
        <v>289</v>
      </c>
      <c r="C13" s="101">
        <v>30227.9</v>
      </c>
      <c r="D13" s="101">
        <v>30507.9</v>
      </c>
      <c r="E13" s="101">
        <v>26718.97</v>
      </c>
      <c r="F13" s="101">
        <v>-3788.93</v>
      </c>
      <c r="G13" s="59" t="s">
        <v>883</v>
      </c>
    </row>
    <row r="14" spans="1:7" ht="12.2" customHeight="1">
      <c r="A14" s="60" t="s">
        <v>302</v>
      </c>
      <c r="B14" s="57" t="s">
        <v>303</v>
      </c>
      <c r="C14" s="101">
        <v>14402</v>
      </c>
      <c r="D14" s="101">
        <v>14534.4</v>
      </c>
      <c r="E14" s="101">
        <v>19991.8</v>
      </c>
      <c r="F14" s="101">
        <v>5457.4</v>
      </c>
      <c r="G14" s="59" t="s">
        <v>884</v>
      </c>
    </row>
    <row r="15" spans="1:7" ht="12.2" customHeight="1">
      <c r="A15" s="60" t="s">
        <v>328</v>
      </c>
      <c r="B15" s="57" t="s">
        <v>329</v>
      </c>
      <c r="C15" s="101">
        <v>97252</v>
      </c>
      <c r="D15" s="101">
        <v>119615.9</v>
      </c>
      <c r="E15" s="101">
        <v>118301.42</v>
      </c>
      <c r="F15" s="101">
        <v>-1314.48</v>
      </c>
      <c r="G15" s="59" t="s">
        <v>220</v>
      </c>
    </row>
    <row r="16" spans="1:7" ht="12.2" customHeight="1">
      <c r="A16" s="60" t="s">
        <v>379</v>
      </c>
      <c r="B16" s="57" t="s">
        <v>380</v>
      </c>
      <c r="C16" s="101">
        <v>22130</v>
      </c>
      <c r="D16" s="101">
        <v>39246.199999999997</v>
      </c>
      <c r="E16" s="101">
        <v>37216.39</v>
      </c>
      <c r="F16" s="101">
        <v>-2029.81</v>
      </c>
      <c r="G16" s="59" t="s">
        <v>576</v>
      </c>
    </row>
    <row r="17" spans="1:7" ht="12.2" customHeight="1">
      <c r="A17" s="60" t="s">
        <v>388</v>
      </c>
      <c r="B17" s="57" t="s">
        <v>389</v>
      </c>
      <c r="C17" s="101">
        <v>46394.7</v>
      </c>
      <c r="D17" s="101">
        <v>56834.6</v>
      </c>
      <c r="E17" s="101">
        <v>53135.98</v>
      </c>
      <c r="F17" s="101">
        <v>-3698.62</v>
      </c>
      <c r="G17" s="59" t="s">
        <v>448</v>
      </c>
    </row>
    <row r="18" spans="1:7" ht="12.2" customHeight="1">
      <c r="A18" s="60" t="s">
        <v>401</v>
      </c>
      <c r="B18" s="57" t="s">
        <v>402</v>
      </c>
      <c r="C18" s="101"/>
      <c r="D18" s="101"/>
      <c r="E18" s="101">
        <v>3</v>
      </c>
      <c r="F18" s="101">
        <v>3</v>
      </c>
      <c r="G18" s="59" t="s">
        <v>19</v>
      </c>
    </row>
    <row r="19" spans="1:7" ht="12.2" customHeight="1">
      <c r="A19" s="60" t="s">
        <v>423</v>
      </c>
      <c r="B19" s="57" t="s">
        <v>424</v>
      </c>
      <c r="C19" s="101">
        <v>76677.7</v>
      </c>
      <c r="D19" s="101">
        <v>78837.7</v>
      </c>
      <c r="E19" s="101">
        <v>163173.71</v>
      </c>
      <c r="F19" s="101">
        <v>84336.01</v>
      </c>
      <c r="G19" s="59" t="s">
        <v>33</v>
      </c>
    </row>
    <row r="20" spans="1:7" ht="12.2" customHeight="1">
      <c r="A20" s="60" t="s">
        <v>481</v>
      </c>
      <c r="B20" s="57" t="s">
        <v>482</v>
      </c>
      <c r="C20" s="101">
        <v>80590.5</v>
      </c>
      <c r="D20" s="101">
        <v>88524.2</v>
      </c>
      <c r="E20" s="101">
        <v>84408.03</v>
      </c>
      <c r="F20" s="101">
        <v>-4116.17</v>
      </c>
      <c r="G20" s="59" t="s">
        <v>440</v>
      </c>
    </row>
    <row r="21" spans="1:7" ht="12.2" customHeight="1">
      <c r="A21" s="60" t="s">
        <v>509</v>
      </c>
      <c r="B21" s="57" t="s">
        <v>510</v>
      </c>
      <c r="C21" s="101">
        <v>8770</v>
      </c>
      <c r="D21" s="101">
        <v>8493.2000000000007</v>
      </c>
      <c r="E21" s="101">
        <v>8622.16</v>
      </c>
      <c r="F21" s="101">
        <v>128.96</v>
      </c>
      <c r="G21" s="59" t="s">
        <v>107</v>
      </c>
    </row>
    <row r="22" spans="1:7" ht="12.2" customHeight="1">
      <c r="A22" s="60" t="s">
        <v>544</v>
      </c>
      <c r="B22" s="57" t="s">
        <v>545</v>
      </c>
      <c r="C22" s="101">
        <v>16450.5</v>
      </c>
      <c r="D22" s="101">
        <v>19026.599999999999</v>
      </c>
      <c r="E22" s="101">
        <v>16178.89</v>
      </c>
      <c r="F22" s="101">
        <v>-2847.71</v>
      </c>
      <c r="G22" s="59" t="s">
        <v>885</v>
      </c>
    </row>
    <row r="23" spans="1:7" ht="12.2" customHeight="1">
      <c r="A23" s="60" t="s">
        <v>586</v>
      </c>
      <c r="B23" s="57" t="s">
        <v>587</v>
      </c>
      <c r="C23" s="101">
        <v>8297</v>
      </c>
      <c r="D23" s="101">
        <v>11636</v>
      </c>
      <c r="E23" s="101">
        <v>10977.78</v>
      </c>
      <c r="F23" s="101">
        <v>-658.22</v>
      </c>
      <c r="G23" s="59" t="s">
        <v>425</v>
      </c>
    </row>
    <row r="24" spans="1:7" ht="12.2" customHeight="1">
      <c r="A24" s="60" t="s">
        <v>603</v>
      </c>
      <c r="B24" s="57" t="s">
        <v>604</v>
      </c>
      <c r="C24" s="101">
        <v>22520.3</v>
      </c>
      <c r="D24" s="101">
        <v>59176.5</v>
      </c>
      <c r="E24" s="101">
        <v>56979.18</v>
      </c>
      <c r="F24" s="101">
        <v>-2197.3200000000002</v>
      </c>
      <c r="G24" s="59" t="s">
        <v>268</v>
      </c>
    </row>
    <row r="25" spans="1:7" ht="12.2" customHeight="1">
      <c r="A25" s="60" t="s">
        <v>630</v>
      </c>
      <c r="B25" s="57" t="s">
        <v>631</v>
      </c>
      <c r="C25" s="101">
        <v>98955.7</v>
      </c>
      <c r="D25" s="101">
        <v>101873.4</v>
      </c>
      <c r="E25" s="101">
        <v>99265.61</v>
      </c>
      <c r="F25" s="101">
        <v>-2607.79</v>
      </c>
      <c r="G25" s="59" t="s">
        <v>233</v>
      </c>
    </row>
    <row r="26" spans="1:7" ht="12.2" customHeight="1">
      <c r="A26" s="60" t="s">
        <v>657</v>
      </c>
      <c r="B26" s="57" t="s">
        <v>658</v>
      </c>
      <c r="C26" s="101">
        <v>247100</v>
      </c>
      <c r="D26" s="101">
        <v>159700</v>
      </c>
      <c r="E26" s="101">
        <v>162928.46</v>
      </c>
      <c r="F26" s="101">
        <v>3228.46</v>
      </c>
      <c r="G26" s="59" t="s">
        <v>886</v>
      </c>
    </row>
    <row r="27" spans="1:7" ht="12.2" customHeight="1">
      <c r="A27" s="60" t="s">
        <v>672</v>
      </c>
      <c r="B27" s="57" t="s">
        <v>673</v>
      </c>
      <c r="C27" s="101">
        <v>2650</v>
      </c>
      <c r="D27" s="101">
        <v>3600</v>
      </c>
      <c r="E27" s="101">
        <v>3792.74</v>
      </c>
      <c r="F27" s="101">
        <v>192.74</v>
      </c>
      <c r="G27" s="59" t="s">
        <v>887</v>
      </c>
    </row>
    <row r="28" spans="1:7" ht="12.2" customHeight="1">
      <c r="A28" s="60" t="s">
        <v>681</v>
      </c>
      <c r="B28" s="57" t="s">
        <v>682</v>
      </c>
      <c r="C28" s="101">
        <v>175</v>
      </c>
      <c r="D28" s="101">
        <v>175</v>
      </c>
      <c r="E28" s="101">
        <v>140.80000000000001</v>
      </c>
      <c r="F28" s="101">
        <v>-34.200000000000003</v>
      </c>
      <c r="G28" s="59" t="s">
        <v>888</v>
      </c>
    </row>
    <row r="29" spans="1:7" ht="12.2" customHeight="1">
      <c r="A29" s="60" t="s">
        <v>690</v>
      </c>
      <c r="B29" s="57" t="s">
        <v>691</v>
      </c>
      <c r="C29" s="101">
        <v>550</v>
      </c>
      <c r="D29" s="101">
        <v>1343.5</v>
      </c>
      <c r="E29" s="101">
        <v>1530.21</v>
      </c>
      <c r="F29" s="101">
        <v>186.71</v>
      </c>
      <c r="G29" s="59" t="s">
        <v>889</v>
      </c>
    </row>
    <row r="30" spans="1:7" ht="12.2" customHeight="1">
      <c r="A30" s="60" t="s">
        <v>697</v>
      </c>
      <c r="B30" s="57" t="s">
        <v>698</v>
      </c>
      <c r="C30" s="101">
        <v>43000</v>
      </c>
      <c r="D30" s="101">
        <v>54991.7</v>
      </c>
      <c r="E30" s="101">
        <v>71480.81</v>
      </c>
      <c r="F30" s="101">
        <v>16489.11</v>
      </c>
      <c r="G30" s="59" t="s">
        <v>890</v>
      </c>
    </row>
    <row r="31" spans="1:7" ht="12.2" customHeight="1">
      <c r="A31" s="60" t="s">
        <v>703</v>
      </c>
      <c r="B31" s="57" t="s">
        <v>704</v>
      </c>
      <c r="C31" s="101"/>
      <c r="D31" s="101"/>
      <c r="E31" s="101">
        <v>2.42</v>
      </c>
      <c r="F31" s="101">
        <v>2.42</v>
      </c>
      <c r="G31" s="59" t="s">
        <v>19</v>
      </c>
    </row>
    <row r="32" spans="1:7" ht="12.2" customHeight="1">
      <c r="A32" s="60" t="s">
        <v>708</v>
      </c>
      <c r="B32" s="57" t="s">
        <v>709</v>
      </c>
      <c r="C32" s="101"/>
      <c r="D32" s="101"/>
      <c r="E32" s="101"/>
      <c r="F32" s="101"/>
      <c r="G32" s="59" t="s">
        <v>19</v>
      </c>
    </row>
    <row r="33" spans="1:7" ht="12.2" customHeight="1">
      <c r="A33" s="60" t="s">
        <v>716</v>
      </c>
      <c r="B33" s="57" t="s">
        <v>717</v>
      </c>
      <c r="C33" s="101">
        <v>52765.8</v>
      </c>
      <c r="D33" s="101">
        <v>47194.9</v>
      </c>
      <c r="E33" s="101">
        <v>59944.21</v>
      </c>
      <c r="F33" s="101">
        <v>12749.31</v>
      </c>
      <c r="G33" s="59" t="s">
        <v>891</v>
      </c>
    </row>
    <row r="34" spans="1:7" ht="25.5">
      <c r="A34" s="60" t="s">
        <v>721</v>
      </c>
      <c r="B34" s="57" t="s">
        <v>722</v>
      </c>
      <c r="C34" s="101"/>
      <c r="D34" s="101"/>
      <c r="E34" s="101"/>
      <c r="F34" s="101"/>
      <c r="G34" s="59" t="s">
        <v>19</v>
      </c>
    </row>
    <row r="35" spans="1:7" ht="12.2" customHeight="1">
      <c r="A35" s="60" t="s">
        <v>723</v>
      </c>
      <c r="B35" s="57" t="s">
        <v>724</v>
      </c>
      <c r="C35" s="101"/>
      <c r="D35" s="101"/>
      <c r="E35" s="101"/>
      <c r="F35" s="101"/>
      <c r="G35" s="59" t="s">
        <v>19</v>
      </c>
    </row>
    <row r="36" spans="1:7" ht="12.2" customHeight="1">
      <c r="A36" s="60" t="s">
        <v>728</v>
      </c>
      <c r="B36" s="57" t="s">
        <v>729</v>
      </c>
      <c r="C36" s="101">
        <v>49000</v>
      </c>
      <c r="D36" s="101">
        <v>47009.1</v>
      </c>
      <c r="E36" s="101">
        <v>48753.1</v>
      </c>
      <c r="F36" s="101">
        <v>1744</v>
      </c>
      <c r="G36" s="59" t="s">
        <v>892</v>
      </c>
    </row>
    <row r="37" spans="1:7" ht="12.2" customHeight="1">
      <c r="A37" s="60" t="s">
        <v>733</v>
      </c>
      <c r="B37" s="57" t="s">
        <v>734</v>
      </c>
      <c r="C37" s="101">
        <v>38</v>
      </c>
      <c r="D37" s="101">
        <v>38</v>
      </c>
      <c r="E37" s="101"/>
      <c r="F37" s="101">
        <v>-38</v>
      </c>
      <c r="G37" s="59" t="s">
        <v>19</v>
      </c>
    </row>
    <row r="38" spans="1:7" ht="12.2" customHeight="1">
      <c r="A38" s="60" t="s">
        <v>736</v>
      </c>
      <c r="B38" s="57" t="s">
        <v>737</v>
      </c>
      <c r="C38" s="101"/>
      <c r="D38" s="101"/>
      <c r="E38" s="101"/>
      <c r="F38" s="101"/>
      <c r="G38" s="59" t="s">
        <v>19</v>
      </c>
    </row>
    <row r="39" spans="1:7" ht="12.2" customHeight="1">
      <c r="A39" s="60" t="s">
        <v>740</v>
      </c>
      <c r="B39" s="57" t="s">
        <v>267</v>
      </c>
      <c r="C39" s="101">
        <v>1007.9</v>
      </c>
      <c r="D39" s="101">
        <v>14537.5</v>
      </c>
      <c r="E39" s="101">
        <v>19902.84</v>
      </c>
      <c r="F39" s="101">
        <v>5365.34</v>
      </c>
      <c r="G39" s="59" t="s">
        <v>893</v>
      </c>
    </row>
    <row r="40" spans="1:7" ht="12.2" customHeight="1">
      <c r="A40" s="60" t="s">
        <v>745</v>
      </c>
      <c r="B40" s="57" t="s">
        <v>270</v>
      </c>
      <c r="C40" s="101"/>
      <c r="D40" s="101"/>
      <c r="E40" s="101"/>
      <c r="F40" s="101"/>
      <c r="G40" s="59" t="s">
        <v>19</v>
      </c>
    </row>
    <row r="41" spans="1:7" ht="12.2" customHeight="1">
      <c r="A41" s="60" t="s">
        <v>748</v>
      </c>
      <c r="B41" s="57" t="s">
        <v>272</v>
      </c>
      <c r="C41" s="101">
        <v>4880</v>
      </c>
      <c r="D41" s="101">
        <v>5842</v>
      </c>
      <c r="E41" s="101">
        <v>6854.61</v>
      </c>
      <c r="F41" s="101">
        <v>1012.61</v>
      </c>
      <c r="G41" s="59" t="s">
        <v>894</v>
      </c>
    </row>
    <row r="42" spans="1:7" ht="12.2" customHeight="1">
      <c r="A42" s="60" t="s">
        <v>751</v>
      </c>
      <c r="B42" s="57" t="s">
        <v>259</v>
      </c>
      <c r="C42" s="101">
        <v>3000</v>
      </c>
      <c r="D42" s="101">
        <v>5802.8</v>
      </c>
      <c r="E42" s="101">
        <v>5255.67</v>
      </c>
      <c r="F42" s="101">
        <v>-547.13</v>
      </c>
      <c r="G42" s="59" t="s">
        <v>895</v>
      </c>
    </row>
    <row r="43" spans="1:7" ht="12.2" customHeight="1">
      <c r="A43" s="60" t="s">
        <v>754</v>
      </c>
      <c r="B43" s="57" t="s">
        <v>753</v>
      </c>
      <c r="C43" s="101">
        <v>100</v>
      </c>
      <c r="D43" s="101">
        <v>100</v>
      </c>
      <c r="E43" s="101">
        <v>12.88</v>
      </c>
      <c r="F43" s="101">
        <v>-87.12</v>
      </c>
      <c r="G43" s="59" t="s">
        <v>896</v>
      </c>
    </row>
    <row r="44" spans="1:7" ht="12.2" customHeight="1">
      <c r="A44" s="60" t="s">
        <v>757</v>
      </c>
      <c r="B44" s="57" t="s">
        <v>758</v>
      </c>
      <c r="C44" s="101"/>
      <c r="D44" s="101"/>
      <c r="E44" s="101"/>
      <c r="F44" s="101"/>
      <c r="G44" s="59" t="s">
        <v>19</v>
      </c>
    </row>
    <row r="45" spans="1:7" ht="12.2" customHeight="1">
      <c r="A45" s="60" t="s">
        <v>761</v>
      </c>
      <c r="B45" s="57" t="s">
        <v>762</v>
      </c>
      <c r="C45" s="101">
        <v>10</v>
      </c>
      <c r="D45" s="101">
        <v>10</v>
      </c>
      <c r="E45" s="101"/>
      <c r="F45" s="101">
        <v>-10</v>
      </c>
      <c r="G45" s="59" t="s">
        <v>19</v>
      </c>
    </row>
    <row r="46" spans="1:7" ht="12.2" customHeight="1">
      <c r="A46" s="60" t="s">
        <v>765</v>
      </c>
      <c r="B46" s="57" t="s">
        <v>766</v>
      </c>
      <c r="C46" s="101">
        <v>300</v>
      </c>
      <c r="D46" s="101">
        <v>900</v>
      </c>
      <c r="E46" s="101">
        <v>904.42</v>
      </c>
      <c r="F46" s="101">
        <v>4.42</v>
      </c>
      <c r="G46" s="59" t="s">
        <v>897</v>
      </c>
    </row>
    <row r="47" spans="1:7" ht="12.2" customHeight="1">
      <c r="A47" s="60" t="s">
        <v>769</v>
      </c>
      <c r="B47" s="57" t="s">
        <v>770</v>
      </c>
      <c r="C47" s="101">
        <v>8173</v>
      </c>
      <c r="D47" s="101">
        <v>8173</v>
      </c>
      <c r="E47" s="101">
        <v>10539.5</v>
      </c>
      <c r="F47" s="101">
        <v>2366.5</v>
      </c>
      <c r="G47" s="59" t="s">
        <v>898</v>
      </c>
    </row>
    <row r="48" spans="1:7" ht="12.2" customHeight="1">
      <c r="A48" s="60" t="s">
        <v>777</v>
      </c>
      <c r="B48" s="57" t="s">
        <v>778</v>
      </c>
      <c r="C48" s="101"/>
      <c r="D48" s="101"/>
      <c r="E48" s="101"/>
      <c r="F48" s="101"/>
      <c r="G48" s="59" t="s">
        <v>19</v>
      </c>
    </row>
    <row r="49" spans="1:7" ht="12.2" customHeight="1">
      <c r="A49" s="60" t="s">
        <v>781</v>
      </c>
      <c r="B49" s="57" t="s">
        <v>782</v>
      </c>
      <c r="C49" s="101">
        <v>1768</v>
      </c>
      <c r="D49" s="101">
        <v>1768</v>
      </c>
      <c r="E49" s="101">
        <v>1668.11</v>
      </c>
      <c r="F49" s="101">
        <v>-99.89</v>
      </c>
      <c r="G49" s="59" t="s">
        <v>158</v>
      </c>
    </row>
    <row r="50" spans="1:7" ht="12.2" customHeight="1">
      <c r="A50" s="60" t="s">
        <v>783</v>
      </c>
      <c r="B50" s="57" t="s">
        <v>784</v>
      </c>
      <c r="C50" s="101"/>
      <c r="D50" s="101"/>
      <c r="E50" s="101"/>
      <c r="F50" s="101"/>
      <c r="G50" s="59" t="s">
        <v>19</v>
      </c>
    </row>
    <row r="51" spans="1:7" ht="12.2" customHeight="1">
      <c r="A51" s="60" t="s">
        <v>786</v>
      </c>
      <c r="B51" s="57" t="s">
        <v>787</v>
      </c>
      <c r="C51" s="101"/>
      <c r="D51" s="101"/>
      <c r="E51" s="101"/>
      <c r="F51" s="101"/>
      <c r="G51" s="59" t="s">
        <v>19</v>
      </c>
    </row>
    <row r="52" spans="1:7" ht="12.2" customHeight="1">
      <c r="A52" s="60" t="s">
        <v>789</v>
      </c>
      <c r="B52" s="57" t="s">
        <v>790</v>
      </c>
      <c r="C52" s="101"/>
      <c r="D52" s="101"/>
      <c r="E52" s="101"/>
      <c r="F52" s="101"/>
      <c r="G52" s="59" t="s">
        <v>19</v>
      </c>
    </row>
    <row r="53" spans="1:7" ht="12.2" customHeight="1">
      <c r="A53" s="60" t="s">
        <v>793</v>
      </c>
      <c r="B53" s="57" t="s">
        <v>794</v>
      </c>
      <c r="C53" s="101">
        <v>1442</v>
      </c>
      <c r="D53" s="101">
        <v>1442</v>
      </c>
      <c r="E53" s="101">
        <v>904.76</v>
      </c>
      <c r="F53" s="101">
        <v>-537.24</v>
      </c>
      <c r="G53" s="59" t="s">
        <v>899</v>
      </c>
    </row>
    <row r="54" spans="1:7" ht="12.2" customHeight="1">
      <c r="A54" s="60" t="s">
        <v>797</v>
      </c>
      <c r="B54" s="57" t="s">
        <v>798</v>
      </c>
      <c r="C54" s="101"/>
      <c r="D54" s="101"/>
      <c r="E54" s="101"/>
      <c r="F54" s="101"/>
      <c r="G54" s="59" t="s">
        <v>19</v>
      </c>
    </row>
    <row r="55" spans="1:7" ht="12.2" customHeight="1">
      <c r="A55" s="60" t="s">
        <v>802</v>
      </c>
      <c r="B55" s="57" t="s">
        <v>291</v>
      </c>
      <c r="C55" s="101">
        <v>7400</v>
      </c>
      <c r="D55" s="101">
        <v>7400</v>
      </c>
      <c r="E55" s="101">
        <v>6473.14</v>
      </c>
      <c r="F55" s="101">
        <v>-926.86</v>
      </c>
      <c r="G55" s="59" t="s">
        <v>900</v>
      </c>
    </row>
    <row r="56" spans="1:7" ht="12.2" customHeight="1">
      <c r="A56" s="60" t="s">
        <v>804</v>
      </c>
      <c r="B56" s="57" t="s">
        <v>294</v>
      </c>
      <c r="C56" s="101">
        <v>204.5</v>
      </c>
      <c r="D56" s="101">
        <v>204.5</v>
      </c>
      <c r="E56" s="101">
        <v>51.13</v>
      </c>
      <c r="F56" s="101">
        <v>-153.37</v>
      </c>
      <c r="G56" s="59" t="s">
        <v>901</v>
      </c>
    </row>
    <row r="57" spans="1:7" ht="25.5">
      <c r="A57" s="60" t="s">
        <v>807</v>
      </c>
      <c r="B57" s="57" t="s">
        <v>808</v>
      </c>
      <c r="C57" s="101"/>
      <c r="D57" s="101"/>
      <c r="E57" s="101"/>
      <c r="F57" s="101"/>
      <c r="G57" s="59" t="s">
        <v>19</v>
      </c>
    </row>
    <row r="58" spans="1:7">
      <c r="A58" s="60" t="s">
        <v>811</v>
      </c>
      <c r="B58" s="57" t="s">
        <v>812</v>
      </c>
      <c r="C58" s="101"/>
      <c r="D58" s="101"/>
      <c r="E58" s="101"/>
      <c r="F58" s="101"/>
      <c r="G58" s="59" t="s">
        <v>19</v>
      </c>
    </row>
    <row r="59" spans="1:7" ht="10.5" customHeight="1">
      <c r="A59" s="60"/>
      <c r="B59" s="57"/>
      <c r="C59" s="101"/>
      <c r="D59" s="101"/>
      <c r="E59" s="101"/>
      <c r="F59" s="101"/>
      <c r="G59" s="59"/>
    </row>
    <row r="60" spans="1:7">
      <c r="A60" s="60" t="s">
        <v>857</v>
      </c>
      <c r="B60" s="57" t="s">
        <v>19</v>
      </c>
      <c r="C60" s="101">
        <v>1014039.4</v>
      </c>
      <c r="D60" s="101">
        <v>1067369.3999999999</v>
      </c>
      <c r="E60" s="101">
        <v>1163810.8</v>
      </c>
      <c r="F60" s="101">
        <v>96441.4</v>
      </c>
      <c r="G60" s="59" t="s">
        <v>902</v>
      </c>
    </row>
    <row r="62" spans="1:7" ht="9.75" customHeight="1"/>
    <row r="63" spans="1:7">
      <c r="A63" s="40" t="s">
        <v>90</v>
      </c>
      <c r="E63" s="97" t="s">
        <v>83</v>
      </c>
    </row>
    <row r="65" spans="1:5" ht="9.75" customHeight="1"/>
    <row r="66" spans="1:5">
      <c r="A66" s="40" t="s">
        <v>84</v>
      </c>
      <c r="E66" s="102" t="s">
        <v>95</v>
      </c>
    </row>
    <row r="68" spans="1:5" ht="10.5" customHeight="1"/>
    <row r="69" spans="1:5">
      <c r="A69" s="40" t="s">
        <v>859</v>
      </c>
      <c r="E69" s="102" t="s">
        <v>86</v>
      </c>
    </row>
    <row r="71" spans="1:5" ht="10.5" customHeight="1"/>
    <row r="72" spans="1:5">
      <c r="A72" s="40" t="s">
        <v>903</v>
      </c>
      <c r="E72" s="102" t="s">
        <v>860</v>
      </c>
    </row>
    <row r="74" spans="1:5" ht="9.75" customHeight="1"/>
    <row r="75" spans="1:5">
      <c r="A75" s="40" t="s">
        <v>904</v>
      </c>
      <c r="E75" s="102" t="s">
        <v>87</v>
      </c>
    </row>
    <row r="77" spans="1:5" ht="9.75" customHeight="1"/>
    <row r="78" spans="1:5">
      <c r="A78" s="40" t="s">
        <v>905</v>
      </c>
      <c r="E78" s="102" t="s">
        <v>862</v>
      </c>
    </row>
    <row r="81" spans="1:5">
      <c r="A81" s="40" t="s">
        <v>906</v>
      </c>
      <c r="E81" s="102" t="s">
        <v>88</v>
      </c>
    </row>
  </sheetData>
  <mergeCells count="2">
    <mergeCell ref="E1:G1"/>
    <mergeCell ref="D2:G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
  <sheetViews>
    <sheetView workbookViewId="0">
      <selection activeCell="A3" sqref="A3:G3"/>
    </sheetView>
  </sheetViews>
  <sheetFormatPr defaultRowHeight="12.75"/>
  <cols>
    <col min="1" max="1" width="74.85546875" style="2" customWidth="1"/>
    <col min="2" max="2" width="9.42578125" style="103" customWidth="1"/>
    <col min="3" max="3" width="14.85546875" style="25" customWidth="1"/>
    <col min="4" max="4" width="15.140625" style="25" customWidth="1"/>
    <col min="5" max="5" width="14.42578125" style="25" customWidth="1"/>
    <col min="6" max="6" width="13.28515625" style="25" customWidth="1"/>
    <col min="7" max="7" width="6.7109375" style="1" customWidth="1"/>
  </cols>
  <sheetData>
    <row r="1" spans="1:7">
      <c r="E1" s="34" t="s">
        <v>907</v>
      </c>
      <c r="F1" s="35"/>
      <c r="G1" s="104"/>
    </row>
    <row r="2" spans="1:7" ht="24" customHeight="1">
      <c r="E2" s="34" t="s">
        <v>70</v>
      </c>
      <c r="F2" s="35"/>
      <c r="G2" s="35"/>
    </row>
    <row r="3" spans="1:7" ht="62.25" customHeight="1">
      <c r="A3" s="33" t="s">
        <v>908</v>
      </c>
      <c r="B3" s="33"/>
      <c r="C3" s="33"/>
      <c r="D3" s="33"/>
      <c r="E3" s="33"/>
      <c r="F3" s="33"/>
      <c r="G3" s="105"/>
    </row>
    <row r="4" spans="1:7" ht="12" customHeight="1">
      <c r="F4" s="25" t="s">
        <v>71</v>
      </c>
      <c r="G4" s="106"/>
    </row>
    <row r="5" spans="1:7" ht="13.5" customHeight="1">
      <c r="A5" s="37" t="s">
        <v>72</v>
      </c>
      <c r="B5" s="37" t="s">
        <v>239</v>
      </c>
      <c r="C5" s="39" t="s">
        <v>74</v>
      </c>
      <c r="D5" s="39" t="s">
        <v>75</v>
      </c>
      <c r="E5" s="39" t="s">
        <v>76</v>
      </c>
      <c r="F5" s="39" t="s">
        <v>77</v>
      </c>
      <c r="G5" s="39"/>
    </row>
    <row r="6" spans="1:7">
      <c r="A6" s="37"/>
      <c r="B6" s="37"/>
      <c r="C6" s="39"/>
      <c r="D6" s="39"/>
      <c r="E6" s="39"/>
      <c r="F6" s="27" t="s">
        <v>78</v>
      </c>
      <c r="G6" s="26" t="s">
        <v>79</v>
      </c>
    </row>
    <row r="7" spans="1:7" ht="8.25" customHeight="1">
      <c r="A7" s="7">
        <v>1</v>
      </c>
      <c r="B7" s="8">
        <v>2</v>
      </c>
      <c r="C7" s="8">
        <v>3</v>
      </c>
      <c r="D7" s="8">
        <v>4</v>
      </c>
      <c r="E7" s="8">
        <v>5</v>
      </c>
      <c r="F7" s="8">
        <v>6</v>
      </c>
      <c r="G7" s="8">
        <v>7</v>
      </c>
    </row>
    <row r="8" spans="1:7" ht="12.4" customHeight="1">
      <c r="A8" s="107" t="s">
        <v>240</v>
      </c>
      <c r="B8" s="108" t="s">
        <v>241</v>
      </c>
      <c r="C8" s="13"/>
      <c r="D8" s="13">
        <v>2996.8</v>
      </c>
      <c r="E8" s="13">
        <v>2996.7</v>
      </c>
      <c r="F8" s="13">
        <v>-0.1</v>
      </c>
      <c r="G8" s="14" t="s">
        <v>2</v>
      </c>
    </row>
    <row r="9" spans="1:7" ht="12.4" customHeight="1">
      <c r="A9" s="107" t="s">
        <v>248</v>
      </c>
      <c r="B9" s="108" t="s">
        <v>249</v>
      </c>
      <c r="C9" s="13"/>
      <c r="D9" s="13"/>
      <c r="E9" s="13"/>
      <c r="F9" s="13"/>
      <c r="G9" s="14" t="s">
        <v>19</v>
      </c>
    </row>
    <row r="10" spans="1:7" ht="12.4" customHeight="1">
      <c r="A10" s="107" t="s">
        <v>253</v>
      </c>
      <c r="B10" s="108" t="s">
        <v>254</v>
      </c>
      <c r="C10" s="13"/>
      <c r="D10" s="13"/>
      <c r="E10" s="13"/>
      <c r="F10" s="13"/>
      <c r="G10" s="14" t="s">
        <v>19</v>
      </c>
    </row>
    <row r="11" spans="1:7" ht="12.4" customHeight="1">
      <c r="A11" s="107" t="s">
        <v>260</v>
      </c>
      <c r="B11" s="108" t="s">
        <v>261</v>
      </c>
      <c r="C11" s="13"/>
      <c r="D11" s="13"/>
      <c r="E11" s="13"/>
      <c r="F11" s="13"/>
      <c r="G11" s="14" t="s">
        <v>19</v>
      </c>
    </row>
    <row r="12" spans="1:7" ht="12.4" customHeight="1">
      <c r="A12" s="107" t="s">
        <v>264</v>
      </c>
      <c r="B12" s="108" t="s">
        <v>252</v>
      </c>
      <c r="C12" s="13">
        <v>267398.90000000002</v>
      </c>
      <c r="D12" s="13">
        <v>158527.29999999999</v>
      </c>
      <c r="E12" s="13">
        <v>135062.9</v>
      </c>
      <c r="F12" s="13">
        <v>-23464.400000000001</v>
      </c>
      <c r="G12" s="14" t="s">
        <v>909</v>
      </c>
    </row>
    <row r="13" spans="1:7" ht="12.4" customHeight="1">
      <c r="A13" s="107" t="s">
        <v>288</v>
      </c>
      <c r="B13" s="108" t="s">
        <v>289</v>
      </c>
      <c r="C13" s="13">
        <v>13422</v>
      </c>
      <c r="D13" s="13">
        <v>5034.7</v>
      </c>
      <c r="E13" s="13">
        <v>3879.5</v>
      </c>
      <c r="F13" s="13">
        <v>-1155.2</v>
      </c>
      <c r="G13" s="14" t="s">
        <v>571</v>
      </c>
    </row>
    <row r="14" spans="1:7" ht="12.6" customHeight="1">
      <c r="A14" s="107" t="s">
        <v>302</v>
      </c>
      <c r="B14" s="108" t="s">
        <v>303</v>
      </c>
      <c r="C14" s="13">
        <v>15225.5</v>
      </c>
      <c r="D14" s="13">
        <v>3351.7</v>
      </c>
      <c r="E14" s="13">
        <v>3304.1</v>
      </c>
      <c r="F14" s="13">
        <v>-47.6</v>
      </c>
      <c r="G14" s="14" t="s">
        <v>58</v>
      </c>
    </row>
    <row r="15" spans="1:7" ht="12" customHeight="1">
      <c r="A15" s="76" t="s">
        <v>910</v>
      </c>
      <c r="B15" s="108"/>
      <c r="C15" s="18">
        <v>1267</v>
      </c>
      <c r="D15" s="18">
        <v>1267</v>
      </c>
      <c r="E15" s="18">
        <v>1267</v>
      </c>
      <c r="F15" s="18"/>
      <c r="G15" s="19" t="s">
        <v>2</v>
      </c>
    </row>
    <row r="16" spans="1:7" ht="12.4" customHeight="1">
      <c r="A16" s="107" t="s">
        <v>328</v>
      </c>
      <c r="B16" s="108" t="s">
        <v>329</v>
      </c>
      <c r="C16" s="13">
        <v>19619.5</v>
      </c>
      <c r="D16" s="13">
        <v>84045.1</v>
      </c>
      <c r="E16" s="13">
        <v>54761.9</v>
      </c>
      <c r="F16" s="13">
        <v>-29283.200000000001</v>
      </c>
      <c r="G16" s="14" t="s">
        <v>911</v>
      </c>
    </row>
    <row r="17" spans="1:7" ht="12.4" customHeight="1">
      <c r="A17" s="76" t="s">
        <v>910</v>
      </c>
      <c r="B17" s="108"/>
      <c r="C17" s="13"/>
      <c r="D17" s="18">
        <v>111.2</v>
      </c>
      <c r="E17" s="18">
        <v>111.2</v>
      </c>
      <c r="F17" s="18"/>
      <c r="G17" s="19"/>
    </row>
    <row r="18" spans="1:7" ht="12.4" customHeight="1">
      <c r="A18" s="107" t="s">
        <v>379</v>
      </c>
      <c r="B18" s="108" t="s">
        <v>380</v>
      </c>
      <c r="C18" s="13"/>
      <c r="D18" s="13"/>
      <c r="E18" s="13"/>
      <c r="F18" s="13"/>
      <c r="G18" s="14" t="s">
        <v>19</v>
      </c>
    </row>
    <row r="19" spans="1:7" ht="12.4" customHeight="1">
      <c r="A19" s="107" t="s">
        <v>388</v>
      </c>
      <c r="B19" s="108" t="s">
        <v>389</v>
      </c>
      <c r="C19" s="13">
        <v>5140</v>
      </c>
      <c r="D19" s="13">
        <v>11018.9</v>
      </c>
      <c r="E19" s="13">
        <v>6825.3</v>
      </c>
      <c r="F19" s="13">
        <v>-4193.6000000000004</v>
      </c>
      <c r="G19" s="14" t="s">
        <v>912</v>
      </c>
    </row>
    <row r="20" spans="1:7" ht="12.4" customHeight="1">
      <c r="A20" s="107" t="s">
        <v>401</v>
      </c>
      <c r="B20" s="108" t="s">
        <v>402</v>
      </c>
      <c r="C20" s="13">
        <v>101320</v>
      </c>
      <c r="D20" s="13">
        <v>93320</v>
      </c>
      <c r="E20" s="13">
        <v>88608.2</v>
      </c>
      <c r="F20" s="13">
        <v>-4711.8</v>
      </c>
      <c r="G20" s="14" t="s">
        <v>235</v>
      </c>
    </row>
    <row r="21" spans="1:7" ht="12.4" customHeight="1">
      <c r="A21" s="107" t="s">
        <v>423</v>
      </c>
      <c r="B21" s="108" t="s">
        <v>424</v>
      </c>
      <c r="C21" s="13">
        <v>1520247.1</v>
      </c>
      <c r="D21" s="13">
        <v>1523057.9</v>
      </c>
      <c r="E21" s="13">
        <v>1304819.3999999999</v>
      </c>
      <c r="F21" s="13">
        <v>-218238.5</v>
      </c>
      <c r="G21" s="14" t="s">
        <v>530</v>
      </c>
    </row>
    <row r="22" spans="1:7" ht="12.4" customHeight="1">
      <c r="A22" s="107" t="s">
        <v>481</v>
      </c>
      <c r="B22" s="108" t="s">
        <v>482</v>
      </c>
      <c r="C22" s="13">
        <v>397426.9</v>
      </c>
      <c r="D22" s="13">
        <v>484292.1</v>
      </c>
      <c r="E22" s="13">
        <v>363974.2</v>
      </c>
      <c r="F22" s="13">
        <v>-120317.9</v>
      </c>
      <c r="G22" s="14" t="s">
        <v>913</v>
      </c>
    </row>
    <row r="23" spans="1:7" ht="12.4" customHeight="1">
      <c r="A23" s="107" t="s">
        <v>509</v>
      </c>
      <c r="B23" s="108" t="s">
        <v>510</v>
      </c>
      <c r="C23" s="13">
        <v>130015.5</v>
      </c>
      <c r="D23" s="13">
        <v>125897.5</v>
      </c>
      <c r="E23" s="13">
        <v>99976.7</v>
      </c>
      <c r="F23" s="13">
        <v>-25920.799999999999</v>
      </c>
      <c r="G23" s="14" t="s">
        <v>914</v>
      </c>
    </row>
    <row r="24" spans="1:7" ht="12.4" customHeight="1">
      <c r="A24" s="107" t="s">
        <v>544</v>
      </c>
      <c r="B24" s="87" t="s">
        <v>545</v>
      </c>
      <c r="C24" s="109">
        <v>284438.7</v>
      </c>
      <c r="D24" s="109">
        <v>335142</v>
      </c>
      <c r="E24" s="109">
        <v>303974.5</v>
      </c>
      <c r="F24" s="109">
        <v>-31167.5</v>
      </c>
      <c r="G24" s="110" t="s">
        <v>803</v>
      </c>
    </row>
    <row r="25" spans="1:7" ht="12.4" customHeight="1">
      <c r="A25" s="76" t="s">
        <v>915</v>
      </c>
      <c r="B25" s="87"/>
      <c r="C25" s="109"/>
      <c r="D25" s="111">
        <v>25</v>
      </c>
      <c r="E25" s="109"/>
      <c r="F25" s="111">
        <v>-25</v>
      </c>
      <c r="G25" s="110"/>
    </row>
    <row r="26" spans="1:7" ht="12.4" customHeight="1">
      <c r="A26" s="107" t="s">
        <v>586</v>
      </c>
      <c r="B26" s="108" t="s">
        <v>587</v>
      </c>
      <c r="C26" s="109">
        <v>2394.6999999999998</v>
      </c>
      <c r="D26" s="109">
        <v>165.5</v>
      </c>
      <c r="E26" s="109">
        <v>152.4</v>
      </c>
      <c r="F26" s="109">
        <v>-13.1</v>
      </c>
      <c r="G26" s="110" t="s">
        <v>916</v>
      </c>
    </row>
    <row r="27" spans="1:7" ht="12.4" customHeight="1">
      <c r="A27" s="107" t="s">
        <v>603</v>
      </c>
      <c r="B27" s="108" t="s">
        <v>604</v>
      </c>
      <c r="C27" s="109"/>
      <c r="D27" s="109">
        <v>89717.8</v>
      </c>
      <c r="E27" s="109">
        <v>78628</v>
      </c>
      <c r="F27" s="109">
        <v>-11089.8</v>
      </c>
      <c r="G27" s="110" t="s">
        <v>883</v>
      </c>
    </row>
    <row r="28" spans="1:7" ht="12.4" customHeight="1">
      <c r="A28" s="107" t="s">
        <v>630</v>
      </c>
      <c r="B28" s="108" t="s">
        <v>631</v>
      </c>
      <c r="C28" s="109">
        <v>584664.80000000005</v>
      </c>
      <c r="D28" s="109">
        <v>664206</v>
      </c>
      <c r="E28" s="109">
        <v>618260.9</v>
      </c>
      <c r="F28" s="109">
        <v>-45945</v>
      </c>
      <c r="G28" s="110" t="s">
        <v>730</v>
      </c>
    </row>
    <row r="29" spans="1:7" ht="12.4" customHeight="1">
      <c r="A29" s="107" t="s">
        <v>657</v>
      </c>
      <c r="B29" s="108" t="s">
        <v>658</v>
      </c>
      <c r="C29" s="109">
        <v>258668.7</v>
      </c>
      <c r="D29" s="109">
        <v>31299.3</v>
      </c>
      <c r="E29" s="109">
        <v>15242.7</v>
      </c>
      <c r="F29" s="109">
        <v>-16056.6</v>
      </c>
      <c r="G29" s="110" t="s">
        <v>917</v>
      </c>
    </row>
    <row r="30" spans="1:7" ht="12.4" customHeight="1">
      <c r="A30" s="107" t="s">
        <v>672</v>
      </c>
      <c r="B30" s="108" t="s">
        <v>673</v>
      </c>
      <c r="C30" s="109">
        <v>87.2</v>
      </c>
      <c r="D30" s="109">
        <v>186.2</v>
      </c>
      <c r="E30" s="109">
        <v>186.1</v>
      </c>
      <c r="F30" s="109">
        <v>-0.1</v>
      </c>
      <c r="G30" s="110" t="s">
        <v>330</v>
      </c>
    </row>
    <row r="31" spans="1:7" ht="12.4" customHeight="1">
      <c r="A31" s="107" t="s">
        <v>681</v>
      </c>
      <c r="B31" s="108" t="s">
        <v>682</v>
      </c>
      <c r="C31" s="109"/>
      <c r="D31" s="109">
        <v>46123.7</v>
      </c>
      <c r="E31" s="109">
        <v>43397.1</v>
      </c>
      <c r="F31" s="109">
        <v>-2726.6</v>
      </c>
      <c r="G31" s="110" t="s">
        <v>918</v>
      </c>
    </row>
    <row r="32" spans="1:7" ht="12.4" customHeight="1">
      <c r="A32" s="107" t="s">
        <v>690</v>
      </c>
      <c r="B32" s="108" t="s">
        <v>691</v>
      </c>
      <c r="C32" s="109"/>
      <c r="D32" s="109"/>
      <c r="E32" s="109"/>
      <c r="F32" s="109"/>
      <c r="G32" s="110" t="s">
        <v>19</v>
      </c>
    </row>
    <row r="33" spans="1:7" ht="12.4" customHeight="1">
      <c r="A33" s="107" t="s">
        <v>697</v>
      </c>
      <c r="B33" s="108" t="s">
        <v>698</v>
      </c>
      <c r="C33" s="109"/>
      <c r="D33" s="109"/>
      <c r="E33" s="109"/>
      <c r="F33" s="109"/>
      <c r="G33" s="110" t="s">
        <v>19</v>
      </c>
    </row>
    <row r="34" spans="1:7" ht="12.4" customHeight="1">
      <c r="A34" s="107" t="s">
        <v>703</v>
      </c>
      <c r="B34" s="108" t="s">
        <v>704</v>
      </c>
      <c r="C34" s="109"/>
      <c r="D34" s="109"/>
      <c r="E34" s="109"/>
      <c r="F34" s="109"/>
      <c r="G34" s="110" t="s">
        <v>19</v>
      </c>
    </row>
    <row r="35" spans="1:7" ht="12.4" customHeight="1">
      <c r="A35" s="107" t="s">
        <v>708</v>
      </c>
      <c r="B35" s="108" t="s">
        <v>709</v>
      </c>
      <c r="C35" s="109">
        <v>10172.799999999999</v>
      </c>
      <c r="D35" s="109">
        <v>10975.5</v>
      </c>
      <c r="E35" s="109">
        <v>9441.1</v>
      </c>
      <c r="F35" s="109">
        <v>-1534.4</v>
      </c>
      <c r="G35" s="110" t="s">
        <v>714</v>
      </c>
    </row>
    <row r="36" spans="1:7" ht="12.4" customHeight="1">
      <c r="A36" s="76" t="s">
        <v>915</v>
      </c>
      <c r="B36" s="108"/>
      <c r="C36" s="109"/>
      <c r="D36" s="111">
        <v>8643.9</v>
      </c>
      <c r="E36" s="111">
        <v>8643.7999999999993</v>
      </c>
      <c r="F36" s="111">
        <v>-0.1</v>
      </c>
      <c r="G36" s="112" t="s">
        <v>2</v>
      </c>
    </row>
    <row r="37" spans="1:7" ht="12.4" customHeight="1">
      <c r="A37" s="107" t="s">
        <v>716</v>
      </c>
      <c r="B37" s="108" t="s">
        <v>717</v>
      </c>
      <c r="C37" s="13"/>
      <c r="D37" s="13"/>
      <c r="E37" s="13"/>
      <c r="F37" s="13"/>
      <c r="G37" s="14" t="s">
        <v>19</v>
      </c>
    </row>
    <row r="38" spans="1:7" ht="25.5" customHeight="1">
      <c r="A38" s="107" t="s">
        <v>721</v>
      </c>
      <c r="B38" s="108" t="s">
        <v>722</v>
      </c>
      <c r="C38" s="13"/>
      <c r="D38" s="13"/>
      <c r="E38" s="13"/>
      <c r="F38" s="13"/>
      <c r="G38" s="14" t="s">
        <v>19</v>
      </c>
    </row>
    <row r="39" spans="1:7" ht="12.4" customHeight="1">
      <c r="A39" s="107" t="s">
        <v>723</v>
      </c>
      <c r="B39" s="108" t="s">
        <v>724</v>
      </c>
      <c r="C39" s="13"/>
      <c r="D39" s="13"/>
      <c r="E39" s="13"/>
      <c r="F39" s="13"/>
      <c r="G39" s="14" t="s">
        <v>19</v>
      </c>
    </row>
    <row r="40" spans="1:7" ht="12.4" customHeight="1">
      <c r="A40" s="107" t="s">
        <v>728</v>
      </c>
      <c r="B40" s="108" t="s">
        <v>729</v>
      </c>
      <c r="C40" s="13"/>
      <c r="D40" s="13"/>
      <c r="E40" s="13"/>
      <c r="F40" s="13"/>
      <c r="G40" s="14" t="s">
        <v>19</v>
      </c>
    </row>
    <row r="41" spans="1:7" ht="12.4" customHeight="1">
      <c r="A41" s="107" t="s">
        <v>733</v>
      </c>
      <c r="B41" s="108" t="s">
        <v>734</v>
      </c>
      <c r="C41" s="13"/>
      <c r="D41" s="13"/>
      <c r="E41" s="13"/>
      <c r="F41" s="13"/>
      <c r="G41" s="14" t="s">
        <v>19</v>
      </c>
    </row>
    <row r="42" spans="1:7" ht="12.4" customHeight="1">
      <c r="A42" s="107" t="s">
        <v>736</v>
      </c>
      <c r="B42" s="108" t="s">
        <v>737</v>
      </c>
      <c r="C42" s="13"/>
      <c r="D42" s="13"/>
      <c r="E42" s="13"/>
      <c r="F42" s="13"/>
      <c r="G42" s="14" t="s">
        <v>19</v>
      </c>
    </row>
    <row r="43" spans="1:7" ht="12.4" customHeight="1">
      <c r="A43" s="107" t="s">
        <v>740</v>
      </c>
      <c r="B43" s="108" t="s">
        <v>267</v>
      </c>
      <c r="C43" s="13"/>
      <c r="D43" s="13"/>
      <c r="E43" s="13"/>
      <c r="F43" s="13"/>
      <c r="G43" s="14" t="s">
        <v>19</v>
      </c>
    </row>
    <row r="44" spans="1:7" ht="12.4" customHeight="1">
      <c r="A44" s="107" t="s">
        <v>745</v>
      </c>
      <c r="B44" s="108" t="s">
        <v>270</v>
      </c>
      <c r="C44" s="13"/>
      <c r="D44" s="13"/>
      <c r="E44" s="13"/>
      <c r="F44" s="13"/>
      <c r="G44" s="14" t="s">
        <v>19</v>
      </c>
    </row>
    <row r="45" spans="1:7" ht="12.4" customHeight="1">
      <c r="A45" s="107" t="s">
        <v>748</v>
      </c>
      <c r="B45" s="108" t="s">
        <v>272</v>
      </c>
      <c r="C45" s="13"/>
      <c r="D45" s="13"/>
      <c r="E45" s="13"/>
      <c r="F45" s="13"/>
      <c r="G45" s="14" t="s">
        <v>19</v>
      </c>
    </row>
    <row r="46" spans="1:7" ht="12.4" customHeight="1">
      <c r="A46" s="107" t="s">
        <v>751</v>
      </c>
      <c r="B46" s="108" t="s">
        <v>259</v>
      </c>
      <c r="C46" s="13">
        <v>891.7</v>
      </c>
      <c r="D46" s="13">
        <v>1086.9000000000001</v>
      </c>
      <c r="E46" s="13">
        <v>1008.9</v>
      </c>
      <c r="F46" s="13">
        <v>-78</v>
      </c>
      <c r="G46" s="14" t="s">
        <v>877</v>
      </c>
    </row>
    <row r="47" spans="1:7" ht="12.4" customHeight="1">
      <c r="A47" s="107" t="s">
        <v>754</v>
      </c>
      <c r="B47" s="108" t="s">
        <v>753</v>
      </c>
      <c r="C47" s="13"/>
      <c r="D47" s="13"/>
      <c r="E47" s="13">
        <v>-26.8</v>
      </c>
      <c r="F47" s="13">
        <v>-26.8</v>
      </c>
      <c r="G47" s="14" t="s">
        <v>19</v>
      </c>
    </row>
    <row r="48" spans="1:7" ht="12.4" customHeight="1">
      <c r="A48" s="107" t="s">
        <v>757</v>
      </c>
      <c r="B48" s="108" t="s">
        <v>758</v>
      </c>
      <c r="C48" s="13"/>
      <c r="D48" s="13"/>
      <c r="E48" s="13"/>
      <c r="F48" s="13"/>
      <c r="G48" s="14" t="s">
        <v>19</v>
      </c>
    </row>
    <row r="49" spans="1:7" ht="12.4" customHeight="1">
      <c r="A49" s="107" t="s">
        <v>761</v>
      </c>
      <c r="B49" s="108" t="s">
        <v>762</v>
      </c>
      <c r="C49" s="13"/>
      <c r="D49" s="13"/>
      <c r="E49" s="13"/>
      <c r="F49" s="13"/>
      <c r="G49" s="14" t="s">
        <v>19</v>
      </c>
    </row>
    <row r="50" spans="1:7" ht="12.4" customHeight="1">
      <c r="A50" s="107" t="s">
        <v>765</v>
      </c>
      <c r="B50" s="108" t="s">
        <v>766</v>
      </c>
      <c r="C50" s="13"/>
      <c r="D50" s="13"/>
      <c r="E50" s="13"/>
      <c r="F50" s="13"/>
      <c r="G50" s="14" t="s">
        <v>19</v>
      </c>
    </row>
    <row r="51" spans="1:7" ht="12.4" customHeight="1">
      <c r="A51" s="107" t="s">
        <v>769</v>
      </c>
      <c r="B51" s="108" t="s">
        <v>770</v>
      </c>
      <c r="C51" s="13"/>
      <c r="D51" s="13"/>
      <c r="E51" s="13"/>
      <c r="F51" s="13"/>
      <c r="G51" s="14" t="s">
        <v>19</v>
      </c>
    </row>
    <row r="52" spans="1:7" ht="12.4" customHeight="1">
      <c r="A52" s="107" t="s">
        <v>777</v>
      </c>
      <c r="B52" s="108" t="s">
        <v>778</v>
      </c>
      <c r="C52" s="13"/>
      <c r="D52" s="13"/>
      <c r="E52" s="13"/>
      <c r="F52" s="13"/>
      <c r="G52" s="14" t="s">
        <v>19</v>
      </c>
    </row>
    <row r="53" spans="1:7" ht="12.4" customHeight="1">
      <c r="A53" s="107" t="s">
        <v>781</v>
      </c>
      <c r="B53" s="108" t="s">
        <v>782</v>
      </c>
      <c r="C53" s="13">
        <v>813.2</v>
      </c>
      <c r="D53" s="13">
        <v>1319.9</v>
      </c>
      <c r="E53" s="13">
        <v>1166.2</v>
      </c>
      <c r="F53" s="13">
        <v>-153.69999999999999</v>
      </c>
      <c r="G53" s="14" t="s">
        <v>718</v>
      </c>
    </row>
    <row r="54" spans="1:7" ht="12.4" customHeight="1">
      <c r="A54" s="107" t="s">
        <v>783</v>
      </c>
      <c r="B54" s="108" t="s">
        <v>784</v>
      </c>
      <c r="C54" s="13"/>
      <c r="D54" s="13"/>
      <c r="E54" s="13"/>
      <c r="F54" s="13"/>
      <c r="G54" s="14" t="s">
        <v>19</v>
      </c>
    </row>
    <row r="55" spans="1:7" ht="12.4" customHeight="1">
      <c r="A55" s="107" t="s">
        <v>786</v>
      </c>
      <c r="B55" s="108" t="s">
        <v>787</v>
      </c>
      <c r="C55" s="13"/>
      <c r="D55" s="13"/>
      <c r="E55" s="13"/>
      <c r="F55" s="13"/>
      <c r="G55" s="14" t="s">
        <v>19</v>
      </c>
    </row>
    <row r="56" spans="1:7" ht="12.4" customHeight="1">
      <c r="A56" s="107" t="s">
        <v>789</v>
      </c>
      <c r="B56" s="108" t="s">
        <v>790</v>
      </c>
      <c r="C56" s="13"/>
      <c r="D56" s="13"/>
      <c r="E56" s="13"/>
      <c r="F56" s="13"/>
      <c r="G56" s="14" t="s">
        <v>19</v>
      </c>
    </row>
    <row r="57" spans="1:7" ht="12.4" customHeight="1">
      <c r="A57" s="107" t="s">
        <v>793</v>
      </c>
      <c r="B57" s="108" t="s">
        <v>794</v>
      </c>
      <c r="C57" s="13"/>
      <c r="D57" s="13"/>
      <c r="E57" s="13"/>
      <c r="F57" s="13"/>
      <c r="G57" s="14" t="s">
        <v>19</v>
      </c>
    </row>
    <row r="58" spans="1:7" ht="12.4" customHeight="1">
      <c r="A58" s="107" t="s">
        <v>797</v>
      </c>
      <c r="B58" s="108" t="s">
        <v>798</v>
      </c>
      <c r="C58" s="13"/>
      <c r="D58" s="13"/>
      <c r="E58" s="13"/>
      <c r="F58" s="13"/>
      <c r="G58" s="14" t="s">
        <v>19</v>
      </c>
    </row>
    <row r="59" spans="1:7" ht="11.25" customHeight="1">
      <c r="A59" s="107" t="s">
        <v>802</v>
      </c>
      <c r="B59" s="108" t="s">
        <v>291</v>
      </c>
      <c r="C59" s="13">
        <v>297</v>
      </c>
      <c r="D59" s="13">
        <v>309.89999999999998</v>
      </c>
      <c r="E59" s="13">
        <v>172.1</v>
      </c>
      <c r="F59" s="13">
        <v>-137.80000000000001</v>
      </c>
      <c r="G59" s="14" t="s">
        <v>499</v>
      </c>
    </row>
    <row r="60" spans="1:7" ht="12.4" customHeight="1">
      <c r="A60" s="107" t="s">
        <v>804</v>
      </c>
      <c r="B60" s="108" t="s">
        <v>294</v>
      </c>
      <c r="C60" s="13"/>
      <c r="D60" s="13"/>
      <c r="E60" s="13"/>
      <c r="F60" s="13"/>
      <c r="G60" s="14" t="s">
        <v>19</v>
      </c>
    </row>
    <row r="61" spans="1:7" ht="25.5">
      <c r="A61" s="107" t="s">
        <v>807</v>
      </c>
      <c r="B61" s="108" t="s">
        <v>808</v>
      </c>
      <c r="C61" s="13"/>
      <c r="D61" s="13"/>
      <c r="E61" s="13"/>
      <c r="F61" s="13"/>
      <c r="G61" s="14" t="s">
        <v>19</v>
      </c>
    </row>
    <row r="62" spans="1:7">
      <c r="A62" s="107" t="s">
        <v>811</v>
      </c>
      <c r="B62" s="108" t="s">
        <v>812</v>
      </c>
      <c r="C62" s="13"/>
      <c r="D62" s="13"/>
      <c r="E62" s="13"/>
      <c r="F62" s="13"/>
      <c r="G62" s="14" t="s">
        <v>19</v>
      </c>
    </row>
    <row r="63" spans="1:7">
      <c r="A63" s="113" t="s">
        <v>857</v>
      </c>
      <c r="B63" s="108" t="s">
        <v>19</v>
      </c>
      <c r="C63" s="13">
        <v>3610977.2</v>
      </c>
      <c r="D63" s="13">
        <v>3662027.6</v>
      </c>
      <c r="E63" s="13">
        <v>3125790.1</v>
      </c>
      <c r="F63" s="13">
        <v>-536237.5</v>
      </c>
      <c r="G63" s="14" t="s">
        <v>564</v>
      </c>
    </row>
    <row r="65" spans="1:5" ht="9" customHeight="1"/>
    <row r="66" spans="1:5">
      <c r="A66" s="2" t="s">
        <v>90</v>
      </c>
      <c r="E66" s="25" t="s">
        <v>83</v>
      </c>
    </row>
    <row r="68" spans="1:5" ht="8.25" customHeight="1"/>
    <row r="69" spans="1:5">
      <c r="A69" s="2" t="s">
        <v>84</v>
      </c>
      <c r="E69" s="21" t="s">
        <v>95</v>
      </c>
    </row>
    <row r="71" spans="1:5" ht="8.25" customHeight="1"/>
    <row r="72" spans="1:5">
      <c r="A72" s="2" t="s">
        <v>859</v>
      </c>
      <c r="E72" s="21" t="s">
        <v>86</v>
      </c>
    </row>
    <row r="74" spans="1:5" ht="9.75" customHeight="1"/>
    <row r="75" spans="1:5">
      <c r="A75" s="2" t="s">
        <v>91</v>
      </c>
      <c r="E75" s="21" t="s">
        <v>89</v>
      </c>
    </row>
    <row r="77" spans="1:5" ht="9" customHeight="1"/>
    <row r="78" spans="1:5">
      <c r="A78" s="2" t="s">
        <v>92</v>
      </c>
      <c r="E78" s="21" t="s">
        <v>87</v>
      </c>
    </row>
    <row r="80" spans="1:5" ht="9" customHeight="1"/>
    <row r="81" spans="1:5">
      <c r="A81" s="2" t="s">
        <v>861</v>
      </c>
      <c r="E81" s="21" t="s">
        <v>862</v>
      </c>
    </row>
    <row r="83" spans="1:5" ht="8.25" customHeight="1"/>
    <row r="84" spans="1:5">
      <c r="A84" s="2" t="s">
        <v>93</v>
      </c>
      <c r="E84" s="21" t="s">
        <v>88</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workbookViewId="0">
      <selection activeCell="A3" sqref="A3:G3"/>
    </sheetView>
  </sheetViews>
  <sheetFormatPr defaultRowHeight="12.75"/>
  <cols>
    <col min="1" max="1" width="60.7109375" style="2" customWidth="1"/>
    <col min="2" max="2" width="10.7109375" style="103" customWidth="1"/>
    <col min="3" max="6" width="15.7109375" style="25" customWidth="1"/>
    <col min="7" max="7" width="6.7109375" style="1" customWidth="1"/>
    <col min="9" max="9" width="11.140625" customWidth="1"/>
    <col min="10" max="10" width="11" customWidth="1"/>
    <col min="11" max="11" width="12.85546875" customWidth="1"/>
  </cols>
  <sheetData>
    <row r="1" spans="1:7">
      <c r="E1" s="34" t="s">
        <v>919</v>
      </c>
      <c r="F1" s="35"/>
      <c r="G1" s="104"/>
    </row>
    <row r="2" spans="1:7" ht="30" customHeight="1">
      <c r="E2" s="34" t="s">
        <v>70</v>
      </c>
      <c r="F2" s="35"/>
      <c r="G2" s="35"/>
    </row>
    <row r="3" spans="1:7" ht="60" customHeight="1">
      <c r="A3" s="33" t="s">
        <v>920</v>
      </c>
      <c r="B3" s="33"/>
      <c r="C3" s="33"/>
      <c r="D3" s="33"/>
      <c r="E3" s="33"/>
      <c r="F3" s="33"/>
      <c r="G3" s="105"/>
    </row>
    <row r="4" spans="1:7">
      <c r="F4" s="25" t="s">
        <v>71</v>
      </c>
      <c r="G4" s="106"/>
    </row>
    <row r="5" spans="1:7" ht="28.5" customHeight="1">
      <c r="A5" s="37" t="s">
        <v>72</v>
      </c>
      <c r="B5" s="37" t="s">
        <v>239</v>
      </c>
      <c r="C5" s="39" t="s">
        <v>74</v>
      </c>
      <c r="D5" s="39" t="s">
        <v>75</v>
      </c>
      <c r="E5" s="39" t="s">
        <v>76</v>
      </c>
      <c r="F5" s="39" t="s">
        <v>77</v>
      </c>
      <c r="G5" s="39"/>
    </row>
    <row r="6" spans="1:7">
      <c r="A6" s="37"/>
      <c r="B6" s="37"/>
      <c r="C6" s="39"/>
      <c r="D6" s="39"/>
      <c r="E6" s="39"/>
      <c r="F6" s="27" t="s">
        <v>78</v>
      </c>
      <c r="G6" s="26" t="s">
        <v>79</v>
      </c>
    </row>
    <row r="7" spans="1:7" ht="9.9499999999999993" customHeight="1">
      <c r="A7" s="7">
        <v>1</v>
      </c>
      <c r="B7" s="8">
        <v>2</v>
      </c>
      <c r="C7" s="8">
        <v>3</v>
      </c>
      <c r="D7" s="8">
        <v>4</v>
      </c>
      <c r="E7" s="8">
        <v>5</v>
      </c>
      <c r="F7" s="8">
        <v>6</v>
      </c>
      <c r="G7" s="8">
        <v>7</v>
      </c>
    </row>
    <row r="8" spans="1:7">
      <c r="A8" s="107" t="s">
        <v>921</v>
      </c>
      <c r="B8" s="108" t="s">
        <v>245</v>
      </c>
      <c r="C8" s="13">
        <v>14359600.699999999</v>
      </c>
      <c r="D8" s="13">
        <v>11891643.5</v>
      </c>
      <c r="E8" s="13">
        <v>11446344.199999999</v>
      </c>
      <c r="F8" s="13">
        <v>-445299.3</v>
      </c>
      <c r="G8" s="14" t="s">
        <v>268</v>
      </c>
    </row>
    <row r="9" spans="1:7" ht="25.5">
      <c r="A9" s="114" t="s">
        <v>922</v>
      </c>
      <c r="B9" s="108"/>
      <c r="C9" s="13"/>
      <c r="D9" s="18">
        <v>55540.800000000003</v>
      </c>
      <c r="E9" s="18">
        <v>52052.2</v>
      </c>
      <c r="F9" s="18">
        <v>-3488.6</v>
      </c>
      <c r="G9" s="19" t="s">
        <v>556</v>
      </c>
    </row>
    <row r="10" spans="1:7">
      <c r="A10" s="115" t="s">
        <v>923</v>
      </c>
      <c r="B10" s="116" t="s">
        <v>924</v>
      </c>
      <c r="C10" s="10">
        <v>2712114.3</v>
      </c>
      <c r="D10" s="10">
        <v>2835874.8</v>
      </c>
      <c r="E10" s="10">
        <v>2771696.7</v>
      </c>
      <c r="F10" s="10">
        <v>-64178.1</v>
      </c>
      <c r="G10" s="11" t="s">
        <v>403</v>
      </c>
    </row>
    <row r="11" spans="1:7">
      <c r="A11" s="115" t="s">
        <v>925</v>
      </c>
      <c r="B11" s="116" t="s">
        <v>926</v>
      </c>
      <c r="C11" s="10">
        <v>851989.1</v>
      </c>
      <c r="D11" s="10">
        <v>813871.1</v>
      </c>
      <c r="E11" s="10">
        <v>760812.2</v>
      </c>
      <c r="F11" s="10">
        <v>-53058.9</v>
      </c>
      <c r="G11" s="11" t="s">
        <v>448</v>
      </c>
    </row>
    <row r="12" spans="1:7">
      <c r="A12" s="115" t="s">
        <v>927</v>
      </c>
      <c r="B12" s="116" t="s">
        <v>928</v>
      </c>
      <c r="C12" s="10">
        <v>113969.9</v>
      </c>
      <c r="D12" s="10">
        <v>126780.3</v>
      </c>
      <c r="E12" s="10">
        <v>119876.7</v>
      </c>
      <c r="F12" s="10">
        <v>-6903.6</v>
      </c>
      <c r="G12" s="11" t="s">
        <v>197</v>
      </c>
    </row>
    <row r="13" spans="1:7">
      <c r="A13" s="115" t="s">
        <v>929</v>
      </c>
      <c r="B13" s="116" t="s">
        <v>930</v>
      </c>
      <c r="C13" s="10">
        <v>71771</v>
      </c>
      <c r="D13" s="10">
        <v>76166.8</v>
      </c>
      <c r="E13" s="10">
        <v>75409.8</v>
      </c>
      <c r="F13" s="10">
        <v>-757</v>
      </c>
      <c r="G13" s="11" t="s">
        <v>304</v>
      </c>
    </row>
    <row r="14" spans="1:7">
      <c r="A14" s="115" t="s">
        <v>931</v>
      </c>
      <c r="B14" s="116" t="s">
        <v>932</v>
      </c>
      <c r="C14" s="10">
        <v>2952421.2</v>
      </c>
      <c r="D14" s="10">
        <v>792787.7</v>
      </c>
      <c r="E14" s="10">
        <v>604522.1</v>
      </c>
      <c r="F14" s="10">
        <v>-188265.60000000001</v>
      </c>
      <c r="G14" s="11" t="s">
        <v>670</v>
      </c>
    </row>
    <row r="15" spans="1:7">
      <c r="A15" s="115" t="s">
        <v>933</v>
      </c>
      <c r="B15" s="116" t="s">
        <v>934</v>
      </c>
      <c r="C15" s="10">
        <v>5117635.3</v>
      </c>
      <c r="D15" s="10">
        <v>4454240.7</v>
      </c>
      <c r="E15" s="10">
        <v>4322468.3</v>
      </c>
      <c r="F15" s="10">
        <v>-131772.4</v>
      </c>
      <c r="G15" s="11" t="s">
        <v>647</v>
      </c>
    </row>
    <row r="16" spans="1:7">
      <c r="A16" s="115" t="s">
        <v>935</v>
      </c>
      <c r="B16" s="116" t="s">
        <v>936</v>
      </c>
      <c r="C16" s="10">
        <v>2539699.9</v>
      </c>
      <c r="D16" s="10">
        <v>2791922.1</v>
      </c>
      <c r="E16" s="10">
        <v>2791558.4</v>
      </c>
      <c r="F16" s="10">
        <v>-363.7</v>
      </c>
      <c r="G16" s="11" t="s">
        <v>2</v>
      </c>
    </row>
    <row r="17" spans="1:7">
      <c r="A17" s="107" t="s">
        <v>937</v>
      </c>
      <c r="B17" s="108" t="s">
        <v>391</v>
      </c>
      <c r="C17" s="13">
        <v>1789025.3</v>
      </c>
      <c r="D17" s="13">
        <v>1763431.3</v>
      </c>
      <c r="E17" s="13">
        <v>1757916.2</v>
      </c>
      <c r="F17" s="13">
        <v>-5515.1</v>
      </c>
      <c r="G17" s="14" t="s">
        <v>161</v>
      </c>
    </row>
    <row r="18" spans="1:7" ht="25.5">
      <c r="A18" s="114" t="s">
        <v>922</v>
      </c>
      <c r="B18" s="108"/>
      <c r="C18" s="13"/>
      <c r="D18" s="18">
        <v>250</v>
      </c>
      <c r="E18" s="18">
        <v>250</v>
      </c>
      <c r="F18" s="18"/>
      <c r="G18" s="19" t="s">
        <v>2</v>
      </c>
    </row>
    <row r="19" spans="1:7">
      <c r="A19" s="115" t="s">
        <v>938</v>
      </c>
      <c r="B19" s="116" t="s">
        <v>939</v>
      </c>
      <c r="C19" s="10">
        <v>497738.8</v>
      </c>
      <c r="D19" s="10">
        <v>515432.5</v>
      </c>
      <c r="E19" s="10">
        <v>514916.6</v>
      </c>
      <c r="F19" s="10">
        <v>-515.9</v>
      </c>
      <c r="G19" s="11" t="s">
        <v>330</v>
      </c>
    </row>
    <row r="20" spans="1:7">
      <c r="A20" s="115" t="s">
        <v>940</v>
      </c>
      <c r="B20" s="116" t="s">
        <v>941</v>
      </c>
      <c r="C20" s="10">
        <v>1291286.5</v>
      </c>
      <c r="D20" s="10">
        <v>1247998.8</v>
      </c>
      <c r="E20" s="10">
        <v>1242999.7</v>
      </c>
      <c r="F20" s="10">
        <v>-4999.1000000000004</v>
      </c>
      <c r="G20" s="11" t="s">
        <v>5</v>
      </c>
    </row>
    <row r="21" spans="1:7">
      <c r="A21" s="107" t="s">
        <v>942</v>
      </c>
      <c r="B21" s="108" t="s">
        <v>310</v>
      </c>
      <c r="C21" s="13">
        <v>6541846.5</v>
      </c>
      <c r="D21" s="13">
        <v>7187013.0999999996</v>
      </c>
      <c r="E21" s="13">
        <v>7105327.7999999998</v>
      </c>
      <c r="F21" s="13">
        <v>-81685.3</v>
      </c>
      <c r="G21" s="14" t="s">
        <v>220</v>
      </c>
    </row>
    <row r="22" spans="1:7" ht="25.5">
      <c r="A22" s="114" t="s">
        <v>922</v>
      </c>
      <c r="B22" s="108"/>
      <c r="C22" s="13"/>
      <c r="D22" s="18">
        <v>1371.1</v>
      </c>
      <c r="E22" s="18">
        <v>1369.8</v>
      </c>
      <c r="F22" s="18">
        <f>E22-D22</f>
        <v>-1.2999999999999545</v>
      </c>
      <c r="G22" s="19" t="s">
        <v>330</v>
      </c>
    </row>
    <row r="23" spans="1:7">
      <c r="A23" s="115" t="s">
        <v>943</v>
      </c>
      <c r="B23" s="116" t="s">
        <v>944</v>
      </c>
      <c r="C23" s="10">
        <v>3615385</v>
      </c>
      <c r="D23" s="10">
        <v>4068347.6</v>
      </c>
      <c r="E23" s="10">
        <v>4022045.8</v>
      </c>
      <c r="F23" s="10">
        <v>-46301.8</v>
      </c>
      <c r="G23" s="11" t="s">
        <v>220</v>
      </c>
    </row>
    <row r="24" spans="1:7">
      <c r="A24" s="115" t="s">
        <v>945</v>
      </c>
      <c r="B24" s="116" t="s">
        <v>946</v>
      </c>
      <c r="C24" s="10">
        <v>479482.6</v>
      </c>
      <c r="D24" s="10">
        <v>577235.6</v>
      </c>
      <c r="E24" s="10">
        <v>571456.69999999995</v>
      </c>
      <c r="F24" s="10">
        <v>-5778.9</v>
      </c>
      <c r="G24" s="11" t="s">
        <v>304</v>
      </c>
    </row>
    <row r="25" spans="1:7">
      <c r="A25" s="115" t="s">
        <v>947</v>
      </c>
      <c r="B25" s="116" t="s">
        <v>948</v>
      </c>
      <c r="C25" s="10">
        <v>1404672.2</v>
      </c>
      <c r="D25" s="10">
        <v>1423377.7</v>
      </c>
      <c r="E25" s="10">
        <v>1401740</v>
      </c>
      <c r="F25" s="10">
        <v>-21637.7</v>
      </c>
      <c r="G25" s="11" t="s">
        <v>869</v>
      </c>
    </row>
    <row r="26" spans="1:7">
      <c r="A26" s="115" t="s">
        <v>326</v>
      </c>
      <c r="B26" s="116" t="s">
        <v>949</v>
      </c>
      <c r="C26" s="10">
        <v>806319.8</v>
      </c>
      <c r="D26" s="10">
        <v>864474.6</v>
      </c>
      <c r="E26" s="10">
        <v>860301.2</v>
      </c>
      <c r="F26" s="10">
        <v>-4173.3999999999996</v>
      </c>
      <c r="G26" s="11" t="s">
        <v>52</v>
      </c>
    </row>
    <row r="27" spans="1:7">
      <c r="A27" s="115" t="s">
        <v>950</v>
      </c>
      <c r="B27" s="116" t="s">
        <v>951</v>
      </c>
      <c r="C27" s="10">
        <v>1997</v>
      </c>
      <c r="D27" s="10">
        <v>2567.1</v>
      </c>
      <c r="E27" s="10">
        <v>1111.5999999999999</v>
      </c>
      <c r="F27" s="10">
        <v>-1455.5</v>
      </c>
      <c r="G27" s="11" t="s">
        <v>952</v>
      </c>
    </row>
    <row r="28" spans="1:7" ht="24">
      <c r="A28" s="115" t="s">
        <v>953</v>
      </c>
      <c r="B28" s="116" t="s">
        <v>954</v>
      </c>
      <c r="C28" s="10">
        <v>233989.9</v>
      </c>
      <c r="D28" s="10">
        <v>251010.5</v>
      </c>
      <c r="E28" s="10">
        <v>248672.5</v>
      </c>
      <c r="F28" s="10">
        <v>-2338</v>
      </c>
      <c r="G28" s="11" t="s">
        <v>295</v>
      </c>
    </row>
    <row r="29" spans="1:7">
      <c r="A29" s="107" t="s">
        <v>955</v>
      </c>
      <c r="B29" s="108" t="s">
        <v>279</v>
      </c>
      <c r="C29" s="13">
        <v>8889173.0999999996</v>
      </c>
      <c r="D29" s="13">
        <v>9305193.4000000004</v>
      </c>
      <c r="E29" s="13">
        <v>8669464.8000000007</v>
      </c>
      <c r="F29" s="13">
        <v>-635728.6</v>
      </c>
      <c r="G29" s="14" t="s">
        <v>874</v>
      </c>
    </row>
    <row r="30" spans="1:7" ht="25.5">
      <c r="A30" s="114" t="s">
        <v>922</v>
      </c>
      <c r="B30" s="108"/>
      <c r="C30" s="13"/>
      <c r="D30" s="18">
        <v>150000</v>
      </c>
      <c r="E30" s="18">
        <v>147285.6</v>
      </c>
      <c r="F30" s="18">
        <v>-2714.4</v>
      </c>
      <c r="G30" s="19" t="s">
        <v>292</v>
      </c>
    </row>
    <row r="31" spans="1:7">
      <c r="A31" s="115" t="s">
        <v>956</v>
      </c>
      <c r="B31" s="116" t="s">
        <v>957</v>
      </c>
      <c r="C31" s="10">
        <v>611406.19999999995</v>
      </c>
      <c r="D31" s="10">
        <v>577662.19999999995</v>
      </c>
      <c r="E31" s="10">
        <v>547889.30000000005</v>
      </c>
      <c r="F31" s="10">
        <v>-29772.9</v>
      </c>
      <c r="G31" s="11" t="s">
        <v>576</v>
      </c>
    </row>
    <row r="32" spans="1:7">
      <c r="A32" s="115" t="s">
        <v>958</v>
      </c>
      <c r="B32" s="116" t="s">
        <v>959</v>
      </c>
      <c r="C32" s="10">
        <v>2742545.7</v>
      </c>
      <c r="D32" s="10">
        <v>3228462.1</v>
      </c>
      <c r="E32" s="10">
        <v>3063701.4</v>
      </c>
      <c r="F32" s="10">
        <v>-164760.70000000001</v>
      </c>
      <c r="G32" s="11" t="s">
        <v>492</v>
      </c>
    </row>
    <row r="33" spans="1:7">
      <c r="A33" s="115" t="s">
        <v>960</v>
      </c>
      <c r="B33" s="116" t="s">
        <v>961</v>
      </c>
      <c r="C33" s="10">
        <v>704615.9</v>
      </c>
      <c r="D33" s="10">
        <v>339374.1</v>
      </c>
      <c r="E33" s="10">
        <v>135627.70000000001</v>
      </c>
      <c r="F33" s="10">
        <v>-203746.4</v>
      </c>
      <c r="G33" s="11" t="s">
        <v>962</v>
      </c>
    </row>
    <row r="34" spans="1:7">
      <c r="A34" s="115" t="s">
        <v>963</v>
      </c>
      <c r="B34" s="116" t="s">
        <v>964</v>
      </c>
      <c r="C34" s="10">
        <v>315933.59999999998</v>
      </c>
      <c r="D34" s="10">
        <v>57541.7</v>
      </c>
      <c r="E34" s="10">
        <v>52403.7</v>
      </c>
      <c r="F34" s="10">
        <v>-5138</v>
      </c>
      <c r="G34" s="11" t="s">
        <v>873</v>
      </c>
    </row>
    <row r="35" spans="1:7">
      <c r="A35" s="115" t="s">
        <v>965</v>
      </c>
      <c r="B35" s="116" t="s">
        <v>966</v>
      </c>
      <c r="C35" s="10">
        <v>3939887.1</v>
      </c>
      <c r="D35" s="10">
        <v>4408282.9000000004</v>
      </c>
      <c r="E35" s="10">
        <v>4190996.4</v>
      </c>
      <c r="F35" s="10">
        <v>-217286.5</v>
      </c>
      <c r="G35" s="11" t="s">
        <v>611</v>
      </c>
    </row>
    <row r="36" spans="1:7">
      <c r="A36" s="115" t="s">
        <v>967</v>
      </c>
      <c r="B36" s="116" t="s">
        <v>968</v>
      </c>
      <c r="C36" s="10">
        <v>26400.7</v>
      </c>
      <c r="D36" s="10">
        <v>36400.699999999997</v>
      </c>
      <c r="E36" s="10">
        <v>35898.300000000003</v>
      </c>
      <c r="F36" s="10">
        <v>-502.4</v>
      </c>
      <c r="G36" s="11" t="s">
        <v>58</v>
      </c>
    </row>
    <row r="37" spans="1:7">
      <c r="A37" s="115" t="s">
        <v>969</v>
      </c>
      <c r="B37" s="116" t="s">
        <v>970</v>
      </c>
      <c r="C37" s="10">
        <v>275784.5</v>
      </c>
      <c r="D37" s="10">
        <v>410563.9</v>
      </c>
      <c r="E37" s="10">
        <v>406719.4</v>
      </c>
      <c r="F37" s="10">
        <v>-3844.5</v>
      </c>
      <c r="G37" s="11" t="s">
        <v>295</v>
      </c>
    </row>
    <row r="38" spans="1:7">
      <c r="A38" s="115" t="s">
        <v>971</v>
      </c>
      <c r="B38" s="116" t="s">
        <v>972</v>
      </c>
      <c r="C38" s="10">
        <v>272599.40000000002</v>
      </c>
      <c r="D38" s="10">
        <v>246905.8</v>
      </c>
      <c r="E38" s="10">
        <v>236228.6</v>
      </c>
      <c r="F38" s="10">
        <v>-10677.2</v>
      </c>
      <c r="G38" s="11" t="s">
        <v>553</v>
      </c>
    </row>
    <row r="39" spans="1:7">
      <c r="A39" s="107" t="s">
        <v>973</v>
      </c>
      <c r="B39" s="108" t="s">
        <v>360</v>
      </c>
      <c r="C39" s="13">
        <v>604525.1</v>
      </c>
      <c r="D39" s="13">
        <v>583880.80000000005</v>
      </c>
      <c r="E39" s="13">
        <v>518355</v>
      </c>
      <c r="F39" s="13">
        <v>-65525.8</v>
      </c>
      <c r="G39" s="14" t="s">
        <v>974</v>
      </c>
    </row>
    <row r="40" spans="1:7">
      <c r="A40" s="115" t="s">
        <v>975</v>
      </c>
      <c r="B40" s="116" t="s">
        <v>976</v>
      </c>
      <c r="C40" s="10">
        <v>139618.5</v>
      </c>
      <c r="D40" s="10">
        <v>151728.6</v>
      </c>
      <c r="E40" s="10">
        <v>131353.5</v>
      </c>
      <c r="F40" s="10">
        <v>-20375.099999999999</v>
      </c>
      <c r="G40" s="11" t="s">
        <v>977</v>
      </c>
    </row>
    <row r="41" spans="1:7">
      <c r="A41" s="115" t="s">
        <v>978</v>
      </c>
      <c r="B41" s="116" t="s">
        <v>979</v>
      </c>
      <c r="C41" s="10">
        <v>205231.5</v>
      </c>
      <c r="D41" s="10">
        <v>184187.1</v>
      </c>
      <c r="E41" s="10">
        <v>156110</v>
      </c>
      <c r="F41" s="10">
        <v>-28077.1</v>
      </c>
      <c r="G41" s="11" t="s">
        <v>980</v>
      </c>
    </row>
    <row r="42" spans="1:7">
      <c r="A42" s="115" t="s">
        <v>981</v>
      </c>
      <c r="B42" s="116" t="s">
        <v>982</v>
      </c>
      <c r="C42" s="10">
        <v>34300.5</v>
      </c>
      <c r="D42" s="10">
        <v>19068.400000000001</v>
      </c>
      <c r="E42" s="10">
        <v>9796.6</v>
      </c>
      <c r="F42" s="10">
        <v>-9271.7999999999993</v>
      </c>
      <c r="G42" s="11" t="s">
        <v>538</v>
      </c>
    </row>
    <row r="43" spans="1:7">
      <c r="A43" s="115" t="s">
        <v>557</v>
      </c>
      <c r="B43" s="116" t="s">
        <v>983</v>
      </c>
      <c r="C43" s="10">
        <v>118256.1</v>
      </c>
      <c r="D43" s="10">
        <v>100694.2</v>
      </c>
      <c r="E43" s="10">
        <v>99963</v>
      </c>
      <c r="F43" s="10">
        <v>-731.2</v>
      </c>
      <c r="G43" s="11" t="s">
        <v>119</v>
      </c>
    </row>
    <row r="44" spans="1:7">
      <c r="A44" s="115" t="s">
        <v>984</v>
      </c>
      <c r="B44" s="116" t="s">
        <v>985</v>
      </c>
      <c r="C44" s="10">
        <v>107118.5</v>
      </c>
      <c r="D44" s="10">
        <v>128202.5</v>
      </c>
      <c r="E44" s="10">
        <v>121131.9</v>
      </c>
      <c r="F44" s="10">
        <v>-7070.6</v>
      </c>
      <c r="G44" s="11" t="s">
        <v>483</v>
      </c>
    </row>
    <row r="45" spans="1:7" ht="25.5">
      <c r="A45" s="107" t="s">
        <v>986</v>
      </c>
      <c r="B45" s="108" t="s">
        <v>458</v>
      </c>
      <c r="C45" s="13">
        <v>526637.6</v>
      </c>
      <c r="D45" s="13">
        <v>622036.30000000005</v>
      </c>
      <c r="E45" s="13">
        <v>600481.9</v>
      </c>
      <c r="F45" s="13">
        <v>-21554.400000000001</v>
      </c>
      <c r="G45" s="14" t="s">
        <v>399</v>
      </c>
    </row>
    <row r="46" spans="1:7">
      <c r="A46" s="115" t="s">
        <v>987</v>
      </c>
      <c r="B46" s="116" t="s">
        <v>988</v>
      </c>
      <c r="C46" s="10">
        <v>15150</v>
      </c>
      <c r="D46" s="10">
        <v>7884</v>
      </c>
      <c r="E46" s="10">
        <v>4084.6</v>
      </c>
      <c r="F46" s="10">
        <v>-3799.4</v>
      </c>
      <c r="G46" s="11" t="s">
        <v>466</v>
      </c>
    </row>
    <row r="47" spans="1:7">
      <c r="A47" s="115" t="s">
        <v>989</v>
      </c>
      <c r="B47" s="116" t="s">
        <v>990</v>
      </c>
      <c r="C47" s="10">
        <v>70000</v>
      </c>
      <c r="D47" s="10">
        <v>158208.9</v>
      </c>
      <c r="E47" s="10">
        <v>156412</v>
      </c>
      <c r="F47" s="10">
        <v>-1796.9</v>
      </c>
      <c r="G47" s="11" t="s">
        <v>220</v>
      </c>
    </row>
    <row r="48" spans="1:7">
      <c r="A48" s="115" t="s">
        <v>991</v>
      </c>
      <c r="B48" s="116" t="s">
        <v>992</v>
      </c>
      <c r="C48" s="10">
        <v>441487.6</v>
      </c>
      <c r="D48" s="10">
        <v>455710.8</v>
      </c>
      <c r="E48" s="10">
        <v>439969.1</v>
      </c>
      <c r="F48" s="10">
        <v>-15741.7</v>
      </c>
      <c r="G48" s="11" t="s">
        <v>399</v>
      </c>
    </row>
    <row r="49" spans="1:11">
      <c r="A49" s="115" t="s">
        <v>993</v>
      </c>
      <c r="B49" s="116" t="s">
        <v>994</v>
      </c>
      <c r="C49" s="10"/>
      <c r="D49" s="10">
        <v>232.6</v>
      </c>
      <c r="E49" s="10">
        <v>16.2</v>
      </c>
      <c r="F49" s="10">
        <v>-216.4</v>
      </c>
      <c r="G49" s="11" t="s">
        <v>469</v>
      </c>
    </row>
    <row r="50" spans="1:11">
      <c r="A50" s="107" t="s">
        <v>995</v>
      </c>
      <c r="B50" s="108" t="s">
        <v>364</v>
      </c>
      <c r="C50" s="13">
        <v>9138574.1999999993</v>
      </c>
      <c r="D50" s="13">
        <v>9253968</v>
      </c>
      <c r="E50" s="13">
        <v>9140240.4000000004</v>
      </c>
      <c r="F50" s="13">
        <v>-113727.7</v>
      </c>
      <c r="G50" s="14" t="s">
        <v>24</v>
      </c>
      <c r="I50" s="61"/>
      <c r="J50" s="61"/>
      <c r="K50" s="61"/>
    </row>
    <row r="51" spans="1:11">
      <c r="A51" s="115" t="s">
        <v>996</v>
      </c>
      <c r="B51" s="116" t="s">
        <v>997</v>
      </c>
      <c r="C51" s="10">
        <v>45650.2</v>
      </c>
      <c r="D51" s="10">
        <v>58012.800000000003</v>
      </c>
      <c r="E51" s="10">
        <v>53669.3</v>
      </c>
      <c r="F51" s="10">
        <v>-4343.5</v>
      </c>
      <c r="G51" s="11" t="s">
        <v>486</v>
      </c>
    </row>
    <row r="52" spans="1:11">
      <c r="A52" s="115" t="s">
        <v>998</v>
      </c>
      <c r="B52" s="116" t="s">
        <v>999</v>
      </c>
      <c r="C52" s="10">
        <v>88047.3</v>
      </c>
      <c r="D52" s="10">
        <v>101280.8</v>
      </c>
      <c r="E52" s="10">
        <v>99905.7</v>
      </c>
      <c r="F52" s="10">
        <v>-1375.1</v>
      </c>
      <c r="G52" s="11" t="s">
        <v>58</v>
      </c>
    </row>
    <row r="53" spans="1:11">
      <c r="A53" s="115" t="s">
        <v>1000</v>
      </c>
      <c r="B53" s="116" t="s">
        <v>1001</v>
      </c>
      <c r="C53" s="10">
        <v>318532.3</v>
      </c>
      <c r="D53" s="10">
        <v>314856.3</v>
      </c>
      <c r="E53" s="10">
        <v>309138.59999999998</v>
      </c>
      <c r="F53" s="10">
        <v>-5717.7</v>
      </c>
      <c r="G53" s="11" t="s">
        <v>292</v>
      </c>
    </row>
    <row r="54" spans="1:11">
      <c r="A54" s="115" t="s">
        <v>1002</v>
      </c>
      <c r="B54" s="116" t="s">
        <v>1003</v>
      </c>
      <c r="C54" s="10">
        <v>1020814.9</v>
      </c>
      <c r="D54" s="10">
        <v>1011749.2</v>
      </c>
      <c r="E54" s="10">
        <v>980955.4</v>
      </c>
      <c r="F54" s="10">
        <v>-30793.8</v>
      </c>
      <c r="G54" s="11" t="s">
        <v>647</v>
      </c>
      <c r="I54" s="61"/>
      <c r="J54" s="61"/>
      <c r="K54" s="61"/>
    </row>
    <row r="55" spans="1:11" ht="15.75" customHeight="1">
      <c r="A55" s="117" t="s">
        <v>1004</v>
      </c>
      <c r="B55" s="116"/>
      <c r="C55" s="18">
        <v>1267</v>
      </c>
      <c r="D55" s="18">
        <v>1267</v>
      </c>
      <c r="E55" s="18">
        <v>1267</v>
      </c>
      <c r="F55" s="18"/>
      <c r="G55" s="19" t="s">
        <v>2</v>
      </c>
    </row>
    <row r="56" spans="1:11">
      <c r="A56" s="115" t="s">
        <v>1005</v>
      </c>
      <c r="B56" s="116" t="s">
        <v>1006</v>
      </c>
      <c r="C56" s="10">
        <v>48846.9</v>
      </c>
      <c r="D56" s="10">
        <v>47939.7</v>
      </c>
      <c r="E56" s="10">
        <v>45976.5</v>
      </c>
      <c r="F56" s="10">
        <v>-1963.2</v>
      </c>
      <c r="G56" s="11" t="s">
        <v>870</v>
      </c>
    </row>
    <row r="57" spans="1:11">
      <c r="A57" s="115" t="s">
        <v>1007</v>
      </c>
      <c r="B57" s="116" t="s">
        <v>1008</v>
      </c>
      <c r="C57" s="10">
        <v>7616682.5999999996</v>
      </c>
      <c r="D57" s="10">
        <v>7720129.2000000002</v>
      </c>
      <c r="E57" s="10">
        <v>7650594.9000000004</v>
      </c>
      <c r="F57" s="10">
        <v>-69534.3</v>
      </c>
      <c r="G57" s="11" t="s">
        <v>295</v>
      </c>
    </row>
    <row r="58" spans="1:11">
      <c r="A58" s="107" t="s">
        <v>1009</v>
      </c>
      <c r="B58" s="108" t="s">
        <v>560</v>
      </c>
      <c r="C58" s="13">
        <v>1397755.6</v>
      </c>
      <c r="D58" s="13">
        <v>1536861.2</v>
      </c>
      <c r="E58" s="13">
        <v>1513399.8</v>
      </c>
      <c r="F58" s="13">
        <v>-23461.4</v>
      </c>
      <c r="G58" s="14" t="s">
        <v>869</v>
      </c>
    </row>
    <row r="59" spans="1:11" ht="25.5">
      <c r="A59" s="114" t="s">
        <v>922</v>
      </c>
      <c r="B59" s="108"/>
      <c r="C59" s="13"/>
      <c r="D59" s="18">
        <v>34880</v>
      </c>
      <c r="E59" s="18">
        <v>34549.1</v>
      </c>
      <c r="F59" s="18">
        <v>-330.90000000000146</v>
      </c>
      <c r="G59" s="19" t="s">
        <v>295</v>
      </c>
    </row>
    <row r="60" spans="1:11">
      <c r="A60" s="115" t="s">
        <v>1010</v>
      </c>
      <c r="B60" s="116" t="s">
        <v>1011</v>
      </c>
      <c r="C60" s="10">
        <v>595519.5</v>
      </c>
      <c r="D60" s="10">
        <v>697202.9</v>
      </c>
      <c r="E60" s="10">
        <v>684020</v>
      </c>
      <c r="F60" s="10">
        <v>-13182.9</v>
      </c>
      <c r="G60" s="11" t="s">
        <v>546</v>
      </c>
    </row>
    <row r="61" spans="1:11">
      <c r="A61" s="115" t="s">
        <v>1012</v>
      </c>
      <c r="B61" s="116" t="s">
        <v>1013</v>
      </c>
      <c r="C61" s="10">
        <v>545211.6</v>
      </c>
      <c r="D61" s="10">
        <v>583545.1</v>
      </c>
      <c r="E61" s="10">
        <v>577591.1</v>
      </c>
      <c r="F61" s="10">
        <v>-5954</v>
      </c>
      <c r="G61" s="11" t="s">
        <v>304</v>
      </c>
    </row>
    <row r="62" spans="1:11">
      <c r="A62" s="115" t="s">
        <v>1014</v>
      </c>
      <c r="B62" s="116" t="s">
        <v>1015</v>
      </c>
      <c r="C62" s="10">
        <v>221299.9</v>
      </c>
      <c r="D62" s="10">
        <v>217767.3</v>
      </c>
      <c r="E62" s="10">
        <v>216439.6</v>
      </c>
      <c r="F62" s="10">
        <v>-1327.7</v>
      </c>
      <c r="G62" s="11" t="s">
        <v>243</v>
      </c>
    </row>
    <row r="63" spans="1:11" ht="24">
      <c r="A63" s="115" t="s">
        <v>1016</v>
      </c>
      <c r="B63" s="116" t="s">
        <v>1017</v>
      </c>
      <c r="C63" s="10">
        <v>35724.6</v>
      </c>
      <c r="D63" s="10">
        <v>38345.9</v>
      </c>
      <c r="E63" s="10">
        <v>35349</v>
      </c>
      <c r="F63" s="10">
        <v>-2996.9</v>
      </c>
      <c r="G63" s="11" t="s">
        <v>589</v>
      </c>
    </row>
    <row r="64" spans="1:11">
      <c r="A64" s="107" t="s">
        <v>1018</v>
      </c>
      <c r="B64" s="108" t="s">
        <v>370</v>
      </c>
      <c r="C64" s="13">
        <v>17406467.199999999</v>
      </c>
      <c r="D64" s="13">
        <v>18695306.199999999</v>
      </c>
      <c r="E64" s="13">
        <v>18461675.300000001</v>
      </c>
      <c r="F64" s="13">
        <v>-233630.9</v>
      </c>
      <c r="G64" s="14" t="s">
        <v>24</v>
      </c>
    </row>
    <row r="65" spans="1:7" ht="25.5">
      <c r="A65" s="114" t="s">
        <v>922</v>
      </c>
      <c r="B65" s="108"/>
      <c r="C65" s="18"/>
      <c r="D65" s="18">
        <v>3360.3</v>
      </c>
      <c r="E65" s="18">
        <v>3083.7</v>
      </c>
      <c r="F65" s="18">
        <v>-276.60000000000002</v>
      </c>
      <c r="G65" s="19" t="s">
        <v>653</v>
      </c>
    </row>
    <row r="66" spans="1:7">
      <c r="A66" s="115" t="s">
        <v>1019</v>
      </c>
      <c r="B66" s="116" t="s">
        <v>1020</v>
      </c>
      <c r="C66" s="10">
        <v>29966.400000000001</v>
      </c>
      <c r="D66" s="10">
        <v>393.6</v>
      </c>
      <c r="E66" s="10">
        <v>393.5</v>
      </c>
      <c r="F66" s="10">
        <v>-0.1</v>
      </c>
      <c r="G66" s="11" t="s">
        <v>2</v>
      </c>
    </row>
    <row r="67" spans="1:7">
      <c r="A67" s="115" t="s">
        <v>1021</v>
      </c>
      <c r="B67" s="116" t="s">
        <v>1022</v>
      </c>
      <c r="C67" s="10">
        <v>232337.8</v>
      </c>
      <c r="D67" s="10">
        <v>253246.1</v>
      </c>
      <c r="E67" s="10">
        <v>242716.79999999999</v>
      </c>
      <c r="F67" s="10">
        <v>-10529.3</v>
      </c>
      <c r="G67" s="11" t="s">
        <v>629</v>
      </c>
    </row>
    <row r="68" spans="1:7">
      <c r="A68" s="115" t="s">
        <v>1023</v>
      </c>
      <c r="B68" s="116" t="s">
        <v>1024</v>
      </c>
      <c r="C68" s="10">
        <v>1319339.5</v>
      </c>
      <c r="D68" s="10">
        <v>1428126.9</v>
      </c>
      <c r="E68" s="10">
        <v>1426536.5</v>
      </c>
      <c r="F68" s="10">
        <v>-1590.4</v>
      </c>
      <c r="G68" s="11" t="s">
        <v>330</v>
      </c>
    </row>
    <row r="69" spans="1:7">
      <c r="A69" s="115" t="s">
        <v>1025</v>
      </c>
      <c r="B69" s="116" t="s">
        <v>1026</v>
      </c>
      <c r="C69" s="10">
        <v>1503728</v>
      </c>
      <c r="D69" s="10">
        <v>1704179.7</v>
      </c>
      <c r="E69" s="10">
        <v>1678704.2</v>
      </c>
      <c r="F69" s="10">
        <v>-25475.5</v>
      </c>
      <c r="G69" s="11" t="s">
        <v>869</v>
      </c>
    </row>
    <row r="70" spans="1:7">
      <c r="A70" s="115" t="s">
        <v>1027</v>
      </c>
      <c r="B70" s="116" t="s">
        <v>1028</v>
      </c>
      <c r="C70" s="10">
        <v>14049416.199999999</v>
      </c>
      <c r="D70" s="10">
        <v>15060389.4</v>
      </c>
      <c r="E70" s="10">
        <v>14887288.800000001</v>
      </c>
      <c r="F70" s="10">
        <v>-173100.6</v>
      </c>
      <c r="G70" s="11" t="s">
        <v>220</v>
      </c>
    </row>
    <row r="71" spans="1:7">
      <c r="A71" s="115" t="s">
        <v>1029</v>
      </c>
      <c r="B71" s="116" t="s">
        <v>1030</v>
      </c>
      <c r="C71" s="10">
        <v>165907.1</v>
      </c>
      <c r="D71" s="10">
        <v>164287.70000000001</v>
      </c>
      <c r="E71" s="10">
        <v>158547.5</v>
      </c>
      <c r="F71" s="10">
        <v>-5740.2</v>
      </c>
      <c r="G71" s="11" t="s">
        <v>399</v>
      </c>
    </row>
    <row r="72" spans="1:7">
      <c r="A72" s="115" t="s">
        <v>1031</v>
      </c>
      <c r="B72" s="116" t="s">
        <v>1032</v>
      </c>
      <c r="C72" s="10">
        <v>105772.2</v>
      </c>
      <c r="D72" s="10">
        <v>84682.8</v>
      </c>
      <c r="E72" s="10">
        <v>67488</v>
      </c>
      <c r="F72" s="10">
        <v>-17194.8</v>
      </c>
      <c r="G72" s="11" t="s">
        <v>1033</v>
      </c>
    </row>
    <row r="73" spans="1:7">
      <c r="A73" s="107" t="s">
        <v>1034</v>
      </c>
      <c r="B73" s="108" t="s">
        <v>285</v>
      </c>
      <c r="C73" s="13">
        <v>21569661.699999999</v>
      </c>
      <c r="D73" s="13">
        <v>21277269.300000001</v>
      </c>
      <c r="E73" s="13">
        <v>20858171</v>
      </c>
      <c r="F73" s="13">
        <v>-419098.3</v>
      </c>
      <c r="G73" s="14" t="s">
        <v>407</v>
      </c>
    </row>
    <row r="74" spans="1:7" ht="25.5">
      <c r="A74" s="114" t="s">
        <v>922</v>
      </c>
      <c r="B74" s="108"/>
      <c r="C74" s="13"/>
      <c r="D74" s="18">
        <v>15351</v>
      </c>
      <c r="E74" s="18">
        <v>15248.8</v>
      </c>
      <c r="F74" s="18">
        <v>-102.2</v>
      </c>
      <c r="G74" s="19" t="s">
        <v>119</v>
      </c>
    </row>
    <row r="75" spans="1:7">
      <c r="A75" s="115" t="s">
        <v>1035</v>
      </c>
      <c r="B75" s="116" t="s">
        <v>1036</v>
      </c>
      <c r="C75" s="10">
        <v>940337.9</v>
      </c>
      <c r="D75" s="10">
        <v>1155330.8</v>
      </c>
      <c r="E75" s="10">
        <v>1127701.3</v>
      </c>
      <c r="F75" s="10">
        <v>-27629.5</v>
      </c>
      <c r="G75" s="11" t="s">
        <v>622</v>
      </c>
    </row>
    <row r="76" spans="1:7">
      <c r="A76" s="115" t="s">
        <v>1037</v>
      </c>
      <c r="B76" s="116" t="s">
        <v>1038</v>
      </c>
      <c r="C76" s="10">
        <v>212427.6</v>
      </c>
      <c r="D76" s="10">
        <v>227597.4</v>
      </c>
      <c r="E76" s="10">
        <v>222459.6</v>
      </c>
      <c r="F76" s="10">
        <v>-5137.8</v>
      </c>
      <c r="G76" s="11" t="s">
        <v>403</v>
      </c>
    </row>
    <row r="77" spans="1:7">
      <c r="A77" s="115" t="s">
        <v>1039</v>
      </c>
      <c r="B77" s="116" t="s">
        <v>1040</v>
      </c>
      <c r="C77" s="10">
        <v>373427.3</v>
      </c>
      <c r="D77" s="10">
        <v>422020.6</v>
      </c>
      <c r="E77" s="10">
        <v>406865.5</v>
      </c>
      <c r="F77" s="10">
        <v>-15155.1</v>
      </c>
      <c r="G77" s="11" t="s">
        <v>387</v>
      </c>
    </row>
    <row r="78" spans="1:7">
      <c r="A78" s="115" t="s">
        <v>1041</v>
      </c>
      <c r="B78" s="116" t="s">
        <v>1042</v>
      </c>
      <c r="C78" s="10">
        <v>34135.9</v>
      </c>
      <c r="D78" s="10">
        <v>36135.9</v>
      </c>
      <c r="E78" s="10">
        <v>35508.400000000001</v>
      </c>
      <c r="F78" s="10">
        <v>-627.5</v>
      </c>
      <c r="G78" s="11" t="s">
        <v>549</v>
      </c>
    </row>
    <row r="79" spans="1:7">
      <c r="A79" s="115" t="s">
        <v>1043</v>
      </c>
      <c r="B79" s="116" t="s">
        <v>1044</v>
      </c>
      <c r="C79" s="10">
        <v>160000</v>
      </c>
      <c r="D79" s="10">
        <v>105000</v>
      </c>
      <c r="E79" s="10">
        <v>91199.8</v>
      </c>
      <c r="F79" s="10">
        <v>-13800.2</v>
      </c>
      <c r="G79" s="11" t="s">
        <v>841</v>
      </c>
    </row>
    <row r="80" spans="1:7">
      <c r="A80" s="115" t="s">
        <v>1045</v>
      </c>
      <c r="B80" s="116" t="s">
        <v>1046</v>
      </c>
      <c r="C80" s="10">
        <v>19330.8</v>
      </c>
      <c r="D80" s="10">
        <v>63498.6</v>
      </c>
      <c r="E80" s="10">
        <v>57053.5</v>
      </c>
      <c r="F80" s="10">
        <v>-6445.1</v>
      </c>
      <c r="G80" s="11" t="s">
        <v>1047</v>
      </c>
    </row>
    <row r="81" spans="1:7">
      <c r="A81" s="115" t="s">
        <v>1048</v>
      </c>
      <c r="B81" s="116" t="s">
        <v>1049</v>
      </c>
      <c r="C81" s="10">
        <v>19830002.199999999</v>
      </c>
      <c r="D81" s="10">
        <v>19267686</v>
      </c>
      <c r="E81" s="10">
        <v>18917382.800000001</v>
      </c>
      <c r="F81" s="10">
        <v>-350303.2</v>
      </c>
      <c r="G81" s="11" t="s">
        <v>292</v>
      </c>
    </row>
    <row r="82" spans="1:7">
      <c r="A82" s="115"/>
      <c r="B82" s="116"/>
      <c r="C82" s="10"/>
      <c r="D82" s="10"/>
      <c r="E82" s="10"/>
      <c r="F82" s="10"/>
      <c r="G82" s="11"/>
    </row>
    <row r="83" spans="1:7">
      <c r="A83" s="113" t="s">
        <v>857</v>
      </c>
      <c r="B83" s="108" t="s">
        <v>19</v>
      </c>
      <c r="C83" s="13">
        <v>82222000</v>
      </c>
      <c r="D83" s="13">
        <v>82115336.099999994</v>
      </c>
      <c r="E83" s="13">
        <v>80070109.299999997</v>
      </c>
      <c r="F83" s="13">
        <v>-2045226.8</v>
      </c>
      <c r="G83" s="14" t="s">
        <v>17</v>
      </c>
    </row>
    <row r="84" spans="1:7" ht="25.5">
      <c r="A84" s="114" t="s">
        <v>922</v>
      </c>
      <c r="B84" s="116"/>
      <c r="C84" s="10"/>
      <c r="D84" s="18">
        <v>260753.2</v>
      </c>
      <c r="E84" s="18">
        <v>253839.2</v>
      </c>
      <c r="F84" s="18">
        <v>-6914</v>
      </c>
      <c r="G84" s="19" t="s">
        <v>858</v>
      </c>
    </row>
    <row r="85" spans="1:7">
      <c r="A85" s="118"/>
      <c r="B85" s="119"/>
      <c r="C85" s="120"/>
      <c r="D85" s="121"/>
      <c r="E85" s="121"/>
      <c r="F85" s="121"/>
      <c r="G85" s="122"/>
    </row>
    <row r="87" spans="1:7" ht="14.85" customHeight="1"/>
    <row r="88" spans="1:7" ht="15.75" customHeight="1">
      <c r="A88" s="2" t="s">
        <v>90</v>
      </c>
      <c r="E88" s="25" t="s">
        <v>83</v>
      </c>
    </row>
    <row r="89" spans="1:7" ht="15.75" customHeight="1"/>
    <row r="90" spans="1:7" ht="15.75" customHeight="1"/>
    <row r="91" spans="1:7" ht="15.75" customHeight="1">
      <c r="A91" s="2" t="s">
        <v>84</v>
      </c>
      <c r="E91" s="21" t="s">
        <v>95</v>
      </c>
    </row>
    <row r="92" spans="1:7" ht="15.75" customHeight="1"/>
    <row r="93" spans="1:7" ht="15.75" customHeight="1"/>
    <row r="94" spans="1:7" ht="15.75" customHeight="1">
      <c r="A94" s="2" t="s">
        <v>859</v>
      </c>
      <c r="E94" s="21" t="s">
        <v>86</v>
      </c>
    </row>
    <row r="95" spans="1:7" ht="15.75" customHeight="1"/>
    <row r="96" spans="1:7" ht="15.75" customHeight="1"/>
    <row r="97" spans="1:5" ht="15.75" customHeight="1">
      <c r="A97" s="2" t="s">
        <v>1050</v>
      </c>
      <c r="E97" s="21" t="s">
        <v>89</v>
      </c>
    </row>
    <row r="98" spans="1:5" ht="15.75" customHeight="1"/>
    <row r="99" spans="1:5" ht="15.75" customHeight="1"/>
    <row r="100" spans="1:5" ht="15.75" customHeight="1">
      <c r="A100" s="2" t="s">
        <v>92</v>
      </c>
      <c r="E100" s="21" t="s">
        <v>87</v>
      </c>
    </row>
    <row r="101" spans="1:5" ht="15.75" customHeight="1"/>
    <row r="102" spans="1:5" ht="15.75" customHeight="1"/>
    <row r="103" spans="1:5" ht="15.75" customHeight="1">
      <c r="A103" s="2" t="s">
        <v>93</v>
      </c>
      <c r="E103" s="21" t="s">
        <v>88</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workbookViewId="0">
      <selection activeCell="A3" sqref="A3:G3"/>
    </sheetView>
  </sheetViews>
  <sheetFormatPr defaultRowHeight="12.75"/>
  <cols>
    <col min="1" max="1" width="73.7109375" style="2" customWidth="1"/>
    <col min="2" max="2" width="9" style="103" customWidth="1"/>
    <col min="3" max="5" width="15.7109375" style="25" customWidth="1"/>
    <col min="6" max="6" width="14.42578125" style="25" customWidth="1"/>
    <col min="7" max="7" width="6.7109375" style="1" customWidth="1"/>
  </cols>
  <sheetData>
    <row r="1" spans="1:7">
      <c r="E1" s="34" t="s">
        <v>1051</v>
      </c>
      <c r="F1" s="35"/>
      <c r="G1" s="104"/>
    </row>
    <row r="2" spans="1:7" ht="24" customHeight="1">
      <c r="E2" s="34" t="s">
        <v>70</v>
      </c>
      <c r="F2" s="35"/>
      <c r="G2" s="35"/>
    </row>
    <row r="3" spans="1:7" ht="45" customHeight="1">
      <c r="A3" s="33" t="s">
        <v>1052</v>
      </c>
      <c r="B3" s="33"/>
      <c r="C3" s="33"/>
      <c r="D3" s="33"/>
      <c r="E3" s="33"/>
      <c r="F3" s="33"/>
      <c r="G3" s="105"/>
    </row>
    <row r="4" spans="1:7">
      <c r="F4" s="25" t="s">
        <v>71</v>
      </c>
      <c r="G4" s="106"/>
    </row>
    <row r="5" spans="1:7" ht="17.25" customHeight="1">
      <c r="A5" s="37" t="s">
        <v>72</v>
      </c>
      <c r="B5" s="37" t="s">
        <v>239</v>
      </c>
      <c r="C5" s="39" t="s">
        <v>74</v>
      </c>
      <c r="D5" s="39" t="s">
        <v>75</v>
      </c>
      <c r="E5" s="39" t="s">
        <v>76</v>
      </c>
      <c r="F5" s="39" t="s">
        <v>77</v>
      </c>
      <c r="G5" s="39"/>
    </row>
    <row r="6" spans="1:7">
      <c r="A6" s="37"/>
      <c r="B6" s="37"/>
      <c r="C6" s="39"/>
      <c r="D6" s="39"/>
      <c r="E6" s="39"/>
      <c r="F6" s="27" t="s">
        <v>78</v>
      </c>
      <c r="G6" s="26" t="s">
        <v>79</v>
      </c>
    </row>
    <row r="7" spans="1:7" ht="9.9499999999999993" customHeight="1">
      <c r="A7" s="7">
        <v>1</v>
      </c>
      <c r="B7" s="8">
        <v>2</v>
      </c>
      <c r="C7" s="8">
        <v>3</v>
      </c>
      <c r="D7" s="8">
        <v>4</v>
      </c>
      <c r="E7" s="8">
        <v>5</v>
      </c>
      <c r="F7" s="8">
        <v>6</v>
      </c>
      <c r="G7" s="8">
        <v>7</v>
      </c>
    </row>
    <row r="8" spans="1:7" ht="12.75" customHeight="1">
      <c r="A8" s="107" t="s">
        <v>240</v>
      </c>
      <c r="B8" s="108" t="s">
        <v>241</v>
      </c>
      <c r="C8" s="13">
        <v>127402.7</v>
      </c>
      <c r="D8" s="13">
        <v>137328.9</v>
      </c>
      <c r="E8" s="13">
        <v>137103.5</v>
      </c>
      <c r="F8" s="13">
        <v>-225.4</v>
      </c>
      <c r="G8" s="14" t="s">
        <v>122</v>
      </c>
    </row>
    <row r="9" spans="1:7" ht="12.75" customHeight="1">
      <c r="A9" s="107" t="s">
        <v>248</v>
      </c>
      <c r="B9" s="108" t="s">
        <v>249</v>
      </c>
      <c r="C9" s="13">
        <v>26278.3</v>
      </c>
      <c r="D9" s="13">
        <v>26104</v>
      </c>
      <c r="E9" s="13">
        <v>26055.9</v>
      </c>
      <c r="F9" s="13">
        <v>-48.1</v>
      </c>
      <c r="G9" s="14" t="s">
        <v>122</v>
      </c>
    </row>
    <row r="10" spans="1:7" ht="12.75" customHeight="1">
      <c r="A10" s="107" t="s">
        <v>253</v>
      </c>
      <c r="B10" s="108" t="s">
        <v>254</v>
      </c>
      <c r="C10" s="13">
        <v>20120.5</v>
      </c>
      <c r="D10" s="13">
        <v>25378.400000000001</v>
      </c>
      <c r="E10" s="13">
        <v>24704.7</v>
      </c>
      <c r="F10" s="13">
        <v>-673.7</v>
      </c>
      <c r="G10" s="14" t="s">
        <v>858</v>
      </c>
    </row>
    <row r="11" spans="1:7" ht="12.75" customHeight="1">
      <c r="A11" s="107" t="s">
        <v>260</v>
      </c>
      <c r="B11" s="108" t="s">
        <v>261</v>
      </c>
      <c r="C11" s="13">
        <v>46530.1</v>
      </c>
      <c r="D11" s="13">
        <v>55960.6</v>
      </c>
      <c r="E11" s="13">
        <v>55960.6</v>
      </c>
      <c r="F11" s="13"/>
      <c r="G11" s="14" t="s">
        <v>2</v>
      </c>
    </row>
    <row r="12" spans="1:7" ht="12.75" customHeight="1">
      <c r="A12" s="107" t="s">
        <v>264</v>
      </c>
      <c r="B12" s="108" t="s">
        <v>252</v>
      </c>
      <c r="C12" s="13">
        <v>166926.9</v>
      </c>
      <c r="D12" s="13">
        <v>202619.3</v>
      </c>
      <c r="E12" s="13">
        <v>201284</v>
      </c>
      <c r="F12" s="13">
        <v>-1335.3</v>
      </c>
      <c r="G12" s="14" t="s">
        <v>119</v>
      </c>
    </row>
    <row r="13" spans="1:7" ht="12.75" customHeight="1">
      <c r="A13" s="107" t="s">
        <v>288</v>
      </c>
      <c r="B13" s="108" t="s">
        <v>289</v>
      </c>
      <c r="C13" s="13">
        <v>1145047.6000000001</v>
      </c>
      <c r="D13" s="13">
        <v>1220862.3999999999</v>
      </c>
      <c r="E13" s="13">
        <v>1218163.8999999999</v>
      </c>
      <c r="F13" s="13">
        <v>-2698.5</v>
      </c>
      <c r="G13" s="14" t="s">
        <v>122</v>
      </c>
    </row>
    <row r="14" spans="1:7" ht="12.75" customHeight="1">
      <c r="A14" s="107" t="s">
        <v>302</v>
      </c>
      <c r="B14" s="108" t="s">
        <v>303</v>
      </c>
      <c r="C14" s="13">
        <v>635912.6</v>
      </c>
      <c r="D14" s="13">
        <v>720221.8</v>
      </c>
      <c r="E14" s="13">
        <v>719649.5</v>
      </c>
      <c r="F14" s="13">
        <v>-572.29999999999995</v>
      </c>
      <c r="G14" s="14" t="s">
        <v>330</v>
      </c>
    </row>
    <row r="15" spans="1:7" ht="12.75" customHeight="1">
      <c r="A15" s="107" t="s">
        <v>328</v>
      </c>
      <c r="B15" s="108" t="s">
        <v>329</v>
      </c>
      <c r="C15" s="13">
        <v>3055655</v>
      </c>
      <c r="D15" s="13">
        <v>3467145.2</v>
      </c>
      <c r="E15" s="13">
        <v>3465287.4</v>
      </c>
      <c r="F15" s="13">
        <v>-1857.8</v>
      </c>
      <c r="G15" s="14" t="s">
        <v>330</v>
      </c>
    </row>
    <row r="16" spans="1:7" ht="12.75" customHeight="1">
      <c r="A16" s="107" t="s">
        <v>379</v>
      </c>
      <c r="B16" s="108" t="s">
        <v>380</v>
      </c>
      <c r="C16" s="13">
        <v>96225.600000000006</v>
      </c>
      <c r="D16" s="13">
        <v>97027.6</v>
      </c>
      <c r="E16" s="13">
        <v>96935.3</v>
      </c>
      <c r="F16" s="13">
        <v>-92.3</v>
      </c>
      <c r="G16" s="14" t="s">
        <v>330</v>
      </c>
    </row>
    <row r="17" spans="1:7" ht="12.75" customHeight="1">
      <c r="A17" s="107" t="s">
        <v>388</v>
      </c>
      <c r="B17" s="108" t="s">
        <v>389</v>
      </c>
      <c r="C17" s="13">
        <v>719361.2</v>
      </c>
      <c r="D17" s="13">
        <v>737567.2</v>
      </c>
      <c r="E17" s="13">
        <v>737567.2</v>
      </c>
      <c r="F17" s="13"/>
      <c r="G17" s="14" t="s">
        <v>2</v>
      </c>
    </row>
    <row r="18" spans="1:7" ht="12.75" customHeight="1">
      <c r="A18" s="107" t="s">
        <v>401</v>
      </c>
      <c r="B18" s="108" t="s">
        <v>402</v>
      </c>
      <c r="C18" s="13">
        <v>54879</v>
      </c>
      <c r="D18" s="13">
        <v>54455</v>
      </c>
      <c r="E18" s="13">
        <v>53119.9</v>
      </c>
      <c r="F18" s="13">
        <v>-1335.1</v>
      </c>
      <c r="G18" s="14" t="s">
        <v>17</v>
      </c>
    </row>
    <row r="19" spans="1:7" ht="12.75" customHeight="1">
      <c r="A19" s="107" t="s">
        <v>423</v>
      </c>
      <c r="B19" s="108" t="s">
        <v>424</v>
      </c>
      <c r="C19" s="13">
        <v>151934.6</v>
      </c>
      <c r="D19" s="13">
        <v>152306.79999999999</v>
      </c>
      <c r="E19" s="13">
        <v>146907.6</v>
      </c>
      <c r="F19" s="13">
        <v>-5399.2</v>
      </c>
      <c r="G19" s="14" t="s">
        <v>399</v>
      </c>
    </row>
    <row r="20" spans="1:7" ht="12.75" customHeight="1">
      <c r="A20" s="107" t="s">
        <v>481</v>
      </c>
      <c r="B20" s="108" t="s">
        <v>482</v>
      </c>
      <c r="C20" s="13">
        <v>227967.9</v>
      </c>
      <c r="D20" s="13">
        <v>233781.9</v>
      </c>
      <c r="E20" s="13">
        <v>229525</v>
      </c>
      <c r="F20" s="13">
        <v>-4256.8999999999996</v>
      </c>
      <c r="G20" s="14" t="s">
        <v>292</v>
      </c>
    </row>
    <row r="21" spans="1:7" ht="12.75" customHeight="1">
      <c r="A21" s="107" t="s">
        <v>509</v>
      </c>
      <c r="B21" s="108" t="s">
        <v>510</v>
      </c>
      <c r="C21" s="13">
        <v>130895</v>
      </c>
      <c r="D21" s="13">
        <v>145062.70000000001</v>
      </c>
      <c r="E21" s="13">
        <v>144642.9</v>
      </c>
      <c r="F21" s="13">
        <v>-419.8</v>
      </c>
      <c r="G21" s="14" t="s">
        <v>161</v>
      </c>
    </row>
    <row r="22" spans="1:7" ht="12.75" customHeight="1">
      <c r="A22" s="107" t="s">
        <v>544</v>
      </c>
      <c r="B22" s="108" t="s">
        <v>545</v>
      </c>
      <c r="C22" s="13">
        <v>369777.9</v>
      </c>
      <c r="D22" s="13">
        <v>376186.8</v>
      </c>
      <c r="E22" s="13">
        <v>373632</v>
      </c>
      <c r="F22" s="13">
        <v>-2554.8000000000002</v>
      </c>
      <c r="G22" s="14" t="s">
        <v>119</v>
      </c>
    </row>
    <row r="23" spans="1:7" ht="12.75" customHeight="1">
      <c r="A23" s="107" t="s">
        <v>586</v>
      </c>
      <c r="B23" s="108" t="s">
        <v>587</v>
      </c>
      <c r="C23" s="13">
        <v>137046.5</v>
      </c>
      <c r="D23" s="13">
        <v>144978.5</v>
      </c>
      <c r="E23" s="13">
        <v>144388.5</v>
      </c>
      <c r="F23" s="13">
        <v>-590</v>
      </c>
      <c r="G23" s="14" t="s">
        <v>5</v>
      </c>
    </row>
    <row r="24" spans="1:7" ht="12.75" customHeight="1">
      <c r="A24" s="107" t="s">
        <v>603</v>
      </c>
      <c r="B24" s="108" t="s">
        <v>604</v>
      </c>
      <c r="C24" s="13">
        <v>1221269</v>
      </c>
      <c r="D24" s="13">
        <v>1437295.9</v>
      </c>
      <c r="E24" s="13">
        <v>1430213</v>
      </c>
      <c r="F24" s="13">
        <v>-7082.9</v>
      </c>
      <c r="G24" s="14" t="s">
        <v>52</v>
      </c>
    </row>
    <row r="25" spans="1:7" ht="12.75" customHeight="1">
      <c r="A25" s="107" t="s">
        <v>630</v>
      </c>
      <c r="B25" s="108" t="s">
        <v>631</v>
      </c>
      <c r="C25" s="13">
        <v>500285.8</v>
      </c>
      <c r="D25" s="13">
        <v>487459.2</v>
      </c>
      <c r="E25" s="13">
        <v>483196.3</v>
      </c>
      <c r="F25" s="13">
        <v>-4262.8999999999996</v>
      </c>
      <c r="G25" s="14" t="s">
        <v>295</v>
      </c>
    </row>
    <row r="26" spans="1:7" ht="12.75" customHeight="1">
      <c r="A26" s="107" t="s">
        <v>657</v>
      </c>
      <c r="B26" s="108" t="s">
        <v>658</v>
      </c>
      <c r="C26" s="13">
        <v>24994.6</v>
      </c>
      <c r="D26" s="13">
        <v>19273</v>
      </c>
      <c r="E26" s="13">
        <v>19122.8</v>
      </c>
      <c r="F26" s="13">
        <v>-150.19999999999999</v>
      </c>
      <c r="G26" s="14" t="s">
        <v>342</v>
      </c>
    </row>
    <row r="27" spans="1:7" ht="12.75" customHeight="1">
      <c r="A27" s="107" t="s">
        <v>672</v>
      </c>
      <c r="B27" s="108" t="s">
        <v>673</v>
      </c>
      <c r="C27" s="13">
        <v>105459.5</v>
      </c>
      <c r="D27" s="13">
        <v>107086.3</v>
      </c>
      <c r="E27" s="13">
        <v>106143.1</v>
      </c>
      <c r="F27" s="13">
        <v>-943.2</v>
      </c>
      <c r="G27" s="14" t="s">
        <v>295</v>
      </c>
    </row>
    <row r="28" spans="1:7" ht="12.75" customHeight="1">
      <c r="A28" s="107" t="s">
        <v>681</v>
      </c>
      <c r="B28" s="108" t="s">
        <v>682</v>
      </c>
      <c r="C28" s="13">
        <v>6438.1</v>
      </c>
      <c r="D28" s="13">
        <v>9340.7000000000007</v>
      </c>
      <c r="E28" s="13">
        <v>9243.5</v>
      </c>
      <c r="F28" s="13">
        <v>-97.2</v>
      </c>
      <c r="G28" s="14" t="s">
        <v>304</v>
      </c>
    </row>
    <row r="29" spans="1:7" ht="12.75" customHeight="1">
      <c r="A29" s="107" t="s">
        <v>690</v>
      </c>
      <c r="B29" s="108" t="s">
        <v>691</v>
      </c>
      <c r="C29" s="13">
        <v>3124.8</v>
      </c>
      <c r="D29" s="13">
        <v>3199.5</v>
      </c>
      <c r="E29" s="13">
        <v>3178.4</v>
      </c>
      <c r="F29" s="13">
        <v>-21.1</v>
      </c>
      <c r="G29" s="14" t="s">
        <v>119</v>
      </c>
    </row>
    <row r="30" spans="1:7" ht="12.75" customHeight="1">
      <c r="A30" s="107" t="s">
        <v>697</v>
      </c>
      <c r="B30" s="108" t="s">
        <v>698</v>
      </c>
      <c r="C30" s="13">
        <v>18383.5</v>
      </c>
      <c r="D30" s="13">
        <v>26746.1</v>
      </c>
      <c r="E30" s="13">
        <v>26733.7</v>
      </c>
      <c r="F30" s="13">
        <v>-12.4</v>
      </c>
      <c r="G30" s="14" t="s">
        <v>2</v>
      </c>
    </row>
    <row r="31" spans="1:7" ht="12.75" customHeight="1">
      <c r="A31" s="107" t="s">
        <v>703</v>
      </c>
      <c r="B31" s="108" t="s">
        <v>704</v>
      </c>
      <c r="C31" s="13">
        <v>19003.7</v>
      </c>
      <c r="D31" s="13">
        <v>19153.7</v>
      </c>
      <c r="E31" s="13">
        <v>19139.8</v>
      </c>
      <c r="F31" s="13">
        <v>-13.9</v>
      </c>
      <c r="G31" s="14" t="s">
        <v>330</v>
      </c>
    </row>
    <row r="32" spans="1:7" ht="12.75" customHeight="1">
      <c r="A32" s="107" t="s">
        <v>708</v>
      </c>
      <c r="B32" s="108" t="s">
        <v>709</v>
      </c>
      <c r="C32" s="13">
        <v>5220.8999999999996</v>
      </c>
      <c r="D32" s="13">
        <v>5777</v>
      </c>
      <c r="E32" s="13">
        <v>5682.6</v>
      </c>
      <c r="F32" s="13">
        <v>-94.4</v>
      </c>
      <c r="G32" s="14" t="s">
        <v>398</v>
      </c>
    </row>
    <row r="33" spans="1:7" ht="12.75" customHeight="1">
      <c r="A33" s="107" t="s">
        <v>716</v>
      </c>
      <c r="B33" s="108" t="s">
        <v>717</v>
      </c>
      <c r="C33" s="13">
        <v>40592.199999999997</v>
      </c>
      <c r="D33" s="13">
        <v>35557</v>
      </c>
      <c r="E33" s="13">
        <v>35243.9</v>
      </c>
      <c r="F33" s="13">
        <v>-313.10000000000002</v>
      </c>
      <c r="G33" s="14" t="s">
        <v>295</v>
      </c>
    </row>
    <row r="34" spans="1:7" ht="25.5">
      <c r="A34" s="107" t="s">
        <v>721</v>
      </c>
      <c r="B34" s="108" t="s">
        <v>722</v>
      </c>
      <c r="C34" s="13"/>
      <c r="D34" s="13">
        <v>2379.8000000000002</v>
      </c>
      <c r="E34" s="13">
        <v>2367.9</v>
      </c>
      <c r="F34" s="13">
        <v>-11.9</v>
      </c>
      <c r="G34" s="14" t="s">
        <v>52</v>
      </c>
    </row>
    <row r="35" spans="1:7" ht="12.75" customHeight="1">
      <c r="A35" s="107" t="s">
        <v>723</v>
      </c>
      <c r="B35" s="108" t="s">
        <v>724</v>
      </c>
      <c r="C35" s="13"/>
      <c r="D35" s="13">
        <v>721.7</v>
      </c>
      <c r="E35" s="13">
        <v>589.1</v>
      </c>
      <c r="F35" s="13">
        <v>-132.6</v>
      </c>
      <c r="G35" s="14" t="s">
        <v>735</v>
      </c>
    </row>
    <row r="36" spans="1:7" ht="12.75" customHeight="1">
      <c r="A36" s="107" t="s">
        <v>728</v>
      </c>
      <c r="B36" s="108" t="s">
        <v>729</v>
      </c>
      <c r="C36" s="13">
        <v>217675.2</v>
      </c>
      <c r="D36" s="13">
        <v>219840.9</v>
      </c>
      <c r="E36" s="13">
        <v>219713.3</v>
      </c>
      <c r="F36" s="13">
        <v>-127.6</v>
      </c>
      <c r="G36" s="14" t="s">
        <v>330</v>
      </c>
    </row>
    <row r="37" spans="1:7" ht="12.75" customHeight="1">
      <c r="A37" s="107" t="s">
        <v>733</v>
      </c>
      <c r="B37" s="108" t="s">
        <v>734</v>
      </c>
      <c r="C37" s="13">
        <v>3526.5</v>
      </c>
      <c r="D37" s="13">
        <v>1140.0999999999999</v>
      </c>
      <c r="E37" s="13">
        <v>794.5</v>
      </c>
      <c r="F37" s="13">
        <v>-345.6</v>
      </c>
      <c r="G37" s="14" t="s">
        <v>1053</v>
      </c>
    </row>
    <row r="38" spans="1:7" ht="12.75" customHeight="1">
      <c r="A38" s="107" t="s">
        <v>736</v>
      </c>
      <c r="B38" s="108" t="s">
        <v>737</v>
      </c>
      <c r="C38" s="13">
        <v>1627.1</v>
      </c>
      <c r="D38" s="13">
        <v>1696.2</v>
      </c>
      <c r="E38" s="13">
        <v>1695.8</v>
      </c>
      <c r="F38" s="13">
        <v>-0.4</v>
      </c>
      <c r="G38" s="14" t="s">
        <v>2</v>
      </c>
    </row>
    <row r="39" spans="1:7" ht="12.75" customHeight="1">
      <c r="A39" s="107" t="s">
        <v>740</v>
      </c>
      <c r="B39" s="108" t="s">
        <v>267</v>
      </c>
      <c r="C39" s="13">
        <v>574835</v>
      </c>
      <c r="D39" s="13">
        <v>554735.6</v>
      </c>
      <c r="E39" s="13">
        <v>554348.6</v>
      </c>
      <c r="F39" s="13">
        <v>-387</v>
      </c>
      <c r="G39" s="14" t="s">
        <v>330</v>
      </c>
    </row>
    <row r="40" spans="1:7" ht="12.75" customHeight="1">
      <c r="A40" s="107" t="s">
        <v>745</v>
      </c>
      <c r="B40" s="108" t="s">
        <v>270</v>
      </c>
      <c r="C40" s="13">
        <v>16262.3</v>
      </c>
      <c r="D40" s="13">
        <v>14924.3</v>
      </c>
      <c r="E40" s="13">
        <v>14159.8</v>
      </c>
      <c r="F40" s="13">
        <v>-764.5</v>
      </c>
      <c r="G40" s="14" t="s">
        <v>492</v>
      </c>
    </row>
    <row r="41" spans="1:7" ht="12.75" customHeight="1">
      <c r="A41" s="107" t="s">
        <v>748</v>
      </c>
      <c r="B41" s="108" t="s">
        <v>272</v>
      </c>
      <c r="C41" s="13">
        <v>375921.3</v>
      </c>
      <c r="D41" s="13">
        <v>383686.40000000002</v>
      </c>
      <c r="E41" s="13">
        <v>383201.8</v>
      </c>
      <c r="F41" s="13">
        <v>-484.6</v>
      </c>
      <c r="G41" s="14" t="s">
        <v>330</v>
      </c>
    </row>
    <row r="42" spans="1:7" ht="12.75" customHeight="1">
      <c r="A42" s="107" t="s">
        <v>751</v>
      </c>
      <c r="B42" s="108" t="s">
        <v>259</v>
      </c>
      <c r="C42" s="13">
        <v>13214.9</v>
      </c>
      <c r="D42" s="13">
        <v>15607</v>
      </c>
      <c r="E42" s="13">
        <v>15603.3</v>
      </c>
      <c r="F42" s="13">
        <v>-3.7</v>
      </c>
      <c r="G42" s="14" t="s">
        <v>2</v>
      </c>
    </row>
    <row r="43" spans="1:7" ht="12.75" customHeight="1">
      <c r="A43" s="107" t="s">
        <v>754</v>
      </c>
      <c r="B43" s="108" t="s">
        <v>753</v>
      </c>
      <c r="C43" s="13">
        <v>31221.8</v>
      </c>
      <c r="D43" s="13">
        <v>37225.1</v>
      </c>
      <c r="E43" s="13">
        <v>37117.9</v>
      </c>
      <c r="F43" s="13">
        <v>-107.2</v>
      </c>
      <c r="G43" s="14" t="s">
        <v>161</v>
      </c>
    </row>
    <row r="44" spans="1:7" ht="12.75" customHeight="1">
      <c r="A44" s="107" t="s">
        <v>757</v>
      </c>
      <c r="B44" s="108" t="s">
        <v>758</v>
      </c>
      <c r="C44" s="13">
        <v>9107.6</v>
      </c>
      <c r="D44" s="13">
        <v>10285.1</v>
      </c>
      <c r="E44" s="13">
        <v>10285</v>
      </c>
      <c r="F44" s="13">
        <v>-0.1</v>
      </c>
      <c r="G44" s="14" t="s">
        <v>2</v>
      </c>
    </row>
    <row r="45" spans="1:7" ht="12.75" customHeight="1">
      <c r="A45" s="107" t="s">
        <v>761</v>
      </c>
      <c r="B45" s="108" t="s">
        <v>762</v>
      </c>
      <c r="C45" s="13">
        <v>13152</v>
      </c>
      <c r="D45" s="13">
        <v>14067.9</v>
      </c>
      <c r="E45" s="13">
        <v>14067.8</v>
      </c>
      <c r="F45" s="13">
        <v>-0.1</v>
      </c>
      <c r="G45" s="14" t="s">
        <v>2</v>
      </c>
    </row>
    <row r="46" spans="1:7" ht="12.75" customHeight="1">
      <c r="A46" s="107" t="s">
        <v>765</v>
      </c>
      <c r="B46" s="108" t="s">
        <v>766</v>
      </c>
      <c r="C46" s="13">
        <v>26656.1</v>
      </c>
      <c r="D46" s="13">
        <v>27650</v>
      </c>
      <c r="E46" s="13">
        <v>27649.9</v>
      </c>
      <c r="F46" s="13">
        <v>-0.1</v>
      </c>
      <c r="G46" s="14" t="s">
        <v>2</v>
      </c>
    </row>
    <row r="47" spans="1:7" ht="12.75" customHeight="1">
      <c r="A47" s="107" t="s">
        <v>769</v>
      </c>
      <c r="B47" s="108" t="s">
        <v>770</v>
      </c>
      <c r="C47" s="13">
        <v>301100.5</v>
      </c>
      <c r="D47" s="13">
        <v>301100.5</v>
      </c>
      <c r="E47" s="13">
        <v>295837.59999999998</v>
      </c>
      <c r="F47" s="13">
        <v>-5262.9</v>
      </c>
      <c r="G47" s="14" t="s">
        <v>549</v>
      </c>
    </row>
    <row r="48" spans="1:7" ht="12.75" customHeight="1">
      <c r="A48" s="107" t="s">
        <v>777</v>
      </c>
      <c r="B48" s="108" t="s">
        <v>778</v>
      </c>
      <c r="C48" s="13">
        <v>15812.2</v>
      </c>
      <c r="D48" s="13">
        <v>14446.5</v>
      </c>
      <c r="E48" s="13">
        <v>14217.5</v>
      </c>
      <c r="F48" s="13">
        <v>-229</v>
      </c>
      <c r="G48" s="14" t="s">
        <v>398</v>
      </c>
    </row>
    <row r="49" spans="1:7" ht="12.75" customHeight="1">
      <c r="A49" s="107" t="s">
        <v>781</v>
      </c>
      <c r="B49" s="108" t="s">
        <v>782</v>
      </c>
      <c r="C49" s="13">
        <v>162120.79999999999</v>
      </c>
      <c r="D49" s="13">
        <v>145177.29999999999</v>
      </c>
      <c r="E49" s="13">
        <v>145163.4</v>
      </c>
      <c r="F49" s="13">
        <v>-13.9</v>
      </c>
      <c r="G49" s="14" t="s">
        <v>2</v>
      </c>
    </row>
    <row r="50" spans="1:7" ht="12.75" customHeight="1">
      <c r="A50" s="107" t="s">
        <v>783</v>
      </c>
      <c r="B50" s="108" t="s">
        <v>784</v>
      </c>
      <c r="C50" s="13">
        <v>4493.6000000000004</v>
      </c>
      <c r="D50" s="13">
        <v>5791.2</v>
      </c>
      <c r="E50" s="13">
        <v>5790.4</v>
      </c>
      <c r="F50" s="13">
        <v>-0.8</v>
      </c>
      <c r="G50" s="14" t="s">
        <v>2</v>
      </c>
    </row>
    <row r="51" spans="1:7" ht="12.75" customHeight="1">
      <c r="A51" s="107" t="s">
        <v>786</v>
      </c>
      <c r="B51" s="108" t="s">
        <v>787</v>
      </c>
      <c r="C51" s="13">
        <v>7324.6</v>
      </c>
      <c r="D51" s="13">
        <v>8457.1</v>
      </c>
      <c r="E51" s="13">
        <v>8437.9</v>
      </c>
      <c r="F51" s="13">
        <v>-19.2</v>
      </c>
      <c r="G51" s="14" t="s">
        <v>122</v>
      </c>
    </row>
    <row r="52" spans="1:7" ht="12.75" customHeight="1">
      <c r="A52" s="107" t="s">
        <v>789</v>
      </c>
      <c r="B52" s="108" t="s">
        <v>790</v>
      </c>
      <c r="C52" s="13">
        <v>15105.8</v>
      </c>
      <c r="D52" s="13">
        <v>14897.1</v>
      </c>
      <c r="E52" s="13">
        <v>14817.5</v>
      </c>
      <c r="F52" s="13">
        <v>-79.599999999999994</v>
      </c>
      <c r="G52" s="14" t="s">
        <v>52</v>
      </c>
    </row>
    <row r="53" spans="1:7" ht="12.75" customHeight="1">
      <c r="A53" s="107" t="s">
        <v>793</v>
      </c>
      <c r="B53" s="108" t="s">
        <v>794</v>
      </c>
      <c r="C53" s="13">
        <v>128409.5</v>
      </c>
      <c r="D53" s="13">
        <v>141644.20000000001</v>
      </c>
      <c r="E53" s="13">
        <v>141488.1</v>
      </c>
      <c r="F53" s="13">
        <v>-156.1</v>
      </c>
      <c r="G53" s="14" t="s">
        <v>330</v>
      </c>
    </row>
    <row r="54" spans="1:7" ht="12.75" customHeight="1">
      <c r="A54" s="107" t="s">
        <v>797</v>
      </c>
      <c r="B54" s="108" t="s">
        <v>798</v>
      </c>
      <c r="C54" s="13">
        <v>15761.7</v>
      </c>
      <c r="D54" s="13">
        <v>5147.2</v>
      </c>
      <c r="E54" s="13">
        <v>4884.3999999999996</v>
      </c>
      <c r="F54" s="13">
        <v>-262.8</v>
      </c>
      <c r="G54" s="14" t="s">
        <v>492</v>
      </c>
    </row>
    <row r="55" spans="1:7" ht="12.75" customHeight="1">
      <c r="A55" s="107" t="s">
        <v>802</v>
      </c>
      <c r="B55" s="108" t="s">
        <v>291</v>
      </c>
      <c r="C55" s="13">
        <v>11836.1</v>
      </c>
      <c r="D55" s="13">
        <v>11869.7</v>
      </c>
      <c r="E55" s="13">
        <v>11766</v>
      </c>
      <c r="F55" s="13">
        <v>-103.7</v>
      </c>
      <c r="G55" s="14" t="s">
        <v>295</v>
      </c>
    </row>
    <row r="56" spans="1:7" ht="12.75" customHeight="1">
      <c r="A56" s="107" t="s">
        <v>804</v>
      </c>
      <c r="B56" s="108" t="s">
        <v>294</v>
      </c>
      <c r="C56" s="13">
        <v>15284</v>
      </c>
      <c r="D56" s="13">
        <v>15549.6</v>
      </c>
      <c r="E56" s="13">
        <v>15412.3</v>
      </c>
      <c r="F56" s="13">
        <v>-137.30000000000001</v>
      </c>
      <c r="G56" s="14" t="s">
        <v>295</v>
      </c>
    </row>
    <row r="57" spans="1:7" ht="12.75" customHeight="1">
      <c r="A57" s="107" t="s">
        <v>811</v>
      </c>
      <c r="B57" s="108" t="s">
        <v>812</v>
      </c>
      <c r="C57" s="13">
        <v>1855000</v>
      </c>
      <c r="D57" s="13">
        <v>4514.7</v>
      </c>
      <c r="E57" s="13"/>
      <c r="F57" s="13">
        <v>-4514.7</v>
      </c>
      <c r="G57" s="14" t="s">
        <v>19</v>
      </c>
    </row>
    <row r="58" spans="1:7" ht="12.75" customHeight="1">
      <c r="A58" s="107"/>
      <c r="B58" s="108"/>
      <c r="C58" s="13"/>
      <c r="D58" s="13"/>
      <c r="E58" s="13"/>
      <c r="F58" s="13"/>
      <c r="G58" s="14"/>
    </row>
    <row r="59" spans="1:7" ht="12.75" customHeight="1">
      <c r="A59" s="113" t="s">
        <v>857</v>
      </c>
      <c r="B59" s="108" t="s">
        <v>19</v>
      </c>
      <c r="C59" s="13">
        <v>12872182.1</v>
      </c>
      <c r="D59" s="13">
        <v>11900430.699999999</v>
      </c>
      <c r="E59" s="13">
        <v>11852234.9</v>
      </c>
      <c r="F59" s="13">
        <v>-48195.8</v>
      </c>
      <c r="G59" s="14" t="s">
        <v>5</v>
      </c>
    </row>
    <row r="61" spans="1:7" ht="12.75" customHeight="1"/>
    <row r="62" spans="1:7" ht="12.75" customHeight="1">
      <c r="A62" s="2" t="s">
        <v>90</v>
      </c>
      <c r="E62" s="25" t="s">
        <v>83</v>
      </c>
    </row>
    <row r="63" spans="1:7" ht="12.75" customHeight="1"/>
    <row r="64" spans="1:7" ht="12.75" customHeight="1"/>
    <row r="65" spans="1:5" ht="12.75" customHeight="1">
      <c r="A65" s="2" t="s">
        <v>84</v>
      </c>
      <c r="E65" s="21" t="s">
        <v>95</v>
      </c>
    </row>
    <row r="66" spans="1:5" ht="12.75" customHeight="1"/>
    <row r="67" spans="1:5" ht="12.75" customHeight="1"/>
    <row r="68" spans="1:5" ht="12.75" customHeight="1">
      <c r="A68" s="2" t="s">
        <v>859</v>
      </c>
      <c r="E68" s="21" t="s">
        <v>86</v>
      </c>
    </row>
    <row r="69" spans="1:5" ht="12.75" customHeight="1"/>
    <row r="70" spans="1:5" ht="12.75" customHeight="1"/>
    <row r="71" spans="1:5" ht="12.75" customHeight="1">
      <c r="A71" s="2" t="s">
        <v>91</v>
      </c>
      <c r="E71" s="21" t="s">
        <v>89</v>
      </c>
    </row>
    <row r="72" spans="1:5" ht="12.75" customHeight="1"/>
    <row r="73" spans="1:5" ht="12.75" customHeight="1"/>
    <row r="74" spans="1:5" ht="12.75" customHeight="1">
      <c r="A74" s="2" t="s">
        <v>92</v>
      </c>
      <c r="E74" s="21" t="s">
        <v>87</v>
      </c>
    </row>
    <row r="75" spans="1:5" ht="12.75" customHeight="1"/>
    <row r="76" spans="1:5" ht="12.75" customHeight="1"/>
    <row r="77" spans="1:5" ht="12.75" customHeight="1">
      <c r="A77" s="2" t="s">
        <v>1054</v>
      </c>
      <c r="E77" s="21" t="s">
        <v>1055</v>
      </c>
    </row>
    <row r="78" spans="1:5" ht="12.75" customHeight="1"/>
    <row r="79" spans="1:5" ht="12.75" customHeight="1"/>
    <row r="80" spans="1:5" ht="12.75" customHeight="1">
      <c r="A80" s="2" t="s">
        <v>93</v>
      </c>
      <c r="E80" s="21" t="s">
        <v>88</v>
      </c>
    </row>
    <row r="81" ht="12.75" customHeight="1"/>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1</vt:i4>
      </vt:variant>
    </vt:vector>
  </HeadingPairs>
  <TitlesOfParts>
    <vt:vector size="27" baseType="lpstr">
      <vt:lpstr>F 1</vt:lpstr>
      <vt:lpstr>F 2</vt:lpstr>
      <vt:lpstr>F 3</vt:lpstr>
      <vt:lpstr>F 3.1</vt:lpstr>
      <vt:lpstr>F 3.2</vt:lpstr>
      <vt:lpstr>F 3.3</vt:lpstr>
      <vt:lpstr>F 3.4</vt:lpstr>
      <vt:lpstr>F 4</vt:lpstr>
      <vt:lpstr>F 5</vt:lpstr>
      <vt:lpstr>F 6</vt:lpstr>
      <vt:lpstr>F 6.1</vt:lpstr>
      <vt:lpstr>F 6.2</vt:lpstr>
      <vt:lpstr>F 7</vt:lpstr>
      <vt:lpstr>F 7.1</vt:lpstr>
      <vt:lpstr>F 7.1.1</vt:lpstr>
      <vt:lpstr>F 8</vt:lpstr>
      <vt:lpstr>F 9</vt:lpstr>
      <vt:lpstr>F 10</vt:lpstr>
      <vt:lpstr>F 11</vt:lpstr>
      <vt:lpstr>F 12</vt:lpstr>
      <vt:lpstr>F 13</vt:lpstr>
      <vt:lpstr>F 14</vt:lpstr>
      <vt:lpstr>F 15</vt:lpstr>
      <vt:lpstr>F 16</vt:lpstr>
      <vt:lpstr>F 17</vt:lpstr>
      <vt:lpstr>F 18</vt:lpstr>
      <vt:lpstr>'F 1'!Заголовки_для_печати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Belaia, Diana</dc:creator>
  <cp:lastModifiedBy>Belaia, Diana</cp:lastModifiedBy>
  <cp:lastPrinted>2025-04-14T08:54:41Z</cp:lastPrinted>
  <dcterms:created xsi:type="dcterms:W3CDTF">2025-04-03T13:46:07Z</dcterms:created>
  <dcterms:modified xsi:type="dcterms:W3CDTF">2025-07-08T12:15:05Z</dcterms:modified>
</cp:coreProperties>
</file>